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gel\Obras 2024\Ancash\Estudio Definitivo\Informe N° 04\Mtdo y Ppto\"/>
    </mc:Choice>
  </mc:AlternateContent>
  <xr:revisionPtr revIDLastSave="0" documentId="13_ncr:1_{027425E0-3393-4F1B-9009-2D2AF428D31D}" xr6:coauthVersionLast="36" xr6:coauthVersionMax="36" xr10:uidLastSave="{00000000-0000-0000-0000-000000000000}"/>
  <bookViews>
    <workbookView xWindow="0" yWindow="0" windowWidth="20490" windowHeight="7545" tabRatio="894" activeTab="5" xr2:uid="{B0AF7742-2E74-4352-9E6C-A86A0B8A2D18}"/>
  </bookViews>
  <sheets>
    <sheet name="BD" sheetId="5" r:id="rId1"/>
    <sheet name="REDCAD" sheetId="1" r:id="rId2"/>
    <sheet name="Hoja7" sheetId="7" state="hidden" r:id="rId3"/>
    <sheet name="Hoja6" sheetId="6" state="hidden" r:id="rId4"/>
    <sheet name="Hoja4" sheetId="4" state="hidden" r:id="rId5"/>
    <sheet name="Metrado" sheetId="39" r:id="rId6"/>
    <sheet name="M_01" sheetId="8" r:id="rId7"/>
    <sheet name="M_02" sheetId="10" r:id="rId8"/>
    <sheet name="M_03" sheetId="12" r:id="rId9"/>
    <sheet name="M_06" sheetId="14" r:id="rId10"/>
    <sheet name="M_07" sheetId="16" r:id="rId11"/>
    <sheet name="M_08" sheetId="18" r:id="rId12"/>
    <sheet name="M_09" sheetId="20" r:id="rId13"/>
    <sheet name="M_10" sheetId="22" r:id="rId14"/>
    <sheet name="M_11" sheetId="24" r:id="rId15"/>
    <sheet name="M_13" sheetId="26" r:id="rId16"/>
    <sheet name="M_15" sheetId="28" r:id="rId17"/>
    <sheet name="M_16" sheetId="30" r:id="rId18"/>
    <sheet name="M_17" sheetId="32" r:id="rId19"/>
    <sheet name="M_18" sheetId="34" r:id="rId20"/>
    <sheet name="M_19" sheetId="36" r:id="rId21"/>
    <sheet name="M_20" sheetId="38" r:id="rId22"/>
    <sheet name="P_01" sheetId="2" r:id="rId23"/>
    <sheet name="P_02" sheetId="9" r:id="rId24"/>
    <sheet name="P_03" sheetId="11" r:id="rId25"/>
    <sheet name="P_06" sheetId="13" r:id="rId26"/>
    <sheet name="P_07" sheetId="15" r:id="rId27"/>
    <sheet name="P_08" sheetId="17" r:id="rId28"/>
    <sheet name="P_09" sheetId="19" r:id="rId29"/>
    <sheet name="P_10" sheetId="21" r:id="rId30"/>
    <sheet name="P_11" sheetId="23" r:id="rId31"/>
    <sheet name="P_13" sheetId="25" r:id="rId32"/>
    <sheet name="P_15" sheetId="27" r:id="rId33"/>
    <sheet name="P_16" sheetId="29" r:id="rId34"/>
    <sheet name="P_17" sheetId="31" r:id="rId35"/>
    <sheet name="P_18" sheetId="33" r:id="rId36"/>
    <sheet name="P_19" sheetId="35" r:id="rId37"/>
    <sheet name="P_20" sheetId="37" r:id="rId38"/>
  </sheets>
  <externalReferences>
    <externalReference r:id="rId39"/>
    <externalReference r:id="rId40"/>
    <externalReference r:id="rId41"/>
  </externalReferences>
  <definedNames>
    <definedName name="_xlnm._FilterDatabase" localSheetId="22" hidden="1">P_01!$AJ$12:$AJ$59</definedName>
    <definedName name="_xlnm._FilterDatabase" localSheetId="23" hidden="1">P_02!$AJ$12:$AJ$59</definedName>
    <definedName name="_xlnm._FilterDatabase" localSheetId="24" hidden="1">P_03!$AJ$12:$AJ$59</definedName>
    <definedName name="_xlnm._FilterDatabase" localSheetId="25" hidden="1">P_06!$AJ$12:$AJ$59</definedName>
    <definedName name="_xlnm._FilterDatabase" localSheetId="26" hidden="1">P_07!$AJ$12:$AJ$59</definedName>
    <definedName name="_xlnm._FilterDatabase" localSheetId="27" hidden="1">P_08!$AJ$12:$AJ$59</definedName>
    <definedName name="_xlnm._FilterDatabase" localSheetId="28" hidden="1">P_09!$AJ$12:$AJ$59</definedName>
    <definedName name="_xlnm._FilterDatabase" localSheetId="29" hidden="1">P_10!$AJ$12:$AJ$59</definedName>
    <definedName name="_xlnm._FilterDatabase" localSheetId="30" hidden="1">P_11!$AJ$12:$AJ$59</definedName>
    <definedName name="_xlnm._FilterDatabase" localSheetId="31" hidden="1">P_13!$AJ$12:$AJ$59</definedName>
    <definedName name="_xlnm._FilterDatabase" localSheetId="32" hidden="1">P_15!$AJ$12:$AJ$59</definedName>
    <definedName name="_xlnm._FilterDatabase" localSheetId="33" hidden="1">P_16!$AJ$12:$AJ$59</definedName>
    <definedName name="_xlnm._FilterDatabase" localSheetId="34" hidden="1">P_17!$AJ$12:$AJ$59</definedName>
    <definedName name="_xlnm._FilterDatabase" localSheetId="35" hidden="1">P_18!$AJ$12:$AJ$59</definedName>
    <definedName name="_xlnm._FilterDatabase" localSheetId="36" hidden="1">P_19!$AJ$12:$AJ$59</definedName>
    <definedName name="_xlnm._FilterDatabase" localSheetId="37" hidden="1">P_20!$AJ$12:$AJ$59</definedName>
    <definedName name="_xlnm._FilterDatabase" localSheetId="1" hidden="1">REDCAD!$A$2:$CF$2</definedName>
    <definedName name="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xlnm.Print_Area" localSheetId="6">M_01!$A$42:$AJ$270</definedName>
    <definedName name="_xlnm.Print_Area" localSheetId="7">M_02!$A$42:$AJ$270</definedName>
    <definedName name="_xlnm.Print_Area" localSheetId="8">M_03!$A$42:$AJ$270</definedName>
    <definedName name="_xlnm.Print_Area" localSheetId="9">M_06!$A$42:$AJ$270</definedName>
    <definedName name="_xlnm.Print_Area" localSheetId="10">M_07!$A$42:$AJ$270</definedName>
    <definedName name="_xlnm.Print_Area" localSheetId="11">M_08!$A$42:$AJ$270</definedName>
    <definedName name="_xlnm.Print_Area" localSheetId="12">M_09!$A$42:$AJ$270</definedName>
    <definedName name="_xlnm.Print_Area" localSheetId="13">M_10!$A$42:$AJ$270</definedName>
    <definedName name="_xlnm.Print_Area" localSheetId="14">M_11!$A$42:$AJ$270</definedName>
    <definedName name="_xlnm.Print_Area" localSheetId="15">M_13!$A$42:$AJ$270</definedName>
    <definedName name="_xlnm.Print_Area" localSheetId="16">M_15!$A$42:$AJ$270</definedName>
    <definedName name="_xlnm.Print_Area" localSheetId="17">M_16!$A$42:$AJ$270</definedName>
    <definedName name="_xlnm.Print_Area" localSheetId="18">M_17!$A$42:$AJ$270</definedName>
    <definedName name="_xlnm.Print_Area" localSheetId="19">M_18!$A$42:$AJ$270</definedName>
    <definedName name="_xlnm.Print_Area" localSheetId="20">M_19!$A$42:$AJ$270</definedName>
    <definedName name="_xlnm.Print_Area" localSheetId="21">M_20!$A$42:$AJ$270</definedName>
    <definedName name="_xlnm.Print_Area" localSheetId="5">Metrado!$A$2:$Z$230</definedName>
    <definedName name="_xlnm.Print_Area" localSheetId="22">P_01!$B$2:$AD$59</definedName>
    <definedName name="_xlnm.Print_Area" localSheetId="23">P_02!$B$2:$AD$59</definedName>
    <definedName name="_xlnm.Print_Area" localSheetId="24">P_03!$B$2:$AD$59</definedName>
    <definedName name="_xlnm.Print_Area" localSheetId="25">P_06!$B$2:$AD$59</definedName>
    <definedName name="_xlnm.Print_Area" localSheetId="26">P_07!$B$2:$AD$59</definedName>
    <definedName name="_xlnm.Print_Area" localSheetId="27">P_08!$B$2:$AD$59</definedName>
    <definedName name="_xlnm.Print_Area" localSheetId="28">P_09!$B$2:$AD$59</definedName>
    <definedName name="_xlnm.Print_Area" localSheetId="29">P_10!$B$2:$AD$59</definedName>
    <definedName name="_xlnm.Print_Area" localSheetId="30">P_11!$B$2:$AD$59</definedName>
    <definedName name="_xlnm.Print_Area" localSheetId="31">P_13!$B$2:$AD$59</definedName>
    <definedName name="_xlnm.Print_Area" localSheetId="32">P_15!$B$2:$AD$59</definedName>
    <definedName name="_xlnm.Print_Area" localSheetId="33">P_16!$B$2:$AD$59</definedName>
    <definedName name="_xlnm.Print_Area" localSheetId="34">P_17!$B$2:$AD$59</definedName>
    <definedName name="_xlnm.Print_Area" localSheetId="35">P_18!$B$2:$AD$59</definedName>
    <definedName name="_xlnm.Print_Area" localSheetId="36">P_19!$B$2:$AD$59</definedName>
    <definedName name="_xlnm.Print_Area" localSheetId="37">P_20!$B$2:$AD$59</definedName>
    <definedName name="ARMADO_RP">BD!$E$2:$AT$223</definedName>
    <definedName name="as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atosXLoc">[1]DATOS_xLOC!$A$3:$K$176</definedName>
    <definedName name="DD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_cond">BD!$BM$45</definedName>
    <definedName name="LOCALIDAD">REDCAD!$BV$2:$CA$22</definedName>
    <definedName name="Num_Dec">BD!$BM$46</definedName>
    <definedName name="PLANILLA">REDCAD!$A$2:$BI$1005</definedName>
    <definedName name="PLANILLA1">REDCAD!$C$2:$CQ$1048576</definedName>
    <definedName name="POSTES">REDCAD!$BK$3:$BO$15</definedName>
    <definedName name="s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" hidden="1">{"vista 1",#N/A,FALSE,"CMP";"vista 2",#N/A,FALSE,"CMP"}</definedName>
    <definedName name="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hidden="1">{"vista 1",#N/A,FALSE,"CMP";"vista 2",#N/A,FALSE,"CMP"}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xlnm.Print_Titles" localSheetId="22">P_01!$3:$12</definedName>
    <definedName name="_xlnm.Print_Titles" localSheetId="23">P_02!$3:$12</definedName>
    <definedName name="_xlnm.Print_Titles" localSheetId="24">P_03!$3:$12</definedName>
    <definedName name="_xlnm.Print_Titles" localSheetId="25">P_06!$3:$12</definedName>
    <definedName name="_xlnm.Print_Titles" localSheetId="26">P_07!$3:$12</definedName>
    <definedName name="_xlnm.Print_Titles" localSheetId="27">P_08!$3:$12</definedName>
    <definedName name="_xlnm.Print_Titles" localSheetId="28">P_09!$3:$12</definedName>
    <definedName name="_xlnm.Print_Titles" localSheetId="29">P_10!$3:$12</definedName>
    <definedName name="_xlnm.Print_Titles" localSheetId="30">P_11!$3:$12</definedName>
    <definedName name="_xlnm.Print_Titles" localSheetId="31">P_13!$3:$12</definedName>
    <definedName name="_xlnm.Print_Titles" localSheetId="32">P_15!$3:$12</definedName>
    <definedName name="_xlnm.Print_Titles" localSheetId="33">P_16!$3:$12</definedName>
    <definedName name="_xlnm.Print_Titles" localSheetId="34">P_17!$3:$12</definedName>
    <definedName name="_xlnm.Print_Titles" localSheetId="35">P_18!$3:$12</definedName>
    <definedName name="_xlnm.Print_Titles" localSheetId="36">P_19!$3:$12</definedName>
    <definedName name="_xlnm.Print_Titles" localSheetId="37">P_20!$3:$12</definedName>
    <definedName name="TRAFOS">REDCAD!$BQ$4:$BT$20</definedName>
    <definedName name="Vol_PAT">BD!$BH$36:$BV$43</definedName>
    <definedName name="Vol_Poste">BD!$BH$3:$BY$26</definedName>
    <definedName name="Vol_Retenida">BD!$BH$28:$BV$34</definedName>
    <definedName name="wqs" hidden="1">'[2]CAP-120mm2'!$E$9</definedName>
    <definedName name="wrn.Esquema._.Unifilar._.de._.CMP." hidden="1">{"vista 1",#N/A,FALSE,"CMP";"vista 2",#N/A,FALSE,"CMP"}</definedName>
    <definedName name="wrn.INCASA." hidden="1">{#N/A,#N/A,FALSE,"Inca"}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x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y" hidden="1">{"vista 1",#N/A,FALSE,"CMP";"vista 2",#N/A,FALSE,"CMP"}</definedName>
  </definedNames>
  <calcPr calcId="191029"/>
  <pivotCaches>
    <pivotCache cacheId="2" r:id="rId4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93" i="39" l="1"/>
  <c r="Y93" i="39"/>
  <c r="X93" i="39"/>
  <c r="W93" i="39"/>
  <c r="V93" i="39"/>
  <c r="U93" i="39"/>
  <c r="S93" i="39"/>
  <c r="Q93" i="39"/>
  <c r="P93" i="39"/>
  <c r="S94" i="39"/>
  <c r="U94" i="39"/>
  <c r="V94" i="39"/>
  <c r="W94" i="39"/>
  <c r="X94" i="39"/>
  <c r="Y94" i="39"/>
  <c r="Z94" i="39"/>
  <c r="AB92" i="39"/>
  <c r="AB94" i="39"/>
  <c r="AB95" i="39"/>
  <c r="AB96" i="39"/>
  <c r="N93" i="39"/>
  <c r="M93" i="39"/>
  <c r="L93" i="39"/>
  <c r="I93" i="39"/>
  <c r="H93" i="39"/>
  <c r="G93" i="39"/>
  <c r="O93" i="39"/>
  <c r="E93" i="39" l="1"/>
  <c r="AB93" i="39" s="1"/>
  <c r="BI28" i="1" l="1"/>
  <c r="BI29" i="1" s="1"/>
  <c r="BI30" i="1" s="1"/>
  <c r="BI31" i="1" s="1"/>
  <c r="BI32" i="1" s="1"/>
  <c r="BI33" i="1" s="1"/>
  <c r="BI34" i="1" s="1"/>
  <c r="BI35" i="1" s="1"/>
  <c r="BI36" i="1" s="1"/>
  <c r="BA30" i="1"/>
  <c r="BB30" i="1"/>
  <c r="BC30" i="1"/>
  <c r="AZ30" i="1"/>
  <c r="AY30" i="1"/>
  <c r="AV25" i="1"/>
  <c r="AV26" i="1"/>
  <c r="AV27" i="1"/>
  <c r="AV28" i="1"/>
  <c r="AV29" i="1"/>
  <c r="AV30" i="1"/>
  <c r="AV31" i="1"/>
  <c r="AV23" i="1"/>
  <c r="AV24" i="1"/>
  <c r="CD30" i="1"/>
  <c r="AW30" i="1"/>
  <c r="A30" i="1"/>
  <c r="A31" i="1"/>
  <c r="A32" i="1"/>
  <c r="A33" i="1" s="1"/>
  <c r="A34" i="1" s="1"/>
  <c r="A35" i="1" s="1"/>
  <c r="A36" i="1" s="1"/>
  <c r="A37" i="1" s="1"/>
  <c r="AB185" i="39"/>
  <c r="AB186" i="39"/>
  <c r="AB193" i="39"/>
  <c r="AB194" i="39"/>
  <c r="AB212" i="39"/>
  <c r="AB213" i="39"/>
  <c r="AB214" i="39"/>
  <c r="AB216" i="39"/>
  <c r="AB217" i="39"/>
  <c r="AB225" i="39"/>
  <c r="AB226" i="39"/>
  <c r="AB125" i="39"/>
  <c r="AB126" i="39"/>
  <c r="AB130" i="39"/>
  <c r="AB112" i="39"/>
  <c r="AB113" i="39"/>
  <c r="AB119" i="39"/>
  <c r="AB120" i="39"/>
  <c r="B155" i="38"/>
  <c r="B156" i="38"/>
  <c r="B157" i="38" s="1"/>
  <c r="B158" i="38" s="1"/>
  <c r="A156" i="38"/>
  <c r="B156" i="32"/>
  <c r="B157" i="32" s="1"/>
  <c r="B158" i="32" s="1"/>
  <c r="B159" i="32" s="1"/>
  <c r="A156" i="32"/>
  <c r="B156" i="30"/>
  <c r="B157" i="30" s="1"/>
  <c r="B158" i="30" s="1"/>
  <c r="B159" i="30" s="1"/>
  <c r="B160" i="30" s="1"/>
  <c r="A156" i="30"/>
  <c r="B109" i="5"/>
  <c r="B110" i="5" s="1"/>
  <c r="B111" i="5" s="1"/>
  <c r="B112" i="5" s="1"/>
  <c r="A109" i="5"/>
  <c r="AB106" i="39"/>
  <c r="AB107" i="39"/>
  <c r="AB46" i="39"/>
  <c r="AB47" i="39"/>
  <c r="AB49" i="39"/>
  <c r="AB50" i="39"/>
  <c r="AB57" i="39"/>
  <c r="AB58" i="39"/>
  <c r="AB60" i="39"/>
  <c r="AB61" i="39"/>
  <c r="AB80" i="39"/>
  <c r="AB81" i="39"/>
  <c r="AB42" i="39"/>
  <c r="AB65" i="5"/>
  <c r="AC65" i="5"/>
  <c r="AD65" i="5"/>
  <c r="AE65" i="5"/>
  <c r="AF65" i="5"/>
  <c r="AG65" i="5"/>
  <c r="AL95" i="5"/>
  <c r="AM95" i="5"/>
  <c r="AN95" i="5"/>
  <c r="AO95" i="5"/>
  <c r="AB43" i="39"/>
  <c r="AB27" i="39"/>
  <c r="AB30" i="39"/>
  <c r="AB31" i="39"/>
  <c r="AB35" i="39"/>
  <c r="AB36" i="39"/>
  <c r="AB17" i="39"/>
  <c r="AB18" i="39"/>
  <c r="AB23" i="39"/>
  <c r="AB24" i="39"/>
  <c r="AB26" i="39"/>
  <c r="F237" i="39"/>
  <c r="J237" i="39"/>
  <c r="K237" i="39"/>
  <c r="R237" i="39"/>
  <c r="T237" i="39"/>
  <c r="AB156" i="39"/>
  <c r="AB157" i="39"/>
  <c r="E149" i="8"/>
  <c r="E149" i="10"/>
  <c r="E149" i="12"/>
  <c r="E149" i="14"/>
  <c r="E149" i="16"/>
  <c r="E149" i="18"/>
  <c r="E149" i="20"/>
  <c r="E149" i="22"/>
  <c r="E149" i="24"/>
  <c r="E149" i="26"/>
  <c r="E149" i="28"/>
  <c r="U111" i="39"/>
  <c r="S111" i="39"/>
  <c r="Q111" i="39"/>
  <c r="P111" i="39"/>
  <c r="O111" i="39"/>
  <c r="N111" i="39"/>
  <c r="M111" i="39"/>
  <c r="L111" i="39"/>
  <c r="I111" i="39"/>
  <c r="H111" i="39"/>
  <c r="G111" i="39"/>
  <c r="AV38" i="1" l="1"/>
  <c r="AV39" i="1"/>
  <c r="AV40" i="1"/>
  <c r="AV41" i="1"/>
  <c r="G124" i="39"/>
  <c r="H124" i="39"/>
  <c r="I124" i="39"/>
  <c r="L124" i="39"/>
  <c r="M124" i="39"/>
  <c r="N124" i="39"/>
  <c r="O124" i="39"/>
  <c r="P124" i="39"/>
  <c r="Q124" i="39"/>
  <c r="S124" i="39"/>
  <c r="U124" i="39"/>
  <c r="X124" i="39"/>
  <c r="Y124" i="39"/>
  <c r="O118" i="39" l="1"/>
  <c r="G118" i="39"/>
  <c r="H118" i="39"/>
  <c r="I118" i="39"/>
  <c r="L118" i="39"/>
  <c r="M118" i="39"/>
  <c r="N118" i="39"/>
  <c r="P118" i="39"/>
  <c r="Q118" i="39"/>
  <c r="S118" i="39"/>
  <c r="U118" i="39"/>
  <c r="X118" i="39"/>
  <c r="Y118" i="39"/>
  <c r="Z229" i="39"/>
  <c r="Y229" i="39"/>
  <c r="X229" i="39"/>
  <c r="W229" i="39"/>
  <c r="V229" i="39"/>
  <c r="U229" i="39"/>
  <c r="S229" i="39"/>
  <c r="Q229" i="39"/>
  <c r="P229" i="39"/>
  <c r="O229" i="39"/>
  <c r="N229" i="39"/>
  <c r="M229" i="39"/>
  <c r="L229" i="39"/>
  <c r="I229" i="39"/>
  <c r="H229" i="39"/>
  <c r="G229" i="39"/>
  <c r="Z226" i="39"/>
  <c r="Y226" i="39"/>
  <c r="X226" i="39"/>
  <c r="W226" i="39"/>
  <c r="V226" i="39"/>
  <c r="U226" i="39"/>
  <c r="S226" i="39"/>
  <c r="Q226" i="39"/>
  <c r="P226" i="39"/>
  <c r="O226" i="39"/>
  <c r="N226" i="39"/>
  <c r="M226" i="39"/>
  <c r="L226" i="39"/>
  <c r="I226" i="39"/>
  <c r="H226" i="39"/>
  <c r="G226" i="39"/>
  <c r="Z225" i="39"/>
  <c r="Y225" i="39"/>
  <c r="X225" i="39"/>
  <c r="W225" i="39"/>
  <c r="V225" i="39"/>
  <c r="U225" i="39"/>
  <c r="S225" i="39"/>
  <c r="Q225" i="39"/>
  <c r="P225" i="39"/>
  <c r="O225" i="39"/>
  <c r="N225" i="39"/>
  <c r="M225" i="39"/>
  <c r="L225" i="39"/>
  <c r="I225" i="39"/>
  <c r="H225" i="39"/>
  <c r="G225" i="39"/>
  <c r="Z217" i="39"/>
  <c r="Y217" i="39"/>
  <c r="X217" i="39"/>
  <c r="W217" i="39"/>
  <c r="V217" i="39"/>
  <c r="U217" i="39"/>
  <c r="S217" i="39"/>
  <c r="Q217" i="39"/>
  <c r="P217" i="39"/>
  <c r="O217" i="39"/>
  <c r="N217" i="39"/>
  <c r="M217" i="39"/>
  <c r="L217" i="39"/>
  <c r="I217" i="39"/>
  <c r="H217" i="39"/>
  <c r="G217" i="39"/>
  <c r="Z216" i="39"/>
  <c r="Y216" i="39"/>
  <c r="X216" i="39"/>
  <c r="W216" i="39"/>
  <c r="V216" i="39"/>
  <c r="U216" i="39"/>
  <c r="S216" i="39"/>
  <c r="Q216" i="39"/>
  <c r="P216" i="39"/>
  <c r="O216" i="39"/>
  <c r="N216" i="39"/>
  <c r="M216" i="39"/>
  <c r="L216" i="39"/>
  <c r="I216" i="39"/>
  <c r="H216" i="39"/>
  <c r="G216" i="39"/>
  <c r="Z214" i="39"/>
  <c r="Y214" i="39"/>
  <c r="X214" i="39"/>
  <c r="W214" i="39"/>
  <c r="V214" i="39"/>
  <c r="U214" i="39"/>
  <c r="S214" i="39"/>
  <c r="Q214" i="39"/>
  <c r="P214" i="39"/>
  <c r="O214" i="39"/>
  <c r="N214" i="39"/>
  <c r="M214" i="39"/>
  <c r="L214" i="39"/>
  <c r="I214" i="39"/>
  <c r="H214" i="39"/>
  <c r="G214" i="39"/>
  <c r="Z213" i="39"/>
  <c r="Y213" i="39"/>
  <c r="X213" i="39"/>
  <c r="W213" i="39"/>
  <c r="V213" i="39"/>
  <c r="U213" i="39"/>
  <c r="S213" i="39"/>
  <c r="Q213" i="39"/>
  <c r="P213" i="39"/>
  <c r="O213" i="39"/>
  <c r="N213" i="39"/>
  <c r="M213" i="39"/>
  <c r="L213" i="39"/>
  <c r="I213" i="39"/>
  <c r="H213" i="39"/>
  <c r="G213" i="39"/>
  <c r="Z194" i="39"/>
  <c r="Y194" i="39"/>
  <c r="X194" i="39"/>
  <c r="W194" i="39"/>
  <c r="V194" i="39"/>
  <c r="U194" i="39"/>
  <c r="S194" i="39"/>
  <c r="Q194" i="39"/>
  <c r="P194" i="39"/>
  <c r="O194" i="39"/>
  <c r="N194" i="39"/>
  <c r="M194" i="39"/>
  <c r="L194" i="39"/>
  <c r="I194" i="39"/>
  <c r="H194" i="39"/>
  <c r="G194" i="39"/>
  <c r="Z193" i="39"/>
  <c r="Y193" i="39"/>
  <c r="X193" i="39"/>
  <c r="W193" i="39"/>
  <c r="V193" i="39"/>
  <c r="U193" i="39"/>
  <c r="S193" i="39"/>
  <c r="Q193" i="39"/>
  <c r="P193" i="39"/>
  <c r="O193" i="39"/>
  <c r="N193" i="39"/>
  <c r="M193" i="39"/>
  <c r="L193" i="39"/>
  <c r="I193" i="39"/>
  <c r="H193" i="39"/>
  <c r="G193" i="39"/>
  <c r="Z186" i="39"/>
  <c r="Y186" i="39"/>
  <c r="X186" i="39"/>
  <c r="W186" i="39"/>
  <c r="V186" i="39"/>
  <c r="U186" i="39"/>
  <c r="S186" i="39"/>
  <c r="Q186" i="39"/>
  <c r="P186" i="39"/>
  <c r="O186" i="39"/>
  <c r="N186" i="39"/>
  <c r="M186" i="39"/>
  <c r="L186" i="39"/>
  <c r="I186" i="39"/>
  <c r="H186" i="39"/>
  <c r="G186" i="39"/>
  <c r="Z185" i="39"/>
  <c r="Y185" i="39"/>
  <c r="X185" i="39"/>
  <c r="W185" i="39"/>
  <c r="V185" i="39"/>
  <c r="U185" i="39"/>
  <c r="S185" i="39"/>
  <c r="Q185" i="39"/>
  <c r="P185" i="39"/>
  <c r="O185" i="39"/>
  <c r="N185" i="39"/>
  <c r="M185" i="39"/>
  <c r="L185" i="39"/>
  <c r="I185" i="39"/>
  <c r="H185" i="39"/>
  <c r="G185" i="39"/>
  <c r="Z171" i="39"/>
  <c r="Y171" i="39"/>
  <c r="X171" i="39"/>
  <c r="W171" i="39"/>
  <c r="V171" i="39"/>
  <c r="U171" i="39"/>
  <c r="S171" i="39"/>
  <c r="Q171" i="39"/>
  <c r="P171" i="39"/>
  <c r="O171" i="39"/>
  <c r="N171" i="39"/>
  <c r="M171" i="39"/>
  <c r="L171" i="39"/>
  <c r="I171" i="39"/>
  <c r="H171" i="39"/>
  <c r="G171" i="39"/>
  <c r="Z170" i="39"/>
  <c r="Y170" i="39"/>
  <c r="X170" i="39"/>
  <c r="W170" i="39"/>
  <c r="V170" i="39"/>
  <c r="U170" i="39"/>
  <c r="S170" i="39"/>
  <c r="Q170" i="39"/>
  <c r="P170" i="39"/>
  <c r="O170" i="39"/>
  <c r="N170" i="39"/>
  <c r="M170" i="39"/>
  <c r="L170" i="39"/>
  <c r="I170" i="39"/>
  <c r="H170" i="39"/>
  <c r="G170" i="39"/>
  <c r="Z133" i="39"/>
  <c r="Y133" i="39"/>
  <c r="X133" i="39"/>
  <c r="W133" i="39"/>
  <c r="V133" i="39"/>
  <c r="U133" i="39"/>
  <c r="S133" i="39"/>
  <c r="Q133" i="39"/>
  <c r="P133" i="39"/>
  <c r="O133" i="39"/>
  <c r="N133" i="39"/>
  <c r="M133" i="39"/>
  <c r="L133" i="39"/>
  <c r="I133" i="39"/>
  <c r="H133" i="39"/>
  <c r="G133" i="39"/>
  <c r="Z132" i="39"/>
  <c r="Y132" i="39"/>
  <c r="X132" i="39"/>
  <c r="W132" i="39"/>
  <c r="V132" i="39"/>
  <c r="U132" i="39"/>
  <c r="S132" i="39"/>
  <c r="Q132" i="39"/>
  <c r="P132" i="39"/>
  <c r="O132" i="39"/>
  <c r="N132" i="39"/>
  <c r="M132" i="39"/>
  <c r="L132" i="39"/>
  <c r="I132" i="39"/>
  <c r="H132" i="39"/>
  <c r="G132" i="39"/>
  <c r="Z131" i="39"/>
  <c r="Y131" i="39"/>
  <c r="X131" i="39"/>
  <c r="W131" i="39"/>
  <c r="V131" i="39"/>
  <c r="U131" i="39"/>
  <c r="S131" i="39"/>
  <c r="Q131" i="39"/>
  <c r="P131" i="39"/>
  <c r="O131" i="39"/>
  <c r="N131" i="39"/>
  <c r="M131" i="39"/>
  <c r="L131" i="39"/>
  <c r="I131" i="39"/>
  <c r="H131" i="39"/>
  <c r="G131" i="39"/>
  <c r="Z130" i="39"/>
  <c r="Y130" i="39"/>
  <c r="X130" i="39"/>
  <c r="W130" i="39"/>
  <c r="V130" i="39"/>
  <c r="U130" i="39"/>
  <c r="S130" i="39"/>
  <c r="Q130" i="39"/>
  <c r="P130" i="39"/>
  <c r="O130" i="39"/>
  <c r="N130" i="39"/>
  <c r="M130" i="39"/>
  <c r="L130" i="39"/>
  <c r="I130" i="39"/>
  <c r="H130" i="39"/>
  <c r="G130" i="39"/>
  <c r="Z126" i="39"/>
  <c r="Y126" i="39"/>
  <c r="X126" i="39"/>
  <c r="W126" i="39"/>
  <c r="V126" i="39"/>
  <c r="U126" i="39"/>
  <c r="S126" i="39"/>
  <c r="Q126" i="39"/>
  <c r="P126" i="39"/>
  <c r="O126" i="39"/>
  <c r="N126" i="39"/>
  <c r="M126" i="39"/>
  <c r="L126" i="39"/>
  <c r="I126" i="39"/>
  <c r="H126" i="39"/>
  <c r="G126" i="39"/>
  <c r="Z120" i="39"/>
  <c r="Y120" i="39"/>
  <c r="X120" i="39"/>
  <c r="W120" i="39"/>
  <c r="V120" i="39"/>
  <c r="U120" i="39"/>
  <c r="S120" i="39"/>
  <c r="Q120" i="39"/>
  <c r="P120" i="39"/>
  <c r="O120" i="39"/>
  <c r="N120" i="39"/>
  <c r="M120" i="39"/>
  <c r="L120" i="39"/>
  <c r="I120" i="39"/>
  <c r="H120" i="39"/>
  <c r="G120" i="39"/>
  <c r="Z113" i="39"/>
  <c r="Y113" i="39"/>
  <c r="X113" i="39"/>
  <c r="W113" i="39"/>
  <c r="V113" i="39"/>
  <c r="U113" i="39"/>
  <c r="S113" i="39"/>
  <c r="Q113" i="39"/>
  <c r="P113" i="39"/>
  <c r="O113" i="39"/>
  <c r="N113" i="39"/>
  <c r="M113" i="39"/>
  <c r="L113" i="39"/>
  <c r="I113" i="39"/>
  <c r="H113" i="39"/>
  <c r="G113" i="39"/>
  <c r="Z112" i="39"/>
  <c r="Y112" i="39"/>
  <c r="X112" i="39"/>
  <c r="W112" i="39"/>
  <c r="V112" i="39"/>
  <c r="U112" i="39"/>
  <c r="S112" i="39"/>
  <c r="Q112" i="39"/>
  <c r="P112" i="39"/>
  <c r="O112" i="39"/>
  <c r="N112" i="39"/>
  <c r="M112" i="39"/>
  <c r="L112" i="39"/>
  <c r="I112" i="39"/>
  <c r="H112" i="39"/>
  <c r="G112" i="39"/>
  <c r="Z107" i="39"/>
  <c r="Y107" i="39"/>
  <c r="X107" i="39"/>
  <c r="W107" i="39"/>
  <c r="V107" i="39"/>
  <c r="U107" i="39"/>
  <c r="S107" i="39"/>
  <c r="Q107" i="39"/>
  <c r="P107" i="39"/>
  <c r="O107" i="39"/>
  <c r="N107" i="39"/>
  <c r="M107" i="39"/>
  <c r="L107" i="39"/>
  <c r="I107" i="39"/>
  <c r="H107" i="39"/>
  <c r="G107" i="39"/>
  <c r="Z106" i="39"/>
  <c r="Y106" i="39"/>
  <c r="X106" i="39"/>
  <c r="W106" i="39"/>
  <c r="V106" i="39"/>
  <c r="U106" i="39"/>
  <c r="S106" i="39"/>
  <c r="Q106" i="39"/>
  <c r="P106" i="39"/>
  <c r="O106" i="39"/>
  <c r="N106" i="39"/>
  <c r="M106" i="39"/>
  <c r="L106" i="39"/>
  <c r="I106" i="39"/>
  <c r="H106" i="39"/>
  <c r="G106" i="39"/>
  <c r="Z95" i="39"/>
  <c r="Y95" i="39"/>
  <c r="X95" i="39"/>
  <c r="W95" i="39"/>
  <c r="V95" i="39"/>
  <c r="U95" i="39"/>
  <c r="S95" i="39"/>
  <c r="Q95" i="39"/>
  <c r="P95" i="39"/>
  <c r="O95" i="39"/>
  <c r="N95" i="39"/>
  <c r="M95" i="39"/>
  <c r="L95" i="39"/>
  <c r="I95" i="39"/>
  <c r="H95" i="39"/>
  <c r="G95" i="39"/>
  <c r="Q94" i="39"/>
  <c r="P94" i="39"/>
  <c r="O94" i="39"/>
  <c r="N94" i="39"/>
  <c r="M94" i="39"/>
  <c r="L94" i="39"/>
  <c r="I94" i="39"/>
  <c r="H94" i="39"/>
  <c r="G94" i="39"/>
  <c r="Z81" i="39"/>
  <c r="Y81" i="39"/>
  <c r="X81" i="39"/>
  <c r="W81" i="39"/>
  <c r="V81" i="39"/>
  <c r="U81" i="39"/>
  <c r="S81" i="39"/>
  <c r="Q81" i="39"/>
  <c r="P81" i="39"/>
  <c r="O81" i="39"/>
  <c r="N81" i="39"/>
  <c r="M81" i="39"/>
  <c r="L81" i="39"/>
  <c r="I81" i="39"/>
  <c r="H81" i="39"/>
  <c r="G81" i="39"/>
  <c r="Z80" i="39"/>
  <c r="Y80" i="39"/>
  <c r="X80" i="39"/>
  <c r="W80" i="39"/>
  <c r="V80" i="39"/>
  <c r="U80" i="39"/>
  <c r="S80" i="39"/>
  <c r="Q80" i="39"/>
  <c r="P80" i="39"/>
  <c r="O80" i="39"/>
  <c r="N80" i="39"/>
  <c r="M80" i="39"/>
  <c r="L80" i="39"/>
  <c r="I80" i="39"/>
  <c r="H80" i="39"/>
  <c r="G80" i="39"/>
  <c r="Z61" i="39"/>
  <c r="Y61" i="39"/>
  <c r="X61" i="39"/>
  <c r="W61" i="39"/>
  <c r="V61" i="39"/>
  <c r="U61" i="39"/>
  <c r="S61" i="39"/>
  <c r="Q61" i="39"/>
  <c r="P61" i="39"/>
  <c r="O61" i="39"/>
  <c r="N61" i="39"/>
  <c r="M61" i="39"/>
  <c r="L61" i="39"/>
  <c r="I61" i="39"/>
  <c r="H61" i="39"/>
  <c r="G61" i="39"/>
  <c r="Z60" i="39"/>
  <c r="Y60" i="39"/>
  <c r="X60" i="39"/>
  <c r="W60" i="39"/>
  <c r="V60" i="39"/>
  <c r="U60" i="39"/>
  <c r="S60" i="39"/>
  <c r="Q60" i="39"/>
  <c r="P60" i="39"/>
  <c r="O60" i="39"/>
  <c r="N60" i="39"/>
  <c r="M60" i="39"/>
  <c r="L60" i="39"/>
  <c r="I60" i="39"/>
  <c r="H60" i="39"/>
  <c r="G60" i="39"/>
  <c r="Z58" i="39"/>
  <c r="Y58" i="39"/>
  <c r="X58" i="39"/>
  <c r="W58" i="39"/>
  <c r="V58" i="39"/>
  <c r="U58" i="39"/>
  <c r="S58" i="39"/>
  <c r="Q58" i="39"/>
  <c r="P58" i="39"/>
  <c r="O58" i="39"/>
  <c r="N58" i="39"/>
  <c r="M58" i="39"/>
  <c r="L58" i="39"/>
  <c r="I58" i="39"/>
  <c r="H58" i="39"/>
  <c r="G58" i="39"/>
  <c r="Z57" i="39"/>
  <c r="Y57" i="39"/>
  <c r="X57" i="39"/>
  <c r="W57" i="39"/>
  <c r="V57" i="39"/>
  <c r="U57" i="39"/>
  <c r="S57" i="39"/>
  <c r="Q57" i="39"/>
  <c r="P57" i="39"/>
  <c r="O57" i="39"/>
  <c r="N57" i="39"/>
  <c r="M57" i="39"/>
  <c r="L57" i="39"/>
  <c r="I57" i="39"/>
  <c r="H57" i="39"/>
  <c r="G57" i="39"/>
  <c r="Z50" i="39"/>
  <c r="Y50" i="39"/>
  <c r="X50" i="39"/>
  <c r="W50" i="39"/>
  <c r="V50" i="39"/>
  <c r="U50" i="39"/>
  <c r="S50" i="39"/>
  <c r="Q50" i="39"/>
  <c r="P50" i="39"/>
  <c r="O50" i="39"/>
  <c r="N50" i="39"/>
  <c r="M50" i="39"/>
  <c r="L50" i="39"/>
  <c r="I50" i="39"/>
  <c r="H50" i="39"/>
  <c r="G50" i="39"/>
  <c r="Z49" i="39"/>
  <c r="Y49" i="39"/>
  <c r="X49" i="39"/>
  <c r="W49" i="39"/>
  <c r="V49" i="39"/>
  <c r="U49" i="39"/>
  <c r="S49" i="39"/>
  <c r="Q49" i="39"/>
  <c r="P49" i="39"/>
  <c r="O49" i="39"/>
  <c r="N49" i="39"/>
  <c r="M49" i="39"/>
  <c r="L49" i="39"/>
  <c r="I49" i="39"/>
  <c r="H49" i="39"/>
  <c r="G49" i="39"/>
  <c r="Z47" i="39"/>
  <c r="Y47" i="39"/>
  <c r="X47" i="39"/>
  <c r="W47" i="39"/>
  <c r="V47" i="39"/>
  <c r="U47" i="39"/>
  <c r="S47" i="39"/>
  <c r="Q47" i="39"/>
  <c r="P47" i="39"/>
  <c r="O47" i="39"/>
  <c r="N47" i="39"/>
  <c r="M47" i="39"/>
  <c r="L47" i="39"/>
  <c r="I47" i="39"/>
  <c r="H47" i="39"/>
  <c r="G47" i="39"/>
  <c r="Z46" i="39"/>
  <c r="Y46" i="39"/>
  <c r="X46" i="39"/>
  <c r="W46" i="39"/>
  <c r="V46" i="39"/>
  <c r="U46" i="39"/>
  <c r="S46" i="39"/>
  <c r="Q46" i="39"/>
  <c r="P46" i="39"/>
  <c r="O46" i="39"/>
  <c r="N46" i="39"/>
  <c r="M46" i="39"/>
  <c r="L46" i="39"/>
  <c r="I46" i="39"/>
  <c r="H46" i="39"/>
  <c r="G46" i="39"/>
  <c r="Z43" i="39"/>
  <c r="Y43" i="39"/>
  <c r="X43" i="39"/>
  <c r="W43" i="39"/>
  <c r="V43" i="39"/>
  <c r="U43" i="39"/>
  <c r="S43" i="39"/>
  <c r="Q43" i="39"/>
  <c r="P43" i="39"/>
  <c r="O43" i="39"/>
  <c r="N43" i="39"/>
  <c r="M43" i="39"/>
  <c r="L43" i="39"/>
  <c r="I43" i="39"/>
  <c r="H43" i="39"/>
  <c r="G43" i="39"/>
  <c r="Z42" i="39"/>
  <c r="Y42" i="39"/>
  <c r="X42" i="39"/>
  <c r="W42" i="39"/>
  <c r="V42" i="39"/>
  <c r="U42" i="39"/>
  <c r="S42" i="39"/>
  <c r="Q42" i="39"/>
  <c r="P42" i="39"/>
  <c r="O42" i="39"/>
  <c r="N42" i="39"/>
  <c r="M42" i="39"/>
  <c r="L42" i="39"/>
  <c r="I42" i="39"/>
  <c r="H42" i="39"/>
  <c r="G42" i="39"/>
  <c r="Z36" i="39"/>
  <c r="Y36" i="39"/>
  <c r="X36" i="39"/>
  <c r="W36" i="39"/>
  <c r="V36" i="39"/>
  <c r="U36" i="39"/>
  <c r="S36" i="39"/>
  <c r="Q36" i="39"/>
  <c r="P36" i="39"/>
  <c r="O36" i="39"/>
  <c r="N36" i="39"/>
  <c r="M36" i="39"/>
  <c r="L36" i="39"/>
  <c r="I36" i="39"/>
  <c r="H36" i="39"/>
  <c r="G36" i="39"/>
  <c r="Z35" i="39"/>
  <c r="Y35" i="39"/>
  <c r="X35" i="39"/>
  <c r="W35" i="39"/>
  <c r="V35" i="39"/>
  <c r="U35" i="39"/>
  <c r="S35" i="39"/>
  <c r="Q35" i="39"/>
  <c r="P35" i="39"/>
  <c r="O35" i="39"/>
  <c r="N35" i="39"/>
  <c r="M35" i="39"/>
  <c r="L35" i="39"/>
  <c r="I35" i="39"/>
  <c r="H35" i="39"/>
  <c r="G35" i="39"/>
  <c r="Z31" i="39"/>
  <c r="Y31" i="39"/>
  <c r="X31" i="39"/>
  <c r="W31" i="39"/>
  <c r="V31" i="39"/>
  <c r="U31" i="39"/>
  <c r="S31" i="39"/>
  <c r="Q31" i="39"/>
  <c r="P31" i="39"/>
  <c r="O31" i="39"/>
  <c r="N31" i="39"/>
  <c r="M31" i="39"/>
  <c r="L31" i="39"/>
  <c r="I31" i="39"/>
  <c r="H31" i="39"/>
  <c r="G31" i="39"/>
  <c r="Z30" i="39"/>
  <c r="Y30" i="39"/>
  <c r="X30" i="39"/>
  <c r="W30" i="39"/>
  <c r="V30" i="39"/>
  <c r="U30" i="39"/>
  <c r="S30" i="39"/>
  <c r="Q30" i="39"/>
  <c r="P30" i="39"/>
  <c r="O30" i="39"/>
  <c r="N30" i="39"/>
  <c r="M30" i="39"/>
  <c r="L30" i="39"/>
  <c r="I30" i="39"/>
  <c r="H30" i="39"/>
  <c r="G30" i="39"/>
  <c r="Z24" i="39"/>
  <c r="Y24" i="39"/>
  <c r="X24" i="39"/>
  <c r="W24" i="39"/>
  <c r="V24" i="39"/>
  <c r="U24" i="39"/>
  <c r="S24" i="39"/>
  <c r="Q24" i="39"/>
  <c r="P24" i="39"/>
  <c r="O24" i="39"/>
  <c r="N24" i="39"/>
  <c r="M24" i="39"/>
  <c r="L24" i="39"/>
  <c r="I24" i="39"/>
  <c r="H24" i="39"/>
  <c r="G24" i="39"/>
  <c r="Z23" i="39"/>
  <c r="Y23" i="39"/>
  <c r="X23" i="39"/>
  <c r="W23" i="39"/>
  <c r="V23" i="39"/>
  <c r="U23" i="39"/>
  <c r="S23" i="39"/>
  <c r="Q23" i="39"/>
  <c r="P23" i="39"/>
  <c r="O23" i="39"/>
  <c r="N23" i="39"/>
  <c r="M23" i="39"/>
  <c r="L23" i="39"/>
  <c r="I23" i="39"/>
  <c r="H23" i="39"/>
  <c r="G23" i="39"/>
  <c r="Z18" i="39"/>
  <c r="Y18" i="39"/>
  <c r="X18" i="39"/>
  <c r="W18" i="39"/>
  <c r="V18" i="39"/>
  <c r="U18" i="39"/>
  <c r="S18" i="39"/>
  <c r="Q18" i="39"/>
  <c r="P18" i="39"/>
  <c r="O18" i="39"/>
  <c r="N18" i="39"/>
  <c r="M18" i="39"/>
  <c r="L18" i="39"/>
  <c r="I18" i="39"/>
  <c r="H18" i="39"/>
  <c r="G18" i="39"/>
  <c r="Z17" i="39"/>
  <c r="Y17" i="39"/>
  <c r="X17" i="39"/>
  <c r="W17" i="39"/>
  <c r="V17" i="39"/>
  <c r="U17" i="39"/>
  <c r="S17" i="39"/>
  <c r="Q17" i="39"/>
  <c r="P17" i="39"/>
  <c r="O17" i="39"/>
  <c r="N17" i="39"/>
  <c r="M17" i="39"/>
  <c r="L17" i="39"/>
  <c r="I17" i="39"/>
  <c r="H17" i="39"/>
  <c r="G17" i="39"/>
  <c r="G2" i="39"/>
  <c r="H10" i="39"/>
  <c r="I10" i="39" s="1"/>
  <c r="J10" i="39" s="1"/>
  <c r="K10" i="39" s="1"/>
  <c r="L10" i="39" s="1"/>
  <c r="M10" i="39" s="1"/>
  <c r="N10" i="39" s="1"/>
  <c r="O10" i="39" s="1"/>
  <c r="P10" i="39" s="1"/>
  <c r="Q10" i="39" s="1"/>
  <c r="R10" i="39" s="1"/>
  <c r="S10" i="39" s="1"/>
  <c r="T10" i="39" s="1"/>
  <c r="U10" i="39" s="1"/>
  <c r="V10" i="39" s="1"/>
  <c r="W10" i="39" s="1"/>
  <c r="X10" i="39" s="1"/>
  <c r="Y10" i="39" s="1"/>
  <c r="Z10" i="39" s="1"/>
  <c r="Z2" i="39" s="1"/>
  <c r="A217" i="39"/>
  <c r="A226" i="39" s="1"/>
  <c r="A227" i="39" s="1"/>
  <c r="A228" i="39" s="1"/>
  <c r="A215" i="39"/>
  <c r="A195" i="39"/>
  <c r="A196" i="39" s="1"/>
  <c r="A197" i="39" s="1"/>
  <c r="A198" i="39" s="1"/>
  <c r="A199" i="39" s="1"/>
  <c r="A200" i="39" s="1"/>
  <c r="A201" i="39" s="1"/>
  <c r="A202" i="39" s="1"/>
  <c r="A203" i="39" s="1"/>
  <c r="A204" i="39" s="1"/>
  <c r="A205" i="39" s="1"/>
  <c r="A206" i="39" s="1"/>
  <c r="A207" i="39" s="1"/>
  <c r="A208" i="39" s="1"/>
  <c r="A209" i="39" s="1"/>
  <c r="A210" i="39" s="1"/>
  <c r="A211" i="39" s="1"/>
  <c r="A187" i="39"/>
  <c r="A188" i="39" s="1"/>
  <c r="A189" i="39" s="1"/>
  <c r="A190" i="39" s="1"/>
  <c r="A191" i="39" s="1"/>
  <c r="A192" i="39" s="1"/>
  <c r="A172" i="39"/>
  <c r="A173" i="39" s="1"/>
  <c r="A174" i="39" s="1"/>
  <c r="A175" i="39" s="1"/>
  <c r="A176" i="39" s="1"/>
  <c r="A177" i="39" s="1"/>
  <c r="A178" i="39" s="1"/>
  <c r="A179" i="39" s="1"/>
  <c r="A180" i="39" s="1"/>
  <c r="A181" i="39" s="1"/>
  <c r="A134" i="39"/>
  <c r="A135" i="39" s="1"/>
  <c r="A136" i="39" s="1"/>
  <c r="A137" i="39" s="1"/>
  <c r="A138" i="39" s="1"/>
  <c r="A139" i="39" s="1"/>
  <c r="A140" i="39" s="1"/>
  <c r="A141" i="39" s="1"/>
  <c r="A142" i="39" s="1"/>
  <c r="A143" i="39" s="1"/>
  <c r="A144" i="39" s="1"/>
  <c r="A145" i="39" s="1"/>
  <c r="A146" i="39" s="1"/>
  <c r="A147" i="39" s="1"/>
  <c r="A148" i="39" s="1"/>
  <c r="A149" i="39" s="1"/>
  <c r="A150" i="39" s="1"/>
  <c r="A151" i="39" s="1"/>
  <c r="A152" i="39" s="1"/>
  <c r="A153" i="39" s="1"/>
  <c r="A154" i="39" s="1"/>
  <c r="A155" i="39" s="1"/>
  <c r="A156" i="39" s="1"/>
  <c r="A157" i="39" s="1"/>
  <c r="A158" i="39" s="1"/>
  <c r="A159" i="39" s="1"/>
  <c r="A160" i="39" s="1"/>
  <c r="A161" i="39" s="1"/>
  <c r="A162" i="39" s="1"/>
  <c r="A163" i="39" s="1"/>
  <c r="A164" i="39" s="1"/>
  <c r="A165" i="39" s="1"/>
  <c r="A166" i="39" s="1"/>
  <c r="A167" i="39" s="1"/>
  <c r="A168" i="39" s="1"/>
  <c r="A169" i="39" s="1"/>
  <c r="A31" i="39"/>
  <c r="A36" i="39" s="1"/>
  <c r="A25" i="39"/>
  <c r="A18" i="39"/>
  <c r="A19" i="39" s="1"/>
  <c r="A20" i="39" s="1"/>
  <c r="A21" i="39" s="1"/>
  <c r="A22" i="39" s="1"/>
  <c r="A13" i="39"/>
  <c r="A14" i="39" s="1"/>
  <c r="A15" i="39" s="1"/>
  <c r="A16" i="39" s="1"/>
  <c r="B11" i="39"/>
  <c r="B12" i="39" s="1"/>
  <c r="B13" i="39" s="1"/>
  <c r="B14" i="39" s="1"/>
  <c r="B15" i="39" s="1"/>
  <c r="B16" i="39" s="1"/>
  <c r="B17" i="39" s="1"/>
  <c r="B18" i="39" s="1"/>
  <c r="B19" i="39" s="1"/>
  <c r="B20" i="39" s="1"/>
  <c r="B21" i="39" s="1"/>
  <c r="B22" i="39" s="1"/>
  <c r="B23" i="39" s="1"/>
  <c r="B24" i="39" s="1"/>
  <c r="B25" i="39" s="1"/>
  <c r="B28" i="39" s="1"/>
  <c r="B29" i="39" s="1"/>
  <c r="B30" i="39" s="1"/>
  <c r="B31" i="39" s="1"/>
  <c r="B32" i="39" s="1"/>
  <c r="B33" i="39" s="1"/>
  <c r="B34" i="39" s="1"/>
  <c r="B35" i="39" s="1"/>
  <c r="B36" i="39" s="1"/>
  <c r="B37" i="39" s="1"/>
  <c r="B38" i="39" s="1"/>
  <c r="B39" i="39" s="1"/>
  <c r="B40" i="39" s="1"/>
  <c r="A257" i="38"/>
  <c r="A255" i="38"/>
  <c r="A236" i="38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26" i="38"/>
  <c r="A227" i="38" s="1"/>
  <c r="A228" i="38" s="1"/>
  <c r="A229" i="38" s="1"/>
  <c r="A230" i="38" s="1"/>
  <c r="A231" i="38" s="1"/>
  <c r="A232" i="38" s="1"/>
  <c r="A233" i="38" s="1"/>
  <c r="A211" i="38"/>
  <c r="A212" i="38" s="1"/>
  <c r="A213" i="38" s="1"/>
  <c r="A214" i="38" s="1"/>
  <c r="A215" i="38" s="1"/>
  <c r="A216" i="38" s="1"/>
  <c r="A217" i="38" s="1"/>
  <c r="A218" i="38" s="1"/>
  <c r="A219" i="38" s="1"/>
  <c r="A220" i="38" s="1"/>
  <c r="A173" i="38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70" i="38"/>
  <c r="A75" i="38" s="1"/>
  <c r="A82" i="38" s="1"/>
  <c r="A64" i="38"/>
  <c r="A67" i="38" s="1"/>
  <c r="A68" i="38" s="1"/>
  <c r="A57" i="38"/>
  <c r="A58" i="38" s="1"/>
  <c r="A59" i="38" s="1"/>
  <c r="A60" i="38" s="1"/>
  <c r="A61" i="38" s="1"/>
  <c r="A52" i="38"/>
  <c r="A53" i="38" s="1"/>
  <c r="A54" i="38" s="1"/>
  <c r="A55" i="38" s="1"/>
  <c r="B50" i="38"/>
  <c r="B51" i="38" s="1"/>
  <c r="B52" i="38" s="1"/>
  <c r="B53" i="38" s="1"/>
  <c r="B54" i="38" s="1"/>
  <c r="B55" i="38" s="1"/>
  <c r="B56" i="38" s="1"/>
  <c r="B57" i="38" s="1"/>
  <c r="B58" i="38" s="1"/>
  <c r="B59" i="38" s="1"/>
  <c r="B60" i="38" s="1"/>
  <c r="B61" i="38" s="1"/>
  <c r="B62" i="38" s="1"/>
  <c r="B63" i="38" s="1"/>
  <c r="A47" i="38"/>
  <c r="C47" i="38" s="1"/>
  <c r="H1" i="38"/>
  <c r="I1" i="38" s="1"/>
  <c r="J1" i="38" s="1"/>
  <c r="K1" i="38" s="1"/>
  <c r="L1" i="38" s="1"/>
  <c r="M1" i="38" s="1"/>
  <c r="N1" i="38" s="1"/>
  <c r="O1" i="38" s="1"/>
  <c r="P1" i="38" s="1"/>
  <c r="Q1" i="38" s="1"/>
  <c r="R1" i="38" s="1"/>
  <c r="S1" i="38" s="1"/>
  <c r="T1" i="38" s="1"/>
  <c r="U1" i="38" s="1"/>
  <c r="V1" i="38" s="1"/>
  <c r="W1" i="38" s="1"/>
  <c r="X1" i="38" s="1"/>
  <c r="Y1" i="38" s="1"/>
  <c r="Z1" i="38" s="1"/>
  <c r="AA1" i="38" s="1"/>
  <c r="AB1" i="38" s="1"/>
  <c r="AC1" i="38" s="1"/>
  <c r="AD1" i="38" s="1"/>
  <c r="AE1" i="38" s="1"/>
  <c r="AF1" i="38" s="1"/>
  <c r="AG1" i="38" s="1"/>
  <c r="AH1" i="38" s="1"/>
  <c r="AI1" i="38" s="1"/>
  <c r="AJ1" i="38" s="1"/>
  <c r="AD7" i="37"/>
  <c r="Z7" i="37"/>
  <c r="W7" i="37"/>
  <c r="H7" i="37"/>
  <c r="T3" i="37"/>
  <c r="A257" i="36"/>
  <c r="A266" i="36" s="1"/>
  <c r="A267" i="36" s="1"/>
  <c r="A268" i="36" s="1"/>
  <c r="A255" i="36"/>
  <c r="A236" i="36"/>
  <c r="A237" i="36" s="1"/>
  <c r="A238" i="36" s="1"/>
  <c r="A239" i="36" s="1"/>
  <c r="A240" i="36" s="1"/>
  <c r="A241" i="36" s="1"/>
  <c r="A242" i="36" s="1"/>
  <c r="A243" i="36" s="1"/>
  <c r="A244" i="36" s="1"/>
  <c r="A245" i="36" s="1"/>
  <c r="A246" i="36" s="1"/>
  <c r="A247" i="36" s="1"/>
  <c r="A248" i="36" s="1"/>
  <c r="A249" i="36" s="1"/>
  <c r="A250" i="36" s="1"/>
  <c r="A251" i="36" s="1"/>
  <c r="A252" i="36" s="1"/>
  <c r="A226" i="36"/>
  <c r="A227" i="36" s="1"/>
  <c r="A228" i="36" s="1"/>
  <c r="A229" i="36" s="1"/>
  <c r="A230" i="36" s="1"/>
  <c r="A231" i="36" s="1"/>
  <c r="A232" i="36" s="1"/>
  <c r="A233" i="36" s="1"/>
  <c r="A211" i="36"/>
  <c r="A212" i="36" s="1"/>
  <c r="A213" i="36" s="1"/>
  <c r="A214" i="36" s="1"/>
  <c r="A215" i="36" s="1"/>
  <c r="A216" i="36" s="1"/>
  <c r="A217" i="36" s="1"/>
  <c r="A218" i="36" s="1"/>
  <c r="A219" i="36" s="1"/>
  <c r="A220" i="36" s="1"/>
  <c r="A222" i="36" s="1"/>
  <c r="A173" i="36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70" i="36"/>
  <c r="A75" i="36" s="1"/>
  <c r="A76" i="36" s="1"/>
  <c r="A77" i="36" s="1"/>
  <c r="A78" i="36" s="1"/>
  <c r="A64" i="36"/>
  <c r="A67" i="36" s="1"/>
  <c r="A68" i="36" s="1"/>
  <c r="A57" i="36"/>
  <c r="A58" i="36" s="1"/>
  <c r="A59" i="36" s="1"/>
  <c r="A60" i="36" s="1"/>
  <c r="A61" i="36" s="1"/>
  <c r="A52" i="36"/>
  <c r="A53" i="36" s="1"/>
  <c r="A54" i="36" s="1"/>
  <c r="A55" i="36" s="1"/>
  <c r="B50" i="36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A47" i="36"/>
  <c r="C47" i="36" s="1"/>
  <c r="H1" i="36"/>
  <c r="I1" i="36" s="1"/>
  <c r="J1" i="36" s="1"/>
  <c r="K1" i="36" s="1"/>
  <c r="L1" i="36" s="1"/>
  <c r="M1" i="36" s="1"/>
  <c r="N1" i="36" s="1"/>
  <c r="O1" i="36" s="1"/>
  <c r="P1" i="36" s="1"/>
  <c r="Q1" i="36" s="1"/>
  <c r="R1" i="36" s="1"/>
  <c r="S1" i="36" s="1"/>
  <c r="T1" i="36" s="1"/>
  <c r="U1" i="36" s="1"/>
  <c r="V1" i="36" s="1"/>
  <c r="W1" i="36" s="1"/>
  <c r="X1" i="36" s="1"/>
  <c r="Y1" i="36" s="1"/>
  <c r="Z1" i="36" s="1"/>
  <c r="AA1" i="36" s="1"/>
  <c r="AB1" i="36" s="1"/>
  <c r="AC1" i="36" s="1"/>
  <c r="AD1" i="36" s="1"/>
  <c r="AE1" i="36" s="1"/>
  <c r="AF1" i="36" s="1"/>
  <c r="AG1" i="36" s="1"/>
  <c r="AH1" i="36" s="1"/>
  <c r="AI1" i="36" s="1"/>
  <c r="AJ1" i="36" s="1"/>
  <c r="AD7" i="35"/>
  <c r="Z7" i="35"/>
  <c r="W7" i="35"/>
  <c r="H7" i="35"/>
  <c r="T3" i="35"/>
  <c r="A257" i="34"/>
  <c r="A266" i="34" s="1"/>
  <c r="A267" i="34" s="1"/>
  <c r="A268" i="34" s="1"/>
  <c r="A255" i="34"/>
  <c r="A236" i="34"/>
  <c r="A237" i="34" s="1"/>
  <c r="A238" i="34" s="1"/>
  <c r="A239" i="34" s="1"/>
  <c r="A240" i="34" s="1"/>
  <c r="A241" i="34" s="1"/>
  <c r="A242" i="34" s="1"/>
  <c r="A243" i="34" s="1"/>
  <c r="A244" i="34" s="1"/>
  <c r="A245" i="34" s="1"/>
  <c r="A246" i="34" s="1"/>
  <c r="A247" i="34" s="1"/>
  <c r="A248" i="34" s="1"/>
  <c r="A249" i="34" s="1"/>
  <c r="A250" i="34" s="1"/>
  <c r="A251" i="34" s="1"/>
  <c r="A252" i="34" s="1"/>
  <c r="A226" i="34"/>
  <c r="A227" i="34" s="1"/>
  <c r="A228" i="34" s="1"/>
  <c r="A229" i="34" s="1"/>
  <c r="A230" i="34" s="1"/>
  <c r="A231" i="34" s="1"/>
  <c r="A232" i="34" s="1"/>
  <c r="A233" i="34" s="1"/>
  <c r="A211" i="34"/>
  <c r="A212" i="34" s="1"/>
  <c r="A213" i="34" s="1"/>
  <c r="A214" i="34" s="1"/>
  <c r="A215" i="34" s="1"/>
  <c r="A216" i="34" s="1"/>
  <c r="A217" i="34" s="1"/>
  <c r="A218" i="34" s="1"/>
  <c r="A219" i="34" s="1"/>
  <c r="A220" i="34" s="1"/>
  <c r="A173" i="34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7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A197" i="34" s="1"/>
  <c r="A198" i="34" s="1"/>
  <c r="A199" i="34" s="1"/>
  <c r="A200" i="34" s="1"/>
  <c r="A201" i="34" s="1"/>
  <c r="A202" i="34" s="1"/>
  <c r="A203" i="34" s="1"/>
  <c r="A204" i="34" s="1"/>
  <c r="A205" i="34" s="1"/>
  <c r="A206" i="34" s="1"/>
  <c r="A207" i="34" s="1"/>
  <c r="A208" i="34" s="1"/>
  <c r="A70" i="34"/>
  <c r="A71" i="34" s="1"/>
  <c r="A72" i="34" s="1"/>
  <c r="A73" i="34" s="1"/>
  <c r="A64" i="34"/>
  <c r="A67" i="34" s="1"/>
  <c r="A68" i="34" s="1"/>
  <c r="A57" i="34"/>
  <c r="A58" i="34" s="1"/>
  <c r="A59" i="34" s="1"/>
  <c r="A60" i="34" s="1"/>
  <c r="A61" i="34" s="1"/>
  <c r="A52" i="34"/>
  <c r="A53" i="34" s="1"/>
  <c r="A54" i="34" s="1"/>
  <c r="A55" i="34" s="1"/>
  <c r="B50" i="34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A47" i="34"/>
  <c r="C47" i="34" s="1"/>
  <c r="H1" i="34"/>
  <c r="I1" i="34" s="1"/>
  <c r="J1" i="34" s="1"/>
  <c r="K1" i="34" s="1"/>
  <c r="L1" i="34" s="1"/>
  <c r="M1" i="34" s="1"/>
  <c r="N1" i="34" s="1"/>
  <c r="O1" i="34" s="1"/>
  <c r="P1" i="34" s="1"/>
  <c r="Q1" i="34" s="1"/>
  <c r="R1" i="34" s="1"/>
  <c r="S1" i="34" s="1"/>
  <c r="T1" i="34" s="1"/>
  <c r="U1" i="34" s="1"/>
  <c r="V1" i="34" s="1"/>
  <c r="W1" i="34" s="1"/>
  <c r="X1" i="34" s="1"/>
  <c r="Y1" i="34" s="1"/>
  <c r="Z1" i="34" s="1"/>
  <c r="AA1" i="34" s="1"/>
  <c r="AB1" i="34" s="1"/>
  <c r="AC1" i="34" s="1"/>
  <c r="AD1" i="34" s="1"/>
  <c r="AE1" i="34" s="1"/>
  <c r="AF1" i="34" s="1"/>
  <c r="AG1" i="34" s="1"/>
  <c r="AH1" i="34" s="1"/>
  <c r="AI1" i="34" s="1"/>
  <c r="AJ1" i="34" s="1"/>
  <c r="AD7" i="33"/>
  <c r="Z7" i="33"/>
  <c r="W7" i="33"/>
  <c r="H7" i="33"/>
  <c r="T3" i="33"/>
  <c r="A257" i="32"/>
  <c r="A255" i="32"/>
  <c r="A236" i="32"/>
  <c r="A237" i="32" s="1"/>
  <c r="A238" i="32" s="1"/>
  <c r="A239" i="32" s="1"/>
  <c r="A240" i="32" s="1"/>
  <c r="A241" i="32" s="1"/>
  <c r="A242" i="32" s="1"/>
  <c r="A243" i="32" s="1"/>
  <c r="A244" i="32" s="1"/>
  <c r="A245" i="32" s="1"/>
  <c r="A246" i="32" s="1"/>
  <c r="A247" i="32" s="1"/>
  <c r="A248" i="32" s="1"/>
  <c r="A249" i="32" s="1"/>
  <c r="A250" i="32" s="1"/>
  <c r="A251" i="32" s="1"/>
  <c r="A252" i="32" s="1"/>
  <c r="A226" i="32"/>
  <c r="A227" i="32" s="1"/>
  <c r="A228" i="32" s="1"/>
  <c r="A229" i="32" s="1"/>
  <c r="A230" i="32" s="1"/>
  <c r="A231" i="32" s="1"/>
  <c r="A232" i="32" s="1"/>
  <c r="A233" i="32" s="1"/>
  <c r="A211" i="32"/>
  <c r="A212" i="32" s="1"/>
  <c r="A213" i="32" s="1"/>
  <c r="A214" i="32" s="1"/>
  <c r="A215" i="32" s="1"/>
  <c r="A216" i="32" s="1"/>
  <c r="A217" i="32" s="1"/>
  <c r="A218" i="32" s="1"/>
  <c r="A219" i="32" s="1"/>
  <c r="A220" i="32" s="1"/>
  <c r="A173" i="32"/>
  <c r="A174" i="32" s="1"/>
  <c r="A175" i="32" s="1"/>
  <c r="A176" i="32" s="1"/>
  <c r="A177" i="32" s="1"/>
  <c r="A178" i="32" s="1"/>
  <c r="A179" i="32" s="1"/>
  <c r="A180" i="32" s="1"/>
  <c r="A181" i="32" s="1"/>
  <c r="A182" i="32" s="1"/>
  <c r="A183" i="32" s="1"/>
  <c r="A184" i="32" s="1"/>
  <c r="A185" i="32" s="1"/>
  <c r="A186" i="32" s="1"/>
  <c r="A187" i="32" s="1"/>
  <c r="A188" i="32" s="1"/>
  <c r="A189" i="32" s="1"/>
  <c r="A190" i="32" s="1"/>
  <c r="A191" i="32" s="1"/>
  <c r="A192" i="32" s="1"/>
  <c r="A193" i="32" s="1"/>
  <c r="A194" i="32" s="1"/>
  <c r="A195" i="32" s="1"/>
  <c r="A196" i="32" s="1"/>
  <c r="A197" i="32" s="1"/>
  <c r="A198" i="32" s="1"/>
  <c r="A199" i="32" s="1"/>
  <c r="A200" i="32" s="1"/>
  <c r="A201" i="32" s="1"/>
  <c r="A202" i="32" s="1"/>
  <c r="A203" i="32" s="1"/>
  <c r="A204" i="32" s="1"/>
  <c r="A205" i="32" s="1"/>
  <c r="A206" i="32" s="1"/>
  <c r="A207" i="32" s="1"/>
  <c r="A208" i="32" s="1"/>
  <c r="A70" i="32"/>
  <c r="A64" i="32"/>
  <c r="A67" i="32" s="1"/>
  <c r="A68" i="32" s="1"/>
  <c r="A57" i="32"/>
  <c r="A58" i="32" s="1"/>
  <c r="A59" i="32" s="1"/>
  <c r="A60" i="32" s="1"/>
  <c r="A61" i="32" s="1"/>
  <c r="A52" i="32"/>
  <c r="A53" i="32" s="1"/>
  <c r="A54" i="32" s="1"/>
  <c r="A55" i="32" s="1"/>
  <c r="B50" i="32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A47" i="32"/>
  <c r="C47" i="32" s="1"/>
  <c r="H1" i="32"/>
  <c r="I1" i="32" s="1"/>
  <c r="J1" i="32" s="1"/>
  <c r="K1" i="32" s="1"/>
  <c r="L1" i="32" s="1"/>
  <c r="M1" i="32" s="1"/>
  <c r="N1" i="32" s="1"/>
  <c r="O1" i="32" s="1"/>
  <c r="P1" i="32" s="1"/>
  <c r="Q1" i="32" s="1"/>
  <c r="R1" i="32" s="1"/>
  <c r="S1" i="32" s="1"/>
  <c r="T1" i="32" s="1"/>
  <c r="U1" i="32" s="1"/>
  <c r="V1" i="32" s="1"/>
  <c r="W1" i="32" s="1"/>
  <c r="X1" i="32" s="1"/>
  <c r="Y1" i="32" s="1"/>
  <c r="Z1" i="32" s="1"/>
  <c r="AA1" i="32" s="1"/>
  <c r="AB1" i="32" s="1"/>
  <c r="AC1" i="32" s="1"/>
  <c r="AD1" i="32" s="1"/>
  <c r="AE1" i="32" s="1"/>
  <c r="AF1" i="32" s="1"/>
  <c r="AG1" i="32" s="1"/>
  <c r="AH1" i="32" s="1"/>
  <c r="AI1" i="32" s="1"/>
  <c r="AJ1" i="32" s="1"/>
  <c r="AD7" i="31"/>
  <c r="Z7" i="31"/>
  <c r="W7" i="31"/>
  <c r="H7" i="31"/>
  <c r="T3" i="31"/>
  <c r="A257" i="30"/>
  <c r="A266" i="30" s="1"/>
  <c r="A267" i="30" s="1"/>
  <c r="A268" i="30" s="1"/>
  <c r="A255" i="30"/>
  <c r="A236" i="30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26" i="30"/>
  <c r="A227" i="30" s="1"/>
  <c r="A228" i="30" s="1"/>
  <c r="A229" i="30" s="1"/>
  <c r="A230" i="30" s="1"/>
  <c r="A231" i="30" s="1"/>
  <c r="A232" i="30" s="1"/>
  <c r="A233" i="30" s="1"/>
  <c r="A211" i="30"/>
  <c r="A212" i="30" s="1"/>
  <c r="A213" i="30" s="1"/>
  <c r="A214" i="30" s="1"/>
  <c r="A215" i="30" s="1"/>
  <c r="A216" i="30" s="1"/>
  <c r="A217" i="30" s="1"/>
  <c r="A218" i="30" s="1"/>
  <c r="A219" i="30" s="1"/>
  <c r="A220" i="30" s="1"/>
  <c r="A173" i="30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70" i="30"/>
  <c r="A64" i="30"/>
  <c r="A67" i="30" s="1"/>
  <c r="A68" i="30" s="1"/>
  <c r="A57" i="30"/>
  <c r="A58" i="30" s="1"/>
  <c r="A59" i="30" s="1"/>
  <c r="A60" i="30" s="1"/>
  <c r="A61" i="30" s="1"/>
  <c r="A52" i="30"/>
  <c r="A53" i="30" s="1"/>
  <c r="A54" i="30" s="1"/>
  <c r="A55" i="30" s="1"/>
  <c r="B50" i="30"/>
  <c r="B51" i="30" s="1"/>
  <c r="B52" i="30" s="1"/>
  <c r="B53" i="30" s="1"/>
  <c r="B54" i="30" s="1"/>
  <c r="B55" i="30" s="1"/>
  <c r="B56" i="30" s="1"/>
  <c r="B57" i="30" s="1"/>
  <c r="B58" i="30" s="1"/>
  <c r="B59" i="30" s="1"/>
  <c r="B60" i="30" s="1"/>
  <c r="B61" i="30" s="1"/>
  <c r="B62" i="30" s="1"/>
  <c r="B63" i="30" s="1"/>
  <c r="A47" i="30"/>
  <c r="C47" i="30" s="1"/>
  <c r="H1" i="30"/>
  <c r="I1" i="30" s="1"/>
  <c r="J1" i="30" s="1"/>
  <c r="K1" i="30" s="1"/>
  <c r="L1" i="30" s="1"/>
  <c r="M1" i="30" s="1"/>
  <c r="N1" i="30" s="1"/>
  <c r="O1" i="30" s="1"/>
  <c r="P1" i="30" s="1"/>
  <c r="Q1" i="30" s="1"/>
  <c r="R1" i="30" s="1"/>
  <c r="S1" i="30" s="1"/>
  <c r="T1" i="30" s="1"/>
  <c r="U1" i="30" s="1"/>
  <c r="V1" i="30" s="1"/>
  <c r="W1" i="30" s="1"/>
  <c r="X1" i="30" s="1"/>
  <c r="Y1" i="30" s="1"/>
  <c r="Z1" i="30" s="1"/>
  <c r="AA1" i="30" s="1"/>
  <c r="AB1" i="30" s="1"/>
  <c r="AC1" i="30" s="1"/>
  <c r="AD1" i="30" s="1"/>
  <c r="AE1" i="30" s="1"/>
  <c r="AF1" i="30" s="1"/>
  <c r="AG1" i="30" s="1"/>
  <c r="AH1" i="30" s="1"/>
  <c r="AI1" i="30" s="1"/>
  <c r="AJ1" i="30" s="1"/>
  <c r="AD7" i="29"/>
  <c r="Z7" i="29"/>
  <c r="W7" i="29"/>
  <c r="H7" i="29"/>
  <c r="T3" i="29"/>
  <c r="A257" i="28"/>
  <c r="A266" i="28" s="1"/>
  <c r="A267" i="28" s="1"/>
  <c r="A268" i="28" s="1"/>
  <c r="A255" i="28"/>
  <c r="A236" i="28"/>
  <c r="A237" i="28" s="1"/>
  <c r="A238" i="28" s="1"/>
  <c r="A239" i="28" s="1"/>
  <c r="A240" i="28" s="1"/>
  <c r="A241" i="28" s="1"/>
  <c r="A242" i="28" s="1"/>
  <c r="A243" i="28" s="1"/>
  <c r="A244" i="28" s="1"/>
  <c r="A245" i="28" s="1"/>
  <c r="A246" i="28" s="1"/>
  <c r="A247" i="28" s="1"/>
  <c r="A248" i="28" s="1"/>
  <c r="A249" i="28" s="1"/>
  <c r="A250" i="28" s="1"/>
  <c r="A251" i="28" s="1"/>
  <c r="A252" i="28" s="1"/>
  <c r="A226" i="28"/>
  <c r="A227" i="28" s="1"/>
  <c r="A228" i="28" s="1"/>
  <c r="A229" i="28" s="1"/>
  <c r="A230" i="28" s="1"/>
  <c r="A231" i="28" s="1"/>
  <c r="A232" i="28" s="1"/>
  <c r="A233" i="28" s="1"/>
  <c r="A211" i="28"/>
  <c r="A212" i="28" s="1"/>
  <c r="A213" i="28" s="1"/>
  <c r="A214" i="28" s="1"/>
  <c r="A215" i="28" s="1"/>
  <c r="A216" i="28" s="1"/>
  <c r="A217" i="28" s="1"/>
  <c r="A218" i="28" s="1"/>
  <c r="A219" i="28" s="1"/>
  <c r="A220" i="28" s="1"/>
  <c r="A173" i="28"/>
  <c r="A174" i="28" s="1"/>
  <c r="A175" i="28" s="1"/>
  <c r="A176" i="28" s="1"/>
  <c r="A177" i="28" s="1"/>
  <c r="A178" i="28" s="1"/>
  <c r="A179" i="28" s="1"/>
  <c r="A180" i="28" s="1"/>
  <c r="A181" i="28" s="1"/>
  <c r="A182" i="28" s="1"/>
  <c r="A183" i="28" s="1"/>
  <c r="A184" i="28" s="1"/>
  <c r="A185" i="28" s="1"/>
  <c r="A186" i="28" s="1"/>
  <c r="A187" i="28" s="1"/>
  <c r="A188" i="28" s="1"/>
  <c r="A189" i="28" s="1"/>
  <c r="A190" i="28" s="1"/>
  <c r="A191" i="28" s="1"/>
  <c r="A192" i="28" s="1"/>
  <c r="A193" i="28" s="1"/>
  <c r="A194" i="28" s="1"/>
  <c r="A195" i="28" s="1"/>
  <c r="A196" i="28" s="1"/>
  <c r="A197" i="28" s="1"/>
  <c r="A198" i="28" s="1"/>
  <c r="A199" i="28" s="1"/>
  <c r="A200" i="28" s="1"/>
  <c r="A201" i="28" s="1"/>
  <c r="A202" i="28" s="1"/>
  <c r="A203" i="28" s="1"/>
  <c r="A204" i="28" s="1"/>
  <c r="A205" i="28" s="1"/>
  <c r="A206" i="28" s="1"/>
  <c r="A207" i="28" s="1"/>
  <c r="A208" i="28" s="1"/>
  <c r="A70" i="28"/>
  <c r="A75" i="28" s="1"/>
  <c r="A76" i="28" s="1"/>
  <c r="A77" i="28" s="1"/>
  <c r="A78" i="28" s="1"/>
  <c r="A64" i="28"/>
  <c r="A67" i="28" s="1"/>
  <c r="A68" i="28" s="1"/>
  <c r="A57" i="28"/>
  <c r="A58" i="28" s="1"/>
  <c r="A59" i="28" s="1"/>
  <c r="A60" i="28" s="1"/>
  <c r="A61" i="28" s="1"/>
  <c r="A53" i="28"/>
  <c r="A54" i="28" s="1"/>
  <c r="A55" i="28" s="1"/>
  <c r="A52" i="28"/>
  <c r="B50" i="28"/>
  <c r="B51" i="28" s="1"/>
  <c r="B52" i="28" s="1"/>
  <c r="B53" i="28" s="1"/>
  <c r="B54" i="28" s="1"/>
  <c r="B55" i="28" s="1"/>
  <c r="B56" i="28" s="1"/>
  <c r="B57" i="28" s="1"/>
  <c r="B58" i="28" s="1"/>
  <c r="B59" i="28" s="1"/>
  <c r="B60" i="28" s="1"/>
  <c r="B61" i="28" s="1"/>
  <c r="B62" i="28" s="1"/>
  <c r="B63" i="28" s="1"/>
  <c r="A47" i="28"/>
  <c r="C47" i="28" s="1"/>
  <c r="H1" i="28"/>
  <c r="I1" i="28" s="1"/>
  <c r="J1" i="28" s="1"/>
  <c r="K1" i="28" s="1"/>
  <c r="L1" i="28" s="1"/>
  <c r="M1" i="28" s="1"/>
  <c r="N1" i="28" s="1"/>
  <c r="O1" i="28" s="1"/>
  <c r="P1" i="28" s="1"/>
  <c r="Q1" i="28" s="1"/>
  <c r="R1" i="28" s="1"/>
  <c r="S1" i="28" s="1"/>
  <c r="T1" i="28" s="1"/>
  <c r="U1" i="28" s="1"/>
  <c r="V1" i="28" s="1"/>
  <c r="W1" i="28" s="1"/>
  <c r="X1" i="28" s="1"/>
  <c r="Y1" i="28" s="1"/>
  <c r="Z1" i="28" s="1"/>
  <c r="AA1" i="28" s="1"/>
  <c r="AB1" i="28" s="1"/>
  <c r="AC1" i="28" s="1"/>
  <c r="AD1" i="28" s="1"/>
  <c r="AE1" i="28" s="1"/>
  <c r="AF1" i="28" s="1"/>
  <c r="AG1" i="28" s="1"/>
  <c r="AH1" i="28" s="1"/>
  <c r="AI1" i="28" s="1"/>
  <c r="AJ1" i="28" s="1"/>
  <c r="AD7" i="27"/>
  <c r="Z7" i="27"/>
  <c r="W7" i="27"/>
  <c r="H7" i="27"/>
  <c r="T3" i="27"/>
  <c r="A257" i="26"/>
  <c r="A266" i="26" s="1"/>
  <c r="A267" i="26" s="1"/>
  <c r="A268" i="26" s="1"/>
  <c r="A255" i="26"/>
  <c r="A236" i="26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A250" i="26" s="1"/>
  <c r="A251" i="26" s="1"/>
  <c r="A252" i="26" s="1"/>
  <c r="A226" i="26"/>
  <c r="A227" i="26" s="1"/>
  <c r="A228" i="26" s="1"/>
  <c r="A229" i="26" s="1"/>
  <c r="A230" i="26" s="1"/>
  <c r="A231" i="26" s="1"/>
  <c r="A232" i="26" s="1"/>
  <c r="A233" i="26" s="1"/>
  <c r="A211" i="26"/>
  <c r="A212" i="26" s="1"/>
  <c r="A213" i="26" s="1"/>
  <c r="A214" i="26" s="1"/>
  <c r="A215" i="26" s="1"/>
  <c r="A216" i="26" s="1"/>
  <c r="A217" i="26" s="1"/>
  <c r="A218" i="26" s="1"/>
  <c r="A219" i="26" s="1"/>
  <c r="A220" i="26" s="1"/>
  <c r="A173" i="26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A192" i="26" s="1"/>
  <c r="A193" i="26" s="1"/>
  <c r="A194" i="26" s="1"/>
  <c r="A195" i="26" s="1"/>
  <c r="A196" i="26" s="1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70" i="26"/>
  <c r="A75" i="26" s="1"/>
  <c r="A64" i="26"/>
  <c r="A67" i="26" s="1"/>
  <c r="A68" i="26" s="1"/>
  <c r="A59" i="26"/>
  <c r="A60" i="26" s="1"/>
  <c r="A61" i="26" s="1"/>
  <c r="A57" i="26"/>
  <c r="A58" i="26" s="1"/>
  <c r="A52" i="26"/>
  <c r="A53" i="26" s="1"/>
  <c r="A54" i="26" s="1"/>
  <c r="A55" i="26" s="1"/>
  <c r="B50" i="26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A47" i="26"/>
  <c r="C47" i="26" s="1"/>
  <c r="H1" i="26"/>
  <c r="I1" i="26" s="1"/>
  <c r="J1" i="26" s="1"/>
  <c r="K1" i="26" s="1"/>
  <c r="L1" i="26" s="1"/>
  <c r="M1" i="26" s="1"/>
  <c r="N1" i="26" s="1"/>
  <c r="O1" i="26" s="1"/>
  <c r="P1" i="26" s="1"/>
  <c r="Q1" i="26" s="1"/>
  <c r="R1" i="26" s="1"/>
  <c r="S1" i="26" s="1"/>
  <c r="T1" i="26" s="1"/>
  <c r="U1" i="26" s="1"/>
  <c r="V1" i="26" s="1"/>
  <c r="W1" i="26" s="1"/>
  <c r="X1" i="26" s="1"/>
  <c r="Y1" i="26" s="1"/>
  <c r="Z1" i="26" s="1"/>
  <c r="AA1" i="26" s="1"/>
  <c r="AB1" i="26" s="1"/>
  <c r="AC1" i="26" s="1"/>
  <c r="AD1" i="26" s="1"/>
  <c r="AE1" i="26" s="1"/>
  <c r="AF1" i="26" s="1"/>
  <c r="AG1" i="26" s="1"/>
  <c r="AH1" i="26" s="1"/>
  <c r="AI1" i="26" s="1"/>
  <c r="AJ1" i="26" s="1"/>
  <c r="AD7" i="25"/>
  <c r="Z7" i="25"/>
  <c r="W7" i="25"/>
  <c r="H7" i="25"/>
  <c r="T3" i="25"/>
  <c r="A257" i="24"/>
  <c r="A266" i="24" s="1"/>
  <c r="A267" i="24" s="1"/>
  <c r="A268" i="24" s="1"/>
  <c r="A255" i="24"/>
  <c r="A236" i="24"/>
  <c r="A237" i="24" s="1"/>
  <c r="A238" i="24" s="1"/>
  <c r="A239" i="24" s="1"/>
  <c r="A240" i="24" s="1"/>
  <c r="A241" i="24" s="1"/>
  <c r="A242" i="24" s="1"/>
  <c r="A243" i="24" s="1"/>
  <c r="A244" i="24" s="1"/>
  <c r="A245" i="24" s="1"/>
  <c r="A246" i="24" s="1"/>
  <c r="A247" i="24" s="1"/>
  <c r="A248" i="24" s="1"/>
  <c r="A249" i="24" s="1"/>
  <c r="A250" i="24" s="1"/>
  <c r="A251" i="24" s="1"/>
  <c r="A252" i="24" s="1"/>
  <c r="A226" i="24"/>
  <c r="A227" i="24" s="1"/>
  <c r="A228" i="24" s="1"/>
  <c r="A229" i="24" s="1"/>
  <c r="A230" i="24" s="1"/>
  <c r="A231" i="24" s="1"/>
  <c r="A232" i="24" s="1"/>
  <c r="A233" i="24" s="1"/>
  <c r="A211" i="24"/>
  <c r="A212" i="24" s="1"/>
  <c r="A213" i="24" s="1"/>
  <c r="A214" i="24" s="1"/>
  <c r="A215" i="24" s="1"/>
  <c r="A216" i="24" s="1"/>
  <c r="A217" i="24" s="1"/>
  <c r="A218" i="24" s="1"/>
  <c r="A219" i="24" s="1"/>
  <c r="A220" i="24" s="1"/>
  <c r="A173" i="24"/>
  <c r="A174" i="24" s="1"/>
  <c r="A175" i="24" s="1"/>
  <c r="A176" i="24" s="1"/>
  <c r="A177" i="24" s="1"/>
  <c r="A178" i="24" s="1"/>
  <c r="A179" i="24" s="1"/>
  <c r="A180" i="24" s="1"/>
  <c r="A181" i="24" s="1"/>
  <c r="A182" i="24" s="1"/>
  <c r="A183" i="24" s="1"/>
  <c r="A184" i="24" s="1"/>
  <c r="A185" i="24" s="1"/>
  <c r="A186" i="24" s="1"/>
  <c r="A187" i="24" s="1"/>
  <c r="A188" i="24" s="1"/>
  <c r="A189" i="24" s="1"/>
  <c r="A190" i="24" s="1"/>
  <c r="A191" i="24" s="1"/>
  <c r="A192" i="24" s="1"/>
  <c r="A193" i="24" s="1"/>
  <c r="A194" i="24" s="1"/>
  <c r="A195" i="24" s="1"/>
  <c r="A196" i="24" s="1"/>
  <c r="A197" i="24" s="1"/>
  <c r="A198" i="24" s="1"/>
  <c r="A199" i="24" s="1"/>
  <c r="A200" i="24" s="1"/>
  <c r="A201" i="24" s="1"/>
  <c r="A202" i="24" s="1"/>
  <c r="A203" i="24" s="1"/>
  <c r="A204" i="24" s="1"/>
  <c r="A205" i="24" s="1"/>
  <c r="A206" i="24" s="1"/>
  <c r="A207" i="24" s="1"/>
  <c r="A208" i="24" s="1"/>
  <c r="A70" i="24"/>
  <c r="A71" i="24" s="1"/>
  <c r="A72" i="24" s="1"/>
  <c r="A73" i="24" s="1"/>
  <c r="A64" i="24"/>
  <c r="A67" i="24" s="1"/>
  <c r="A68" i="24" s="1"/>
  <c r="A57" i="24"/>
  <c r="A58" i="24" s="1"/>
  <c r="A59" i="24" s="1"/>
  <c r="A60" i="24" s="1"/>
  <c r="A61" i="24" s="1"/>
  <c r="A52" i="24"/>
  <c r="A53" i="24" s="1"/>
  <c r="A54" i="24" s="1"/>
  <c r="A55" i="24" s="1"/>
  <c r="B50" i="24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2" i="24" s="1"/>
  <c r="B63" i="24" s="1"/>
  <c r="A47" i="24"/>
  <c r="C47" i="24" s="1"/>
  <c r="H1" i="24"/>
  <c r="I1" i="24" s="1"/>
  <c r="J1" i="24" s="1"/>
  <c r="K1" i="24" s="1"/>
  <c r="L1" i="24" s="1"/>
  <c r="M1" i="24" s="1"/>
  <c r="N1" i="24" s="1"/>
  <c r="O1" i="24" s="1"/>
  <c r="P1" i="24" s="1"/>
  <c r="Q1" i="24" s="1"/>
  <c r="R1" i="24" s="1"/>
  <c r="S1" i="24" s="1"/>
  <c r="T1" i="24" s="1"/>
  <c r="U1" i="24" s="1"/>
  <c r="V1" i="24" s="1"/>
  <c r="W1" i="24" s="1"/>
  <c r="X1" i="24" s="1"/>
  <c r="Y1" i="24" s="1"/>
  <c r="Z1" i="24" s="1"/>
  <c r="AA1" i="24" s="1"/>
  <c r="AB1" i="24" s="1"/>
  <c r="AC1" i="24" s="1"/>
  <c r="AD1" i="24" s="1"/>
  <c r="AE1" i="24" s="1"/>
  <c r="AF1" i="24" s="1"/>
  <c r="AG1" i="24" s="1"/>
  <c r="AH1" i="24" s="1"/>
  <c r="AI1" i="24" s="1"/>
  <c r="AJ1" i="24" s="1"/>
  <c r="AD7" i="23"/>
  <c r="Z7" i="23"/>
  <c r="W7" i="23"/>
  <c r="H7" i="23"/>
  <c r="T3" i="23"/>
  <c r="A257" i="22"/>
  <c r="A255" i="22"/>
  <c r="A236" i="22"/>
  <c r="A237" i="22" s="1"/>
  <c r="A238" i="22" s="1"/>
  <c r="A239" i="22" s="1"/>
  <c r="A240" i="22" s="1"/>
  <c r="A241" i="22" s="1"/>
  <c r="A242" i="22" s="1"/>
  <c r="A243" i="22" s="1"/>
  <c r="A244" i="22" s="1"/>
  <c r="A245" i="22" s="1"/>
  <c r="A246" i="22" s="1"/>
  <c r="A247" i="22" s="1"/>
  <c r="A248" i="22" s="1"/>
  <c r="A249" i="22" s="1"/>
  <c r="A250" i="22" s="1"/>
  <c r="A251" i="22" s="1"/>
  <c r="A252" i="22" s="1"/>
  <c r="A226" i="22"/>
  <c r="A227" i="22" s="1"/>
  <c r="A228" i="22" s="1"/>
  <c r="A229" i="22" s="1"/>
  <c r="A230" i="22" s="1"/>
  <c r="A231" i="22" s="1"/>
  <c r="A232" i="22" s="1"/>
  <c r="A233" i="22" s="1"/>
  <c r="A211" i="22"/>
  <c r="A212" i="22" s="1"/>
  <c r="A213" i="22" s="1"/>
  <c r="A214" i="22" s="1"/>
  <c r="A215" i="22" s="1"/>
  <c r="A216" i="22" s="1"/>
  <c r="A217" i="22" s="1"/>
  <c r="A218" i="22" s="1"/>
  <c r="A219" i="22" s="1"/>
  <c r="A220" i="22" s="1"/>
  <c r="A221" i="22" s="1"/>
  <c r="A223" i="22" s="1"/>
  <c r="A173" i="22"/>
  <c r="A174" i="22" s="1"/>
  <c r="A175" i="22" s="1"/>
  <c r="A176" i="22" s="1"/>
  <c r="A177" i="22" s="1"/>
  <c r="A178" i="22" s="1"/>
  <c r="A179" i="22" s="1"/>
  <c r="A180" i="22" s="1"/>
  <c r="A181" i="22" s="1"/>
  <c r="A182" i="22" s="1"/>
  <c r="A183" i="22" s="1"/>
  <c r="A184" i="22" s="1"/>
  <c r="A185" i="22" s="1"/>
  <c r="A186" i="22" s="1"/>
  <c r="A187" i="22" s="1"/>
  <c r="A188" i="22" s="1"/>
  <c r="A189" i="22" s="1"/>
  <c r="A190" i="22" s="1"/>
  <c r="A191" i="22" s="1"/>
  <c r="A192" i="22" s="1"/>
  <c r="A193" i="22" s="1"/>
  <c r="A194" i="22" s="1"/>
  <c r="A195" i="22" s="1"/>
  <c r="A196" i="22" s="1"/>
  <c r="A197" i="22" s="1"/>
  <c r="A198" i="22" s="1"/>
  <c r="A199" i="22" s="1"/>
  <c r="A200" i="22" s="1"/>
  <c r="A201" i="22" s="1"/>
  <c r="A202" i="22" s="1"/>
  <c r="A203" i="22" s="1"/>
  <c r="A204" i="22" s="1"/>
  <c r="A205" i="22" s="1"/>
  <c r="A206" i="22" s="1"/>
  <c r="A207" i="22" s="1"/>
  <c r="A208" i="22" s="1"/>
  <c r="A70" i="22"/>
  <c r="A75" i="22" s="1"/>
  <c r="A64" i="22"/>
  <c r="A67" i="22" s="1"/>
  <c r="A68" i="22" s="1"/>
  <c r="A57" i="22"/>
  <c r="A58" i="22" s="1"/>
  <c r="A59" i="22" s="1"/>
  <c r="A60" i="22" s="1"/>
  <c r="A61" i="22" s="1"/>
  <c r="A52" i="22"/>
  <c r="A53" i="22" s="1"/>
  <c r="A54" i="22" s="1"/>
  <c r="A55" i="22" s="1"/>
  <c r="B50" i="22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A47" i="22"/>
  <c r="C47" i="22" s="1"/>
  <c r="H1" i="22"/>
  <c r="I1" i="22" s="1"/>
  <c r="J1" i="22" s="1"/>
  <c r="K1" i="22" s="1"/>
  <c r="L1" i="22" s="1"/>
  <c r="M1" i="22" s="1"/>
  <c r="N1" i="22" s="1"/>
  <c r="O1" i="22" s="1"/>
  <c r="P1" i="22" s="1"/>
  <c r="Q1" i="22" s="1"/>
  <c r="R1" i="22" s="1"/>
  <c r="S1" i="22" s="1"/>
  <c r="T1" i="22" s="1"/>
  <c r="U1" i="22" s="1"/>
  <c r="V1" i="22" s="1"/>
  <c r="W1" i="22" s="1"/>
  <c r="X1" i="22" s="1"/>
  <c r="Y1" i="22" s="1"/>
  <c r="Z1" i="22" s="1"/>
  <c r="AA1" i="22" s="1"/>
  <c r="AB1" i="22" s="1"/>
  <c r="AC1" i="22" s="1"/>
  <c r="AD1" i="22" s="1"/>
  <c r="AE1" i="22" s="1"/>
  <c r="AF1" i="22" s="1"/>
  <c r="AG1" i="22" s="1"/>
  <c r="AH1" i="22" s="1"/>
  <c r="AI1" i="22" s="1"/>
  <c r="AJ1" i="22" s="1"/>
  <c r="AD7" i="21"/>
  <c r="Z7" i="21"/>
  <c r="W7" i="21"/>
  <c r="H7" i="21"/>
  <c r="T3" i="21"/>
  <c r="A257" i="20"/>
  <c r="A266" i="20" s="1"/>
  <c r="A267" i="20" s="1"/>
  <c r="A268" i="20" s="1"/>
  <c r="A255" i="20"/>
  <c r="A236" i="20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26" i="20"/>
  <c r="A227" i="20" s="1"/>
  <c r="A228" i="20" s="1"/>
  <c r="A229" i="20" s="1"/>
  <c r="A230" i="20" s="1"/>
  <c r="A231" i="20" s="1"/>
  <c r="A232" i="20" s="1"/>
  <c r="A233" i="20" s="1"/>
  <c r="A211" i="20"/>
  <c r="A212" i="20" s="1"/>
  <c r="A213" i="20" s="1"/>
  <c r="A214" i="20" s="1"/>
  <c r="A215" i="20" s="1"/>
  <c r="A216" i="20" s="1"/>
  <c r="A217" i="20" s="1"/>
  <c r="A218" i="20" s="1"/>
  <c r="A219" i="20" s="1"/>
  <c r="A220" i="20" s="1"/>
  <c r="A173" i="20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70" i="20"/>
  <c r="A75" i="20" s="1"/>
  <c r="A64" i="20"/>
  <c r="A67" i="20" s="1"/>
  <c r="A68" i="20" s="1"/>
  <c r="A57" i="20"/>
  <c r="A58" i="20" s="1"/>
  <c r="A59" i="20" s="1"/>
  <c r="A60" i="20" s="1"/>
  <c r="A61" i="20" s="1"/>
  <c r="A52" i="20"/>
  <c r="A53" i="20" s="1"/>
  <c r="A54" i="20" s="1"/>
  <c r="A55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A47" i="20"/>
  <c r="C47" i="20" s="1"/>
  <c r="H1" i="20"/>
  <c r="I1" i="20" s="1"/>
  <c r="J1" i="20" s="1"/>
  <c r="K1" i="20" s="1"/>
  <c r="L1" i="20" s="1"/>
  <c r="M1" i="20" s="1"/>
  <c r="N1" i="20" s="1"/>
  <c r="O1" i="20" s="1"/>
  <c r="P1" i="20" s="1"/>
  <c r="Q1" i="20" s="1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AC1" i="20" s="1"/>
  <c r="AD1" i="20" s="1"/>
  <c r="AE1" i="20" s="1"/>
  <c r="AF1" i="20" s="1"/>
  <c r="AG1" i="20" s="1"/>
  <c r="AH1" i="20" s="1"/>
  <c r="AI1" i="20" s="1"/>
  <c r="AJ1" i="20" s="1"/>
  <c r="AD7" i="19"/>
  <c r="Z7" i="19"/>
  <c r="W7" i="19"/>
  <c r="H7" i="19"/>
  <c r="T3" i="19"/>
  <c r="A257" i="18"/>
  <c r="A255" i="18"/>
  <c r="A236" i="18"/>
  <c r="A237" i="18" s="1"/>
  <c r="A238" i="18" s="1"/>
  <c r="A239" i="18" s="1"/>
  <c r="A240" i="18" s="1"/>
  <c r="A241" i="18" s="1"/>
  <c r="A242" i="18" s="1"/>
  <c r="A243" i="18" s="1"/>
  <c r="A244" i="18" s="1"/>
  <c r="A245" i="18" s="1"/>
  <c r="A246" i="18" s="1"/>
  <c r="A247" i="18" s="1"/>
  <c r="A248" i="18" s="1"/>
  <c r="A249" i="18" s="1"/>
  <c r="A250" i="18" s="1"/>
  <c r="A251" i="18" s="1"/>
  <c r="A252" i="18" s="1"/>
  <c r="A226" i="18"/>
  <c r="A227" i="18" s="1"/>
  <c r="A228" i="18" s="1"/>
  <c r="A229" i="18" s="1"/>
  <c r="A230" i="18" s="1"/>
  <c r="A231" i="18" s="1"/>
  <c r="A232" i="18" s="1"/>
  <c r="A233" i="18" s="1"/>
  <c r="A211" i="18"/>
  <c r="A212" i="18" s="1"/>
  <c r="A213" i="18" s="1"/>
  <c r="A214" i="18" s="1"/>
  <c r="A215" i="18" s="1"/>
  <c r="A216" i="18" s="1"/>
  <c r="A217" i="18" s="1"/>
  <c r="A218" i="18" s="1"/>
  <c r="A219" i="18" s="1"/>
  <c r="A220" i="18" s="1"/>
  <c r="A173" i="18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6" i="18" s="1"/>
  <c r="A197" i="18" s="1"/>
  <c r="A198" i="18" s="1"/>
  <c r="A199" i="18" s="1"/>
  <c r="A200" i="18" s="1"/>
  <c r="A201" i="18" s="1"/>
  <c r="A202" i="18" s="1"/>
  <c r="A203" i="18" s="1"/>
  <c r="A204" i="18" s="1"/>
  <c r="A205" i="18" s="1"/>
  <c r="A206" i="18" s="1"/>
  <c r="A207" i="18" s="1"/>
  <c r="A208" i="18" s="1"/>
  <c r="A70" i="18"/>
  <c r="A75" i="18" s="1"/>
  <c r="A64" i="18"/>
  <c r="A67" i="18" s="1"/>
  <c r="A68" i="18" s="1"/>
  <c r="A57" i="18"/>
  <c r="A58" i="18" s="1"/>
  <c r="A59" i="18" s="1"/>
  <c r="A60" i="18" s="1"/>
  <c r="A61" i="18" s="1"/>
  <c r="A52" i="18"/>
  <c r="A53" i="18" s="1"/>
  <c r="A54" i="18" s="1"/>
  <c r="A55" i="18" s="1"/>
  <c r="B50" i="18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A47" i="18"/>
  <c r="C47" i="18" s="1"/>
  <c r="H1" i="18"/>
  <c r="I1" i="18" s="1"/>
  <c r="J1" i="18" s="1"/>
  <c r="K1" i="18" s="1"/>
  <c r="L1" i="18" s="1"/>
  <c r="M1" i="18" s="1"/>
  <c r="N1" i="18" s="1"/>
  <c r="O1" i="18" s="1"/>
  <c r="P1" i="18" s="1"/>
  <c r="Q1" i="18" s="1"/>
  <c r="R1" i="18" s="1"/>
  <c r="S1" i="18" s="1"/>
  <c r="T1" i="18" s="1"/>
  <c r="U1" i="18" s="1"/>
  <c r="V1" i="18" s="1"/>
  <c r="W1" i="18" s="1"/>
  <c r="X1" i="18" s="1"/>
  <c r="Y1" i="18" s="1"/>
  <c r="Z1" i="18" s="1"/>
  <c r="AA1" i="18" s="1"/>
  <c r="AB1" i="18" s="1"/>
  <c r="AC1" i="18" s="1"/>
  <c r="AD1" i="18" s="1"/>
  <c r="AE1" i="18" s="1"/>
  <c r="AF1" i="18" s="1"/>
  <c r="AG1" i="18" s="1"/>
  <c r="AH1" i="18" s="1"/>
  <c r="AI1" i="18" s="1"/>
  <c r="AJ1" i="18" s="1"/>
  <c r="AD7" i="17"/>
  <c r="Z7" i="17"/>
  <c r="W7" i="17"/>
  <c r="H7" i="17"/>
  <c r="T3" i="17"/>
  <c r="A257" i="16"/>
  <c r="A266" i="16" s="1"/>
  <c r="A267" i="16" s="1"/>
  <c r="A268" i="16" s="1"/>
  <c r="A255" i="16"/>
  <c r="A236" i="16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26" i="16"/>
  <c r="A227" i="16" s="1"/>
  <c r="A228" i="16" s="1"/>
  <c r="A229" i="16" s="1"/>
  <c r="A230" i="16" s="1"/>
  <c r="A231" i="16" s="1"/>
  <c r="A232" i="16" s="1"/>
  <c r="A233" i="16" s="1"/>
  <c r="A211" i="16"/>
  <c r="A212" i="16" s="1"/>
  <c r="A213" i="16" s="1"/>
  <c r="A214" i="16" s="1"/>
  <c r="A215" i="16" s="1"/>
  <c r="A216" i="16" s="1"/>
  <c r="A217" i="16" s="1"/>
  <c r="A218" i="16" s="1"/>
  <c r="A219" i="16" s="1"/>
  <c r="A220" i="16" s="1"/>
  <c r="A173" i="16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70" i="16"/>
  <c r="A64" i="16"/>
  <c r="A67" i="16" s="1"/>
  <c r="A68" i="16" s="1"/>
  <c r="A57" i="16"/>
  <c r="A58" i="16" s="1"/>
  <c r="A59" i="16" s="1"/>
  <c r="A60" i="16" s="1"/>
  <c r="A61" i="16" s="1"/>
  <c r="A52" i="16"/>
  <c r="A53" i="16" s="1"/>
  <c r="A54" i="16" s="1"/>
  <c r="A55" i="16" s="1"/>
  <c r="B50" i="16"/>
  <c r="B51" i="16" s="1"/>
  <c r="B52" i="16" s="1"/>
  <c r="B53" i="16" s="1"/>
  <c r="B54" i="16" s="1"/>
  <c r="B55" i="16" s="1"/>
  <c r="B56" i="16" s="1"/>
  <c r="B57" i="16" s="1"/>
  <c r="B58" i="16" s="1"/>
  <c r="B59" i="16" s="1"/>
  <c r="B60" i="16" s="1"/>
  <c r="B61" i="16" s="1"/>
  <c r="B62" i="16" s="1"/>
  <c r="B63" i="16" s="1"/>
  <c r="A47" i="16"/>
  <c r="C47" i="16" s="1"/>
  <c r="H1" i="16"/>
  <c r="I1" i="16" s="1"/>
  <c r="J1" i="16" s="1"/>
  <c r="K1" i="16" s="1"/>
  <c r="L1" i="16" s="1"/>
  <c r="M1" i="16" s="1"/>
  <c r="N1" i="16" s="1"/>
  <c r="O1" i="16" s="1"/>
  <c r="P1" i="16" s="1"/>
  <c r="Q1" i="16" s="1"/>
  <c r="R1" i="16" s="1"/>
  <c r="S1" i="16" s="1"/>
  <c r="T1" i="16" s="1"/>
  <c r="U1" i="16" s="1"/>
  <c r="V1" i="16" s="1"/>
  <c r="W1" i="16" s="1"/>
  <c r="X1" i="16" s="1"/>
  <c r="Y1" i="16" s="1"/>
  <c r="Z1" i="16" s="1"/>
  <c r="AA1" i="16" s="1"/>
  <c r="AB1" i="16" s="1"/>
  <c r="AC1" i="16" s="1"/>
  <c r="AD1" i="16" s="1"/>
  <c r="AE1" i="16" s="1"/>
  <c r="AF1" i="16" s="1"/>
  <c r="AG1" i="16" s="1"/>
  <c r="AH1" i="16" s="1"/>
  <c r="AI1" i="16" s="1"/>
  <c r="AJ1" i="16" s="1"/>
  <c r="AD7" i="15"/>
  <c r="Z7" i="15"/>
  <c r="W7" i="15"/>
  <c r="H7" i="15"/>
  <c r="T3" i="15"/>
  <c r="A257" i="14"/>
  <c r="A255" i="14"/>
  <c r="A236" i="14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26" i="14"/>
  <c r="A227" i="14" s="1"/>
  <c r="A228" i="14" s="1"/>
  <c r="A229" i="14" s="1"/>
  <c r="A230" i="14" s="1"/>
  <c r="A231" i="14" s="1"/>
  <c r="A232" i="14" s="1"/>
  <c r="A233" i="14" s="1"/>
  <c r="A211" i="14"/>
  <c r="A212" i="14" s="1"/>
  <c r="A213" i="14" s="1"/>
  <c r="A214" i="14" s="1"/>
  <c r="A215" i="14" s="1"/>
  <c r="A216" i="14" s="1"/>
  <c r="A217" i="14" s="1"/>
  <c r="A218" i="14" s="1"/>
  <c r="A219" i="14" s="1"/>
  <c r="A220" i="14" s="1"/>
  <c r="A173" i="14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70" i="14"/>
  <c r="A75" i="14" s="1"/>
  <c r="A64" i="14"/>
  <c r="A67" i="14" s="1"/>
  <c r="A68" i="14" s="1"/>
  <c r="A57" i="14"/>
  <c r="A58" i="14" s="1"/>
  <c r="A59" i="14" s="1"/>
  <c r="A60" i="14" s="1"/>
  <c r="A61" i="14" s="1"/>
  <c r="A52" i="14"/>
  <c r="A53" i="14" s="1"/>
  <c r="A54" i="14" s="1"/>
  <c r="A55" i="14" s="1"/>
  <c r="B50" i="14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A47" i="14"/>
  <c r="C47" i="14" s="1"/>
  <c r="H1" i="14"/>
  <c r="I1" i="14" s="1"/>
  <c r="J1" i="14" s="1"/>
  <c r="K1" i="14" s="1"/>
  <c r="L1" i="14" s="1"/>
  <c r="M1" i="14" s="1"/>
  <c r="N1" i="14" s="1"/>
  <c r="O1" i="14" s="1"/>
  <c r="P1" i="14" s="1"/>
  <c r="Q1" i="14" s="1"/>
  <c r="R1" i="14" s="1"/>
  <c r="S1" i="14" s="1"/>
  <c r="T1" i="14" s="1"/>
  <c r="U1" i="14" s="1"/>
  <c r="V1" i="14" s="1"/>
  <c r="W1" i="14" s="1"/>
  <c r="X1" i="14" s="1"/>
  <c r="Y1" i="14" s="1"/>
  <c r="Z1" i="14" s="1"/>
  <c r="AA1" i="14" s="1"/>
  <c r="AB1" i="14" s="1"/>
  <c r="AC1" i="14" s="1"/>
  <c r="AD1" i="14" s="1"/>
  <c r="AE1" i="14" s="1"/>
  <c r="AF1" i="14" s="1"/>
  <c r="AG1" i="14" s="1"/>
  <c r="AH1" i="14" s="1"/>
  <c r="AI1" i="14" s="1"/>
  <c r="AJ1" i="14" s="1"/>
  <c r="AD7" i="13"/>
  <c r="Z7" i="13"/>
  <c r="W7" i="13"/>
  <c r="H7" i="13"/>
  <c r="T3" i="13"/>
  <c r="A257" i="12"/>
  <c r="A266" i="12" s="1"/>
  <c r="A267" i="12" s="1"/>
  <c r="A268" i="12" s="1"/>
  <c r="A255" i="12"/>
  <c r="A236" i="12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26" i="12"/>
  <c r="A227" i="12" s="1"/>
  <c r="A228" i="12" s="1"/>
  <c r="A229" i="12" s="1"/>
  <c r="A230" i="12" s="1"/>
  <c r="A231" i="12" s="1"/>
  <c r="A232" i="12" s="1"/>
  <c r="A233" i="12" s="1"/>
  <c r="A211" i="12"/>
  <c r="A212" i="12" s="1"/>
  <c r="A213" i="12" s="1"/>
  <c r="A214" i="12" s="1"/>
  <c r="A215" i="12" s="1"/>
  <c r="A216" i="12" s="1"/>
  <c r="A217" i="12" s="1"/>
  <c r="A218" i="12" s="1"/>
  <c r="A219" i="12" s="1"/>
  <c r="A220" i="12" s="1"/>
  <c r="A173" i="12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70" i="12"/>
  <c r="A64" i="12"/>
  <c r="A67" i="12" s="1"/>
  <c r="A68" i="12" s="1"/>
  <c r="A57" i="12"/>
  <c r="A58" i="12" s="1"/>
  <c r="A59" i="12" s="1"/>
  <c r="A60" i="12" s="1"/>
  <c r="A61" i="12" s="1"/>
  <c r="A52" i="12"/>
  <c r="A53" i="12" s="1"/>
  <c r="A54" i="12" s="1"/>
  <c r="A55" i="12" s="1"/>
  <c r="B50" i="12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A47" i="12"/>
  <c r="C47" i="12" s="1"/>
  <c r="H1" i="12"/>
  <c r="I1" i="12" s="1"/>
  <c r="J1" i="12" s="1"/>
  <c r="K1" i="12" s="1"/>
  <c r="L1" i="12" s="1"/>
  <c r="M1" i="12" s="1"/>
  <c r="N1" i="12" s="1"/>
  <c r="O1" i="12" s="1"/>
  <c r="P1" i="12" s="1"/>
  <c r="Q1" i="12" s="1"/>
  <c r="R1" i="12" s="1"/>
  <c r="S1" i="12" s="1"/>
  <c r="T1" i="12" s="1"/>
  <c r="U1" i="12" s="1"/>
  <c r="V1" i="12" s="1"/>
  <c r="W1" i="12" s="1"/>
  <c r="X1" i="12" s="1"/>
  <c r="Y1" i="12" s="1"/>
  <c r="Z1" i="12" s="1"/>
  <c r="AA1" i="12" s="1"/>
  <c r="AB1" i="12" s="1"/>
  <c r="AC1" i="12" s="1"/>
  <c r="AD1" i="12" s="1"/>
  <c r="AE1" i="12" s="1"/>
  <c r="AF1" i="12" s="1"/>
  <c r="AG1" i="12" s="1"/>
  <c r="AH1" i="12" s="1"/>
  <c r="AI1" i="12" s="1"/>
  <c r="AJ1" i="12" s="1"/>
  <c r="AD7" i="11"/>
  <c r="Z7" i="11"/>
  <c r="W7" i="11"/>
  <c r="H7" i="11"/>
  <c r="T3" i="11"/>
  <c r="A257" i="10"/>
  <c r="A255" i="10"/>
  <c r="A236" i="10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26" i="10"/>
  <c r="A227" i="10" s="1"/>
  <c r="A228" i="10" s="1"/>
  <c r="A229" i="10" s="1"/>
  <c r="A230" i="10" s="1"/>
  <c r="A231" i="10" s="1"/>
  <c r="A232" i="10" s="1"/>
  <c r="A233" i="10" s="1"/>
  <c r="A211" i="10"/>
  <c r="A212" i="10" s="1"/>
  <c r="A213" i="10" s="1"/>
  <c r="A214" i="10" s="1"/>
  <c r="A215" i="10" s="1"/>
  <c r="A216" i="10" s="1"/>
  <c r="A217" i="10" s="1"/>
  <c r="A218" i="10" s="1"/>
  <c r="A219" i="10" s="1"/>
  <c r="A220" i="10" s="1"/>
  <c r="A173" i="10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70" i="10"/>
  <c r="A64" i="10"/>
  <c r="A67" i="10" s="1"/>
  <c r="A68" i="10" s="1"/>
  <c r="A57" i="10"/>
  <c r="A58" i="10" s="1"/>
  <c r="A59" i="10" s="1"/>
  <c r="A60" i="10" s="1"/>
  <c r="A61" i="10" s="1"/>
  <c r="A52" i="10"/>
  <c r="A53" i="10" s="1"/>
  <c r="A54" i="10" s="1"/>
  <c r="A55" i="10" s="1"/>
  <c r="B50" i="10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A47" i="10"/>
  <c r="C47" i="10" s="1"/>
  <c r="H1" i="10"/>
  <c r="I1" i="10" s="1"/>
  <c r="J1" i="10" s="1"/>
  <c r="K1" i="10" s="1"/>
  <c r="L1" i="10" s="1"/>
  <c r="M1" i="10" s="1"/>
  <c r="N1" i="10" s="1"/>
  <c r="O1" i="10" s="1"/>
  <c r="P1" i="10" s="1"/>
  <c r="Q1" i="10" s="1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AC1" i="10" s="1"/>
  <c r="AD1" i="10" s="1"/>
  <c r="AE1" i="10" s="1"/>
  <c r="AF1" i="10" s="1"/>
  <c r="AG1" i="10" s="1"/>
  <c r="AH1" i="10" s="1"/>
  <c r="AI1" i="10" s="1"/>
  <c r="AJ1" i="10" s="1"/>
  <c r="AD7" i="9"/>
  <c r="Z7" i="9"/>
  <c r="W7" i="9"/>
  <c r="H7" i="9"/>
  <c r="T3" i="9"/>
  <c r="A47" i="8"/>
  <c r="C47" i="8" s="1"/>
  <c r="H1" i="8"/>
  <c r="I1" i="8" s="1"/>
  <c r="J1" i="8" s="1"/>
  <c r="K1" i="8" s="1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AI1" i="8" s="1"/>
  <c r="AJ1" i="8" s="1"/>
  <c r="BO43" i="5"/>
  <c r="BN43" i="5"/>
  <c r="BO42" i="5"/>
  <c r="BN42" i="5"/>
  <c r="BV41" i="5"/>
  <c r="BO41" i="5"/>
  <c r="BN41" i="5"/>
  <c r="BV40" i="5"/>
  <c r="BO40" i="5"/>
  <c r="BN40" i="5"/>
  <c r="BV39" i="5"/>
  <c r="BO39" i="5"/>
  <c r="BN39" i="5"/>
  <c r="BV34" i="5"/>
  <c r="BN34" i="5"/>
  <c r="BK34" i="5" s="1"/>
  <c r="BV33" i="5"/>
  <c r="BO33" i="5"/>
  <c r="BN33" i="5"/>
  <c r="BV32" i="5"/>
  <c r="BN32" i="5"/>
  <c r="BK32" i="5" s="1"/>
  <c r="BV31" i="5"/>
  <c r="BO31" i="5"/>
  <c r="BN31" i="5"/>
  <c r="BH24" i="5"/>
  <c r="BH22" i="5"/>
  <c r="BH21" i="5"/>
  <c r="BH20" i="5"/>
  <c r="BY17" i="5"/>
  <c r="BS17" i="5"/>
  <c r="BT17" i="5" s="1"/>
  <c r="BX17" i="5" s="1"/>
  <c r="BK17" i="5"/>
  <c r="BY16" i="5"/>
  <c r="BT16" i="5"/>
  <c r="BX16" i="5" s="1"/>
  <c r="BK16" i="5"/>
  <c r="BY15" i="5"/>
  <c r="BT15" i="5"/>
  <c r="BX15" i="5" s="1"/>
  <c r="BK15" i="5"/>
  <c r="BY14" i="5"/>
  <c r="BT14" i="5"/>
  <c r="BX14" i="5" s="1"/>
  <c r="BK14" i="5"/>
  <c r="BY13" i="5"/>
  <c r="BT13" i="5"/>
  <c r="BX13" i="5" s="1"/>
  <c r="BK13" i="5"/>
  <c r="BY12" i="5"/>
  <c r="BT12" i="5"/>
  <c r="BX12" i="5" s="1"/>
  <c r="BK12" i="5"/>
  <c r="BY11" i="5"/>
  <c r="BT11" i="5"/>
  <c r="BX11" i="5" s="1"/>
  <c r="BK11" i="5"/>
  <c r="BY10" i="5"/>
  <c r="BT10" i="5"/>
  <c r="BX10" i="5" s="1"/>
  <c r="BK10" i="5"/>
  <c r="BY9" i="5"/>
  <c r="BT9" i="5"/>
  <c r="BX9" i="5" s="1"/>
  <c r="BK9" i="5"/>
  <c r="BY8" i="5"/>
  <c r="BT8" i="5"/>
  <c r="BX8" i="5" s="1"/>
  <c r="BK8" i="5"/>
  <c r="BY7" i="5"/>
  <c r="BT7" i="5"/>
  <c r="BX7" i="5" s="1"/>
  <c r="BK7" i="5"/>
  <c r="BY6" i="5"/>
  <c r="BT6" i="5"/>
  <c r="BX6" i="5" s="1"/>
  <c r="BK6" i="5"/>
  <c r="BY5" i="5"/>
  <c r="BT5" i="5"/>
  <c r="BX5" i="5" s="1"/>
  <c r="BK5" i="5"/>
  <c r="B41" i="39" l="1"/>
  <c r="B42" i="39" s="1"/>
  <c r="B43" i="39" s="1"/>
  <c r="B44" i="39" s="1"/>
  <c r="B45" i="39" s="1"/>
  <c r="B46" i="39" s="1"/>
  <c r="B47" i="39" s="1"/>
  <c r="B48" i="39" s="1"/>
  <c r="B49" i="39" s="1"/>
  <c r="B50" i="39" s="1"/>
  <c r="B51" i="39" s="1"/>
  <c r="B52" i="39" s="1"/>
  <c r="B53" i="39" s="1"/>
  <c r="B54" i="39" s="1"/>
  <c r="B55" i="39" s="1"/>
  <c r="B56" i="39" s="1"/>
  <c r="B57" i="39" s="1"/>
  <c r="B58" i="39" s="1"/>
  <c r="B59" i="39" s="1"/>
  <c r="B60" i="39" s="1"/>
  <c r="B61" i="39" s="1"/>
  <c r="B62" i="39" s="1"/>
  <c r="B63" i="39" s="1"/>
  <c r="B64" i="39" s="1"/>
  <c r="B65" i="39" s="1"/>
  <c r="B66" i="39" s="1"/>
  <c r="B67" i="39" s="1"/>
  <c r="B68" i="39" s="1"/>
  <c r="B69" i="39" s="1"/>
  <c r="B70" i="39" s="1"/>
  <c r="B71" i="39" s="1"/>
  <c r="B72" i="39" s="1"/>
  <c r="B73" i="39" s="1"/>
  <c r="B74" i="39" s="1"/>
  <c r="B75" i="39" s="1"/>
  <c r="B76" i="39" s="1"/>
  <c r="B77" i="39" s="1"/>
  <c r="B78" i="39" s="1"/>
  <c r="B79" i="39" s="1"/>
  <c r="B80" i="39" s="1"/>
  <c r="B81" i="39" s="1"/>
  <c r="B82" i="39" s="1"/>
  <c r="B83" i="39" s="1"/>
  <c r="B84" i="39" s="1"/>
  <c r="B85" i="39" s="1"/>
  <c r="B86" i="39" s="1"/>
  <c r="B87" i="39" s="1"/>
  <c r="B88" i="39" s="1"/>
  <c r="B89" i="39" s="1"/>
  <c r="B90" i="39" s="1"/>
  <c r="B91" i="39" s="1"/>
  <c r="B92" i="39" s="1"/>
  <c r="B64" i="30"/>
  <c r="B65" i="30" s="1"/>
  <c r="B66" i="30" s="1"/>
  <c r="B67" i="30" s="1"/>
  <c r="B68" i="30" s="1"/>
  <c r="B69" i="30" s="1"/>
  <c r="B70" i="30" s="1"/>
  <c r="B71" i="30" s="1"/>
  <c r="B72" i="30" s="1"/>
  <c r="B73" i="30" s="1"/>
  <c r="B74" i="30" s="1"/>
  <c r="B75" i="30" s="1"/>
  <c r="B76" i="30" s="1"/>
  <c r="B77" i="30" s="1"/>
  <c r="B78" i="30" s="1"/>
  <c r="B79" i="30" s="1"/>
  <c r="B80" i="30" s="1"/>
  <c r="B81" i="30" s="1"/>
  <c r="B82" i="30" s="1"/>
  <c r="B83" i="30" s="1"/>
  <c r="B84" i="30" s="1"/>
  <c r="B85" i="30" s="1"/>
  <c r="B86" i="30" s="1"/>
  <c r="B87" i="30" s="1"/>
  <c r="B88" i="30" s="1"/>
  <c r="B89" i="30" s="1"/>
  <c r="B90" i="30" s="1"/>
  <c r="B91" i="30" s="1"/>
  <c r="B92" i="30" s="1"/>
  <c r="B93" i="30" s="1"/>
  <c r="B94" i="30" s="1"/>
  <c r="B95" i="30" s="1"/>
  <c r="B96" i="30" s="1"/>
  <c r="B97" i="30" s="1"/>
  <c r="B98" i="30" s="1"/>
  <c r="B99" i="30" s="1"/>
  <c r="B100" i="30" s="1"/>
  <c r="B101" i="30" s="1"/>
  <c r="B102" i="30" s="1"/>
  <c r="B103" i="30" s="1"/>
  <c r="B104" i="30" s="1"/>
  <c r="B105" i="30" s="1"/>
  <c r="B106" i="30" s="1"/>
  <c r="B107" i="30" s="1"/>
  <c r="B108" i="30" s="1"/>
  <c r="B109" i="30" s="1"/>
  <c r="B110" i="30" s="1"/>
  <c r="B111" i="30" s="1"/>
  <c r="B112" i="30" s="1"/>
  <c r="B113" i="30" s="1"/>
  <c r="B114" i="30" s="1"/>
  <c r="B115" i="30" s="1"/>
  <c r="B116" i="30" s="1"/>
  <c r="B117" i="30" s="1"/>
  <c r="B118" i="30" s="1"/>
  <c r="B119" i="30" s="1"/>
  <c r="B120" i="30" s="1"/>
  <c r="B121" i="30" s="1"/>
  <c r="B122" i="30" s="1"/>
  <c r="B123" i="30" s="1"/>
  <c r="B124" i="30" s="1"/>
  <c r="B125" i="30" s="1"/>
  <c r="B126" i="30" s="1"/>
  <c r="B127" i="30" s="1"/>
  <c r="B128" i="30" s="1"/>
  <c r="A71" i="28"/>
  <c r="A72" i="28" s="1"/>
  <c r="A73" i="28" s="1"/>
  <c r="B64" i="26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B103" i="26" s="1"/>
  <c r="B104" i="26" s="1"/>
  <c r="B105" i="26" s="1"/>
  <c r="B106" i="26" s="1"/>
  <c r="B107" i="26" s="1"/>
  <c r="B108" i="26" s="1"/>
  <c r="B109" i="26" s="1"/>
  <c r="B110" i="26" s="1"/>
  <c r="B111" i="26" s="1"/>
  <c r="B112" i="26" s="1"/>
  <c r="B113" i="26" s="1"/>
  <c r="B114" i="26" s="1"/>
  <c r="B115" i="26" s="1"/>
  <c r="B116" i="26" s="1"/>
  <c r="B117" i="26" s="1"/>
  <c r="B118" i="26" s="1"/>
  <c r="B119" i="26" s="1"/>
  <c r="B120" i="26" s="1"/>
  <c r="B121" i="26" s="1"/>
  <c r="B122" i="26" s="1"/>
  <c r="B123" i="26" s="1"/>
  <c r="B124" i="26" s="1"/>
  <c r="B125" i="26" s="1"/>
  <c r="B126" i="26" s="1"/>
  <c r="B127" i="26" s="1"/>
  <c r="B128" i="26" s="1"/>
  <c r="B64" i="12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64" i="20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B80" i="20" s="1"/>
  <c r="B81" i="20" s="1"/>
  <c r="B82" i="20" s="1"/>
  <c r="B83" i="20" s="1"/>
  <c r="B84" i="20" s="1"/>
  <c r="B85" i="20" s="1"/>
  <c r="B86" i="20" s="1"/>
  <c r="B87" i="20" s="1"/>
  <c r="B88" i="20" s="1"/>
  <c r="B89" i="20" s="1"/>
  <c r="B90" i="20" s="1"/>
  <c r="B91" i="20" s="1"/>
  <c r="B92" i="20" s="1"/>
  <c r="B93" i="20" s="1"/>
  <c r="B94" i="20" s="1"/>
  <c r="B95" i="20" s="1"/>
  <c r="B96" i="20" s="1"/>
  <c r="B97" i="20" s="1"/>
  <c r="B98" i="20" s="1"/>
  <c r="B99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110" i="20" s="1"/>
  <c r="B111" i="20" s="1"/>
  <c r="B112" i="20" s="1"/>
  <c r="B113" i="20" s="1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B124" i="20" s="1"/>
  <c r="B125" i="20" s="1"/>
  <c r="B126" i="20" s="1"/>
  <c r="B127" i="20" s="1"/>
  <c r="B128" i="20" s="1"/>
  <c r="B64" i="38"/>
  <c r="B65" i="38" s="1"/>
  <c r="B66" i="38" s="1"/>
  <c r="B67" i="38" s="1"/>
  <c r="B68" i="38" s="1"/>
  <c r="B69" i="38" s="1"/>
  <c r="B70" i="38" s="1"/>
  <c r="B71" i="38" s="1"/>
  <c r="B72" i="38" s="1"/>
  <c r="B73" i="38" s="1"/>
  <c r="B74" i="38" s="1"/>
  <c r="B75" i="38" s="1"/>
  <c r="B76" i="38" s="1"/>
  <c r="B77" i="38" s="1"/>
  <c r="B78" i="38" s="1"/>
  <c r="B79" i="38" s="1"/>
  <c r="B80" i="38" s="1"/>
  <c r="B81" i="38" s="1"/>
  <c r="B82" i="38" s="1"/>
  <c r="B83" i="38" s="1"/>
  <c r="B84" i="38" s="1"/>
  <c r="B85" i="38" s="1"/>
  <c r="B86" i="38" s="1"/>
  <c r="B87" i="38" s="1"/>
  <c r="B88" i="38" s="1"/>
  <c r="B89" i="38" s="1"/>
  <c r="B90" i="38" s="1"/>
  <c r="B91" i="38" s="1"/>
  <c r="B92" i="38" s="1"/>
  <c r="B93" i="38" s="1"/>
  <c r="B94" i="38" s="1"/>
  <c r="B95" i="38" s="1"/>
  <c r="B96" i="38" s="1"/>
  <c r="B97" i="38" s="1"/>
  <c r="B98" i="38" s="1"/>
  <c r="B99" i="38" s="1"/>
  <c r="B100" i="38" s="1"/>
  <c r="B101" i="38" s="1"/>
  <c r="B102" i="38" s="1"/>
  <c r="B103" i="38" s="1"/>
  <c r="B104" i="38" s="1"/>
  <c r="B105" i="38" s="1"/>
  <c r="B106" i="38" s="1"/>
  <c r="B107" i="38" s="1"/>
  <c r="B108" i="38" s="1"/>
  <c r="B109" i="38" s="1"/>
  <c r="B110" i="38" s="1"/>
  <c r="B111" i="38" s="1"/>
  <c r="B112" i="38" s="1"/>
  <c r="B113" i="38" s="1"/>
  <c r="B114" i="38" s="1"/>
  <c r="B115" i="38" s="1"/>
  <c r="B116" i="38" s="1"/>
  <c r="B117" i="38" s="1"/>
  <c r="B118" i="38" s="1"/>
  <c r="B119" i="38" s="1"/>
  <c r="B120" i="38" s="1"/>
  <c r="B121" i="38" s="1"/>
  <c r="B122" i="38" s="1"/>
  <c r="B123" i="38" s="1"/>
  <c r="B124" i="38" s="1"/>
  <c r="B125" i="38" s="1"/>
  <c r="B126" i="38" s="1"/>
  <c r="B127" i="38" s="1"/>
  <c r="B128" i="38" s="1"/>
  <c r="B64" i="10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64" i="18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100" i="18" s="1"/>
  <c r="B101" i="18" s="1"/>
  <c r="B102" i="18" s="1"/>
  <c r="B103" i="18" s="1"/>
  <c r="B104" i="18" s="1"/>
  <c r="B105" i="18" s="1"/>
  <c r="B106" i="18" s="1"/>
  <c r="B107" i="18" s="1"/>
  <c r="B108" i="18" s="1"/>
  <c r="B109" i="18" s="1"/>
  <c r="B110" i="18" s="1"/>
  <c r="B111" i="18" s="1"/>
  <c r="B112" i="18" s="1"/>
  <c r="B113" i="18" s="1"/>
  <c r="B114" i="18" s="1"/>
  <c r="B115" i="18" s="1"/>
  <c r="B116" i="18" s="1"/>
  <c r="B117" i="18" s="1"/>
  <c r="B118" i="18" s="1"/>
  <c r="B119" i="18" s="1"/>
  <c r="B120" i="18" s="1"/>
  <c r="B121" i="18" s="1"/>
  <c r="B122" i="18" s="1"/>
  <c r="B123" i="18" s="1"/>
  <c r="B124" i="18" s="1"/>
  <c r="B125" i="18" s="1"/>
  <c r="B126" i="18" s="1"/>
  <c r="B127" i="18" s="1"/>
  <c r="B128" i="18" s="1"/>
  <c r="B64" i="28"/>
  <c r="B65" i="28" s="1"/>
  <c r="B66" i="28" s="1"/>
  <c r="B67" i="28" s="1"/>
  <c r="B68" i="28" s="1"/>
  <c r="B69" i="28" s="1"/>
  <c r="B70" i="28" s="1"/>
  <c r="B71" i="28" s="1"/>
  <c r="B72" i="28" s="1"/>
  <c r="B73" i="28" s="1"/>
  <c r="B74" i="28" s="1"/>
  <c r="B75" i="28" s="1"/>
  <c r="B76" i="28" s="1"/>
  <c r="B77" i="28" s="1"/>
  <c r="B78" i="28" s="1"/>
  <c r="B79" i="28" s="1"/>
  <c r="B80" i="28" s="1"/>
  <c r="B81" i="28" s="1"/>
  <c r="B82" i="28" s="1"/>
  <c r="B83" i="28" s="1"/>
  <c r="B84" i="28" s="1"/>
  <c r="B85" i="28" s="1"/>
  <c r="B86" i="28" s="1"/>
  <c r="B87" i="28" s="1"/>
  <c r="B88" i="28" s="1"/>
  <c r="B89" i="28" s="1"/>
  <c r="B90" i="28" s="1"/>
  <c r="B91" i="28" s="1"/>
  <c r="B92" i="28" s="1"/>
  <c r="B93" i="28" s="1"/>
  <c r="B94" i="28" s="1"/>
  <c r="B95" i="28" s="1"/>
  <c r="B96" i="28" s="1"/>
  <c r="B97" i="28" s="1"/>
  <c r="B98" i="28" s="1"/>
  <c r="B99" i="28" s="1"/>
  <c r="B100" i="28" s="1"/>
  <c r="B101" i="28" s="1"/>
  <c r="B102" i="28" s="1"/>
  <c r="B103" i="28" s="1"/>
  <c r="B104" i="28" s="1"/>
  <c r="B105" i="28" s="1"/>
  <c r="B106" i="28" s="1"/>
  <c r="B107" i="28" s="1"/>
  <c r="B108" i="28" s="1"/>
  <c r="B109" i="28" s="1"/>
  <c r="B110" i="28" s="1"/>
  <c r="B111" i="28" s="1"/>
  <c r="B112" i="28" s="1"/>
  <c r="B113" i="28" s="1"/>
  <c r="B114" i="28" s="1"/>
  <c r="B115" i="28" s="1"/>
  <c r="B116" i="28" s="1"/>
  <c r="B117" i="28" s="1"/>
  <c r="B118" i="28" s="1"/>
  <c r="B119" i="28" s="1"/>
  <c r="B120" i="28" s="1"/>
  <c r="B121" i="28" s="1"/>
  <c r="B122" i="28" s="1"/>
  <c r="B123" i="28" s="1"/>
  <c r="B124" i="28" s="1"/>
  <c r="B125" i="28" s="1"/>
  <c r="B126" i="28" s="1"/>
  <c r="B127" i="28" s="1"/>
  <c r="B128" i="28" s="1"/>
  <c r="B64" i="32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64" i="36"/>
  <c r="B65" i="36" s="1"/>
  <c r="B66" i="36" s="1"/>
  <c r="B67" i="36" s="1"/>
  <c r="B68" i="36" s="1"/>
  <c r="B69" i="36" s="1"/>
  <c r="B70" i="36" s="1"/>
  <c r="B71" i="36" s="1"/>
  <c r="B72" i="36" s="1"/>
  <c r="B73" i="36" s="1"/>
  <c r="B74" i="36" s="1"/>
  <c r="B75" i="36" s="1"/>
  <c r="B76" i="36" s="1"/>
  <c r="B77" i="36" s="1"/>
  <c r="B78" i="36" s="1"/>
  <c r="B79" i="36" s="1"/>
  <c r="B80" i="36" s="1"/>
  <c r="B81" i="36" s="1"/>
  <c r="B82" i="36" s="1"/>
  <c r="B83" i="36" s="1"/>
  <c r="B84" i="36" s="1"/>
  <c r="B85" i="36" s="1"/>
  <c r="B86" i="36" s="1"/>
  <c r="B87" i="36" s="1"/>
  <c r="B88" i="36" s="1"/>
  <c r="B89" i="36" s="1"/>
  <c r="B90" i="36" s="1"/>
  <c r="B91" i="36" s="1"/>
  <c r="B92" i="36" s="1"/>
  <c r="B93" i="36" s="1"/>
  <c r="B94" i="36" s="1"/>
  <c r="B95" i="36" s="1"/>
  <c r="B96" i="36" s="1"/>
  <c r="B97" i="36" s="1"/>
  <c r="B98" i="36" s="1"/>
  <c r="B99" i="36" s="1"/>
  <c r="B100" i="36" s="1"/>
  <c r="B101" i="36" s="1"/>
  <c r="B102" i="36" s="1"/>
  <c r="B103" i="36" s="1"/>
  <c r="B104" i="36" s="1"/>
  <c r="B105" i="36" s="1"/>
  <c r="B106" i="36" s="1"/>
  <c r="B107" i="36" s="1"/>
  <c r="B108" i="36" s="1"/>
  <c r="B109" i="36" s="1"/>
  <c r="B110" i="36" s="1"/>
  <c r="B111" i="36" s="1"/>
  <c r="B112" i="36" s="1"/>
  <c r="B113" i="36" s="1"/>
  <c r="B114" i="36" s="1"/>
  <c r="B115" i="36" s="1"/>
  <c r="B116" i="36" s="1"/>
  <c r="B117" i="36" s="1"/>
  <c r="B118" i="36" s="1"/>
  <c r="B119" i="36" s="1"/>
  <c r="B120" i="36" s="1"/>
  <c r="B121" i="36" s="1"/>
  <c r="B122" i="36" s="1"/>
  <c r="B123" i="36" s="1"/>
  <c r="B124" i="36" s="1"/>
  <c r="B125" i="36" s="1"/>
  <c r="B126" i="36" s="1"/>
  <c r="B127" i="36" s="1"/>
  <c r="B128" i="36" s="1"/>
  <c r="B64" i="14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64" i="22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64" i="34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64" i="16"/>
  <c r="B65" i="16" s="1"/>
  <c r="B66" i="16" s="1"/>
  <c r="B67" i="16" s="1"/>
  <c r="B68" i="16" s="1"/>
  <c r="B69" i="16" s="1"/>
  <c r="B70" i="16" s="1"/>
  <c r="B71" i="16" s="1"/>
  <c r="B72" i="16" s="1"/>
  <c r="B73" i="16" s="1"/>
  <c r="B74" i="16" s="1"/>
  <c r="B75" i="16" s="1"/>
  <c r="B76" i="16" s="1"/>
  <c r="B77" i="16" s="1"/>
  <c r="B78" i="16" s="1"/>
  <c r="B79" i="16" s="1"/>
  <c r="B80" i="16" s="1"/>
  <c r="B81" i="16" s="1"/>
  <c r="B82" i="16" s="1"/>
  <c r="B83" i="16" s="1"/>
  <c r="B84" i="16" s="1"/>
  <c r="B85" i="16" s="1"/>
  <c r="B86" i="16" s="1"/>
  <c r="B87" i="16" s="1"/>
  <c r="B88" i="16" s="1"/>
  <c r="B89" i="16" s="1"/>
  <c r="B90" i="16" s="1"/>
  <c r="B91" i="16" s="1"/>
  <c r="B92" i="16" s="1"/>
  <c r="B93" i="16" s="1"/>
  <c r="B94" i="16" s="1"/>
  <c r="B95" i="16" s="1"/>
  <c r="B96" i="16" s="1"/>
  <c r="B97" i="16" s="1"/>
  <c r="B98" i="16" s="1"/>
  <c r="B99" i="16" s="1"/>
  <c r="B100" i="16" s="1"/>
  <c r="B101" i="16" s="1"/>
  <c r="B102" i="16" s="1"/>
  <c r="B103" i="16" s="1"/>
  <c r="B104" i="16" s="1"/>
  <c r="B105" i="16" s="1"/>
  <c r="B106" i="16" s="1"/>
  <c r="B107" i="16" s="1"/>
  <c r="B108" i="16" s="1"/>
  <c r="B109" i="16" s="1"/>
  <c r="B110" i="16" s="1"/>
  <c r="B111" i="16" s="1"/>
  <c r="B112" i="16" s="1"/>
  <c r="B113" i="16" s="1"/>
  <c r="B114" i="16" s="1"/>
  <c r="B115" i="16" s="1"/>
  <c r="B116" i="16" s="1"/>
  <c r="B117" i="16" s="1"/>
  <c r="B118" i="16" s="1"/>
  <c r="B119" i="16" s="1"/>
  <c r="B120" i="16" s="1"/>
  <c r="B121" i="16" s="1"/>
  <c r="B122" i="16" s="1"/>
  <c r="B123" i="16" s="1"/>
  <c r="B124" i="16" s="1"/>
  <c r="B125" i="16" s="1"/>
  <c r="B126" i="16" s="1"/>
  <c r="B127" i="16" s="1"/>
  <c r="B128" i="16" s="1"/>
  <c r="B64" i="24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B80" i="24" s="1"/>
  <c r="B81" i="24" s="1"/>
  <c r="B82" i="24" s="1"/>
  <c r="B83" i="24" s="1"/>
  <c r="B84" i="24" s="1"/>
  <c r="B85" i="24" s="1"/>
  <c r="B86" i="24" s="1"/>
  <c r="B87" i="24" s="1"/>
  <c r="B88" i="24" s="1"/>
  <c r="B89" i="24" s="1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B100" i="24" s="1"/>
  <c r="B101" i="24" s="1"/>
  <c r="B102" i="24" s="1"/>
  <c r="B103" i="24" s="1"/>
  <c r="B104" i="24" s="1"/>
  <c r="B105" i="24" s="1"/>
  <c r="B106" i="24" s="1"/>
  <c r="B107" i="24" s="1"/>
  <c r="B108" i="24" s="1"/>
  <c r="B109" i="24" s="1"/>
  <c r="B110" i="24" s="1"/>
  <c r="B111" i="24" s="1"/>
  <c r="B112" i="24" s="1"/>
  <c r="B113" i="24" s="1"/>
  <c r="B114" i="24" s="1"/>
  <c r="B115" i="24" s="1"/>
  <c r="B116" i="24" s="1"/>
  <c r="B117" i="24" s="1"/>
  <c r="B118" i="24" s="1"/>
  <c r="B119" i="24" s="1"/>
  <c r="B120" i="24" s="1"/>
  <c r="B121" i="24" s="1"/>
  <c r="B122" i="24" s="1"/>
  <c r="B123" i="24" s="1"/>
  <c r="B124" i="24" s="1"/>
  <c r="B125" i="24" s="1"/>
  <c r="B126" i="24" s="1"/>
  <c r="B127" i="24" s="1"/>
  <c r="B128" i="24" s="1"/>
  <c r="A258" i="34"/>
  <c r="A259" i="34" s="1"/>
  <c r="A260" i="34" s="1"/>
  <c r="A261" i="34" s="1"/>
  <c r="A262" i="34" s="1"/>
  <c r="A263" i="34" s="1"/>
  <c r="A264" i="34" s="1"/>
  <c r="A258" i="24"/>
  <c r="A259" i="24" s="1"/>
  <c r="A260" i="24" s="1"/>
  <c r="A261" i="24" s="1"/>
  <c r="A262" i="24" s="1"/>
  <c r="A263" i="24" s="1"/>
  <c r="A264" i="24" s="1"/>
  <c r="A71" i="14"/>
  <c r="A72" i="14" s="1"/>
  <c r="A73" i="14" s="1"/>
  <c r="A75" i="12"/>
  <c r="A82" i="12" s="1"/>
  <c r="A71" i="12"/>
  <c r="A72" i="12" s="1"/>
  <c r="A73" i="12" s="1"/>
  <c r="A258" i="20"/>
  <c r="A259" i="20" s="1"/>
  <c r="A260" i="20" s="1"/>
  <c r="A261" i="20" s="1"/>
  <c r="A262" i="20" s="1"/>
  <c r="A263" i="20" s="1"/>
  <c r="A264" i="20" s="1"/>
  <c r="A222" i="22"/>
  <c r="A71" i="26"/>
  <c r="A72" i="26" s="1"/>
  <c r="A73" i="26" s="1"/>
  <c r="A71" i="18"/>
  <c r="A72" i="18" s="1"/>
  <c r="A73" i="18" s="1"/>
  <c r="A258" i="26"/>
  <c r="A259" i="26" s="1"/>
  <c r="A260" i="26" s="1"/>
  <c r="A261" i="26" s="1"/>
  <c r="A262" i="26" s="1"/>
  <c r="A263" i="26" s="1"/>
  <c r="A264" i="26" s="1"/>
  <c r="A75" i="24"/>
  <c r="A82" i="24" s="1"/>
  <c r="A258" i="28"/>
  <c r="A259" i="28" s="1"/>
  <c r="A260" i="28" s="1"/>
  <c r="A261" i="28" s="1"/>
  <c r="A262" i="28" s="1"/>
  <c r="A263" i="28" s="1"/>
  <c r="A264" i="28" s="1"/>
  <c r="A71" i="38"/>
  <c r="A72" i="38" s="1"/>
  <c r="A73" i="38" s="1"/>
  <c r="A76" i="38"/>
  <c r="A77" i="38" s="1"/>
  <c r="A78" i="38" s="1"/>
  <c r="A82" i="36"/>
  <c r="A83" i="36" s="1"/>
  <c r="A84" i="36" s="1"/>
  <c r="A258" i="36"/>
  <c r="A259" i="36" s="1"/>
  <c r="A260" i="36" s="1"/>
  <c r="A261" i="36" s="1"/>
  <c r="A262" i="36" s="1"/>
  <c r="A263" i="36" s="1"/>
  <c r="A264" i="36" s="1"/>
  <c r="V2" i="39"/>
  <c r="U2" i="39"/>
  <c r="N2" i="39"/>
  <c r="M2" i="39"/>
  <c r="A75" i="16"/>
  <c r="A82" i="16" s="1"/>
  <c r="A71" i="16"/>
  <c r="A72" i="16" s="1"/>
  <c r="A73" i="16" s="1"/>
  <c r="A258" i="12"/>
  <c r="A259" i="12" s="1"/>
  <c r="A260" i="12" s="1"/>
  <c r="A261" i="12" s="1"/>
  <c r="A262" i="12" s="1"/>
  <c r="A263" i="12" s="1"/>
  <c r="A264" i="12" s="1"/>
  <c r="A71" i="20"/>
  <c r="A72" i="20" s="1"/>
  <c r="A73" i="20" s="1"/>
  <c r="A75" i="34"/>
  <c r="A82" i="34" s="1"/>
  <c r="A258" i="30"/>
  <c r="A259" i="30" s="1"/>
  <c r="A260" i="30" s="1"/>
  <c r="A261" i="30" s="1"/>
  <c r="A262" i="30" s="1"/>
  <c r="A263" i="30" s="1"/>
  <c r="A264" i="30" s="1"/>
  <c r="A82" i="20"/>
  <c r="A83" i="20" s="1"/>
  <c r="A84" i="20" s="1"/>
  <c r="A76" i="20"/>
  <c r="A77" i="20" s="1"/>
  <c r="A78" i="20" s="1"/>
  <c r="A222" i="28"/>
  <c r="A221" i="28"/>
  <c r="A223" i="28" s="1"/>
  <c r="W2" i="39"/>
  <c r="O2" i="39"/>
  <c r="T2" i="39"/>
  <c r="L2" i="39"/>
  <c r="A218" i="39"/>
  <c r="A219" i="39" s="1"/>
  <c r="A220" i="39" s="1"/>
  <c r="A221" i="39" s="1"/>
  <c r="A222" i="39" s="1"/>
  <c r="A223" i="39" s="1"/>
  <c r="A224" i="39" s="1"/>
  <c r="S2" i="39"/>
  <c r="K2" i="39"/>
  <c r="R2" i="39"/>
  <c r="J2" i="39"/>
  <c r="Y2" i="39"/>
  <c r="Q2" i="39"/>
  <c r="I2" i="39"/>
  <c r="X2" i="39"/>
  <c r="P2" i="39"/>
  <c r="H2" i="39"/>
  <c r="A32" i="39"/>
  <c r="A33" i="39" s="1"/>
  <c r="A34" i="39" s="1"/>
  <c r="A37" i="39"/>
  <c r="A38" i="39" s="1"/>
  <c r="A39" i="39" s="1"/>
  <c r="A43" i="39"/>
  <c r="A183" i="39"/>
  <c r="A182" i="39"/>
  <c r="A184" i="39" s="1"/>
  <c r="A222" i="24"/>
  <c r="A221" i="24"/>
  <c r="A223" i="24" s="1"/>
  <c r="A222" i="26"/>
  <c r="A221" i="26"/>
  <c r="A223" i="26" s="1"/>
  <c r="A82" i="26"/>
  <c r="A76" i="26"/>
  <c r="A77" i="26" s="1"/>
  <c r="A78" i="26" s="1"/>
  <c r="A82" i="28"/>
  <c r="A222" i="30"/>
  <c r="A221" i="30"/>
  <c r="A223" i="30" s="1"/>
  <c r="A71" i="30"/>
  <c r="A72" i="30" s="1"/>
  <c r="A73" i="30" s="1"/>
  <c r="A75" i="30"/>
  <c r="A222" i="32"/>
  <c r="A221" i="32"/>
  <c r="A223" i="32" s="1"/>
  <c r="A71" i="32"/>
  <c r="A72" i="32" s="1"/>
  <c r="A73" i="32" s="1"/>
  <c r="A75" i="32"/>
  <c r="A266" i="32"/>
  <c r="A267" i="32" s="1"/>
  <c r="A268" i="32" s="1"/>
  <c r="A258" i="32"/>
  <c r="A259" i="32" s="1"/>
  <c r="A260" i="32" s="1"/>
  <c r="A261" i="32" s="1"/>
  <c r="A262" i="32" s="1"/>
  <c r="A263" i="32" s="1"/>
  <c r="A264" i="32" s="1"/>
  <c r="A222" i="34"/>
  <c r="A221" i="34"/>
  <c r="A223" i="34" s="1"/>
  <c r="A71" i="36"/>
  <c r="A72" i="36" s="1"/>
  <c r="A73" i="36" s="1"/>
  <c r="A221" i="36"/>
  <c r="A223" i="36" s="1"/>
  <c r="A83" i="38"/>
  <c r="A84" i="38" s="1"/>
  <c r="A86" i="38"/>
  <c r="A222" i="38"/>
  <c r="A221" i="38"/>
  <c r="A223" i="38" s="1"/>
  <c r="A266" i="38"/>
  <c r="A267" i="38" s="1"/>
  <c r="A268" i="38" s="1"/>
  <c r="A258" i="38"/>
  <c r="A259" i="38" s="1"/>
  <c r="A260" i="38" s="1"/>
  <c r="A261" i="38" s="1"/>
  <c r="A262" i="38" s="1"/>
  <c r="A263" i="38" s="1"/>
  <c r="A264" i="38" s="1"/>
  <c r="A222" i="16"/>
  <c r="A221" i="16"/>
  <c r="A223" i="16" s="1"/>
  <c r="A258" i="16"/>
  <c r="A259" i="16" s="1"/>
  <c r="A260" i="16" s="1"/>
  <c r="A261" i="16" s="1"/>
  <c r="A262" i="16" s="1"/>
  <c r="A263" i="16" s="1"/>
  <c r="A264" i="16" s="1"/>
  <c r="A76" i="18"/>
  <c r="A77" i="18" s="1"/>
  <c r="A78" i="18" s="1"/>
  <c r="A82" i="18"/>
  <c r="A221" i="18"/>
  <c r="A223" i="18" s="1"/>
  <c r="A222" i="18"/>
  <c r="A266" i="18"/>
  <c r="A267" i="18" s="1"/>
  <c r="A268" i="18" s="1"/>
  <c r="A258" i="18"/>
  <c r="A259" i="18" s="1"/>
  <c r="A260" i="18" s="1"/>
  <c r="A261" i="18" s="1"/>
  <c r="A262" i="18" s="1"/>
  <c r="A263" i="18" s="1"/>
  <c r="A264" i="18" s="1"/>
  <c r="A221" i="20"/>
  <c r="A223" i="20" s="1"/>
  <c r="A222" i="20"/>
  <c r="A76" i="22"/>
  <c r="A77" i="22" s="1"/>
  <c r="A78" i="22" s="1"/>
  <c r="A82" i="22"/>
  <c r="A71" i="22"/>
  <c r="A72" i="22" s="1"/>
  <c r="A73" i="22" s="1"/>
  <c r="A266" i="22"/>
  <c r="A267" i="22" s="1"/>
  <c r="A268" i="22" s="1"/>
  <c r="A258" i="22"/>
  <c r="A259" i="22" s="1"/>
  <c r="A260" i="22" s="1"/>
  <c r="A261" i="22" s="1"/>
  <c r="A262" i="22" s="1"/>
  <c r="A263" i="22" s="1"/>
  <c r="A264" i="22" s="1"/>
  <c r="A221" i="12"/>
  <c r="A223" i="12" s="1"/>
  <c r="A222" i="12"/>
  <c r="A76" i="14"/>
  <c r="A77" i="14" s="1"/>
  <c r="A78" i="14" s="1"/>
  <c r="A82" i="14"/>
  <c r="A221" i="14"/>
  <c r="A223" i="14" s="1"/>
  <c r="A222" i="14"/>
  <c r="A266" i="14"/>
  <c r="A267" i="14" s="1"/>
  <c r="A268" i="14" s="1"/>
  <c r="A258" i="14"/>
  <c r="A259" i="14" s="1"/>
  <c r="A260" i="14" s="1"/>
  <c r="A261" i="14" s="1"/>
  <c r="A262" i="14" s="1"/>
  <c r="A263" i="14" s="1"/>
  <c r="A264" i="14" s="1"/>
  <c r="A75" i="10"/>
  <c r="A71" i="10"/>
  <c r="A72" i="10" s="1"/>
  <c r="A73" i="10" s="1"/>
  <c r="A222" i="10"/>
  <c r="A221" i="10"/>
  <c r="A223" i="10" s="1"/>
  <c r="A266" i="10"/>
  <c r="A267" i="10" s="1"/>
  <c r="A268" i="10" s="1"/>
  <c r="A258" i="10"/>
  <c r="A259" i="10" s="1"/>
  <c r="A260" i="10" s="1"/>
  <c r="A261" i="10" s="1"/>
  <c r="A262" i="10" s="1"/>
  <c r="A263" i="10" s="1"/>
  <c r="A264" i="10" s="1"/>
  <c r="BL14" i="5"/>
  <c r="BM14" i="5" s="1"/>
  <c r="BL12" i="5"/>
  <c r="BM12" i="5" s="1"/>
  <c r="BL13" i="5"/>
  <c r="BM13" i="5" s="1"/>
  <c r="BK31" i="5"/>
  <c r="BK41" i="5"/>
  <c r="BL5" i="5"/>
  <c r="BM5" i="5" s="1"/>
  <c r="BL10" i="5"/>
  <c r="BM10" i="5" s="1"/>
  <c r="BL7" i="5"/>
  <c r="BM7" i="5" s="1"/>
  <c r="BL15" i="5"/>
  <c r="BM15" i="5" s="1"/>
  <c r="BL11" i="5"/>
  <c r="BM11" i="5" s="1"/>
  <c r="BL9" i="5"/>
  <c r="BM9" i="5" s="1"/>
  <c r="BL17" i="5"/>
  <c r="BM17" i="5" s="1"/>
  <c r="BL8" i="5"/>
  <c r="BM8" i="5" s="1"/>
  <c r="BL6" i="5"/>
  <c r="BM6" i="5" s="1"/>
  <c r="BL16" i="5"/>
  <c r="BM16" i="5" s="1"/>
  <c r="BK33" i="5"/>
  <c r="BL33" i="5" s="1"/>
  <c r="BM33" i="5" s="1"/>
  <c r="BK40" i="5"/>
  <c r="BL40" i="5" s="1"/>
  <c r="BM40" i="5" s="1"/>
  <c r="BK42" i="5"/>
  <c r="BL34" i="5"/>
  <c r="BM34" i="5" s="1"/>
  <c r="BK43" i="5"/>
  <c r="BL32" i="5"/>
  <c r="BM32" i="5" s="1"/>
  <c r="BK39" i="5"/>
  <c r="BL39" i="5" s="1"/>
  <c r="BM39" i="5" s="1"/>
  <c r="A257" i="8"/>
  <c r="A266" i="8" s="1"/>
  <c r="A267" i="8" s="1"/>
  <c r="A268" i="8" s="1"/>
  <c r="A255" i="8"/>
  <c r="A236" i="8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26" i="8"/>
  <c r="A227" i="8" s="1"/>
  <c r="A228" i="8" s="1"/>
  <c r="A229" i="8" s="1"/>
  <c r="A230" i="8" s="1"/>
  <c r="A231" i="8" s="1"/>
  <c r="A232" i="8" s="1"/>
  <c r="A233" i="8" s="1"/>
  <c r="A211" i="8"/>
  <c r="A212" i="8" s="1"/>
  <c r="A213" i="8" s="1"/>
  <c r="A214" i="8" s="1"/>
  <c r="A215" i="8" s="1"/>
  <c r="A216" i="8" s="1"/>
  <c r="A217" i="8" s="1"/>
  <c r="A218" i="8" s="1"/>
  <c r="A219" i="8" s="1"/>
  <c r="A220" i="8" s="1"/>
  <c r="A173" i="8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70" i="8"/>
  <c r="A64" i="8"/>
  <c r="A67" i="8" s="1"/>
  <c r="A68" i="8" s="1"/>
  <c r="A57" i="8"/>
  <c r="A58" i="8" s="1"/>
  <c r="A59" i="8" s="1"/>
  <c r="A60" i="8" s="1"/>
  <c r="A61" i="8" s="1"/>
  <c r="A52" i="8"/>
  <c r="A53" i="8" s="1"/>
  <c r="A54" i="8" s="1"/>
  <c r="A55" i="8" s="1"/>
  <c r="B50" i="8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AV63" i="1"/>
  <c r="AV56" i="1"/>
  <c r="AV54" i="1"/>
  <c r="AV47" i="1"/>
  <c r="AV37" i="1"/>
  <c r="AV33" i="1"/>
  <c r="AV22" i="1"/>
  <c r="AV20" i="1"/>
  <c r="AV17" i="1"/>
  <c r="AV15" i="1"/>
  <c r="AV14" i="1"/>
  <c r="AV13" i="1"/>
  <c r="B94" i="39" l="1"/>
  <c r="B95" i="39" s="1"/>
  <c r="B96" i="39" s="1"/>
  <c r="B97" i="39" s="1"/>
  <c r="B98" i="39" s="1"/>
  <c r="B99" i="39" s="1"/>
  <c r="B100" i="39" s="1"/>
  <c r="B101" i="39" s="1"/>
  <c r="B102" i="39" s="1"/>
  <c r="B103" i="39" s="1"/>
  <c r="B104" i="39" s="1"/>
  <c r="B105" i="39" s="1"/>
  <c r="B106" i="39" s="1"/>
  <c r="B107" i="39" s="1"/>
  <c r="B108" i="39" s="1"/>
  <c r="B109" i="39" s="1"/>
  <c r="B110" i="39" s="1"/>
  <c r="B93" i="39"/>
  <c r="B136" i="18"/>
  <c r="B137" i="18" s="1"/>
  <c r="B138" i="18" s="1"/>
  <c r="B139" i="18" s="1"/>
  <c r="B140" i="18" s="1"/>
  <c r="B141" i="18" s="1"/>
  <c r="B142" i="18" s="1"/>
  <c r="B143" i="18" s="1"/>
  <c r="B144" i="18" s="1"/>
  <c r="B145" i="18" s="1"/>
  <c r="B146" i="18" s="1"/>
  <c r="B129" i="18"/>
  <c r="B130" i="18" s="1"/>
  <c r="B131" i="18" s="1"/>
  <c r="B132" i="18" s="1"/>
  <c r="B133" i="18" s="1"/>
  <c r="B134" i="18" s="1"/>
  <c r="B135" i="18" s="1"/>
  <c r="B129" i="10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136" i="34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129" i="34"/>
  <c r="B130" i="34" s="1"/>
  <c r="B131" i="34" s="1"/>
  <c r="B132" i="34" s="1"/>
  <c r="B133" i="34" s="1"/>
  <c r="B134" i="34" s="1"/>
  <c r="B135" i="34" s="1"/>
  <c r="B129" i="38"/>
  <c r="B130" i="38" s="1"/>
  <c r="B131" i="38" s="1"/>
  <c r="B132" i="38" s="1"/>
  <c r="B133" i="38" s="1"/>
  <c r="B134" i="38" s="1"/>
  <c r="B135" i="38" s="1"/>
  <c r="B136" i="38" s="1"/>
  <c r="B137" i="38" s="1"/>
  <c r="B138" i="38" s="1"/>
  <c r="B139" i="38" s="1"/>
  <c r="B140" i="38" s="1"/>
  <c r="B141" i="38" s="1"/>
  <c r="B142" i="38" s="1"/>
  <c r="B143" i="38" s="1"/>
  <c r="B144" i="38" s="1"/>
  <c r="B145" i="38" s="1"/>
  <c r="B146" i="38" s="1"/>
  <c r="B147" i="38" s="1"/>
  <c r="B148" i="38" s="1"/>
  <c r="B149" i="38" s="1"/>
  <c r="B150" i="38" s="1"/>
  <c r="B151" i="38" s="1"/>
  <c r="B152" i="38" s="1"/>
  <c r="B153" i="38" s="1"/>
  <c r="B154" i="38" s="1"/>
  <c r="B159" i="38" s="1"/>
  <c r="B160" i="38" s="1"/>
  <c r="B136" i="28"/>
  <c r="B137" i="28" s="1"/>
  <c r="B138" i="28" s="1"/>
  <c r="B139" i="28" s="1"/>
  <c r="B140" i="28" s="1"/>
  <c r="B141" i="28" s="1"/>
  <c r="B142" i="28" s="1"/>
  <c r="B143" i="28" s="1"/>
  <c r="B144" i="28" s="1"/>
  <c r="B145" i="28" s="1"/>
  <c r="B146" i="28" s="1"/>
  <c r="B147" i="28" s="1"/>
  <c r="B148" i="28" s="1"/>
  <c r="B149" i="28" s="1"/>
  <c r="B150" i="28" s="1"/>
  <c r="B151" i="28" s="1"/>
  <c r="B152" i="28" s="1"/>
  <c r="B153" i="28" s="1"/>
  <c r="B154" i="28" s="1"/>
  <c r="B155" i="28" s="1"/>
  <c r="B156" i="28" s="1"/>
  <c r="B157" i="28" s="1"/>
  <c r="B158" i="28" s="1"/>
  <c r="B159" i="28" s="1"/>
  <c r="B160" i="28" s="1"/>
  <c r="B161" i="28" s="1"/>
  <c r="B162" i="28" s="1"/>
  <c r="B163" i="28" s="1"/>
  <c r="B164" i="28" s="1"/>
  <c r="B165" i="28" s="1"/>
  <c r="B166" i="28" s="1"/>
  <c r="B167" i="28" s="1"/>
  <c r="B168" i="28" s="1"/>
  <c r="B169" i="28" s="1"/>
  <c r="B170" i="28" s="1"/>
  <c r="B171" i="28" s="1"/>
  <c r="B172" i="28" s="1"/>
  <c r="B173" i="28" s="1"/>
  <c r="B174" i="28" s="1"/>
  <c r="B175" i="28" s="1"/>
  <c r="B176" i="28" s="1"/>
  <c r="B177" i="28" s="1"/>
  <c r="B178" i="28" s="1"/>
  <c r="B179" i="28" s="1"/>
  <c r="B180" i="28" s="1"/>
  <c r="B181" i="28" s="1"/>
  <c r="B182" i="28" s="1"/>
  <c r="B183" i="28" s="1"/>
  <c r="B184" i="28" s="1"/>
  <c r="B185" i="28" s="1"/>
  <c r="B186" i="28" s="1"/>
  <c r="B187" i="28" s="1"/>
  <c r="B188" i="28" s="1"/>
  <c r="B189" i="28" s="1"/>
  <c r="B190" i="28" s="1"/>
  <c r="B191" i="28" s="1"/>
  <c r="B192" i="28" s="1"/>
  <c r="B193" i="28" s="1"/>
  <c r="B194" i="28" s="1"/>
  <c r="B195" i="28" s="1"/>
  <c r="B196" i="28" s="1"/>
  <c r="B197" i="28" s="1"/>
  <c r="B198" i="28" s="1"/>
  <c r="B199" i="28" s="1"/>
  <c r="B200" i="28" s="1"/>
  <c r="B201" i="28" s="1"/>
  <c r="B202" i="28" s="1"/>
  <c r="B203" i="28" s="1"/>
  <c r="B204" i="28" s="1"/>
  <c r="B205" i="28" s="1"/>
  <c r="B206" i="28" s="1"/>
  <c r="B207" i="28" s="1"/>
  <c r="B208" i="28" s="1"/>
  <c r="B209" i="28" s="1"/>
  <c r="B210" i="28" s="1"/>
  <c r="B129" i="28"/>
  <c r="B130" i="28" s="1"/>
  <c r="B131" i="28" s="1"/>
  <c r="B132" i="28" s="1"/>
  <c r="B133" i="28" s="1"/>
  <c r="B134" i="28" s="1"/>
  <c r="B135" i="28" s="1"/>
  <c r="B129" i="16"/>
  <c r="B130" i="16" s="1"/>
  <c r="B131" i="16" s="1"/>
  <c r="B132" i="16" s="1"/>
  <c r="B133" i="16" s="1"/>
  <c r="B134" i="16" s="1"/>
  <c r="B135" i="16" s="1"/>
  <c r="B136" i="16" s="1"/>
  <c r="B137" i="16" s="1"/>
  <c r="B138" i="16" s="1"/>
  <c r="B139" i="16" s="1"/>
  <c r="B140" i="16" s="1"/>
  <c r="B141" i="16" s="1"/>
  <c r="B142" i="16" s="1"/>
  <c r="B143" i="16" s="1"/>
  <c r="B144" i="16" s="1"/>
  <c r="B145" i="16" s="1"/>
  <c r="B146" i="16" s="1"/>
  <c r="B147" i="16" s="1"/>
  <c r="B148" i="16" s="1"/>
  <c r="B149" i="16" s="1"/>
  <c r="B150" i="16" s="1"/>
  <c r="B151" i="16" s="1"/>
  <c r="B152" i="16" s="1"/>
  <c r="B153" i="16" s="1"/>
  <c r="B154" i="16" s="1"/>
  <c r="B155" i="16" s="1"/>
  <c r="B156" i="16" s="1"/>
  <c r="B157" i="16" s="1"/>
  <c r="B158" i="16" s="1"/>
  <c r="B159" i="16" s="1"/>
  <c r="B160" i="16" s="1"/>
  <c r="B161" i="16" s="1"/>
  <c r="B162" i="16" s="1"/>
  <c r="B163" i="16" s="1"/>
  <c r="B164" i="16" s="1"/>
  <c r="B165" i="16" s="1"/>
  <c r="B166" i="16" s="1"/>
  <c r="B167" i="16" s="1"/>
  <c r="B168" i="16" s="1"/>
  <c r="B169" i="16" s="1"/>
  <c r="B170" i="16" s="1"/>
  <c r="B171" i="16" s="1"/>
  <c r="B172" i="16" s="1"/>
  <c r="B173" i="16" s="1"/>
  <c r="B174" i="16" s="1"/>
  <c r="B175" i="16" s="1"/>
  <c r="B176" i="16" s="1"/>
  <c r="B177" i="16" s="1"/>
  <c r="B178" i="16" s="1"/>
  <c r="B179" i="16" s="1"/>
  <c r="B180" i="16" s="1"/>
  <c r="B181" i="16" s="1"/>
  <c r="B182" i="16" s="1"/>
  <c r="B183" i="16" s="1"/>
  <c r="B184" i="16" s="1"/>
  <c r="B185" i="16" s="1"/>
  <c r="B186" i="16" s="1"/>
  <c r="B187" i="16" s="1"/>
  <c r="B188" i="16" s="1"/>
  <c r="B189" i="16" s="1"/>
  <c r="B190" i="16" s="1"/>
  <c r="B191" i="16" s="1"/>
  <c r="B192" i="16" s="1"/>
  <c r="B193" i="16" s="1"/>
  <c r="B194" i="16" s="1"/>
  <c r="B195" i="16" s="1"/>
  <c r="B196" i="16" s="1"/>
  <c r="B197" i="16" s="1"/>
  <c r="B198" i="16" s="1"/>
  <c r="B199" i="16" s="1"/>
  <c r="B200" i="16" s="1"/>
  <c r="B201" i="16" s="1"/>
  <c r="B202" i="16" s="1"/>
  <c r="B203" i="16" s="1"/>
  <c r="B204" i="16" s="1"/>
  <c r="B205" i="16" s="1"/>
  <c r="B206" i="16" s="1"/>
  <c r="B207" i="16" s="1"/>
  <c r="B208" i="16" s="1"/>
  <c r="B209" i="16" s="1"/>
  <c r="B210" i="16" s="1"/>
  <c r="B136" i="22"/>
  <c r="B137" i="22" s="1"/>
  <c r="B138" i="22" s="1"/>
  <c r="B139" i="22" s="1"/>
  <c r="B140" i="22" s="1"/>
  <c r="B141" i="22" s="1"/>
  <c r="B142" i="22" s="1"/>
  <c r="B143" i="22" s="1"/>
  <c r="B144" i="22" s="1"/>
  <c r="B145" i="22" s="1"/>
  <c r="B146" i="22" s="1"/>
  <c r="B147" i="22" s="1"/>
  <c r="B148" i="22" s="1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B159" i="22" s="1"/>
  <c r="B160" i="22" s="1"/>
  <c r="B161" i="22" s="1"/>
  <c r="B162" i="22" s="1"/>
  <c r="B163" i="22" s="1"/>
  <c r="B164" i="22" s="1"/>
  <c r="B165" i="22" s="1"/>
  <c r="B166" i="22" s="1"/>
  <c r="B167" i="22" s="1"/>
  <c r="B168" i="22" s="1"/>
  <c r="B169" i="22" s="1"/>
  <c r="B170" i="22" s="1"/>
  <c r="B171" i="22" s="1"/>
  <c r="B172" i="22" s="1"/>
  <c r="B173" i="22" s="1"/>
  <c r="B174" i="22" s="1"/>
  <c r="B175" i="22" s="1"/>
  <c r="B176" i="22" s="1"/>
  <c r="B177" i="22" s="1"/>
  <c r="B178" i="22" s="1"/>
  <c r="B179" i="22" s="1"/>
  <c r="B180" i="22" s="1"/>
  <c r="B181" i="22" s="1"/>
  <c r="B182" i="22" s="1"/>
  <c r="B183" i="22" s="1"/>
  <c r="B184" i="22" s="1"/>
  <c r="B185" i="22" s="1"/>
  <c r="B186" i="22" s="1"/>
  <c r="B187" i="22" s="1"/>
  <c r="B188" i="22" s="1"/>
  <c r="B189" i="22" s="1"/>
  <c r="B190" i="22" s="1"/>
  <c r="B191" i="22" s="1"/>
  <c r="B192" i="22" s="1"/>
  <c r="B193" i="22" s="1"/>
  <c r="B194" i="22" s="1"/>
  <c r="B195" i="22" s="1"/>
  <c r="B196" i="22" s="1"/>
  <c r="B197" i="22" s="1"/>
  <c r="B198" i="22" s="1"/>
  <c r="B199" i="22" s="1"/>
  <c r="B200" i="22" s="1"/>
  <c r="B201" i="22" s="1"/>
  <c r="B202" i="22" s="1"/>
  <c r="B203" i="22" s="1"/>
  <c r="B204" i="22" s="1"/>
  <c r="B205" i="22" s="1"/>
  <c r="B206" i="22" s="1"/>
  <c r="B207" i="22" s="1"/>
  <c r="B208" i="22" s="1"/>
  <c r="B209" i="22" s="1"/>
  <c r="B210" i="22" s="1"/>
  <c r="B129" i="22"/>
  <c r="B130" i="22" s="1"/>
  <c r="B131" i="22" s="1"/>
  <c r="B132" i="22" s="1"/>
  <c r="B133" i="22" s="1"/>
  <c r="B134" i="22" s="1"/>
  <c r="B135" i="22" s="1"/>
  <c r="B129" i="20"/>
  <c r="B130" i="20" s="1"/>
  <c r="B131" i="20" s="1"/>
  <c r="B132" i="20" s="1"/>
  <c r="B133" i="20" s="1"/>
  <c r="B134" i="20" s="1"/>
  <c r="B135" i="20" s="1"/>
  <c r="B136" i="20" s="1"/>
  <c r="B137" i="20" s="1"/>
  <c r="B138" i="20" s="1"/>
  <c r="B139" i="20" s="1"/>
  <c r="B140" i="20" s="1"/>
  <c r="B141" i="20" s="1"/>
  <c r="B142" i="20" s="1"/>
  <c r="B143" i="20" s="1"/>
  <c r="B144" i="20" s="1"/>
  <c r="B145" i="20" s="1"/>
  <c r="B146" i="20" s="1"/>
  <c r="B147" i="20" s="1"/>
  <c r="B148" i="20" s="1"/>
  <c r="B149" i="20" s="1"/>
  <c r="B150" i="20" s="1"/>
  <c r="B151" i="20" s="1"/>
  <c r="B152" i="20" s="1"/>
  <c r="B153" i="20" s="1"/>
  <c r="B154" i="20" s="1"/>
  <c r="B155" i="20" s="1"/>
  <c r="B156" i="20" s="1"/>
  <c r="B157" i="20" s="1"/>
  <c r="B158" i="20" s="1"/>
  <c r="B159" i="20" s="1"/>
  <c r="B160" i="20" s="1"/>
  <c r="B161" i="20" s="1"/>
  <c r="B162" i="20" s="1"/>
  <c r="B163" i="20" s="1"/>
  <c r="B164" i="20" s="1"/>
  <c r="B165" i="20" s="1"/>
  <c r="B166" i="20" s="1"/>
  <c r="B167" i="20" s="1"/>
  <c r="B168" i="20" s="1"/>
  <c r="B169" i="20" s="1"/>
  <c r="B170" i="20" s="1"/>
  <c r="B171" i="20" s="1"/>
  <c r="B172" i="20" s="1"/>
  <c r="B173" i="20" s="1"/>
  <c r="B174" i="20" s="1"/>
  <c r="B175" i="20" s="1"/>
  <c r="B176" i="20" s="1"/>
  <c r="B177" i="20" s="1"/>
  <c r="B178" i="20" s="1"/>
  <c r="B179" i="20" s="1"/>
  <c r="B180" i="20" s="1"/>
  <c r="B181" i="20" s="1"/>
  <c r="B182" i="20" s="1"/>
  <c r="B183" i="20" s="1"/>
  <c r="B184" i="20" s="1"/>
  <c r="B185" i="20" s="1"/>
  <c r="B186" i="20" s="1"/>
  <c r="B187" i="20" s="1"/>
  <c r="B188" i="20" s="1"/>
  <c r="B189" i="20" s="1"/>
  <c r="B190" i="20" s="1"/>
  <c r="B191" i="20" s="1"/>
  <c r="B192" i="20" s="1"/>
  <c r="B193" i="20" s="1"/>
  <c r="B194" i="20" s="1"/>
  <c r="B195" i="20" s="1"/>
  <c r="B196" i="20" s="1"/>
  <c r="B197" i="20" s="1"/>
  <c r="B198" i="20" s="1"/>
  <c r="B199" i="20" s="1"/>
  <c r="B200" i="20" s="1"/>
  <c r="B201" i="20" s="1"/>
  <c r="B202" i="20" s="1"/>
  <c r="B203" i="20" s="1"/>
  <c r="B204" i="20" s="1"/>
  <c r="B205" i="20" s="1"/>
  <c r="B206" i="20" s="1"/>
  <c r="B207" i="20" s="1"/>
  <c r="B208" i="20" s="1"/>
  <c r="B209" i="20" s="1"/>
  <c r="B210" i="20" s="1"/>
  <c r="B136" i="12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129" i="12"/>
  <c r="B130" i="12" s="1"/>
  <c r="B131" i="12" s="1"/>
  <c r="B132" i="12" s="1"/>
  <c r="B133" i="12" s="1"/>
  <c r="B134" i="12" s="1"/>
  <c r="B135" i="12" s="1"/>
  <c r="B129" i="14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136" i="36"/>
  <c r="B137" i="36" s="1"/>
  <c r="B138" i="36" s="1"/>
  <c r="B139" i="36" s="1"/>
  <c r="B140" i="36" s="1"/>
  <c r="B141" i="36" s="1"/>
  <c r="B142" i="36" s="1"/>
  <c r="B143" i="36" s="1"/>
  <c r="B144" i="36" s="1"/>
  <c r="B145" i="36" s="1"/>
  <c r="B146" i="36" s="1"/>
  <c r="B147" i="36" s="1"/>
  <c r="B148" i="36" s="1"/>
  <c r="B149" i="36" s="1"/>
  <c r="B150" i="36" s="1"/>
  <c r="B151" i="36" s="1"/>
  <c r="B152" i="36" s="1"/>
  <c r="B153" i="36" s="1"/>
  <c r="B154" i="36" s="1"/>
  <c r="B155" i="36" s="1"/>
  <c r="B156" i="36" s="1"/>
  <c r="B157" i="36" s="1"/>
  <c r="B158" i="36" s="1"/>
  <c r="B159" i="36" s="1"/>
  <c r="B160" i="36" s="1"/>
  <c r="B161" i="36" s="1"/>
  <c r="B162" i="36" s="1"/>
  <c r="B163" i="36" s="1"/>
  <c r="B164" i="36" s="1"/>
  <c r="B165" i="36" s="1"/>
  <c r="B166" i="36" s="1"/>
  <c r="B167" i="36" s="1"/>
  <c r="B168" i="36" s="1"/>
  <c r="B169" i="36" s="1"/>
  <c r="B170" i="36" s="1"/>
  <c r="B171" i="36" s="1"/>
  <c r="B172" i="36" s="1"/>
  <c r="B173" i="36" s="1"/>
  <c r="B174" i="36" s="1"/>
  <c r="B175" i="36" s="1"/>
  <c r="B176" i="36" s="1"/>
  <c r="B177" i="36" s="1"/>
  <c r="B178" i="36" s="1"/>
  <c r="B179" i="36" s="1"/>
  <c r="B180" i="36" s="1"/>
  <c r="B181" i="36" s="1"/>
  <c r="B182" i="36" s="1"/>
  <c r="B183" i="36" s="1"/>
  <c r="B184" i="36" s="1"/>
  <c r="B185" i="36" s="1"/>
  <c r="B186" i="36" s="1"/>
  <c r="B187" i="36" s="1"/>
  <c r="B188" i="36" s="1"/>
  <c r="B189" i="36" s="1"/>
  <c r="B190" i="36" s="1"/>
  <c r="B191" i="36" s="1"/>
  <c r="B192" i="36" s="1"/>
  <c r="B193" i="36" s="1"/>
  <c r="B194" i="36" s="1"/>
  <c r="B195" i="36" s="1"/>
  <c r="B196" i="36" s="1"/>
  <c r="B197" i="36" s="1"/>
  <c r="B198" i="36" s="1"/>
  <c r="B199" i="36" s="1"/>
  <c r="B200" i="36" s="1"/>
  <c r="B201" i="36" s="1"/>
  <c r="B202" i="36" s="1"/>
  <c r="B203" i="36" s="1"/>
  <c r="B204" i="36" s="1"/>
  <c r="B205" i="36" s="1"/>
  <c r="B206" i="36" s="1"/>
  <c r="B207" i="36" s="1"/>
  <c r="B208" i="36" s="1"/>
  <c r="B209" i="36" s="1"/>
  <c r="B210" i="36" s="1"/>
  <c r="B129" i="36"/>
  <c r="B130" i="36" s="1"/>
  <c r="B131" i="36" s="1"/>
  <c r="B132" i="36" s="1"/>
  <c r="B133" i="36" s="1"/>
  <c r="B134" i="36" s="1"/>
  <c r="B135" i="36" s="1"/>
  <c r="B129" i="26"/>
  <c r="B130" i="26" s="1"/>
  <c r="B131" i="26" s="1"/>
  <c r="B132" i="26" s="1"/>
  <c r="B133" i="26" s="1"/>
  <c r="B134" i="26" s="1"/>
  <c r="B135" i="26" s="1"/>
  <c r="B136" i="26" s="1"/>
  <c r="B137" i="26" s="1"/>
  <c r="B138" i="26" s="1"/>
  <c r="B139" i="26" s="1"/>
  <c r="B140" i="26" s="1"/>
  <c r="B141" i="26" s="1"/>
  <c r="B142" i="26" s="1"/>
  <c r="B143" i="26" s="1"/>
  <c r="B144" i="26" s="1"/>
  <c r="B145" i="26" s="1"/>
  <c r="B146" i="26" s="1"/>
  <c r="B147" i="26" s="1"/>
  <c r="B148" i="26" s="1"/>
  <c r="B149" i="26" s="1"/>
  <c r="B150" i="26" s="1"/>
  <c r="B151" i="26" s="1"/>
  <c r="B152" i="26" s="1"/>
  <c r="B153" i="26" s="1"/>
  <c r="B154" i="26" s="1"/>
  <c r="B155" i="26" s="1"/>
  <c r="B156" i="26" s="1"/>
  <c r="B157" i="26" s="1"/>
  <c r="B158" i="26" s="1"/>
  <c r="B159" i="26" s="1"/>
  <c r="B160" i="26" s="1"/>
  <c r="B161" i="26" s="1"/>
  <c r="B162" i="26" s="1"/>
  <c r="B163" i="26" s="1"/>
  <c r="B164" i="26" s="1"/>
  <c r="B165" i="26" s="1"/>
  <c r="B166" i="26" s="1"/>
  <c r="B167" i="26" s="1"/>
  <c r="B168" i="26" s="1"/>
  <c r="B169" i="26" s="1"/>
  <c r="B170" i="26" s="1"/>
  <c r="B171" i="26" s="1"/>
  <c r="B172" i="26" s="1"/>
  <c r="B173" i="26" s="1"/>
  <c r="B174" i="26" s="1"/>
  <c r="B175" i="26" s="1"/>
  <c r="B176" i="26" s="1"/>
  <c r="B177" i="26" s="1"/>
  <c r="B178" i="26" s="1"/>
  <c r="B179" i="26" s="1"/>
  <c r="B180" i="26" s="1"/>
  <c r="B181" i="26" s="1"/>
  <c r="B182" i="26" s="1"/>
  <c r="B183" i="26" s="1"/>
  <c r="B184" i="26" s="1"/>
  <c r="B185" i="26" s="1"/>
  <c r="B186" i="26" s="1"/>
  <c r="B187" i="26" s="1"/>
  <c r="B188" i="26" s="1"/>
  <c r="B189" i="26" s="1"/>
  <c r="B190" i="26" s="1"/>
  <c r="B191" i="26" s="1"/>
  <c r="B192" i="26" s="1"/>
  <c r="B193" i="26" s="1"/>
  <c r="B194" i="26" s="1"/>
  <c r="B195" i="26" s="1"/>
  <c r="B196" i="26" s="1"/>
  <c r="B197" i="26" s="1"/>
  <c r="B198" i="26" s="1"/>
  <c r="B199" i="26" s="1"/>
  <c r="B200" i="26" s="1"/>
  <c r="B201" i="26" s="1"/>
  <c r="B202" i="26" s="1"/>
  <c r="B203" i="26" s="1"/>
  <c r="B204" i="26" s="1"/>
  <c r="B205" i="26" s="1"/>
  <c r="B206" i="26" s="1"/>
  <c r="B207" i="26" s="1"/>
  <c r="B208" i="26" s="1"/>
  <c r="B209" i="26" s="1"/>
  <c r="B210" i="26" s="1"/>
  <c r="B129" i="32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29" i="30"/>
  <c r="B130" i="30" s="1"/>
  <c r="B131" i="30" s="1"/>
  <c r="B132" i="30" s="1"/>
  <c r="B133" i="30" s="1"/>
  <c r="B134" i="30" s="1"/>
  <c r="B135" i="30" s="1"/>
  <c r="B136" i="30" s="1"/>
  <c r="B137" i="30" s="1"/>
  <c r="B138" i="30" s="1"/>
  <c r="B139" i="30" s="1"/>
  <c r="B140" i="30" s="1"/>
  <c r="B141" i="30" s="1"/>
  <c r="B142" i="30" s="1"/>
  <c r="B143" i="30" s="1"/>
  <c r="B144" i="30" s="1"/>
  <c r="B145" i="30" s="1"/>
  <c r="B146" i="30" s="1"/>
  <c r="B147" i="30" s="1"/>
  <c r="B148" i="30" s="1"/>
  <c r="B149" i="30" s="1"/>
  <c r="B150" i="30" s="1"/>
  <c r="B151" i="30" s="1"/>
  <c r="B152" i="30" s="1"/>
  <c r="B153" i="30" s="1"/>
  <c r="B136" i="24"/>
  <c r="B137" i="24" s="1"/>
  <c r="B138" i="24" s="1"/>
  <c r="B139" i="24" s="1"/>
  <c r="B140" i="24" s="1"/>
  <c r="B141" i="24" s="1"/>
  <c r="B142" i="24" s="1"/>
  <c r="B143" i="24" s="1"/>
  <c r="B144" i="24" s="1"/>
  <c r="B145" i="24" s="1"/>
  <c r="B146" i="24" s="1"/>
  <c r="B147" i="24" s="1"/>
  <c r="B148" i="24" s="1"/>
  <c r="B149" i="24" s="1"/>
  <c r="B150" i="24" s="1"/>
  <c r="B151" i="24" s="1"/>
  <c r="B152" i="24" s="1"/>
  <c r="B153" i="24" s="1"/>
  <c r="B154" i="24" s="1"/>
  <c r="B155" i="24" s="1"/>
  <c r="B156" i="24" s="1"/>
  <c r="B157" i="24" s="1"/>
  <c r="B158" i="24" s="1"/>
  <c r="B159" i="24" s="1"/>
  <c r="B160" i="24" s="1"/>
  <c r="B161" i="24" s="1"/>
  <c r="B162" i="24" s="1"/>
  <c r="B163" i="24" s="1"/>
  <c r="B164" i="24" s="1"/>
  <c r="B165" i="24" s="1"/>
  <c r="B166" i="24" s="1"/>
  <c r="B167" i="24" s="1"/>
  <c r="B168" i="24" s="1"/>
  <c r="B169" i="24" s="1"/>
  <c r="B170" i="24" s="1"/>
  <c r="B171" i="24" s="1"/>
  <c r="B172" i="24" s="1"/>
  <c r="B173" i="24" s="1"/>
  <c r="B174" i="24" s="1"/>
  <c r="B175" i="24" s="1"/>
  <c r="B176" i="24" s="1"/>
  <c r="B177" i="24" s="1"/>
  <c r="B178" i="24" s="1"/>
  <c r="B179" i="24" s="1"/>
  <c r="B180" i="24" s="1"/>
  <c r="B181" i="24" s="1"/>
  <c r="B182" i="24" s="1"/>
  <c r="B183" i="24" s="1"/>
  <c r="B184" i="24" s="1"/>
  <c r="B185" i="24" s="1"/>
  <c r="B186" i="24" s="1"/>
  <c r="B187" i="24" s="1"/>
  <c r="B188" i="24" s="1"/>
  <c r="B189" i="24" s="1"/>
  <c r="B190" i="24" s="1"/>
  <c r="B191" i="24" s="1"/>
  <c r="B192" i="24" s="1"/>
  <c r="B193" i="24" s="1"/>
  <c r="B194" i="24" s="1"/>
  <c r="B195" i="24" s="1"/>
  <c r="B196" i="24" s="1"/>
  <c r="B197" i="24" s="1"/>
  <c r="B198" i="24" s="1"/>
  <c r="B199" i="24" s="1"/>
  <c r="B200" i="24" s="1"/>
  <c r="B201" i="24" s="1"/>
  <c r="B202" i="24" s="1"/>
  <c r="B203" i="24" s="1"/>
  <c r="B204" i="24" s="1"/>
  <c r="B205" i="24" s="1"/>
  <c r="B206" i="24" s="1"/>
  <c r="B207" i="24" s="1"/>
  <c r="B208" i="24" s="1"/>
  <c r="B209" i="24" s="1"/>
  <c r="B210" i="24" s="1"/>
  <c r="B129" i="24"/>
  <c r="B130" i="24" s="1"/>
  <c r="B131" i="24" s="1"/>
  <c r="B132" i="24" s="1"/>
  <c r="B133" i="24" s="1"/>
  <c r="B134" i="24" s="1"/>
  <c r="B135" i="24" s="1"/>
  <c r="A76" i="12"/>
  <c r="A77" i="12" s="1"/>
  <c r="A78" i="12" s="1"/>
  <c r="A86" i="20"/>
  <c r="A87" i="20" s="1"/>
  <c r="B64" i="8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A76" i="24"/>
  <c r="A77" i="24" s="1"/>
  <c r="A78" i="24" s="1"/>
  <c r="B147" i="18"/>
  <c r="B148" i="18" s="1"/>
  <c r="B149" i="18" s="1"/>
  <c r="B150" i="18" s="1"/>
  <c r="B151" i="18" s="1"/>
  <c r="B152" i="18" s="1"/>
  <c r="B153" i="18" s="1"/>
  <c r="B154" i="18" s="1"/>
  <c r="B155" i="18" s="1"/>
  <c r="B156" i="18" s="1"/>
  <c r="B157" i="18" s="1"/>
  <c r="B158" i="18" s="1"/>
  <c r="B159" i="18" s="1"/>
  <c r="B160" i="18" s="1"/>
  <c r="B161" i="18" s="1"/>
  <c r="B162" i="18" s="1"/>
  <c r="B163" i="18" s="1"/>
  <c r="B164" i="18" s="1"/>
  <c r="B165" i="18" s="1"/>
  <c r="B166" i="18" s="1"/>
  <c r="B167" i="18" s="1"/>
  <c r="B168" i="18" s="1"/>
  <c r="B169" i="18" s="1"/>
  <c r="B170" i="18" s="1"/>
  <c r="B171" i="18" s="1"/>
  <c r="B172" i="18" s="1"/>
  <c r="B173" i="18" s="1"/>
  <c r="B174" i="18" s="1"/>
  <c r="B175" i="18" s="1"/>
  <c r="B176" i="18" s="1"/>
  <c r="B177" i="18" s="1"/>
  <c r="B178" i="18" s="1"/>
  <c r="B179" i="18" s="1"/>
  <c r="B180" i="18" s="1"/>
  <c r="B181" i="18" s="1"/>
  <c r="B182" i="18" s="1"/>
  <c r="B183" i="18" s="1"/>
  <c r="B184" i="18" s="1"/>
  <c r="B185" i="18" s="1"/>
  <c r="B186" i="18" s="1"/>
  <c r="B187" i="18" s="1"/>
  <c r="B188" i="18" s="1"/>
  <c r="B189" i="18" s="1"/>
  <c r="B190" i="18" s="1"/>
  <c r="B191" i="18" s="1"/>
  <c r="B192" i="18" s="1"/>
  <c r="B193" i="18" s="1"/>
  <c r="B194" i="18" s="1"/>
  <c r="B195" i="18" s="1"/>
  <c r="B196" i="18" s="1"/>
  <c r="B197" i="18" s="1"/>
  <c r="B198" i="18" s="1"/>
  <c r="B199" i="18" s="1"/>
  <c r="B200" i="18" s="1"/>
  <c r="B201" i="18" s="1"/>
  <c r="B202" i="18" s="1"/>
  <c r="B203" i="18" s="1"/>
  <c r="B204" i="18" s="1"/>
  <c r="B205" i="18" s="1"/>
  <c r="B206" i="18" s="1"/>
  <c r="B207" i="18" s="1"/>
  <c r="B208" i="18" s="1"/>
  <c r="B209" i="18" s="1"/>
  <c r="B210" i="18" s="1"/>
  <c r="BL42" i="5"/>
  <c r="BL41" i="5"/>
  <c r="BM41" i="5" s="1"/>
  <c r="BL43" i="5"/>
  <c r="A76" i="16"/>
  <c r="A77" i="16" s="1"/>
  <c r="A78" i="16" s="1"/>
  <c r="A86" i="36"/>
  <c r="B112" i="39"/>
  <c r="B113" i="39" s="1"/>
  <c r="B114" i="39" s="1"/>
  <c r="B115" i="39" s="1"/>
  <c r="B116" i="39" s="1"/>
  <c r="B117" i="39" s="1"/>
  <c r="B111" i="39"/>
  <c r="A76" i="34"/>
  <c r="A77" i="34" s="1"/>
  <c r="A78" i="34" s="1"/>
  <c r="A47" i="39"/>
  <c r="A44" i="39"/>
  <c r="A45" i="39" s="1"/>
  <c r="A76" i="30"/>
  <c r="A77" i="30" s="1"/>
  <c r="A78" i="30" s="1"/>
  <c r="A82" i="30"/>
  <c r="A86" i="24"/>
  <c r="A83" i="24"/>
  <c r="A84" i="24" s="1"/>
  <c r="A86" i="28"/>
  <c r="A83" i="28"/>
  <c r="A84" i="28" s="1"/>
  <c r="A86" i="26"/>
  <c r="A83" i="26"/>
  <c r="A84" i="26" s="1"/>
  <c r="A87" i="38"/>
  <c r="A89" i="38"/>
  <c r="A86" i="34"/>
  <c r="A83" i="34"/>
  <c r="A84" i="34" s="1"/>
  <c r="A76" i="32"/>
  <c r="A77" i="32" s="1"/>
  <c r="A78" i="32" s="1"/>
  <c r="A82" i="32"/>
  <c r="A86" i="18"/>
  <c r="A83" i="18"/>
  <c r="A84" i="18" s="1"/>
  <c r="A83" i="22"/>
  <c r="A84" i="22" s="1"/>
  <c r="A86" i="22"/>
  <c r="A86" i="16"/>
  <c r="A83" i="16"/>
  <c r="A84" i="16" s="1"/>
  <c r="A86" i="14"/>
  <c r="A83" i="14"/>
  <c r="A84" i="14" s="1"/>
  <c r="A83" i="12"/>
  <c r="A84" i="12" s="1"/>
  <c r="A86" i="12"/>
  <c r="A76" i="10"/>
  <c r="A77" i="10" s="1"/>
  <c r="A78" i="10" s="1"/>
  <c r="A82" i="10"/>
  <c r="BL31" i="5"/>
  <c r="A258" i="8"/>
  <c r="A259" i="8" s="1"/>
  <c r="A260" i="8" s="1"/>
  <c r="A261" i="8" s="1"/>
  <c r="A262" i="8" s="1"/>
  <c r="A263" i="8" s="1"/>
  <c r="A264" i="8" s="1"/>
  <c r="A71" i="8"/>
  <c r="A72" i="8" s="1"/>
  <c r="A73" i="8" s="1"/>
  <c r="A75" i="8"/>
  <c r="A221" i="8"/>
  <c r="A223" i="8" s="1"/>
  <c r="A222" i="8"/>
  <c r="B3" i="5"/>
  <c r="B4" i="5" s="1"/>
  <c r="B5" i="5" s="1"/>
  <c r="B6" i="5" s="1"/>
  <c r="B7" i="5" s="1"/>
  <c r="B8" i="5" s="1"/>
  <c r="B9" i="5" s="1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3" i="6"/>
  <c r="A210" i="5"/>
  <c r="A219" i="5" s="1"/>
  <c r="A208" i="5"/>
  <c r="A189" i="5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179" i="5"/>
  <c r="A180" i="5" s="1"/>
  <c r="A181" i="5" s="1"/>
  <c r="A182" i="5" s="1"/>
  <c r="A183" i="5" s="1"/>
  <c r="A184" i="5" s="1"/>
  <c r="A185" i="5" s="1"/>
  <c r="A186" i="5" s="1"/>
  <c r="A164" i="5"/>
  <c r="A165" i="5" s="1"/>
  <c r="A166" i="5" s="1"/>
  <c r="A167" i="5" s="1"/>
  <c r="A168" i="5" s="1"/>
  <c r="A169" i="5" s="1"/>
  <c r="A170" i="5" s="1"/>
  <c r="A171" i="5" s="1"/>
  <c r="A172" i="5" s="1"/>
  <c r="A173" i="5" s="1"/>
  <c r="A126" i="5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23" i="5"/>
  <c r="A24" i="5" s="1"/>
  <c r="A25" i="5" s="1"/>
  <c r="A26" i="5" s="1"/>
  <c r="A17" i="5"/>
  <c r="A10" i="5"/>
  <c r="A5" i="5"/>
  <c r="A6" i="5" s="1"/>
  <c r="A7" i="5" s="1"/>
  <c r="A8" i="5" s="1"/>
  <c r="B154" i="30" l="1"/>
  <c r="B155" i="30" s="1"/>
  <c r="B161" i="30" s="1"/>
  <c r="B129" i="8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A89" i="20"/>
  <c r="A97" i="20" s="1"/>
  <c r="B211" i="18"/>
  <c r="B212" i="18" s="1"/>
  <c r="B213" i="18" s="1"/>
  <c r="B214" i="18" s="1"/>
  <c r="B215" i="18" s="1"/>
  <c r="B216" i="18" s="1"/>
  <c r="B217" i="18" s="1"/>
  <c r="B218" i="18" s="1"/>
  <c r="B219" i="18" s="1"/>
  <c r="B220" i="18" s="1"/>
  <c r="B221" i="18" s="1"/>
  <c r="B222" i="18" s="1"/>
  <c r="B223" i="18" s="1"/>
  <c r="B224" i="18" s="1"/>
  <c r="B225" i="18" s="1"/>
  <c r="B226" i="18" s="1"/>
  <c r="B227" i="18" s="1"/>
  <c r="B228" i="18" s="1"/>
  <c r="B229" i="18" s="1"/>
  <c r="B230" i="18" s="1"/>
  <c r="B231" i="18" s="1"/>
  <c r="B232" i="18" s="1"/>
  <c r="B233" i="18" s="1"/>
  <c r="B234" i="18" s="1"/>
  <c r="B235" i="18" s="1"/>
  <c r="B236" i="18" s="1"/>
  <c r="B237" i="18" s="1"/>
  <c r="B238" i="18" s="1"/>
  <c r="B239" i="18" s="1"/>
  <c r="B240" i="18" s="1"/>
  <c r="B241" i="18" s="1"/>
  <c r="B242" i="18" s="1"/>
  <c r="B243" i="18" s="1"/>
  <c r="B244" i="18" s="1"/>
  <c r="B245" i="18" s="1"/>
  <c r="B246" i="18" s="1"/>
  <c r="B247" i="18" s="1"/>
  <c r="B248" i="18" s="1"/>
  <c r="B249" i="18" s="1"/>
  <c r="B250" i="18" s="1"/>
  <c r="B251" i="18" s="1"/>
  <c r="B252" i="18" s="1"/>
  <c r="B253" i="18" s="1"/>
  <c r="B254" i="18" s="1"/>
  <c r="B255" i="18" s="1"/>
  <c r="B256" i="18" s="1"/>
  <c r="B257" i="18" s="1"/>
  <c r="B258" i="18" s="1"/>
  <c r="B259" i="18" s="1"/>
  <c r="B260" i="18" s="1"/>
  <c r="B261" i="18" s="1"/>
  <c r="B262" i="18" s="1"/>
  <c r="B263" i="18" s="1"/>
  <c r="B264" i="18" s="1"/>
  <c r="B265" i="18" s="1"/>
  <c r="B266" i="18" s="1"/>
  <c r="B267" i="18" s="1"/>
  <c r="B268" i="18" s="1"/>
  <c r="B269" i="18" s="1"/>
  <c r="B211" i="12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11" i="26"/>
  <c r="B212" i="26" s="1"/>
  <c r="B213" i="26" s="1"/>
  <c r="B214" i="26" s="1"/>
  <c r="B215" i="26" s="1"/>
  <c r="B216" i="26" s="1"/>
  <c r="B217" i="26" s="1"/>
  <c r="B218" i="26" s="1"/>
  <c r="B219" i="26" s="1"/>
  <c r="B220" i="26" s="1"/>
  <c r="B221" i="26" s="1"/>
  <c r="B222" i="26" s="1"/>
  <c r="B223" i="26" s="1"/>
  <c r="B224" i="26" s="1"/>
  <c r="B225" i="26" s="1"/>
  <c r="B226" i="26" s="1"/>
  <c r="B227" i="26" s="1"/>
  <c r="B228" i="26" s="1"/>
  <c r="B229" i="26" s="1"/>
  <c r="B230" i="26" s="1"/>
  <c r="B231" i="26" s="1"/>
  <c r="B232" i="26" s="1"/>
  <c r="B233" i="26" s="1"/>
  <c r="B234" i="26" s="1"/>
  <c r="B235" i="26" s="1"/>
  <c r="B236" i="26" s="1"/>
  <c r="B237" i="26" s="1"/>
  <c r="B238" i="26" s="1"/>
  <c r="B239" i="26" s="1"/>
  <c r="B240" i="26" s="1"/>
  <c r="B241" i="26" s="1"/>
  <c r="B242" i="26" s="1"/>
  <c r="B243" i="26" s="1"/>
  <c r="B244" i="26" s="1"/>
  <c r="B245" i="26" s="1"/>
  <c r="B246" i="26" s="1"/>
  <c r="B247" i="26" s="1"/>
  <c r="B248" i="26" s="1"/>
  <c r="B249" i="26" s="1"/>
  <c r="B250" i="26" s="1"/>
  <c r="B251" i="26" s="1"/>
  <c r="B252" i="26" s="1"/>
  <c r="B253" i="26" s="1"/>
  <c r="B254" i="26" s="1"/>
  <c r="B255" i="26" s="1"/>
  <c r="B256" i="26" s="1"/>
  <c r="B257" i="26" s="1"/>
  <c r="B258" i="26" s="1"/>
  <c r="B259" i="26" s="1"/>
  <c r="B260" i="26" s="1"/>
  <c r="B261" i="26" s="1"/>
  <c r="B262" i="26" s="1"/>
  <c r="B263" i="26" s="1"/>
  <c r="B264" i="26" s="1"/>
  <c r="B265" i="26" s="1"/>
  <c r="B266" i="26" s="1"/>
  <c r="B267" i="26" s="1"/>
  <c r="B268" i="26" s="1"/>
  <c r="B269" i="26" s="1"/>
  <c r="B211" i="22"/>
  <c r="B212" i="22" s="1"/>
  <c r="B213" i="22" s="1"/>
  <c r="B214" i="22" s="1"/>
  <c r="B215" i="22" s="1"/>
  <c r="B216" i="22" s="1"/>
  <c r="B217" i="22" s="1"/>
  <c r="B218" i="22" s="1"/>
  <c r="B219" i="22" s="1"/>
  <c r="B220" i="22" s="1"/>
  <c r="B221" i="22" s="1"/>
  <c r="B222" i="22" s="1"/>
  <c r="B223" i="22" s="1"/>
  <c r="B224" i="22" s="1"/>
  <c r="B225" i="22" s="1"/>
  <c r="B226" i="22" s="1"/>
  <c r="B227" i="22" s="1"/>
  <c r="B228" i="22" s="1"/>
  <c r="B229" i="22" s="1"/>
  <c r="B230" i="22" s="1"/>
  <c r="B231" i="22" s="1"/>
  <c r="B232" i="22" s="1"/>
  <c r="B233" i="22" s="1"/>
  <c r="B234" i="22" s="1"/>
  <c r="B235" i="22" s="1"/>
  <c r="B236" i="22" s="1"/>
  <c r="B237" i="22" s="1"/>
  <c r="B238" i="22" s="1"/>
  <c r="B239" i="22" s="1"/>
  <c r="B240" i="22" s="1"/>
  <c r="B241" i="22" s="1"/>
  <c r="B242" i="22" s="1"/>
  <c r="B243" i="22" s="1"/>
  <c r="B244" i="22" s="1"/>
  <c r="B245" i="22" s="1"/>
  <c r="B246" i="22" s="1"/>
  <c r="B247" i="22" s="1"/>
  <c r="B248" i="22" s="1"/>
  <c r="B249" i="22" s="1"/>
  <c r="B250" i="22" s="1"/>
  <c r="B251" i="22" s="1"/>
  <c r="B252" i="22" s="1"/>
  <c r="B253" i="22" s="1"/>
  <c r="B254" i="22" s="1"/>
  <c r="B255" i="22" s="1"/>
  <c r="B256" i="22" s="1"/>
  <c r="B257" i="22" s="1"/>
  <c r="B258" i="22" s="1"/>
  <c r="B259" i="22" s="1"/>
  <c r="B260" i="22" s="1"/>
  <c r="B261" i="22" s="1"/>
  <c r="B262" i="22" s="1"/>
  <c r="B263" i="22" s="1"/>
  <c r="B264" i="22" s="1"/>
  <c r="B265" i="22" s="1"/>
  <c r="B266" i="22" s="1"/>
  <c r="B267" i="22" s="1"/>
  <c r="B268" i="22" s="1"/>
  <c r="B269" i="22" s="1"/>
  <c r="B211" i="34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11" i="36"/>
  <c r="B212" i="36" s="1"/>
  <c r="B213" i="36" s="1"/>
  <c r="B214" i="36" s="1"/>
  <c r="B215" i="36" s="1"/>
  <c r="B216" i="36" s="1"/>
  <c r="B217" i="36" s="1"/>
  <c r="B218" i="36" s="1"/>
  <c r="B219" i="36" s="1"/>
  <c r="B220" i="36" s="1"/>
  <c r="B221" i="36" s="1"/>
  <c r="B222" i="36" s="1"/>
  <c r="B223" i="36" s="1"/>
  <c r="B224" i="36" s="1"/>
  <c r="B225" i="36" s="1"/>
  <c r="B226" i="36" s="1"/>
  <c r="B227" i="36" s="1"/>
  <c r="B228" i="36" s="1"/>
  <c r="B229" i="36" s="1"/>
  <c r="B230" i="36" s="1"/>
  <c r="B231" i="36" s="1"/>
  <c r="B232" i="36" s="1"/>
  <c r="B233" i="36" s="1"/>
  <c r="B234" i="36" s="1"/>
  <c r="B235" i="36" s="1"/>
  <c r="B236" i="36" s="1"/>
  <c r="B237" i="36" s="1"/>
  <c r="B238" i="36" s="1"/>
  <c r="B239" i="36" s="1"/>
  <c r="B240" i="36" s="1"/>
  <c r="B241" i="36" s="1"/>
  <c r="B242" i="36" s="1"/>
  <c r="B243" i="36" s="1"/>
  <c r="B244" i="36" s="1"/>
  <c r="B245" i="36" s="1"/>
  <c r="B246" i="36" s="1"/>
  <c r="B247" i="36" s="1"/>
  <c r="B248" i="36" s="1"/>
  <c r="B249" i="36" s="1"/>
  <c r="B250" i="36" s="1"/>
  <c r="B251" i="36" s="1"/>
  <c r="B252" i="36" s="1"/>
  <c r="B253" i="36" s="1"/>
  <c r="B254" i="36" s="1"/>
  <c r="B255" i="36" s="1"/>
  <c r="B256" i="36" s="1"/>
  <c r="B257" i="36" s="1"/>
  <c r="B258" i="36" s="1"/>
  <c r="B259" i="36" s="1"/>
  <c r="B260" i="36" s="1"/>
  <c r="B261" i="36" s="1"/>
  <c r="B262" i="36" s="1"/>
  <c r="B263" i="36" s="1"/>
  <c r="B264" i="36" s="1"/>
  <c r="B265" i="36" s="1"/>
  <c r="B266" i="36" s="1"/>
  <c r="B267" i="36" s="1"/>
  <c r="B268" i="36" s="1"/>
  <c r="B269" i="36" s="1"/>
  <c r="B211" i="24"/>
  <c r="B212" i="24" s="1"/>
  <c r="B213" i="24" s="1"/>
  <c r="B214" i="24" s="1"/>
  <c r="B215" i="24" s="1"/>
  <c r="B216" i="24" s="1"/>
  <c r="B217" i="24" s="1"/>
  <c r="B218" i="24" s="1"/>
  <c r="B219" i="24" s="1"/>
  <c r="B220" i="24" s="1"/>
  <c r="B221" i="24" s="1"/>
  <c r="B222" i="24" s="1"/>
  <c r="B223" i="24" s="1"/>
  <c r="B224" i="24" s="1"/>
  <c r="B225" i="24" s="1"/>
  <c r="B226" i="24" s="1"/>
  <c r="B227" i="24" s="1"/>
  <c r="B228" i="24" s="1"/>
  <c r="B229" i="24" s="1"/>
  <c r="B230" i="24" s="1"/>
  <c r="B231" i="24" s="1"/>
  <c r="B232" i="24" s="1"/>
  <c r="B233" i="24" s="1"/>
  <c r="B234" i="24" s="1"/>
  <c r="B235" i="24" s="1"/>
  <c r="B236" i="24" s="1"/>
  <c r="B237" i="24" s="1"/>
  <c r="B238" i="24" s="1"/>
  <c r="B239" i="24" s="1"/>
  <c r="B240" i="24" s="1"/>
  <c r="B241" i="24" s="1"/>
  <c r="B242" i="24" s="1"/>
  <c r="B243" i="24" s="1"/>
  <c r="B244" i="24" s="1"/>
  <c r="B245" i="24" s="1"/>
  <c r="B246" i="24" s="1"/>
  <c r="B247" i="24" s="1"/>
  <c r="B248" i="24" s="1"/>
  <c r="B249" i="24" s="1"/>
  <c r="B250" i="24" s="1"/>
  <c r="B251" i="24" s="1"/>
  <c r="B252" i="24" s="1"/>
  <c r="B253" i="24" s="1"/>
  <c r="B254" i="24" s="1"/>
  <c r="B255" i="24" s="1"/>
  <c r="B256" i="24" s="1"/>
  <c r="B257" i="24" s="1"/>
  <c r="B258" i="24" s="1"/>
  <c r="B259" i="24" s="1"/>
  <c r="B260" i="24" s="1"/>
  <c r="B261" i="24" s="1"/>
  <c r="B262" i="24" s="1"/>
  <c r="B263" i="24" s="1"/>
  <c r="B264" i="24" s="1"/>
  <c r="B265" i="24" s="1"/>
  <c r="B266" i="24" s="1"/>
  <c r="B267" i="24" s="1"/>
  <c r="B268" i="24" s="1"/>
  <c r="B269" i="24" s="1"/>
  <c r="B211" i="10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11" i="28"/>
  <c r="B212" i="28" s="1"/>
  <c r="B213" i="28" s="1"/>
  <c r="B214" i="28" s="1"/>
  <c r="B215" i="28" s="1"/>
  <c r="B216" i="28" s="1"/>
  <c r="B217" i="28" s="1"/>
  <c r="B218" i="28" s="1"/>
  <c r="B219" i="28" s="1"/>
  <c r="B220" i="28" s="1"/>
  <c r="B221" i="28" s="1"/>
  <c r="B222" i="28" s="1"/>
  <c r="B223" i="28" s="1"/>
  <c r="B224" i="28" s="1"/>
  <c r="B225" i="28" s="1"/>
  <c r="B226" i="28" s="1"/>
  <c r="B227" i="28" s="1"/>
  <c r="B228" i="28" s="1"/>
  <c r="B229" i="28" s="1"/>
  <c r="B230" i="28" s="1"/>
  <c r="B231" i="28" s="1"/>
  <c r="B232" i="28" s="1"/>
  <c r="B233" i="28" s="1"/>
  <c r="B234" i="28" s="1"/>
  <c r="B235" i="28" s="1"/>
  <c r="B236" i="28" s="1"/>
  <c r="B237" i="28" s="1"/>
  <c r="B238" i="28" s="1"/>
  <c r="B239" i="28" s="1"/>
  <c r="B240" i="28" s="1"/>
  <c r="B241" i="28" s="1"/>
  <c r="B242" i="28" s="1"/>
  <c r="B243" i="28" s="1"/>
  <c r="B244" i="28" s="1"/>
  <c r="B245" i="28" s="1"/>
  <c r="B246" i="28" s="1"/>
  <c r="B247" i="28" s="1"/>
  <c r="B248" i="28" s="1"/>
  <c r="B249" i="28" s="1"/>
  <c r="B250" i="28" s="1"/>
  <c r="B251" i="28" s="1"/>
  <c r="B252" i="28" s="1"/>
  <c r="B253" i="28" s="1"/>
  <c r="B254" i="28" s="1"/>
  <c r="B255" i="28" s="1"/>
  <c r="B256" i="28" s="1"/>
  <c r="B257" i="28" s="1"/>
  <c r="B258" i="28" s="1"/>
  <c r="B259" i="28" s="1"/>
  <c r="B260" i="28" s="1"/>
  <c r="B261" i="28" s="1"/>
  <c r="B262" i="28" s="1"/>
  <c r="B263" i="28" s="1"/>
  <c r="B264" i="28" s="1"/>
  <c r="B265" i="28" s="1"/>
  <c r="B266" i="28" s="1"/>
  <c r="B267" i="28" s="1"/>
  <c r="B268" i="28" s="1"/>
  <c r="B269" i="28" s="1"/>
  <c r="B211" i="16"/>
  <c r="B212" i="16" s="1"/>
  <c r="B213" i="16" s="1"/>
  <c r="B214" i="16" s="1"/>
  <c r="B215" i="16" s="1"/>
  <c r="B216" i="16" s="1"/>
  <c r="B217" i="16" s="1"/>
  <c r="B218" i="16" s="1"/>
  <c r="B219" i="16" s="1"/>
  <c r="B220" i="16" s="1"/>
  <c r="B221" i="16" s="1"/>
  <c r="B222" i="16" s="1"/>
  <c r="B223" i="16" s="1"/>
  <c r="B224" i="16" s="1"/>
  <c r="B225" i="16" s="1"/>
  <c r="B226" i="16" s="1"/>
  <c r="B227" i="16" s="1"/>
  <c r="B228" i="16" s="1"/>
  <c r="B229" i="16" s="1"/>
  <c r="B230" i="16" s="1"/>
  <c r="B231" i="16" s="1"/>
  <c r="B232" i="16" s="1"/>
  <c r="B233" i="16" s="1"/>
  <c r="B234" i="16" s="1"/>
  <c r="B235" i="16" s="1"/>
  <c r="B236" i="16" s="1"/>
  <c r="B237" i="16" s="1"/>
  <c r="B238" i="16" s="1"/>
  <c r="B239" i="16" s="1"/>
  <c r="B240" i="16" s="1"/>
  <c r="B241" i="16" s="1"/>
  <c r="B242" i="16" s="1"/>
  <c r="B243" i="16" s="1"/>
  <c r="B244" i="16" s="1"/>
  <c r="B245" i="16" s="1"/>
  <c r="B246" i="16" s="1"/>
  <c r="B247" i="16" s="1"/>
  <c r="B248" i="16" s="1"/>
  <c r="B249" i="16" s="1"/>
  <c r="B250" i="16" s="1"/>
  <c r="B251" i="16" s="1"/>
  <c r="B252" i="16" s="1"/>
  <c r="B253" i="16" s="1"/>
  <c r="B254" i="16" s="1"/>
  <c r="B255" i="16" s="1"/>
  <c r="B256" i="16" s="1"/>
  <c r="B257" i="16" s="1"/>
  <c r="B258" i="16" s="1"/>
  <c r="B259" i="16" s="1"/>
  <c r="B260" i="16" s="1"/>
  <c r="B261" i="16" s="1"/>
  <c r="B262" i="16" s="1"/>
  <c r="B263" i="16" s="1"/>
  <c r="B264" i="16" s="1"/>
  <c r="B265" i="16" s="1"/>
  <c r="B266" i="16" s="1"/>
  <c r="B267" i="16" s="1"/>
  <c r="B268" i="16" s="1"/>
  <c r="B269" i="16" s="1"/>
  <c r="B211" i="14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11" i="20"/>
  <c r="B212" i="20" s="1"/>
  <c r="B213" i="20" s="1"/>
  <c r="B214" i="20" s="1"/>
  <c r="B215" i="20" s="1"/>
  <c r="B216" i="20" s="1"/>
  <c r="B217" i="20" s="1"/>
  <c r="B218" i="20" s="1"/>
  <c r="B219" i="20" s="1"/>
  <c r="B220" i="20" s="1"/>
  <c r="B221" i="20" s="1"/>
  <c r="B222" i="20" s="1"/>
  <c r="B223" i="20" s="1"/>
  <c r="B224" i="20" s="1"/>
  <c r="B225" i="20" s="1"/>
  <c r="B226" i="20" s="1"/>
  <c r="B227" i="20" s="1"/>
  <c r="B228" i="20" s="1"/>
  <c r="B229" i="20" s="1"/>
  <c r="B230" i="20" s="1"/>
  <c r="B231" i="20" s="1"/>
  <c r="B232" i="20" s="1"/>
  <c r="B233" i="20" s="1"/>
  <c r="B234" i="20" s="1"/>
  <c r="B235" i="20" s="1"/>
  <c r="B236" i="20" s="1"/>
  <c r="B237" i="20" s="1"/>
  <c r="B238" i="20" s="1"/>
  <c r="B239" i="20" s="1"/>
  <c r="B240" i="20" s="1"/>
  <c r="B241" i="20" s="1"/>
  <c r="B242" i="20" s="1"/>
  <c r="B243" i="20" s="1"/>
  <c r="B244" i="20" s="1"/>
  <c r="B245" i="20" s="1"/>
  <c r="B246" i="20" s="1"/>
  <c r="B247" i="20" s="1"/>
  <c r="B248" i="20" s="1"/>
  <c r="B249" i="20" s="1"/>
  <c r="B250" i="20" s="1"/>
  <c r="B251" i="20" s="1"/>
  <c r="B252" i="20" s="1"/>
  <c r="B253" i="20" s="1"/>
  <c r="B254" i="20" s="1"/>
  <c r="B255" i="20" s="1"/>
  <c r="B256" i="20" s="1"/>
  <c r="B257" i="20" s="1"/>
  <c r="B258" i="20" s="1"/>
  <c r="B259" i="20" s="1"/>
  <c r="B260" i="20" s="1"/>
  <c r="B261" i="20" s="1"/>
  <c r="B262" i="20" s="1"/>
  <c r="B263" i="20" s="1"/>
  <c r="B264" i="20" s="1"/>
  <c r="B265" i="20" s="1"/>
  <c r="B266" i="20" s="1"/>
  <c r="B267" i="20" s="1"/>
  <c r="B268" i="20" s="1"/>
  <c r="B269" i="20" s="1"/>
  <c r="A89" i="36"/>
  <c r="A87" i="36"/>
  <c r="B160" i="32"/>
  <c r="B161" i="32" s="1"/>
  <c r="B118" i="39"/>
  <c r="B120" i="39" s="1"/>
  <c r="B121" i="39" s="1"/>
  <c r="B122" i="39" s="1"/>
  <c r="B123" i="39" s="1"/>
  <c r="B161" i="38"/>
  <c r="A48" i="39"/>
  <c r="A50" i="39"/>
  <c r="A83" i="32"/>
  <c r="A84" i="32" s="1"/>
  <c r="A86" i="32"/>
  <c r="A89" i="26"/>
  <c r="A87" i="26"/>
  <c r="A89" i="24"/>
  <c r="A87" i="24"/>
  <c r="A83" i="30"/>
  <c r="A84" i="30" s="1"/>
  <c r="A86" i="30"/>
  <c r="A87" i="34"/>
  <c r="A89" i="34"/>
  <c r="A97" i="38"/>
  <c r="A90" i="38"/>
  <c r="A91" i="38" s="1"/>
  <c r="A92" i="38" s="1"/>
  <c r="A93" i="38" s="1"/>
  <c r="A94" i="38" s="1"/>
  <c r="A95" i="38" s="1"/>
  <c r="A87" i="28"/>
  <c r="A89" i="28"/>
  <c r="A90" i="20"/>
  <c r="A91" i="20" s="1"/>
  <c r="A92" i="20" s="1"/>
  <c r="A93" i="20" s="1"/>
  <c r="A94" i="20" s="1"/>
  <c r="A95" i="20" s="1"/>
  <c r="A87" i="22"/>
  <c r="A89" i="22"/>
  <c r="A87" i="18"/>
  <c r="A89" i="18"/>
  <c r="A87" i="16"/>
  <c r="A89" i="16"/>
  <c r="A89" i="12"/>
  <c r="A87" i="12"/>
  <c r="A87" i="14"/>
  <c r="A89" i="14"/>
  <c r="A86" i="10"/>
  <c r="A83" i="10"/>
  <c r="A84" i="10" s="1"/>
  <c r="BM31" i="5"/>
  <c r="A82" i="8"/>
  <c r="A76" i="8"/>
  <c r="A77" i="8" s="1"/>
  <c r="A78" i="8" s="1"/>
  <c r="B10" i="5"/>
  <c r="B11" i="5" s="1"/>
  <c r="B12" i="5" s="1"/>
  <c r="B13" i="5" s="1"/>
  <c r="B14" i="5" s="1"/>
  <c r="A220" i="5"/>
  <c r="A221" i="5" s="1"/>
  <c r="A175" i="5"/>
  <c r="A174" i="5"/>
  <c r="A176" i="5" s="1"/>
  <c r="A211" i="5"/>
  <c r="A212" i="5" s="1"/>
  <c r="A213" i="5" s="1"/>
  <c r="A214" i="5" s="1"/>
  <c r="A215" i="5" s="1"/>
  <c r="A216" i="5" s="1"/>
  <c r="A217" i="5" s="1"/>
  <c r="A28" i="5"/>
  <c r="A11" i="5"/>
  <c r="A12" i="5" s="1"/>
  <c r="A13" i="5" s="1"/>
  <c r="A14" i="5" s="1"/>
  <c r="B15" i="5" l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A90" i="36"/>
  <c r="A91" i="36" s="1"/>
  <c r="A92" i="36" s="1"/>
  <c r="A93" i="36" s="1"/>
  <c r="A94" i="36" s="1"/>
  <c r="A95" i="36" s="1"/>
  <c r="A97" i="36"/>
  <c r="B162" i="32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124" i="39"/>
  <c r="B126" i="39" s="1"/>
  <c r="B127" i="39" s="1"/>
  <c r="B128" i="39" s="1"/>
  <c r="B129" i="39" s="1"/>
  <c r="B130" i="39" s="1"/>
  <c r="B131" i="39" s="1"/>
  <c r="B132" i="39" s="1"/>
  <c r="B133" i="39" s="1"/>
  <c r="B134" i="39" s="1"/>
  <c r="B135" i="39" s="1"/>
  <c r="B136" i="39" s="1"/>
  <c r="B137" i="39" s="1"/>
  <c r="B138" i="39" s="1"/>
  <c r="B139" i="39" s="1"/>
  <c r="B140" i="39" s="1"/>
  <c r="B141" i="39" s="1"/>
  <c r="B142" i="39" s="1"/>
  <c r="B143" i="39" s="1"/>
  <c r="B144" i="39" s="1"/>
  <c r="B145" i="39" s="1"/>
  <c r="B146" i="39" s="1"/>
  <c r="B147" i="39" s="1"/>
  <c r="B148" i="39" s="1"/>
  <c r="B149" i="39" s="1"/>
  <c r="B150" i="39" s="1"/>
  <c r="B151" i="39" s="1"/>
  <c r="B152" i="39" s="1"/>
  <c r="B153" i="39" s="1"/>
  <c r="B154" i="39" s="1"/>
  <c r="B155" i="39" s="1"/>
  <c r="B156" i="39" s="1"/>
  <c r="B157" i="39" s="1"/>
  <c r="B158" i="39" s="1"/>
  <c r="B159" i="39" s="1"/>
  <c r="B160" i="39" s="1"/>
  <c r="B161" i="39" s="1"/>
  <c r="B162" i="39" s="1"/>
  <c r="B163" i="39" s="1"/>
  <c r="B164" i="39" s="1"/>
  <c r="B165" i="39" s="1"/>
  <c r="B166" i="39" s="1"/>
  <c r="B167" i="39" s="1"/>
  <c r="B168" i="39" s="1"/>
  <c r="B169" i="39" s="1"/>
  <c r="B170" i="39" s="1"/>
  <c r="B171" i="39" s="1"/>
  <c r="B172" i="39" s="1"/>
  <c r="B173" i="39" s="1"/>
  <c r="B174" i="39" s="1"/>
  <c r="B175" i="39" s="1"/>
  <c r="B176" i="39" s="1"/>
  <c r="B177" i="39" s="1"/>
  <c r="B178" i="39" s="1"/>
  <c r="B179" i="39" s="1"/>
  <c r="B180" i="39" s="1"/>
  <c r="B181" i="39" s="1"/>
  <c r="B182" i="39" s="1"/>
  <c r="B183" i="39" s="1"/>
  <c r="B184" i="39" s="1"/>
  <c r="B185" i="39" s="1"/>
  <c r="B186" i="39" s="1"/>
  <c r="B187" i="39" s="1"/>
  <c r="B188" i="39" s="1"/>
  <c r="B189" i="39" s="1"/>
  <c r="B190" i="39" s="1"/>
  <c r="B191" i="39" s="1"/>
  <c r="B192" i="39" s="1"/>
  <c r="B193" i="39" s="1"/>
  <c r="B194" i="39" s="1"/>
  <c r="B195" i="39" s="1"/>
  <c r="B196" i="39" s="1"/>
  <c r="B197" i="39" s="1"/>
  <c r="B198" i="39" s="1"/>
  <c r="B199" i="39" s="1"/>
  <c r="B200" i="39" s="1"/>
  <c r="B201" i="39" s="1"/>
  <c r="B202" i="39" s="1"/>
  <c r="B203" i="39" s="1"/>
  <c r="B204" i="39" s="1"/>
  <c r="B205" i="39" s="1"/>
  <c r="B206" i="39" s="1"/>
  <c r="B207" i="39" s="1"/>
  <c r="B208" i="39" s="1"/>
  <c r="B209" i="39" s="1"/>
  <c r="B210" i="39" s="1"/>
  <c r="B211" i="39" s="1"/>
  <c r="B213" i="39" s="1"/>
  <c r="B214" i="39" s="1"/>
  <c r="B215" i="39" s="1"/>
  <c r="B216" i="39" s="1"/>
  <c r="B217" i="39" s="1"/>
  <c r="B218" i="39" s="1"/>
  <c r="B219" i="39" s="1"/>
  <c r="B220" i="39" s="1"/>
  <c r="B221" i="39" s="1"/>
  <c r="B222" i="39" s="1"/>
  <c r="B223" i="39" s="1"/>
  <c r="B224" i="39" s="1"/>
  <c r="B225" i="39" s="1"/>
  <c r="B226" i="39" s="1"/>
  <c r="B227" i="39" s="1"/>
  <c r="B228" i="39" s="1"/>
  <c r="B229" i="39" s="1"/>
  <c r="B162" i="38"/>
  <c r="B162" i="30"/>
  <c r="A58" i="39"/>
  <c r="A51" i="39"/>
  <c r="A52" i="39" s="1"/>
  <c r="A53" i="39" s="1"/>
  <c r="A54" i="39" s="1"/>
  <c r="A55" i="39" s="1"/>
  <c r="A56" i="39" s="1"/>
  <c r="A90" i="28"/>
  <c r="A91" i="28" s="1"/>
  <c r="A92" i="28" s="1"/>
  <c r="A93" i="28" s="1"/>
  <c r="A94" i="28" s="1"/>
  <c r="A95" i="28" s="1"/>
  <c r="A97" i="28"/>
  <c r="A97" i="34"/>
  <c r="A90" i="34"/>
  <c r="A91" i="34" s="1"/>
  <c r="A92" i="34" s="1"/>
  <c r="A93" i="34" s="1"/>
  <c r="A94" i="34" s="1"/>
  <c r="A95" i="34" s="1"/>
  <c r="A97" i="24"/>
  <c r="A90" i="24"/>
  <c r="A91" i="24" s="1"/>
  <c r="A92" i="24" s="1"/>
  <c r="A93" i="24" s="1"/>
  <c r="A94" i="24" s="1"/>
  <c r="A95" i="24" s="1"/>
  <c r="A89" i="32"/>
  <c r="A87" i="32"/>
  <c r="A97" i="26"/>
  <c r="A90" i="26"/>
  <c r="A91" i="26" s="1"/>
  <c r="A92" i="26" s="1"/>
  <c r="A93" i="26" s="1"/>
  <c r="A94" i="26" s="1"/>
  <c r="A95" i="26" s="1"/>
  <c r="A100" i="38"/>
  <c r="A98" i="38"/>
  <c r="A87" i="30"/>
  <c r="A89" i="30"/>
  <c r="A90" i="16"/>
  <c r="A91" i="16" s="1"/>
  <c r="A92" i="16" s="1"/>
  <c r="A93" i="16" s="1"/>
  <c r="A94" i="16" s="1"/>
  <c r="A95" i="16" s="1"/>
  <c r="A97" i="16"/>
  <c r="A90" i="22"/>
  <c r="A91" i="22" s="1"/>
  <c r="A92" i="22" s="1"/>
  <c r="A93" i="22" s="1"/>
  <c r="A94" i="22" s="1"/>
  <c r="A95" i="22" s="1"/>
  <c r="A97" i="22"/>
  <c r="A100" i="20"/>
  <c r="A98" i="20"/>
  <c r="A90" i="18"/>
  <c r="A91" i="18" s="1"/>
  <c r="A92" i="18" s="1"/>
  <c r="A93" i="18" s="1"/>
  <c r="A94" i="18" s="1"/>
  <c r="A95" i="18" s="1"/>
  <c r="A97" i="18"/>
  <c r="A97" i="14"/>
  <c r="A90" i="14"/>
  <c r="A91" i="14" s="1"/>
  <c r="A92" i="14" s="1"/>
  <c r="A93" i="14" s="1"/>
  <c r="A94" i="14" s="1"/>
  <c r="A95" i="14" s="1"/>
  <c r="A90" i="12"/>
  <c r="A91" i="12" s="1"/>
  <c r="A92" i="12" s="1"/>
  <c r="A93" i="12" s="1"/>
  <c r="A94" i="12" s="1"/>
  <c r="A95" i="12" s="1"/>
  <c r="A97" i="12"/>
  <c r="A89" i="10"/>
  <c r="A87" i="10"/>
  <c r="A86" i="8"/>
  <c r="A83" i="8"/>
  <c r="A84" i="8" s="1"/>
  <c r="A35" i="5"/>
  <c r="A29" i="5"/>
  <c r="A30" i="5" s="1"/>
  <c r="A31" i="5" s="1"/>
  <c r="B84" i="5" l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211" i="32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A98" i="36"/>
  <c r="A100" i="36"/>
  <c r="B163" i="38"/>
  <c r="B164" i="38" s="1"/>
  <c r="B165" i="38" s="1"/>
  <c r="B166" i="38" s="1"/>
  <c r="B167" i="38" s="1"/>
  <c r="B168" i="38" s="1"/>
  <c r="B169" i="38" s="1"/>
  <c r="B170" i="38" s="1"/>
  <c r="B171" i="38" s="1"/>
  <c r="B172" i="38" s="1"/>
  <c r="B173" i="38" s="1"/>
  <c r="B174" i="38" s="1"/>
  <c r="B175" i="38" s="1"/>
  <c r="B176" i="38" s="1"/>
  <c r="B177" i="38" s="1"/>
  <c r="B178" i="38" s="1"/>
  <c r="B179" i="38" s="1"/>
  <c r="B180" i="38" s="1"/>
  <c r="B181" i="38" s="1"/>
  <c r="B182" i="38" s="1"/>
  <c r="B183" i="38" s="1"/>
  <c r="B184" i="38" s="1"/>
  <c r="B185" i="38" s="1"/>
  <c r="B186" i="38" s="1"/>
  <c r="B187" i="38" s="1"/>
  <c r="B188" i="38" s="1"/>
  <c r="B189" i="38" s="1"/>
  <c r="B190" i="38" s="1"/>
  <c r="B191" i="38" s="1"/>
  <c r="B192" i="38" s="1"/>
  <c r="B193" i="38" s="1"/>
  <c r="B194" i="38" s="1"/>
  <c r="B195" i="38" s="1"/>
  <c r="B196" i="38" s="1"/>
  <c r="B197" i="38" s="1"/>
  <c r="B198" i="38" s="1"/>
  <c r="B199" i="38" s="1"/>
  <c r="B200" i="38" s="1"/>
  <c r="B201" i="38" s="1"/>
  <c r="B202" i="38" s="1"/>
  <c r="B203" i="38" s="1"/>
  <c r="B204" i="38" s="1"/>
  <c r="B205" i="38" s="1"/>
  <c r="B206" i="38" s="1"/>
  <c r="B207" i="38" s="1"/>
  <c r="B208" i="38" s="1"/>
  <c r="B209" i="38" s="1"/>
  <c r="B210" i="38" s="1"/>
  <c r="B163" i="30"/>
  <c r="B164" i="30" s="1"/>
  <c r="B165" i="30" s="1"/>
  <c r="B166" i="30" s="1"/>
  <c r="B167" i="30" s="1"/>
  <c r="B168" i="30" s="1"/>
  <c r="B169" i="30" s="1"/>
  <c r="B170" i="30" s="1"/>
  <c r="B171" i="30" s="1"/>
  <c r="B172" i="30" s="1"/>
  <c r="B173" i="30" s="1"/>
  <c r="B174" i="30" s="1"/>
  <c r="B175" i="30" s="1"/>
  <c r="B176" i="30" s="1"/>
  <c r="B177" i="30" s="1"/>
  <c r="B178" i="30" s="1"/>
  <c r="B179" i="30" s="1"/>
  <c r="B180" i="30" s="1"/>
  <c r="B181" i="30" s="1"/>
  <c r="B182" i="30" s="1"/>
  <c r="B183" i="30" s="1"/>
  <c r="B184" i="30" s="1"/>
  <c r="B185" i="30" s="1"/>
  <c r="B186" i="30" s="1"/>
  <c r="B187" i="30" s="1"/>
  <c r="B188" i="30" s="1"/>
  <c r="B189" i="30" s="1"/>
  <c r="B190" i="30" s="1"/>
  <c r="B191" i="30" s="1"/>
  <c r="B192" i="30" s="1"/>
  <c r="B193" i="30" s="1"/>
  <c r="B194" i="30" s="1"/>
  <c r="B195" i="30" s="1"/>
  <c r="B196" i="30" s="1"/>
  <c r="B197" i="30" s="1"/>
  <c r="B198" i="30" s="1"/>
  <c r="B199" i="30" s="1"/>
  <c r="B200" i="30" s="1"/>
  <c r="B201" i="30" s="1"/>
  <c r="B202" i="30" s="1"/>
  <c r="B203" i="30" s="1"/>
  <c r="B204" i="30" s="1"/>
  <c r="B205" i="30" s="1"/>
  <c r="B206" i="30" s="1"/>
  <c r="B207" i="30" s="1"/>
  <c r="B208" i="30" s="1"/>
  <c r="B209" i="30" s="1"/>
  <c r="B210" i="30" s="1"/>
  <c r="A59" i="39"/>
  <c r="A61" i="39"/>
  <c r="A120" i="38"/>
  <c r="A101" i="38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90" i="30"/>
  <c r="A91" i="30" s="1"/>
  <c r="A92" i="30" s="1"/>
  <c r="A93" i="30" s="1"/>
  <c r="A94" i="30" s="1"/>
  <c r="A95" i="30" s="1"/>
  <c r="A97" i="30"/>
  <c r="A90" i="32"/>
  <c r="A91" i="32" s="1"/>
  <c r="A92" i="32" s="1"/>
  <c r="A93" i="32" s="1"/>
  <c r="A94" i="32" s="1"/>
  <c r="A95" i="32" s="1"/>
  <c r="A97" i="32"/>
  <c r="A100" i="28"/>
  <c r="A98" i="28"/>
  <c r="A100" i="34"/>
  <c r="A98" i="34"/>
  <c r="A100" i="26"/>
  <c r="A98" i="26"/>
  <c r="A100" i="24"/>
  <c r="A98" i="24"/>
  <c r="A98" i="18"/>
  <c r="A100" i="18"/>
  <c r="A120" i="20"/>
  <c r="A101" i="20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00" i="22"/>
  <c r="A98" i="22"/>
  <c r="A100" i="16"/>
  <c r="A98" i="16"/>
  <c r="A98" i="12"/>
  <c r="A100" i="12"/>
  <c r="A100" i="14"/>
  <c r="A98" i="14"/>
  <c r="A97" i="10"/>
  <c r="A90" i="10"/>
  <c r="A91" i="10" s="1"/>
  <c r="A92" i="10" s="1"/>
  <c r="A93" i="10" s="1"/>
  <c r="A94" i="10" s="1"/>
  <c r="A95" i="10" s="1"/>
  <c r="B211" i="8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A87" i="8"/>
  <c r="A89" i="8"/>
  <c r="A36" i="5"/>
  <c r="A37" i="5" s="1"/>
  <c r="A39" i="5"/>
  <c r="B105" i="5" l="1"/>
  <c r="B106" i="5" s="1"/>
  <c r="B107" i="5" s="1"/>
  <c r="B108" i="5" s="1"/>
  <c r="B113" i="5" s="1"/>
  <c r="B114" i="5" s="1"/>
  <c r="B115" i="5" s="1"/>
  <c r="B116" i="5" s="1"/>
  <c r="B117" i="5" s="1"/>
  <c r="B118" i="5" s="1"/>
  <c r="B119" i="5" s="1"/>
  <c r="B211" i="30"/>
  <c r="B212" i="30" s="1"/>
  <c r="B213" i="30" s="1"/>
  <c r="B214" i="30" s="1"/>
  <c r="B215" i="30" s="1"/>
  <c r="B216" i="30" s="1"/>
  <c r="B217" i="30" s="1"/>
  <c r="B218" i="30" s="1"/>
  <c r="B219" i="30" s="1"/>
  <c r="B220" i="30" s="1"/>
  <c r="B221" i="30" s="1"/>
  <c r="B222" i="30" s="1"/>
  <c r="B223" i="30" s="1"/>
  <c r="B224" i="30" s="1"/>
  <c r="B225" i="30" s="1"/>
  <c r="B226" i="30" s="1"/>
  <c r="B227" i="30" s="1"/>
  <c r="B228" i="30" s="1"/>
  <c r="B229" i="30" s="1"/>
  <c r="B230" i="30" s="1"/>
  <c r="B231" i="30" s="1"/>
  <c r="B232" i="30" s="1"/>
  <c r="B233" i="30" s="1"/>
  <c r="B234" i="30" s="1"/>
  <c r="B235" i="30" s="1"/>
  <c r="B236" i="30" s="1"/>
  <c r="B237" i="30" s="1"/>
  <c r="B238" i="30" s="1"/>
  <c r="B239" i="30" s="1"/>
  <c r="B240" i="30" s="1"/>
  <c r="B241" i="30" s="1"/>
  <c r="B242" i="30" s="1"/>
  <c r="B243" i="30" s="1"/>
  <c r="B244" i="30" s="1"/>
  <c r="B245" i="30" s="1"/>
  <c r="B246" i="30" s="1"/>
  <c r="B247" i="30" s="1"/>
  <c r="B248" i="30" s="1"/>
  <c r="B249" i="30" s="1"/>
  <c r="B250" i="30" s="1"/>
  <c r="B251" i="30" s="1"/>
  <c r="B252" i="30" s="1"/>
  <c r="B253" i="30" s="1"/>
  <c r="B254" i="30" s="1"/>
  <c r="B255" i="30" s="1"/>
  <c r="B256" i="30" s="1"/>
  <c r="B257" i="30" s="1"/>
  <c r="B258" i="30" s="1"/>
  <c r="B259" i="30" s="1"/>
  <c r="B260" i="30" s="1"/>
  <c r="B261" i="30" s="1"/>
  <c r="B262" i="30" s="1"/>
  <c r="B263" i="30" s="1"/>
  <c r="B264" i="30" s="1"/>
  <c r="B265" i="30" s="1"/>
  <c r="B266" i="30" s="1"/>
  <c r="B267" i="30" s="1"/>
  <c r="B268" i="30" s="1"/>
  <c r="B269" i="30" s="1"/>
  <c r="B211" i="38"/>
  <c r="B212" i="38" s="1"/>
  <c r="B213" i="38" s="1"/>
  <c r="B214" i="38" s="1"/>
  <c r="B215" i="38" s="1"/>
  <c r="B216" i="38" s="1"/>
  <c r="B217" i="38" s="1"/>
  <c r="B218" i="38" s="1"/>
  <c r="B219" i="38" s="1"/>
  <c r="B220" i="38" s="1"/>
  <c r="B221" i="38" s="1"/>
  <c r="B222" i="38" s="1"/>
  <c r="B223" i="38" s="1"/>
  <c r="B224" i="38" s="1"/>
  <c r="B225" i="38" s="1"/>
  <c r="B226" i="38" s="1"/>
  <c r="B227" i="38" s="1"/>
  <c r="B228" i="38" s="1"/>
  <c r="B229" i="38" s="1"/>
  <c r="B230" i="38" s="1"/>
  <c r="B231" i="38" s="1"/>
  <c r="B232" i="38" s="1"/>
  <c r="B233" i="38" s="1"/>
  <c r="B234" i="38" s="1"/>
  <c r="B235" i="38" s="1"/>
  <c r="B236" i="38" s="1"/>
  <c r="B237" i="38" s="1"/>
  <c r="B238" i="38" s="1"/>
  <c r="B239" i="38" s="1"/>
  <c r="B240" i="38" s="1"/>
  <c r="B241" i="38" s="1"/>
  <c r="B242" i="38" s="1"/>
  <c r="B243" i="38" s="1"/>
  <c r="B244" i="38" s="1"/>
  <c r="B245" i="38" s="1"/>
  <c r="B246" i="38" s="1"/>
  <c r="B247" i="38" s="1"/>
  <c r="B248" i="38" s="1"/>
  <c r="B249" i="38" s="1"/>
  <c r="B250" i="38" s="1"/>
  <c r="B251" i="38" s="1"/>
  <c r="B252" i="38" s="1"/>
  <c r="B253" i="38" s="1"/>
  <c r="B254" i="38" s="1"/>
  <c r="B255" i="38" s="1"/>
  <c r="B256" i="38" s="1"/>
  <c r="B257" i="38" s="1"/>
  <c r="B258" i="38" s="1"/>
  <c r="B259" i="38" s="1"/>
  <c r="B260" i="38" s="1"/>
  <c r="B261" i="38" s="1"/>
  <c r="B262" i="38" s="1"/>
  <c r="B263" i="38" s="1"/>
  <c r="B264" i="38" s="1"/>
  <c r="B265" i="38" s="1"/>
  <c r="B266" i="38" s="1"/>
  <c r="B267" i="38" s="1"/>
  <c r="B268" i="38" s="1"/>
  <c r="B269" i="38" s="1"/>
  <c r="A120" i="36"/>
  <c r="A101" i="36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B232" i="8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A81" i="39"/>
  <c r="A62" i="39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A75" i="39" s="1"/>
  <c r="A76" i="39" s="1"/>
  <c r="A77" i="39" s="1"/>
  <c r="A78" i="39" s="1"/>
  <c r="A79" i="39" s="1"/>
  <c r="A101" i="34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20" i="34"/>
  <c r="A101" i="24"/>
  <c r="A102" i="24" s="1"/>
  <c r="A103" i="24" s="1"/>
  <c r="A104" i="24" s="1"/>
  <c r="A105" i="24" s="1"/>
  <c r="A106" i="24" s="1"/>
  <c r="A107" i="24" s="1"/>
  <c r="A108" i="24" s="1"/>
  <c r="A109" i="24" s="1"/>
  <c r="A110" i="24" s="1"/>
  <c r="A111" i="24" s="1"/>
  <c r="A112" i="24" s="1"/>
  <c r="A113" i="24" s="1"/>
  <c r="A114" i="24" s="1"/>
  <c r="A115" i="24" s="1"/>
  <c r="A116" i="24" s="1"/>
  <c r="A117" i="24" s="1"/>
  <c r="A118" i="24" s="1"/>
  <c r="A120" i="24"/>
  <c r="A98" i="32"/>
  <c r="A100" i="32"/>
  <c r="A120" i="28"/>
  <c r="A101" i="28"/>
  <c r="A102" i="28" s="1"/>
  <c r="A103" i="28" s="1"/>
  <c r="A104" i="28" s="1"/>
  <c r="A105" i="28" s="1"/>
  <c r="A106" i="28" s="1"/>
  <c r="A107" i="28" s="1"/>
  <c r="A108" i="28" s="1"/>
  <c r="A109" i="28" s="1"/>
  <c r="A110" i="28" s="1"/>
  <c r="A111" i="28" s="1"/>
  <c r="A112" i="28" s="1"/>
  <c r="A113" i="28" s="1"/>
  <c r="A114" i="28" s="1"/>
  <c r="A115" i="28" s="1"/>
  <c r="A116" i="28" s="1"/>
  <c r="A117" i="28" s="1"/>
  <c r="A118" i="28" s="1"/>
  <c r="A100" i="30"/>
  <c r="A98" i="30"/>
  <c r="A101" i="26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20" i="26"/>
  <c r="A121" i="38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3" i="38"/>
  <c r="A101" i="16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20" i="16"/>
  <c r="A120" i="22"/>
  <c r="A101" i="22"/>
  <c r="A102" i="22" s="1"/>
  <c r="A103" i="22" s="1"/>
  <c r="A104" i="22" s="1"/>
  <c r="A105" i="22" s="1"/>
  <c r="A106" i="22" s="1"/>
  <c r="A107" i="22" s="1"/>
  <c r="A108" i="22" s="1"/>
  <c r="A109" i="22" s="1"/>
  <c r="A110" i="22" s="1"/>
  <c r="A111" i="22" s="1"/>
  <c r="A112" i="22" s="1"/>
  <c r="A113" i="22" s="1"/>
  <c r="A114" i="22" s="1"/>
  <c r="A115" i="22" s="1"/>
  <c r="A116" i="22" s="1"/>
  <c r="A117" i="22" s="1"/>
  <c r="A118" i="22" s="1"/>
  <c r="A121" i="20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3" i="20"/>
  <c r="A120" i="18"/>
  <c r="A101" i="18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01" i="14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20" i="14"/>
  <c r="A120" i="12"/>
  <c r="A101" i="12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98" i="10"/>
  <c r="A100" i="10"/>
  <c r="A90" i="8"/>
  <c r="A91" i="8" s="1"/>
  <c r="A92" i="8" s="1"/>
  <c r="A93" i="8" s="1"/>
  <c r="A94" i="8" s="1"/>
  <c r="A95" i="8" s="1"/>
  <c r="A97" i="8"/>
  <c r="A42" i="5"/>
  <c r="A40" i="5"/>
  <c r="A121" i="36" l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3" i="36"/>
  <c r="A95" i="39"/>
  <c r="A82" i="39"/>
  <c r="A83" i="39" s="1"/>
  <c r="A84" i="39" s="1"/>
  <c r="A85" i="39" s="1"/>
  <c r="A86" i="39" s="1"/>
  <c r="A87" i="39" s="1"/>
  <c r="A88" i="39" s="1"/>
  <c r="A89" i="39" s="1"/>
  <c r="A90" i="39" s="1"/>
  <c r="A91" i="39" s="1"/>
  <c r="A92" i="39" s="1"/>
  <c r="A93" i="39" s="1"/>
  <c r="A133" i="28"/>
  <c r="A121" i="28"/>
  <c r="A122" i="28" s="1"/>
  <c r="A123" i="28" s="1"/>
  <c r="A124" i="28" s="1"/>
  <c r="A125" i="28" s="1"/>
  <c r="A126" i="28" s="1"/>
  <c r="A127" i="28" s="1"/>
  <c r="A128" i="28" s="1"/>
  <c r="A129" i="28" s="1"/>
  <c r="A130" i="28" s="1"/>
  <c r="A131" i="28" s="1"/>
  <c r="A145" i="38"/>
  <c r="A134" i="38"/>
  <c r="A135" i="38" s="1"/>
  <c r="A136" i="38" s="1"/>
  <c r="A137" i="38" s="1"/>
  <c r="A138" i="38" s="1"/>
  <c r="A139" i="38" s="1"/>
  <c r="A140" i="38" s="1"/>
  <c r="A141" i="38" s="1"/>
  <c r="A142" i="38" s="1"/>
  <c r="A143" i="38" s="1"/>
  <c r="A120" i="30"/>
  <c r="A101" i="30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21" i="24"/>
  <c r="A122" i="24" s="1"/>
  <c r="A123" i="24" s="1"/>
  <c r="A124" i="24" s="1"/>
  <c r="A125" i="24" s="1"/>
  <c r="A126" i="24" s="1"/>
  <c r="A127" i="24" s="1"/>
  <c r="A128" i="24" s="1"/>
  <c r="A129" i="24" s="1"/>
  <c r="A130" i="24" s="1"/>
  <c r="A131" i="24" s="1"/>
  <c r="A133" i="24"/>
  <c r="A121" i="26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3" i="26"/>
  <c r="A120" i="32"/>
  <c r="A101" i="32"/>
  <c r="A102" i="32" s="1"/>
  <c r="A103" i="32" s="1"/>
  <c r="A104" i="32" s="1"/>
  <c r="A105" i="32" s="1"/>
  <c r="A106" i="32" s="1"/>
  <c r="A107" i="32" s="1"/>
  <c r="A108" i="32" s="1"/>
  <c r="A109" i="32" s="1"/>
  <c r="A110" i="32" s="1"/>
  <c r="A111" i="32" s="1"/>
  <c r="A112" i="32" s="1"/>
  <c r="A113" i="32" s="1"/>
  <c r="A114" i="32" s="1"/>
  <c r="A115" i="32" s="1"/>
  <c r="A116" i="32" s="1"/>
  <c r="A117" i="32" s="1"/>
  <c r="A118" i="32" s="1"/>
  <c r="A133" i="34"/>
  <c r="A121" i="34"/>
  <c r="A122" i="34" s="1"/>
  <c r="A123" i="34" s="1"/>
  <c r="A124" i="34" s="1"/>
  <c r="A125" i="34" s="1"/>
  <c r="A126" i="34" s="1"/>
  <c r="A127" i="34" s="1"/>
  <c r="A128" i="34" s="1"/>
  <c r="A129" i="34" s="1"/>
  <c r="A130" i="34" s="1"/>
  <c r="A131" i="34" s="1"/>
  <c r="A133" i="16"/>
  <c r="A121" i="16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45" i="20"/>
  <c r="A134" i="20"/>
  <c r="A135" i="20" s="1"/>
  <c r="A136" i="20" s="1"/>
  <c r="A137" i="20" s="1"/>
  <c r="A138" i="20" s="1"/>
  <c r="A139" i="20" s="1"/>
  <c r="A140" i="20" s="1"/>
  <c r="A141" i="20" s="1"/>
  <c r="A142" i="20" s="1"/>
  <c r="A143" i="20" s="1"/>
  <c r="A133" i="18"/>
  <c r="A121" i="18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3" i="22"/>
  <c r="A121" i="22"/>
  <c r="A122" i="22" s="1"/>
  <c r="A123" i="22" s="1"/>
  <c r="A124" i="22" s="1"/>
  <c r="A125" i="22" s="1"/>
  <c r="A126" i="22" s="1"/>
  <c r="A127" i="22" s="1"/>
  <c r="A128" i="22" s="1"/>
  <c r="A129" i="22" s="1"/>
  <c r="A130" i="22" s="1"/>
  <c r="A131" i="22" s="1"/>
  <c r="A133" i="14"/>
  <c r="A121" i="14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3" i="12"/>
  <c r="A121" i="12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20" i="10"/>
  <c r="A101" i="10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00" i="8"/>
  <c r="A98" i="8"/>
  <c r="A43" i="5"/>
  <c r="A44" i="5" s="1"/>
  <c r="A45" i="5" s="1"/>
  <c r="A46" i="5" s="1"/>
  <c r="A47" i="5" s="1"/>
  <c r="A48" i="5" s="1"/>
  <c r="A50" i="5"/>
  <c r="A145" i="36" l="1"/>
  <c r="A134" i="36"/>
  <c r="A135" i="36" s="1"/>
  <c r="A136" i="36" s="1"/>
  <c r="A137" i="36" s="1"/>
  <c r="A138" i="36" s="1"/>
  <c r="A139" i="36" s="1"/>
  <c r="A140" i="36" s="1"/>
  <c r="A141" i="36" s="1"/>
  <c r="A142" i="36" s="1"/>
  <c r="A143" i="36" s="1"/>
  <c r="A96" i="39"/>
  <c r="A97" i="39" s="1"/>
  <c r="A98" i="39" s="1"/>
  <c r="A99" i="39" s="1"/>
  <c r="A100" i="39" s="1"/>
  <c r="A101" i="39" s="1"/>
  <c r="A102" i="39" s="1"/>
  <c r="A103" i="39" s="1"/>
  <c r="A104" i="39" s="1"/>
  <c r="A105" i="39" s="1"/>
  <c r="A107" i="39"/>
  <c r="A146" i="38"/>
  <c r="A147" i="38" s="1"/>
  <c r="A148" i="38" s="1"/>
  <c r="A149" i="38" s="1"/>
  <c r="A151" i="38"/>
  <c r="A145" i="24"/>
  <c r="A134" i="24"/>
  <c r="A135" i="24" s="1"/>
  <c r="A136" i="24" s="1"/>
  <c r="A137" i="24" s="1"/>
  <c r="A138" i="24" s="1"/>
  <c r="A139" i="24" s="1"/>
  <c r="A140" i="24" s="1"/>
  <c r="A141" i="24" s="1"/>
  <c r="A142" i="24" s="1"/>
  <c r="A143" i="24" s="1"/>
  <c r="A121" i="30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3" i="30"/>
  <c r="A145" i="26"/>
  <c r="A134" i="26"/>
  <c r="A135" i="26" s="1"/>
  <c r="A136" i="26" s="1"/>
  <c r="A137" i="26" s="1"/>
  <c r="A138" i="26" s="1"/>
  <c r="A139" i="26" s="1"/>
  <c r="A140" i="26" s="1"/>
  <c r="A141" i="26" s="1"/>
  <c r="A142" i="26" s="1"/>
  <c r="A143" i="26" s="1"/>
  <c r="A145" i="28"/>
  <c r="A134" i="28"/>
  <c r="A135" i="28" s="1"/>
  <c r="A136" i="28" s="1"/>
  <c r="A137" i="28" s="1"/>
  <c r="A138" i="28" s="1"/>
  <c r="A139" i="28" s="1"/>
  <c r="A140" i="28" s="1"/>
  <c r="A141" i="28" s="1"/>
  <c r="A142" i="28" s="1"/>
  <c r="A143" i="28" s="1"/>
  <c r="A145" i="34"/>
  <c r="A134" i="34"/>
  <c r="A135" i="34" s="1"/>
  <c r="A136" i="34" s="1"/>
  <c r="A137" i="34" s="1"/>
  <c r="A138" i="34" s="1"/>
  <c r="A139" i="34" s="1"/>
  <c r="A140" i="34" s="1"/>
  <c r="A141" i="34" s="1"/>
  <c r="A142" i="34" s="1"/>
  <c r="A143" i="34" s="1"/>
  <c r="A133" i="32"/>
  <c r="A121" i="32"/>
  <c r="A122" i="32" s="1"/>
  <c r="A123" i="32" s="1"/>
  <c r="A124" i="32" s="1"/>
  <c r="A125" i="32" s="1"/>
  <c r="A126" i="32" s="1"/>
  <c r="A127" i="32" s="1"/>
  <c r="A128" i="32" s="1"/>
  <c r="A129" i="32" s="1"/>
  <c r="A130" i="32" s="1"/>
  <c r="A131" i="32" s="1"/>
  <c r="A134" i="18"/>
  <c r="A135" i="18" s="1"/>
  <c r="A136" i="18" s="1"/>
  <c r="A137" i="18" s="1"/>
  <c r="A138" i="18" s="1"/>
  <c r="A139" i="18" s="1"/>
  <c r="A140" i="18" s="1"/>
  <c r="A141" i="18" s="1"/>
  <c r="A142" i="18" s="1"/>
  <c r="A143" i="18" s="1"/>
  <c r="A145" i="18"/>
  <c r="A145" i="16"/>
  <c r="A134" i="16"/>
  <c r="A135" i="16" s="1"/>
  <c r="A136" i="16" s="1"/>
  <c r="A137" i="16" s="1"/>
  <c r="A138" i="16" s="1"/>
  <c r="A139" i="16" s="1"/>
  <c r="A140" i="16" s="1"/>
  <c r="A141" i="16" s="1"/>
  <c r="A142" i="16" s="1"/>
  <c r="A143" i="16" s="1"/>
  <c r="A134" i="22"/>
  <c r="A135" i="22" s="1"/>
  <c r="A136" i="22" s="1"/>
  <c r="A137" i="22" s="1"/>
  <c r="A138" i="22" s="1"/>
  <c r="A139" i="22" s="1"/>
  <c r="A140" i="22" s="1"/>
  <c r="A141" i="22" s="1"/>
  <c r="A142" i="22" s="1"/>
  <c r="A143" i="22" s="1"/>
  <c r="A145" i="22"/>
  <c r="A146" i="20"/>
  <c r="A147" i="20" s="1"/>
  <c r="A148" i="20" s="1"/>
  <c r="A151" i="20"/>
  <c r="A145" i="12"/>
  <c r="A134" i="12"/>
  <c r="A135" i="12" s="1"/>
  <c r="A136" i="12" s="1"/>
  <c r="A137" i="12" s="1"/>
  <c r="A138" i="12" s="1"/>
  <c r="A139" i="12" s="1"/>
  <c r="A140" i="12" s="1"/>
  <c r="A141" i="12" s="1"/>
  <c r="A142" i="12" s="1"/>
  <c r="A143" i="12" s="1"/>
  <c r="A145" i="14"/>
  <c r="A134" i="14"/>
  <c r="A135" i="14" s="1"/>
  <c r="A136" i="14" s="1"/>
  <c r="A137" i="14" s="1"/>
  <c r="A138" i="14" s="1"/>
  <c r="A139" i="14" s="1"/>
  <c r="A140" i="14" s="1"/>
  <c r="A141" i="14" s="1"/>
  <c r="A142" i="14" s="1"/>
  <c r="A143" i="14" s="1"/>
  <c r="A133" i="10"/>
  <c r="A121" i="10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01" i="8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20" i="8"/>
  <c r="A53" i="5"/>
  <c r="A51" i="5"/>
  <c r="A151" i="36" l="1"/>
  <c r="A146" i="36"/>
  <c r="A147" i="36" s="1"/>
  <c r="A148" i="36" s="1"/>
  <c r="A149" i="36" s="1"/>
  <c r="B120" i="5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A158" i="38"/>
  <c r="A159" i="38" s="1"/>
  <c r="A160" i="38" s="1"/>
  <c r="A161" i="38" s="1"/>
  <c r="A162" i="38" s="1"/>
  <c r="A152" i="38"/>
  <c r="A153" i="38" s="1"/>
  <c r="A154" i="38" s="1"/>
  <c r="A155" i="38" s="1"/>
  <c r="A108" i="39"/>
  <c r="A109" i="39" s="1"/>
  <c r="A110" i="39" s="1"/>
  <c r="A111" i="39" s="1"/>
  <c r="A113" i="39"/>
  <c r="A145" i="32"/>
  <c r="A134" i="32"/>
  <c r="A135" i="32" s="1"/>
  <c r="A136" i="32" s="1"/>
  <c r="A137" i="32" s="1"/>
  <c r="A138" i="32" s="1"/>
  <c r="A139" i="32" s="1"/>
  <c r="A140" i="32" s="1"/>
  <c r="A141" i="32" s="1"/>
  <c r="A142" i="32" s="1"/>
  <c r="A143" i="32" s="1"/>
  <c r="A134" i="30"/>
  <c r="A135" i="30" s="1"/>
  <c r="A136" i="30" s="1"/>
  <c r="A137" i="30" s="1"/>
  <c r="A138" i="30" s="1"/>
  <c r="A139" i="30" s="1"/>
  <c r="A140" i="30" s="1"/>
  <c r="A141" i="30" s="1"/>
  <c r="A142" i="30" s="1"/>
  <c r="A143" i="30" s="1"/>
  <c r="A145" i="30"/>
  <c r="A146" i="28"/>
  <c r="A147" i="28" s="1"/>
  <c r="A148" i="28" s="1"/>
  <c r="A151" i="28"/>
  <c r="A146" i="34"/>
  <c r="A147" i="34" s="1"/>
  <c r="A148" i="34" s="1"/>
  <c r="A149" i="34" s="1"/>
  <c r="A151" i="34"/>
  <c r="A146" i="24"/>
  <c r="A147" i="24" s="1"/>
  <c r="A148" i="24" s="1"/>
  <c r="A151" i="24"/>
  <c r="A146" i="26"/>
  <c r="A147" i="26" s="1"/>
  <c r="A148" i="26" s="1"/>
  <c r="A151" i="26"/>
  <c r="A158" i="20"/>
  <c r="A152" i="20"/>
  <c r="A153" i="20" s="1"/>
  <c r="A154" i="20" s="1"/>
  <c r="A155" i="20" s="1"/>
  <c r="A156" i="20" s="1"/>
  <c r="A146" i="16"/>
  <c r="A147" i="16" s="1"/>
  <c r="A148" i="16" s="1"/>
  <c r="A151" i="16"/>
  <c r="A146" i="18"/>
  <c r="A147" i="18" s="1"/>
  <c r="A148" i="18" s="1"/>
  <c r="A151" i="18"/>
  <c r="A151" i="22"/>
  <c r="A146" i="22"/>
  <c r="A147" i="22" s="1"/>
  <c r="A148" i="22" s="1"/>
  <c r="A151" i="14"/>
  <c r="A146" i="14"/>
  <c r="A147" i="14" s="1"/>
  <c r="A148" i="14" s="1"/>
  <c r="A146" i="12"/>
  <c r="A147" i="12" s="1"/>
  <c r="A148" i="12" s="1"/>
  <c r="A151" i="12"/>
  <c r="A145" i="10"/>
  <c r="A134" i="10"/>
  <c r="A135" i="10" s="1"/>
  <c r="A136" i="10" s="1"/>
  <c r="A137" i="10" s="1"/>
  <c r="A138" i="10" s="1"/>
  <c r="A139" i="10" s="1"/>
  <c r="A140" i="10" s="1"/>
  <c r="A141" i="10" s="1"/>
  <c r="A142" i="10" s="1"/>
  <c r="A143" i="10" s="1"/>
  <c r="A121" i="8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3" i="8"/>
  <c r="A73" i="5"/>
  <c r="A54" i="5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158" i="36" l="1"/>
  <c r="A152" i="36"/>
  <c r="A153" i="36" s="1"/>
  <c r="A154" i="36" s="1"/>
  <c r="A155" i="36" s="1"/>
  <c r="A156" i="36" s="1"/>
  <c r="A120" i="39"/>
  <c r="A114" i="39"/>
  <c r="A115" i="39" s="1"/>
  <c r="A116" i="39" s="1"/>
  <c r="A117" i="39" s="1"/>
  <c r="A118" i="39" s="1"/>
  <c r="A163" i="38"/>
  <c r="A164" i="38" s="1"/>
  <c r="A165" i="38" s="1"/>
  <c r="A166" i="38" s="1"/>
  <c r="A152" i="24"/>
  <c r="A153" i="24" s="1"/>
  <c r="A154" i="24" s="1"/>
  <c r="A155" i="24" s="1"/>
  <c r="A156" i="24" s="1"/>
  <c r="A158" i="24"/>
  <c r="A152" i="28"/>
  <c r="A153" i="28" s="1"/>
  <c r="A154" i="28" s="1"/>
  <c r="A155" i="28" s="1"/>
  <c r="A156" i="28" s="1"/>
  <c r="A158" i="28"/>
  <c r="A152" i="34"/>
  <c r="A153" i="34" s="1"/>
  <c r="A154" i="34" s="1"/>
  <c r="A155" i="34" s="1"/>
  <c r="A156" i="34" s="1"/>
  <c r="A158" i="34"/>
  <c r="A152" i="26"/>
  <c r="A153" i="26" s="1"/>
  <c r="A154" i="26" s="1"/>
  <c r="A155" i="26" s="1"/>
  <c r="A156" i="26" s="1"/>
  <c r="A158" i="26"/>
  <c r="A151" i="30"/>
  <c r="A146" i="30"/>
  <c r="A147" i="30" s="1"/>
  <c r="A148" i="30" s="1"/>
  <c r="A149" i="30" s="1"/>
  <c r="A146" i="32"/>
  <c r="A147" i="32" s="1"/>
  <c r="A148" i="32" s="1"/>
  <c r="A149" i="32" s="1"/>
  <c r="A151" i="32"/>
  <c r="A158" i="18"/>
  <c r="A152" i="18"/>
  <c r="A153" i="18" s="1"/>
  <c r="A154" i="18" s="1"/>
  <c r="A155" i="18" s="1"/>
  <c r="A156" i="18" s="1"/>
  <c r="A158" i="22"/>
  <c r="A152" i="22"/>
  <c r="A153" i="22" s="1"/>
  <c r="A154" i="22" s="1"/>
  <c r="A155" i="22" s="1"/>
  <c r="A156" i="22" s="1"/>
  <c r="A163" i="20"/>
  <c r="A164" i="20" s="1"/>
  <c r="A165" i="20" s="1"/>
  <c r="A166" i="20" s="1"/>
  <c r="A159" i="20"/>
  <c r="A160" i="20" s="1"/>
  <c r="A161" i="20" s="1"/>
  <c r="A152" i="16"/>
  <c r="A153" i="16" s="1"/>
  <c r="A154" i="16" s="1"/>
  <c r="A155" i="16" s="1"/>
  <c r="A156" i="16" s="1"/>
  <c r="A158" i="16"/>
  <c r="A152" i="14"/>
  <c r="A153" i="14" s="1"/>
  <c r="A154" i="14" s="1"/>
  <c r="A155" i="14" s="1"/>
  <c r="A156" i="14" s="1"/>
  <c r="A158" i="14"/>
  <c r="A158" i="12"/>
  <c r="A152" i="12"/>
  <c r="A153" i="12" s="1"/>
  <c r="A154" i="12" s="1"/>
  <c r="A155" i="12" s="1"/>
  <c r="A156" i="12" s="1"/>
  <c r="A146" i="10"/>
  <c r="A147" i="10" s="1"/>
  <c r="A148" i="10" s="1"/>
  <c r="A151" i="10"/>
  <c r="A145" i="8"/>
  <c r="A134" i="8"/>
  <c r="A135" i="8" s="1"/>
  <c r="A136" i="8" s="1"/>
  <c r="A137" i="8" s="1"/>
  <c r="A138" i="8" s="1"/>
  <c r="A139" i="8" s="1"/>
  <c r="A140" i="8" s="1"/>
  <c r="A141" i="8" s="1"/>
  <c r="A142" i="8" s="1"/>
  <c r="A143" i="8" s="1"/>
  <c r="A69" i="5"/>
  <c r="A70" i="5" s="1"/>
  <c r="A71" i="5" s="1"/>
  <c r="A74" i="5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6" i="5"/>
  <c r="A163" i="36" l="1"/>
  <c r="A164" i="36" s="1"/>
  <c r="A165" i="36" s="1"/>
  <c r="A166" i="36" s="1"/>
  <c r="A159" i="36"/>
  <c r="A160" i="36" s="1"/>
  <c r="A161" i="36" s="1"/>
  <c r="A158" i="30"/>
  <c r="A159" i="30" s="1"/>
  <c r="A160" i="30" s="1"/>
  <c r="A161" i="30" s="1"/>
  <c r="A162" i="30" s="1"/>
  <c r="A152" i="30"/>
  <c r="A153" i="30" s="1"/>
  <c r="A154" i="30" s="1"/>
  <c r="A155" i="30" s="1"/>
  <c r="A126" i="39"/>
  <c r="A127" i="39" s="1"/>
  <c r="A128" i="39" s="1"/>
  <c r="A129" i="39" s="1"/>
  <c r="A121" i="39"/>
  <c r="A122" i="39" s="1"/>
  <c r="A123" i="39" s="1"/>
  <c r="A124" i="39" s="1"/>
  <c r="A159" i="26"/>
  <c r="A160" i="26" s="1"/>
  <c r="A161" i="26" s="1"/>
  <c r="A163" i="26"/>
  <c r="A164" i="26" s="1"/>
  <c r="A165" i="26" s="1"/>
  <c r="A166" i="26" s="1"/>
  <c r="A163" i="34"/>
  <c r="A164" i="34" s="1"/>
  <c r="A165" i="34" s="1"/>
  <c r="A166" i="34" s="1"/>
  <c r="A159" i="34"/>
  <c r="A160" i="34" s="1"/>
  <c r="A161" i="34" s="1"/>
  <c r="A159" i="24"/>
  <c r="A160" i="24" s="1"/>
  <c r="A161" i="24" s="1"/>
  <c r="A163" i="24"/>
  <c r="A164" i="24" s="1"/>
  <c r="A165" i="24" s="1"/>
  <c r="A166" i="24" s="1"/>
  <c r="A152" i="32"/>
  <c r="A153" i="32" s="1"/>
  <c r="A154" i="32" s="1"/>
  <c r="A155" i="32" s="1"/>
  <c r="A158" i="32"/>
  <c r="A163" i="28"/>
  <c r="A164" i="28" s="1"/>
  <c r="A165" i="28" s="1"/>
  <c r="A166" i="28" s="1"/>
  <c r="A159" i="28"/>
  <c r="A160" i="28" s="1"/>
  <c r="A161" i="28" s="1"/>
  <c r="A163" i="18"/>
  <c r="A164" i="18" s="1"/>
  <c r="A165" i="18" s="1"/>
  <c r="A166" i="18" s="1"/>
  <c r="A159" i="18"/>
  <c r="A160" i="18" s="1"/>
  <c r="A161" i="18" s="1"/>
  <c r="A163" i="22"/>
  <c r="A164" i="22" s="1"/>
  <c r="A165" i="22" s="1"/>
  <c r="A166" i="22" s="1"/>
  <c r="A159" i="22"/>
  <c r="A160" i="22" s="1"/>
  <c r="A161" i="22" s="1"/>
  <c r="A163" i="16"/>
  <c r="A164" i="16" s="1"/>
  <c r="A165" i="16" s="1"/>
  <c r="A166" i="16" s="1"/>
  <c r="A159" i="16"/>
  <c r="A160" i="16" s="1"/>
  <c r="A161" i="16" s="1"/>
  <c r="A159" i="12"/>
  <c r="A160" i="12" s="1"/>
  <c r="A161" i="12" s="1"/>
  <c r="A163" i="12"/>
  <c r="A164" i="12" s="1"/>
  <c r="A165" i="12" s="1"/>
  <c r="A166" i="12" s="1"/>
  <c r="A159" i="14"/>
  <c r="A160" i="14" s="1"/>
  <c r="A161" i="14" s="1"/>
  <c r="A163" i="14"/>
  <c r="A164" i="14" s="1"/>
  <c r="A165" i="14" s="1"/>
  <c r="A166" i="14" s="1"/>
  <c r="A158" i="10"/>
  <c r="A152" i="10"/>
  <c r="A153" i="10" s="1"/>
  <c r="A154" i="10" s="1"/>
  <c r="A155" i="10" s="1"/>
  <c r="A156" i="10" s="1"/>
  <c r="B163" i="5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A151" i="8"/>
  <c r="A146" i="8"/>
  <c r="A147" i="8" s="1"/>
  <c r="A148" i="8" s="1"/>
  <c r="A98" i="5"/>
  <c r="A87" i="5"/>
  <c r="A88" i="5" s="1"/>
  <c r="A89" i="5" s="1"/>
  <c r="A90" i="5" s="1"/>
  <c r="A91" i="5" s="1"/>
  <c r="A92" i="5" s="1"/>
  <c r="A93" i="5" s="1"/>
  <c r="A94" i="5" s="1"/>
  <c r="A95" i="5" s="1"/>
  <c r="A96" i="5" s="1"/>
  <c r="A163" i="32" l="1"/>
  <c r="A164" i="32" s="1"/>
  <c r="A165" i="32" s="1"/>
  <c r="A166" i="32" s="1"/>
  <c r="A159" i="32"/>
  <c r="A160" i="32" s="1"/>
  <c r="A161" i="32" s="1"/>
  <c r="A162" i="32" s="1"/>
  <c r="A163" i="30"/>
  <c r="A164" i="30" s="1"/>
  <c r="A165" i="30" s="1"/>
  <c r="A166" i="30" s="1"/>
  <c r="A163" i="10"/>
  <c r="A164" i="10" s="1"/>
  <c r="A165" i="10" s="1"/>
  <c r="A166" i="10" s="1"/>
  <c r="A159" i="10"/>
  <c r="A160" i="10" s="1"/>
  <c r="A161" i="10" s="1"/>
  <c r="B185" i="5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A152" i="8"/>
  <c r="A153" i="8" s="1"/>
  <c r="A154" i="8" s="1"/>
  <c r="A155" i="8" s="1"/>
  <c r="A156" i="8" s="1"/>
  <c r="A158" i="8"/>
  <c r="A99" i="5"/>
  <c r="A100" i="5" s="1"/>
  <c r="A101" i="5" s="1"/>
  <c r="A102" i="5" s="1"/>
  <c r="A104" i="5"/>
  <c r="A159" i="8" l="1"/>
  <c r="A160" i="8" s="1"/>
  <c r="A161" i="8" s="1"/>
  <c r="A163" i="8"/>
  <c r="A164" i="8" s="1"/>
  <c r="A165" i="8" s="1"/>
  <c r="A166" i="8" s="1"/>
  <c r="A105" i="5"/>
  <c r="A106" i="5" s="1"/>
  <c r="A107" i="5" s="1"/>
  <c r="A108" i="5" s="1"/>
  <c r="A111" i="5"/>
  <c r="A112" i="5" l="1"/>
  <c r="A113" i="5" s="1"/>
  <c r="A114" i="5" s="1"/>
  <c r="A115" i="5" s="1"/>
  <c r="A116" i="5"/>
  <c r="A117" i="5" l="1"/>
  <c r="A118" i="5" s="1"/>
  <c r="A119" i="5" s="1"/>
  <c r="AD7" i="2" l="1"/>
  <c r="Z7" i="2"/>
  <c r="W7" i="2"/>
  <c r="T3" i="2"/>
  <c r="H7" i="2"/>
  <c r="CF74" i="1" l="1"/>
  <c r="CE74" i="1"/>
  <c r="CD74" i="1"/>
  <c r="CF73" i="1"/>
  <c r="CE73" i="1"/>
  <c r="CD73" i="1"/>
  <c r="CF72" i="1"/>
  <c r="CE72" i="1"/>
  <c r="CD72" i="1"/>
  <c r="CF71" i="1"/>
  <c r="CE71" i="1"/>
  <c r="CD71" i="1"/>
  <c r="CF70" i="1"/>
  <c r="CE70" i="1"/>
  <c r="CD70" i="1"/>
  <c r="CF69" i="1"/>
  <c r="CE69" i="1"/>
  <c r="CD69" i="1"/>
  <c r="CF68" i="1"/>
  <c r="CE68" i="1"/>
  <c r="CD68" i="1"/>
  <c r="CF67" i="1"/>
  <c r="CE67" i="1"/>
  <c r="CD67" i="1"/>
  <c r="CF66" i="1"/>
  <c r="CE66" i="1"/>
  <c r="CD66" i="1"/>
  <c r="CF65" i="1"/>
  <c r="CE65" i="1"/>
  <c r="CD65" i="1"/>
  <c r="CF64" i="1"/>
  <c r="CE64" i="1"/>
  <c r="CD64" i="1"/>
  <c r="CF63" i="1"/>
  <c r="CE63" i="1"/>
  <c r="CD63" i="1"/>
  <c r="BC63" i="1"/>
  <c r="BB63" i="1"/>
  <c r="BA63" i="1"/>
  <c r="AZ63" i="1"/>
  <c r="AY63" i="1"/>
  <c r="AW63" i="1"/>
  <c r="CF62" i="1"/>
  <c r="CE62" i="1"/>
  <c r="CD62" i="1"/>
  <c r="BC62" i="1"/>
  <c r="BB62" i="1"/>
  <c r="BA62" i="1"/>
  <c r="AZ62" i="1"/>
  <c r="AY62" i="1"/>
  <c r="AW62" i="1"/>
  <c r="AV62" i="1"/>
  <c r="CF61" i="1"/>
  <c r="CE61" i="1"/>
  <c r="CD61" i="1"/>
  <c r="BC61" i="1"/>
  <c r="BB61" i="1"/>
  <c r="BA61" i="1"/>
  <c r="AZ61" i="1"/>
  <c r="AY61" i="1"/>
  <c r="AW61" i="1"/>
  <c r="AV61" i="1"/>
  <c r="CF60" i="1"/>
  <c r="CE60" i="1"/>
  <c r="CD60" i="1"/>
  <c r="BC60" i="1"/>
  <c r="BB60" i="1"/>
  <c r="BA60" i="1"/>
  <c r="AZ60" i="1"/>
  <c r="AY60" i="1"/>
  <c r="AW60" i="1"/>
  <c r="AV60" i="1"/>
  <c r="CF59" i="1"/>
  <c r="CE59" i="1"/>
  <c r="CD59" i="1"/>
  <c r="BC59" i="1"/>
  <c r="BB59" i="1"/>
  <c r="BA59" i="1"/>
  <c r="AZ59" i="1"/>
  <c r="AY59" i="1"/>
  <c r="AW59" i="1"/>
  <c r="AV59" i="1"/>
  <c r="CF58" i="1"/>
  <c r="CE58" i="1"/>
  <c r="CD58" i="1"/>
  <c r="BC58" i="1"/>
  <c r="BB58" i="1"/>
  <c r="BA58" i="1"/>
  <c r="AZ58" i="1"/>
  <c r="AY58" i="1"/>
  <c r="AW58" i="1"/>
  <c r="AV58" i="1"/>
  <c r="CF57" i="1"/>
  <c r="CE57" i="1"/>
  <c r="CD57" i="1"/>
  <c r="BC57" i="1"/>
  <c r="BB57" i="1"/>
  <c r="BA57" i="1"/>
  <c r="AZ57" i="1"/>
  <c r="AY57" i="1"/>
  <c r="AW57" i="1"/>
  <c r="AV57" i="1"/>
  <c r="CF56" i="1"/>
  <c r="CE56" i="1"/>
  <c r="CD56" i="1"/>
  <c r="BC56" i="1"/>
  <c r="BB56" i="1"/>
  <c r="BA56" i="1"/>
  <c r="AZ56" i="1"/>
  <c r="AY56" i="1"/>
  <c r="AW56" i="1"/>
  <c r="CF55" i="1"/>
  <c r="CE55" i="1"/>
  <c r="CD55" i="1"/>
  <c r="BC55" i="1"/>
  <c r="BB55" i="1"/>
  <c r="BA55" i="1"/>
  <c r="AZ55" i="1"/>
  <c r="AY55" i="1"/>
  <c r="AW55" i="1"/>
  <c r="AV55" i="1"/>
  <c r="CF54" i="1"/>
  <c r="CE54" i="1"/>
  <c r="CD54" i="1"/>
  <c r="BC54" i="1"/>
  <c r="BB54" i="1"/>
  <c r="BA54" i="1"/>
  <c r="AZ54" i="1"/>
  <c r="AY54" i="1"/>
  <c r="AW54" i="1"/>
  <c r="CF53" i="1"/>
  <c r="CE53" i="1"/>
  <c r="CD53" i="1"/>
  <c r="BC53" i="1"/>
  <c r="BB53" i="1"/>
  <c r="BA53" i="1"/>
  <c r="AZ53" i="1"/>
  <c r="AY53" i="1"/>
  <c r="AW53" i="1"/>
  <c r="AV53" i="1"/>
  <c r="CF52" i="1"/>
  <c r="CE52" i="1"/>
  <c r="CD52" i="1"/>
  <c r="BC52" i="1"/>
  <c r="BB52" i="1"/>
  <c r="BA52" i="1"/>
  <c r="AZ52" i="1"/>
  <c r="AY52" i="1"/>
  <c r="AW52" i="1"/>
  <c r="AV52" i="1"/>
  <c r="CF51" i="1"/>
  <c r="CE51" i="1"/>
  <c r="CD51" i="1"/>
  <c r="BC51" i="1"/>
  <c r="BB51" i="1"/>
  <c r="BA51" i="1"/>
  <c r="AZ51" i="1"/>
  <c r="AY51" i="1"/>
  <c r="AW51" i="1"/>
  <c r="AV51" i="1"/>
  <c r="CF50" i="1"/>
  <c r="CE50" i="1"/>
  <c r="CD50" i="1"/>
  <c r="BC50" i="1"/>
  <c r="BB50" i="1"/>
  <c r="BA50" i="1"/>
  <c r="AZ50" i="1"/>
  <c r="AY50" i="1"/>
  <c r="AW50" i="1"/>
  <c r="AV50" i="1"/>
  <c r="CF49" i="1"/>
  <c r="CE49" i="1"/>
  <c r="CD49" i="1"/>
  <c r="BC49" i="1"/>
  <c r="BB49" i="1"/>
  <c r="BA49" i="1"/>
  <c r="AZ49" i="1"/>
  <c r="AY49" i="1"/>
  <c r="AW49" i="1"/>
  <c r="AV49" i="1"/>
  <c r="CF48" i="1"/>
  <c r="CE48" i="1"/>
  <c r="CD48" i="1"/>
  <c r="BC48" i="1"/>
  <c r="BB48" i="1"/>
  <c r="BA48" i="1"/>
  <c r="AZ48" i="1"/>
  <c r="AY48" i="1"/>
  <c r="AW48" i="1"/>
  <c r="AV48" i="1"/>
  <c r="CF47" i="1"/>
  <c r="CE47" i="1"/>
  <c r="CD47" i="1"/>
  <c r="BC47" i="1"/>
  <c r="BB47" i="1"/>
  <c r="BA47" i="1"/>
  <c r="AZ47" i="1"/>
  <c r="AY47" i="1"/>
  <c r="AW47" i="1"/>
  <c r="CF46" i="1"/>
  <c r="CE46" i="1"/>
  <c r="CD46" i="1"/>
  <c r="BC46" i="1"/>
  <c r="BB46" i="1"/>
  <c r="BA46" i="1"/>
  <c r="AZ46" i="1"/>
  <c r="AY46" i="1"/>
  <c r="AW46" i="1"/>
  <c r="AV46" i="1"/>
  <c r="CF45" i="1"/>
  <c r="CE45" i="1"/>
  <c r="CD45" i="1"/>
  <c r="BC45" i="1"/>
  <c r="BB45" i="1"/>
  <c r="BA45" i="1"/>
  <c r="AZ45" i="1"/>
  <c r="AY45" i="1"/>
  <c r="AW45" i="1"/>
  <c r="AV45" i="1"/>
  <c r="CF44" i="1"/>
  <c r="CE44" i="1"/>
  <c r="CD44" i="1"/>
  <c r="BC44" i="1"/>
  <c r="BB44" i="1"/>
  <c r="BA44" i="1"/>
  <c r="AZ44" i="1"/>
  <c r="AY44" i="1"/>
  <c r="AW44" i="1"/>
  <c r="AV44" i="1"/>
  <c r="CF43" i="1"/>
  <c r="CE43" i="1"/>
  <c r="CD43" i="1"/>
  <c r="BC43" i="1"/>
  <c r="BB43" i="1"/>
  <c r="BA43" i="1"/>
  <c r="AZ43" i="1"/>
  <c r="AY43" i="1"/>
  <c r="AW43" i="1"/>
  <c r="AV43" i="1"/>
  <c r="CF42" i="1"/>
  <c r="CE42" i="1"/>
  <c r="CD42" i="1"/>
  <c r="BC42" i="1"/>
  <c r="BB42" i="1"/>
  <c r="BA42" i="1"/>
  <c r="AZ42" i="1"/>
  <c r="AY42" i="1"/>
  <c r="AW42" i="1"/>
  <c r="AV42" i="1"/>
  <c r="CF41" i="1"/>
  <c r="CE41" i="1"/>
  <c r="CD41" i="1"/>
  <c r="BC41" i="1"/>
  <c r="BB41" i="1"/>
  <c r="BA41" i="1"/>
  <c r="AZ41" i="1"/>
  <c r="AY41" i="1"/>
  <c r="AW41" i="1"/>
  <c r="CF40" i="1"/>
  <c r="CE40" i="1"/>
  <c r="CD40" i="1"/>
  <c r="BC40" i="1"/>
  <c r="BB40" i="1"/>
  <c r="BA40" i="1"/>
  <c r="AZ40" i="1"/>
  <c r="AY40" i="1"/>
  <c r="AW40" i="1"/>
  <c r="CF39" i="1"/>
  <c r="CE39" i="1"/>
  <c r="CD39" i="1"/>
  <c r="BC39" i="1"/>
  <c r="BB39" i="1"/>
  <c r="BA39" i="1"/>
  <c r="AZ39" i="1"/>
  <c r="AY39" i="1"/>
  <c r="AW39" i="1"/>
  <c r="CF38" i="1"/>
  <c r="CE38" i="1"/>
  <c r="CD38" i="1"/>
  <c r="BC38" i="1"/>
  <c r="BB38" i="1"/>
  <c r="BA38" i="1"/>
  <c r="AZ38" i="1"/>
  <c r="AY38" i="1"/>
  <c r="AW38" i="1"/>
  <c r="CF37" i="1"/>
  <c r="CE37" i="1"/>
  <c r="CD37" i="1"/>
  <c r="BC37" i="1"/>
  <c r="BB37" i="1"/>
  <c r="BA37" i="1"/>
  <c r="AZ37" i="1"/>
  <c r="AY37" i="1"/>
  <c r="AW37" i="1"/>
  <c r="CF36" i="1"/>
  <c r="CE36" i="1"/>
  <c r="CD36" i="1"/>
  <c r="BC36" i="1"/>
  <c r="BB36" i="1"/>
  <c r="BA36" i="1"/>
  <c r="AZ36" i="1"/>
  <c r="AY36" i="1"/>
  <c r="AW36" i="1"/>
  <c r="AV36" i="1"/>
  <c r="CF35" i="1"/>
  <c r="CE35" i="1"/>
  <c r="CD35" i="1"/>
  <c r="BC35" i="1"/>
  <c r="BB35" i="1"/>
  <c r="BA35" i="1"/>
  <c r="AZ35" i="1"/>
  <c r="AY35" i="1"/>
  <c r="AW35" i="1"/>
  <c r="AV35" i="1"/>
  <c r="CF34" i="1"/>
  <c r="CE34" i="1"/>
  <c r="CD34" i="1"/>
  <c r="BC34" i="1"/>
  <c r="BB34" i="1"/>
  <c r="BA34" i="1"/>
  <c r="AZ34" i="1"/>
  <c r="AY34" i="1"/>
  <c r="AW34" i="1"/>
  <c r="AV34" i="1"/>
  <c r="CF33" i="1"/>
  <c r="CE33" i="1"/>
  <c r="CD33" i="1"/>
  <c r="BC33" i="1"/>
  <c r="BB33" i="1"/>
  <c r="BA33" i="1"/>
  <c r="AZ33" i="1"/>
  <c r="AY33" i="1"/>
  <c r="AW33" i="1"/>
  <c r="CF32" i="1"/>
  <c r="CE32" i="1"/>
  <c r="CD32" i="1"/>
  <c r="BC32" i="1"/>
  <c r="BB32" i="1"/>
  <c r="BA32" i="1"/>
  <c r="AZ32" i="1"/>
  <c r="AY32" i="1"/>
  <c r="AW32" i="1"/>
  <c r="AV32" i="1"/>
  <c r="CF31" i="1"/>
  <c r="CE31" i="1"/>
  <c r="CD31" i="1"/>
  <c r="BC31" i="1"/>
  <c r="BB31" i="1"/>
  <c r="BA31" i="1"/>
  <c r="AZ31" i="1"/>
  <c r="AY31" i="1"/>
  <c r="AW31" i="1"/>
  <c r="CF29" i="1"/>
  <c r="CE29" i="1"/>
  <c r="CD29" i="1"/>
  <c r="BC29" i="1"/>
  <c r="BB29" i="1"/>
  <c r="BA29" i="1"/>
  <c r="AZ29" i="1"/>
  <c r="AY29" i="1"/>
  <c r="AW29" i="1"/>
  <c r="CF28" i="1"/>
  <c r="CE28" i="1"/>
  <c r="CD28" i="1"/>
  <c r="BC28" i="1"/>
  <c r="BB28" i="1"/>
  <c r="BA28" i="1"/>
  <c r="AZ28" i="1"/>
  <c r="AY28" i="1"/>
  <c r="AW28" i="1"/>
  <c r="CF27" i="1"/>
  <c r="CE27" i="1"/>
  <c r="CD27" i="1"/>
  <c r="BC27" i="1"/>
  <c r="BB27" i="1"/>
  <c r="BA27" i="1"/>
  <c r="AZ27" i="1"/>
  <c r="AY27" i="1"/>
  <c r="AW27" i="1"/>
  <c r="CF26" i="1"/>
  <c r="CE26" i="1"/>
  <c r="CD26" i="1"/>
  <c r="BC26" i="1"/>
  <c r="BB26" i="1"/>
  <c r="BA26" i="1"/>
  <c r="AZ26" i="1"/>
  <c r="AY26" i="1"/>
  <c r="AW26" i="1"/>
  <c r="CF25" i="1"/>
  <c r="CE25" i="1"/>
  <c r="CD25" i="1"/>
  <c r="BC25" i="1"/>
  <c r="BB25" i="1"/>
  <c r="BA25" i="1"/>
  <c r="AZ25" i="1"/>
  <c r="AY25" i="1"/>
  <c r="AW25" i="1"/>
  <c r="CF24" i="1"/>
  <c r="CE24" i="1"/>
  <c r="CD24" i="1"/>
  <c r="BC24" i="1"/>
  <c r="BB24" i="1"/>
  <c r="BA24" i="1"/>
  <c r="AZ24" i="1"/>
  <c r="AY24" i="1"/>
  <c r="AW24" i="1"/>
  <c r="CF23" i="1"/>
  <c r="CE23" i="1"/>
  <c r="CD23" i="1"/>
  <c r="BC23" i="1"/>
  <c r="BB23" i="1"/>
  <c r="BA23" i="1"/>
  <c r="AZ23" i="1"/>
  <c r="AY23" i="1"/>
  <c r="AW23" i="1"/>
  <c r="CF22" i="1"/>
  <c r="CE22" i="1"/>
  <c r="CD22" i="1"/>
  <c r="BC22" i="1"/>
  <c r="BB22" i="1"/>
  <c r="BA22" i="1"/>
  <c r="AZ22" i="1"/>
  <c r="AY22" i="1"/>
  <c r="AW22" i="1"/>
  <c r="CF21" i="1"/>
  <c r="CE21" i="1"/>
  <c r="CD21" i="1"/>
  <c r="BC21" i="1"/>
  <c r="BB21" i="1"/>
  <c r="BA21" i="1"/>
  <c r="AY21" i="1"/>
  <c r="AW21" i="1"/>
  <c r="AV21" i="1"/>
  <c r="CF20" i="1"/>
  <c r="CE20" i="1"/>
  <c r="CD20" i="1"/>
  <c r="BC20" i="1"/>
  <c r="BB20" i="1"/>
  <c r="BA20" i="1"/>
  <c r="AZ20" i="1"/>
  <c r="AY20" i="1"/>
  <c r="AW20" i="1"/>
  <c r="CF19" i="1"/>
  <c r="CE19" i="1"/>
  <c r="CD19" i="1"/>
  <c r="BC19" i="1"/>
  <c r="BB19" i="1"/>
  <c r="BA19" i="1"/>
  <c r="AZ19" i="1"/>
  <c r="AY19" i="1"/>
  <c r="AW19" i="1"/>
  <c r="AV19" i="1"/>
  <c r="CF18" i="1"/>
  <c r="CE18" i="1"/>
  <c r="CD18" i="1"/>
  <c r="BC18" i="1"/>
  <c r="BB18" i="1"/>
  <c r="BA18" i="1"/>
  <c r="AZ18" i="1"/>
  <c r="AY18" i="1"/>
  <c r="AW18" i="1"/>
  <c r="AV18" i="1"/>
  <c r="CF17" i="1"/>
  <c r="CE17" i="1"/>
  <c r="CD17" i="1"/>
  <c r="BC17" i="1"/>
  <c r="BB17" i="1"/>
  <c r="BA17" i="1"/>
  <c r="AZ17" i="1"/>
  <c r="AY17" i="1"/>
  <c r="AW17" i="1"/>
  <c r="CF16" i="1"/>
  <c r="CE16" i="1"/>
  <c r="CD16" i="1"/>
  <c r="BC16" i="1"/>
  <c r="BB16" i="1"/>
  <c r="BA16" i="1"/>
  <c r="AZ16" i="1"/>
  <c r="AY16" i="1"/>
  <c r="AW16" i="1"/>
  <c r="AV16" i="1"/>
  <c r="CF15" i="1"/>
  <c r="CE15" i="1"/>
  <c r="CD15" i="1"/>
  <c r="BC15" i="1"/>
  <c r="BB15" i="1"/>
  <c r="BA15" i="1"/>
  <c r="AZ15" i="1"/>
  <c r="AY15" i="1"/>
  <c r="AW15" i="1"/>
  <c r="CF14" i="1"/>
  <c r="CE14" i="1"/>
  <c r="CD14" i="1"/>
  <c r="BC14" i="1"/>
  <c r="BB14" i="1"/>
  <c r="BA14" i="1"/>
  <c r="AZ14" i="1"/>
  <c r="AY14" i="1"/>
  <c r="AW14" i="1"/>
  <c r="CF13" i="1"/>
  <c r="CE13" i="1"/>
  <c r="CD13" i="1"/>
  <c r="BC13" i="1"/>
  <c r="BB13" i="1"/>
  <c r="BA13" i="1"/>
  <c r="AZ13" i="1"/>
  <c r="AY13" i="1"/>
  <c r="AW13" i="1"/>
  <c r="CF12" i="1"/>
  <c r="CE12" i="1"/>
  <c r="CD12" i="1"/>
  <c r="BC12" i="1"/>
  <c r="BB12" i="1"/>
  <c r="BA12" i="1"/>
  <c r="AZ12" i="1"/>
  <c r="AY12" i="1"/>
  <c r="AW12" i="1"/>
  <c r="AV12" i="1"/>
  <c r="CF11" i="1"/>
  <c r="CE11" i="1"/>
  <c r="CD11" i="1"/>
  <c r="BC11" i="1"/>
  <c r="BB11" i="1"/>
  <c r="BA11" i="1"/>
  <c r="AZ11" i="1"/>
  <c r="AY11" i="1"/>
  <c r="AW11" i="1"/>
  <c r="AV11" i="1"/>
  <c r="CF10" i="1"/>
  <c r="CE10" i="1"/>
  <c r="CD10" i="1"/>
  <c r="BC10" i="1"/>
  <c r="BB10" i="1"/>
  <c r="BA10" i="1"/>
  <c r="AZ10" i="1"/>
  <c r="AY10" i="1"/>
  <c r="AW10" i="1"/>
  <c r="AV10" i="1"/>
  <c r="CF9" i="1"/>
  <c r="CE9" i="1"/>
  <c r="CD9" i="1"/>
  <c r="BC9" i="1"/>
  <c r="BB9" i="1"/>
  <c r="BA9" i="1"/>
  <c r="AZ9" i="1"/>
  <c r="AY9" i="1"/>
  <c r="AW9" i="1"/>
  <c r="AV9" i="1"/>
  <c r="CF8" i="1"/>
  <c r="CE8" i="1"/>
  <c r="CD8" i="1"/>
  <c r="BC8" i="1"/>
  <c r="BB8" i="1"/>
  <c r="BA8" i="1"/>
  <c r="AZ8" i="1"/>
  <c r="AY8" i="1"/>
  <c r="AW8" i="1"/>
  <c r="AV8" i="1"/>
  <c r="CF7" i="1"/>
  <c r="CE7" i="1"/>
  <c r="CD7" i="1"/>
  <c r="BC7" i="1"/>
  <c r="BB7" i="1"/>
  <c r="BA7" i="1"/>
  <c r="AZ7" i="1"/>
  <c r="AY7" i="1"/>
  <c r="AW7" i="1"/>
  <c r="AV7" i="1"/>
  <c r="CF6" i="1"/>
  <c r="CE6" i="1"/>
  <c r="CD6" i="1"/>
  <c r="BC6" i="1"/>
  <c r="BB6" i="1"/>
  <c r="BA6" i="1"/>
  <c r="AZ6" i="1"/>
  <c r="AY6" i="1"/>
  <c r="AW6" i="1"/>
  <c r="AV6" i="1"/>
  <c r="CF5" i="1"/>
  <c r="CE5" i="1"/>
  <c r="CD5" i="1"/>
  <c r="BC5" i="1"/>
  <c r="BB5" i="1"/>
  <c r="BA5" i="1"/>
  <c r="AZ5" i="1"/>
  <c r="AY5" i="1"/>
  <c r="AW5" i="1"/>
  <c r="AV5" i="1"/>
  <c r="CF4" i="1"/>
  <c r="CE4" i="1"/>
  <c r="CD4" i="1"/>
  <c r="BI4" i="1"/>
  <c r="BI5" i="1" s="1"/>
  <c r="BI6" i="1" s="1"/>
  <c r="BI7" i="1" s="1"/>
  <c r="BC4" i="1"/>
  <c r="BB4" i="1"/>
  <c r="BA4" i="1"/>
  <c r="AZ4" i="1"/>
  <c r="AY4" i="1"/>
  <c r="AW4" i="1"/>
  <c r="AV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CF3" i="1"/>
  <c r="CE3" i="1"/>
  <c r="CD3" i="1"/>
  <c r="BC3" i="1"/>
  <c r="BB3" i="1"/>
  <c r="BA3" i="1"/>
  <c r="AZ3" i="1"/>
  <c r="AY3" i="1"/>
  <c r="AW3" i="1"/>
  <c r="AV3" i="1"/>
  <c r="B1" i="1"/>
  <c r="C1" i="1" s="1"/>
  <c r="D1" i="1" s="1"/>
  <c r="E1" i="1" l="1"/>
  <c r="F12" i="29"/>
  <c r="F12" i="35"/>
  <c r="F12" i="21"/>
  <c r="F12" i="19"/>
  <c r="F12" i="33"/>
  <c r="F12" i="17"/>
  <c r="F12" i="15"/>
  <c r="F12" i="37"/>
  <c r="F12" i="23"/>
  <c r="F12" i="13"/>
  <c r="F12" i="11"/>
  <c r="F12" i="9"/>
  <c r="F12" i="25"/>
  <c r="F12" i="27"/>
  <c r="F12" i="31"/>
  <c r="F12" i="2"/>
  <c r="BI8" i="1"/>
  <c r="BI9" i="1" s="1"/>
  <c r="BI10" i="1" s="1"/>
  <c r="BI11" i="1" s="1"/>
  <c r="BI12" i="1" s="1"/>
  <c r="BI13" i="1" s="1"/>
  <c r="BI14" i="1" s="1"/>
  <c r="A13" i="9"/>
  <c r="A13" i="2"/>
  <c r="F1" i="1" l="1"/>
  <c r="B12" i="37"/>
  <c r="B12" i="23"/>
  <c r="B12" i="13"/>
  <c r="B12" i="11"/>
  <c r="B12" i="9"/>
  <c r="B13" i="9" s="1"/>
  <c r="AJ13" i="9" s="1"/>
  <c r="B12" i="25"/>
  <c r="B12" i="31"/>
  <c r="B12" i="29"/>
  <c r="B12" i="33"/>
  <c r="B12" i="27"/>
  <c r="B12" i="17"/>
  <c r="B12" i="35"/>
  <c r="B12" i="21"/>
  <c r="B12" i="19"/>
  <c r="B12" i="15"/>
  <c r="B12" i="2"/>
  <c r="B13" i="2" s="1"/>
  <c r="F13" i="9"/>
  <c r="A14" i="9"/>
  <c r="BI15" i="1"/>
  <c r="BI16" i="1" s="1"/>
  <c r="A13" i="11"/>
  <c r="A14" i="2"/>
  <c r="F13" i="2"/>
  <c r="G1" i="1" l="1"/>
  <c r="C12" i="25"/>
  <c r="C12" i="31"/>
  <c r="C12" i="29"/>
  <c r="C12" i="27"/>
  <c r="C12" i="35"/>
  <c r="C12" i="21"/>
  <c r="C12" i="19"/>
  <c r="C12" i="33"/>
  <c r="C12" i="17"/>
  <c r="C12" i="15"/>
  <c r="C12" i="23"/>
  <c r="C12" i="11"/>
  <c r="C13" i="11" s="1"/>
  <c r="C12" i="13"/>
  <c r="C12" i="9"/>
  <c r="C13" i="9" s="1"/>
  <c r="C12" i="37"/>
  <c r="C12" i="2"/>
  <c r="C13" i="2" s="1"/>
  <c r="F14" i="9"/>
  <c r="B14" i="9"/>
  <c r="AJ14" i="9" s="1"/>
  <c r="A15" i="9"/>
  <c r="A14" i="11"/>
  <c r="B13" i="11"/>
  <c r="AJ13" i="11" s="1"/>
  <c r="F13" i="11"/>
  <c r="BI17" i="1"/>
  <c r="BI18" i="1" s="1"/>
  <c r="A13" i="13"/>
  <c r="AJ13" i="2"/>
  <c r="A15" i="2"/>
  <c r="F14" i="2"/>
  <c r="B14" i="2"/>
  <c r="AJ14" i="2" s="1"/>
  <c r="C14" i="9" l="1"/>
  <c r="C14" i="2"/>
  <c r="H1" i="1"/>
  <c r="I1" i="1" s="1"/>
  <c r="J1" i="1" s="1"/>
  <c r="D12" i="31"/>
  <c r="D12" i="29"/>
  <c r="D12" i="23"/>
  <c r="D12" i="27"/>
  <c r="D12" i="35"/>
  <c r="D12" i="21"/>
  <c r="D12" i="19"/>
  <c r="D12" i="37"/>
  <c r="D12" i="33"/>
  <c r="D12" i="17"/>
  <c r="D12" i="15"/>
  <c r="D12" i="11"/>
  <c r="D13" i="11" s="1"/>
  <c r="D12" i="9"/>
  <c r="D12" i="25"/>
  <c r="D12" i="13"/>
  <c r="D13" i="13" s="1"/>
  <c r="D12" i="2"/>
  <c r="D15" i="2" s="1"/>
  <c r="A16" i="9"/>
  <c r="F15" i="9"/>
  <c r="C15" i="9"/>
  <c r="B15" i="9"/>
  <c r="AJ15" i="9" s="1"/>
  <c r="A14" i="13"/>
  <c r="C13" i="13"/>
  <c r="F13" i="13"/>
  <c r="B13" i="13"/>
  <c r="AJ13" i="13" s="1"/>
  <c r="A15" i="11"/>
  <c r="D14" i="11"/>
  <c r="C14" i="11"/>
  <c r="F14" i="11"/>
  <c r="B14" i="11"/>
  <c r="AJ14" i="11" s="1"/>
  <c r="BI19" i="1"/>
  <c r="BI20" i="1" s="1"/>
  <c r="BI21" i="1" s="1"/>
  <c r="A13" i="15"/>
  <c r="A16" i="2"/>
  <c r="C15" i="2"/>
  <c r="B15" i="2"/>
  <c r="F15" i="2"/>
  <c r="AH15" i="11" l="1"/>
  <c r="AG15" i="11"/>
  <c r="AF15" i="11"/>
  <c r="AE15" i="11"/>
  <c r="D13" i="9"/>
  <c r="D14" i="9"/>
  <c r="D15" i="9"/>
  <c r="D13" i="2"/>
  <c r="D14" i="2"/>
  <c r="K1" i="1"/>
  <c r="S12" i="37"/>
  <c r="S12" i="23"/>
  <c r="S12" i="13"/>
  <c r="S13" i="13" s="1"/>
  <c r="S12" i="11"/>
  <c r="S12" i="9"/>
  <c r="S12" i="25"/>
  <c r="S12" i="29"/>
  <c r="S12" i="33"/>
  <c r="S12" i="31"/>
  <c r="S12" i="27"/>
  <c r="S12" i="35"/>
  <c r="S12" i="21"/>
  <c r="S12" i="19"/>
  <c r="S12" i="17"/>
  <c r="S12" i="15"/>
  <c r="S13" i="15" s="1"/>
  <c r="S12" i="2"/>
  <c r="S16" i="2" s="1"/>
  <c r="B13" i="15"/>
  <c r="AJ13" i="15" s="1"/>
  <c r="A14" i="15"/>
  <c r="D13" i="15"/>
  <c r="C13" i="15"/>
  <c r="F13" i="15"/>
  <c r="L15" i="11"/>
  <c r="W15" i="11"/>
  <c r="U15" i="11"/>
  <c r="N15" i="11"/>
  <c r="P15" i="11"/>
  <c r="V15" i="11"/>
  <c r="X15" i="11"/>
  <c r="Y15" i="11"/>
  <c r="AB15" i="11"/>
  <c r="AC15" i="11"/>
  <c r="R15" i="11"/>
  <c r="Q15" i="11"/>
  <c r="O15" i="11"/>
  <c r="B15" i="11"/>
  <c r="AJ15" i="11" s="1"/>
  <c r="C15" i="11"/>
  <c r="F15" i="11"/>
  <c r="A16" i="11"/>
  <c r="D15" i="11"/>
  <c r="M15" i="11"/>
  <c r="AA15" i="11"/>
  <c r="S15" i="11"/>
  <c r="T15" i="11"/>
  <c r="I15" i="11"/>
  <c r="G15" i="11"/>
  <c r="H15" i="11" s="1"/>
  <c r="E15" i="11"/>
  <c r="Z15" i="11"/>
  <c r="J15" i="11"/>
  <c r="K15" i="11"/>
  <c r="BI22" i="1"/>
  <c r="BI23" i="1" s="1"/>
  <c r="A13" i="17"/>
  <c r="A15" i="13"/>
  <c r="F14" i="13"/>
  <c r="B14" i="13"/>
  <c r="AJ14" i="13" s="1"/>
  <c r="C14" i="13"/>
  <c r="D14" i="13"/>
  <c r="F16" i="9"/>
  <c r="A17" i="9"/>
  <c r="S16" i="9"/>
  <c r="D16" i="9"/>
  <c r="C16" i="9"/>
  <c r="B16" i="9"/>
  <c r="AJ16" i="9" s="1"/>
  <c r="AJ15" i="2"/>
  <c r="B16" i="2"/>
  <c r="AJ16" i="2" s="1"/>
  <c r="A17" i="2"/>
  <c r="D16" i="2"/>
  <c r="C16" i="2"/>
  <c r="F16" i="2"/>
  <c r="AH16" i="11" l="1"/>
  <c r="AG16" i="11"/>
  <c r="AE16" i="11"/>
  <c r="AF16" i="11"/>
  <c r="AE15" i="13"/>
  <c r="AG15" i="13"/>
  <c r="AF15" i="13"/>
  <c r="AH15" i="13"/>
  <c r="S14" i="13"/>
  <c r="S13" i="2"/>
  <c r="S14" i="2"/>
  <c r="S15" i="2"/>
  <c r="L1" i="1"/>
  <c r="M12" i="29"/>
  <c r="M12" i="31"/>
  <c r="M12" i="27"/>
  <c r="M12" i="35"/>
  <c r="M12" i="21"/>
  <c r="M12" i="19"/>
  <c r="M12" i="37"/>
  <c r="M12" i="33"/>
  <c r="M12" i="17"/>
  <c r="M12" i="15"/>
  <c r="M13" i="15" s="1"/>
  <c r="M12" i="23"/>
  <c r="M12" i="9"/>
  <c r="M12" i="25"/>
  <c r="M12" i="13"/>
  <c r="M12" i="11"/>
  <c r="M12" i="2"/>
  <c r="S13" i="9"/>
  <c r="S14" i="9"/>
  <c r="S15" i="9"/>
  <c r="S13" i="11"/>
  <c r="S14" i="11"/>
  <c r="S17" i="9"/>
  <c r="D17" i="9"/>
  <c r="C17" i="9"/>
  <c r="A18" i="9"/>
  <c r="F17" i="9"/>
  <c r="B17" i="9"/>
  <c r="AJ17" i="9" s="1"/>
  <c r="A17" i="11"/>
  <c r="X16" i="11"/>
  <c r="V16" i="11"/>
  <c r="Y16" i="11"/>
  <c r="D16" i="11"/>
  <c r="S16" i="11"/>
  <c r="P16" i="11"/>
  <c r="L16" i="11"/>
  <c r="F16" i="11"/>
  <c r="N16" i="11"/>
  <c r="U16" i="11"/>
  <c r="AB16" i="11"/>
  <c r="C16" i="11"/>
  <c r="AC16" i="11"/>
  <c r="I16" i="11"/>
  <c r="B16" i="11"/>
  <c r="AJ16" i="11" s="1"/>
  <c r="T16" i="11"/>
  <c r="O16" i="11"/>
  <c r="R16" i="11"/>
  <c r="AA16" i="11"/>
  <c r="Q16" i="11"/>
  <c r="W16" i="11"/>
  <c r="G16" i="11"/>
  <c r="H16" i="11" s="1"/>
  <c r="M16" i="11"/>
  <c r="E16" i="11"/>
  <c r="J16" i="11"/>
  <c r="Z16" i="11"/>
  <c r="K16" i="11"/>
  <c r="D14" i="15"/>
  <c r="A15" i="15"/>
  <c r="F14" i="15"/>
  <c r="S14" i="15"/>
  <c r="B14" i="15"/>
  <c r="AJ14" i="15" s="1"/>
  <c r="C14" i="15"/>
  <c r="A16" i="13"/>
  <c r="Q15" i="13"/>
  <c r="I15" i="13"/>
  <c r="X15" i="13"/>
  <c r="AB15" i="13"/>
  <c r="F15" i="13"/>
  <c r="V15" i="13"/>
  <c r="R15" i="13"/>
  <c r="B15" i="13"/>
  <c r="AJ15" i="13" s="1"/>
  <c r="L15" i="13"/>
  <c r="M15" i="13"/>
  <c r="T15" i="13"/>
  <c r="AA15" i="13"/>
  <c r="N15" i="13"/>
  <c r="Y15" i="13"/>
  <c r="D15" i="13"/>
  <c r="G15" i="13"/>
  <c r="H15" i="13" s="1"/>
  <c r="S15" i="13"/>
  <c r="U15" i="13"/>
  <c r="C15" i="13"/>
  <c r="P15" i="13"/>
  <c r="AC15" i="13"/>
  <c r="O15" i="13"/>
  <c r="W15" i="13"/>
  <c r="Z15" i="13"/>
  <c r="J15" i="13"/>
  <c r="K15" i="13"/>
  <c r="E15" i="13"/>
  <c r="M13" i="17"/>
  <c r="D13" i="17"/>
  <c r="B13" i="17"/>
  <c r="AJ13" i="17" s="1"/>
  <c r="A14" i="17"/>
  <c r="F13" i="17"/>
  <c r="S13" i="17"/>
  <c r="C13" i="17"/>
  <c r="BI24" i="1"/>
  <c r="BI25" i="1" s="1"/>
  <c r="A13" i="19"/>
  <c r="A18" i="2"/>
  <c r="S17" i="2"/>
  <c r="AB17" i="2"/>
  <c r="X17" i="2"/>
  <c r="L17" i="2"/>
  <c r="O17" i="2"/>
  <c r="Z17" i="2"/>
  <c r="N17" i="2"/>
  <c r="D17" i="2"/>
  <c r="G17" i="2"/>
  <c r="H17" i="2" s="1"/>
  <c r="AA17" i="2"/>
  <c r="K17" i="2"/>
  <c r="Y17" i="2"/>
  <c r="U17" i="2"/>
  <c r="C17" i="2"/>
  <c r="Q17" i="2"/>
  <c r="AC17" i="2"/>
  <c r="V17" i="2"/>
  <c r="F17" i="2"/>
  <c r="W17" i="2"/>
  <c r="E17" i="2"/>
  <c r="J17" i="2"/>
  <c r="I17" i="2"/>
  <c r="T17" i="2"/>
  <c r="P17" i="2"/>
  <c r="M17" i="2"/>
  <c r="R17" i="2"/>
  <c r="B17" i="2"/>
  <c r="AH16" i="13" l="1"/>
  <c r="AG16" i="13"/>
  <c r="AE16" i="13"/>
  <c r="AF16" i="13"/>
  <c r="M13" i="9"/>
  <c r="M14" i="9"/>
  <c r="M15" i="9"/>
  <c r="M16" i="9"/>
  <c r="M17" i="9"/>
  <c r="M13" i="2"/>
  <c r="M14" i="2"/>
  <c r="M15" i="2"/>
  <c r="M16" i="2"/>
  <c r="M1" i="1"/>
  <c r="L12" i="25"/>
  <c r="L12" i="29"/>
  <c r="L12" i="31"/>
  <c r="L12" i="27"/>
  <c r="L12" i="35"/>
  <c r="L12" i="21"/>
  <c r="L12" i="19"/>
  <c r="L13" i="19" s="1"/>
  <c r="L12" i="33"/>
  <c r="L12" i="17"/>
  <c r="L13" i="17" s="1"/>
  <c r="L12" i="15"/>
  <c r="L15" i="15" s="1"/>
  <c r="L12" i="9"/>
  <c r="L12" i="37"/>
  <c r="L12" i="13"/>
  <c r="L12" i="23"/>
  <c r="L12" i="11"/>
  <c r="L12" i="2"/>
  <c r="M13" i="11"/>
  <c r="M14" i="11"/>
  <c r="M13" i="13"/>
  <c r="M14" i="13"/>
  <c r="M14" i="15"/>
  <c r="BI26" i="1"/>
  <c r="BI27" i="1" s="1"/>
  <c r="A13" i="21"/>
  <c r="A17" i="13"/>
  <c r="AC16" i="13"/>
  <c r="O16" i="13"/>
  <c r="M16" i="13"/>
  <c r="I16" i="13"/>
  <c r="P16" i="13"/>
  <c r="B16" i="13"/>
  <c r="AJ16" i="13" s="1"/>
  <c r="C16" i="13"/>
  <c r="U16" i="13"/>
  <c r="S16" i="13"/>
  <c r="W16" i="13"/>
  <c r="T16" i="13"/>
  <c r="L16" i="13"/>
  <c r="V16" i="13"/>
  <c r="R16" i="13"/>
  <c r="N16" i="13"/>
  <c r="Y16" i="13"/>
  <c r="D16" i="13"/>
  <c r="AA16" i="13"/>
  <c r="X16" i="13"/>
  <c r="AB16" i="13"/>
  <c r="Q16" i="13"/>
  <c r="G16" i="13"/>
  <c r="H16" i="13" s="1"/>
  <c r="F16" i="13"/>
  <c r="J16" i="13"/>
  <c r="Z16" i="13"/>
  <c r="K16" i="13"/>
  <c r="E16" i="13"/>
  <c r="T17" i="11"/>
  <c r="G17" i="11"/>
  <c r="H17" i="11" s="1"/>
  <c r="Q17" i="11"/>
  <c r="U17" i="11"/>
  <c r="X17" i="11"/>
  <c r="D17" i="11"/>
  <c r="F17" i="11"/>
  <c r="M17" i="11"/>
  <c r="R17" i="11"/>
  <c r="V17" i="11"/>
  <c r="I17" i="11"/>
  <c r="B17" i="11"/>
  <c r="AJ17" i="11" s="1"/>
  <c r="O17" i="11"/>
  <c r="A18" i="11"/>
  <c r="P17" i="11"/>
  <c r="S17" i="11"/>
  <c r="W17" i="11"/>
  <c r="AB17" i="11"/>
  <c r="AA17" i="11"/>
  <c r="AC17" i="11"/>
  <c r="L17" i="11"/>
  <c r="N17" i="11"/>
  <c r="Y17" i="11"/>
  <c r="C17" i="11"/>
  <c r="J17" i="11"/>
  <c r="E17" i="11"/>
  <c r="Z17" i="11"/>
  <c r="K17" i="11"/>
  <c r="A14" i="19"/>
  <c r="S13" i="19"/>
  <c r="D13" i="19"/>
  <c r="M13" i="19"/>
  <c r="F13" i="19"/>
  <c r="B13" i="19"/>
  <c r="AJ13" i="19" s="1"/>
  <c r="C13" i="19"/>
  <c r="A16" i="15"/>
  <c r="F15" i="15"/>
  <c r="D15" i="15"/>
  <c r="B15" i="15"/>
  <c r="AJ15" i="15" s="1"/>
  <c r="S15" i="15"/>
  <c r="M15" i="15"/>
  <c r="C15" i="15"/>
  <c r="F14" i="17"/>
  <c r="D14" i="17"/>
  <c r="M14" i="17"/>
  <c r="A15" i="17"/>
  <c r="S14" i="17"/>
  <c r="C14" i="17"/>
  <c r="B14" i="17"/>
  <c r="AJ14" i="17" s="1"/>
  <c r="F18" i="9"/>
  <c r="S18" i="9"/>
  <c r="A19" i="9"/>
  <c r="C18" i="9"/>
  <c r="M18" i="9"/>
  <c r="B18" i="9"/>
  <c r="AJ18" i="9" s="1"/>
  <c r="D18" i="9"/>
  <c r="L18" i="9"/>
  <c r="AJ17" i="2"/>
  <c r="A19" i="2"/>
  <c r="V18" i="2"/>
  <c r="M18" i="2"/>
  <c r="C18" i="2"/>
  <c r="B18" i="2"/>
  <c r="AJ18" i="2" s="1"/>
  <c r="L18" i="2"/>
  <c r="N18" i="2"/>
  <c r="Z18" i="2"/>
  <c r="Y18" i="2"/>
  <c r="AB18" i="2"/>
  <c r="T18" i="2"/>
  <c r="E18" i="2"/>
  <c r="AA18" i="2"/>
  <c r="U18" i="2"/>
  <c r="D18" i="2"/>
  <c r="W18" i="2"/>
  <c r="G18" i="2"/>
  <c r="P18" i="2"/>
  <c r="R18" i="2"/>
  <c r="I18" i="2"/>
  <c r="F18" i="2"/>
  <c r="AC18" i="2"/>
  <c r="K18" i="2"/>
  <c r="O18" i="2"/>
  <c r="Q18" i="2"/>
  <c r="J18" i="2"/>
  <c r="S18" i="2"/>
  <c r="X18" i="2"/>
  <c r="AH15" i="17" l="1"/>
  <c r="AG15" i="17"/>
  <c r="AF15" i="17"/>
  <c r="AE15" i="17"/>
  <c r="AH16" i="15"/>
  <c r="AG16" i="15"/>
  <c r="AE16" i="15"/>
  <c r="AF16" i="15"/>
  <c r="L14" i="17"/>
  <c r="L13" i="13"/>
  <c r="L14" i="13"/>
  <c r="L13" i="9"/>
  <c r="L14" i="9"/>
  <c r="L15" i="9"/>
  <c r="L16" i="9"/>
  <c r="L17" i="9"/>
  <c r="L13" i="15"/>
  <c r="L14" i="15"/>
  <c r="L13" i="2"/>
  <c r="L14" i="2"/>
  <c r="L15" i="2"/>
  <c r="L16" i="2"/>
  <c r="N1" i="1"/>
  <c r="O1" i="1" s="1"/>
  <c r="N12" i="31"/>
  <c r="N12" i="27"/>
  <c r="N12" i="25"/>
  <c r="N12" i="35"/>
  <c r="N12" i="21"/>
  <c r="N12" i="19"/>
  <c r="N13" i="19" s="1"/>
  <c r="N12" i="33"/>
  <c r="N12" i="17"/>
  <c r="N12" i="15"/>
  <c r="N12" i="37"/>
  <c r="N12" i="23"/>
  <c r="N12" i="13"/>
  <c r="N12" i="11"/>
  <c r="N12" i="9"/>
  <c r="N12" i="29"/>
  <c r="N12" i="2"/>
  <c r="L13" i="11"/>
  <c r="L14" i="11"/>
  <c r="A16" i="17"/>
  <c r="L15" i="17"/>
  <c r="W15" i="17"/>
  <c r="R15" i="17"/>
  <c r="T15" i="17"/>
  <c r="U15" i="17"/>
  <c r="S15" i="17"/>
  <c r="AA15" i="17"/>
  <c r="F15" i="17"/>
  <c r="D15" i="17"/>
  <c r="O15" i="17"/>
  <c r="I15" i="17"/>
  <c r="N15" i="17"/>
  <c r="AB15" i="17"/>
  <c r="G15" i="17"/>
  <c r="H15" i="17" s="1"/>
  <c r="Y15" i="17"/>
  <c r="X15" i="17"/>
  <c r="P15" i="17"/>
  <c r="AC15" i="17"/>
  <c r="C15" i="17"/>
  <c r="Q15" i="17"/>
  <c r="B15" i="17"/>
  <c r="AJ15" i="17" s="1"/>
  <c r="M15" i="17"/>
  <c r="V15" i="17"/>
  <c r="Z15" i="17"/>
  <c r="K15" i="17"/>
  <c r="E15" i="17"/>
  <c r="J15" i="17"/>
  <c r="V16" i="15"/>
  <c r="C16" i="15"/>
  <c r="I16" i="15"/>
  <c r="D16" i="15"/>
  <c r="W16" i="15"/>
  <c r="T16" i="15"/>
  <c r="N16" i="15"/>
  <c r="Q16" i="15"/>
  <c r="X16" i="15"/>
  <c r="AA16" i="15"/>
  <c r="F16" i="15"/>
  <c r="Y16" i="15"/>
  <c r="R16" i="15"/>
  <c r="AC16" i="15"/>
  <c r="AB16" i="15"/>
  <c r="L16" i="15"/>
  <c r="A17" i="15"/>
  <c r="U16" i="15"/>
  <c r="B16" i="15"/>
  <c r="AJ16" i="15" s="1"/>
  <c r="M16" i="15"/>
  <c r="O16" i="15"/>
  <c r="G16" i="15"/>
  <c r="H16" i="15" s="1"/>
  <c r="S16" i="15"/>
  <c r="P16" i="15"/>
  <c r="J16" i="15"/>
  <c r="E16" i="15"/>
  <c r="Z16" i="15"/>
  <c r="K16" i="15"/>
  <c r="B18" i="11"/>
  <c r="AJ18" i="11" s="1"/>
  <c r="S18" i="11"/>
  <c r="N18" i="11"/>
  <c r="V18" i="11"/>
  <c r="AB18" i="11"/>
  <c r="Q18" i="11"/>
  <c r="P18" i="11"/>
  <c r="F18" i="11"/>
  <c r="U18" i="11"/>
  <c r="G18" i="11"/>
  <c r="H18" i="11" s="1"/>
  <c r="AC18" i="11"/>
  <c r="AA18" i="11"/>
  <c r="A19" i="11"/>
  <c r="I18" i="11"/>
  <c r="C18" i="11"/>
  <c r="R18" i="11"/>
  <c r="L18" i="11"/>
  <c r="M18" i="11"/>
  <c r="D18" i="11"/>
  <c r="Y18" i="11"/>
  <c r="O18" i="11"/>
  <c r="X18" i="11"/>
  <c r="W18" i="11"/>
  <c r="T18" i="11"/>
  <c r="K18" i="11"/>
  <c r="E18" i="11"/>
  <c r="J18" i="11"/>
  <c r="Z18" i="11"/>
  <c r="B14" i="19"/>
  <c r="AJ14" i="19" s="1"/>
  <c r="L14" i="19"/>
  <c r="S14" i="19"/>
  <c r="A15" i="19"/>
  <c r="N14" i="19"/>
  <c r="M14" i="19"/>
  <c r="F14" i="19"/>
  <c r="D14" i="19"/>
  <c r="C14" i="19"/>
  <c r="A18" i="13"/>
  <c r="I17" i="13"/>
  <c r="AA17" i="13"/>
  <c r="AB17" i="13"/>
  <c r="F17" i="13"/>
  <c r="Q17" i="13"/>
  <c r="V17" i="13"/>
  <c r="R17" i="13"/>
  <c r="N17" i="13"/>
  <c r="X17" i="13"/>
  <c r="M17" i="13"/>
  <c r="D17" i="13"/>
  <c r="P17" i="13"/>
  <c r="T17" i="13"/>
  <c r="G17" i="13"/>
  <c r="L17" i="13"/>
  <c r="S17" i="13"/>
  <c r="B17" i="13"/>
  <c r="AC17" i="13"/>
  <c r="W17" i="13"/>
  <c r="Y17" i="13"/>
  <c r="O17" i="13"/>
  <c r="C17" i="13"/>
  <c r="U17" i="13"/>
  <c r="J17" i="13"/>
  <c r="K17" i="13"/>
  <c r="E17" i="13"/>
  <c r="Z17" i="13"/>
  <c r="S19" i="9"/>
  <c r="D19" i="9"/>
  <c r="N19" i="9"/>
  <c r="C19" i="9"/>
  <c r="B19" i="9"/>
  <c r="AJ19" i="9" s="1"/>
  <c r="M19" i="9"/>
  <c r="A20" i="9"/>
  <c r="F19" i="9"/>
  <c r="L19" i="9"/>
  <c r="N13" i="21"/>
  <c r="L13" i="21"/>
  <c r="M13" i="21"/>
  <c r="C13" i="21"/>
  <c r="A14" i="21"/>
  <c r="S13" i="21"/>
  <c r="B13" i="21"/>
  <c r="AJ13" i="21" s="1"/>
  <c r="D13" i="21"/>
  <c r="F13" i="21"/>
  <c r="A13" i="23"/>
  <c r="A20" i="2"/>
  <c r="AA19" i="2"/>
  <c r="Q19" i="2"/>
  <c r="G19" i="2"/>
  <c r="H19" i="2" s="1"/>
  <c r="M19" i="2"/>
  <c r="J19" i="2"/>
  <c r="AC19" i="2"/>
  <c r="R19" i="2"/>
  <c r="Z19" i="2"/>
  <c r="T19" i="2"/>
  <c r="W19" i="2"/>
  <c r="E19" i="2"/>
  <c r="X19" i="2"/>
  <c r="AB19" i="2"/>
  <c r="B19" i="2"/>
  <c r="AJ19" i="2" s="1"/>
  <c r="U19" i="2"/>
  <c r="L19" i="2"/>
  <c r="D19" i="2"/>
  <c r="F19" i="2"/>
  <c r="Y19" i="2"/>
  <c r="P19" i="2"/>
  <c r="I19" i="2"/>
  <c r="V19" i="2"/>
  <c r="N19" i="2"/>
  <c r="C19" i="2"/>
  <c r="S19" i="2"/>
  <c r="K19" i="2"/>
  <c r="O19" i="2"/>
  <c r="H18" i="2"/>
  <c r="AE16" i="17" l="1"/>
  <c r="AG16" i="17"/>
  <c r="AF16" i="17"/>
  <c r="AH16" i="17"/>
  <c r="AH15" i="19"/>
  <c r="AG15" i="19"/>
  <c r="AF15" i="19"/>
  <c r="AE15" i="19"/>
  <c r="N13" i="15"/>
  <c r="N14" i="15"/>
  <c r="N15" i="15"/>
  <c r="N13" i="17"/>
  <c r="N14" i="17"/>
  <c r="N13" i="9"/>
  <c r="N14" i="9"/>
  <c r="N15" i="9"/>
  <c r="N16" i="9"/>
  <c r="N17" i="9"/>
  <c r="N18" i="9"/>
  <c r="P1" i="1"/>
  <c r="I12" i="33"/>
  <c r="I12" i="17"/>
  <c r="I12" i="15"/>
  <c r="I12" i="37"/>
  <c r="I12" i="23"/>
  <c r="I13" i="23" s="1"/>
  <c r="I12" i="13"/>
  <c r="I12" i="11"/>
  <c r="I12" i="9"/>
  <c r="I12" i="25"/>
  <c r="I12" i="29"/>
  <c r="I12" i="31"/>
  <c r="I12" i="27"/>
  <c r="I12" i="21"/>
  <c r="I13" i="21" s="1"/>
  <c r="I12" i="35"/>
  <c r="I12" i="19"/>
  <c r="I12" i="2"/>
  <c r="N13" i="11"/>
  <c r="N14" i="11"/>
  <c r="N13" i="2"/>
  <c r="N14" i="2"/>
  <c r="N15" i="2"/>
  <c r="N16" i="2"/>
  <c r="N13" i="13"/>
  <c r="N14" i="13"/>
  <c r="H17" i="13"/>
  <c r="L13" i="23"/>
  <c r="N13" i="23"/>
  <c r="C13" i="23"/>
  <c r="S13" i="23"/>
  <c r="M13" i="23"/>
  <c r="A14" i="23"/>
  <c r="D13" i="23"/>
  <c r="B13" i="23"/>
  <c r="AJ13" i="23" s="1"/>
  <c r="F13" i="23"/>
  <c r="A13" i="25"/>
  <c r="U16" i="17"/>
  <c r="O16" i="17"/>
  <c r="P16" i="17"/>
  <c r="D16" i="17"/>
  <c r="R16" i="17"/>
  <c r="T16" i="17"/>
  <c r="I16" i="17"/>
  <c r="N16" i="17"/>
  <c r="Q16" i="17"/>
  <c r="C16" i="17"/>
  <c r="W16" i="17"/>
  <c r="V16" i="17"/>
  <c r="B16" i="17"/>
  <c r="AJ16" i="17" s="1"/>
  <c r="AA16" i="17"/>
  <c r="AB16" i="17"/>
  <c r="F16" i="17"/>
  <c r="G16" i="17"/>
  <c r="H16" i="17" s="1"/>
  <c r="L16" i="17"/>
  <c r="A17" i="17"/>
  <c r="M16" i="17"/>
  <c r="S16" i="17"/>
  <c r="X16" i="17"/>
  <c r="Y16" i="17"/>
  <c r="AC16" i="17"/>
  <c r="J16" i="17"/>
  <c r="E16" i="17"/>
  <c r="Z16" i="17"/>
  <c r="K16" i="17"/>
  <c r="F14" i="21"/>
  <c r="L14" i="21"/>
  <c r="C14" i="21"/>
  <c r="N14" i="21"/>
  <c r="M14" i="21"/>
  <c r="B14" i="21"/>
  <c r="AJ14" i="21" s="1"/>
  <c r="A15" i="21"/>
  <c r="D14" i="21"/>
  <c r="S14" i="21"/>
  <c r="G15" i="19"/>
  <c r="H15" i="19" s="1"/>
  <c r="S15" i="19"/>
  <c r="R15" i="19"/>
  <c r="T15" i="19"/>
  <c r="Y15" i="19"/>
  <c r="B15" i="19"/>
  <c r="AJ15" i="19" s="1"/>
  <c r="V15" i="19"/>
  <c r="P15" i="19"/>
  <c r="U15" i="19"/>
  <c r="N15" i="19"/>
  <c r="I15" i="19"/>
  <c r="C15" i="19"/>
  <c r="L15" i="19"/>
  <c r="AA15" i="19"/>
  <c r="F15" i="19"/>
  <c r="O15" i="19"/>
  <c r="X15" i="19"/>
  <c r="D15" i="19"/>
  <c r="W15" i="19"/>
  <c r="A16" i="19"/>
  <c r="AB15" i="19"/>
  <c r="M15" i="19"/>
  <c r="Q15" i="19"/>
  <c r="AC15" i="19"/>
  <c r="E15" i="19"/>
  <c r="Z15" i="19"/>
  <c r="J15" i="19"/>
  <c r="K15" i="19"/>
  <c r="AJ17" i="13"/>
  <c r="N19" i="11"/>
  <c r="L19" i="11"/>
  <c r="W19" i="11"/>
  <c r="Y19" i="11"/>
  <c r="R19" i="11"/>
  <c r="AA19" i="11"/>
  <c r="Q19" i="11"/>
  <c r="S19" i="11"/>
  <c r="T19" i="11"/>
  <c r="M19" i="11"/>
  <c r="X19" i="11"/>
  <c r="O19" i="11"/>
  <c r="I19" i="11"/>
  <c r="G19" i="11"/>
  <c r="H19" i="11" s="1"/>
  <c r="E19" i="11"/>
  <c r="AC19" i="11"/>
  <c r="F19" i="11"/>
  <c r="B19" i="11"/>
  <c r="AJ19" i="11" s="1"/>
  <c r="AB19" i="11"/>
  <c r="D19" i="11"/>
  <c r="C19" i="11"/>
  <c r="A20" i="11"/>
  <c r="V19" i="11"/>
  <c r="P19" i="11"/>
  <c r="U19" i="11"/>
  <c r="J19" i="11"/>
  <c r="Z19" i="11"/>
  <c r="K19" i="11"/>
  <c r="I17" i="15"/>
  <c r="U17" i="15"/>
  <c r="L17" i="15"/>
  <c r="A18" i="15"/>
  <c r="Y17" i="15"/>
  <c r="AC17" i="15"/>
  <c r="X17" i="15"/>
  <c r="M17" i="15"/>
  <c r="V17" i="15"/>
  <c r="S17" i="15"/>
  <c r="AA17" i="15"/>
  <c r="Q17" i="15"/>
  <c r="P17" i="15"/>
  <c r="B17" i="15"/>
  <c r="AJ17" i="15" s="1"/>
  <c r="T17" i="15"/>
  <c r="F17" i="15"/>
  <c r="D17" i="15"/>
  <c r="N17" i="15"/>
  <c r="W17" i="15"/>
  <c r="R17" i="15"/>
  <c r="AB17" i="15"/>
  <c r="O17" i="15"/>
  <c r="G17" i="15"/>
  <c r="H17" i="15" s="1"/>
  <c r="C17" i="15"/>
  <c r="J17" i="15"/>
  <c r="E17" i="15"/>
  <c r="K17" i="15"/>
  <c r="Z17" i="15"/>
  <c r="P20" i="9"/>
  <c r="L20" i="9"/>
  <c r="AB20" i="9"/>
  <c r="U20" i="9"/>
  <c r="G20" i="9"/>
  <c r="H20" i="9" s="1"/>
  <c r="R20" i="9"/>
  <c r="Y20" i="9"/>
  <c r="E20" i="9"/>
  <c r="X20" i="9"/>
  <c r="Z20" i="9"/>
  <c r="S20" i="9"/>
  <c r="V20" i="9"/>
  <c r="I20" i="9"/>
  <c r="AC20" i="9"/>
  <c r="K20" i="9"/>
  <c r="M20" i="9"/>
  <c r="T20" i="9"/>
  <c r="O20" i="9"/>
  <c r="W20" i="9"/>
  <c r="Q20" i="9"/>
  <c r="J20" i="9"/>
  <c r="A21" i="9"/>
  <c r="N20" i="9"/>
  <c r="F20" i="9"/>
  <c r="D20" i="9"/>
  <c r="AA20" i="9"/>
  <c r="C20" i="9"/>
  <c r="B20" i="9"/>
  <c r="AJ20" i="9" s="1"/>
  <c r="A19" i="13"/>
  <c r="AC18" i="13"/>
  <c r="U18" i="13"/>
  <c r="AA18" i="13"/>
  <c r="N18" i="13"/>
  <c r="T18" i="13"/>
  <c r="G18" i="13"/>
  <c r="H18" i="13" s="1"/>
  <c r="F18" i="13"/>
  <c r="W18" i="13"/>
  <c r="B18" i="13"/>
  <c r="D18" i="13"/>
  <c r="M18" i="13"/>
  <c r="X18" i="13"/>
  <c r="AB18" i="13"/>
  <c r="V18" i="13"/>
  <c r="L18" i="13"/>
  <c r="C18" i="13"/>
  <c r="R18" i="13"/>
  <c r="I18" i="13"/>
  <c r="Y18" i="13"/>
  <c r="S18" i="13"/>
  <c r="P18" i="13"/>
  <c r="O18" i="13"/>
  <c r="Q18" i="13"/>
  <c r="J18" i="13"/>
  <c r="K18" i="13"/>
  <c r="Z18" i="13"/>
  <c r="E18" i="13"/>
  <c r="A21" i="2"/>
  <c r="K20" i="2"/>
  <c r="U20" i="2"/>
  <c r="N20" i="2"/>
  <c r="S20" i="2"/>
  <c r="V20" i="2"/>
  <c r="P20" i="2"/>
  <c r="Q20" i="2"/>
  <c r="R20" i="2"/>
  <c r="Z20" i="2"/>
  <c r="O20" i="2"/>
  <c r="AA20" i="2"/>
  <c r="C20" i="2"/>
  <c r="X20" i="2"/>
  <c r="G20" i="2"/>
  <c r="T20" i="2"/>
  <c r="M20" i="2"/>
  <c r="F20" i="2"/>
  <c r="I20" i="2"/>
  <c r="L20" i="2"/>
  <c r="W20" i="2"/>
  <c r="Y20" i="2"/>
  <c r="AC20" i="2"/>
  <c r="J20" i="2"/>
  <c r="D20" i="2"/>
  <c r="E20" i="2"/>
  <c r="B20" i="2"/>
  <c r="AB20" i="2"/>
  <c r="AH15" i="21" l="1"/>
  <c r="AG15" i="21"/>
  <c r="AE15" i="21"/>
  <c r="AF15" i="21"/>
  <c r="AH16" i="19"/>
  <c r="AG16" i="19"/>
  <c r="AF16" i="19"/>
  <c r="AE16" i="19"/>
  <c r="I14" i="21"/>
  <c r="I13" i="15"/>
  <c r="I14" i="15"/>
  <c r="I15" i="15"/>
  <c r="I13" i="2"/>
  <c r="I14" i="2"/>
  <c r="I15" i="2"/>
  <c r="I16" i="2"/>
  <c r="I13" i="9"/>
  <c r="I14" i="9"/>
  <c r="I15" i="9"/>
  <c r="I16" i="9"/>
  <c r="I17" i="9"/>
  <c r="I18" i="9"/>
  <c r="I19" i="9"/>
  <c r="Q1" i="1"/>
  <c r="R1" i="1" s="1"/>
  <c r="S1" i="1" s="1"/>
  <c r="G12" i="35"/>
  <c r="G12" i="21"/>
  <c r="G12" i="19"/>
  <c r="G12" i="15"/>
  <c r="G12" i="33"/>
  <c r="G12" i="17"/>
  <c r="G12" i="11"/>
  <c r="G12" i="37"/>
  <c r="G12" i="23"/>
  <c r="G13" i="23" s="1"/>
  <c r="H13" i="23" s="1"/>
  <c r="G12" i="13"/>
  <c r="G12" i="9"/>
  <c r="G12" i="27"/>
  <c r="G12" i="25"/>
  <c r="G13" i="25" s="1"/>
  <c r="H13" i="25" s="1"/>
  <c r="G12" i="31"/>
  <c r="G12" i="29"/>
  <c r="G12" i="2"/>
  <c r="I13" i="17"/>
  <c r="I14" i="17"/>
  <c r="I13" i="19"/>
  <c r="I14" i="19"/>
  <c r="I13" i="11"/>
  <c r="I14" i="11"/>
  <c r="I13" i="13"/>
  <c r="I14" i="13"/>
  <c r="AJ18" i="13"/>
  <c r="Y18" i="15"/>
  <c r="D18" i="15"/>
  <c r="N18" i="15"/>
  <c r="AA18" i="15"/>
  <c r="G18" i="15"/>
  <c r="H18" i="15" s="1"/>
  <c r="B18" i="15"/>
  <c r="AJ18" i="15" s="1"/>
  <c r="Q18" i="15"/>
  <c r="AC18" i="15"/>
  <c r="M18" i="15"/>
  <c r="L18" i="15"/>
  <c r="O18" i="15"/>
  <c r="X18" i="15"/>
  <c r="F18" i="15"/>
  <c r="I18" i="15"/>
  <c r="T18" i="15"/>
  <c r="V18" i="15"/>
  <c r="A19" i="15"/>
  <c r="AB18" i="15"/>
  <c r="U18" i="15"/>
  <c r="S18" i="15"/>
  <c r="W18" i="15"/>
  <c r="P18" i="15"/>
  <c r="C18" i="15"/>
  <c r="R18" i="15"/>
  <c r="J18" i="15"/>
  <c r="E18" i="15"/>
  <c r="K18" i="15"/>
  <c r="Z18" i="15"/>
  <c r="A20" i="13"/>
  <c r="G19" i="13"/>
  <c r="M19" i="13"/>
  <c r="R19" i="13"/>
  <c r="U19" i="13"/>
  <c r="F19" i="13"/>
  <c r="L19" i="13"/>
  <c r="V19" i="13"/>
  <c r="E19" i="13"/>
  <c r="W19" i="13"/>
  <c r="B19" i="13"/>
  <c r="AJ19" i="13" s="1"/>
  <c r="AC19" i="13"/>
  <c r="AB19" i="13"/>
  <c r="D19" i="13"/>
  <c r="T19" i="13"/>
  <c r="N19" i="13"/>
  <c r="P19" i="13"/>
  <c r="S19" i="13"/>
  <c r="O19" i="13"/>
  <c r="C19" i="13"/>
  <c r="Y19" i="13"/>
  <c r="I19" i="13"/>
  <c r="AA19" i="13"/>
  <c r="X19" i="13"/>
  <c r="Q19" i="13"/>
  <c r="J19" i="13"/>
  <c r="Z19" i="13"/>
  <c r="K19" i="13"/>
  <c r="A22" i="9"/>
  <c r="Z21" i="9"/>
  <c r="AA21" i="9"/>
  <c r="J21" i="9"/>
  <c r="L21" i="9"/>
  <c r="V21" i="9"/>
  <c r="AC21" i="9"/>
  <c r="N21" i="9"/>
  <c r="I21" i="9"/>
  <c r="M21" i="9"/>
  <c r="Y21" i="9"/>
  <c r="O21" i="9"/>
  <c r="F21" i="9"/>
  <c r="K21" i="9"/>
  <c r="P21" i="9"/>
  <c r="X21" i="9"/>
  <c r="S21" i="9"/>
  <c r="U21" i="9"/>
  <c r="R21" i="9"/>
  <c r="T21" i="9"/>
  <c r="D21" i="9"/>
  <c r="Q21" i="9"/>
  <c r="B21" i="9"/>
  <c r="AJ21" i="9" s="1"/>
  <c r="W21" i="9"/>
  <c r="AB21" i="9"/>
  <c r="G21" i="9"/>
  <c r="H21" i="9" s="1"/>
  <c r="E21" i="9"/>
  <c r="C21" i="9"/>
  <c r="X20" i="11"/>
  <c r="Y20" i="11"/>
  <c r="S20" i="11"/>
  <c r="V20" i="11"/>
  <c r="N20" i="11"/>
  <c r="E20" i="11"/>
  <c r="I20" i="11"/>
  <c r="AC20" i="11"/>
  <c r="F20" i="11"/>
  <c r="D20" i="11"/>
  <c r="U20" i="11"/>
  <c r="Z20" i="11"/>
  <c r="AB20" i="11"/>
  <c r="O20" i="11"/>
  <c r="C20" i="11"/>
  <c r="R20" i="11"/>
  <c r="Q20" i="11"/>
  <c r="L20" i="11"/>
  <c r="J20" i="11"/>
  <c r="K20" i="11"/>
  <c r="A21" i="11"/>
  <c r="M20" i="11"/>
  <c r="W20" i="11"/>
  <c r="G20" i="11"/>
  <c r="H20" i="11" s="1"/>
  <c r="P20" i="11"/>
  <c r="T20" i="11"/>
  <c r="AA20" i="11"/>
  <c r="B20" i="11"/>
  <c r="AJ20" i="11" s="1"/>
  <c r="L13" i="25"/>
  <c r="M13" i="25"/>
  <c r="D13" i="25"/>
  <c r="C13" i="25"/>
  <c r="I13" i="25"/>
  <c r="S13" i="25"/>
  <c r="F13" i="25"/>
  <c r="A14" i="25"/>
  <c r="B13" i="25"/>
  <c r="AJ13" i="25" s="1"/>
  <c r="N13" i="25"/>
  <c r="X16" i="19"/>
  <c r="A17" i="19"/>
  <c r="B16" i="19"/>
  <c r="AJ16" i="19" s="1"/>
  <c r="I16" i="19"/>
  <c r="C16" i="19"/>
  <c r="AC16" i="19"/>
  <c r="S16" i="19"/>
  <c r="D16" i="19"/>
  <c r="V16" i="19"/>
  <c r="F16" i="19"/>
  <c r="N16" i="19"/>
  <c r="M16" i="19"/>
  <c r="P16" i="19"/>
  <c r="O16" i="19"/>
  <c r="R16" i="19"/>
  <c r="L16" i="19"/>
  <c r="AA16" i="19"/>
  <c r="U16" i="19"/>
  <c r="W16" i="19"/>
  <c r="Q16" i="19"/>
  <c r="G16" i="19"/>
  <c r="H16" i="19" s="1"/>
  <c r="T16" i="19"/>
  <c r="Y16" i="19"/>
  <c r="AB16" i="19"/>
  <c r="J16" i="19"/>
  <c r="E16" i="19"/>
  <c r="Z16" i="19"/>
  <c r="K16" i="19"/>
  <c r="A13" i="27"/>
  <c r="I15" i="21"/>
  <c r="B15" i="21"/>
  <c r="AJ15" i="21" s="1"/>
  <c r="L15" i="21"/>
  <c r="A16" i="21"/>
  <c r="R15" i="21"/>
  <c r="X15" i="21"/>
  <c r="AC15" i="21"/>
  <c r="G15" i="21"/>
  <c r="H15" i="21" s="1"/>
  <c r="C15" i="21"/>
  <c r="T15" i="21"/>
  <c r="Q15" i="21"/>
  <c r="W15" i="21"/>
  <c r="AB15" i="21"/>
  <c r="F15" i="21"/>
  <c r="U15" i="21"/>
  <c r="P15" i="21"/>
  <c r="S15" i="21"/>
  <c r="AA15" i="21"/>
  <c r="Y15" i="21"/>
  <c r="N15" i="21"/>
  <c r="M15" i="21"/>
  <c r="V15" i="21"/>
  <c r="D15" i="21"/>
  <c r="O15" i="21"/>
  <c r="E15" i="21"/>
  <c r="J15" i="21"/>
  <c r="Z15" i="21"/>
  <c r="K15" i="21"/>
  <c r="M14" i="23"/>
  <c r="C14" i="23"/>
  <c r="N14" i="23"/>
  <c r="L14" i="23"/>
  <c r="D14" i="23"/>
  <c r="A15" i="23"/>
  <c r="F14" i="23"/>
  <c r="S14" i="23"/>
  <c r="B14" i="23"/>
  <c r="AJ14" i="23" s="1"/>
  <c r="I14" i="23"/>
  <c r="D17" i="17"/>
  <c r="AC17" i="17"/>
  <c r="T17" i="17"/>
  <c r="R17" i="17"/>
  <c r="B17" i="17"/>
  <c r="AJ17" i="17" s="1"/>
  <c r="I17" i="17"/>
  <c r="A18" i="17"/>
  <c r="W17" i="17"/>
  <c r="S17" i="17"/>
  <c r="Y17" i="17"/>
  <c r="AB17" i="17"/>
  <c r="L17" i="17"/>
  <c r="O17" i="17"/>
  <c r="M17" i="17"/>
  <c r="G17" i="17"/>
  <c r="H17" i="17" s="1"/>
  <c r="U17" i="17"/>
  <c r="C17" i="17"/>
  <c r="F17" i="17"/>
  <c r="AA17" i="17"/>
  <c r="V17" i="17"/>
  <c r="X17" i="17"/>
  <c r="Q17" i="17"/>
  <c r="P17" i="17"/>
  <c r="N17" i="17"/>
  <c r="Z17" i="17"/>
  <c r="J17" i="17"/>
  <c r="K17" i="17"/>
  <c r="E17" i="17"/>
  <c r="AJ20" i="2"/>
  <c r="H20" i="2"/>
  <c r="A22" i="2"/>
  <c r="Z21" i="2"/>
  <c r="P21" i="2"/>
  <c r="F21" i="2"/>
  <c r="I21" i="2"/>
  <c r="AC21" i="2"/>
  <c r="G21" i="2"/>
  <c r="H21" i="2" s="1"/>
  <c r="O21" i="2"/>
  <c r="S21" i="2"/>
  <c r="B21" i="2"/>
  <c r="AJ21" i="2" s="1"/>
  <c r="C21" i="2"/>
  <c r="M21" i="2"/>
  <c r="Q21" i="2"/>
  <c r="AA21" i="2"/>
  <c r="K21" i="2"/>
  <c r="L21" i="2"/>
  <c r="E21" i="2"/>
  <c r="U21" i="2"/>
  <c r="V21" i="2"/>
  <c r="AB21" i="2"/>
  <c r="N21" i="2"/>
  <c r="Y21" i="2"/>
  <c r="J21" i="2"/>
  <c r="D21" i="2"/>
  <c r="X21" i="2"/>
  <c r="R21" i="2"/>
  <c r="T21" i="2"/>
  <c r="W21" i="2"/>
  <c r="AH16" i="21" l="1"/>
  <c r="AG16" i="21"/>
  <c r="AE16" i="21"/>
  <c r="AF16" i="21"/>
  <c r="AH15" i="23"/>
  <c r="AF15" i="23"/>
  <c r="AG15" i="23"/>
  <c r="AE15" i="23"/>
  <c r="G13" i="2"/>
  <c r="H13" i="2" s="1"/>
  <c r="G14" i="2"/>
  <c r="H14" i="2" s="1"/>
  <c r="G15" i="2"/>
  <c r="H15" i="2" s="1"/>
  <c r="G16" i="2"/>
  <c r="H16" i="2" s="1"/>
  <c r="T1" i="1"/>
  <c r="W12" i="35"/>
  <c r="W12" i="21"/>
  <c r="W12" i="19"/>
  <c r="W12" i="33"/>
  <c r="W12" i="17"/>
  <c r="W12" i="15"/>
  <c r="W12" i="29"/>
  <c r="W12" i="37"/>
  <c r="W12" i="23"/>
  <c r="W12" i="13"/>
  <c r="W12" i="11"/>
  <c r="W12" i="9"/>
  <c r="W12" i="25"/>
  <c r="W13" i="25" s="1"/>
  <c r="W12" i="27"/>
  <c r="W13" i="27" s="1"/>
  <c r="W12" i="31"/>
  <c r="W12" i="2"/>
  <c r="G13" i="11"/>
  <c r="H13" i="11" s="1"/>
  <c r="G14" i="11"/>
  <c r="H14" i="11" s="1"/>
  <c r="G14" i="23"/>
  <c r="H14" i="23" s="1"/>
  <c r="G13" i="17"/>
  <c r="H13" i="17" s="1"/>
  <c r="G14" i="17"/>
  <c r="H14" i="17" s="1"/>
  <c r="G13" i="15"/>
  <c r="H13" i="15" s="1"/>
  <c r="G14" i="15"/>
  <c r="H14" i="15" s="1"/>
  <c r="G15" i="15"/>
  <c r="H15" i="15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13" i="19"/>
  <c r="H13" i="19" s="1"/>
  <c r="G14" i="19"/>
  <c r="H14" i="19" s="1"/>
  <c r="G13" i="13"/>
  <c r="H13" i="13" s="1"/>
  <c r="G14" i="13"/>
  <c r="H14" i="13" s="1"/>
  <c r="G13" i="21"/>
  <c r="H13" i="21" s="1"/>
  <c r="G14" i="21"/>
  <c r="H14" i="21" s="1"/>
  <c r="S17" i="19"/>
  <c r="B17" i="19"/>
  <c r="AJ17" i="19" s="1"/>
  <c r="I17" i="19"/>
  <c r="U17" i="19"/>
  <c r="W17" i="19"/>
  <c r="AC17" i="19"/>
  <c r="D17" i="19"/>
  <c r="L17" i="19"/>
  <c r="G17" i="19"/>
  <c r="H17" i="19" s="1"/>
  <c r="Y17" i="19"/>
  <c r="AB17" i="19"/>
  <c r="C17" i="19"/>
  <c r="Q17" i="19"/>
  <c r="V17" i="19"/>
  <c r="M17" i="19"/>
  <c r="X17" i="19"/>
  <c r="AA17" i="19"/>
  <c r="F17" i="19"/>
  <c r="A18" i="19"/>
  <c r="R17" i="19"/>
  <c r="N17" i="19"/>
  <c r="P17" i="19"/>
  <c r="O17" i="19"/>
  <c r="T17" i="19"/>
  <c r="J17" i="19"/>
  <c r="Z17" i="19"/>
  <c r="K17" i="19"/>
  <c r="E17" i="19"/>
  <c r="J21" i="11"/>
  <c r="B21" i="11"/>
  <c r="AJ21" i="11" s="1"/>
  <c r="L21" i="11"/>
  <c r="K21" i="11"/>
  <c r="N21" i="11"/>
  <c r="AB21" i="11"/>
  <c r="AA21" i="11"/>
  <c r="Y21" i="11"/>
  <c r="Q21" i="11"/>
  <c r="I21" i="11"/>
  <c r="M21" i="11"/>
  <c r="Z21" i="11"/>
  <c r="G21" i="11"/>
  <c r="H21" i="11" s="1"/>
  <c r="D21" i="11"/>
  <c r="R21" i="11"/>
  <c r="C21" i="11"/>
  <c r="P21" i="11"/>
  <c r="AC21" i="11"/>
  <c r="O21" i="11"/>
  <c r="T21" i="11"/>
  <c r="F21" i="11"/>
  <c r="X21" i="11"/>
  <c r="S21" i="11"/>
  <c r="E21" i="11"/>
  <c r="W21" i="11"/>
  <c r="A22" i="11"/>
  <c r="V21" i="11"/>
  <c r="U21" i="11"/>
  <c r="A21" i="13"/>
  <c r="P20" i="13"/>
  <c r="W20" i="13"/>
  <c r="K20" i="13"/>
  <c r="AC20" i="13"/>
  <c r="V20" i="13"/>
  <c r="R20" i="13"/>
  <c r="M20" i="13"/>
  <c r="I20" i="13"/>
  <c r="U20" i="13"/>
  <c r="L20" i="13"/>
  <c r="S20" i="13"/>
  <c r="AA20" i="13"/>
  <c r="B20" i="13"/>
  <c r="T20" i="13"/>
  <c r="C20" i="13"/>
  <c r="Q20" i="13"/>
  <c r="F20" i="13"/>
  <c r="O20" i="13"/>
  <c r="J20" i="13"/>
  <c r="G20" i="13"/>
  <c r="Z20" i="13"/>
  <c r="D20" i="13"/>
  <c r="AB20" i="13"/>
  <c r="E20" i="13"/>
  <c r="Y20" i="13"/>
  <c r="X20" i="13"/>
  <c r="N20" i="13"/>
  <c r="Y18" i="17"/>
  <c r="AA18" i="17"/>
  <c r="W18" i="17"/>
  <c r="F18" i="17"/>
  <c r="L18" i="17"/>
  <c r="N18" i="17"/>
  <c r="S18" i="17"/>
  <c r="R18" i="17"/>
  <c r="D18" i="17"/>
  <c r="AB18" i="17"/>
  <c r="M18" i="17"/>
  <c r="A19" i="17"/>
  <c r="V18" i="17"/>
  <c r="T18" i="17"/>
  <c r="X18" i="17"/>
  <c r="AC18" i="17"/>
  <c r="P18" i="17"/>
  <c r="I18" i="17"/>
  <c r="C18" i="17"/>
  <c r="O18" i="17"/>
  <c r="U18" i="17"/>
  <c r="Q18" i="17"/>
  <c r="G18" i="17"/>
  <c r="H18" i="17" s="1"/>
  <c r="B18" i="17"/>
  <c r="AJ18" i="17" s="1"/>
  <c r="Z18" i="17"/>
  <c r="E18" i="17"/>
  <c r="J18" i="17"/>
  <c r="K18" i="17"/>
  <c r="H19" i="13"/>
  <c r="N14" i="25"/>
  <c r="I14" i="25"/>
  <c r="L14" i="25"/>
  <c r="F14" i="25"/>
  <c r="D14" i="25"/>
  <c r="C14" i="25"/>
  <c r="M14" i="25"/>
  <c r="G14" i="25"/>
  <c r="H14" i="25" s="1"/>
  <c r="B14" i="25"/>
  <c r="AJ14" i="25" s="1"/>
  <c r="S14" i="25"/>
  <c r="A15" i="25"/>
  <c r="D19" i="15"/>
  <c r="P19" i="15"/>
  <c r="V19" i="15"/>
  <c r="W19" i="15"/>
  <c r="T19" i="15"/>
  <c r="AC19" i="15"/>
  <c r="AA19" i="15"/>
  <c r="X19" i="15"/>
  <c r="R19" i="15"/>
  <c r="Q19" i="15"/>
  <c r="U19" i="15"/>
  <c r="S19" i="15"/>
  <c r="G19" i="15"/>
  <c r="H19" i="15" s="1"/>
  <c r="AB19" i="15"/>
  <c r="N19" i="15"/>
  <c r="M19" i="15"/>
  <c r="C19" i="15"/>
  <c r="F19" i="15"/>
  <c r="E19" i="15"/>
  <c r="Y19" i="15"/>
  <c r="O19" i="15"/>
  <c r="L19" i="15"/>
  <c r="A20" i="15"/>
  <c r="B19" i="15"/>
  <c r="AJ19" i="15" s="1"/>
  <c r="I19" i="15"/>
  <c r="Z19" i="15"/>
  <c r="J19" i="15"/>
  <c r="K19" i="15"/>
  <c r="P16" i="21"/>
  <c r="B16" i="21"/>
  <c r="AJ16" i="21" s="1"/>
  <c r="O16" i="21"/>
  <c r="X16" i="21"/>
  <c r="AC16" i="21"/>
  <c r="C16" i="21"/>
  <c r="T16" i="21"/>
  <c r="V16" i="21"/>
  <c r="F16" i="21"/>
  <c r="Q16" i="21"/>
  <c r="AA16" i="21"/>
  <c r="R16" i="21"/>
  <c r="D16" i="21"/>
  <c r="I16" i="21"/>
  <c r="L16" i="21"/>
  <c r="M16" i="21"/>
  <c r="A17" i="21"/>
  <c r="U16" i="21"/>
  <c r="S16" i="21"/>
  <c r="W16" i="21"/>
  <c r="AB16" i="21"/>
  <c r="N16" i="21"/>
  <c r="G16" i="21"/>
  <c r="H16" i="21" s="1"/>
  <c r="Y16" i="21"/>
  <c r="K16" i="21"/>
  <c r="E16" i="21"/>
  <c r="Z16" i="21"/>
  <c r="J16" i="21"/>
  <c r="D13" i="27"/>
  <c r="C13" i="27"/>
  <c r="S13" i="27"/>
  <c r="I13" i="27"/>
  <c r="M13" i="27"/>
  <c r="N13" i="27"/>
  <c r="B13" i="27"/>
  <c r="AJ13" i="27" s="1"/>
  <c r="F13" i="27"/>
  <c r="A14" i="27"/>
  <c r="L13" i="27"/>
  <c r="G13" i="27"/>
  <c r="H13" i="27" s="1"/>
  <c r="BI37" i="1"/>
  <c r="BI38" i="1" s="1"/>
  <c r="A13" i="29"/>
  <c r="F22" i="9"/>
  <c r="Q22" i="9"/>
  <c r="V22" i="9"/>
  <c r="E22" i="9"/>
  <c r="P22" i="9"/>
  <c r="C22" i="9"/>
  <c r="O22" i="9"/>
  <c r="G22" i="9"/>
  <c r="H22" i="9" s="1"/>
  <c r="W22" i="9"/>
  <c r="T22" i="9"/>
  <c r="D22" i="9"/>
  <c r="AC22" i="9"/>
  <c r="I22" i="9"/>
  <c r="AA22" i="9"/>
  <c r="R22" i="9"/>
  <c r="N22" i="9"/>
  <c r="X22" i="9"/>
  <c r="A23" i="9"/>
  <c r="B22" i="9"/>
  <c r="AJ22" i="9" s="1"/>
  <c r="K22" i="9"/>
  <c r="Y22" i="9"/>
  <c r="AB22" i="9"/>
  <c r="J22" i="9"/>
  <c r="M22" i="9"/>
  <c r="U22" i="9"/>
  <c r="Z22" i="9"/>
  <c r="L22" i="9"/>
  <c r="S22" i="9"/>
  <c r="W15" i="23"/>
  <c r="R15" i="23"/>
  <c r="F15" i="23"/>
  <c r="N15" i="23"/>
  <c r="X15" i="23"/>
  <c r="P15" i="23"/>
  <c r="AB15" i="23"/>
  <c r="B15" i="23"/>
  <c r="AJ15" i="23" s="1"/>
  <c r="C15" i="23"/>
  <c r="Y15" i="23"/>
  <c r="M15" i="23"/>
  <c r="G15" i="23"/>
  <c r="H15" i="23" s="1"/>
  <c r="L15" i="23"/>
  <c r="Q15" i="23"/>
  <c r="AC15" i="23"/>
  <c r="S15" i="23"/>
  <c r="D15" i="23"/>
  <c r="U15" i="23"/>
  <c r="O15" i="23"/>
  <c r="V15" i="23"/>
  <c r="T15" i="23"/>
  <c r="AA15" i="23"/>
  <c r="A16" i="23"/>
  <c r="I15" i="23"/>
  <c r="Z15" i="23"/>
  <c r="J15" i="23"/>
  <c r="K15" i="23"/>
  <c r="E15" i="23"/>
  <c r="A23" i="2"/>
  <c r="J22" i="2"/>
  <c r="U22" i="2"/>
  <c r="E22" i="2"/>
  <c r="O22" i="2"/>
  <c r="Q22" i="2"/>
  <c r="AB22" i="2"/>
  <c r="K22" i="2"/>
  <c r="B22" i="2"/>
  <c r="AJ22" i="2" s="1"/>
  <c r="AC22" i="2"/>
  <c r="V22" i="2"/>
  <c r="L22" i="2"/>
  <c r="N22" i="2"/>
  <c r="Z22" i="2"/>
  <c r="S22" i="2"/>
  <c r="D22" i="2"/>
  <c r="G22" i="2"/>
  <c r="H22" i="2" s="1"/>
  <c r="X22" i="2"/>
  <c r="R22" i="2"/>
  <c r="W22" i="2"/>
  <c r="I22" i="2"/>
  <c r="C22" i="2"/>
  <c r="F22" i="2"/>
  <c r="P22" i="2"/>
  <c r="T22" i="2"/>
  <c r="M22" i="2"/>
  <c r="Y22" i="2"/>
  <c r="AA22" i="2"/>
  <c r="AF16" i="23" l="1"/>
  <c r="AE16" i="23"/>
  <c r="AG16" i="23"/>
  <c r="AH16" i="23"/>
  <c r="AH15" i="25"/>
  <c r="AG15" i="25"/>
  <c r="AF15" i="25"/>
  <c r="AE15" i="25"/>
  <c r="W13" i="19"/>
  <c r="W14" i="19"/>
  <c r="W13" i="13"/>
  <c r="W14" i="13"/>
  <c r="W13" i="21"/>
  <c r="W14" i="21"/>
  <c r="W13" i="11"/>
  <c r="W14" i="11"/>
  <c r="W13" i="23"/>
  <c r="W14" i="23"/>
  <c r="W13" i="2"/>
  <c r="W14" i="2"/>
  <c r="W15" i="2"/>
  <c r="W16" i="2"/>
  <c r="U1" i="1"/>
  <c r="V1" i="1" s="1"/>
  <c r="W1" i="1" s="1"/>
  <c r="X1" i="1" s="1"/>
  <c r="Y1" i="1" s="1"/>
  <c r="Z1" i="1" s="1"/>
  <c r="AA1" i="1" s="1"/>
  <c r="X12" i="35"/>
  <c r="X12" i="21"/>
  <c r="X12" i="19"/>
  <c r="X12" i="15"/>
  <c r="X12" i="33"/>
  <c r="X12" i="17"/>
  <c r="X12" i="11"/>
  <c r="X12" i="9"/>
  <c r="X12" i="37"/>
  <c r="X12" i="23"/>
  <c r="X12" i="13"/>
  <c r="X12" i="25"/>
  <c r="X12" i="31"/>
  <c r="X12" i="29"/>
  <c r="X13" i="29" s="1"/>
  <c r="X12" i="27"/>
  <c r="X13" i="27" s="1"/>
  <c r="X12" i="2"/>
  <c r="W14" i="25"/>
  <c r="W13" i="15"/>
  <c r="W14" i="15"/>
  <c r="W15" i="15"/>
  <c r="W13" i="17"/>
  <c r="W14" i="17"/>
  <c r="W13" i="9"/>
  <c r="W14" i="9"/>
  <c r="W15" i="9"/>
  <c r="W16" i="9"/>
  <c r="W17" i="9"/>
  <c r="W18" i="9"/>
  <c r="W19" i="9"/>
  <c r="M17" i="21"/>
  <c r="R17" i="21"/>
  <c r="D17" i="21"/>
  <c r="Y17" i="21"/>
  <c r="G17" i="21"/>
  <c r="H17" i="21" s="1"/>
  <c r="I17" i="21"/>
  <c r="W17" i="21"/>
  <c r="C17" i="21"/>
  <c r="Q17" i="21"/>
  <c r="T17" i="21"/>
  <c r="B17" i="21"/>
  <c r="AJ17" i="21" s="1"/>
  <c r="V17" i="21"/>
  <c r="F17" i="21"/>
  <c r="O17" i="21"/>
  <c r="A18" i="21"/>
  <c r="P17" i="21"/>
  <c r="L17" i="21"/>
  <c r="S17" i="21"/>
  <c r="U17" i="21"/>
  <c r="AA17" i="21"/>
  <c r="AC17" i="21"/>
  <c r="AB17" i="21"/>
  <c r="X17" i="21"/>
  <c r="N17" i="21"/>
  <c r="K17" i="21"/>
  <c r="E17" i="21"/>
  <c r="J17" i="21"/>
  <c r="Z17" i="21"/>
  <c r="Y19" i="17"/>
  <c r="V19" i="17"/>
  <c r="P19" i="17"/>
  <c r="M19" i="17"/>
  <c r="F19" i="17"/>
  <c r="X19" i="17"/>
  <c r="E19" i="17"/>
  <c r="L19" i="17"/>
  <c r="B19" i="17"/>
  <c r="AJ19" i="17" s="1"/>
  <c r="C19" i="17"/>
  <c r="W19" i="17"/>
  <c r="S19" i="17"/>
  <c r="AA19" i="17"/>
  <c r="U19" i="17"/>
  <c r="O19" i="17"/>
  <c r="I19" i="17"/>
  <c r="N19" i="17"/>
  <c r="D19" i="17"/>
  <c r="A20" i="17"/>
  <c r="AB19" i="17"/>
  <c r="AC19" i="17"/>
  <c r="R19" i="17"/>
  <c r="T19" i="17"/>
  <c r="G19" i="17"/>
  <c r="H19" i="17" s="1"/>
  <c r="Q19" i="17"/>
  <c r="K19" i="17"/>
  <c r="Z19" i="17"/>
  <c r="J19" i="17"/>
  <c r="V21" i="13"/>
  <c r="X21" i="13"/>
  <c r="M21" i="13"/>
  <c r="U21" i="13"/>
  <c r="AC21" i="13"/>
  <c r="D21" i="13"/>
  <c r="N21" i="13"/>
  <c r="C21" i="13"/>
  <c r="P21" i="13"/>
  <c r="I21" i="13"/>
  <c r="K21" i="13"/>
  <c r="S21" i="13"/>
  <c r="AB21" i="13"/>
  <c r="F21" i="13"/>
  <c r="Z21" i="13"/>
  <c r="B21" i="13"/>
  <c r="AJ21" i="13" s="1"/>
  <c r="G21" i="13"/>
  <c r="J21" i="13"/>
  <c r="Y21" i="13"/>
  <c r="L21" i="13"/>
  <c r="E21" i="13"/>
  <c r="O21" i="13"/>
  <c r="A22" i="13"/>
  <c r="Q21" i="13"/>
  <c r="W21" i="13"/>
  <c r="T21" i="13"/>
  <c r="AA21" i="13"/>
  <c r="R21" i="13"/>
  <c r="P15" i="25"/>
  <c r="G15" i="25"/>
  <c r="H15" i="25" s="1"/>
  <c r="B15" i="25"/>
  <c r="AJ15" i="25" s="1"/>
  <c r="O15" i="25"/>
  <c r="AC15" i="25"/>
  <c r="A16" i="25"/>
  <c r="AA15" i="25"/>
  <c r="L15" i="25"/>
  <c r="U15" i="25"/>
  <c r="Y15" i="25"/>
  <c r="V15" i="25"/>
  <c r="S15" i="25"/>
  <c r="M15" i="25"/>
  <c r="W15" i="25"/>
  <c r="F15" i="25"/>
  <c r="X15" i="25"/>
  <c r="AB15" i="25"/>
  <c r="Q15" i="25"/>
  <c r="R15" i="25"/>
  <c r="C15" i="25"/>
  <c r="T15" i="25"/>
  <c r="I15" i="25"/>
  <c r="N15" i="25"/>
  <c r="D15" i="25"/>
  <c r="J15" i="25"/>
  <c r="E15" i="25"/>
  <c r="Z15" i="25"/>
  <c r="K15" i="25"/>
  <c r="T23" i="9"/>
  <c r="D23" i="9"/>
  <c r="O23" i="9"/>
  <c r="P23" i="9"/>
  <c r="B23" i="9"/>
  <c r="AJ23" i="9" s="1"/>
  <c r="I23" i="9"/>
  <c r="S23" i="9"/>
  <c r="Q23" i="9"/>
  <c r="N23" i="9"/>
  <c r="AA23" i="9"/>
  <c r="E23" i="9"/>
  <c r="U23" i="9"/>
  <c r="A24" i="9"/>
  <c r="G23" i="9"/>
  <c r="H23" i="9" s="1"/>
  <c r="W23" i="9"/>
  <c r="Z23" i="9"/>
  <c r="R23" i="9"/>
  <c r="C23" i="9"/>
  <c r="V23" i="9"/>
  <c r="X23" i="9"/>
  <c r="J23" i="9"/>
  <c r="M23" i="9"/>
  <c r="AC23" i="9"/>
  <c r="Y23" i="9"/>
  <c r="L23" i="9"/>
  <c r="AB23" i="9"/>
  <c r="K23" i="9"/>
  <c r="F23" i="9"/>
  <c r="AJ20" i="13"/>
  <c r="F14" i="27"/>
  <c r="C14" i="27"/>
  <c r="I14" i="27"/>
  <c r="A15" i="27"/>
  <c r="W14" i="27"/>
  <c r="B14" i="27"/>
  <c r="AJ14" i="27" s="1"/>
  <c r="S14" i="27"/>
  <c r="D14" i="27"/>
  <c r="L14" i="27"/>
  <c r="N14" i="27"/>
  <c r="M14" i="27"/>
  <c r="G14" i="27"/>
  <c r="H14" i="27" s="1"/>
  <c r="H20" i="13"/>
  <c r="A23" i="11"/>
  <c r="N22" i="11"/>
  <c r="W22" i="11"/>
  <c r="G22" i="11"/>
  <c r="H22" i="11" s="1"/>
  <c r="D22" i="11"/>
  <c r="AC22" i="11"/>
  <c r="M22" i="11"/>
  <c r="K22" i="11"/>
  <c r="V22" i="11"/>
  <c r="R22" i="11"/>
  <c r="T22" i="11"/>
  <c r="J22" i="11"/>
  <c r="AA22" i="11"/>
  <c r="P22" i="11"/>
  <c r="B22" i="11"/>
  <c r="AJ22" i="11" s="1"/>
  <c r="AB22" i="11"/>
  <c r="Q22" i="11"/>
  <c r="X22" i="11"/>
  <c r="C22" i="11"/>
  <c r="O22" i="11"/>
  <c r="Z22" i="11"/>
  <c r="F22" i="11"/>
  <c r="L22" i="11"/>
  <c r="U22" i="11"/>
  <c r="Y22" i="11"/>
  <c r="I22" i="11"/>
  <c r="S22" i="11"/>
  <c r="E22" i="11"/>
  <c r="F13" i="29"/>
  <c r="G13" i="29"/>
  <c r="H13" i="29" s="1"/>
  <c r="I13" i="29"/>
  <c r="S13" i="29"/>
  <c r="M13" i="29"/>
  <c r="A14" i="29"/>
  <c r="D13" i="29"/>
  <c r="B13" i="29"/>
  <c r="AJ13" i="29" s="1"/>
  <c r="W13" i="29"/>
  <c r="L13" i="29"/>
  <c r="C13" i="29"/>
  <c r="N13" i="29"/>
  <c r="O20" i="15"/>
  <c r="E20" i="15"/>
  <c r="J20" i="15"/>
  <c r="Y20" i="15"/>
  <c r="AC20" i="15"/>
  <c r="A21" i="15"/>
  <c r="Z20" i="15"/>
  <c r="G20" i="15"/>
  <c r="H20" i="15" s="1"/>
  <c r="AA20" i="15"/>
  <c r="T20" i="15"/>
  <c r="P20" i="15"/>
  <c r="I20" i="15"/>
  <c r="U20" i="15"/>
  <c r="V20" i="15"/>
  <c r="S20" i="15"/>
  <c r="X20" i="15"/>
  <c r="B20" i="15"/>
  <c r="AJ20" i="15" s="1"/>
  <c r="N20" i="15"/>
  <c r="K20" i="15"/>
  <c r="R20" i="15"/>
  <c r="F20" i="15"/>
  <c r="C20" i="15"/>
  <c r="AB20" i="15"/>
  <c r="W20" i="15"/>
  <c r="M20" i="15"/>
  <c r="L20" i="15"/>
  <c r="Q20" i="15"/>
  <c r="D20" i="15"/>
  <c r="R16" i="23"/>
  <c r="G16" i="23"/>
  <c r="H16" i="23" s="1"/>
  <c r="F16" i="23"/>
  <c r="Q16" i="23"/>
  <c r="V16" i="23"/>
  <c r="D16" i="23"/>
  <c r="U16" i="23"/>
  <c r="N16" i="23"/>
  <c r="AB16" i="23"/>
  <c r="X16" i="23"/>
  <c r="L16" i="23"/>
  <c r="W16" i="23"/>
  <c r="C16" i="23"/>
  <c r="AA16" i="23"/>
  <c r="AC16" i="23"/>
  <c r="B16" i="23"/>
  <c r="AJ16" i="23" s="1"/>
  <c r="A17" i="23"/>
  <c r="I16" i="23"/>
  <c r="M16" i="23"/>
  <c r="S16" i="23"/>
  <c r="Y16" i="23"/>
  <c r="T16" i="23"/>
  <c r="P16" i="23"/>
  <c r="O16" i="23"/>
  <c r="J16" i="23"/>
  <c r="E16" i="23"/>
  <c r="Z16" i="23"/>
  <c r="K16" i="23"/>
  <c r="BI39" i="1"/>
  <c r="BI40" i="1" s="1"/>
  <c r="BI41" i="1" s="1"/>
  <c r="A13" i="31"/>
  <c r="X18" i="19"/>
  <c r="G18" i="19"/>
  <c r="H18" i="19" s="1"/>
  <c r="Q18" i="19"/>
  <c r="V18" i="19"/>
  <c r="B18" i="19"/>
  <c r="AJ18" i="19" s="1"/>
  <c r="U18" i="19"/>
  <c r="O18" i="19"/>
  <c r="P18" i="19"/>
  <c r="S18" i="19"/>
  <c r="M18" i="19"/>
  <c r="N18" i="19"/>
  <c r="L18" i="19"/>
  <c r="Y18" i="19"/>
  <c r="I18" i="19"/>
  <c r="A19" i="19"/>
  <c r="AB18" i="19"/>
  <c r="AC18" i="19"/>
  <c r="C18" i="19"/>
  <c r="D18" i="19"/>
  <c r="AA18" i="19"/>
  <c r="T18" i="19"/>
  <c r="W18" i="19"/>
  <c r="F18" i="19"/>
  <c r="R18" i="19"/>
  <c r="E18" i="19"/>
  <c r="Z18" i="19"/>
  <c r="J18" i="19"/>
  <c r="K18" i="19"/>
  <c r="A24" i="2"/>
  <c r="Y23" i="2"/>
  <c r="E23" i="2"/>
  <c r="V23" i="2"/>
  <c r="W23" i="2"/>
  <c r="C23" i="2"/>
  <c r="L23" i="2"/>
  <c r="AC23" i="2"/>
  <c r="O23" i="2"/>
  <c r="U23" i="2"/>
  <c r="N23" i="2"/>
  <c r="B23" i="2"/>
  <c r="AJ23" i="2" s="1"/>
  <c r="I23" i="2"/>
  <c r="K23" i="2"/>
  <c r="R23" i="2"/>
  <c r="AA23" i="2"/>
  <c r="D23" i="2"/>
  <c r="J23" i="2"/>
  <c r="G23" i="2"/>
  <c r="H23" i="2" s="1"/>
  <c r="Q23" i="2"/>
  <c r="F23" i="2"/>
  <c r="S23" i="2"/>
  <c r="P23" i="2"/>
  <c r="AB23" i="2"/>
  <c r="M23" i="2"/>
  <c r="Z23" i="2"/>
  <c r="T23" i="2"/>
  <c r="X23" i="2"/>
  <c r="AH16" i="25" l="1"/>
  <c r="AG16" i="25"/>
  <c r="AF16" i="25"/>
  <c r="AE16" i="25"/>
  <c r="AH15" i="27"/>
  <c r="AG15" i="27"/>
  <c r="AE15" i="27"/>
  <c r="AF15" i="27"/>
  <c r="X14" i="27"/>
  <c r="X13" i="21"/>
  <c r="X14" i="21"/>
  <c r="X13" i="2"/>
  <c r="X14" i="2"/>
  <c r="X15" i="2"/>
  <c r="X16" i="2"/>
  <c r="X13" i="9"/>
  <c r="X14" i="9"/>
  <c r="X15" i="9"/>
  <c r="X16" i="9"/>
  <c r="X17" i="9"/>
  <c r="X18" i="9"/>
  <c r="X19" i="9"/>
  <c r="AB1" i="1"/>
  <c r="O12" i="35"/>
  <c r="O12" i="21"/>
  <c r="O12" i="19"/>
  <c r="O12" i="33"/>
  <c r="O12" i="17"/>
  <c r="O12" i="15"/>
  <c r="O12" i="29"/>
  <c r="O13" i="29" s="1"/>
  <c r="O12" i="37"/>
  <c r="O12" i="23"/>
  <c r="O12" i="13"/>
  <c r="O12" i="11"/>
  <c r="O12" i="9"/>
  <c r="O12" i="25"/>
  <c r="O12" i="27"/>
  <c r="O12" i="31"/>
  <c r="O13" i="31" s="1"/>
  <c r="O12" i="2"/>
  <c r="X13" i="23"/>
  <c r="X14" i="23"/>
  <c r="X13" i="11"/>
  <c r="X14" i="11"/>
  <c r="X13" i="17"/>
  <c r="X14" i="17"/>
  <c r="X13" i="25"/>
  <c r="X14" i="25"/>
  <c r="X13" i="15"/>
  <c r="X14" i="15"/>
  <c r="X15" i="15"/>
  <c r="X13" i="13"/>
  <c r="X14" i="13"/>
  <c r="X13" i="19"/>
  <c r="X14" i="19"/>
  <c r="N13" i="31"/>
  <c r="L13" i="31"/>
  <c r="F13" i="31"/>
  <c r="B13" i="31"/>
  <c r="AJ13" i="31" s="1"/>
  <c r="A14" i="31"/>
  <c r="W13" i="31"/>
  <c r="M13" i="31"/>
  <c r="I13" i="31"/>
  <c r="C13" i="31"/>
  <c r="G13" i="31"/>
  <c r="X13" i="31"/>
  <c r="D13" i="31"/>
  <c r="S13" i="31"/>
  <c r="O21" i="15"/>
  <c r="T21" i="15"/>
  <c r="Z21" i="15"/>
  <c r="G21" i="15"/>
  <c r="H21" i="15" s="1"/>
  <c r="K21" i="15"/>
  <c r="D21" i="15"/>
  <c r="I21" i="15"/>
  <c r="L21" i="15"/>
  <c r="X21" i="15"/>
  <c r="Y21" i="15"/>
  <c r="U21" i="15"/>
  <c r="Q21" i="15"/>
  <c r="AC21" i="15"/>
  <c r="R21" i="15"/>
  <c r="N21" i="15"/>
  <c r="AB21" i="15"/>
  <c r="M21" i="15"/>
  <c r="P21" i="15"/>
  <c r="E21" i="15"/>
  <c r="AA21" i="15"/>
  <c r="B21" i="15"/>
  <c r="AJ21" i="15" s="1"/>
  <c r="V21" i="15"/>
  <c r="A22" i="15"/>
  <c r="C21" i="15"/>
  <c r="J21" i="15"/>
  <c r="W21" i="15"/>
  <c r="F21" i="15"/>
  <c r="S21" i="15"/>
  <c r="C15" i="27"/>
  <c r="AC15" i="27"/>
  <c r="I15" i="27"/>
  <c r="AA15" i="27"/>
  <c r="R15" i="27"/>
  <c r="G15" i="27"/>
  <c r="H15" i="27" s="1"/>
  <c r="Y15" i="27"/>
  <c r="AB15" i="27"/>
  <c r="B15" i="27"/>
  <c r="AJ15" i="27" s="1"/>
  <c r="W15" i="27"/>
  <c r="N15" i="27"/>
  <c r="V15" i="27"/>
  <c r="T15" i="27"/>
  <c r="U15" i="27"/>
  <c r="X15" i="27"/>
  <c r="A16" i="27"/>
  <c r="L15" i="27"/>
  <c r="P15" i="27"/>
  <c r="F15" i="27"/>
  <c r="M15" i="27"/>
  <c r="D15" i="27"/>
  <c r="O15" i="27"/>
  <c r="Q15" i="27"/>
  <c r="S15" i="27"/>
  <c r="E15" i="27"/>
  <c r="K15" i="27"/>
  <c r="Z15" i="27"/>
  <c r="J15" i="27"/>
  <c r="H21" i="13"/>
  <c r="X22" i="13"/>
  <c r="AB22" i="13"/>
  <c r="AC22" i="13"/>
  <c r="AA22" i="13"/>
  <c r="G22" i="13"/>
  <c r="Y22" i="13"/>
  <c r="E22" i="13"/>
  <c r="A23" i="13"/>
  <c r="F22" i="13"/>
  <c r="U22" i="13"/>
  <c r="V22" i="13"/>
  <c r="R22" i="13"/>
  <c r="W22" i="13"/>
  <c r="C22" i="13"/>
  <c r="L22" i="13"/>
  <c r="S22" i="13"/>
  <c r="I22" i="13"/>
  <c r="M22" i="13"/>
  <c r="J22" i="13"/>
  <c r="P22" i="13"/>
  <c r="B22" i="13"/>
  <c r="AJ22" i="13" s="1"/>
  <c r="K22" i="13"/>
  <c r="N22" i="13"/>
  <c r="O22" i="13"/>
  <c r="T22" i="13"/>
  <c r="D22" i="13"/>
  <c r="Z22" i="13"/>
  <c r="Q22" i="13"/>
  <c r="U19" i="19"/>
  <c r="T19" i="19"/>
  <c r="G19" i="19"/>
  <c r="H19" i="19" s="1"/>
  <c r="W19" i="19"/>
  <c r="M19" i="19"/>
  <c r="B19" i="19"/>
  <c r="AJ19" i="19" s="1"/>
  <c r="AA19" i="19"/>
  <c r="S19" i="19"/>
  <c r="F19" i="19"/>
  <c r="N19" i="19"/>
  <c r="R19" i="19"/>
  <c r="Q19" i="19"/>
  <c r="Y19" i="19"/>
  <c r="I19" i="19"/>
  <c r="AC19" i="19"/>
  <c r="D19" i="19"/>
  <c r="X19" i="19"/>
  <c r="O19" i="19"/>
  <c r="V19" i="19"/>
  <c r="E19" i="19"/>
  <c r="A20" i="19"/>
  <c r="AB19" i="19"/>
  <c r="C19" i="19"/>
  <c r="P19" i="19"/>
  <c r="L19" i="19"/>
  <c r="Z19" i="19"/>
  <c r="J19" i="19"/>
  <c r="K19" i="19"/>
  <c r="A21" i="17"/>
  <c r="Z20" i="17"/>
  <c r="W20" i="17"/>
  <c r="X20" i="17"/>
  <c r="T20" i="17"/>
  <c r="L20" i="17"/>
  <c r="Q20" i="17"/>
  <c r="V20" i="17"/>
  <c r="J20" i="17"/>
  <c r="E20" i="17"/>
  <c r="O20" i="17"/>
  <c r="B20" i="17"/>
  <c r="AJ20" i="17" s="1"/>
  <c r="I20" i="17"/>
  <c r="F20" i="17"/>
  <c r="AA20" i="17"/>
  <c r="P20" i="17"/>
  <c r="S20" i="17"/>
  <c r="N20" i="17"/>
  <c r="AB20" i="17"/>
  <c r="AC20" i="17"/>
  <c r="C20" i="17"/>
  <c r="G20" i="17"/>
  <c r="H20" i="17" s="1"/>
  <c r="R20" i="17"/>
  <c r="U20" i="17"/>
  <c r="K20" i="17"/>
  <c r="D20" i="17"/>
  <c r="M20" i="17"/>
  <c r="Y20" i="17"/>
  <c r="A19" i="21"/>
  <c r="I18" i="21"/>
  <c r="W18" i="21"/>
  <c r="T18" i="21"/>
  <c r="Y18" i="21"/>
  <c r="S18" i="21"/>
  <c r="X18" i="21"/>
  <c r="F18" i="21"/>
  <c r="AC18" i="21"/>
  <c r="V18" i="21"/>
  <c r="Q18" i="21"/>
  <c r="G18" i="21"/>
  <c r="H18" i="21" s="1"/>
  <c r="U18" i="21"/>
  <c r="N18" i="21"/>
  <c r="P18" i="21"/>
  <c r="M18" i="21"/>
  <c r="D18" i="21"/>
  <c r="R18" i="21"/>
  <c r="B18" i="21"/>
  <c r="AJ18" i="21" s="1"/>
  <c r="AA18" i="21"/>
  <c r="AB18" i="21"/>
  <c r="L18" i="21"/>
  <c r="C18" i="21"/>
  <c r="O18" i="21"/>
  <c r="J18" i="21"/>
  <c r="K18" i="21"/>
  <c r="E18" i="21"/>
  <c r="Z18" i="21"/>
  <c r="N14" i="29"/>
  <c r="S14" i="29"/>
  <c r="X14" i="29"/>
  <c r="W14" i="29"/>
  <c r="D14" i="29"/>
  <c r="F14" i="29"/>
  <c r="G14" i="29"/>
  <c r="H14" i="29" s="1"/>
  <c r="A15" i="29"/>
  <c r="L14" i="29"/>
  <c r="C14" i="29"/>
  <c r="I14" i="29"/>
  <c r="B14" i="29"/>
  <c r="AJ14" i="29" s="1"/>
  <c r="M14" i="29"/>
  <c r="BI42" i="1"/>
  <c r="BI43" i="1" s="1"/>
  <c r="BI44" i="1" s="1"/>
  <c r="BI45" i="1" s="1"/>
  <c r="BI46" i="1" s="1"/>
  <c r="BI47" i="1" s="1"/>
  <c r="BI48" i="1" s="1"/>
  <c r="BI49" i="1" s="1"/>
  <c r="BI50" i="1" s="1"/>
  <c r="BI51" i="1" s="1"/>
  <c r="BI52" i="1" s="1"/>
  <c r="BI53" i="1" s="1"/>
  <c r="BI54" i="1" s="1"/>
  <c r="BI55" i="1" s="1"/>
  <c r="A13" i="33"/>
  <c r="E24" i="9"/>
  <c r="B24" i="9"/>
  <c r="AJ24" i="9" s="1"/>
  <c r="O24" i="9"/>
  <c r="AC24" i="9"/>
  <c r="K24" i="9"/>
  <c r="L24" i="9"/>
  <c r="Z24" i="9"/>
  <c r="W24" i="9"/>
  <c r="I24" i="9"/>
  <c r="F24" i="9"/>
  <c r="S24" i="9"/>
  <c r="X24" i="9"/>
  <c r="V24" i="9"/>
  <c r="U24" i="9"/>
  <c r="M24" i="9"/>
  <c r="N24" i="9"/>
  <c r="Q24" i="9"/>
  <c r="A25" i="9"/>
  <c r="J24" i="9"/>
  <c r="D24" i="9"/>
  <c r="T24" i="9"/>
  <c r="C24" i="9"/>
  <c r="P24" i="9"/>
  <c r="AB24" i="9"/>
  <c r="G24" i="9"/>
  <c r="H24" i="9" s="1"/>
  <c r="Y24" i="9"/>
  <c r="AA24" i="9"/>
  <c r="R24" i="9"/>
  <c r="W17" i="23"/>
  <c r="T17" i="23"/>
  <c r="S17" i="23"/>
  <c r="X17" i="23"/>
  <c r="G17" i="23"/>
  <c r="H17" i="23" s="1"/>
  <c r="U17" i="23"/>
  <c r="N17" i="23"/>
  <c r="I17" i="23"/>
  <c r="C17" i="23"/>
  <c r="A18" i="23"/>
  <c r="D17" i="23"/>
  <c r="M17" i="23"/>
  <c r="AA17" i="23"/>
  <c r="Y17" i="23"/>
  <c r="Q17" i="23"/>
  <c r="L17" i="23"/>
  <c r="AB17" i="23"/>
  <c r="P17" i="23"/>
  <c r="F17" i="23"/>
  <c r="B17" i="23"/>
  <c r="AJ17" i="23" s="1"/>
  <c r="V17" i="23"/>
  <c r="O17" i="23"/>
  <c r="R17" i="23"/>
  <c r="AC17" i="23"/>
  <c r="K17" i="23"/>
  <c r="E17" i="23"/>
  <c r="Z17" i="23"/>
  <c r="J17" i="23"/>
  <c r="A24" i="11"/>
  <c r="U23" i="11"/>
  <c r="T23" i="11"/>
  <c r="W23" i="11"/>
  <c r="S23" i="11"/>
  <c r="V23" i="11"/>
  <c r="Z23" i="11"/>
  <c r="AA23" i="11"/>
  <c r="K23" i="11"/>
  <c r="E23" i="11"/>
  <c r="X23" i="11"/>
  <c r="D23" i="11"/>
  <c r="Q23" i="11"/>
  <c r="F23" i="11"/>
  <c r="P23" i="11"/>
  <c r="G23" i="11"/>
  <c r="H23" i="11" s="1"/>
  <c r="O23" i="11"/>
  <c r="M23" i="11"/>
  <c r="AB23" i="11"/>
  <c r="AC23" i="11"/>
  <c r="N23" i="11"/>
  <c r="R23" i="11"/>
  <c r="B23" i="11"/>
  <c r="AJ23" i="11" s="1"/>
  <c r="Y23" i="11"/>
  <c r="C23" i="11"/>
  <c r="I23" i="11"/>
  <c r="L23" i="11"/>
  <c r="J23" i="11"/>
  <c r="G16" i="25"/>
  <c r="H16" i="25" s="1"/>
  <c r="S16" i="25"/>
  <c r="L16" i="25"/>
  <c r="U16" i="25"/>
  <c r="W16" i="25"/>
  <c r="AA16" i="25"/>
  <c r="Y16" i="25"/>
  <c r="V16" i="25"/>
  <c r="Q16" i="25"/>
  <c r="X16" i="25"/>
  <c r="F16" i="25"/>
  <c r="N16" i="25"/>
  <c r="AB16" i="25"/>
  <c r="T16" i="25"/>
  <c r="R16" i="25"/>
  <c r="P16" i="25"/>
  <c r="B16" i="25"/>
  <c r="AJ16" i="25" s="1"/>
  <c r="I16" i="25"/>
  <c r="M16" i="25"/>
  <c r="A17" i="25"/>
  <c r="C16" i="25"/>
  <c r="D16" i="25"/>
  <c r="AC16" i="25"/>
  <c r="O16" i="25"/>
  <c r="K16" i="25"/>
  <c r="E16" i="25"/>
  <c r="Z16" i="25"/>
  <c r="J16" i="25"/>
  <c r="A25" i="2"/>
  <c r="U24" i="2"/>
  <c r="G24" i="2"/>
  <c r="H24" i="2" s="1"/>
  <c r="AA24" i="2"/>
  <c r="Z24" i="2"/>
  <c r="I24" i="2"/>
  <c r="Y24" i="2"/>
  <c r="P24" i="2"/>
  <c r="AC24" i="2"/>
  <c r="F24" i="2"/>
  <c r="L24" i="2"/>
  <c r="E24" i="2"/>
  <c r="R24" i="2"/>
  <c r="J24" i="2"/>
  <c r="K24" i="2"/>
  <c r="C24" i="2"/>
  <c r="V24" i="2"/>
  <c r="D24" i="2"/>
  <c r="X24" i="2"/>
  <c r="S24" i="2"/>
  <c r="O24" i="2"/>
  <c r="AB24" i="2"/>
  <c r="W24" i="2"/>
  <c r="M24" i="2"/>
  <c r="T24" i="2"/>
  <c r="N24" i="2"/>
  <c r="Q24" i="2"/>
  <c r="B24" i="2"/>
  <c r="AJ24" i="2" s="1"/>
  <c r="O14" i="29" l="1"/>
  <c r="AG16" i="27"/>
  <c r="AE16" i="27"/>
  <c r="AH16" i="27"/>
  <c r="AF16" i="27"/>
  <c r="A15" i="31"/>
  <c r="B15" i="31" s="1"/>
  <c r="AJ15" i="31" s="1"/>
  <c r="O13" i="13"/>
  <c r="O14" i="13"/>
  <c r="O13" i="21"/>
  <c r="O14" i="21"/>
  <c r="O13" i="23"/>
  <c r="O14" i="23"/>
  <c r="O13" i="2"/>
  <c r="O14" i="2"/>
  <c r="O15" i="2"/>
  <c r="O16" i="2"/>
  <c r="AC1" i="1"/>
  <c r="AD1" i="1" s="1"/>
  <c r="AE1" i="1" s="1"/>
  <c r="AF1" i="1" s="1"/>
  <c r="AG1" i="1" s="1"/>
  <c r="AH1" i="1" s="1"/>
  <c r="AI1" i="1" s="1"/>
  <c r="AJ1" i="1" s="1"/>
  <c r="AK1" i="1" s="1"/>
  <c r="P12" i="35"/>
  <c r="P12" i="21"/>
  <c r="P12" i="19"/>
  <c r="P12" i="15"/>
  <c r="P12" i="31"/>
  <c r="P13" i="31" s="1"/>
  <c r="P12" i="33"/>
  <c r="P13" i="33" s="1"/>
  <c r="P12" i="17"/>
  <c r="P12" i="11"/>
  <c r="P12" i="9"/>
  <c r="P12" i="37"/>
  <c r="P12" i="23"/>
  <c r="P12" i="13"/>
  <c r="P12" i="25"/>
  <c r="P12" i="29"/>
  <c r="P12" i="27"/>
  <c r="P12" i="2"/>
  <c r="O13" i="27"/>
  <c r="O14" i="27"/>
  <c r="O13" i="15"/>
  <c r="O14" i="15"/>
  <c r="O15" i="15"/>
  <c r="O13" i="25"/>
  <c r="O14" i="25"/>
  <c r="O13" i="17"/>
  <c r="O14" i="17"/>
  <c r="O13" i="9"/>
  <c r="O14" i="9"/>
  <c r="O15" i="9"/>
  <c r="O16" i="9"/>
  <c r="O17" i="9"/>
  <c r="O18" i="9"/>
  <c r="O19" i="9"/>
  <c r="O13" i="11"/>
  <c r="O14" i="11"/>
  <c r="O13" i="19"/>
  <c r="O14" i="19"/>
  <c r="H13" i="31"/>
  <c r="Y17" i="25"/>
  <c r="AA17" i="25"/>
  <c r="V17" i="25"/>
  <c r="B17" i="25"/>
  <c r="AJ17" i="25" s="1"/>
  <c r="R17" i="25"/>
  <c r="D17" i="25"/>
  <c r="Q17" i="25"/>
  <c r="U17" i="25"/>
  <c r="G17" i="25"/>
  <c r="H17" i="25" s="1"/>
  <c r="M17" i="25"/>
  <c r="F17" i="25"/>
  <c r="N17" i="25"/>
  <c r="I17" i="25"/>
  <c r="S17" i="25"/>
  <c r="O17" i="25"/>
  <c r="X17" i="25"/>
  <c r="C17" i="25"/>
  <c r="AB17" i="25"/>
  <c r="P17" i="25"/>
  <c r="W17" i="25"/>
  <c r="T17" i="25"/>
  <c r="A18" i="25"/>
  <c r="L17" i="25"/>
  <c r="AC17" i="25"/>
  <c r="Z17" i="25"/>
  <c r="J17" i="25"/>
  <c r="K17" i="25"/>
  <c r="E17" i="25"/>
  <c r="F25" i="9"/>
  <c r="S25" i="9"/>
  <c r="N25" i="9"/>
  <c r="D25" i="9"/>
  <c r="E25" i="9"/>
  <c r="AB25" i="9"/>
  <c r="Y25" i="9"/>
  <c r="W25" i="9"/>
  <c r="Q25" i="9"/>
  <c r="X25" i="9"/>
  <c r="V25" i="9"/>
  <c r="C25" i="9"/>
  <c r="L25" i="9"/>
  <c r="AA25" i="9"/>
  <c r="A26" i="9"/>
  <c r="M25" i="9"/>
  <c r="P25" i="9"/>
  <c r="T25" i="9"/>
  <c r="U25" i="9"/>
  <c r="AC25" i="9"/>
  <c r="K25" i="9"/>
  <c r="R25" i="9"/>
  <c r="B25" i="9"/>
  <c r="AJ25" i="9" s="1"/>
  <c r="J25" i="9"/>
  <c r="O25" i="9"/>
  <c r="I25" i="9"/>
  <c r="Z25" i="9"/>
  <c r="G25" i="9"/>
  <c r="H25" i="9" s="1"/>
  <c r="N19" i="21"/>
  <c r="R19" i="21"/>
  <c r="V19" i="21"/>
  <c r="W19" i="21"/>
  <c r="I19" i="21"/>
  <c r="AC19" i="21"/>
  <c r="X19" i="21"/>
  <c r="U19" i="21"/>
  <c r="D19" i="21"/>
  <c r="T19" i="21"/>
  <c r="Q19" i="21"/>
  <c r="C19" i="21"/>
  <c r="B19" i="21"/>
  <c r="AJ19" i="21" s="1"/>
  <c r="O19" i="21"/>
  <c r="AB19" i="21"/>
  <c r="S19" i="21"/>
  <c r="L19" i="21"/>
  <c r="G19" i="21"/>
  <c r="H19" i="21" s="1"/>
  <c r="M19" i="21"/>
  <c r="AA19" i="21"/>
  <c r="P19" i="21"/>
  <c r="A20" i="21"/>
  <c r="Y19" i="21"/>
  <c r="E19" i="21"/>
  <c r="F19" i="21"/>
  <c r="Z19" i="21"/>
  <c r="J19" i="21"/>
  <c r="K19" i="21"/>
  <c r="N13" i="33"/>
  <c r="X13" i="33"/>
  <c r="B13" i="33"/>
  <c r="AJ13" i="33" s="1"/>
  <c r="A14" i="33"/>
  <c r="L13" i="33"/>
  <c r="D13" i="33"/>
  <c r="G13" i="33"/>
  <c r="H13" i="33" s="1"/>
  <c r="I13" i="33"/>
  <c r="S13" i="33"/>
  <c r="C13" i="33"/>
  <c r="M13" i="33"/>
  <c r="O13" i="33"/>
  <c r="W13" i="33"/>
  <c r="F13" i="33"/>
  <c r="H22" i="13"/>
  <c r="K22" i="15"/>
  <c r="I22" i="15"/>
  <c r="F22" i="15"/>
  <c r="T22" i="15"/>
  <c r="G22" i="15"/>
  <c r="H22" i="15" s="1"/>
  <c r="C22" i="15"/>
  <c r="A23" i="15"/>
  <c r="L22" i="15"/>
  <c r="AC22" i="15"/>
  <c r="J22" i="15"/>
  <c r="Z22" i="15"/>
  <c r="W22" i="15"/>
  <c r="N22" i="15"/>
  <c r="D22" i="15"/>
  <c r="R22" i="15"/>
  <c r="O22" i="15"/>
  <c r="E22" i="15"/>
  <c r="AB22" i="15"/>
  <c r="B22" i="15"/>
  <c r="AJ22" i="15" s="1"/>
  <c r="P22" i="15"/>
  <c r="V22" i="15"/>
  <c r="AA22" i="15"/>
  <c r="X22" i="15"/>
  <c r="Q22" i="15"/>
  <c r="U22" i="15"/>
  <c r="Y22" i="15"/>
  <c r="M22" i="15"/>
  <c r="S22" i="15"/>
  <c r="M14" i="31"/>
  <c r="D14" i="31"/>
  <c r="W14" i="31"/>
  <c r="O14" i="31"/>
  <c r="F14" i="31"/>
  <c r="G14" i="31"/>
  <c r="H14" i="31" s="1"/>
  <c r="N14" i="31"/>
  <c r="I14" i="31"/>
  <c r="B14" i="31"/>
  <c r="AJ14" i="31" s="1"/>
  <c r="L14" i="31"/>
  <c r="X14" i="31"/>
  <c r="S14" i="31"/>
  <c r="C14" i="31"/>
  <c r="BI56" i="1"/>
  <c r="BI57" i="1" s="1"/>
  <c r="A13" i="35"/>
  <c r="O18" i="23"/>
  <c r="V18" i="23"/>
  <c r="M18" i="23"/>
  <c r="I18" i="23"/>
  <c r="AB18" i="23"/>
  <c r="C18" i="23"/>
  <c r="L18" i="23"/>
  <c r="S18" i="23"/>
  <c r="P18" i="23"/>
  <c r="Y18" i="23"/>
  <c r="N18" i="23"/>
  <c r="G18" i="23"/>
  <c r="H18" i="23" s="1"/>
  <c r="R18" i="23"/>
  <c r="X18" i="23"/>
  <c r="B18" i="23"/>
  <c r="AJ18" i="23" s="1"/>
  <c r="Q18" i="23"/>
  <c r="D18" i="23"/>
  <c r="T18" i="23"/>
  <c r="AA18" i="23"/>
  <c r="A19" i="23"/>
  <c r="F18" i="23"/>
  <c r="AC18" i="23"/>
  <c r="W18" i="23"/>
  <c r="U18" i="23"/>
  <c r="J18" i="23"/>
  <c r="K18" i="23"/>
  <c r="E18" i="23"/>
  <c r="Z18" i="23"/>
  <c r="AA21" i="17"/>
  <c r="Z21" i="17"/>
  <c r="V21" i="17"/>
  <c r="M21" i="17"/>
  <c r="E21" i="17"/>
  <c r="B21" i="17"/>
  <c r="AJ21" i="17" s="1"/>
  <c r="A22" i="17"/>
  <c r="F21" i="17"/>
  <c r="C21" i="17"/>
  <c r="AC21" i="17"/>
  <c r="U21" i="17"/>
  <c r="R21" i="17"/>
  <c r="P21" i="17"/>
  <c r="D21" i="17"/>
  <c r="K21" i="17"/>
  <c r="O21" i="17"/>
  <c r="G21" i="17"/>
  <c r="H21" i="17" s="1"/>
  <c r="S21" i="17"/>
  <c r="W21" i="17"/>
  <c r="I21" i="17"/>
  <c r="AB21" i="17"/>
  <c r="T21" i="17"/>
  <c r="J21" i="17"/>
  <c r="Y21" i="17"/>
  <c r="N21" i="17"/>
  <c r="X21" i="17"/>
  <c r="Q21" i="17"/>
  <c r="L21" i="17"/>
  <c r="U16" i="27"/>
  <c r="G16" i="27"/>
  <c r="H16" i="27" s="1"/>
  <c r="X16" i="27"/>
  <c r="W16" i="27"/>
  <c r="Q16" i="27"/>
  <c r="M16" i="27"/>
  <c r="Y16" i="27"/>
  <c r="AA16" i="27"/>
  <c r="T16" i="27"/>
  <c r="C16" i="27"/>
  <c r="AC16" i="27"/>
  <c r="AB16" i="27"/>
  <c r="B16" i="27"/>
  <c r="AJ16" i="27" s="1"/>
  <c r="P16" i="27"/>
  <c r="F16" i="27"/>
  <c r="I16" i="27"/>
  <c r="V16" i="27"/>
  <c r="L16" i="27"/>
  <c r="R16" i="27"/>
  <c r="N16" i="27"/>
  <c r="D16" i="27"/>
  <c r="O16" i="27"/>
  <c r="A17" i="27"/>
  <c r="S16" i="27"/>
  <c r="K16" i="27"/>
  <c r="J16" i="27"/>
  <c r="Z16" i="27"/>
  <c r="E16" i="27"/>
  <c r="V24" i="11"/>
  <c r="Y24" i="11"/>
  <c r="S24" i="11"/>
  <c r="W24" i="11"/>
  <c r="AC24" i="11"/>
  <c r="AB24" i="11"/>
  <c r="B24" i="11"/>
  <c r="AJ24" i="11" s="1"/>
  <c r="N24" i="11"/>
  <c r="O24" i="11"/>
  <c r="I24" i="11"/>
  <c r="P24" i="11"/>
  <c r="D24" i="11"/>
  <c r="U24" i="11"/>
  <c r="E24" i="11"/>
  <c r="T24" i="11"/>
  <c r="L24" i="11"/>
  <c r="A25" i="11"/>
  <c r="Z24" i="11"/>
  <c r="AA24" i="11"/>
  <c r="K24" i="11"/>
  <c r="M24" i="11"/>
  <c r="C24" i="11"/>
  <c r="X24" i="11"/>
  <c r="F24" i="11"/>
  <c r="J24" i="11"/>
  <c r="G24" i="11"/>
  <c r="H24" i="11" s="1"/>
  <c r="Q24" i="11"/>
  <c r="R24" i="11"/>
  <c r="AB20" i="19"/>
  <c r="L20" i="19"/>
  <c r="N20" i="19"/>
  <c r="Q20" i="19"/>
  <c r="U20" i="19"/>
  <c r="B20" i="19"/>
  <c r="AJ20" i="19" s="1"/>
  <c r="S20" i="19"/>
  <c r="V20" i="19"/>
  <c r="T20" i="19"/>
  <c r="O20" i="19"/>
  <c r="X20" i="19"/>
  <c r="W20" i="19"/>
  <c r="R20" i="19"/>
  <c r="F20" i="19"/>
  <c r="Y20" i="19"/>
  <c r="D20" i="19"/>
  <c r="AA20" i="19"/>
  <c r="A21" i="19"/>
  <c r="M20" i="19"/>
  <c r="Z20" i="19"/>
  <c r="E20" i="19"/>
  <c r="G20" i="19"/>
  <c r="H20" i="19" s="1"/>
  <c r="AC20" i="19"/>
  <c r="K20" i="19"/>
  <c r="C20" i="19"/>
  <c r="J20" i="19"/>
  <c r="I20" i="19"/>
  <c r="P20" i="19"/>
  <c r="W15" i="29"/>
  <c r="F15" i="29"/>
  <c r="O15" i="29"/>
  <c r="P15" i="29"/>
  <c r="L15" i="29"/>
  <c r="G15" i="29"/>
  <c r="H15" i="29" s="1"/>
  <c r="X15" i="29"/>
  <c r="N15" i="29"/>
  <c r="B15" i="29"/>
  <c r="AJ15" i="29" s="1"/>
  <c r="A16" i="29"/>
  <c r="C15" i="29"/>
  <c r="D15" i="29"/>
  <c r="M15" i="29"/>
  <c r="I15" i="29"/>
  <c r="S15" i="29"/>
  <c r="AA23" i="13"/>
  <c r="W23" i="13"/>
  <c r="D23" i="13"/>
  <c r="Q23" i="13"/>
  <c r="J23" i="13"/>
  <c r="F23" i="13"/>
  <c r="AB23" i="13"/>
  <c r="B23" i="13"/>
  <c r="AJ23" i="13" s="1"/>
  <c r="N23" i="13"/>
  <c r="T23" i="13"/>
  <c r="S23" i="13"/>
  <c r="R23" i="13"/>
  <c r="K23" i="13"/>
  <c r="L23" i="13"/>
  <c r="Z23" i="13"/>
  <c r="E23" i="13"/>
  <c r="P23" i="13"/>
  <c r="Y23" i="13"/>
  <c r="A24" i="13"/>
  <c r="AC23" i="13"/>
  <c r="X23" i="13"/>
  <c r="I23" i="13"/>
  <c r="V23" i="13"/>
  <c r="C23" i="13"/>
  <c r="M23" i="13"/>
  <c r="G23" i="13"/>
  <c r="U23" i="13"/>
  <c r="O23" i="13"/>
  <c r="A26" i="2"/>
  <c r="Z25" i="2"/>
  <c r="T25" i="2"/>
  <c r="L25" i="2"/>
  <c r="AB25" i="2"/>
  <c r="Y25" i="2"/>
  <c r="I25" i="2"/>
  <c r="V25" i="2"/>
  <c r="U25" i="2"/>
  <c r="D25" i="2"/>
  <c r="M25" i="2"/>
  <c r="R25" i="2"/>
  <c r="O25" i="2"/>
  <c r="AC25" i="2"/>
  <c r="J25" i="2"/>
  <c r="W25" i="2"/>
  <c r="N25" i="2"/>
  <c r="F25" i="2"/>
  <c r="E25" i="2"/>
  <c r="G25" i="2"/>
  <c r="H25" i="2" s="1"/>
  <c r="C25" i="2"/>
  <c r="P25" i="2"/>
  <c r="S25" i="2"/>
  <c r="B25" i="2"/>
  <c r="AJ25" i="2" s="1"/>
  <c r="AA25" i="2"/>
  <c r="X25" i="2"/>
  <c r="Q25" i="2"/>
  <c r="K25" i="2"/>
  <c r="X15" i="31" l="1"/>
  <c r="O15" i="31"/>
  <c r="G15" i="31"/>
  <c r="H15" i="31" s="1"/>
  <c r="N15" i="31"/>
  <c r="W15" i="31"/>
  <c r="D15" i="31"/>
  <c r="C15" i="31"/>
  <c r="S15" i="31"/>
  <c r="F15" i="31"/>
  <c r="M15" i="31"/>
  <c r="I15" i="31"/>
  <c r="L15" i="31"/>
  <c r="P15" i="31"/>
  <c r="P14" i="31"/>
  <c r="P13" i="25"/>
  <c r="P14" i="25"/>
  <c r="P13" i="13"/>
  <c r="P14" i="13"/>
  <c r="P13" i="15"/>
  <c r="P14" i="15"/>
  <c r="P15" i="15"/>
  <c r="P13" i="23"/>
  <c r="P14" i="23"/>
  <c r="P13" i="19"/>
  <c r="P14" i="19"/>
  <c r="P13" i="21"/>
  <c r="P14" i="21"/>
  <c r="P13" i="9"/>
  <c r="P14" i="9"/>
  <c r="P15" i="9"/>
  <c r="P16" i="9"/>
  <c r="P17" i="9"/>
  <c r="P18" i="9"/>
  <c r="P19" i="9"/>
  <c r="P13" i="2"/>
  <c r="P14" i="2"/>
  <c r="P15" i="2"/>
  <c r="P16" i="2"/>
  <c r="P13" i="11"/>
  <c r="P14" i="11"/>
  <c r="AL1" i="1"/>
  <c r="Q12" i="33"/>
  <c r="Q13" i="33" s="1"/>
  <c r="Q12" i="17"/>
  <c r="Q12" i="15"/>
  <c r="Q12" i="37"/>
  <c r="Q12" i="23"/>
  <c r="Q12" i="13"/>
  <c r="Q12" i="11"/>
  <c r="Q12" i="9"/>
  <c r="Q12" i="25"/>
  <c r="Q12" i="29"/>
  <c r="Q12" i="31"/>
  <c r="Q12" i="27"/>
  <c r="Q12" i="21"/>
  <c r="Q12" i="35"/>
  <c r="Q12" i="19"/>
  <c r="Q12" i="2"/>
  <c r="P13" i="27"/>
  <c r="P14" i="27"/>
  <c r="P13" i="17"/>
  <c r="P14" i="17"/>
  <c r="P13" i="29"/>
  <c r="P14" i="29"/>
  <c r="H23" i="13"/>
  <c r="BI58" i="1"/>
  <c r="BI59" i="1" s="1"/>
  <c r="BI60" i="1" s="1"/>
  <c r="BI61" i="1" s="1"/>
  <c r="BI62" i="1" s="1"/>
  <c r="BI63" i="1" s="1"/>
  <c r="BI64" i="1" s="1"/>
  <c r="BI65" i="1" s="1"/>
  <c r="BI66" i="1" s="1"/>
  <c r="BI67" i="1" s="1"/>
  <c r="BI68" i="1" s="1"/>
  <c r="BI69" i="1" s="1"/>
  <c r="BI70" i="1" s="1"/>
  <c r="BI71" i="1" s="1"/>
  <c r="BI72" i="1" s="1"/>
  <c r="BI73" i="1" s="1"/>
  <c r="BI74" i="1" s="1"/>
  <c r="BI75" i="1" s="1"/>
  <c r="BI76" i="1" s="1"/>
  <c r="BI77" i="1" s="1"/>
  <c r="BI78" i="1" s="1"/>
  <c r="BI79" i="1" s="1"/>
  <c r="BI80" i="1" s="1"/>
  <c r="BI81" i="1" s="1"/>
  <c r="BI82" i="1" s="1"/>
  <c r="BI83" i="1" s="1"/>
  <c r="BI84" i="1" s="1"/>
  <c r="BI85" i="1" s="1"/>
  <c r="BI86" i="1" s="1"/>
  <c r="BI87" i="1" s="1"/>
  <c r="BI88" i="1" s="1"/>
  <c r="BI89" i="1" s="1"/>
  <c r="BI90" i="1" s="1"/>
  <c r="BI91" i="1" s="1"/>
  <c r="BI92" i="1" s="1"/>
  <c r="BI93" i="1" s="1"/>
  <c r="BI94" i="1" s="1"/>
  <c r="BI95" i="1" s="1"/>
  <c r="BI96" i="1" s="1"/>
  <c r="BI97" i="1" s="1"/>
  <c r="BI98" i="1" s="1"/>
  <c r="BI99" i="1" s="1"/>
  <c r="BI100" i="1" s="1"/>
  <c r="BI101" i="1" s="1"/>
  <c r="BI102" i="1" s="1"/>
  <c r="BI103" i="1" s="1"/>
  <c r="BI104" i="1" s="1"/>
  <c r="BI105" i="1" s="1"/>
  <c r="BI106" i="1" s="1"/>
  <c r="BI107" i="1" s="1"/>
  <c r="BI108" i="1" s="1"/>
  <c r="BI109" i="1" s="1"/>
  <c r="BI110" i="1" s="1"/>
  <c r="BI111" i="1" s="1"/>
  <c r="BI112" i="1" s="1"/>
  <c r="BI113" i="1" s="1"/>
  <c r="BI114" i="1" s="1"/>
  <c r="BI115" i="1" s="1"/>
  <c r="BI116" i="1" s="1"/>
  <c r="BI117" i="1" s="1"/>
  <c r="BI118" i="1" s="1"/>
  <c r="BI119" i="1" s="1"/>
  <c r="BI120" i="1" s="1"/>
  <c r="BI121" i="1" s="1"/>
  <c r="BI122" i="1" s="1"/>
  <c r="BI123" i="1" s="1"/>
  <c r="BI124" i="1" s="1"/>
  <c r="BI125" i="1" s="1"/>
  <c r="BI126" i="1" s="1"/>
  <c r="BI127" i="1" s="1"/>
  <c r="BI128" i="1" s="1"/>
  <c r="BI129" i="1" s="1"/>
  <c r="BI130" i="1" s="1"/>
  <c r="BI131" i="1" s="1"/>
  <c r="BI132" i="1" s="1"/>
  <c r="BI133" i="1" s="1"/>
  <c r="BI134" i="1" s="1"/>
  <c r="BI135" i="1" s="1"/>
  <c r="BI136" i="1" s="1"/>
  <c r="BI137" i="1" s="1"/>
  <c r="BI138" i="1" s="1"/>
  <c r="BI139" i="1" s="1"/>
  <c r="BI140" i="1" s="1"/>
  <c r="BI141" i="1" s="1"/>
  <c r="BI142" i="1" s="1"/>
  <c r="BI143" i="1" s="1"/>
  <c r="BI144" i="1" s="1"/>
  <c r="BI145" i="1" s="1"/>
  <c r="BI146" i="1" s="1"/>
  <c r="BI147" i="1" s="1"/>
  <c r="BI148" i="1" s="1"/>
  <c r="BI149" i="1" s="1"/>
  <c r="BI150" i="1" s="1"/>
  <c r="BI151" i="1" s="1"/>
  <c r="BI152" i="1" s="1"/>
  <c r="BI153" i="1" s="1"/>
  <c r="BI154" i="1" s="1"/>
  <c r="BI155" i="1" s="1"/>
  <c r="BI156" i="1" s="1"/>
  <c r="BI157" i="1" s="1"/>
  <c r="BI158" i="1" s="1"/>
  <c r="BI159" i="1" s="1"/>
  <c r="BI160" i="1" s="1"/>
  <c r="BI161" i="1" s="1"/>
  <c r="BI162" i="1" s="1"/>
  <c r="BI163" i="1" s="1"/>
  <c r="BI164" i="1" s="1"/>
  <c r="BI165" i="1" s="1"/>
  <c r="BI166" i="1" s="1"/>
  <c r="BI167" i="1" s="1"/>
  <c r="BI168" i="1" s="1"/>
  <c r="BI169" i="1" s="1"/>
  <c r="BI170" i="1" s="1"/>
  <c r="BI171" i="1" s="1"/>
  <c r="BI172" i="1" s="1"/>
  <c r="BI173" i="1" s="1"/>
  <c r="BI174" i="1" s="1"/>
  <c r="BI175" i="1" s="1"/>
  <c r="BI176" i="1" s="1"/>
  <c r="BI177" i="1" s="1"/>
  <c r="BI178" i="1" s="1"/>
  <c r="BI179" i="1" s="1"/>
  <c r="BI180" i="1" s="1"/>
  <c r="BI181" i="1" s="1"/>
  <c r="BI182" i="1" s="1"/>
  <c r="BI183" i="1" s="1"/>
  <c r="BI184" i="1" s="1"/>
  <c r="BI185" i="1" s="1"/>
  <c r="BI186" i="1" s="1"/>
  <c r="BI187" i="1" s="1"/>
  <c r="BI188" i="1" s="1"/>
  <c r="BI189" i="1" s="1"/>
  <c r="BI190" i="1" s="1"/>
  <c r="BI191" i="1" s="1"/>
  <c r="BI192" i="1" s="1"/>
  <c r="BI193" i="1" s="1"/>
  <c r="BI194" i="1" s="1"/>
  <c r="BI195" i="1" s="1"/>
  <c r="BI196" i="1" s="1"/>
  <c r="BI197" i="1" s="1"/>
  <c r="BI198" i="1" s="1"/>
  <c r="BI199" i="1" s="1"/>
  <c r="BI200" i="1" s="1"/>
  <c r="BI201" i="1" s="1"/>
  <c r="BI202" i="1" s="1"/>
  <c r="BI203" i="1" s="1"/>
  <c r="BI204" i="1" s="1"/>
  <c r="BI205" i="1" s="1"/>
  <c r="BI206" i="1" s="1"/>
  <c r="BI207" i="1" s="1"/>
  <c r="BI208" i="1" s="1"/>
  <c r="BI209" i="1" s="1"/>
  <c r="BI210" i="1" s="1"/>
  <c r="BI211" i="1" s="1"/>
  <c r="BI212" i="1" s="1"/>
  <c r="BI213" i="1" s="1"/>
  <c r="BI214" i="1" s="1"/>
  <c r="BI215" i="1" s="1"/>
  <c r="BI216" i="1" s="1"/>
  <c r="BI217" i="1" s="1"/>
  <c r="BI218" i="1" s="1"/>
  <c r="BI219" i="1" s="1"/>
  <c r="BI220" i="1" s="1"/>
  <c r="BI221" i="1" s="1"/>
  <c r="BI222" i="1" s="1"/>
  <c r="BI223" i="1" s="1"/>
  <c r="BI224" i="1" s="1"/>
  <c r="BI225" i="1" s="1"/>
  <c r="BI226" i="1" s="1"/>
  <c r="BI227" i="1" s="1"/>
  <c r="BI228" i="1" s="1"/>
  <c r="BI229" i="1" s="1"/>
  <c r="BI230" i="1" s="1"/>
  <c r="BI231" i="1" s="1"/>
  <c r="BI232" i="1" s="1"/>
  <c r="BI233" i="1" s="1"/>
  <c r="BI234" i="1" s="1"/>
  <c r="BI235" i="1" s="1"/>
  <c r="BI236" i="1" s="1"/>
  <c r="BI237" i="1" s="1"/>
  <c r="BI238" i="1" s="1"/>
  <c r="BI239" i="1" s="1"/>
  <c r="BI240" i="1" s="1"/>
  <c r="BI241" i="1" s="1"/>
  <c r="BI242" i="1" s="1"/>
  <c r="BI243" i="1" s="1"/>
  <c r="BI244" i="1" s="1"/>
  <c r="BI245" i="1" s="1"/>
  <c r="BI246" i="1" s="1"/>
  <c r="BI247" i="1" s="1"/>
  <c r="BI248" i="1" s="1"/>
  <c r="BI249" i="1" s="1"/>
  <c r="BI250" i="1" s="1"/>
  <c r="BI251" i="1" s="1"/>
  <c r="BI252" i="1" s="1"/>
  <c r="BI253" i="1" s="1"/>
  <c r="BI254" i="1" s="1"/>
  <c r="BI255" i="1" s="1"/>
  <c r="BI256" i="1" s="1"/>
  <c r="BI257" i="1" s="1"/>
  <c r="BI258" i="1" s="1"/>
  <c r="BI259" i="1" s="1"/>
  <c r="BI260" i="1" s="1"/>
  <c r="BI261" i="1" s="1"/>
  <c r="BI262" i="1" s="1"/>
  <c r="BI263" i="1" s="1"/>
  <c r="BI264" i="1" s="1"/>
  <c r="BI265" i="1" s="1"/>
  <c r="BI266" i="1" s="1"/>
  <c r="BI267" i="1" s="1"/>
  <c r="BI268" i="1" s="1"/>
  <c r="BI269" i="1" s="1"/>
  <c r="BI270" i="1" s="1"/>
  <c r="BI271" i="1" s="1"/>
  <c r="BI272" i="1" s="1"/>
  <c r="BI273" i="1" s="1"/>
  <c r="BI274" i="1" s="1"/>
  <c r="BI275" i="1" s="1"/>
  <c r="BI276" i="1" s="1"/>
  <c r="BI277" i="1" s="1"/>
  <c r="BI278" i="1" s="1"/>
  <c r="BI279" i="1" s="1"/>
  <c r="BI280" i="1" s="1"/>
  <c r="BI281" i="1" s="1"/>
  <c r="BI282" i="1" s="1"/>
  <c r="BI283" i="1" s="1"/>
  <c r="BI284" i="1" s="1"/>
  <c r="BI285" i="1" s="1"/>
  <c r="BI286" i="1" s="1"/>
  <c r="BI287" i="1" s="1"/>
  <c r="BI288" i="1" s="1"/>
  <c r="BI289" i="1" s="1"/>
  <c r="BI290" i="1" s="1"/>
  <c r="BI291" i="1" s="1"/>
  <c r="BI292" i="1" s="1"/>
  <c r="BI293" i="1" s="1"/>
  <c r="BI294" i="1" s="1"/>
  <c r="BI295" i="1" s="1"/>
  <c r="BI296" i="1" s="1"/>
  <c r="BI297" i="1" s="1"/>
  <c r="BI298" i="1" s="1"/>
  <c r="BI299" i="1" s="1"/>
  <c r="BI300" i="1" s="1"/>
  <c r="BI301" i="1" s="1"/>
  <c r="BI302" i="1" s="1"/>
  <c r="BI303" i="1" s="1"/>
  <c r="BI304" i="1" s="1"/>
  <c r="BI305" i="1" s="1"/>
  <c r="BI306" i="1" s="1"/>
  <c r="BI307" i="1" s="1"/>
  <c r="BI308" i="1" s="1"/>
  <c r="BI309" i="1" s="1"/>
  <c r="BI310" i="1" s="1"/>
  <c r="BI311" i="1" s="1"/>
  <c r="BI312" i="1" s="1"/>
  <c r="BI313" i="1" s="1"/>
  <c r="BI314" i="1" s="1"/>
  <c r="BI315" i="1" s="1"/>
  <c r="BI316" i="1" s="1"/>
  <c r="BI317" i="1" s="1"/>
  <c r="BI318" i="1" s="1"/>
  <c r="BI319" i="1" s="1"/>
  <c r="BI320" i="1" s="1"/>
  <c r="BI321" i="1" s="1"/>
  <c r="BI322" i="1" s="1"/>
  <c r="BI323" i="1" s="1"/>
  <c r="BI324" i="1" s="1"/>
  <c r="BI325" i="1" s="1"/>
  <c r="BI326" i="1" s="1"/>
  <c r="BI327" i="1" s="1"/>
  <c r="BI328" i="1" s="1"/>
  <c r="BI329" i="1" s="1"/>
  <c r="BI330" i="1" s="1"/>
  <c r="BI331" i="1" s="1"/>
  <c r="BI332" i="1" s="1"/>
  <c r="BI333" i="1" s="1"/>
  <c r="BI334" i="1" s="1"/>
  <c r="BI335" i="1" s="1"/>
  <c r="BI336" i="1" s="1"/>
  <c r="BI337" i="1" s="1"/>
  <c r="BI338" i="1" s="1"/>
  <c r="BI339" i="1" s="1"/>
  <c r="BI340" i="1" s="1"/>
  <c r="BI341" i="1" s="1"/>
  <c r="BI342" i="1" s="1"/>
  <c r="BI343" i="1" s="1"/>
  <c r="BI344" i="1" s="1"/>
  <c r="BI345" i="1" s="1"/>
  <c r="BI346" i="1" s="1"/>
  <c r="BI347" i="1" s="1"/>
  <c r="BI348" i="1" s="1"/>
  <c r="BI349" i="1" s="1"/>
  <c r="BI350" i="1" s="1"/>
  <c r="BI351" i="1" s="1"/>
  <c r="BI352" i="1" s="1"/>
  <c r="BI353" i="1" s="1"/>
  <c r="BI354" i="1" s="1"/>
  <c r="BI355" i="1" s="1"/>
  <c r="BI356" i="1" s="1"/>
  <c r="BI357" i="1" s="1"/>
  <c r="BI358" i="1" s="1"/>
  <c r="BI359" i="1" s="1"/>
  <c r="BI360" i="1" s="1"/>
  <c r="BI361" i="1" s="1"/>
  <c r="BI362" i="1" s="1"/>
  <c r="BI363" i="1" s="1"/>
  <c r="BI364" i="1" s="1"/>
  <c r="BI365" i="1" s="1"/>
  <c r="BI366" i="1" s="1"/>
  <c r="BI367" i="1" s="1"/>
  <c r="BI368" i="1" s="1"/>
  <c r="BI369" i="1" s="1"/>
  <c r="BI370" i="1" s="1"/>
  <c r="BI371" i="1" s="1"/>
  <c r="BI372" i="1" s="1"/>
  <c r="BI373" i="1" s="1"/>
  <c r="BI374" i="1" s="1"/>
  <c r="BI375" i="1" s="1"/>
  <c r="BI376" i="1" s="1"/>
  <c r="BI377" i="1" s="1"/>
  <c r="BI378" i="1" s="1"/>
  <c r="BI379" i="1" s="1"/>
  <c r="BI380" i="1" s="1"/>
  <c r="BI381" i="1" s="1"/>
  <c r="BI382" i="1" s="1"/>
  <c r="BI383" i="1" s="1"/>
  <c r="BI384" i="1" s="1"/>
  <c r="BI385" i="1" s="1"/>
  <c r="BI386" i="1" s="1"/>
  <c r="BI387" i="1" s="1"/>
  <c r="BI388" i="1" s="1"/>
  <c r="BI389" i="1" s="1"/>
  <c r="BI390" i="1" s="1"/>
  <c r="BI391" i="1" s="1"/>
  <c r="BI392" i="1" s="1"/>
  <c r="BI393" i="1" s="1"/>
  <c r="BI394" i="1" s="1"/>
  <c r="BI395" i="1" s="1"/>
  <c r="BI396" i="1" s="1"/>
  <c r="BI397" i="1" s="1"/>
  <c r="BI398" i="1" s="1"/>
  <c r="BI399" i="1" s="1"/>
  <c r="BI400" i="1" s="1"/>
  <c r="BI401" i="1" s="1"/>
  <c r="BI402" i="1" s="1"/>
  <c r="BI403" i="1" s="1"/>
  <c r="BI404" i="1" s="1"/>
  <c r="BI405" i="1" s="1"/>
  <c r="BI406" i="1" s="1"/>
  <c r="BI407" i="1" s="1"/>
  <c r="BI408" i="1" s="1"/>
  <c r="BI409" i="1" s="1"/>
  <c r="BI410" i="1" s="1"/>
  <c r="BI411" i="1" s="1"/>
  <c r="BI412" i="1" s="1"/>
  <c r="BI413" i="1" s="1"/>
  <c r="BI414" i="1" s="1"/>
  <c r="BI415" i="1" s="1"/>
  <c r="BI416" i="1" s="1"/>
  <c r="BI417" i="1" s="1"/>
  <c r="BI418" i="1" s="1"/>
  <c r="BI419" i="1" s="1"/>
  <c r="BI420" i="1" s="1"/>
  <c r="BI421" i="1" s="1"/>
  <c r="BI422" i="1" s="1"/>
  <c r="BI423" i="1" s="1"/>
  <c r="BI424" i="1" s="1"/>
  <c r="BI425" i="1" s="1"/>
  <c r="BI426" i="1" s="1"/>
  <c r="BI427" i="1" s="1"/>
  <c r="BI428" i="1" s="1"/>
  <c r="BI429" i="1" s="1"/>
  <c r="BI430" i="1" s="1"/>
  <c r="BI431" i="1" s="1"/>
  <c r="BI432" i="1" s="1"/>
  <c r="BI433" i="1" s="1"/>
  <c r="BI434" i="1" s="1"/>
  <c r="BI435" i="1" s="1"/>
  <c r="BI436" i="1" s="1"/>
  <c r="BI437" i="1" s="1"/>
  <c r="BI438" i="1" s="1"/>
  <c r="BI439" i="1" s="1"/>
  <c r="BI440" i="1" s="1"/>
  <c r="BI441" i="1" s="1"/>
  <c r="BI442" i="1" s="1"/>
  <c r="BI443" i="1" s="1"/>
  <c r="BI444" i="1" s="1"/>
  <c r="BI445" i="1" s="1"/>
  <c r="BI446" i="1" s="1"/>
  <c r="BI447" i="1" s="1"/>
  <c r="BI448" i="1" s="1"/>
  <c r="BI449" i="1" s="1"/>
  <c r="BI450" i="1" s="1"/>
  <c r="BI451" i="1" s="1"/>
  <c r="BI452" i="1" s="1"/>
  <c r="BI453" i="1" s="1"/>
  <c r="BI454" i="1" s="1"/>
  <c r="BI455" i="1" s="1"/>
  <c r="BI456" i="1" s="1"/>
  <c r="BI457" i="1" s="1"/>
  <c r="BI458" i="1" s="1"/>
  <c r="BI459" i="1" s="1"/>
  <c r="BI460" i="1" s="1"/>
  <c r="BI461" i="1" s="1"/>
  <c r="BI462" i="1" s="1"/>
  <c r="BI463" i="1" s="1"/>
  <c r="BI464" i="1" s="1"/>
  <c r="BI465" i="1" s="1"/>
  <c r="BI466" i="1" s="1"/>
  <c r="BI467" i="1" s="1"/>
  <c r="BI468" i="1" s="1"/>
  <c r="BI469" i="1" s="1"/>
  <c r="BI470" i="1" s="1"/>
  <c r="BI471" i="1" s="1"/>
  <c r="BI472" i="1" s="1"/>
  <c r="BI473" i="1" s="1"/>
  <c r="BI474" i="1" s="1"/>
  <c r="BI475" i="1" s="1"/>
  <c r="BI476" i="1" s="1"/>
  <c r="BI477" i="1" s="1"/>
  <c r="BI478" i="1" s="1"/>
  <c r="BI479" i="1" s="1"/>
  <c r="BI480" i="1" s="1"/>
  <c r="BI481" i="1" s="1"/>
  <c r="BI482" i="1" s="1"/>
  <c r="BI483" i="1" s="1"/>
  <c r="BI484" i="1" s="1"/>
  <c r="BI485" i="1" s="1"/>
  <c r="BI486" i="1" s="1"/>
  <c r="BI487" i="1" s="1"/>
  <c r="BI488" i="1" s="1"/>
  <c r="BI489" i="1" s="1"/>
  <c r="BI490" i="1" s="1"/>
  <c r="BI491" i="1" s="1"/>
  <c r="BI492" i="1" s="1"/>
  <c r="BI493" i="1" s="1"/>
  <c r="BI494" i="1" s="1"/>
  <c r="BI495" i="1" s="1"/>
  <c r="BI496" i="1" s="1"/>
  <c r="BI497" i="1" s="1"/>
  <c r="BI498" i="1" s="1"/>
  <c r="BI499" i="1" s="1"/>
  <c r="BI500" i="1" s="1"/>
  <c r="BI501" i="1" s="1"/>
  <c r="BI502" i="1" s="1"/>
  <c r="BI503" i="1" s="1"/>
  <c r="BI504" i="1" s="1"/>
  <c r="BI505" i="1" s="1"/>
  <c r="BI506" i="1" s="1"/>
  <c r="BI507" i="1" s="1"/>
  <c r="BI508" i="1" s="1"/>
  <c r="BI509" i="1" s="1"/>
  <c r="BI510" i="1" s="1"/>
  <c r="BI511" i="1" s="1"/>
  <c r="BI512" i="1" s="1"/>
  <c r="BI513" i="1" s="1"/>
  <c r="BI514" i="1" s="1"/>
  <c r="BI515" i="1" s="1"/>
  <c r="BI516" i="1" s="1"/>
  <c r="BI517" i="1" s="1"/>
  <c r="BI518" i="1" s="1"/>
  <c r="BI519" i="1" s="1"/>
  <c r="BI520" i="1" s="1"/>
  <c r="BI521" i="1" s="1"/>
  <c r="BI522" i="1" s="1"/>
  <c r="BI523" i="1" s="1"/>
  <c r="BI524" i="1" s="1"/>
  <c r="BI525" i="1" s="1"/>
  <c r="BI526" i="1" s="1"/>
  <c r="BI527" i="1" s="1"/>
  <c r="BI528" i="1" s="1"/>
  <c r="BI529" i="1" s="1"/>
  <c r="BI530" i="1" s="1"/>
  <c r="BI531" i="1" s="1"/>
  <c r="BI532" i="1" s="1"/>
  <c r="BI533" i="1" s="1"/>
  <c r="BI534" i="1" s="1"/>
  <c r="BI535" i="1" s="1"/>
  <c r="BI536" i="1" s="1"/>
  <c r="BI537" i="1" s="1"/>
  <c r="BI538" i="1" s="1"/>
  <c r="BI539" i="1" s="1"/>
  <c r="BI540" i="1" s="1"/>
  <c r="BI541" i="1" s="1"/>
  <c r="BI542" i="1" s="1"/>
  <c r="BI543" i="1" s="1"/>
  <c r="BI544" i="1" s="1"/>
  <c r="BI545" i="1" s="1"/>
  <c r="BI546" i="1" s="1"/>
  <c r="BI547" i="1" s="1"/>
  <c r="BI548" i="1" s="1"/>
  <c r="BI549" i="1" s="1"/>
  <c r="BI550" i="1" s="1"/>
  <c r="BI551" i="1" s="1"/>
  <c r="BI552" i="1" s="1"/>
  <c r="BI553" i="1" s="1"/>
  <c r="BI554" i="1" s="1"/>
  <c r="BI555" i="1" s="1"/>
  <c r="BI556" i="1" s="1"/>
  <c r="BI557" i="1" s="1"/>
  <c r="BI558" i="1" s="1"/>
  <c r="BI559" i="1" s="1"/>
  <c r="BI560" i="1" s="1"/>
  <c r="BI561" i="1" s="1"/>
  <c r="BI562" i="1" s="1"/>
  <c r="BI563" i="1" s="1"/>
  <c r="BI564" i="1" s="1"/>
  <c r="BI565" i="1" s="1"/>
  <c r="BI566" i="1" s="1"/>
  <c r="BI567" i="1" s="1"/>
  <c r="BI568" i="1" s="1"/>
  <c r="BI569" i="1" s="1"/>
  <c r="BI570" i="1" s="1"/>
  <c r="BI571" i="1" s="1"/>
  <c r="BI572" i="1" s="1"/>
  <c r="BI573" i="1" s="1"/>
  <c r="BI574" i="1" s="1"/>
  <c r="BI575" i="1" s="1"/>
  <c r="BI576" i="1" s="1"/>
  <c r="BI577" i="1" s="1"/>
  <c r="BI578" i="1" s="1"/>
  <c r="BI579" i="1" s="1"/>
  <c r="BI580" i="1" s="1"/>
  <c r="BI581" i="1" s="1"/>
  <c r="BI582" i="1" s="1"/>
  <c r="BI583" i="1" s="1"/>
  <c r="BI584" i="1" s="1"/>
  <c r="BI585" i="1" s="1"/>
  <c r="BI586" i="1" s="1"/>
  <c r="BI587" i="1" s="1"/>
  <c r="BI588" i="1" s="1"/>
  <c r="BI589" i="1" s="1"/>
  <c r="BI590" i="1" s="1"/>
  <c r="BI591" i="1" s="1"/>
  <c r="BI592" i="1" s="1"/>
  <c r="BI593" i="1" s="1"/>
  <c r="BI594" i="1" s="1"/>
  <c r="BI595" i="1" s="1"/>
  <c r="BI596" i="1" s="1"/>
  <c r="BI597" i="1" s="1"/>
  <c r="BI598" i="1" s="1"/>
  <c r="BI599" i="1" s="1"/>
  <c r="BI600" i="1" s="1"/>
  <c r="BI601" i="1" s="1"/>
  <c r="BI602" i="1" s="1"/>
  <c r="BI603" i="1" s="1"/>
  <c r="BI604" i="1" s="1"/>
  <c r="BI605" i="1" s="1"/>
  <c r="BI606" i="1" s="1"/>
  <c r="BI607" i="1" s="1"/>
  <c r="BI608" i="1" s="1"/>
  <c r="BI609" i="1" s="1"/>
  <c r="BI610" i="1" s="1"/>
  <c r="BI611" i="1" s="1"/>
  <c r="BI612" i="1" s="1"/>
  <c r="BI613" i="1" s="1"/>
  <c r="BI614" i="1" s="1"/>
  <c r="BI615" i="1" s="1"/>
  <c r="BI616" i="1" s="1"/>
  <c r="BI617" i="1" s="1"/>
  <c r="BI618" i="1" s="1"/>
  <c r="BI619" i="1" s="1"/>
  <c r="BI620" i="1" s="1"/>
  <c r="BI621" i="1" s="1"/>
  <c r="BI622" i="1" s="1"/>
  <c r="BI623" i="1" s="1"/>
  <c r="BI624" i="1" s="1"/>
  <c r="BI625" i="1" s="1"/>
  <c r="BI626" i="1" s="1"/>
  <c r="BI627" i="1" s="1"/>
  <c r="BI628" i="1" s="1"/>
  <c r="BI629" i="1" s="1"/>
  <c r="BI630" i="1" s="1"/>
  <c r="BI631" i="1" s="1"/>
  <c r="BI632" i="1" s="1"/>
  <c r="BI633" i="1" s="1"/>
  <c r="BI634" i="1" s="1"/>
  <c r="BI635" i="1" s="1"/>
  <c r="BI636" i="1" s="1"/>
  <c r="BI637" i="1" s="1"/>
  <c r="BI638" i="1" s="1"/>
  <c r="BI639" i="1" s="1"/>
  <c r="BI640" i="1" s="1"/>
  <c r="BI641" i="1" s="1"/>
  <c r="BI642" i="1" s="1"/>
  <c r="BI643" i="1" s="1"/>
  <c r="BI644" i="1" s="1"/>
  <c r="BI645" i="1" s="1"/>
  <c r="BI646" i="1" s="1"/>
  <c r="BI647" i="1" s="1"/>
  <c r="BI648" i="1" s="1"/>
  <c r="BI649" i="1" s="1"/>
  <c r="BI650" i="1" s="1"/>
  <c r="BI651" i="1" s="1"/>
  <c r="BI652" i="1" s="1"/>
  <c r="BI653" i="1" s="1"/>
  <c r="BI654" i="1" s="1"/>
  <c r="BI655" i="1" s="1"/>
  <c r="BI656" i="1" s="1"/>
  <c r="BI657" i="1" s="1"/>
  <c r="BI658" i="1" s="1"/>
  <c r="BI659" i="1" s="1"/>
  <c r="BI660" i="1" s="1"/>
  <c r="BI661" i="1" s="1"/>
  <c r="BI662" i="1" s="1"/>
  <c r="BI663" i="1" s="1"/>
  <c r="BI664" i="1" s="1"/>
  <c r="BI665" i="1" s="1"/>
  <c r="BI666" i="1" s="1"/>
  <c r="BI667" i="1" s="1"/>
  <c r="BI668" i="1" s="1"/>
  <c r="BI669" i="1" s="1"/>
  <c r="BI670" i="1" s="1"/>
  <c r="BI671" i="1" s="1"/>
  <c r="BI672" i="1" s="1"/>
  <c r="BI673" i="1" s="1"/>
  <c r="BI674" i="1" s="1"/>
  <c r="BI675" i="1" s="1"/>
  <c r="BI676" i="1" s="1"/>
  <c r="BI677" i="1" s="1"/>
  <c r="BI678" i="1" s="1"/>
  <c r="BI679" i="1" s="1"/>
  <c r="BI680" i="1" s="1"/>
  <c r="BI681" i="1" s="1"/>
  <c r="BI682" i="1" s="1"/>
  <c r="BI683" i="1" s="1"/>
  <c r="BI684" i="1" s="1"/>
  <c r="BI685" i="1" s="1"/>
  <c r="BI686" i="1" s="1"/>
  <c r="BI687" i="1" s="1"/>
  <c r="BI688" i="1" s="1"/>
  <c r="BI689" i="1" s="1"/>
  <c r="BI690" i="1" s="1"/>
  <c r="BI691" i="1" s="1"/>
  <c r="BI692" i="1" s="1"/>
  <c r="BI693" i="1" s="1"/>
  <c r="BI694" i="1" s="1"/>
  <c r="BI695" i="1" s="1"/>
  <c r="BI696" i="1" s="1"/>
  <c r="BI697" i="1" s="1"/>
  <c r="BI698" i="1" s="1"/>
  <c r="BI699" i="1" s="1"/>
  <c r="BI700" i="1" s="1"/>
  <c r="BI701" i="1" s="1"/>
  <c r="BI702" i="1" s="1"/>
  <c r="BI703" i="1" s="1"/>
  <c r="BI704" i="1" s="1"/>
  <c r="BI705" i="1" s="1"/>
  <c r="BI706" i="1" s="1"/>
  <c r="BI707" i="1" s="1"/>
  <c r="BI708" i="1" s="1"/>
  <c r="BI709" i="1" s="1"/>
  <c r="BI710" i="1" s="1"/>
  <c r="BI711" i="1" s="1"/>
  <c r="BI712" i="1" s="1"/>
  <c r="BI713" i="1" s="1"/>
  <c r="BI714" i="1" s="1"/>
  <c r="BI715" i="1" s="1"/>
  <c r="BI716" i="1" s="1"/>
  <c r="BI717" i="1" s="1"/>
  <c r="BI718" i="1" s="1"/>
  <c r="BI719" i="1" s="1"/>
  <c r="BI720" i="1" s="1"/>
  <c r="BI721" i="1" s="1"/>
  <c r="BI722" i="1" s="1"/>
  <c r="BI723" i="1" s="1"/>
  <c r="BI724" i="1" s="1"/>
  <c r="BI725" i="1" s="1"/>
  <c r="BI726" i="1" s="1"/>
  <c r="BI727" i="1" s="1"/>
  <c r="BI728" i="1" s="1"/>
  <c r="BI729" i="1" s="1"/>
  <c r="BI730" i="1" s="1"/>
  <c r="BI731" i="1" s="1"/>
  <c r="BI732" i="1" s="1"/>
  <c r="BI733" i="1" s="1"/>
  <c r="BI734" i="1" s="1"/>
  <c r="BI735" i="1" s="1"/>
  <c r="BI736" i="1" s="1"/>
  <c r="BI737" i="1" s="1"/>
  <c r="BI738" i="1" s="1"/>
  <c r="BI739" i="1" s="1"/>
  <c r="BI740" i="1" s="1"/>
  <c r="BI741" i="1" s="1"/>
  <c r="BI742" i="1" s="1"/>
  <c r="BI743" i="1" s="1"/>
  <c r="BI744" i="1" s="1"/>
  <c r="BI745" i="1" s="1"/>
  <c r="BI746" i="1" s="1"/>
  <c r="BI747" i="1" s="1"/>
  <c r="BI748" i="1" s="1"/>
  <c r="BI749" i="1" s="1"/>
  <c r="BI750" i="1" s="1"/>
  <c r="BI751" i="1" s="1"/>
  <c r="BI752" i="1" s="1"/>
  <c r="BI753" i="1" s="1"/>
  <c r="BI754" i="1" s="1"/>
  <c r="BI755" i="1" s="1"/>
  <c r="BI756" i="1" s="1"/>
  <c r="BI757" i="1" s="1"/>
  <c r="BI758" i="1" s="1"/>
  <c r="BI759" i="1" s="1"/>
  <c r="BI760" i="1" s="1"/>
  <c r="BI761" i="1" s="1"/>
  <c r="BI762" i="1" s="1"/>
  <c r="BI763" i="1" s="1"/>
  <c r="BI764" i="1" s="1"/>
  <c r="BI765" i="1" s="1"/>
  <c r="BI766" i="1" s="1"/>
  <c r="BI767" i="1" s="1"/>
  <c r="BI768" i="1" s="1"/>
  <c r="BI769" i="1" s="1"/>
  <c r="BI770" i="1" s="1"/>
  <c r="BI771" i="1" s="1"/>
  <c r="BI772" i="1" s="1"/>
  <c r="BI773" i="1" s="1"/>
  <c r="BI774" i="1" s="1"/>
  <c r="BI775" i="1" s="1"/>
  <c r="BI776" i="1" s="1"/>
  <c r="BI777" i="1" s="1"/>
  <c r="BI778" i="1" s="1"/>
  <c r="BI779" i="1" s="1"/>
  <c r="BI780" i="1" s="1"/>
  <c r="BI781" i="1" s="1"/>
  <c r="BI782" i="1" s="1"/>
  <c r="BI783" i="1" s="1"/>
  <c r="BI784" i="1" s="1"/>
  <c r="BI785" i="1" s="1"/>
  <c r="BI786" i="1" s="1"/>
  <c r="BI787" i="1" s="1"/>
  <c r="BI788" i="1" s="1"/>
  <c r="BI789" i="1" s="1"/>
  <c r="BI790" i="1" s="1"/>
  <c r="BI791" i="1" s="1"/>
  <c r="BI792" i="1" s="1"/>
  <c r="BI793" i="1" s="1"/>
  <c r="BI794" i="1" s="1"/>
  <c r="BI795" i="1" s="1"/>
  <c r="BI796" i="1" s="1"/>
  <c r="BI797" i="1" s="1"/>
  <c r="BI798" i="1" s="1"/>
  <c r="BI799" i="1" s="1"/>
  <c r="BI800" i="1" s="1"/>
  <c r="BI801" i="1" s="1"/>
  <c r="BI802" i="1" s="1"/>
  <c r="BI803" i="1" s="1"/>
  <c r="BI804" i="1" s="1"/>
  <c r="BI805" i="1" s="1"/>
  <c r="BI806" i="1" s="1"/>
  <c r="BI807" i="1" s="1"/>
  <c r="BI808" i="1" s="1"/>
  <c r="BI809" i="1" s="1"/>
  <c r="BI810" i="1" s="1"/>
  <c r="BI811" i="1" s="1"/>
  <c r="BI812" i="1" s="1"/>
  <c r="BI813" i="1" s="1"/>
  <c r="BI814" i="1" s="1"/>
  <c r="BI815" i="1" s="1"/>
  <c r="BI816" i="1" s="1"/>
  <c r="BI817" i="1" s="1"/>
  <c r="BI818" i="1" s="1"/>
  <c r="BI819" i="1" s="1"/>
  <c r="BI820" i="1" s="1"/>
  <c r="BI821" i="1" s="1"/>
  <c r="BI822" i="1" s="1"/>
  <c r="BI823" i="1" s="1"/>
  <c r="BI824" i="1" s="1"/>
  <c r="BI825" i="1" s="1"/>
  <c r="BI826" i="1" s="1"/>
  <c r="BI827" i="1" s="1"/>
  <c r="BI828" i="1" s="1"/>
  <c r="BI829" i="1" s="1"/>
  <c r="BI830" i="1" s="1"/>
  <c r="BI831" i="1" s="1"/>
  <c r="BI832" i="1" s="1"/>
  <c r="BI833" i="1" s="1"/>
  <c r="BI834" i="1" s="1"/>
  <c r="BI835" i="1" s="1"/>
  <c r="BI836" i="1" s="1"/>
  <c r="BI837" i="1" s="1"/>
  <c r="BI838" i="1" s="1"/>
  <c r="BI839" i="1" s="1"/>
  <c r="BI840" i="1" s="1"/>
  <c r="BI841" i="1" s="1"/>
  <c r="BI842" i="1" s="1"/>
  <c r="BI843" i="1" s="1"/>
  <c r="BI844" i="1" s="1"/>
  <c r="BI845" i="1" s="1"/>
  <c r="BI846" i="1" s="1"/>
  <c r="BI847" i="1" s="1"/>
  <c r="BI848" i="1" s="1"/>
  <c r="BI849" i="1" s="1"/>
  <c r="BI850" i="1" s="1"/>
  <c r="BI851" i="1" s="1"/>
  <c r="BI852" i="1" s="1"/>
  <c r="BI853" i="1" s="1"/>
  <c r="BI854" i="1" s="1"/>
  <c r="BI855" i="1" s="1"/>
  <c r="BI856" i="1" s="1"/>
  <c r="BI857" i="1" s="1"/>
  <c r="BI858" i="1" s="1"/>
  <c r="BI859" i="1" s="1"/>
  <c r="BI860" i="1" s="1"/>
  <c r="BI861" i="1" s="1"/>
  <c r="BI862" i="1" s="1"/>
  <c r="BI863" i="1" s="1"/>
  <c r="BI864" i="1" s="1"/>
  <c r="BI865" i="1" s="1"/>
  <c r="BI866" i="1" s="1"/>
  <c r="BI867" i="1" s="1"/>
  <c r="BI868" i="1" s="1"/>
  <c r="BI869" i="1" s="1"/>
  <c r="BI870" i="1" s="1"/>
  <c r="BI871" i="1" s="1"/>
  <c r="BI872" i="1" s="1"/>
  <c r="BI873" i="1" s="1"/>
  <c r="BI874" i="1" s="1"/>
  <c r="BI875" i="1" s="1"/>
  <c r="BI876" i="1" s="1"/>
  <c r="BI877" i="1" s="1"/>
  <c r="BI878" i="1" s="1"/>
  <c r="BI879" i="1" s="1"/>
  <c r="BI880" i="1" s="1"/>
  <c r="BI881" i="1" s="1"/>
  <c r="BI882" i="1" s="1"/>
  <c r="BI883" i="1" s="1"/>
  <c r="BI884" i="1" s="1"/>
  <c r="BI885" i="1" s="1"/>
  <c r="BI886" i="1" s="1"/>
  <c r="BI887" i="1" s="1"/>
  <c r="BI888" i="1" s="1"/>
  <c r="BI889" i="1" s="1"/>
  <c r="BI890" i="1" s="1"/>
  <c r="BI891" i="1" s="1"/>
  <c r="BI892" i="1" s="1"/>
  <c r="BI893" i="1" s="1"/>
  <c r="BI894" i="1" s="1"/>
  <c r="BI895" i="1" s="1"/>
  <c r="BI896" i="1" s="1"/>
  <c r="BI897" i="1" s="1"/>
  <c r="BI898" i="1" s="1"/>
  <c r="BI899" i="1" s="1"/>
  <c r="BI900" i="1" s="1"/>
  <c r="BI901" i="1" s="1"/>
  <c r="BI902" i="1" s="1"/>
  <c r="BI903" i="1" s="1"/>
  <c r="BI904" i="1" s="1"/>
  <c r="BI905" i="1" s="1"/>
  <c r="BI906" i="1" s="1"/>
  <c r="BI907" i="1" s="1"/>
  <c r="BI908" i="1" s="1"/>
  <c r="BI909" i="1" s="1"/>
  <c r="BI910" i="1" s="1"/>
  <c r="BI911" i="1" s="1"/>
  <c r="BI912" i="1" s="1"/>
  <c r="BI913" i="1" s="1"/>
  <c r="BI914" i="1" s="1"/>
  <c r="BI915" i="1" s="1"/>
  <c r="BI916" i="1" s="1"/>
  <c r="BI917" i="1" s="1"/>
  <c r="BI918" i="1" s="1"/>
  <c r="BI919" i="1" s="1"/>
  <c r="BI920" i="1" s="1"/>
  <c r="BI921" i="1" s="1"/>
  <c r="BI922" i="1" s="1"/>
  <c r="BI923" i="1" s="1"/>
  <c r="BI924" i="1" s="1"/>
  <c r="BI925" i="1" s="1"/>
  <c r="BI926" i="1" s="1"/>
  <c r="BI927" i="1" s="1"/>
  <c r="BI928" i="1" s="1"/>
  <c r="BI929" i="1" s="1"/>
  <c r="BI930" i="1" s="1"/>
  <c r="BI931" i="1" s="1"/>
  <c r="BI932" i="1" s="1"/>
  <c r="BI933" i="1" s="1"/>
  <c r="BI934" i="1" s="1"/>
  <c r="BI935" i="1" s="1"/>
  <c r="BI936" i="1" s="1"/>
  <c r="BI937" i="1" s="1"/>
  <c r="BI938" i="1" s="1"/>
  <c r="BI939" i="1" s="1"/>
  <c r="BI940" i="1" s="1"/>
  <c r="BI941" i="1" s="1"/>
  <c r="BI942" i="1" s="1"/>
  <c r="BI943" i="1" s="1"/>
  <c r="BI944" i="1" s="1"/>
  <c r="BI945" i="1" s="1"/>
  <c r="BI946" i="1" s="1"/>
  <c r="BI947" i="1" s="1"/>
  <c r="BI948" i="1" s="1"/>
  <c r="BI949" i="1" s="1"/>
  <c r="BI950" i="1" s="1"/>
  <c r="BI951" i="1" s="1"/>
  <c r="BI952" i="1" s="1"/>
  <c r="BI953" i="1" s="1"/>
  <c r="BI954" i="1" s="1"/>
  <c r="BI955" i="1" s="1"/>
  <c r="BI956" i="1" s="1"/>
  <c r="BI957" i="1" s="1"/>
  <c r="BI958" i="1" s="1"/>
  <c r="BI959" i="1" s="1"/>
  <c r="BI960" i="1" s="1"/>
  <c r="BI961" i="1" s="1"/>
  <c r="BI962" i="1" s="1"/>
  <c r="BI963" i="1" s="1"/>
  <c r="BI964" i="1" s="1"/>
  <c r="BI965" i="1" s="1"/>
  <c r="BI966" i="1" s="1"/>
  <c r="BI967" i="1" s="1"/>
  <c r="BI968" i="1" s="1"/>
  <c r="BI969" i="1" s="1"/>
  <c r="BI970" i="1" s="1"/>
  <c r="BI971" i="1" s="1"/>
  <c r="BI972" i="1" s="1"/>
  <c r="BI973" i="1" s="1"/>
  <c r="BI974" i="1" s="1"/>
  <c r="BI975" i="1" s="1"/>
  <c r="BI976" i="1" s="1"/>
  <c r="BI977" i="1" s="1"/>
  <c r="BI978" i="1" s="1"/>
  <c r="BI979" i="1" s="1"/>
  <c r="BI980" i="1" s="1"/>
  <c r="BI981" i="1" s="1"/>
  <c r="BI982" i="1" s="1"/>
  <c r="BI983" i="1" s="1"/>
  <c r="BI984" i="1" s="1"/>
  <c r="BI985" i="1" s="1"/>
  <c r="BI986" i="1" s="1"/>
  <c r="BI987" i="1" s="1"/>
  <c r="BI988" i="1" s="1"/>
  <c r="BI989" i="1" s="1"/>
  <c r="BI990" i="1" s="1"/>
  <c r="BI991" i="1" s="1"/>
  <c r="BI992" i="1" s="1"/>
  <c r="BI993" i="1" s="1"/>
  <c r="BI994" i="1" s="1"/>
  <c r="BI995" i="1" s="1"/>
  <c r="BI996" i="1" s="1"/>
  <c r="BI997" i="1" s="1"/>
  <c r="BI998" i="1" s="1"/>
  <c r="BI999" i="1" s="1"/>
  <c r="BI1000" i="1" s="1"/>
  <c r="BI1001" i="1" s="1"/>
  <c r="BI1002" i="1" s="1"/>
  <c r="BI1003" i="1" s="1"/>
  <c r="BI1004" i="1" s="1"/>
  <c r="BI1005" i="1" s="1"/>
  <c r="A13" i="37"/>
  <c r="A16" i="31"/>
  <c r="B18" i="25"/>
  <c r="AJ18" i="25" s="1"/>
  <c r="P18" i="25"/>
  <c r="T18" i="25"/>
  <c r="Q18" i="25"/>
  <c r="V18" i="25"/>
  <c r="O18" i="25"/>
  <c r="M18" i="25"/>
  <c r="I18" i="25"/>
  <c r="AB18" i="25"/>
  <c r="A19" i="25"/>
  <c r="S18" i="25"/>
  <c r="R18" i="25"/>
  <c r="G18" i="25"/>
  <c r="L18" i="25"/>
  <c r="N18" i="25"/>
  <c r="X18" i="25"/>
  <c r="C18" i="25"/>
  <c r="F18" i="25"/>
  <c r="AC18" i="25"/>
  <c r="Y18" i="25"/>
  <c r="AA18" i="25"/>
  <c r="W18" i="25"/>
  <c r="D18" i="25"/>
  <c r="U18" i="25"/>
  <c r="J18" i="25"/>
  <c r="E18" i="25"/>
  <c r="Z18" i="25"/>
  <c r="K18" i="25"/>
  <c r="A26" i="11"/>
  <c r="S25" i="11"/>
  <c r="C25" i="11"/>
  <c r="AB25" i="11"/>
  <c r="Y25" i="11"/>
  <c r="L25" i="11"/>
  <c r="Z25" i="11"/>
  <c r="R25" i="11"/>
  <c r="Q25" i="11"/>
  <c r="O25" i="11"/>
  <c r="V25" i="11"/>
  <c r="W25" i="11"/>
  <c r="B25" i="11"/>
  <c r="AJ25" i="11" s="1"/>
  <c r="U25" i="11"/>
  <c r="N25" i="11"/>
  <c r="T25" i="11"/>
  <c r="AC25" i="11"/>
  <c r="X25" i="11"/>
  <c r="D25" i="11"/>
  <c r="E25" i="11"/>
  <c r="AA25" i="11"/>
  <c r="P25" i="11"/>
  <c r="K25" i="11"/>
  <c r="I25" i="11"/>
  <c r="G25" i="11"/>
  <c r="H25" i="11" s="1"/>
  <c r="M25" i="11"/>
  <c r="J25" i="11"/>
  <c r="F25" i="11"/>
  <c r="M23" i="15"/>
  <c r="Q23" i="15"/>
  <c r="R23" i="15"/>
  <c r="AB23" i="15"/>
  <c r="C23" i="15"/>
  <c r="E23" i="15"/>
  <c r="I23" i="15"/>
  <c r="L23" i="15"/>
  <c r="N23" i="15"/>
  <c r="D23" i="15"/>
  <c r="A24" i="15"/>
  <c r="F23" i="15"/>
  <c r="T23" i="15"/>
  <c r="AC23" i="15"/>
  <c r="AA23" i="15"/>
  <c r="G23" i="15"/>
  <c r="P23" i="15"/>
  <c r="B23" i="15"/>
  <c r="AJ23" i="15" s="1"/>
  <c r="S23" i="15"/>
  <c r="O23" i="15"/>
  <c r="Z23" i="15"/>
  <c r="K23" i="15"/>
  <c r="U23" i="15"/>
  <c r="Y23" i="15"/>
  <c r="J23" i="15"/>
  <c r="X23" i="15"/>
  <c r="W23" i="15"/>
  <c r="V23" i="15"/>
  <c r="G14" i="33"/>
  <c r="H14" i="33" s="1"/>
  <c r="P14" i="33"/>
  <c r="L14" i="33"/>
  <c r="I14" i="33"/>
  <c r="N14" i="33"/>
  <c r="W14" i="33"/>
  <c r="S14" i="33"/>
  <c r="X14" i="33"/>
  <c r="C14" i="33"/>
  <c r="A15" i="33"/>
  <c r="B14" i="33"/>
  <c r="AJ14" i="33" s="1"/>
  <c r="O14" i="33"/>
  <c r="D14" i="33"/>
  <c r="M14" i="33"/>
  <c r="F14" i="33"/>
  <c r="P22" i="17"/>
  <c r="J22" i="17"/>
  <c r="AB22" i="17"/>
  <c r="K22" i="17"/>
  <c r="E22" i="17"/>
  <c r="AA22" i="17"/>
  <c r="C22" i="17"/>
  <c r="X22" i="17"/>
  <c r="L22" i="17"/>
  <c r="B22" i="17"/>
  <c r="AJ22" i="17" s="1"/>
  <c r="G22" i="17"/>
  <c r="H22" i="17" s="1"/>
  <c r="D22" i="17"/>
  <c r="M22" i="17"/>
  <c r="Z22" i="17"/>
  <c r="S22" i="17"/>
  <c r="Q22" i="17"/>
  <c r="V22" i="17"/>
  <c r="W22" i="17"/>
  <c r="O22" i="17"/>
  <c r="N22" i="17"/>
  <c r="T22" i="17"/>
  <c r="Y22" i="17"/>
  <c r="A23" i="17"/>
  <c r="AC22" i="17"/>
  <c r="F22" i="17"/>
  <c r="I22" i="17"/>
  <c r="U22" i="17"/>
  <c r="R22" i="17"/>
  <c r="X19" i="23"/>
  <c r="AB19" i="23"/>
  <c r="S19" i="23"/>
  <c r="E19" i="23"/>
  <c r="R19" i="23"/>
  <c r="D19" i="23"/>
  <c r="V19" i="23"/>
  <c r="AA19" i="23"/>
  <c r="I19" i="23"/>
  <c r="F19" i="23"/>
  <c r="O19" i="23"/>
  <c r="A20" i="23"/>
  <c r="T19" i="23"/>
  <c r="L19" i="23"/>
  <c r="U19" i="23"/>
  <c r="G19" i="23"/>
  <c r="H19" i="23" s="1"/>
  <c r="M19" i="23"/>
  <c r="C19" i="23"/>
  <c r="N19" i="23"/>
  <c r="Q19" i="23"/>
  <c r="B19" i="23"/>
  <c r="AJ19" i="23" s="1"/>
  <c r="AC19" i="23"/>
  <c r="P19" i="23"/>
  <c r="Y19" i="23"/>
  <c r="W19" i="23"/>
  <c r="Z19" i="23"/>
  <c r="K19" i="23"/>
  <c r="J19" i="23"/>
  <c r="W26" i="9"/>
  <c r="R26" i="9"/>
  <c r="J26" i="9"/>
  <c r="V26" i="9"/>
  <c r="T26" i="9"/>
  <c r="L26" i="9"/>
  <c r="Z26" i="9"/>
  <c r="F26" i="9"/>
  <c r="D26" i="9"/>
  <c r="G26" i="9"/>
  <c r="H26" i="9" s="1"/>
  <c r="X26" i="9"/>
  <c r="K26" i="9"/>
  <c r="M26" i="9"/>
  <c r="B26" i="9"/>
  <c r="AJ26" i="9" s="1"/>
  <c r="S26" i="9"/>
  <c r="Y26" i="9"/>
  <c r="O26" i="9"/>
  <c r="I26" i="9"/>
  <c r="N26" i="9"/>
  <c r="U26" i="9"/>
  <c r="E26" i="9"/>
  <c r="C26" i="9"/>
  <c r="AB26" i="9"/>
  <c r="A27" i="9"/>
  <c r="Q26" i="9"/>
  <c r="AA26" i="9"/>
  <c r="P26" i="9"/>
  <c r="AC26" i="9"/>
  <c r="D21" i="19"/>
  <c r="Q21" i="19"/>
  <c r="F21" i="19"/>
  <c r="N21" i="19"/>
  <c r="AA21" i="19"/>
  <c r="G21" i="19"/>
  <c r="A22" i="19"/>
  <c r="V21" i="19"/>
  <c r="C21" i="19"/>
  <c r="X21" i="19"/>
  <c r="M21" i="19"/>
  <c r="AB21" i="19"/>
  <c r="E21" i="19"/>
  <c r="P21" i="19"/>
  <c r="T21" i="19"/>
  <c r="I21" i="19"/>
  <c r="U21" i="19"/>
  <c r="Y21" i="19"/>
  <c r="O21" i="19"/>
  <c r="L21" i="19"/>
  <c r="AC21" i="19"/>
  <c r="B21" i="19"/>
  <c r="AJ21" i="19" s="1"/>
  <c r="S21" i="19"/>
  <c r="W21" i="19"/>
  <c r="K21" i="19"/>
  <c r="R21" i="19"/>
  <c r="J21" i="19"/>
  <c r="Z21" i="19"/>
  <c r="V17" i="27"/>
  <c r="L17" i="27"/>
  <c r="R17" i="27"/>
  <c r="S17" i="27"/>
  <c r="AC17" i="27"/>
  <c r="Y17" i="27"/>
  <c r="N17" i="27"/>
  <c r="AB17" i="27"/>
  <c r="I17" i="27"/>
  <c r="Q17" i="27"/>
  <c r="X17" i="27"/>
  <c r="F17" i="27"/>
  <c r="D17" i="27"/>
  <c r="P17" i="27"/>
  <c r="AA17" i="27"/>
  <c r="A18" i="27"/>
  <c r="C17" i="27"/>
  <c r="U17" i="27"/>
  <c r="W17" i="27"/>
  <c r="T17" i="27"/>
  <c r="M17" i="27"/>
  <c r="O17" i="27"/>
  <c r="B17" i="27"/>
  <c r="G17" i="27"/>
  <c r="J17" i="27"/>
  <c r="E17" i="27"/>
  <c r="K17" i="27"/>
  <c r="Z17" i="27"/>
  <c r="AA24" i="13"/>
  <c r="K24" i="13"/>
  <c r="AC24" i="13"/>
  <c r="A25" i="13"/>
  <c r="N24" i="13"/>
  <c r="G24" i="13"/>
  <c r="H24" i="13" s="1"/>
  <c r="Y24" i="13"/>
  <c r="O24" i="13"/>
  <c r="R24" i="13"/>
  <c r="D24" i="13"/>
  <c r="C24" i="13"/>
  <c r="M24" i="13"/>
  <c r="U24" i="13"/>
  <c r="AB24" i="13"/>
  <c r="L24" i="13"/>
  <c r="B24" i="13"/>
  <c r="AJ24" i="13" s="1"/>
  <c r="S24" i="13"/>
  <c r="I24" i="13"/>
  <c r="P24" i="13"/>
  <c r="E24" i="13"/>
  <c r="Z24" i="13"/>
  <c r="J24" i="13"/>
  <c r="V24" i="13"/>
  <c r="W24" i="13"/>
  <c r="X24" i="13"/>
  <c r="F24" i="13"/>
  <c r="T24" i="13"/>
  <c r="Q24" i="13"/>
  <c r="C16" i="29"/>
  <c r="O16" i="29"/>
  <c r="S16" i="29"/>
  <c r="B16" i="29"/>
  <c r="AJ16" i="29" s="1"/>
  <c r="P16" i="29"/>
  <c r="X16" i="29"/>
  <c r="W16" i="29"/>
  <c r="A17" i="29"/>
  <c r="I16" i="29"/>
  <c r="Q16" i="29"/>
  <c r="N16" i="29"/>
  <c r="L16" i="29"/>
  <c r="F16" i="29"/>
  <c r="M16" i="29"/>
  <c r="D16" i="29"/>
  <c r="G16" i="29"/>
  <c r="H16" i="29" s="1"/>
  <c r="D13" i="35"/>
  <c r="B13" i="35"/>
  <c r="AJ13" i="35" s="1"/>
  <c r="W13" i="35"/>
  <c r="X13" i="35"/>
  <c r="P13" i="35"/>
  <c r="M13" i="35"/>
  <c r="N13" i="35"/>
  <c r="S13" i="35"/>
  <c r="F13" i="35"/>
  <c r="L13" i="35"/>
  <c r="I13" i="35"/>
  <c r="G13" i="35"/>
  <c r="H13" i="35" s="1"/>
  <c r="A14" i="35"/>
  <c r="O13" i="35"/>
  <c r="Q13" i="35"/>
  <c r="C13" i="35"/>
  <c r="B20" i="21"/>
  <c r="AJ20" i="21" s="1"/>
  <c r="V20" i="21"/>
  <c r="P20" i="21"/>
  <c r="E20" i="21"/>
  <c r="U20" i="21"/>
  <c r="O20" i="21"/>
  <c r="L20" i="21"/>
  <c r="J20" i="21"/>
  <c r="AA20" i="21"/>
  <c r="C20" i="21"/>
  <c r="T20" i="21"/>
  <c r="AB20" i="21"/>
  <c r="G20" i="21"/>
  <c r="H20" i="21" s="1"/>
  <c r="F20" i="21"/>
  <c r="A21" i="21"/>
  <c r="Q20" i="21"/>
  <c r="N20" i="21"/>
  <c r="M20" i="21"/>
  <c r="S20" i="21"/>
  <c r="AC20" i="21"/>
  <c r="Z20" i="21"/>
  <c r="R20" i="21"/>
  <c r="I20" i="21"/>
  <c r="D20" i="21"/>
  <c r="W20" i="21"/>
  <c r="Y20" i="21"/>
  <c r="X20" i="21"/>
  <c r="K20" i="21"/>
  <c r="A27" i="2"/>
  <c r="X26" i="2"/>
  <c r="S26" i="2"/>
  <c r="W26" i="2"/>
  <c r="V26" i="2"/>
  <c r="U26" i="2"/>
  <c r="T26" i="2"/>
  <c r="Y26" i="2"/>
  <c r="AC26" i="2"/>
  <c r="N26" i="2"/>
  <c r="AA26" i="2"/>
  <c r="D26" i="2"/>
  <c r="J26" i="2"/>
  <c r="B26" i="2"/>
  <c r="AJ26" i="2" s="1"/>
  <c r="F26" i="2"/>
  <c r="C26" i="2"/>
  <c r="P26" i="2"/>
  <c r="G26" i="2"/>
  <c r="H26" i="2" s="1"/>
  <c r="Q26" i="2"/>
  <c r="O26" i="2"/>
  <c r="K26" i="2"/>
  <c r="AB26" i="2"/>
  <c r="M26" i="2"/>
  <c r="Z26" i="2"/>
  <c r="L26" i="2"/>
  <c r="I26" i="2"/>
  <c r="R26" i="2"/>
  <c r="E26" i="2"/>
  <c r="AH16" i="31" l="1"/>
  <c r="AG16" i="31"/>
  <c r="AE16" i="31"/>
  <c r="AF16" i="31"/>
  <c r="Q14" i="33"/>
  <c r="Q13" i="21"/>
  <c r="Q14" i="21"/>
  <c r="Q13" i="23"/>
  <c r="Q14" i="23"/>
  <c r="Q13" i="27"/>
  <c r="Q14" i="27"/>
  <c r="Q13" i="31"/>
  <c r="Q14" i="31"/>
  <c r="Q15" i="31"/>
  <c r="Q13" i="15"/>
  <c r="Q14" i="15"/>
  <c r="Q15" i="15"/>
  <c r="Q13" i="29"/>
  <c r="Q14" i="29"/>
  <c r="Q15" i="29"/>
  <c r="Q13" i="17"/>
  <c r="Q14" i="17"/>
  <c r="Q13" i="25"/>
  <c r="Q14" i="25"/>
  <c r="Q13" i="2"/>
  <c r="Q14" i="2"/>
  <c r="Q15" i="2"/>
  <c r="Q16" i="2"/>
  <c r="Q13" i="9"/>
  <c r="Q14" i="9"/>
  <c r="Q15" i="9"/>
  <c r="Q16" i="9"/>
  <c r="Q17" i="9"/>
  <c r="Q18" i="9"/>
  <c r="Q19" i="9"/>
  <c r="AM1" i="1"/>
  <c r="R12" i="13"/>
  <c r="R12" i="11"/>
  <c r="R12" i="9"/>
  <c r="R12" i="19"/>
  <c r="R12" i="37"/>
  <c r="R13" i="37" s="1"/>
  <c r="R12" i="23"/>
  <c r="R12" i="25"/>
  <c r="R12" i="35"/>
  <c r="R13" i="35" s="1"/>
  <c r="R12" i="29"/>
  <c r="R12" i="21"/>
  <c r="R12" i="31"/>
  <c r="R12" i="27"/>
  <c r="R12" i="33"/>
  <c r="R12" i="17"/>
  <c r="R12" i="15"/>
  <c r="R12" i="2"/>
  <c r="Q13" i="19"/>
  <c r="Q14" i="19"/>
  <c r="Q13" i="11"/>
  <c r="Q14" i="11"/>
  <c r="Q13" i="13"/>
  <c r="Q14" i="13"/>
  <c r="I17" i="29"/>
  <c r="U17" i="29"/>
  <c r="T17" i="29"/>
  <c r="N17" i="29"/>
  <c r="C17" i="29"/>
  <c r="S17" i="29"/>
  <c r="AC17" i="29"/>
  <c r="R17" i="29"/>
  <c r="D17" i="29"/>
  <c r="X17" i="29"/>
  <c r="Q17" i="29"/>
  <c r="AB17" i="29"/>
  <c r="AA17" i="29"/>
  <c r="Y17" i="29"/>
  <c r="B17" i="29"/>
  <c r="AJ17" i="29" s="1"/>
  <c r="L17" i="29"/>
  <c r="V17" i="29"/>
  <c r="M17" i="29"/>
  <c r="W17" i="29"/>
  <c r="A18" i="29"/>
  <c r="P17" i="29"/>
  <c r="G17" i="29"/>
  <c r="F17" i="29"/>
  <c r="O17" i="29"/>
  <c r="E17" i="29"/>
  <c r="Z17" i="29"/>
  <c r="J17" i="29"/>
  <c r="K17" i="29"/>
  <c r="H21" i="19"/>
  <c r="V27" i="9"/>
  <c r="G27" i="9"/>
  <c r="J27" i="9"/>
  <c r="X27" i="9"/>
  <c r="AB27" i="9"/>
  <c r="K27" i="9"/>
  <c r="M27" i="9"/>
  <c r="O27" i="9"/>
  <c r="L27" i="9"/>
  <c r="AC27" i="9"/>
  <c r="Y27" i="9"/>
  <c r="T27" i="9"/>
  <c r="A28" i="9"/>
  <c r="N27" i="9"/>
  <c r="U27" i="9"/>
  <c r="F27" i="9"/>
  <c r="B27" i="9"/>
  <c r="AJ27" i="9" s="1"/>
  <c r="AA27" i="9"/>
  <c r="R27" i="9"/>
  <c r="D27" i="9"/>
  <c r="C27" i="9"/>
  <c r="P27" i="9"/>
  <c r="E27" i="9"/>
  <c r="S27" i="9"/>
  <c r="Q27" i="9"/>
  <c r="I27" i="9"/>
  <c r="Z27" i="9"/>
  <c r="W27" i="9"/>
  <c r="C22" i="19"/>
  <c r="W22" i="19"/>
  <c r="O22" i="19"/>
  <c r="A23" i="19"/>
  <c r="F22" i="19"/>
  <c r="N22" i="19"/>
  <c r="Z22" i="19"/>
  <c r="J22" i="19"/>
  <c r="B22" i="19"/>
  <c r="AJ22" i="19" s="1"/>
  <c r="Y22" i="19"/>
  <c r="R22" i="19"/>
  <c r="I22" i="19"/>
  <c r="Q22" i="19"/>
  <c r="S22" i="19"/>
  <c r="D22" i="19"/>
  <c r="L22" i="19"/>
  <c r="E22" i="19"/>
  <c r="U22" i="19"/>
  <c r="G22" i="19"/>
  <c r="H22" i="19" s="1"/>
  <c r="M22" i="19"/>
  <c r="AB22" i="19"/>
  <c r="P22" i="19"/>
  <c r="AA22" i="19"/>
  <c r="V22" i="19"/>
  <c r="AC22" i="19"/>
  <c r="X22" i="19"/>
  <c r="K22" i="19"/>
  <c r="T22" i="19"/>
  <c r="K26" i="11"/>
  <c r="V26" i="11"/>
  <c r="U26" i="11"/>
  <c r="O26" i="11"/>
  <c r="Q26" i="11"/>
  <c r="Y26" i="11"/>
  <c r="T26" i="11"/>
  <c r="AC26" i="11"/>
  <c r="D26" i="11"/>
  <c r="X26" i="11"/>
  <c r="J26" i="11"/>
  <c r="F26" i="11"/>
  <c r="B26" i="11"/>
  <c r="L26" i="11"/>
  <c r="C26" i="11"/>
  <c r="I26" i="11"/>
  <c r="M26" i="11"/>
  <c r="A27" i="11"/>
  <c r="P26" i="11"/>
  <c r="R26" i="11"/>
  <c r="AA26" i="11"/>
  <c r="E26" i="11"/>
  <c r="AB26" i="11"/>
  <c r="W26" i="11"/>
  <c r="N26" i="11"/>
  <c r="S26" i="11"/>
  <c r="Z26" i="11"/>
  <c r="G26" i="11"/>
  <c r="G13" i="37"/>
  <c r="L13" i="37"/>
  <c r="O13" i="37"/>
  <c r="B13" i="37"/>
  <c r="W13" i="37"/>
  <c r="A14" i="37"/>
  <c r="D13" i="37"/>
  <c r="F13" i="37"/>
  <c r="P13" i="37"/>
  <c r="C13" i="37"/>
  <c r="I13" i="37"/>
  <c r="Q13" i="37"/>
  <c r="M13" i="37"/>
  <c r="X13" i="37"/>
  <c r="S13" i="37"/>
  <c r="N13" i="37"/>
  <c r="E24" i="15"/>
  <c r="W24" i="15"/>
  <c r="Y24" i="15"/>
  <c r="U24" i="15"/>
  <c r="F24" i="15"/>
  <c r="Q24" i="15"/>
  <c r="AA24" i="15"/>
  <c r="P24" i="15"/>
  <c r="D24" i="15"/>
  <c r="S24" i="15"/>
  <c r="R24" i="15"/>
  <c r="G24" i="15"/>
  <c r="T24" i="15"/>
  <c r="M24" i="15"/>
  <c r="K24" i="15"/>
  <c r="AB24" i="15"/>
  <c r="X24" i="15"/>
  <c r="A25" i="15"/>
  <c r="C24" i="15"/>
  <c r="V24" i="15"/>
  <c r="B24" i="15"/>
  <c r="AJ24" i="15" s="1"/>
  <c r="O24" i="15"/>
  <c r="AC24" i="15"/>
  <c r="J24" i="15"/>
  <c r="Z24" i="15"/>
  <c r="L24" i="15"/>
  <c r="I24" i="15"/>
  <c r="N24" i="15"/>
  <c r="M19" i="25"/>
  <c r="W19" i="25"/>
  <c r="C19" i="25"/>
  <c r="T19" i="25"/>
  <c r="AC19" i="25"/>
  <c r="F19" i="25"/>
  <c r="E19" i="25"/>
  <c r="R19" i="25"/>
  <c r="AB19" i="25"/>
  <c r="O19" i="25"/>
  <c r="L19" i="25"/>
  <c r="B19" i="25"/>
  <c r="AJ19" i="25" s="1"/>
  <c r="I19" i="25"/>
  <c r="N19" i="25"/>
  <c r="S19" i="25"/>
  <c r="G19" i="25"/>
  <c r="H19" i="25" s="1"/>
  <c r="P19" i="25"/>
  <c r="AA19" i="25"/>
  <c r="A20" i="25"/>
  <c r="V19" i="25"/>
  <c r="U19" i="25"/>
  <c r="Q19" i="25"/>
  <c r="X19" i="25"/>
  <c r="D19" i="25"/>
  <c r="Y19" i="25"/>
  <c r="K19" i="25"/>
  <c r="Z19" i="25"/>
  <c r="J19" i="25"/>
  <c r="AC16" i="31"/>
  <c r="S16" i="31"/>
  <c r="R16" i="31"/>
  <c r="AB16" i="31"/>
  <c r="W16" i="31"/>
  <c r="X16" i="31"/>
  <c r="I16" i="31"/>
  <c r="U16" i="31"/>
  <c r="C16" i="31"/>
  <c r="O16" i="31"/>
  <c r="Q16" i="31"/>
  <c r="Y16" i="31"/>
  <c r="D16" i="31"/>
  <c r="AA16" i="31"/>
  <c r="M16" i="31"/>
  <c r="V16" i="31"/>
  <c r="G16" i="31"/>
  <c r="N16" i="31"/>
  <c r="A17" i="31"/>
  <c r="T16" i="31"/>
  <c r="F16" i="31"/>
  <c r="P16" i="31"/>
  <c r="L16" i="31"/>
  <c r="B16" i="31"/>
  <c r="AJ16" i="31" s="1"/>
  <c r="Z16" i="31"/>
  <c r="K16" i="31"/>
  <c r="J16" i="31"/>
  <c r="E16" i="31"/>
  <c r="AC21" i="21"/>
  <c r="Y21" i="21"/>
  <c r="L21" i="21"/>
  <c r="I21" i="21"/>
  <c r="A22" i="21"/>
  <c r="F21" i="21"/>
  <c r="N21" i="21"/>
  <c r="S21" i="21"/>
  <c r="AA21" i="21"/>
  <c r="C21" i="21"/>
  <c r="J21" i="21"/>
  <c r="Z21" i="21"/>
  <c r="K21" i="21"/>
  <c r="AB21" i="21"/>
  <c r="D21" i="21"/>
  <c r="X21" i="21"/>
  <c r="T21" i="21"/>
  <c r="G21" i="21"/>
  <c r="M21" i="21"/>
  <c r="B21" i="21"/>
  <c r="AJ21" i="21" s="1"/>
  <c r="R21" i="21"/>
  <c r="O21" i="21"/>
  <c r="Q21" i="21"/>
  <c r="P21" i="21"/>
  <c r="W21" i="21"/>
  <c r="V21" i="21"/>
  <c r="E21" i="21"/>
  <c r="U21" i="21"/>
  <c r="H17" i="27"/>
  <c r="S18" i="27"/>
  <c r="P18" i="27"/>
  <c r="W18" i="27"/>
  <c r="V18" i="27"/>
  <c r="N18" i="27"/>
  <c r="O18" i="27"/>
  <c r="F18" i="27"/>
  <c r="C18" i="27"/>
  <c r="A19" i="27"/>
  <c r="AB18" i="27"/>
  <c r="B18" i="27"/>
  <c r="AJ18" i="27" s="1"/>
  <c r="G18" i="27"/>
  <c r="H18" i="27" s="1"/>
  <c r="M18" i="27"/>
  <c r="R18" i="27"/>
  <c r="AC18" i="27"/>
  <c r="D18" i="27"/>
  <c r="L18" i="27"/>
  <c r="Q18" i="27"/>
  <c r="X18" i="27"/>
  <c r="Y18" i="27"/>
  <c r="U18" i="27"/>
  <c r="T18" i="27"/>
  <c r="I18" i="27"/>
  <c r="AA18" i="27"/>
  <c r="J18" i="27"/>
  <c r="K18" i="27"/>
  <c r="E18" i="27"/>
  <c r="Z18" i="27"/>
  <c r="W20" i="23"/>
  <c r="D20" i="23"/>
  <c r="I20" i="23"/>
  <c r="A21" i="23"/>
  <c r="AA20" i="23"/>
  <c r="S20" i="23"/>
  <c r="G20" i="23"/>
  <c r="T20" i="23"/>
  <c r="Q20" i="23"/>
  <c r="O20" i="23"/>
  <c r="C20" i="23"/>
  <c r="L20" i="23"/>
  <c r="P20" i="23"/>
  <c r="U20" i="23"/>
  <c r="B20" i="23"/>
  <c r="AJ20" i="23" s="1"/>
  <c r="M20" i="23"/>
  <c r="Z20" i="23"/>
  <c r="AB20" i="23"/>
  <c r="V20" i="23"/>
  <c r="J20" i="23"/>
  <c r="X20" i="23"/>
  <c r="K20" i="23"/>
  <c r="F20" i="23"/>
  <c r="Y20" i="23"/>
  <c r="N20" i="23"/>
  <c r="R20" i="23"/>
  <c r="AC20" i="23"/>
  <c r="E20" i="23"/>
  <c r="D14" i="35"/>
  <c r="O14" i="35"/>
  <c r="X14" i="35"/>
  <c r="A15" i="35"/>
  <c r="C14" i="35"/>
  <c r="F14" i="35"/>
  <c r="N14" i="35"/>
  <c r="L14" i="35"/>
  <c r="Q14" i="35"/>
  <c r="W14" i="35"/>
  <c r="S14" i="35"/>
  <c r="I14" i="35"/>
  <c r="P14" i="35"/>
  <c r="G14" i="35"/>
  <c r="B14" i="35"/>
  <c r="AJ14" i="35" s="1"/>
  <c r="M14" i="35"/>
  <c r="L25" i="13"/>
  <c r="C25" i="13"/>
  <c r="B25" i="13"/>
  <c r="AJ25" i="13" s="1"/>
  <c r="Z25" i="13"/>
  <c r="S25" i="13"/>
  <c r="N25" i="13"/>
  <c r="Y25" i="13"/>
  <c r="K25" i="13"/>
  <c r="G25" i="13"/>
  <c r="H25" i="13" s="1"/>
  <c r="R25" i="13"/>
  <c r="U25" i="13"/>
  <c r="V25" i="13"/>
  <c r="Q25" i="13"/>
  <c r="W25" i="13"/>
  <c r="O25" i="13"/>
  <c r="X25" i="13"/>
  <c r="AB25" i="13"/>
  <c r="M25" i="13"/>
  <c r="F25" i="13"/>
  <c r="T25" i="13"/>
  <c r="A26" i="13"/>
  <c r="J25" i="13"/>
  <c r="D25" i="13"/>
  <c r="AA25" i="13"/>
  <c r="I25" i="13"/>
  <c r="AC25" i="13"/>
  <c r="E25" i="13"/>
  <c r="P25" i="13"/>
  <c r="AJ17" i="27"/>
  <c r="Q23" i="17"/>
  <c r="Z23" i="17"/>
  <c r="N23" i="17"/>
  <c r="U23" i="17"/>
  <c r="B23" i="17"/>
  <c r="AJ23" i="17" s="1"/>
  <c r="C23" i="17"/>
  <c r="M23" i="17"/>
  <c r="AB23" i="17"/>
  <c r="Y23" i="17"/>
  <c r="P23" i="17"/>
  <c r="F23" i="17"/>
  <c r="AC23" i="17"/>
  <c r="A24" i="17"/>
  <c r="X23" i="17"/>
  <c r="K23" i="17"/>
  <c r="E23" i="17"/>
  <c r="T23" i="17"/>
  <c r="S23" i="17"/>
  <c r="W23" i="17"/>
  <c r="AA23" i="17"/>
  <c r="L23" i="17"/>
  <c r="G23" i="17"/>
  <c r="R23" i="17"/>
  <c r="O23" i="17"/>
  <c r="J23" i="17"/>
  <c r="I23" i="17"/>
  <c r="V23" i="17"/>
  <c r="D23" i="17"/>
  <c r="H23" i="15"/>
  <c r="I15" i="33"/>
  <c r="D15" i="33"/>
  <c r="P15" i="33"/>
  <c r="S15" i="33"/>
  <c r="A16" i="33"/>
  <c r="O15" i="33"/>
  <c r="Q15" i="33"/>
  <c r="R15" i="33"/>
  <c r="X15" i="33"/>
  <c r="F15" i="33"/>
  <c r="B15" i="33"/>
  <c r="AJ15" i="33" s="1"/>
  <c r="N15" i="33"/>
  <c r="L15" i="33"/>
  <c r="G15" i="33"/>
  <c r="W15" i="33"/>
  <c r="C15" i="33"/>
  <c r="M15" i="33"/>
  <c r="H18" i="25"/>
  <c r="A28" i="2"/>
  <c r="B27" i="2"/>
  <c r="AJ27" i="2" s="1"/>
  <c r="Q27" i="2"/>
  <c r="Z27" i="2"/>
  <c r="U27" i="2"/>
  <c r="C27" i="2"/>
  <c r="AA27" i="2"/>
  <c r="M27" i="2"/>
  <c r="L27" i="2"/>
  <c r="K27" i="2"/>
  <c r="R27" i="2"/>
  <c r="Y27" i="2"/>
  <c r="W27" i="2"/>
  <c r="N27" i="2"/>
  <c r="AC27" i="2"/>
  <c r="P27" i="2"/>
  <c r="V27" i="2"/>
  <c r="AB27" i="2"/>
  <c r="O27" i="2"/>
  <c r="J27" i="2"/>
  <c r="S27" i="2"/>
  <c r="D27" i="2"/>
  <c r="T27" i="2"/>
  <c r="F27" i="2"/>
  <c r="X27" i="2"/>
  <c r="G27" i="2"/>
  <c r="H27" i="2" s="1"/>
  <c r="E27" i="2"/>
  <c r="I27" i="2"/>
  <c r="AH15" i="35" l="1"/>
  <c r="AF15" i="35"/>
  <c r="AG15" i="35"/>
  <c r="AE15" i="35"/>
  <c r="R14" i="35"/>
  <c r="R13" i="29"/>
  <c r="R14" i="29"/>
  <c r="R15" i="29"/>
  <c r="R16" i="29"/>
  <c r="R13" i="13"/>
  <c r="R14" i="13"/>
  <c r="R13" i="2"/>
  <c r="R14" i="2"/>
  <c r="R15" i="2"/>
  <c r="R16" i="2"/>
  <c r="AN1" i="1"/>
  <c r="AB12" i="25"/>
  <c r="AB12" i="29"/>
  <c r="AB12" i="31"/>
  <c r="AB12" i="27"/>
  <c r="AB12" i="35"/>
  <c r="AB12" i="21"/>
  <c r="AB12" i="19"/>
  <c r="AB12" i="33"/>
  <c r="AB16" i="33" s="1"/>
  <c r="AB12" i="17"/>
  <c r="AB12" i="15"/>
  <c r="AB12" i="11"/>
  <c r="AB12" i="23"/>
  <c r="AB12" i="37"/>
  <c r="AB13" i="37" s="1"/>
  <c r="AB12" i="9"/>
  <c r="AB12" i="13"/>
  <c r="AB12" i="2"/>
  <c r="R13" i="15"/>
  <c r="R14" i="15"/>
  <c r="R15" i="15"/>
  <c r="R13" i="25"/>
  <c r="R14" i="25"/>
  <c r="R13" i="17"/>
  <c r="R14" i="17"/>
  <c r="R13" i="23"/>
  <c r="R14" i="23"/>
  <c r="R13" i="33"/>
  <c r="R14" i="33"/>
  <c r="R13" i="27"/>
  <c r="R14" i="27"/>
  <c r="R13" i="19"/>
  <c r="R14" i="19"/>
  <c r="R13" i="31"/>
  <c r="R14" i="31"/>
  <c r="R15" i="31"/>
  <c r="R13" i="9"/>
  <c r="R14" i="9"/>
  <c r="R15" i="9"/>
  <c r="R16" i="9"/>
  <c r="R17" i="9"/>
  <c r="R18" i="9"/>
  <c r="R19" i="9"/>
  <c r="R13" i="21"/>
  <c r="R14" i="21"/>
  <c r="R13" i="11"/>
  <c r="R14" i="11"/>
  <c r="H16" i="31"/>
  <c r="A29" i="9"/>
  <c r="AB28" i="9"/>
  <c r="K28" i="9"/>
  <c r="L28" i="9"/>
  <c r="P28" i="9"/>
  <c r="X28" i="9"/>
  <c r="Z28" i="9"/>
  <c r="R28" i="9"/>
  <c r="G28" i="9"/>
  <c r="H28" i="9" s="1"/>
  <c r="C28" i="9"/>
  <c r="Y28" i="9"/>
  <c r="E28" i="9"/>
  <c r="F28" i="9"/>
  <c r="M28" i="9"/>
  <c r="AC28" i="9"/>
  <c r="I28" i="9"/>
  <c r="D28" i="9"/>
  <c r="V28" i="9"/>
  <c r="J28" i="9"/>
  <c r="B28" i="9"/>
  <c r="AJ28" i="9" s="1"/>
  <c r="AA28" i="9"/>
  <c r="Q28" i="9"/>
  <c r="W28" i="9"/>
  <c r="O28" i="9"/>
  <c r="N28" i="9"/>
  <c r="S28" i="9"/>
  <c r="T28" i="9"/>
  <c r="U28" i="9"/>
  <c r="W16" i="33"/>
  <c r="B16" i="33"/>
  <c r="AJ16" i="33" s="1"/>
  <c r="M16" i="33"/>
  <c r="P16" i="33"/>
  <c r="F16" i="33"/>
  <c r="S16" i="33"/>
  <c r="O16" i="33"/>
  <c r="I16" i="33"/>
  <c r="A17" i="33"/>
  <c r="L16" i="33"/>
  <c r="X16" i="33"/>
  <c r="Q16" i="33"/>
  <c r="R16" i="33"/>
  <c r="D16" i="33"/>
  <c r="C16" i="33"/>
  <c r="N16" i="33"/>
  <c r="G16" i="33"/>
  <c r="H16" i="33" s="1"/>
  <c r="H24" i="15"/>
  <c r="K23" i="19"/>
  <c r="A24" i="19"/>
  <c r="L23" i="19"/>
  <c r="S23" i="19"/>
  <c r="R23" i="19"/>
  <c r="AB23" i="19"/>
  <c r="Q23" i="19"/>
  <c r="B23" i="19"/>
  <c r="AJ23" i="19" s="1"/>
  <c r="D23" i="19"/>
  <c r="I23" i="19"/>
  <c r="V23" i="19"/>
  <c r="Y23" i="19"/>
  <c r="Z23" i="19"/>
  <c r="G23" i="19"/>
  <c r="N23" i="19"/>
  <c r="E23" i="19"/>
  <c r="T23" i="19"/>
  <c r="O23" i="19"/>
  <c r="P23" i="19"/>
  <c r="C23" i="19"/>
  <c r="F23" i="19"/>
  <c r="M23" i="19"/>
  <c r="W23" i="19"/>
  <c r="X23" i="19"/>
  <c r="J23" i="19"/>
  <c r="AA23" i="19"/>
  <c r="U23" i="19"/>
  <c r="AC23" i="19"/>
  <c r="C22" i="21"/>
  <c r="L22" i="21"/>
  <c r="S22" i="21"/>
  <c r="O22" i="21"/>
  <c r="R22" i="21"/>
  <c r="E22" i="21"/>
  <c r="I22" i="21"/>
  <c r="AB22" i="21"/>
  <c r="T22" i="21"/>
  <c r="D22" i="21"/>
  <c r="A23" i="21"/>
  <c r="N22" i="21"/>
  <c r="M22" i="21"/>
  <c r="V22" i="21"/>
  <c r="B22" i="21"/>
  <c r="AJ22" i="21" s="1"/>
  <c r="J22" i="21"/>
  <c r="K22" i="21"/>
  <c r="Z22" i="21"/>
  <c r="F22" i="21"/>
  <c r="G22" i="21"/>
  <c r="H22" i="21" s="1"/>
  <c r="AA22" i="21"/>
  <c r="X22" i="21"/>
  <c r="AC22" i="21"/>
  <c r="Q22" i="21"/>
  <c r="P22" i="21"/>
  <c r="Y22" i="21"/>
  <c r="U22" i="21"/>
  <c r="W22" i="21"/>
  <c r="AJ13" i="37"/>
  <c r="L15" i="35"/>
  <c r="F15" i="35"/>
  <c r="V15" i="35"/>
  <c r="AA15" i="35"/>
  <c r="AB15" i="35"/>
  <c r="D15" i="35"/>
  <c r="M15" i="35"/>
  <c r="R15" i="35"/>
  <c r="P15" i="35"/>
  <c r="W15" i="35"/>
  <c r="B15" i="35"/>
  <c r="AJ15" i="35" s="1"/>
  <c r="N15" i="35"/>
  <c r="X15" i="35"/>
  <c r="Q15" i="35"/>
  <c r="C15" i="35"/>
  <c r="U15" i="35"/>
  <c r="G15" i="35"/>
  <c r="H15" i="35" s="1"/>
  <c r="O15" i="35"/>
  <c r="T15" i="35"/>
  <c r="A16" i="35"/>
  <c r="AC15" i="35"/>
  <c r="S15" i="35"/>
  <c r="I15" i="35"/>
  <c r="Y15" i="35"/>
  <c r="J15" i="35"/>
  <c r="E15" i="35"/>
  <c r="K15" i="35"/>
  <c r="Z15" i="35"/>
  <c r="AB19" i="27"/>
  <c r="X19" i="27"/>
  <c r="Q19" i="27"/>
  <c r="S19" i="27"/>
  <c r="M19" i="27"/>
  <c r="T19" i="27"/>
  <c r="W19" i="27"/>
  <c r="Y19" i="27"/>
  <c r="R19" i="27"/>
  <c r="L19" i="27"/>
  <c r="P19" i="27"/>
  <c r="F19" i="27"/>
  <c r="I19" i="27"/>
  <c r="D19" i="27"/>
  <c r="O19" i="27"/>
  <c r="V19" i="27"/>
  <c r="AC19" i="27"/>
  <c r="C19" i="27"/>
  <c r="G19" i="27"/>
  <c r="N19" i="27"/>
  <c r="U19" i="27"/>
  <c r="E19" i="27"/>
  <c r="A20" i="27"/>
  <c r="AA19" i="27"/>
  <c r="B19" i="27"/>
  <c r="K19" i="27"/>
  <c r="J19" i="27"/>
  <c r="Z19" i="27"/>
  <c r="AJ26" i="11"/>
  <c r="H20" i="23"/>
  <c r="A21" i="25"/>
  <c r="AA20" i="25"/>
  <c r="U20" i="25"/>
  <c r="N20" i="25"/>
  <c r="K20" i="25"/>
  <c r="R20" i="25"/>
  <c r="W20" i="25"/>
  <c r="Y20" i="25"/>
  <c r="P20" i="25"/>
  <c r="AB20" i="25"/>
  <c r="M20" i="25"/>
  <c r="I20" i="25"/>
  <c r="O20" i="25"/>
  <c r="S20" i="25"/>
  <c r="B20" i="25"/>
  <c r="AJ20" i="25" s="1"/>
  <c r="V20" i="25"/>
  <c r="G20" i="25"/>
  <c r="E20" i="25"/>
  <c r="L20" i="25"/>
  <c r="Z20" i="25"/>
  <c r="X20" i="25"/>
  <c r="Q20" i="25"/>
  <c r="T20" i="25"/>
  <c r="AC20" i="25"/>
  <c r="C20" i="25"/>
  <c r="D20" i="25"/>
  <c r="J20" i="25"/>
  <c r="F20" i="25"/>
  <c r="A26" i="15"/>
  <c r="S25" i="15"/>
  <c r="Q25" i="15"/>
  <c r="T25" i="15"/>
  <c r="V25" i="15"/>
  <c r="W25" i="15"/>
  <c r="J25" i="15"/>
  <c r="R25" i="15"/>
  <c r="C25" i="15"/>
  <c r="L25" i="15"/>
  <c r="O25" i="15"/>
  <c r="AA25" i="15"/>
  <c r="D25" i="15"/>
  <c r="AB25" i="15"/>
  <c r="M25" i="15"/>
  <c r="G25" i="15"/>
  <c r="H25" i="15" s="1"/>
  <c r="Z25" i="15"/>
  <c r="N25" i="15"/>
  <c r="K25" i="15"/>
  <c r="AC25" i="15"/>
  <c r="I25" i="15"/>
  <c r="X25" i="15"/>
  <c r="F25" i="15"/>
  <c r="P25" i="15"/>
  <c r="U25" i="15"/>
  <c r="B25" i="15"/>
  <c r="AJ25" i="15" s="1"/>
  <c r="Y25" i="15"/>
  <c r="E25" i="15"/>
  <c r="H26" i="11"/>
  <c r="H21" i="21"/>
  <c r="H27" i="9"/>
  <c r="H15" i="33"/>
  <c r="H14" i="35"/>
  <c r="F17" i="31"/>
  <c r="L17" i="31"/>
  <c r="R17" i="31"/>
  <c r="W17" i="31"/>
  <c r="Y17" i="31"/>
  <c r="N17" i="31"/>
  <c r="AC17" i="31"/>
  <c r="I17" i="31"/>
  <c r="AA17" i="31"/>
  <c r="M17" i="31"/>
  <c r="B17" i="31"/>
  <c r="AJ17" i="31" s="1"/>
  <c r="S17" i="31"/>
  <c r="A18" i="31"/>
  <c r="U17" i="31"/>
  <c r="Q17" i="31"/>
  <c r="AB17" i="31"/>
  <c r="O17" i="31"/>
  <c r="X17" i="31"/>
  <c r="T17" i="31"/>
  <c r="G17" i="31"/>
  <c r="P17" i="31"/>
  <c r="C17" i="31"/>
  <c r="V17" i="31"/>
  <c r="D17" i="31"/>
  <c r="Z17" i="31"/>
  <c r="J17" i="31"/>
  <c r="K17" i="31"/>
  <c r="E17" i="31"/>
  <c r="A28" i="11"/>
  <c r="X27" i="11"/>
  <c r="U27" i="11"/>
  <c r="J27" i="11"/>
  <c r="F27" i="11"/>
  <c r="O27" i="11"/>
  <c r="M27" i="11"/>
  <c r="I27" i="11"/>
  <c r="W27" i="11"/>
  <c r="C27" i="11"/>
  <c r="R27" i="11"/>
  <c r="AB27" i="11"/>
  <c r="AC27" i="11"/>
  <c r="Z27" i="11"/>
  <c r="AA27" i="11"/>
  <c r="T27" i="11"/>
  <c r="V27" i="11"/>
  <c r="Y27" i="11"/>
  <c r="B27" i="11"/>
  <c r="AJ27" i="11" s="1"/>
  <c r="L27" i="11"/>
  <c r="S27" i="11"/>
  <c r="D27" i="11"/>
  <c r="E27" i="11"/>
  <c r="Q27" i="11"/>
  <c r="K27" i="11"/>
  <c r="G27" i="11"/>
  <c r="H27" i="11" s="1"/>
  <c r="N27" i="11"/>
  <c r="P27" i="11"/>
  <c r="S21" i="23"/>
  <c r="O21" i="23"/>
  <c r="L21" i="23"/>
  <c r="K21" i="23"/>
  <c r="Y21" i="23"/>
  <c r="G21" i="23"/>
  <c r="H21" i="23" s="1"/>
  <c r="A22" i="23"/>
  <c r="AC21" i="23"/>
  <c r="W21" i="23"/>
  <c r="U21" i="23"/>
  <c r="Q21" i="23"/>
  <c r="N21" i="23"/>
  <c r="D21" i="23"/>
  <c r="V21" i="23"/>
  <c r="AB21" i="23"/>
  <c r="X21" i="23"/>
  <c r="I21" i="23"/>
  <c r="R21" i="23"/>
  <c r="B21" i="23"/>
  <c r="AJ21" i="23" s="1"/>
  <c r="F21" i="23"/>
  <c r="P21" i="23"/>
  <c r="J21" i="23"/>
  <c r="M21" i="23"/>
  <c r="T21" i="23"/>
  <c r="E21" i="23"/>
  <c r="AA21" i="23"/>
  <c r="C21" i="23"/>
  <c r="Z21" i="23"/>
  <c r="O14" i="37"/>
  <c r="AB14" i="37"/>
  <c r="A15" i="37"/>
  <c r="P14" i="37"/>
  <c r="M14" i="37"/>
  <c r="X14" i="37"/>
  <c r="S14" i="37"/>
  <c r="L14" i="37"/>
  <c r="C14" i="37"/>
  <c r="Q14" i="37"/>
  <c r="W14" i="37"/>
  <c r="D14" i="37"/>
  <c r="R14" i="37"/>
  <c r="I14" i="37"/>
  <c r="B14" i="37"/>
  <c r="AJ14" i="37" s="1"/>
  <c r="F14" i="37"/>
  <c r="G14" i="37"/>
  <c r="H14" i="37" s="1"/>
  <c r="N14" i="37"/>
  <c r="H13" i="37"/>
  <c r="H17" i="29"/>
  <c r="H23" i="17"/>
  <c r="T26" i="13"/>
  <c r="C26" i="13"/>
  <c r="K26" i="13"/>
  <c r="F26" i="13"/>
  <c r="M26" i="13"/>
  <c r="B26" i="13"/>
  <c r="AJ26" i="13" s="1"/>
  <c r="Y26" i="13"/>
  <c r="D26" i="13"/>
  <c r="W26" i="13"/>
  <c r="Z26" i="13"/>
  <c r="AC26" i="13"/>
  <c r="X26" i="13"/>
  <c r="I26" i="13"/>
  <c r="U26" i="13"/>
  <c r="A27" i="13"/>
  <c r="S26" i="13"/>
  <c r="P26" i="13"/>
  <c r="AB26" i="13"/>
  <c r="E26" i="13"/>
  <c r="Q26" i="13"/>
  <c r="O26" i="13"/>
  <c r="R26" i="13"/>
  <c r="J26" i="13"/>
  <c r="V26" i="13"/>
  <c r="AA26" i="13"/>
  <c r="N26" i="13"/>
  <c r="L26" i="13"/>
  <c r="G26" i="13"/>
  <c r="H26" i="13" s="1"/>
  <c r="A25" i="17"/>
  <c r="D24" i="17"/>
  <c r="N24" i="17"/>
  <c r="I24" i="17"/>
  <c r="U24" i="17"/>
  <c r="P24" i="17"/>
  <c r="S24" i="17"/>
  <c r="AC24" i="17"/>
  <c r="AA24" i="17"/>
  <c r="O24" i="17"/>
  <c r="W24" i="17"/>
  <c r="C24" i="17"/>
  <c r="X24" i="17"/>
  <c r="M24" i="17"/>
  <c r="Y24" i="17"/>
  <c r="R24" i="17"/>
  <c r="V24" i="17"/>
  <c r="F24" i="17"/>
  <c r="G24" i="17"/>
  <c r="H24" i="17" s="1"/>
  <c r="AB24" i="17"/>
  <c r="B24" i="17"/>
  <c r="AJ24" i="17" s="1"/>
  <c r="T24" i="17"/>
  <c r="L24" i="17"/>
  <c r="Z24" i="17"/>
  <c r="J24" i="17"/>
  <c r="Q24" i="17"/>
  <c r="K24" i="17"/>
  <c r="E24" i="17"/>
  <c r="C18" i="29"/>
  <c r="AA18" i="29"/>
  <c r="M18" i="29"/>
  <c r="I18" i="29"/>
  <c r="A19" i="29"/>
  <c r="P18" i="29"/>
  <c r="L18" i="29"/>
  <c r="Y18" i="29"/>
  <c r="X18" i="29"/>
  <c r="V18" i="29"/>
  <c r="S18" i="29"/>
  <c r="N18" i="29"/>
  <c r="R18" i="29"/>
  <c r="Q18" i="29"/>
  <c r="O18" i="29"/>
  <c r="D18" i="29"/>
  <c r="G18" i="29"/>
  <c r="H18" i="29" s="1"/>
  <c r="U18" i="29"/>
  <c r="W18" i="29"/>
  <c r="B18" i="29"/>
  <c r="AJ18" i="29" s="1"/>
  <c r="AB18" i="29"/>
  <c r="F18" i="29"/>
  <c r="T18" i="29"/>
  <c r="AC18" i="29"/>
  <c r="K18" i="29"/>
  <c r="J18" i="29"/>
  <c r="Z18" i="29"/>
  <c r="E18" i="29"/>
  <c r="A29" i="2"/>
  <c r="D28" i="2"/>
  <c r="AC28" i="2"/>
  <c r="O28" i="2"/>
  <c r="E28" i="2"/>
  <c r="I28" i="2"/>
  <c r="U28" i="2"/>
  <c r="Y28" i="2"/>
  <c r="G28" i="2"/>
  <c r="H28" i="2" s="1"/>
  <c r="J28" i="2"/>
  <c r="W28" i="2"/>
  <c r="AB28" i="2"/>
  <c r="L28" i="2"/>
  <c r="K28" i="2"/>
  <c r="C28" i="2"/>
  <c r="P28" i="2"/>
  <c r="F28" i="2"/>
  <c r="B28" i="2"/>
  <c r="AJ28" i="2" s="1"/>
  <c r="M28" i="2"/>
  <c r="Z28" i="2"/>
  <c r="V28" i="2"/>
  <c r="T28" i="2"/>
  <c r="Q28" i="2"/>
  <c r="N28" i="2"/>
  <c r="AA28" i="2"/>
  <c r="X28" i="2"/>
  <c r="S28" i="2"/>
  <c r="R28" i="2"/>
  <c r="AH16" i="35" l="1"/>
  <c r="AG16" i="35"/>
  <c r="AE16" i="35"/>
  <c r="AF16" i="35"/>
  <c r="AB13" i="35"/>
  <c r="AB14" i="35"/>
  <c r="AB13" i="23"/>
  <c r="AB14" i="23"/>
  <c r="AB13" i="27"/>
  <c r="AB14" i="27"/>
  <c r="AB13" i="11"/>
  <c r="AB14" i="11"/>
  <c r="AB13" i="31"/>
  <c r="AB15" i="31"/>
  <c r="AB14" i="31"/>
  <c r="AB13" i="15"/>
  <c r="AB14" i="15"/>
  <c r="AB15" i="15"/>
  <c r="AB13" i="29"/>
  <c r="AB14" i="29"/>
  <c r="AB15" i="29"/>
  <c r="AB16" i="29"/>
  <c r="AB13" i="17"/>
  <c r="AB14" i="17"/>
  <c r="AB13" i="25"/>
  <c r="AB14" i="25"/>
  <c r="AB13" i="2"/>
  <c r="AB14" i="2"/>
  <c r="AB15" i="2"/>
  <c r="AB16" i="2"/>
  <c r="AB13" i="33"/>
  <c r="AB14" i="33"/>
  <c r="AB15" i="33"/>
  <c r="AO1" i="1"/>
  <c r="AC12" i="29"/>
  <c r="AC12" i="23"/>
  <c r="AC12" i="31"/>
  <c r="AC12" i="27"/>
  <c r="AC12" i="35"/>
  <c r="AC12" i="21"/>
  <c r="AC12" i="19"/>
  <c r="AC12" i="37"/>
  <c r="AC12" i="33"/>
  <c r="AC12" i="17"/>
  <c r="AC12" i="15"/>
  <c r="AC12" i="25"/>
  <c r="AC12" i="11"/>
  <c r="AC12" i="13"/>
  <c r="AC12" i="9"/>
  <c r="AC12" i="2"/>
  <c r="AB13" i="13"/>
  <c r="AB14" i="13"/>
  <c r="AB13" i="19"/>
  <c r="AB14" i="19"/>
  <c r="AB13" i="9"/>
  <c r="AB14" i="9"/>
  <c r="AB15" i="9"/>
  <c r="AB16" i="9"/>
  <c r="AB17" i="9"/>
  <c r="AB18" i="9"/>
  <c r="AB19" i="9"/>
  <c r="AB13" i="21"/>
  <c r="AB14" i="21"/>
  <c r="D25" i="17"/>
  <c r="P25" i="17"/>
  <c r="Z25" i="17"/>
  <c r="T25" i="17"/>
  <c r="S25" i="17"/>
  <c r="Y25" i="17"/>
  <c r="N25" i="17"/>
  <c r="J25" i="17"/>
  <c r="X25" i="17"/>
  <c r="C25" i="17"/>
  <c r="Q25" i="17"/>
  <c r="W25" i="17"/>
  <c r="M25" i="17"/>
  <c r="AB25" i="17"/>
  <c r="F25" i="17"/>
  <c r="R25" i="17"/>
  <c r="AC25" i="17"/>
  <c r="A26" i="17"/>
  <c r="L25" i="17"/>
  <c r="I25" i="17"/>
  <c r="K25" i="17"/>
  <c r="E25" i="17"/>
  <c r="B25" i="17"/>
  <c r="AJ25" i="17" s="1"/>
  <c r="U25" i="17"/>
  <c r="AA25" i="17"/>
  <c r="V25" i="17"/>
  <c r="O25" i="17"/>
  <c r="G25" i="17"/>
  <c r="A24" i="21"/>
  <c r="X23" i="21"/>
  <c r="AC23" i="21"/>
  <c r="AA23" i="21"/>
  <c r="O23" i="21"/>
  <c r="L23" i="21"/>
  <c r="N23" i="21"/>
  <c r="Z23" i="21"/>
  <c r="Q23" i="21"/>
  <c r="J23" i="21"/>
  <c r="E23" i="21"/>
  <c r="Y23" i="21"/>
  <c r="P23" i="21"/>
  <c r="G23" i="21"/>
  <c r="M23" i="21"/>
  <c r="U23" i="21"/>
  <c r="F23" i="21"/>
  <c r="V23" i="21"/>
  <c r="K23" i="21"/>
  <c r="R23" i="21"/>
  <c r="AB23" i="21"/>
  <c r="C23" i="21"/>
  <c r="W23" i="21"/>
  <c r="S23" i="21"/>
  <c r="T23" i="21"/>
  <c r="B23" i="21"/>
  <c r="AJ23" i="21" s="1"/>
  <c r="D23" i="21"/>
  <c r="I23" i="21"/>
  <c r="P27" i="13"/>
  <c r="T27" i="13"/>
  <c r="O27" i="13"/>
  <c r="I27" i="13"/>
  <c r="C27" i="13"/>
  <c r="A28" i="13"/>
  <c r="AA27" i="13"/>
  <c r="K27" i="13"/>
  <c r="E27" i="13"/>
  <c r="X27" i="13"/>
  <c r="Q27" i="13"/>
  <c r="J27" i="13"/>
  <c r="AC27" i="13"/>
  <c r="L27" i="13"/>
  <c r="F27" i="13"/>
  <c r="S27" i="13"/>
  <c r="D27" i="13"/>
  <c r="G27" i="13"/>
  <c r="H27" i="13" s="1"/>
  <c r="Z27" i="13"/>
  <c r="B27" i="13"/>
  <c r="AJ27" i="13" s="1"/>
  <c r="U27" i="13"/>
  <c r="N27" i="13"/>
  <c r="Y27" i="13"/>
  <c r="M27" i="13"/>
  <c r="R27" i="13"/>
  <c r="V27" i="13"/>
  <c r="AB27" i="13"/>
  <c r="W27" i="13"/>
  <c r="H20" i="25"/>
  <c r="K21" i="25"/>
  <c r="AB21" i="25"/>
  <c r="P21" i="25"/>
  <c r="E21" i="25"/>
  <c r="G21" i="25"/>
  <c r="H21" i="25" s="1"/>
  <c r="R21" i="25"/>
  <c r="J21" i="25"/>
  <c r="Y21" i="25"/>
  <c r="C21" i="25"/>
  <c r="B21" i="25"/>
  <c r="AJ21" i="25" s="1"/>
  <c r="D21" i="25"/>
  <c r="Q21" i="25"/>
  <c r="AC21" i="25"/>
  <c r="O21" i="25"/>
  <c r="N21" i="25"/>
  <c r="I21" i="25"/>
  <c r="X21" i="25"/>
  <c r="A22" i="25"/>
  <c r="U21" i="25"/>
  <c r="L21" i="25"/>
  <c r="Z21" i="25"/>
  <c r="M21" i="25"/>
  <c r="W21" i="25"/>
  <c r="AA21" i="25"/>
  <c r="S21" i="25"/>
  <c r="V21" i="25"/>
  <c r="F21" i="25"/>
  <c r="T21" i="25"/>
  <c r="G16" i="35"/>
  <c r="O16" i="35"/>
  <c r="AC16" i="35"/>
  <c r="C16" i="35"/>
  <c r="S16" i="35"/>
  <c r="P16" i="35"/>
  <c r="Q16" i="35"/>
  <c r="X16" i="35"/>
  <c r="L16" i="35"/>
  <c r="R16" i="35"/>
  <c r="B16" i="35"/>
  <c r="AJ16" i="35" s="1"/>
  <c r="Y16" i="35"/>
  <c r="F16" i="35"/>
  <c r="W16" i="35"/>
  <c r="N16" i="35"/>
  <c r="I16" i="35"/>
  <c r="U16" i="35"/>
  <c r="T16" i="35"/>
  <c r="A17" i="35"/>
  <c r="D16" i="35"/>
  <c r="AB16" i="35"/>
  <c r="V16" i="35"/>
  <c r="AA16" i="35"/>
  <c r="M16" i="35"/>
  <c r="E16" i="35"/>
  <c r="K16" i="35"/>
  <c r="Z16" i="35"/>
  <c r="J16" i="35"/>
  <c r="A25" i="19"/>
  <c r="Z24" i="19"/>
  <c r="C24" i="19"/>
  <c r="AA24" i="19"/>
  <c r="L24" i="19"/>
  <c r="G24" i="19"/>
  <c r="F24" i="19"/>
  <c r="U24" i="19"/>
  <c r="Y24" i="19"/>
  <c r="X24" i="19"/>
  <c r="K24" i="19"/>
  <c r="P24" i="19"/>
  <c r="S24" i="19"/>
  <c r="E24" i="19"/>
  <c r="V24" i="19"/>
  <c r="W24" i="19"/>
  <c r="T24" i="19"/>
  <c r="D24" i="19"/>
  <c r="N24" i="19"/>
  <c r="J24" i="19"/>
  <c r="Q24" i="19"/>
  <c r="M24" i="19"/>
  <c r="B24" i="19"/>
  <c r="AJ24" i="19" s="1"/>
  <c r="AC24" i="19"/>
  <c r="I24" i="19"/>
  <c r="O24" i="19"/>
  <c r="AB24" i="19"/>
  <c r="R24" i="19"/>
  <c r="R19" i="29"/>
  <c r="Y19" i="29"/>
  <c r="D19" i="29"/>
  <c r="X19" i="29"/>
  <c r="AA19" i="29"/>
  <c r="F19" i="29"/>
  <c r="U19" i="29"/>
  <c r="P19" i="29"/>
  <c r="C19" i="29"/>
  <c r="Q19" i="29"/>
  <c r="L19" i="29"/>
  <c r="W19" i="29"/>
  <c r="A20" i="29"/>
  <c r="O19" i="29"/>
  <c r="I19" i="29"/>
  <c r="N19" i="29"/>
  <c r="B19" i="29"/>
  <c r="AJ19" i="29" s="1"/>
  <c r="AC19" i="29"/>
  <c r="G19" i="29"/>
  <c r="H19" i="29" s="1"/>
  <c r="V19" i="29"/>
  <c r="E19" i="29"/>
  <c r="T19" i="29"/>
  <c r="AB19" i="29"/>
  <c r="M19" i="29"/>
  <c r="S19" i="29"/>
  <c r="K19" i="29"/>
  <c r="J19" i="29"/>
  <c r="Z19" i="29"/>
  <c r="H19" i="27"/>
  <c r="E22" i="23"/>
  <c r="AC22" i="23"/>
  <c r="N22" i="23"/>
  <c r="K22" i="23"/>
  <c r="V22" i="23"/>
  <c r="Z22" i="23"/>
  <c r="AB22" i="23"/>
  <c r="G22" i="23"/>
  <c r="Q22" i="23"/>
  <c r="T22" i="23"/>
  <c r="O22" i="23"/>
  <c r="M22" i="23"/>
  <c r="B22" i="23"/>
  <c r="AJ22" i="23" s="1"/>
  <c r="U22" i="23"/>
  <c r="C22" i="23"/>
  <c r="Y22" i="23"/>
  <c r="F22" i="23"/>
  <c r="S22" i="23"/>
  <c r="R22" i="23"/>
  <c r="A23" i="23"/>
  <c r="P22" i="23"/>
  <c r="I22" i="23"/>
  <c r="W22" i="23"/>
  <c r="D22" i="23"/>
  <c r="L22" i="23"/>
  <c r="X22" i="23"/>
  <c r="AA22" i="23"/>
  <c r="J22" i="23"/>
  <c r="P18" i="31"/>
  <c r="F18" i="31"/>
  <c r="AC18" i="31"/>
  <c r="M18" i="31"/>
  <c r="I18" i="31"/>
  <c r="T18" i="31"/>
  <c r="A19" i="31"/>
  <c r="C18" i="31"/>
  <c r="AB18" i="31"/>
  <c r="S18" i="31"/>
  <c r="L18" i="31"/>
  <c r="B18" i="31"/>
  <c r="AJ18" i="31" s="1"/>
  <c r="W18" i="31"/>
  <c r="V18" i="31"/>
  <c r="D18" i="31"/>
  <c r="O18" i="31"/>
  <c r="AA18" i="31"/>
  <c r="Y18" i="31"/>
  <c r="G18" i="31"/>
  <c r="H18" i="31" s="1"/>
  <c r="N18" i="31"/>
  <c r="Q18" i="31"/>
  <c r="R18" i="31"/>
  <c r="U18" i="31"/>
  <c r="X18" i="31"/>
  <c r="Z18" i="31"/>
  <c r="K18" i="31"/>
  <c r="E18" i="31"/>
  <c r="J18" i="31"/>
  <c r="M29" i="9"/>
  <c r="P29" i="9"/>
  <c r="AA29" i="9"/>
  <c r="W29" i="9"/>
  <c r="U29" i="9"/>
  <c r="K29" i="9"/>
  <c r="O29" i="9"/>
  <c r="N29" i="9"/>
  <c r="C29" i="9"/>
  <c r="AB29" i="9"/>
  <c r="D29" i="9"/>
  <c r="G29" i="9"/>
  <c r="J29" i="9"/>
  <c r="A30" i="9"/>
  <c r="L29" i="9"/>
  <c r="Z29" i="9"/>
  <c r="Y29" i="9"/>
  <c r="I29" i="9"/>
  <c r="V29" i="9"/>
  <c r="B29" i="9"/>
  <c r="AJ29" i="9" s="1"/>
  <c r="X29" i="9"/>
  <c r="E29" i="9"/>
  <c r="S29" i="9"/>
  <c r="F29" i="9"/>
  <c r="R29" i="9"/>
  <c r="Q29" i="9"/>
  <c r="AC29" i="9"/>
  <c r="T29" i="9"/>
  <c r="AB28" i="11"/>
  <c r="K28" i="11"/>
  <c r="Z28" i="11"/>
  <c r="AA28" i="11"/>
  <c r="AC28" i="11"/>
  <c r="Y28" i="11"/>
  <c r="J28" i="11"/>
  <c r="W28" i="11"/>
  <c r="B28" i="11"/>
  <c r="AJ28" i="11" s="1"/>
  <c r="D28" i="11"/>
  <c r="F28" i="11"/>
  <c r="V28" i="11"/>
  <c r="G28" i="11"/>
  <c r="C28" i="11"/>
  <c r="E28" i="11"/>
  <c r="A29" i="11"/>
  <c r="X28" i="11"/>
  <c r="N28" i="11"/>
  <c r="R28" i="11"/>
  <c r="S28" i="11"/>
  <c r="P28" i="11"/>
  <c r="T28" i="11"/>
  <c r="M28" i="11"/>
  <c r="Q28" i="11"/>
  <c r="I28" i="11"/>
  <c r="L28" i="11"/>
  <c r="U28" i="11"/>
  <c r="O28" i="11"/>
  <c r="H17" i="31"/>
  <c r="Y26" i="15"/>
  <c r="V26" i="15"/>
  <c r="C26" i="15"/>
  <c r="S26" i="15"/>
  <c r="K26" i="15"/>
  <c r="U26" i="15"/>
  <c r="B26" i="15"/>
  <c r="AJ26" i="15" s="1"/>
  <c r="Q26" i="15"/>
  <c r="E26" i="15"/>
  <c r="T26" i="15"/>
  <c r="F26" i="15"/>
  <c r="I26" i="15"/>
  <c r="L26" i="15"/>
  <c r="AC26" i="15"/>
  <c r="Z26" i="15"/>
  <c r="X26" i="15"/>
  <c r="N26" i="15"/>
  <c r="A27" i="15"/>
  <c r="M26" i="15"/>
  <c r="P26" i="15"/>
  <c r="AA26" i="15"/>
  <c r="W26" i="15"/>
  <c r="AB26" i="15"/>
  <c r="J26" i="15"/>
  <c r="D26" i="15"/>
  <c r="G26" i="15"/>
  <c r="O26" i="15"/>
  <c r="R26" i="15"/>
  <c r="AJ19" i="27"/>
  <c r="H23" i="19"/>
  <c r="P17" i="33"/>
  <c r="AB17" i="33"/>
  <c r="B17" i="33"/>
  <c r="AJ17" i="33" s="1"/>
  <c r="D17" i="33"/>
  <c r="N17" i="33"/>
  <c r="F17" i="33"/>
  <c r="I17" i="33"/>
  <c r="O17" i="33"/>
  <c r="S17" i="33"/>
  <c r="R17" i="33"/>
  <c r="W17" i="33"/>
  <c r="L17" i="33"/>
  <c r="Q17" i="33"/>
  <c r="A18" i="33"/>
  <c r="AC17" i="33"/>
  <c r="X17" i="33"/>
  <c r="M17" i="33"/>
  <c r="G17" i="33"/>
  <c r="C17" i="33"/>
  <c r="G15" i="37"/>
  <c r="R15" i="37"/>
  <c r="N15" i="37"/>
  <c r="S15" i="37"/>
  <c r="AC15" i="37"/>
  <c r="B15" i="37"/>
  <c r="AJ15" i="37" s="1"/>
  <c r="L15" i="37"/>
  <c r="Q15" i="37"/>
  <c r="X15" i="37"/>
  <c r="M15" i="37"/>
  <c r="C15" i="37"/>
  <c r="F15" i="37"/>
  <c r="O15" i="37"/>
  <c r="P15" i="37"/>
  <c r="AB15" i="37"/>
  <c r="I15" i="37"/>
  <c r="W15" i="37"/>
  <c r="D15" i="37"/>
  <c r="A16" i="37"/>
  <c r="W20" i="27"/>
  <c r="L20" i="27"/>
  <c r="I20" i="27"/>
  <c r="AC20" i="27"/>
  <c r="F20" i="27"/>
  <c r="J20" i="27"/>
  <c r="O20" i="27"/>
  <c r="D20" i="27"/>
  <c r="P20" i="27"/>
  <c r="S20" i="27"/>
  <c r="C20" i="27"/>
  <c r="G20" i="27"/>
  <c r="Z20" i="27"/>
  <c r="X20" i="27"/>
  <c r="AA20" i="27"/>
  <c r="Q20" i="27"/>
  <c r="V20" i="27"/>
  <c r="Y20" i="27"/>
  <c r="U20" i="27"/>
  <c r="N20" i="27"/>
  <c r="R20" i="27"/>
  <c r="E20" i="27"/>
  <c r="M20" i="27"/>
  <c r="AB20" i="27"/>
  <c r="A21" i="27"/>
  <c r="T20" i="27"/>
  <c r="B20" i="27"/>
  <c r="AJ20" i="27" s="1"/>
  <c r="K20" i="27"/>
  <c r="A30" i="2"/>
  <c r="AB29" i="2"/>
  <c r="J29" i="2"/>
  <c r="U29" i="2"/>
  <c r="M29" i="2"/>
  <c r="C29" i="2"/>
  <c r="Q29" i="2"/>
  <c r="AA29" i="2"/>
  <c r="I29" i="2"/>
  <c r="L29" i="2"/>
  <c r="Y29" i="2"/>
  <c r="W29" i="2"/>
  <c r="AC29" i="2"/>
  <c r="Z29" i="2"/>
  <c r="F29" i="2"/>
  <c r="P29" i="2"/>
  <c r="N29" i="2"/>
  <c r="K29" i="2"/>
  <c r="S29" i="2"/>
  <c r="D29" i="2"/>
  <c r="G29" i="2"/>
  <c r="H29" i="2" s="1"/>
  <c r="B29" i="2"/>
  <c r="AJ29" i="2" s="1"/>
  <c r="O29" i="2"/>
  <c r="T29" i="2"/>
  <c r="E29" i="2"/>
  <c r="R29" i="2"/>
  <c r="V29" i="2"/>
  <c r="X29" i="2"/>
  <c r="AC13" i="17" l="1"/>
  <c r="AC14" i="17"/>
  <c r="AC13" i="23"/>
  <c r="AC14" i="23"/>
  <c r="AC13" i="33"/>
  <c r="AC14" i="33"/>
  <c r="AC15" i="33"/>
  <c r="AC16" i="33"/>
  <c r="AC13" i="29"/>
  <c r="AC14" i="29"/>
  <c r="AC15" i="29"/>
  <c r="AC16" i="29"/>
  <c r="AC13" i="2"/>
  <c r="AC14" i="2"/>
  <c r="AC15" i="2"/>
  <c r="AC16" i="2"/>
  <c r="AC13" i="37"/>
  <c r="AC14" i="37"/>
  <c r="AP1" i="1"/>
  <c r="T12" i="25"/>
  <c r="T12" i="29"/>
  <c r="T12" i="31"/>
  <c r="T12" i="27"/>
  <c r="T12" i="35"/>
  <c r="T12" i="21"/>
  <c r="T12" i="19"/>
  <c r="T12" i="33"/>
  <c r="T12" i="17"/>
  <c r="T12" i="15"/>
  <c r="T12" i="9"/>
  <c r="T12" i="13"/>
  <c r="T12" i="23"/>
  <c r="T12" i="11"/>
  <c r="T12" i="37"/>
  <c r="T12" i="2"/>
  <c r="AC13" i="9"/>
  <c r="AC14" i="9"/>
  <c r="AC15" i="9"/>
  <c r="AC16" i="9"/>
  <c r="AC17" i="9"/>
  <c r="AC18" i="9"/>
  <c r="AC19" i="9"/>
  <c r="AC13" i="19"/>
  <c r="AC14" i="19"/>
  <c r="AC13" i="13"/>
  <c r="AC14" i="13"/>
  <c r="AC13" i="21"/>
  <c r="AC14" i="21"/>
  <c r="AC13" i="11"/>
  <c r="AC14" i="11"/>
  <c r="AC13" i="35"/>
  <c r="AC14" i="35"/>
  <c r="AC13" i="25"/>
  <c r="AC14" i="25"/>
  <c r="AC13" i="27"/>
  <c r="AC14" i="27"/>
  <c r="AC13" i="15"/>
  <c r="AC14" i="15"/>
  <c r="AC15" i="15"/>
  <c r="AC13" i="31"/>
  <c r="AC15" i="31"/>
  <c r="AC14" i="31"/>
  <c r="H17" i="33"/>
  <c r="J29" i="11"/>
  <c r="X29" i="11"/>
  <c r="Y29" i="11"/>
  <c r="N29" i="11"/>
  <c r="AB29" i="11"/>
  <c r="R29" i="11"/>
  <c r="G29" i="11"/>
  <c r="V29" i="11"/>
  <c r="M29" i="11"/>
  <c r="S29" i="11"/>
  <c r="F29" i="11"/>
  <c r="T29" i="11"/>
  <c r="AC29" i="11"/>
  <c r="E29" i="11"/>
  <c r="D29" i="11"/>
  <c r="W29" i="11"/>
  <c r="Z29" i="11"/>
  <c r="C29" i="11"/>
  <c r="L29" i="11"/>
  <c r="O29" i="11"/>
  <c r="P29" i="11"/>
  <c r="Q29" i="11"/>
  <c r="U29" i="11"/>
  <c r="B29" i="11"/>
  <c r="AJ29" i="11" s="1"/>
  <c r="AA29" i="11"/>
  <c r="K29" i="11"/>
  <c r="I29" i="11"/>
  <c r="A30" i="11"/>
  <c r="R19" i="31"/>
  <c r="L19" i="31"/>
  <c r="N19" i="31"/>
  <c r="B19" i="31"/>
  <c r="AJ19" i="31" s="1"/>
  <c r="D19" i="31"/>
  <c r="G19" i="31"/>
  <c r="M19" i="31"/>
  <c r="P19" i="31"/>
  <c r="Y19" i="31"/>
  <c r="AC19" i="31"/>
  <c r="F19" i="31"/>
  <c r="A20" i="31"/>
  <c r="Q19" i="31"/>
  <c r="E19" i="31"/>
  <c r="O19" i="31"/>
  <c r="V19" i="31"/>
  <c r="S19" i="31"/>
  <c r="I19" i="31"/>
  <c r="X19" i="31"/>
  <c r="W19" i="31"/>
  <c r="AB19" i="31"/>
  <c r="C19" i="31"/>
  <c r="T19" i="31"/>
  <c r="U19" i="31"/>
  <c r="AA19" i="31"/>
  <c r="J19" i="31"/>
  <c r="Z19" i="31"/>
  <c r="K19" i="31"/>
  <c r="J25" i="19"/>
  <c r="C25" i="19"/>
  <c r="I25" i="19"/>
  <c r="Z25" i="19"/>
  <c r="X25" i="19"/>
  <c r="L25" i="19"/>
  <c r="D25" i="19"/>
  <c r="Y25" i="19"/>
  <c r="AB25" i="19"/>
  <c r="E25" i="19"/>
  <c r="M25" i="19"/>
  <c r="P25" i="19"/>
  <c r="R25" i="19"/>
  <c r="N25" i="19"/>
  <c r="Q25" i="19"/>
  <c r="S25" i="19"/>
  <c r="G25" i="19"/>
  <c r="B25" i="19"/>
  <c r="AJ25" i="19" s="1"/>
  <c r="T25" i="19"/>
  <c r="U25" i="19"/>
  <c r="AA25" i="19"/>
  <c r="K25" i="19"/>
  <c r="V25" i="19"/>
  <c r="A26" i="19"/>
  <c r="F25" i="19"/>
  <c r="AC25" i="19"/>
  <c r="O25" i="19"/>
  <c r="W25" i="19"/>
  <c r="F24" i="21"/>
  <c r="U24" i="21"/>
  <c r="R24" i="21"/>
  <c r="G24" i="21"/>
  <c r="H24" i="21" s="1"/>
  <c r="S24" i="21"/>
  <c r="I24" i="21"/>
  <c r="Y24" i="21"/>
  <c r="D24" i="21"/>
  <c r="P24" i="21"/>
  <c r="AC24" i="21"/>
  <c r="V24" i="21"/>
  <c r="AB24" i="21"/>
  <c r="T24" i="21"/>
  <c r="K24" i="21"/>
  <c r="X24" i="21"/>
  <c r="E24" i="21"/>
  <c r="L24" i="21"/>
  <c r="AA24" i="21"/>
  <c r="A25" i="21"/>
  <c r="W24" i="21"/>
  <c r="N24" i="21"/>
  <c r="B24" i="21"/>
  <c r="AJ24" i="21" s="1"/>
  <c r="Q24" i="21"/>
  <c r="C24" i="21"/>
  <c r="Z24" i="21"/>
  <c r="O24" i="21"/>
  <c r="M24" i="21"/>
  <c r="J24" i="21"/>
  <c r="H26" i="15"/>
  <c r="A28" i="15"/>
  <c r="P27" i="15"/>
  <c r="V27" i="15"/>
  <c r="AA27" i="15"/>
  <c r="W27" i="15"/>
  <c r="Z27" i="15"/>
  <c r="F27" i="15"/>
  <c r="R27" i="15"/>
  <c r="S27" i="15"/>
  <c r="J27" i="15"/>
  <c r="T27" i="15"/>
  <c r="G27" i="15"/>
  <c r="Y27" i="15"/>
  <c r="K27" i="15"/>
  <c r="D27" i="15"/>
  <c r="U27" i="15"/>
  <c r="O27" i="15"/>
  <c r="AC27" i="15"/>
  <c r="C27" i="15"/>
  <c r="E27" i="15"/>
  <c r="X27" i="15"/>
  <c r="B27" i="15"/>
  <c r="AJ27" i="15" s="1"/>
  <c r="AB27" i="15"/>
  <c r="Q27" i="15"/>
  <c r="I27" i="15"/>
  <c r="M27" i="15"/>
  <c r="N27" i="15"/>
  <c r="L27" i="15"/>
  <c r="J23" i="23"/>
  <c r="I23" i="23"/>
  <c r="AC23" i="23"/>
  <c r="C23" i="23"/>
  <c r="W23" i="23"/>
  <c r="D23" i="23"/>
  <c r="P23" i="23"/>
  <c r="B23" i="23"/>
  <c r="AJ23" i="23" s="1"/>
  <c r="Y23" i="23"/>
  <c r="E23" i="23"/>
  <c r="K23" i="23"/>
  <c r="F23" i="23"/>
  <c r="V23" i="23"/>
  <c r="N23" i="23"/>
  <c r="X23" i="23"/>
  <c r="G23" i="23"/>
  <c r="M23" i="23"/>
  <c r="Q23" i="23"/>
  <c r="AA23" i="23"/>
  <c r="A24" i="23"/>
  <c r="T23" i="23"/>
  <c r="L23" i="23"/>
  <c r="U23" i="23"/>
  <c r="O23" i="23"/>
  <c r="R23" i="23"/>
  <c r="Z23" i="23"/>
  <c r="AB23" i="23"/>
  <c r="S23" i="23"/>
  <c r="H28" i="11"/>
  <c r="H24" i="19"/>
  <c r="H23" i="21"/>
  <c r="H25" i="17"/>
  <c r="H20" i="27"/>
  <c r="H15" i="37"/>
  <c r="O18" i="33"/>
  <c r="I18" i="33"/>
  <c r="P18" i="33"/>
  <c r="S18" i="33"/>
  <c r="AB18" i="33"/>
  <c r="L18" i="33"/>
  <c r="N18" i="33"/>
  <c r="Q18" i="33"/>
  <c r="T18" i="33"/>
  <c r="C18" i="33"/>
  <c r="M18" i="33"/>
  <c r="R18" i="33"/>
  <c r="B18" i="33"/>
  <c r="AJ18" i="33" s="1"/>
  <c r="X18" i="33"/>
  <c r="D18" i="33"/>
  <c r="F18" i="33"/>
  <c r="W18" i="33"/>
  <c r="A19" i="33"/>
  <c r="AC18" i="33"/>
  <c r="G18" i="33"/>
  <c r="H18" i="33" s="1"/>
  <c r="B30" i="9"/>
  <c r="AJ30" i="9" s="1"/>
  <c r="P30" i="9"/>
  <c r="AA30" i="9"/>
  <c r="I30" i="9"/>
  <c r="N30" i="9"/>
  <c r="L30" i="9"/>
  <c r="G30" i="9"/>
  <c r="H30" i="9" s="1"/>
  <c r="X30" i="9"/>
  <c r="E30" i="9"/>
  <c r="S30" i="9"/>
  <c r="A31" i="9"/>
  <c r="D30" i="9"/>
  <c r="V30" i="9"/>
  <c r="R30" i="9"/>
  <c r="Q30" i="9"/>
  <c r="M30" i="9"/>
  <c r="U30" i="9"/>
  <c r="W30" i="9"/>
  <c r="J30" i="9"/>
  <c r="AB30" i="9"/>
  <c r="T30" i="9"/>
  <c r="Y30" i="9"/>
  <c r="C30" i="9"/>
  <c r="Z30" i="9"/>
  <c r="AC30" i="9"/>
  <c r="O30" i="9"/>
  <c r="F30" i="9"/>
  <c r="K30" i="9"/>
  <c r="C17" i="35"/>
  <c r="AC17" i="35"/>
  <c r="G17" i="35"/>
  <c r="H17" i="35" s="1"/>
  <c r="R17" i="35"/>
  <c r="O17" i="35"/>
  <c r="T17" i="35"/>
  <c r="A18" i="35"/>
  <c r="P17" i="35"/>
  <c r="V17" i="35"/>
  <c r="S17" i="35"/>
  <c r="I17" i="35"/>
  <c r="N17" i="35"/>
  <c r="X17" i="35"/>
  <c r="Y17" i="35"/>
  <c r="Q17" i="35"/>
  <c r="U17" i="35"/>
  <c r="W17" i="35"/>
  <c r="AA17" i="35"/>
  <c r="D17" i="35"/>
  <c r="L17" i="35"/>
  <c r="M17" i="35"/>
  <c r="B17" i="35"/>
  <c r="AJ17" i="35" s="1"/>
  <c r="F17" i="35"/>
  <c r="AB17" i="35"/>
  <c r="K17" i="35"/>
  <c r="J17" i="35"/>
  <c r="Z17" i="35"/>
  <c r="E17" i="35"/>
  <c r="B28" i="13"/>
  <c r="AJ28" i="13" s="1"/>
  <c r="C28" i="13"/>
  <c r="P28" i="13"/>
  <c r="O28" i="13"/>
  <c r="M28" i="13"/>
  <c r="R28" i="13"/>
  <c r="AC28" i="13"/>
  <c r="X28" i="13"/>
  <c r="E28" i="13"/>
  <c r="AB28" i="13"/>
  <c r="L28" i="13"/>
  <c r="J28" i="13"/>
  <c r="AA28" i="13"/>
  <c r="A29" i="13"/>
  <c r="S28" i="13"/>
  <c r="N28" i="13"/>
  <c r="V28" i="13"/>
  <c r="D28" i="13"/>
  <c r="F28" i="13"/>
  <c r="K28" i="13"/>
  <c r="U28" i="13"/>
  <c r="G28" i="13"/>
  <c r="H28" i="13" s="1"/>
  <c r="I28" i="13"/>
  <c r="Y28" i="13"/>
  <c r="T28" i="13"/>
  <c r="Q28" i="13"/>
  <c r="W28" i="13"/>
  <c r="Z28" i="13"/>
  <c r="F26" i="17"/>
  <c r="AC26" i="17"/>
  <c r="X26" i="17"/>
  <c r="K26" i="17"/>
  <c r="S26" i="17"/>
  <c r="M26" i="17"/>
  <c r="U26" i="17"/>
  <c r="T26" i="17"/>
  <c r="I26" i="17"/>
  <c r="B26" i="17"/>
  <c r="AJ26" i="17" s="1"/>
  <c r="E26" i="17"/>
  <c r="Y26" i="17"/>
  <c r="AA26" i="17"/>
  <c r="D26" i="17"/>
  <c r="A27" i="17"/>
  <c r="L26" i="17"/>
  <c r="J26" i="17"/>
  <c r="W26" i="17"/>
  <c r="N26" i="17"/>
  <c r="Z26" i="17"/>
  <c r="O26" i="17"/>
  <c r="Q26" i="17"/>
  <c r="V26" i="17"/>
  <c r="AB26" i="17"/>
  <c r="R26" i="17"/>
  <c r="P26" i="17"/>
  <c r="C26" i="17"/>
  <c r="G26" i="17"/>
  <c r="H29" i="9"/>
  <c r="H22" i="23"/>
  <c r="U22" i="25"/>
  <c r="Q22" i="25"/>
  <c r="X22" i="25"/>
  <c r="O22" i="25"/>
  <c r="B22" i="25"/>
  <c r="AJ22" i="25" s="1"/>
  <c r="R22" i="25"/>
  <c r="AA22" i="25"/>
  <c r="E22" i="25"/>
  <c r="Y22" i="25"/>
  <c r="Z22" i="25"/>
  <c r="V22" i="25"/>
  <c r="M22" i="25"/>
  <c r="D22" i="25"/>
  <c r="T22" i="25"/>
  <c r="G22" i="25"/>
  <c r="P22" i="25"/>
  <c r="F22" i="25"/>
  <c r="C22" i="25"/>
  <c r="W22" i="25"/>
  <c r="S22" i="25"/>
  <c r="A23" i="25"/>
  <c r="J22" i="25"/>
  <c r="AB22" i="25"/>
  <c r="I22" i="25"/>
  <c r="K22" i="25"/>
  <c r="AC22" i="25"/>
  <c r="L22" i="25"/>
  <c r="N22" i="25"/>
  <c r="I21" i="27"/>
  <c r="AB21" i="27"/>
  <c r="W21" i="27"/>
  <c r="G21" i="27"/>
  <c r="H21" i="27" s="1"/>
  <c r="R21" i="27"/>
  <c r="O21" i="27"/>
  <c r="V21" i="27"/>
  <c r="X21" i="27"/>
  <c r="AA21" i="27"/>
  <c r="P21" i="27"/>
  <c r="T21" i="27"/>
  <c r="M21" i="27"/>
  <c r="A22" i="27"/>
  <c r="S21" i="27"/>
  <c r="B21" i="27"/>
  <c r="AJ21" i="27" s="1"/>
  <c r="L21" i="27"/>
  <c r="N21" i="27"/>
  <c r="D21" i="27"/>
  <c r="J21" i="27"/>
  <c r="Q21" i="27"/>
  <c r="E21" i="27"/>
  <c r="Z21" i="27"/>
  <c r="U21" i="27"/>
  <c r="Y21" i="27"/>
  <c r="F21" i="27"/>
  <c r="K21" i="27"/>
  <c r="AC21" i="27"/>
  <c r="C21" i="27"/>
  <c r="Q16" i="37"/>
  <c r="F16" i="37"/>
  <c r="M16" i="37"/>
  <c r="AC16" i="37"/>
  <c r="R16" i="37"/>
  <c r="P16" i="37"/>
  <c r="I16" i="37"/>
  <c r="L16" i="37"/>
  <c r="X16" i="37"/>
  <c r="W16" i="37"/>
  <c r="S16" i="37"/>
  <c r="B16" i="37"/>
  <c r="AJ16" i="37" s="1"/>
  <c r="A17" i="37"/>
  <c r="D16" i="37"/>
  <c r="T16" i="37"/>
  <c r="O16" i="37"/>
  <c r="AB16" i="37"/>
  <c r="C16" i="37"/>
  <c r="G16" i="37"/>
  <c r="H16" i="37" s="1"/>
  <c r="N16" i="37"/>
  <c r="N20" i="29"/>
  <c r="G20" i="29"/>
  <c r="Z20" i="29"/>
  <c r="K20" i="29"/>
  <c r="M20" i="29"/>
  <c r="AA20" i="29"/>
  <c r="T20" i="29"/>
  <c r="A21" i="29"/>
  <c r="Q20" i="29"/>
  <c r="Y20" i="29"/>
  <c r="AC20" i="29"/>
  <c r="V20" i="29"/>
  <c r="B20" i="29"/>
  <c r="AJ20" i="29" s="1"/>
  <c r="E20" i="29"/>
  <c r="J20" i="29"/>
  <c r="S20" i="29"/>
  <c r="R20" i="29"/>
  <c r="F20" i="29"/>
  <c r="L20" i="29"/>
  <c r="I20" i="29"/>
  <c r="O20" i="29"/>
  <c r="X20" i="29"/>
  <c r="W20" i="29"/>
  <c r="AB20" i="29"/>
  <c r="C20" i="29"/>
  <c r="U20" i="29"/>
  <c r="D20" i="29"/>
  <c r="P20" i="29"/>
  <c r="H16" i="35"/>
  <c r="A31" i="2"/>
  <c r="Y30" i="2"/>
  <c r="AC30" i="2"/>
  <c r="D30" i="2"/>
  <c r="F30" i="2"/>
  <c r="G30" i="2"/>
  <c r="H30" i="2" s="1"/>
  <c r="R30" i="2"/>
  <c r="AA30" i="2"/>
  <c r="C30" i="2"/>
  <c r="L30" i="2"/>
  <c r="M30" i="2"/>
  <c r="E30" i="2"/>
  <c r="W30" i="2"/>
  <c r="S30" i="2"/>
  <c r="Q30" i="2"/>
  <c r="P30" i="2"/>
  <c r="B30" i="2"/>
  <c r="AJ30" i="2" s="1"/>
  <c r="V30" i="2"/>
  <c r="X30" i="2"/>
  <c r="J30" i="2"/>
  <c r="U30" i="2"/>
  <c r="O30" i="2"/>
  <c r="AB30" i="2"/>
  <c r="N30" i="2"/>
  <c r="T30" i="2"/>
  <c r="Z30" i="2"/>
  <c r="I30" i="2"/>
  <c r="K30" i="2"/>
  <c r="AQ1" i="1" l="1"/>
  <c r="AE12" i="9"/>
  <c r="AE12" i="25"/>
  <c r="AE12" i="37"/>
  <c r="AE12" i="2"/>
  <c r="AE12" i="11"/>
  <c r="AE12" i="27"/>
  <c r="AE12" i="15"/>
  <c r="AE12" i="13"/>
  <c r="AE12" i="29"/>
  <c r="AE12" i="31"/>
  <c r="AE12" i="23"/>
  <c r="AE12" i="17"/>
  <c r="AE12" i="33"/>
  <c r="AE12" i="19"/>
  <c r="AE12" i="35"/>
  <c r="AE12" i="21"/>
  <c r="AE17" i="37"/>
  <c r="AE19" i="33"/>
  <c r="T13" i="23"/>
  <c r="T14" i="23"/>
  <c r="T13" i="35"/>
  <c r="T14" i="35"/>
  <c r="T13" i="13"/>
  <c r="T14" i="13"/>
  <c r="T13" i="27"/>
  <c r="T14" i="27"/>
  <c r="T13" i="9"/>
  <c r="T14" i="9"/>
  <c r="T15" i="9"/>
  <c r="T16" i="9"/>
  <c r="T17" i="9"/>
  <c r="T18" i="9"/>
  <c r="T19" i="9"/>
  <c r="T13" i="31"/>
  <c r="T15" i="31"/>
  <c r="T14" i="31"/>
  <c r="T13" i="15"/>
  <c r="T14" i="15"/>
  <c r="T15" i="15"/>
  <c r="T13" i="29"/>
  <c r="T14" i="29"/>
  <c r="T15" i="29"/>
  <c r="T16" i="29"/>
  <c r="T13" i="17"/>
  <c r="T14" i="17"/>
  <c r="T13" i="25"/>
  <c r="T14" i="25"/>
  <c r="T13" i="2"/>
  <c r="T14" i="2"/>
  <c r="T15" i="2"/>
  <c r="T16" i="2"/>
  <c r="T13" i="33"/>
  <c r="T14" i="33"/>
  <c r="T15" i="33"/>
  <c r="T16" i="33"/>
  <c r="T17" i="33"/>
  <c r="T13" i="37"/>
  <c r="T14" i="37"/>
  <c r="T15" i="37"/>
  <c r="T13" i="19"/>
  <c r="T14" i="19"/>
  <c r="T13" i="11"/>
  <c r="T14" i="11"/>
  <c r="T13" i="21"/>
  <c r="T14" i="21"/>
  <c r="W23" i="25"/>
  <c r="S23" i="25"/>
  <c r="L23" i="25"/>
  <c r="D23" i="25"/>
  <c r="Q23" i="25"/>
  <c r="F23" i="25"/>
  <c r="N23" i="25"/>
  <c r="A24" i="25"/>
  <c r="O23" i="25"/>
  <c r="C23" i="25"/>
  <c r="P23" i="25"/>
  <c r="Y23" i="25"/>
  <c r="I23" i="25"/>
  <c r="B23" i="25"/>
  <c r="AJ23" i="25" s="1"/>
  <c r="Z23" i="25"/>
  <c r="M23" i="25"/>
  <c r="AC23" i="25"/>
  <c r="G23" i="25"/>
  <c r="K23" i="25"/>
  <c r="T23" i="25"/>
  <c r="V23" i="25"/>
  <c r="R23" i="25"/>
  <c r="E23" i="25"/>
  <c r="J23" i="25"/>
  <c r="AA23" i="25"/>
  <c r="AB23" i="25"/>
  <c r="U23" i="25"/>
  <c r="X23" i="25"/>
  <c r="A20" i="33"/>
  <c r="M19" i="33"/>
  <c r="S19" i="33"/>
  <c r="B19" i="33"/>
  <c r="AJ19" i="33" s="1"/>
  <c r="T19" i="33"/>
  <c r="O19" i="33"/>
  <c r="I19" i="33"/>
  <c r="N19" i="33"/>
  <c r="R19" i="33"/>
  <c r="Q19" i="33"/>
  <c r="D19" i="33"/>
  <c r="C19" i="33"/>
  <c r="P19" i="33"/>
  <c r="W19" i="33"/>
  <c r="X19" i="33"/>
  <c r="F19" i="33"/>
  <c r="L19" i="33"/>
  <c r="G19" i="33"/>
  <c r="H19" i="33" s="1"/>
  <c r="AC19" i="33"/>
  <c r="AB19" i="33"/>
  <c r="G27" i="17"/>
  <c r="H27" i="17" s="1"/>
  <c r="AC27" i="17"/>
  <c r="J27" i="17"/>
  <c r="P27" i="17"/>
  <c r="L27" i="17"/>
  <c r="V27" i="17"/>
  <c r="O27" i="17"/>
  <c r="N27" i="17"/>
  <c r="AB27" i="17"/>
  <c r="A28" i="17"/>
  <c r="C27" i="17"/>
  <c r="Z27" i="17"/>
  <c r="I27" i="17"/>
  <c r="T27" i="17"/>
  <c r="M27" i="17"/>
  <c r="S27" i="17"/>
  <c r="U27" i="17"/>
  <c r="Q27" i="17"/>
  <c r="Y27" i="17"/>
  <c r="F27" i="17"/>
  <c r="D27" i="17"/>
  <c r="AA27" i="17"/>
  <c r="R27" i="17"/>
  <c r="W27" i="17"/>
  <c r="K27" i="17"/>
  <c r="E27" i="17"/>
  <c r="B27" i="17"/>
  <c r="AJ27" i="17" s="1"/>
  <c r="X27" i="17"/>
  <c r="V29" i="13"/>
  <c r="C29" i="13"/>
  <c r="Y29" i="13"/>
  <c r="E29" i="13"/>
  <c r="B29" i="13"/>
  <c r="AJ29" i="13" s="1"/>
  <c r="K29" i="13"/>
  <c r="U29" i="13"/>
  <c r="L29" i="13"/>
  <c r="I29" i="13"/>
  <c r="T29" i="13"/>
  <c r="G29" i="13"/>
  <c r="H29" i="13" s="1"/>
  <c r="R29" i="13"/>
  <c r="Z29" i="13"/>
  <c r="D29" i="13"/>
  <c r="A30" i="13"/>
  <c r="N29" i="13"/>
  <c r="P29" i="13"/>
  <c r="Q29" i="13"/>
  <c r="AA29" i="13"/>
  <c r="M29" i="13"/>
  <c r="W29" i="13"/>
  <c r="O29" i="13"/>
  <c r="X29" i="13"/>
  <c r="AB29" i="13"/>
  <c r="F29" i="13"/>
  <c r="S29" i="13"/>
  <c r="AC29" i="13"/>
  <c r="J29" i="13"/>
  <c r="H27" i="15"/>
  <c r="E20" i="31"/>
  <c r="C20" i="31"/>
  <c r="R20" i="31"/>
  <c r="Y20" i="31"/>
  <c r="AC20" i="31"/>
  <c r="X20" i="31"/>
  <c r="P20" i="31"/>
  <c r="AB20" i="31"/>
  <c r="V20" i="31"/>
  <c r="O20" i="31"/>
  <c r="G20" i="31"/>
  <c r="T20" i="31"/>
  <c r="N20" i="31"/>
  <c r="B20" i="31"/>
  <c r="AJ20" i="31" s="1"/>
  <c r="L20" i="31"/>
  <c r="F20" i="31"/>
  <c r="Z20" i="31"/>
  <c r="AA20" i="31"/>
  <c r="D20" i="31"/>
  <c r="A21" i="31"/>
  <c r="I20" i="31"/>
  <c r="J20" i="31"/>
  <c r="U20" i="31"/>
  <c r="M20" i="31"/>
  <c r="K20" i="31"/>
  <c r="W20" i="31"/>
  <c r="Q20" i="31"/>
  <c r="S20" i="31"/>
  <c r="F17" i="37"/>
  <c r="W17" i="37"/>
  <c r="R17" i="37"/>
  <c r="AC17" i="37"/>
  <c r="C17" i="37"/>
  <c r="O17" i="37"/>
  <c r="AB17" i="37"/>
  <c r="Q17" i="37"/>
  <c r="X17" i="37"/>
  <c r="T17" i="37"/>
  <c r="I17" i="37"/>
  <c r="G17" i="37"/>
  <c r="H17" i="37" s="1"/>
  <c r="L17" i="37"/>
  <c r="S17" i="37"/>
  <c r="D17" i="37"/>
  <c r="P17" i="37"/>
  <c r="B17" i="37"/>
  <c r="AJ17" i="37" s="1"/>
  <c r="A18" i="37"/>
  <c r="M17" i="37"/>
  <c r="N17" i="37"/>
  <c r="D30" i="11"/>
  <c r="B30" i="11"/>
  <c r="Y30" i="11"/>
  <c r="N30" i="11"/>
  <c r="V30" i="11"/>
  <c r="R30" i="11"/>
  <c r="W30" i="11"/>
  <c r="L30" i="11"/>
  <c r="M30" i="11"/>
  <c r="E30" i="11"/>
  <c r="I30" i="11"/>
  <c r="K30" i="11"/>
  <c r="P30" i="11"/>
  <c r="AA30" i="11"/>
  <c r="AB30" i="11"/>
  <c r="AC30" i="11"/>
  <c r="X30" i="11"/>
  <c r="J30" i="11"/>
  <c r="O30" i="11"/>
  <c r="Z30" i="11"/>
  <c r="A31" i="11"/>
  <c r="F30" i="11"/>
  <c r="C30" i="11"/>
  <c r="Q30" i="11"/>
  <c r="T30" i="11"/>
  <c r="S30" i="11"/>
  <c r="G30" i="11"/>
  <c r="U30" i="11"/>
  <c r="H20" i="29"/>
  <c r="A22" i="29"/>
  <c r="Q21" i="29"/>
  <c r="AB21" i="29"/>
  <c r="E21" i="29"/>
  <c r="R21" i="29"/>
  <c r="V21" i="29"/>
  <c r="M21" i="29"/>
  <c r="J21" i="29"/>
  <c r="F21" i="29"/>
  <c r="X21" i="29"/>
  <c r="O21" i="29"/>
  <c r="N21" i="29"/>
  <c r="K21" i="29"/>
  <c r="S21" i="29"/>
  <c r="P21" i="29"/>
  <c r="Y21" i="29"/>
  <c r="AA21" i="29"/>
  <c r="W21" i="29"/>
  <c r="T21" i="29"/>
  <c r="Z21" i="29"/>
  <c r="U21" i="29"/>
  <c r="L21" i="29"/>
  <c r="B21" i="29"/>
  <c r="AJ21" i="29" s="1"/>
  <c r="AC21" i="29"/>
  <c r="I21" i="29"/>
  <c r="D21" i="29"/>
  <c r="C21" i="29"/>
  <c r="G21" i="29"/>
  <c r="H21" i="29" s="1"/>
  <c r="Z24" i="23"/>
  <c r="W24" i="23"/>
  <c r="A25" i="23"/>
  <c r="O24" i="23"/>
  <c r="X24" i="23"/>
  <c r="B24" i="23"/>
  <c r="AJ24" i="23" s="1"/>
  <c r="T24" i="23"/>
  <c r="D24" i="23"/>
  <c r="V24" i="23"/>
  <c r="J24" i="23"/>
  <c r="U24" i="23"/>
  <c r="Y24" i="23"/>
  <c r="M24" i="23"/>
  <c r="AA24" i="23"/>
  <c r="P24" i="23"/>
  <c r="N24" i="23"/>
  <c r="R24" i="23"/>
  <c r="G24" i="23"/>
  <c r="AC24" i="23"/>
  <c r="I24" i="23"/>
  <c r="AB24" i="23"/>
  <c r="Q24" i="23"/>
  <c r="K24" i="23"/>
  <c r="E24" i="23"/>
  <c r="L24" i="23"/>
  <c r="C24" i="23"/>
  <c r="S24" i="23"/>
  <c r="F24" i="23"/>
  <c r="H26" i="17"/>
  <c r="AC31" i="9"/>
  <c r="V31" i="9"/>
  <c r="Q31" i="9"/>
  <c r="T31" i="9"/>
  <c r="B31" i="9"/>
  <c r="AJ31" i="9" s="1"/>
  <c r="G31" i="9"/>
  <c r="D31" i="9"/>
  <c r="I31" i="9"/>
  <c r="Y31" i="9"/>
  <c r="Z31" i="9"/>
  <c r="W31" i="9"/>
  <c r="S31" i="9"/>
  <c r="N31" i="9"/>
  <c r="F31" i="9"/>
  <c r="AA31" i="9"/>
  <c r="C31" i="9"/>
  <c r="A32" i="9"/>
  <c r="P31" i="9"/>
  <c r="M31" i="9"/>
  <c r="AB31" i="9"/>
  <c r="O31" i="9"/>
  <c r="R31" i="9"/>
  <c r="U31" i="9"/>
  <c r="K31" i="9"/>
  <c r="J31" i="9"/>
  <c r="X31" i="9"/>
  <c r="E31" i="9"/>
  <c r="L31" i="9"/>
  <c r="E28" i="15"/>
  <c r="D28" i="15"/>
  <c r="O28" i="15"/>
  <c r="P28" i="15"/>
  <c r="AA28" i="15"/>
  <c r="B28" i="15"/>
  <c r="AJ28" i="15" s="1"/>
  <c r="X28" i="15"/>
  <c r="AC28" i="15"/>
  <c r="I28" i="15"/>
  <c r="J28" i="15"/>
  <c r="W28" i="15"/>
  <c r="T28" i="15"/>
  <c r="S28" i="15"/>
  <c r="L28" i="15"/>
  <c r="R28" i="15"/>
  <c r="Q28" i="15"/>
  <c r="K28" i="15"/>
  <c r="F28" i="15"/>
  <c r="AB28" i="15"/>
  <c r="A29" i="15"/>
  <c r="C28" i="15"/>
  <c r="G28" i="15"/>
  <c r="V28" i="15"/>
  <c r="U28" i="15"/>
  <c r="M28" i="15"/>
  <c r="Y28" i="15"/>
  <c r="N28" i="15"/>
  <c r="Z28" i="15"/>
  <c r="R22" i="27"/>
  <c r="V22" i="27"/>
  <c r="I22" i="27"/>
  <c r="S22" i="27"/>
  <c r="L22" i="27"/>
  <c r="J22" i="27"/>
  <c r="U22" i="27"/>
  <c r="Q22" i="27"/>
  <c r="M22" i="27"/>
  <c r="B22" i="27"/>
  <c r="AJ22" i="27" s="1"/>
  <c r="N22" i="27"/>
  <c r="Y22" i="27"/>
  <c r="P22" i="27"/>
  <c r="AA22" i="27"/>
  <c r="X22" i="27"/>
  <c r="F22" i="27"/>
  <c r="O22" i="27"/>
  <c r="Z22" i="27"/>
  <c r="K22" i="27"/>
  <c r="A23" i="27"/>
  <c r="T22" i="27"/>
  <c r="D22" i="27"/>
  <c r="C22" i="27"/>
  <c r="G22" i="27"/>
  <c r="H22" i="27" s="1"/>
  <c r="AB22" i="27"/>
  <c r="E22" i="27"/>
  <c r="W22" i="27"/>
  <c r="AC22" i="27"/>
  <c r="V18" i="35"/>
  <c r="Q18" i="35"/>
  <c r="W18" i="35"/>
  <c r="C18" i="35"/>
  <c r="L18" i="35"/>
  <c r="D18" i="35"/>
  <c r="N18" i="35"/>
  <c r="Y18" i="35"/>
  <c r="A19" i="35"/>
  <c r="O18" i="35"/>
  <c r="I18" i="35"/>
  <c r="T18" i="35"/>
  <c r="X18" i="35"/>
  <c r="U18" i="35"/>
  <c r="S18" i="35"/>
  <c r="F18" i="35"/>
  <c r="G18" i="35"/>
  <c r="R18" i="35"/>
  <c r="B18" i="35"/>
  <c r="AJ18" i="35" s="1"/>
  <c r="P18" i="35"/>
  <c r="AB18" i="35"/>
  <c r="AA18" i="35"/>
  <c r="M18" i="35"/>
  <c r="AC18" i="35"/>
  <c r="E18" i="35"/>
  <c r="J18" i="35"/>
  <c r="K18" i="35"/>
  <c r="Z18" i="35"/>
  <c r="H25" i="19"/>
  <c r="H22" i="25"/>
  <c r="J26" i="19"/>
  <c r="AB26" i="19"/>
  <c r="I26" i="19"/>
  <c r="Z26" i="19"/>
  <c r="V26" i="19"/>
  <c r="N26" i="19"/>
  <c r="AC26" i="19"/>
  <c r="AA26" i="19"/>
  <c r="B26" i="19"/>
  <c r="AJ26" i="19" s="1"/>
  <c r="D26" i="19"/>
  <c r="F26" i="19"/>
  <c r="C26" i="19"/>
  <c r="G26" i="19"/>
  <c r="U26" i="19"/>
  <c r="R26" i="19"/>
  <c r="X26" i="19"/>
  <c r="Y26" i="19"/>
  <c r="M26" i="19"/>
  <c r="Q26" i="19"/>
  <c r="P26" i="19"/>
  <c r="O26" i="19"/>
  <c r="T26" i="19"/>
  <c r="E26" i="19"/>
  <c r="L26" i="19"/>
  <c r="A27" i="19"/>
  <c r="K26" i="19"/>
  <c r="S26" i="19"/>
  <c r="W26" i="19"/>
  <c r="H23" i="23"/>
  <c r="A26" i="21"/>
  <c r="T25" i="21"/>
  <c r="F25" i="21"/>
  <c r="P25" i="21"/>
  <c r="I25" i="21"/>
  <c r="Z25" i="21"/>
  <c r="AA25" i="21"/>
  <c r="N25" i="21"/>
  <c r="M25" i="21"/>
  <c r="C25" i="21"/>
  <c r="G25" i="21"/>
  <c r="AB25" i="21"/>
  <c r="R25" i="21"/>
  <c r="Y25" i="21"/>
  <c r="W25" i="21"/>
  <c r="D25" i="21"/>
  <c r="S25" i="21"/>
  <c r="E25" i="21"/>
  <c r="Q25" i="21"/>
  <c r="V25" i="21"/>
  <c r="B25" i="21"/>
  <c r="AJ25" i="21" s="1"/>
  <c r="X25" i="21"/>
  <c r="K25" i="21"/>
  <c r="O25" i="21"/>
  <c r="J25" i="21"/>
  <c r="U25" i="21"/>
  <c r="L25" i="21"/>
  <c r="AC25" i="21"/>
  <c r="H19" i="31"/>
  <c r="H29" i="11"/>
  <c r="A32" i="2"/>
  <c r="Q31" i="2"/>
  <c r="AB31" i="2"/>
  <c r="V31" i="2"/>
  <c r="D31" i="2"/>
  <c r="U31" i="2"/>
  <c r="AA31" i="2"/>
  <c r="F31" i="2"/>
  <c r="C31" i="2"/>
  <c r="Y31" i="2"/>
  <c r="T31" i="2"/>
  <c r="E31" i="2"/>
  <c r="I31" i="2"/>
  <c r="J31" i="2"/>
  <c r="W31" i="2"/>
  <c r="AC31" i="2"/>
  <c r="P31" i="2"/>
  <c r="Z31" i="2"/>
  <c r="B31" i="2"/>
  <c r="AJ31" i="2" s="1"/>
  <c r="N31" i="2"/>
  <c r="M31" i="2"/>
  <c r="K31" i="2"/>
  <c r="L31" i="2"/>
  <c r="X31" i="2"/>
  <c r="O31" i="2"/>
  <c r="G31" i="2"/>
  <c r="H31" i="2" s="1"/>
  <c r="R31" i="2"/>
  <c r="S31" i="2"/>
  <c r="AE13" i="35" l="1"/>
  <c r="AE14" i="35"/>
  <c r="AE13" i="15"/>
  <c r="AE14" i="15"/>
  <c r="AE15" i="15"/>
  <c r="AE13" i="27"/>
  <c r="AE14" i="27"/>
  <c r="AE13" i="33"/>
  <c r="AE14" i="33"/>
  <c r="AE15" i="33"/>
  <c r="AE16" i="33"/>
  <c r="AE17" i="33"/>
  <c r="AE18" i="33"/>
  <c r="AE13" i="11"/>
  <c r="AE14" i="11"/>
  <c r="AE13" i="19"/>
  <c r="AE14" i="19"/>
  <c r="AE13" i="17"/>
  <c r="AE14" i="17"/>
  <c r="AE13" i="2"/>
  <c r="AE14" i="2"/>
  <c r="AE15" i="2"/>
  <c r="AE16" i="2"/>
  <c r="AE13" i="23"/>
  <c r="AE14" i="23"/>
  <c r="AE13" i="37"/>
  <c r="AE14" i="37"/>
  <c r="AE15" i="37"/>
  <c r="AE16" i="37"/>
  <c r="AE13" i="31"/>
  <c r="AE14" i="31"/>
  <c r="AE15" i="31"/>
  <c r="AE13" i="25"/>
  <c r="AE14" i="25"/>
  <c r="AE13" i="29"/>
  <c r="AE14" i="29"/>
  <c r="AE15" i="29"/>
  <c r="AE16" i="29"/>
  <c r="AE13" i="9"/>
  <c r="AE14" i="9"/>
  <c r="AE15" i="9"/>
  <c r="AE16" i="9"/>
  <c r="AE17" i="9"/>
  <c r="AE18" i="9"/>
  <c r="AE19" i="9"/>
  <c r="AE13" i="21"/>
  <c r="AE14" i="21"/>
  <c r="AE13" i="13"/>
  <c r="AE14" i="13"/>
  <c r="AR1" i="1"/>
  <c r="AF12" i="9"/>
  <c r="AF12" i="25"/>
  <c r="AF12" i="11"/>
  <c r="AF12" i="27"/>
  <c r="AF12" i="15"/>
  <c r="AF12" i="31"/>
  <c r="AF12" i="35"/>
  <c r="AF12" i="21"/>
  <c r="AF12" i="37"/>
  <c r="AF18" i="37" s="1"/>
  <c r="AF12" i="19"/>
  <c r="AF12" i="17"/>
  <c r="AF12" i="33"/>
  <c r="AF12" i="13"/>
  <c r="AF12" i="29"/>
  <c r="AF12" i="23"/>
  <c r="AF12" i="2"/>
  <c r="AE20" i="33"/>
  <c r="AE18" i="37"/>
  <c r="H28" i="15"/>
  <c r="U32" i="9"/>
  <c r="I32" i="9"/>
  <c r="P32" i="9"/>
  <c r="B32" i="9"/>
  <c r="AJ32" i="9" s="1"/>
  <c r="G32" i="9"/>
  <c r="H32" i="9" s="1"/>
  <c r="Z32" i="9"/>
  <c r="N32" i="9"/>
  <c r="J32" i="9"/>
  <c r="AC32" i="9"/>
  <c r="C32" i="9"/>
  <c r="O32" i="9"/>
  <c r="F32" i="9"/>
  <c r="A33" i="9"/>
  <c r="T32" i="9"/>
  <c r="M32" i="9"/>
  <c r="X32" i="9"/>
  <c r="L32" i="9"/>
  <c r="R32" i="9"/>
  <c r="AB32" i="9"/>
  <c r="D32" i="9"/>
  <c r="E32" i="9"/>
  <c r="W32" i="9"/>
  <c r="AA32" i="9"/>
  <c r="K32" i="9"/>
  <c r="S32" i="9"/>
  <c r="V32" i="9"/>
  <c r="Q32" i="9"/>
  <c r="Y32" i="9"/>
  <c r="G21" i="31"/>
  <c r="X21" i="31"/>
  <c r="D21" i="31"/>
  <c r="AA21" i="31"/>
  <c r="V21" i="31"/>
  <c r="P21" i="31"/>
  <c r="B21" i="31"/>
  <c r="AJ21" i="31" s="1"/>
  <c r="AB21" i="31"/>
  <c r="AC21" i="31"/>
  <c r="N21" i="31"/>
  <c r="L21" i="31"/>
  <c r="C21" i="31"/>
  <c r="F21" i="31"/>
  <c r="I21" i="31"/>
  <c r="J21" i="31"/>
  <c r="K21" i="31"/>
  <c r="A22" i="31"/>
  <c r="U21" i="31"/>
  <c r="Y21" i="31"/>
  <c r="R21" i="31"/>
  <c r="E21" i="31"/>
  <c r="Z21" i="31"/>
  <c r="W21" i="31"/>
  <c r="M21" i="31"/>
  <c r="T21" i="31"/>
  <c r="S21" i="31"/>
  <c r="O21" i="31"/>
  <c r="Q21" i="31"/>
  <c r="F18" i="37"/>
  <c r="B18" i="37"/>
  <c r="AB18" i="37"/>
  <c r="D18" i="37"/>
  <c r="AC18" i="37"/>
  <c r="A19" i="37"/>
  <c r="O18" i="37"/>
  <c r="X18" i="37"/>
  <c r="N18" i="37"/>
  <c r="P18" i="37"/>
  <c r="G18" i="37"/>
  <c r="M18" i="37"/>
  <c r="C18" i="37"/>
  <c r="W18" i="37"/>
  <c r="I18" i="37"/>
  <c r="S18" i="37"/>
  <c r="Q18" i="37"/>
  <c r="L18" i="37"/>
  <c r="T18" i="37"/>
  <c r="R18" i="37"/>
  <c r="H20" i="31"/>
  <c r="M20" i="33"/>
  <c r="T20" i="33"/>
  <c r="R20" i="33"/>
  <c r="A21" i="33"/>
  <c r="AC20" i="33"/>
  <c r="Q20" i="33"/>
  <c r="F20" i="33"/>
  <c r="I20" i="33"/>
  <c r="S20" i="33"/>
  <c r="C20" i="33"/>
  <c r="X20" i="33"/>
  <c r="P20" i="33"/>
  <c r="AB20" i="33"/>
  <c r="L20" i="33"/>
  <c r="N20" i="33"/>
  <c r="B20" i="33"/>
  <c r="AJ20" i="33" s="1"/>
  <c r="W20" i="33"/>
  <c r="G20" i="33"/>
  <c r="D20" i="33"/>
  <c r="O20" i="33"/>
  <c r="H23" i="25"/>
  <c r="W26" i="21"/>
  <c r="G26" i="21"/>
  <c r="H26" i="21" s="1"/>
  <c r="AB26" i="21"/>
  <c r="O26" i="21"/>
  <c r="AC26" i="21"/>
  <c r="A27" i="21"/>
  <c r="L26" i="21"/>
  <c r="B26" i="21"/>
  <c r="AJ26" i="21" s="1"/>
  <c r="E26" i="21"/>
  <c r="I26" i="21"/>
  <c r="S26" i="21"/>
  <c r="U26" i="21"/>
  <c r="Y26" i="21"/>
  <c r="P26" i="21"/>
  <c r="F26" i="21"/>
  <c r="Q26" i="21"/>
  <c r="T26" i="21"/>
  <c r="D26" i="21"/>
  <c r="X26" i="21"/>
  <c r="C26" i="21"/>
  <c r="R26" i="21"/>
  <c r="AA26" i="21"/>
  <c r="N26" i="21"/>
  <c r="V26" i="21"/>
  <c r="K26" i="21"/>
  <c r="Z26" i="21"/>
  <c r="J26" i="21"/>
  <c r="M26" i="21"/>
  <c r="P27" i="19"/>
  <c r="B27" i="19"/>
  <c r="AJ27" i="19" s="1"/>
  <c r="Q27" i="19"/>
  <c r="T27" i="19"/>
  <c r="S27" i="19"/>
  <c r="AA27" i="19"/>
  <c r="I27" i="19"/>
  <c r="A28" i="19"/>
  <c r="AC27" i="19"/>
  <c r="F27" i="19"/>
  <c r="Z27" i="19"/>
  <c r="X27" i="19"/>
  <c r="U27" i="19"/>
  <c r="E27" i="19"/>
  <c r="R27" i="19"/>
  <c r="N27" i="19"/>
  <c r="Y27" i="19"/>
  <c r="K27" i="19"/>
  <c r="C27" i="19"/>
  <c r="W27" i="19"/>
  <c r="G27" i="19"/>
  <c r="H27" i="19" s="1"/>
  <c r="V27" i="19"/>
  <c r="L27" i="19"/>
  <c r="J27" i="19"/>
  <c r="AB27" i="19"/>
  <c r="O27" i="19"/>
  <c r="M27" i="19"/>
  <c r="D27" i="19"/>
  <c r="AC29" i="15"/>
  <c r="Q29" i="15"/>
  <c r="K29" i="15"/>
  <c r="U29" i="15"/>
  <c r="Z29" i="15"/>
  <c r="S29" i="15"/>
  <c r="AB29" i="15"/>
  <c r="M29" i="15"/>
  <c r="L29" i="15"/>
  <c r="AA29" i="15"/>
  <c r="O29" i="15"/>
  <c r="I29" i="15"/>
  <c r="E29" i="15"/>
  <c r="V29" i="15"/>
  <c r="B29" i="15"/>
  <c r="AJ29" i="15" s="1"/>
  <c r="A30" i="15"/>
  <c r="R29" i="15"/>
  <c r="Y29" i="15"/>
  <c r="F29" i="15"/>
  <c r="W29" i="15"/>
  <c r="D29" i="15"/>
  <c r="T29" i="15"/>
  <c r="P29" i="15"/>
  <c r="N29" i="15"/>
  <c r="G29" i="15"/>
  <c r="X29" i="15"/>
  <c r="C29" i="15"/>
  <c r="J29" i="15"/>
  <c r="N31" i="11"/>
  <c r="B31" i="11"/>
  <c r="AJ31" i="11" s="1"/>
  <c r="L31" i="11"/>
  <c r="Z31" i="11"/>
  <c r="D31" i="11"/>
  <c r="V31" i="11"/>
  <c r="W31" i="11"/>
  <c r="C31" i="11"/>
  <c r="Q31" i="11"/>
  <c r="R31" i="11"/>
  <c r="T31" i="11"/>
  <c r="X31" i="11"/>
  <c r="Y31" i="11"/>
  <c r="I31" i="11"/>
  <c r="K31" i="11"/>
  <c r="G31" i="11"/>
  <c r="AA31" i="11"/>
  <c r="O31" i="11"/>
  <c r="U31" i="11"/>
  <c r="A32" i="11"/>
  <c r="J31" i="11"/>
  <c r="AC31" i="11"/>
  <c r="P31" i="11"/>
  <c r="F31" i="11"/>
  <c r="S31" i="11"/>
  <c r="M31" i="11"/>
  <c r="E31" i="11"/>
  <c r="AB31" i="11"/>
  <c r="A31" i="13"/>
  <c r="I30" i="13"/>
  <c r="C30" i="13"/>
  <c r="J30" i="13"/>
  <c r="L30" i="13"/>
  <c r="G30" i="13"/>
  <c r="H30" i="13" s="1"/>
  <c r="X30" i="13"/>
  <c r="W30" i="13"/>
  <c r="R30" i="13"/>
  <c r="N30" i="13"/>
  <c r="M30" i="13"/>
  <c r="S30" i="13"/>
  <c r="O30" i="13"/>
  <c r="F30" i="13"/>
  <c r="T30" i="13"/>
  <c r="AC30" i="13"/>
  <c r="Y30" i="13"/>
  <c r="AB30" i="13"/>
  <c r="K30" i="13"/>
  <c r="U30" i="13"/>
  <c r="Q30" i="13"/>
  <c r="P30" i="13"/>
  <c r="B30" i="13"/>
  <c r="AJ30" i="13" s="1"/>
  <c r="E30" i="13"/>
  <c r="Z30" i="13"/>
  <c r="AA30" i="13"/>
  <c r="V30" i="13"/>
  <c r="D30" i="13"/>
  <c r="H25" i="21"/>
  <c r="H31" i="9"/>
  <c r="M25" i="23"/>
  <c r="N25" i="23"/>
  <c r="F25" i="23"/>
  <c r="AC25" i="23"/>
  <c r="G25" i="23"/>
  <c r="X25" i="23"/>
  <c r="R25" i="23"/>
  <c r="Z25" i="23"/>
  <c r="C25" i="23"/>
  <c r="AA25" i="23"/>
  <c r="B25" i="23"/>
  <c r="AJ25" i="23" s="1"/>
  <c r="S25" i="23"/>
  <c r="D25" i="23"/>
  <c r="W25" i="23"/>
  <c r="Q25" i="23"/>
  <c r="I25" i="23"/>
  <c r="A26" i="23"/>
  <c r="E25" i="23"/>
  <c r="L25" i="23"/>
  <c r="J25" i="23"/>
  <c r="V25" i="23"/>
  <c r="AB25" i="23"/>
  <c r="P25" i="23"/>
  <c r="U25" i="23"/>
  <c r="Y25" i="23"/>
  <c r="K25" i="23"/>
  <c r="T25" i="23"/>
  <c r="O25" i="23"/>
  <c r="J28" i="17"/>
  <c r="AB28" i="17"/>
  <c r="V28" i="17"/>
  <c r="Y28" i="17"/>
  <c r="S28" i="17"/>
  <c r="M28" i="17"/>
  <c r="U28" i="17"/>
  <c r="I28" i="17"/>
  <c r="D28" i="17"/>
  <c r="P28" i="17"/>
  <c r="K28" i="17"/>
  <c r="R28" i="17"/>
  <c r="T28" i="17"/>
  <c r="N28" i="17"/>
  <c r="A29" i="17"/>
  <c r="B28" i="17"/>
  <c r="AJ28" i="17" s="1"/>
  <c r="AC28" i="17"/>
  <c r="E28" i="17"/>
  <c r="F28" i="17"/>
  <c r="AA28" i="17"/>
  <c r="L28" i="17"/>
  <c r="Q28" i="17"/>
  <c r="W28" i="17"/>
  <c r="C28" i="17"/>
  <c r="Z28" i="17"/>
  <c r="G28" i="17"/>
  <c r="X28" i="17"/>
  <c r="O28" i="17"/>
  <c r="O24" i="25"/>
  <c r="AA24" i="25"/>
  <c r="N24" i="25"/>
  <c r="M24" i="25"/>
  <c r="A25" i="25"/>
  <c r="T24" i="25"/>
  <c r="D24" i="25"/>
  <c r="G24" i="25"/>
  <c r="L24" i="25"/>
  <c r="R24" i="25"/>
  <c r="P24" i="25"/>
  <c r="C24" i="25"/>
  <c r="Y24" i="25"/>
  <c r="U24" i="25"/>
  <c r="AB24" i="25"/>
  <c r="S24" i="25"/>
  <c r="F24" i="25"/>
  <c r="V24" i="25"/>
  <c r="Q24" i="25"/>
  <c r="X24" i="25"/>
  <c r="Z24" i="25"/>
  <c r="I24" i="25"/>
  <c r="B24" i="25"/>
  <c r="AJ24" i="25" s="1"/>
  <c r="AC24" i="25"/>
  <c r="K24" i="25"/>
  <c r="J24" i="25"/>
  <c r="E24" i="25"/>
  <c r="W24" i="25"/>
  <c r="H24" i="23"/>
  <c r="H30" i="11"/>
  <c r="M23" i="27"/>
  <c r="J23" i="27"/>
  <c r="Q23" i="27"/>
  <c r="I23" i="27"/>
  <c r="P23" i="27"/>
  <c r="E23" i="27"/>
  <c r="B23" i="27"/>
  <c r="V23" i="27"/>
  <c r="AA23" i="27"/>
  <c r="Z23" i="27"/>
  <c r="AB23" i="27"/>
  <c r="G23" i="27"/>
  <c r="Y23" i="27"/>
  <c r="T23" i="27"/>
  <c r="A24" i="27"/>
  <c r="F23" i="27"/>
  <c r="D23" i="27"/>
  <c r="W23" i="27"/>
  <c r="C23" i="27"/>
  <c r="L23" i="27"/>
  <c r="X23" i="27"/>
  <c r="N23" i="27"/>
  <c r="AC23" i="27"/>
  <c r="U23" i="27"/>
  <c r="R23" i="27"/>
  <c r="O23" i="27"/>
  <c r="S23" i="27"/>
  <c r="K23" i="27"/>
  <c r="AJ30" i="11"/>
  <c r="H26" i="19"/>
  <c r="H18" i="35"/>
  <c r="G19" i="35"/>
  <c r="H19" i="35" s="1"/>
  <c r="Y19" i="35"/>
  <c r="I19" i="35"/>
  <c r="U19" i="35"/>
  <c r="AC19" i="35"/>
  <c r="F19" i="35"/>
  <c r="E19" i="35"/>
  <c r="S19" i="35"/>
  <c r="P19" i="35"/>
  <c r="M19" i="35"/>
  <c r="O19" i="35"/>
  <c r="L19" i="35"/>
  <c r="Q19" i="35"/>
  <c r="D19" i="35"/>
  <c r="B19" i="35"/>
  <c r="AJ19" i="35" s="1"/>
  <c r="AA19" i="35"/>
  <c r="N19" i="35"/>
  <c r="V19" i="35"/>
  <c r="C19" i="35"/>
  <c r="X19" i="35"/>
  <c r="A20" i="35"/>
  <c r="T19" i="35"/>
  <c r="AB19" i="35"/>
  <c r="R19" i="35"/>
  <c r="W19" i="35"/>
  <c r="Z19" i="35"/>
  <c r="J19" i="35"/>
  <c r="K19" i="35"/>
  <c r="A23" i="29"/>
  <c r="X22" i="29"/>
  <c r="R22" i="29"/>
  <c r="AC22" i="29"/>
  <c r="W22" i="29"/>
  <c r="T22" i="29"/>
  <c r="C22" i="29"/>
  <c r="P22" i="29"/>
  <c r="K22" i="29"/>
  <c r="O22" i="29"/>
  <c r="E22" i="29"/>
  <c r="J22" i="29"/>
  <c r="V22" i="29"/>
  <c r="Y22" i="29"/>
  <c r="L22" i="29"/>
  <c r="N22" i="29"/>
  <c r="AB22" i="29"/>
  <c r="B22" i="29"/>
  <c r="AJ22" i="29" s="1"/>
  <c r="S22" i="29"/>
  <c r="I22" i="29"/>
  <c r="U22" i="29"/>
  <c r="Q22" i="29"/>
  <c r="F22" i="29"/>
  <c r="D22" i="29"/>
  <c r="M22" i="29"/>
  <c r="AA22" i="29"/>
  <c r="Z22" i="29"/>
  <c r="G22" i="29"/>
  <c r="H22" i="29" s="1"/>
  <c r="A33" i="2"/>
  <c r="Y32" i="2"/>
  <c r="L32" i="2"/>
  <c r="N32" i="2"/>
  <c r="R32" i="2"/>
  <c r="C32" i="2"/>
  <c r="P32" i="2"/>
  <c r="X32" i="2"/>
  <c r="F32" i="2"/>
  <c r="D32" i="2"/>
  <c r="B32" i="2"/>
  <c r="AJ32" i="2" s="1"/>
  <c r="E32" i="2"/>
  <c r="V32" i="2"/>
  <c r="O32" i="2"/>
  <c r="U32" i="2"/>
  <c r="J32" i="2"/>
  <c r="W32" i="2"/>
  <c r="AC32" i="2"/>
  <c r="G32" i="2"/>
  <c r="H32" i="2" s="1"/>
  <c r="S32" i="2"/>
  <c r="K32" i="2"/>
  <c r="M32" i="2"/>
  <c r="I32" i="2"/>
  <c r="T32" i="2"/>
  <c r="Q32" i="2"/>
  <c r="AB32" i="2"/>
  <c r="AA32" i="2"/>
  <c r="Z32" i="2"/>
  <c r="AF13" i="29" l="1"/>
  <c r="AF14" i="29"/>
  <c r="AF15" i="29"/>
  <c r="AF16" i="29"/>
  <c r="AF13" i="31"/>
  <c r="AF14" i="31"/>
  <c r="AF15" i="31"/>
  <c r="AF13" i="33"/>
  <c r="AF14" i="33"/>
  <c r="AF15" i="33"/>
  <c r="AF16" i="33"/>
  <c r="AF17" i="33"/>
  <c r="AF18" i="33"/>
  <c r="AF19" i="33"/>
  <c r="AF13" i="27"/>
  <c r="AF14" i="27"/>
  <c r="AF20" i="33"/>
  <c r="AF13" i="17"/>
  <c r="AF14" i="17"/>
  <c r="AF13" i="11"/>
  <c r="AF14" i="11"/>
  <c r="AF13" i="13"/>
  <c r="AF14" i="13"/>
  <c r="AF13" i="19"/>
  <c r="AF14" i="19"/>
  <c r="AF13" i="25"/>
  <c r="AF14" i="25"/>
  <c r="AF13" i="15"/>
  <c r="AF14" i="15"/>
  <c r="AF15" i="15"/>
  <c r="AF13" i="37"/>
  <c r="AF14" i="37"/>
  <c r="AF15" i="37"/>
  <c r="AF16" i="37"/>
  <c r="AF17" i="37"/>
  <c r="AF13" i="9"/>
  <c r="AF14" i="9"/>
  <c r="AF15" i="9"/>
  <c r="AF16" i="9"/>
  <c r="AF17" i="9"/>
  <c r="AF18" i="9"/>
  <c r="AF19" i="9"/>
  <c r="AF13" i="2"/>
  <c r="AF14" i="2"/>
  <c r="AF15" i="2"/>
  <c r="AF16" i="2"/>
  <c r="AF13" i="21"/>
  <c r="AF14" i="21"/>
  <c r="AS1" i="1"/>
  <c r="AG12" i="19"/>
  <c r="AG12" i="35"/>
  <c r="AG12" i="37"/>
  <c r="AG12" i="29"/>
  <c r="AG12" i="9"/>
  <c r="AG12" i="25"/>
  <c r="AG12" i="21"/>
  <c r="AG12" i="15"/>
  <c r="AG12" i="31"/>
  <c r="AG12" i="11"/>
  <c r="AG12" i="27"/>
  <c r="AG12" i="2"/>
  <c r="AG12" i="17"/>
  <c r="AG12" i="33"/>
  <c r="AG12" i="23"/>
  <c r="AG12" i="13"/>
  <c r="AF13" i="23"/>
  <c r="AF14" i="23"/>
  <c r="AF13" i="35"/>
  <c r="AF14" i="35"/>
  <c r="AE21" i="33"/>
  <c r="AF21" i="33"/>
  <c r="AG21" i="33"/>
  <c r="AE19" i="37"/>
  <c r="AF19" i="37"/>
  <c r="E23" i="29"/>
  <c r="C23" i="29"/>
  <c r="J23" i="29"/>
  <c r="V23" i="29"/>
  <c r="A24" i="29"/>
  <c r="F23" i="29"/>
  <c r="X23" i="29"/>
  <c r="M23" i="29"/>
  <c r="K23" i="29"/>
  <c r="O23" i="29"/>
  <c r="G23" i="29"/>
  <c r="L23" i="29"/>
  <c r="R23" i="29"/>
  <c r="S23" i="29"/>
  <c r="T23" i="29"/>
  <c r="AA23" i="29"/>
  <c r="U23" i="29"/>
  <c r="AC23" i="29"/>
  <c r="I23" i="29"/>
  <c r="W23" i="29"/>
  <c r="P23" i="29"/>
  <c r="D23" i="29"/>
  <c r="B23" i="29"/>
  <c r="AJ23" i="29" s="1"/>
  <c r="AB23" i="29"/>
  <c r="N23" i="29"/>
  <c r="Y23" i="29"/>
  <c r="Q23" i="29"/>
  <c r="Z23" i="29"/>
  <c r="H18" i="37"/>
  <c r="H23" i="27"/>
  <c r="L29" i="17"/>
  <c r="R29" i="17"/>
  <c r="Y29" i="17"/>
  <c r="S29" i="17"/>
  <c r="U29" i="17"/>
  <c r="AA29" i="17"/>
  <c r="N29" i="17"/>
  <c r="P29" i="17"/>
  <c r="M29" i="17"/>
  <c r="K29" i="17"/>
  <c r="E29" i="17"/>
  <c r="F29" i="17"/>
  <c r="C29" i="17"/>
  <c r="T29" i="17"/>
  <c r="G29" i="17"/>
  <c r="H29" i="17" s="1"/>
  <c r="AB29" i="17"/>
  <c r="D29" i="17"/>
  <c r="J29" i="17"/>
  <c r="Q29" i="17"/>
  <c r="Z29" i="17"/>
  <c r="A30" i="17"/>
  <c r="W29" i="17"/>
  <c r="X29" i="17"/>
  <c r="V29" i="17"/>
  <c r="AC29" i="17"/>
  <c r="O29" i="17"/>
  <c r="B29" i="17"/>
  <c r="AJ29" i="17" s="1"/>
  <c r="I29" i="17"/>
  <c r="AB33" i="9"/>
  <c r="D33" i="9"/>
  <c r="I33" i="9"/>
  <c r="U33" i="9"/>
  <c r="O33" i="9"/>
  <c r="C33" i="9"/>
  <c r="N33" i="9"/>
  <c r="S33" i="9"/>
  <c r="Q33" i="9"/>
  <c r="A34" i="9"/>
  <c r="J33" i="9"/>
  <c r="AA33" i="9"/>
  <c r="G33" i="9"/>
  <c r="AC33" i="9"/>
  <c r="M33" i="9"/>
  <c r="T33" i="9"/>
  <c r="K33" i="9"/>
  <c r="X33" i="9"/>
  <c r="P33" i="9"/>
  <c r="B33" i="9"/>
  <c r="AJ33" i="9" s="1"/>
  <c r="Z33" i="9"/>
  <c r="L33" i="9"/>
  <c r="R33" i="9"/>
  <c r="W33" i="9"/>
  <c r="F33" i="9"/>
  <c r="Y33" i="9"/>
  <c r="E33" i="9"/>
  <c r="V33" i="9"/>
  <c r="A21" i="35"/>
  <c r="V20" i="35"/>
  <c r="T20" i="35"/>
  <c r="W20" i="35"/>
  <c r="S20" i="35"/>
  <c r="Q20" i="35"/>
  <c r="AA20" i="35"/>
  <c r="K20" i="35"/>
  <c r="N20" i="35"/>
  <c r="L20" i="35"/>
  <c r="F20" i="35"/>
  <c r="I20" i="35"/>
  <c r="U20" i="35"/>
  <c r="O20" i="35"/>
  <c r="AB20" i="35"/>
  <c r="R20" i="35"/>
  <c r="P20" i="35"/>
  <c r="AC20" i="35"/>
  <c r="C20" i="35"/>
  <c r="J20" i="35"/>
  <c r="Y20" i="35"/>
  <c r="G20" i="35"/>
  <c r="B20" i="35"/>
  <c r="AJ20" i="35" s="1"/>
  <c r="X20" i="35"/>
  <c r="Z20" i="35"/>
  <c r="E20" i="35"/>
  <c r="M20" i="35"/>
  <c r="D20" i="35"/>
  <c r="AA25" i="25"/>
  <c r="N25" i="25"/>
  <c r="P25" i="25"/>
  <c r="T25" i="25"/>
  <c r="A26" i="25"/>
  <c r="U25" i="25"/>
  <c r="B25" i="25"/>
  <c r="AJ25" i="25" s="1"/>
  <c r="R25" i="25"/>
  <c r="I25" i="25"/>
  <c r="O25" i="25"/>
  <c r="S25" i="25"/>
  <c r="Z25" i="25"/>
  <c r="D25" i="25"/>
  <c r="AB25" i="25"/>
  <c r="M25" i="25"/>
  <c r="L25" i="25"/>
  <c r="W25" i="25"/>
  <c r="AC25" i="25"/>
  <c r="Y25" i="25"/>
  <c r="K25" i="25"/>
  <c r="G25" i="25"/>
  <c r="H25" i="25" s="1"/>
  <c r="X25" i="25"/>
  <c r="C25" i="25"/>
  <c r="Q25" i="25"/>
  <c r="E25" i="25"/>
  <c r="J25" i="25"/>
  <c r="V25" i="25"/>
  <c r="F25" i="25"/>
  <c r="R26" i="23"/>
  <c r="N26" i="23"/>
  <c r="AC26" i="23"/>
  <c r="AA26" i="23"/>
  <c r="S26" i="23"/>
  <c r="U26" i="23"/>
  <c r="T26" i="23"/>
  <c r="E26" i="23"/>
  <c r="M26" i="23"/>
  <c r="O26" i="23"/>
  <c r="Q26" i="23"/>
  <c r="C26" i="23"/>
  <c r="F26" i="23"/>
  <c r="K26" i="23"/>
  <c r="Y26" i="23"/>
  <c r="V26" i="23"/>
  <c r="X26" i="23"/>
  <c r="L26" i="23"/>
  <c r="B26" i="23"/>
  <c r="AJ26" i="23" s="1"/>
  <c r="AB26" i="23"/>
  <c r="D26" i="23"/>
  <c r="I26" i="23"/>
  <c r="Z26" i="23"/>
  <c r="P26" i="23"/>
  <c r="A27" i="23"/>
  <c r="W26" i="23"/>
  <c r="G26" i="23"/>
  <c r="J26" i="23"/>
  <c r="A28" i="21"/>
  <c r="AA27" i="21"/>
  <c r="F27" i="21"/>
  <c r="U27" i="21"/>
  <c r="D27" i="21"/>
  <c r="AB27" i="21"/>
  <c r="M27" i="21"/>
  <c r="Z27" i="21"/>
  <c r="E27" i="21"/>
  <c r="B27" i="21"/>
  <c r="AJ27" i="21" s="1"/>
  <c r="R27" i="21"/>
  <c r="I27" i="21"/>
  <c r="T27" i="21"/>
  <c r="V27" i="21"/>
  <c r="P27" i="21"/>
  <c r="X27" i="21"/>
  <c r="C27" i="21"/>
  <c r="L27" i="21"/>
  <c r="O27" i="21"/>
  <c r="Q27" i="21"/>
  <c r="K27" i="21"/>
  <c r="AC27" i="21"/>
  <c r="W27" i="21"/>
  <c r="J27" i="21"/>
  <c r="G27" i="21"/>
  <c r="S27" i="21"/>
  <c r="N27" i="21"/>
  <c r="Y27" i="21"/>
  <c r="Z32" i="11"/>
  <c r="J32" i="11"/>
  <c r="K32" i="11"/>
  <c r="G32" i="11"/>
  <c r="A33" i="11"/>
  <c r="W32" i="11"/>
  <c r="AB32" i="11"/>
  <c r="U32" i="11"/>
  <c r="F32" i="11"/>
  <c r="S32" i="11"/>
  <c r="D32" i="11"/>
  <c r="X32" i="11"/>
  <c r="O32" i="11"/>
  <c r="V32" i="11"/>
  <c r="R32" i="11"/>
  <c r="B32" i="11"/>
  <c r="P32" i="11"/>
  <c r="L32" i="11"/>
  <c r="Y32" i="11"/>
  <c r="I32" i="11"/>
  <c r="AC32" i="11"/>
  <c r="M32" i="11"/>
  <c r="N32" i="11"/>
  <c r="E32" i="11"/>
  <c r="AA32" i="11"/>
  <c r="T32" i="11"/>
  <c r="Q32" i="11"/>
  <c r="C32" i="11"/>
  <c r="P22" i="31"/>
  <c r="C22" i="31"/>
  <c r="D22" i="31"/>
  <c r="Z22" i="31"/>
  <c r="A23" i="31"/>
  <c r="N22" i="31"/>
  <c r="E22" i="31"/>
  <c r="F22" i="31"/>
  <c r="B22" i="31"/>
  <c r="AJ22" i="31" s="1"/>
  <c r="O22" i="31"/>
  <c r="K22" i="31"/>
  <c r="L22" i="31"/>
  <c r="AB22" i="31"/>
  <c r="AC22" i="31"/>
  <c r="G22" i="31"/>
  <c r="S22" i="31"/>
  <c r="M22" i="31"/>
  <c r="Y22" i="31"/>
  <c r="Q22" i="31"/>
  <c r="R22" i="31"/>
  <c r="V22" i="31"/>
  <c r="T22" i="31"/>
  <c r="U22" i="31"/>
  <c r="W22" i="31"/>
  <c r="I22" i="31"/>
  <c r="J22" i="31"/>
  <c r="AA22" i="31"/>
  <c r="X22" i="31"/>
  <c r="H21" i="31"/>
  <c r="H29" i="15"/>
  <c r="Z28" i="19"/>
  <c r="G28" i="19"/>
  <c r="AB28" i="19"/>
  <c r="L28" i="19"/>
  <c r="T28" i="19"/>
  <c r="C28" i="19"/>
  <c r="R28" i="19"/>
  <c r="B28" i="19"/>
  <c r="AJ28" i="19" s="1"/>
  <c r="S28" i="19"/>
  <c r="AA28" i="19"/>
  <c r="Y28" i="19"/>
  <c r="K28" i="19"/>
  <c r="E28" i="19"/>
  <c r="Q28" i="19"/>
  <c r="N28" i="19"/>
  <c r="J28" i="19"/>
  <c r="O28" i="19"/>
  <c r="U28" i="19"/>
  <c r="W28" i="19"/>
  <c r="M28" i="19"/>
  <c r="D28" i="19"/>
  <c r="V28" i="19"/>
  <c r="X28" i="19"/>
  <c r="I28" i="19"/>
  <c r="F28" i="19"/>
  <c r="A29" i="19"/>
  <c r="P28" i="19"/>
  <c r="AC28" i="19"/>
  <c r="H20" i="33"/>
  <c r="AJ18" i="37"/>
  <c r="E30" i="15"/>
  <c r="J30" i="15"/>
  <c r="Z30" i="15"/>
  <c r="K30" i="15"/>
  <c r="Y30" i="15"/>
  <c r="D30" i="15"/>
  <c r="C30" i="15"/>
  <c r="S30" i="15"/>
  <c r="L30" i="15"/>
  <c r="Q30" i="15"/>
  <c r="M30" i="15"/>
  <c r="AC30" i="15"/>
  <c r="N30" i="15"/>
  <c r="I30" i="15"/>
  <c r="B30" i="15"/>
  <c r="AJ30" i="15" s="1"/>
  <c r="T30" i="15"/>
  <c r="AA30" i="15"/>
  <c r="A31" i="15"/>
  <c r="AB30" i="15"/>
  <c r="X30" i="15"/>
  <c r="V30" i="15"/>
  <c r="W30" i="15"/>
  <c r="U30" i="15"/>
  <c r="R30" i="15"/>
  <c r="O30" i="15"/>
  <c r="G30" i="15"/>
  <c r="H30" i="15" s="1"/>
  <c r="P30" i="15"/>
  <c r="F30" i="15"/>
  <c r="S21" i="33"/>
  <c r="I21" i="33"/>
  <c r="AC21" i="33"/>
  <c r="P21" i="33"/>
  <c r="W21" i="33"/>
  <c r="M21" i="33"/>
  <c r="AB21" i="33"/>
  <c r="L21" i="33"/>
  <c r="F21" i="33"/>
  <c r="Q21" i="33"/>
  <c r="D21" i="33"/>
  <c r="A22" i="33"/>
  <c r="T21" i="33"/>
  <c r="B21" i="33"/>
  <c r="AJ21" i="33" s="1"/>
  <c r="R21" i="33"/>
  <c r="X21" i="33"/>
  <c r="N21" i="33"/>
  <c r="G21" i="33"/>
  <c r="H21" i="33" s="1"/>
  <c r="O21" i="33"/>
  <c r="C21" i="33"/>
  <c r="F24" i="27"/>
  <c r="Y24" i="27"/>
  <c r="U24" i="27"/>
  <c r="B24" i="27"/>
  <c r="AJ24" i="27" s="1"/>
  <c r="Z24" i="27"/>
  <c r="AB24" i="27"/>
  <c r="R24" i="27"/>
  <c r="K24" i="27"/>
  <c r="A25" i="27"/>
  <c r="T24" i="27"/>
  <c r="J24" i="27"/>
  <c r="AC24" i="27"/>
  <c r="C24" i="27"/>
  <c r="W24" i="27"/>
  <c r="L24" i="27"/>
  <c r="Q24" i="27"/>
  <c r="P24" i="27"/>
  <c r="O24" i="27"/>
  <c r="D24" i="27"/>
  <c r="E24" i="27"/>
  <c r="AA24" i="27"/>
  <c r="V24" i="27"/>
  <c r="M24" i="27"/>
  <c r="N24" i="27"/>
  <c r="G24" i="27"/>
  <c r="H24" i="27" s="1"/>
  <c r="I24" i="27"/>
  <c r="S24" i="27"/>
  <c r="X24" i="27"/>
  <c r="AJ23" i="27"/>
  <c r="H28" i="17"/>
  <c r="H25" i="23"/>
  <c r="AB31" i="13"/>
  <c r="I31" i="13"/>
  <c r="D31" i="13"/>
  <c r="AC31" i="13"/>
  <c r="L31" i="13"/>
  <c r="F31" i="13"/>
  <c r="T31" i="13"/>
  <c r="AA31" i="13"/>
  <c r="N31" i="13"/>
  <c r="Z31" i="13"/>
  <c r="R31" i="13"/>
  <c r="Q31" i="13"/>
  <c r="J31" i="13"/>
  <c r="Y31" i="13"/>
  <c r="X31" i="13"/>
  <c r="P31" i="13"/>
  <c r="W31" i="13"/>
  <c r="A32" i="13"/>
  <c r="M31" i="13"/>
  <c r="O31" i="13"/>
  <c r="K31" i="13"/>
  <c r="U31" i="13"/>
  <c r="E31" i="13"/>
  <c r="C31" i="13"/>
  <c r="G31" i="13"/>
  <c r="H31" i="13" s="1"/>
  <c r="V31" i="13"/>
  <c r="B31" i="13"/>
  <c r="AJ31" i="13" s="1"/>
  <c r="S31" i="13"/>
  <c r="P19" i="37"/>
  <c r="S19" i="37"/>
  <c r="A20" i="37"/>
  <c r="AB19" i="37"/>
  <c r="AC19" i="37"/>
  <c r="W19" i="37"/>
  <c r="T19" i="37"/>
  <c r="Q19" i="37"/>
  <c r="R19" i="37"/>
  <c r="O19" i="37"/>
  <c r="L19" i="37"/>
  <c r="C19" i="37"/>
  <c r="B19" i="37"/>
  <c r="AJ19" i="37" s="1"/>
  <c r="G19" i="37"/>
  <c r="H19" i="37" s="1"/>
  <c r="D19" i="37"/>
  <c r="F19" i="37"/>
  <c r="X19" i="37"/>
  <c r="M19" i="37"/>
  <c r="I19" i="37"/>
  <c r="N19" i="37"/>
  <c r="H24" i="25"/>
  <c r="H31" i="11"/>
  <c r="A34" i="2"/>
  <c r="F33" i="2"/>
  <c r="C33" i="2"/>
  <c r="X33" i="2"/>
  <c r="N33" i="2"/>
  <c r="M33" i="2"/>
  <c r="G33" i="2"/>
  <c r="H33" i="2" s="1"/>
  <c r="Q33" i="2"/>
  <c r="S33" i="2"/>
  <c r="AA33" i="2"/>
  <c r="Z33" i="2"/>
  <c r="V33" i="2"/>
  <c r="W33" i="2"/>
  <c r="T33" i="2"/>
  <c r="E33" i="2"/>
  <c r="R33" i="2"/>
  <c r="U33" i="2"/>
  <c r="P33" i="2"/>
  <c r="O33" i="2"/>
  <c r="B33" i="2"/>
  <c r="AJ33" i="2" s="1"/>
  <c r="AB33" i="2"/>
  <c r="K33" i="2"/>
  <c r="I33" i="2"/>
  <c r="D33" i="2"/>
  <c r="AC33" i="2"/>
  <c r="L33" i="2"/>
  <c r="Y33" i="2"/>
  <c r="J33" i="2"/>
  <c r="AG13" i="11" l="1"/>
  <c r="AG14" i="11"/>
  <c r="AG13" i="35"/>
  <c r="AG14" i="35"/>
  <c r="AG13" i="27"/>
  <c r="AG14" i="27"/>
  <c r="AG13" i="37"/>
  <c r="AG14" i="37"/>
  <c r="AG15" i="37"/>
  <c r="AG16" i="37"/>
  <c r="AG17" i="37"/>
  <c r="AG18" i="37"/>
  <c r="AG13" i="31"/>
  <c r="AG14" i="31"/>
  <c r="AG15" i="31"/>
  <c r="AG13" i="19"/>
  <c r="AG14" i="19"/>
  <c r="AG13" i="13"/>
  <c r="AG14" i="13"/>
  <c r="AG13" i="15"/>
  <c r="AG14" i="15"/>
  <c r="AG15" i="15"/>
  <c r="AT1" i="1"/>
  <c r="AU1" i="1" s="1"/>
  <c r="AH12" i="13"/>
  <c r="AH12" i="29"/>
  <c r="AH12" i="19"/>
  <c r="AH12" i="35"/>
  <c r="AH12" i="9"/>
  <c r="AH12" i="25"/>
  <c r="AH12" i="15"/>
  <c r="AH12" i="31"/>
  <c r="AH12" i="21"/>
  <c r="AH12" i="37"/>
  <c r="AH12" i="23"/>
  <c r="AH12" i="11"/>
  <c r="AH12" i="27"/>
  <c r="AH12" i="17"/>
  <c r="AH12" i="33"/>
  <c r="AH12" i="2"/>
  <c r="AG13" i="2"/>
  <c r="AG14" i="2"/>
  <c r="AG15" i="2"/>
  <c r="AG16" i="2"/>
  <c r="AG13" i="29"/>
  <c r="AG14" i="29"/>
  <c r="AG15" i="29"/>
  <c r="AG16" i="29"/>
  <c r="AG19" i="37"/>
  <c r="AG13" i="23"/>
  <c r="AG14" i="23"/>
  <c r="AG13" i="21"/>
  <c r="AG14" i="21"/>
  <c r="AG13" i="33"/>
  <c r="AG14" i="33"/>
  <c r="AG15" i="33"/>
  <c r="AG16" i="33"/>
  <c r="AG17" i="33"/>
  <c r="AG18" i="33"/>
  <c r="AG19" i="33"/>
  <c r="AG20" i="33"/>
  <c r="AG13" i="25"/>
  <c r="AG14" i="25"/>
  <c r="AG13" i="17"/>
  <c r="AG14" i="17"/>
  <c r="AG13" i="9"/>
  <c r="AG14" i="9"/>
  <c r="AG15" i="9"/>
  <c r="AG16" i="9"/>
  <c r="AG17" i="9"/>
  <c r="AG18" i="9"/>
  <c r="AG19" i="9"/>
  <c r="AE22" i="33"/>
  <c r="AF22" i="33"/>
  <c r="AG22" i="33"/>
  <c r="Y25" i="27"/>
  <c r="F25" i="27"/>
  <c r="S25" i="27"/>
  <c r="B25" i="27"/>
  <c r="AJ25" i="27" s="1"/>
  <c r="N25" i="27"/>
  <c r="Q25" i="27"/>
  <c r="K25" i="27"/>
  <c r="J25" i="27"/>
  <c r="E25" i="27"/>
  <c r="I25" i="27"/>
  <c r="D25" i="27"/>
  <c r="U25" i="27"/>
  <c r="W25" i="27"/>
  <c r="T25" i="27"/>
  <c r="X25" i="27"/>
  <c r="C25" i="27"/>
  <c r="G25" i="27"/>
  <c r="H25" i="27" s="1"/>
  <c r="M25" i="27"/>
  <c r="P25" i="27"/>
  <c r="AB25" i="27"/>
  <c r="R25" i="27"/>
  <c r="V25" i="27"/>
  <c r="L25" i="27"/>
  <c r="A26" i="27"/>
  <c r="AA25" i="27"/>
  <c r="AC25" i="27"/>
  <c r="Z25" i="27"/>
  <c r="O25" i="27"/>
  <c r="R20" i="37"/>
  <c r="O20" i="37"/>
  <c r="AB20" i="37"/>
  <c r="X20" i="37"/>
  <c r="P20" i="37"/>
  <c r="A21" i="37"/>
  <c r="J20" i="37"/>
  <c r="G20" i="37"/>
  <c r="H20" i="37" s="1"/>
  <c r="U20" i="37"/>
  <c r="AA20" i="37"/>
  <c r="I20" i="37"/>
  <c r="S20" i="37"/>
  <c r="B20" i="37"/>
  <c r="AJ20" i="37" s="1"/>
  <c r="V20" i="37"/>
  <c r="AC20" i="37"/>
  <c r="M20" i="37"/>
  <c r="Y20" i="37"/>
  <c r="N20" i="37"/>
  <c r="C20" i="37"/>
  <c r="Q20" i="37"/>
  <c r="F20" i="37"/>
  <c r="K20" i="37"/>
  <c r="Z20" i="37"/>
  <c r="W20" i="37"/>
  <c r="D20" i="37"/>
  <c r="E20" i="37"/>
  <c r="T20" i="37"/>
  <c r="L20" i="37"/>
  <c r="A23" i="33"/>
  <c r="R22" i="33"/>
  <c r="I22" i="33"/>
  <c r="Q22" i="33"/>
  <c r="M22" i="33"/>
  <c r="O22" i="33"/>
  <c r="X22" i="33"/>
  <c r="L22" i="33"/>
  <c r="P22" i="33"/>
  <c r="F22" i="33"/>
  <c r="N22" i="33"/>
  <c r="AB22" i="33"/>
  <c r="AC22" i="33"/>
  <c r="B22" i="33"/>
  <c r="AJ22" i="33" s="1"/>
  <c r="C22" i="33"/>
  <c r="T22" i="33"/>
  <c r="D22" i="33"/>
  <c r="W22" i="33"/>
  <c r="S22" i="33"/>
  <c r="G22" i="33"/>
  <c r="K31" i="15"/>
  <c r="U31" i="15"/>
  <c r="D31" i="15"/>
  <c r="T31" i="15"/>
  <c r="C31" i="15"/>
  <c r="AC31" i="15"/>
  <c r="W31" i="15"/>
  <c r="M31" i="15"/>
  <c r="N31" i="15"/>
  <c r="Y31" i="15"/>
  <c r="G31" i="15"/>
  <c r="H31" i="15" s="1"/>
  <c r="V31" i="15"/>
  <c r="Q31" i="15"/>
  <c r="F31" i="15"/>
  <c r="R31" i="15"/>
  <c r="AA31" i="15"/>
  <c r="I31" i="15"/>
  <c r="B31" i="15"/>
  <c r="AJ31" i="15" s="1"/>
  <c r="L31" i="15"/>
  <c r="X31" i="15"/>
  <c r="A32" i="15"/>
  <c r="O31" i="15"/>
  <c r="E31" i="15"/>
  <c r="S31" i="15"/>
  <c r="AB31" i="15"/>
  <c r="J31" i="15"/>
  <c r="Z31" i="15"/>
  <c r="P31" i="15"/>
  <c r="J30" i="17"/>
  <c r="X30" i="17"/>
  <c r="Z30" i="17"/>
  <c r="E30" i="17"/>
  <c r="V30" i="17"/>
  <c r="M30" i="17"/>
  <c r="G30" i="17"/>
  <c r="W30" i="17"/>
  <c r="K30" i="17"/>
  <c r="AB30" i="17"/>
  <c r="I30" i="17"/>
  <c r="U30" i="17"/>
  <c r="B30" i="17"/>
  <c r="AJ30" i="17" s="1"/>
  <c r="Y30" i="17"/>
  <c r="D30" i="17"/>
  <c r="P30" i="17"/>
  <c r="N30" i="17"/>
  <c r="T30" i="17"/>
  <c r="AA30" i="17"/>
  <c r="A31" i="17"/>
  <c r="C30" i="17"/>
  <c r="O30" i="17"/>
  <c r="R30" i="17"/>
  <c r="Q30" i="17"/>
  <c r="S30" i="17"/>
  <c r="F30" i="17"/>
  <c r="L30" i="17"/>
  <c r="AC30" i="17"/>
  <c r="AA24" i="29"/>
  <c r="AC24" i="29"/>
  <c r="F24" i="29"/>
  <c r="I24" i="29"/>
  <c r="U24" i="29"/>
  <c r="W24" i="29"/>
  <c r="G24" i="29"/>
  <c r="H24" i="29" s="1"/>
  <c r="T24" i="29"/>
  <c r="V24" i="29"/>
  <c r="Z24" i="29"/>
  <c r="D24" i="29"/>
  <c r="L24" i="29"/>
  <c r="Y24" i="29"/>
  <c r="N24" i="29"/>
  <c r="K24" i="29"/>
  <c r="B24" i="29"/>
  <c r="AJ24" i="29" s="1"/>
  <c r="Q24" i="29"/>
  <c r="A25" i="29"/>
  <c r="C24" i="29"/>
  <c r="R24" i="29"/>
  <c r="E24" i="29"/>
  <c r="X24" i="29"/>
  <c r="M24" i="29"/>
  <c r="S24" i="29"/>
  <c r="AB24" i="29"/>
  <c r="O24" i="29"/>
  <c r="J24" i="29"/>
  <c r="P24" i="29"/>
  <c r="A33" i="13"/>
  <c r="I32" i="13"/>
  <c r="W32" i="13"/>
  <c r="Q32" i="13"/>
  <c r="T32" i="13"/>
  <c r="AB32" i="13"/>
  <c r="U32" i="13"/>
  <c r="S32" i="13"/>
  <c r="Y32" i="13"/>
  <c r="R32" i="13"/>
  <c r="C32" i="13"/>
  <c r="L32" i="13"/>
  <c r="AA32" i="13"/>
  <c r="F32" i="13"/>
  <c r="X32" i="13"/>
  <c r="Z32" i="13"/>
  <c r="J32" i="13"/>
  <c r="O32" i="13"/>
  <c r="P32" i="13"/>
  <c r="B32" i="13"/>
  <c r="AJ32" i="13" s="1"/>
  <c r="E32" i="13"/>
  <c r="V32" i="13"/>
  <c r="M32" i="13"/>
  <c r="G32" i="13"/>
  <c r="H32" i="13" s="1"/>
  <c r="K32" i="13"/>
  <c r="AC32" i="13"/>
  <c r="D32" i="13"/>
  <c r="N32" i="13"/>
  <c r="N33" i="11"/>
  <c r="G33" i="11"/>
  <c r="L33" i="11"/>
  <c r="E33" i="11"/>
  <c r="AB33" i="11"/>
  <c r="C33" i="11"/>
  <c r="AC33" i="11"/>
  <c r="A34" i="11"/>
  <c r="W33" i="11"/>
  <c r="S33" i="11"/>
  <c r="Q33" i="11"/>
  <c r="M33" i="11"/>
  <c r="X33" i="11"/>
  <c r="J33" i="11"/>
  <c r="F33" i="11"/>
  <c r="T33" i="11"/>
  <c r="U33" i="11"/>
  <c r="R33" i="11"/>
  <c r="B33" i="11"/>
  <c r="AJ33" i="11" s="1"/>
  <c r="K33" i="11"/>
  <c r="D33" i="11"/>
  <c r="AA33" i="11"/>
  <c r="V33" i="11"/>
  <c r="O33" i="11"/>
  <c r="Y33" i="11"/>
  <c r="I33" i="11"/>
  <c r="P33" i="11"/>
  <c r="Z33" i="11"/>
  <c r="H26" i="23"/>
  <c r="Q29" i="19"/>
  <c r="Z29" i="19"/>
  <c r="K29" i="19"/>
  <c r="T29" i="19"/>
  <c r="N29" i="19"/>
  <c r="L29" i="19"/>
  <c r="J29" i="19"/>
  <c r="W29" i="19"/>
  <c r="F29" i="19"/>
  <c r="R29" i="19"/>
  <c r="D29" i="19"/>
  <c r="AA29" i="19"/>
  <c r="B29" i="19"/>
  <c r="AJ29" i="19" s="1"/>
  <c r="M29" i="19"/>
  <c r="AB29" i="19"/>
  <c r="A30" i="19"/>
  <c r="AC29" i="19"/>
  <c r="U29" i="19"/>
  <c r="G29" i="19"/>
  <c r="H29" i="19" s="1"/>
  <c r="X29" i="19"/>
  <c r="P29" i="19"/>
  <c r="S29" i="19"/>
  <c r="Y29" i="19"/>
  <c r="O29" i="19"/>
  <c r="E29" i="19"/>
  <c r="C29" i="19"/>
  <c r="V29" i="19"/>
  <c r="I29" i="19"/>
  <c r="H28" i="19"/>
  <c r="H32" i="11"/>
  <c r="J21" i="35"/>
  <c r="AB21" i="35"/>
  <c r="M21" i="35"/>
  <c r="C21" i="35"/>
  <c r="A22" i="35"/>
  <c r="F21" i="35"/>
  <c r="B21" i="35"/>
  <c r="AJ21" i="35" s="1"/>
  <c r="W21" i="35"/>
  <c r="N21" i="35"/>
  <c r="S21" i="35"/>
  <c r="G21" i="35"/>
  <c r="P21" i="35"/>
  <c r="D21" i="35"/>
  <c r="O21" i="35"/>
  <c r="Z21" i="35"/>
  <c r="I21" i="35"/>
  <c r="U21" i="35"/>
  <c r="E21" i="35"/>
  <c r="L21" i="35"/>
  <c r="K21" i="35"/>
  <c r="Y21" i="35"/>
  <c r="AC21" i="35"/>
  <c r="R21" i="35"/>
  <c r="V21" i="35"/>
  <c r="X21" i="35"/>
  <c r="T21" i="35"/>
  <c r="AA21" i="35"/>
  <c r="Q21" i="35"/>
  <c r="H23" i="29"/>
  <c r="H27" i="21"/>
  <c r="A29" i="21"/>
  <c r="Z28" i="21"/>
  <c r="W28" i="21"/>
  <c r="Y28" i="21"/>
  <c r="O28" i="21"/>
  <c r="N28" i="21"/>
  <c r="B28" i="21"/>
  <c r="AJ28" i="21" s="1"/>
  <c r="X28" i="21"/>
  <c r="M28" i="21"/>
  <c r="AC28" i="21"/>
  <c r="S28" i="21"/>
  <c r="F28" i="21"/>
  <c r="I28" i="21"/>
  <c r="Q28" i="21"/>
  <c r="U28" i="21"/>
  <c r="K28" i="21"/>
  <c r="AB28" i="21"/>
  <c r="V28" i="21"/>
  <c r="P28" i="21"/>
  <c r="C28" i="21"/>
  <c r="J28" i="21"/>
  <c r="AA28" i="21"/>
  <c r="D28" i="21"/>
  <c r="L28" i="21"/>
  <c r="R28" i="21"/>
  <c r="G28" i="21"/>
  <c r="E28" i="21"/>
  <c r="T28" i="21"/>
  <c r="Q27" i="23"/>
  <c r="AA27" i="23"/>
  <c r="U27" i="23"/>
  <c r="K27" i="23"/>
  <c r="G27" i="23"/>
  <c r="I27" i="23"/>
  <c r="T27" i="23"/>
  <c r="V27" i="23"/>
  <c r="Z27" i="23"/>
  <c r="M27" i="23"/>
  <c r="E27" i="23"/>
  <c r="W27" i="23"/>
  <c r="AB27" i="23"/>
  <c r="J27" i="23"/>
  <c r="D27" i="23"/>
  <c r="S27" i="23"/>
  <c r="P27" i="23"/>
  <c r="Y27" i="23"/>
  <c r="R27" i="23"/>
  <c r="L27" i="23"/>
  <c r="N27" i="23"/>
  <c r="A28" i="23"/>
  <c r="O27" i="23"/>
  <c r="F27" i="23"/>
  <c r="X27" i="23"/>
  <c r="C27" i="23"/>
  <c r="AC27" i="23"/>
  <c r="B27" i="23"/>
  <c r="AJ27" i="23" s="1"/>
  <c r="AC26" i="25"/>
  <c r="Z26" i="25"/>
  <c r="Q26" i="25"/>
  <c r="P26" i="25"/>
  <c r="W26" i="25"/>
  <c r="AB26" i="25"/>
  <c r="J26" i="25"/>
  <c r="R26" i="25"/>
  <c r="T26" i="25"/>
  <c r="U26" i="25"/>
  <c r="N26" i="25"/>
  <c r="L26" i="25"/>
  <c r="K26" i="25"/>
  <c r="C26" i="25"/>
  <c r="O26" i="25"/>
  <c r="V26" i="25"/>
  <c r="F26" i="25"/>
  <c r="AA26" i="25"/>
  <c r="M26" i="25"/>
  <c r="I26" i="25"/>
  <c r="X26" i="25"/>
  <c r="D26" i="25"/>
  <c r="E26" i="25"/>
  <c r="S26" i="25"/>
  <c r="G26" i="25"/>
  <c r="B26" i="25"/>
  <c r="AJ26" i="25" s="1"/>
  <c r="Y26" i="25"/>
  <c r="A27" i="25"/>
  <c r="H33" i="9"/>
  <c r="H22" i="31"/>
  <c r="H20" i="35"/>
  <c r="AJ32" i="11"/>
  <c r="Z23" i="31"/>
  <c r="D23" i="31"/>
  <c r="G23" i="31"/>
  <c r="Q23" i="31"/>
  <c r="R23" i="31"/>
  <c r="E23" i="31"/>
  <c r="N23" i="31"/>
  <c r="J23" i="31"/>
  <c r="P23" i="31"/>
  <c r="O23" i="31"/>
  <c r="S23" i="31"/>
  <c r="U23" i="31"/>
  <c r="B23" i="31"/>
  <c r="AJ23" i="31" s="1"/>
  <c r="M23" i="31"/>
  <c r="I23" i="31"/>
  <c r="W23" i="31"/>
  <c r="T23" i="31"/>
  <c r="AA23" i="31"/>
  <c r="A24" i="31"/>
  <c r="AC23" i="31"/>
  <c r="V23" i="31"/>
  <c r="X23" i="31"/>
  <c r="K23" i="31"/>
  <c r="C23" i="31"/>
  <c r="L23" i="31"/>
  <c r="F23" i="31"/>
  <c r="Y23" i="31"/>
  <c r="AB23" i="31"/>
  <c r="E34" i="9"/>
  <c r="O34" i="9"/>
  <c r="P34" i="9"/>
  <c r="W34" i="9"/>
  <c r="N34" i="9"/>
  <c r="U34" i="9"/>
  <c r="D34" i="9"/>
  <c r="L34" i="9"/>
  <c r="S34" i="9"/>
  <c r="M34" i="9"/>
  <c r="AB34" i="9"/>
  <c r="Y34" i="9"/>
  <c r="AA34" i="9"/>
  <c r="C34" i="9"/>
  <c r="R34" i="9"/>
  <c r="A35" i="9"/>
  <c r="J34" i="9"/>
  <c r="B34" i="9"/>
  <c r="AJ34" i="9" s="1"/>
  <c r="Z34" i="9"/>
  <c r="I34" i="9"/>
  <c r="K34" i="9"/>
  <c r="T34" i="9"/>
  <c r="G34" i="9"/>
  <c r="H34" i="9" s="1"/>
  <c r="F34" i="9"/>
  <c r="Q34" i="9"/>
  <c r="AC34" i="9"/>
  <c r="V34" i="9"/>
  <c r="X34" i="9"/>
  <c r="A35" i="2"/>
  <c r="R34" i="2"/>
  <c r="AA34" i="2"/>
  <c r="J34" i="2"/>
  <c r="N34" i="2"/>
  <c r="T34" i="2"/>
  <c r="E34" i="2"/>
  <c r="Z34" i="2"/>
  <c r="P34" i="2"/>
  <c r="O34" i="2"/>
  <c r="S34" i="2"/>
  <c r="B34" i="2"/>
  <c r="AJ34" i="2" s="1"/>
  <c r="D34" i="2"/>
  <c r="Q34" i="2"/>
  <c r="C34" i="2"/>
  <c r="V34" i="2"/>
  <c r="G34" i="2"/>
  <c r="H34" i="2" s="1"/>
  <c r="U34" i="2"/>
  <c r="AB34" i="2"/>
  <c r="F34" i="2"/>
  <c r="M34" i="2"/>
  <c r="AC34" i="2"/>
  <c r="W34" i="2"/>
  <c r="L34" i="2"/>
  <c r="K34" i="2"/>
  <c r="Y34" i="2"/>
  <c r="X34" i="2"/>
  <c r="I34" i="2"/>
  <c r="AH13" i="15" l="1"/>
  <c r="AH14" i="15"/>
  <c r="AH15" i="15"/>
  <c r="AH13" i="2"/>
  <c r="AH14" i="2"/>
  <c r="AH15" i="2"/>
  <c r="AH16" i="2"/>
  <c r="AH13" i="31"/>
  <c r="AH14" i="31"/>
  <c r="AH15" i="31"/>
  <c r="U12" i="29"/>
  <c r="U12" i="15"/>
  <c r="U12" i="31"/>
  <c r="U12" i="37"/>
  <c r="U12" i="27"/>
  <c r="U12" i="23"/>
  <c r="U12" i="35"/>
  <c r="U12" i="13"/>
  <c r="U12" i="9"/>
  <c r="U12" i="21"/>
  <c r="U12" i="25"/>
  <c r="U12" i="33"/>
  <c r="U12" i="19"/>
  <c r="U12" i="11"/>
  <c r="AV1" i="1"/>
  <c r="U12" i="17"/>
  <c r="U12" i="2"/>
  <c r="AH13" i="17"/>
  <c r="AH14" i="17"/>
  <c r="AH13" i="25"/>
  <c r="AH14" i="25"/>
  <c r="AH13" i="27"/>
  <c r="AH14" i="27"/>
  <c r="AH13" i="9"/>
  <c r="AH14" i="9"/>
  <c r="AH15" i="9"/>
  <c r="AH16" i="9"/>
  <c r="AH17" i="9"/>
  <c r="AH18" i="9"/>
  <c r="AH19" i="9"/>
  <c r="AH13" i="11"/>
  <c r="AH14" i="11"/>
  <c r="AH13" i="35"/>
  <c r="AH14" i="35"/>
  <c r="AH13" i="33"/>
  <c r="AH14" i="33"/>
  <c r="AH15" i="33"/>
  <c r="AH16" i="33"/>
  <c r="AH17" i="33"/>
  <c r="AH18" i="33"/>
  <c r="AH19" i="33"/>
  <c r="AH20" i="33"/>
  <c r="AH21" i="33"/>
  <c r="AH13" i="23"/>
  <c r="AH14" i="23"/>
  <c r="AH13" i="19"/>
  <c r="AH14" i="19"/>
  <c r="AH22" i="33"/>
  <c r="AH13" i="37"/>
  <c r="AH14" i="37"/>
  <c r="AH15" i="37"/>
  <c r="AH16" i="37"/>
  <c r="AH17" i="37"/>
  <c r="AH18" i="37"/>
  <c r="AH19" i="37"/>
  <c r="AH13" i="29"/>
  <c r="AH14" i="29"/>
  <c r="AH15" i="29"/>
  <c r="AH16" i="29"/>
  <c r="AH13" i="21"/>
  <c r="AH14" i="21"/>
  <c r="AH13" i="13"/>
  <c r="AH14" i="13"/>
  <c r="AE23" i="33"/>
  <c r="AF23" i="33"/>
  <c r="AG23" i="33"/>
  <c r="AH23" i="33"/>
  <c r="AC33" i="13"/>
  <c r="AA33" i="13"/>
  <c r="O33" i="13"/>
  <c r="T33" i="13"/>
  <c r="Y33" i="13"/>
  <c r="W33" i="13"/>
  <c r="F33" i="13"/>
  <c r="X33" i="13"/>
  <c r="B33" i="13"/>
  <c r="AJ33" i="13" s="1"/>
  <c r="N33" i="13"/>
  <c r="D33" i="13"/>
  <c r="M33" i="13"/>
  <c r="I33" i="13"/>
  <c r="U33" i="13"/>
  <c r="L33" i="13"/>
  <c r="R33" i="13"/>
  <c r="V33" i="13"/>
  <c r="Z33" i="13"/>
  <c r="J33" i="13"/>
  <c r="A34" i="13"/>
  <c r="Q33" i="13"/>
  <c r="P33" i="13"/>
  <c r="K33" i="13"/>
  <c r="C33" i="13"/>
  <c r="S33" i="13"/>
  <c r="G33" i="13"/>
  <c r="H33" i="13" s="1"/>
  <c r="E33" i="13"/>
  <c r="AB33" i="13"/>
  <c r="L21" i="37"/>
  <c r="I21" i="37"/>
  <c r="J21" i="37"/>
  <c r="O21" i="37"/>
  <c r="K21" i="37"/>
  <c r="D21" i="37"/>
  <c r="X21" i="37"/>
  <c r="M21" i="37"/>
  <c r="B21" i="37"/>
  <c r="AJ21" i="37" s="1"/>
  <c r="AA21" i="37"/>
  <c r="P21" i="37"/>
  <c r="R21" i="37"/>
  <c r="S21" i="37"/>
  <c r="A22" i="37"/>
  <c r="W21" i="37"/>
  <c r="V21" i="37"/>
  <c r="U21" i="37"/>
  <c r="C21" i="37"/>
  <c r="N21" i="37"/>
  <c r="G21" i="37"/>
  <c r="H21" i="37" s="1"/>
  <c r="T21" i="37"/>
  <c r="Q21" i="37"/>
  <c r="E21" i="37"/>
  <c r="AB21" i="37"/>
  <c r="Y21" i="37"/>
  <c r="F21" i="37"/>
  <c r="Z21" i="37"/>
  <c r="AC21" i="37"/>
  <c r="Q27" i="25"/>
  <c r="D27" i="25"/>
  <c r="AA27" i="25"/>
  <c r="C27" i="25"/>
  <c r="AC27" i="25"/>
  <c r="O27" i="25"/>
  <c r="F27" i="25"/>
  <c r="T27" i="25"/>
  <c r="N27" i="25"/>
  <c r="U27" i="25"/>
  <c r="I27" i="25"/>
  <c r="R27" i="25"/>
  <c r="V27" i="25"/>
  <c r="A28" i="25"/>
  <c r="P27" i="25"/>
  <c r="M27" i="25"/>
  <c r="G27" i="25"/>
  <c r="H27" i="25" s="1"/>
  <c r="S27" i="25"/>
  <c r="X27" i="25"/>
  <c r="Y27" i="25"/>
  <c r="E27" i="25"/>
  <c r="B27" i="25"/>
  <c r="AJ27" i="25" s="1"/>
  <c r="L27" i="25"/>
  <c r="AB27" i="25"/>
  <c r="J27" i="25"/>
  <c r="W27" i="25"/>
  <c r="K27" i="25"/>
  <c r="Z27" i="25"/>
  <c r="S32" i="15"/>
  <c r="F32" i="15"/>
  <c r="V32" i="15"/>
  <c r="K32" i="15"/>
  <c r="J32" i="15"/>
  <c r="O32" i="15"/>
  <c r="R32" i="15"/>
  <c r="A33" i="15"/>
  <c r="C32" i="15"/>
  <c r="T32" i="15"/>
  <c r="Z32" i="15"/>
  <c r="E32" i="15"/>
  <c r="AC32" i="15"/>
  <c r="Q32" i="15"/>
  <c r="N32" i="15"/>
  <c r="W32" i="15"/>
  <c r="B32" i="15"/>
  <c r="AJ32" i="15" s="1"/>
  <c r="U32" i="15"/>
  <c r="D32" i="15"/>
  <c r="G32" i="15"/>
  <c r="H32" i="15" s="1"/>
  <c r="I32" i="15"/>
  <c r="M32" i="15"/>
  <c r="Y32" i="15"/>
  <c r="X32" i="15"/>
  <c r="P32" i="15"/>
  <c r="AA32" i="15"/>
  <c r="L32" i="15"/>
  <c r="AB32" i="15"/>
  <c r="A24" i="33"/>
  <c r="Q23" i="33"/>
  <c r="R23" i="33"/>
  <c r="P23" i="33"/>
  <c r="AC23" i="33"/>
  <c r="G23" i="33"/>
  <c r="H23" i="33" s="1"/>
  <c r="F23" i="33"/>
  <c r="D23" i="33"/>
  <c r="C23" i="33"/>
  <c r="S23" i="33"/>
  <c r="AB23" i="33"/>
  <c r="X23" i="33"/>
  <c r="M23" i="33"/>
  <c r="O23" i="33"/>
  <c r="W23" i="33"/>
  <c r="I23" i="33"/>
  <c r="N23" i="33"/>
  <c r="L23" i="33"/>
  <c r="T23" i="33"/>
  <c r="U23" i="33"/>
  <c r="B23" i="33"/>
  <c r="AJ23" i="33" s="1"/>
  <c r="J31" i="17"/>
  <c r="N31" i="17"/>
  <c r="U31" i="17"/>
  <c r="G31" i="17"/>
  <c r="H31" i="17" s="1"/>
  <c r="C31" i="17"/>
  <c r="I31" i="17"/>
  <c r="AB31" i="17"/>
  <c r="L31" i="17"/>
  <c r="X31" i="17"/>
  <c r="Y31" i="17"/>
  <c r="K31" i="17"/>
  <c r="Q31" i="17"/>
  <c r="Z31" i="17"/>
  <c r="P31" i="17"/>
  <c r="F31" i="17"/>
  <c r="B31" i="17"/>
  <c r="AJ31" i="17" s="1"/>
  <c r="R31" i="17"/>
  <c r="AC31" i="17"/>
  <c r="M31" i="17"/>
  <c r="V31" i="17"/>
  <c r="AA31" i="17"/>
  <c r="T31" i="17"/>
  <c r="D31" i="17"/>
  <c r="O31" i="17"/>
  <c r="S31" i="17"/>
  <c r="W31" i="17"/>
  <c r="E31" i="17"/>
  <c r="A32" i="17"/>
  <c r="H22" i="33"/>
  <c r="D35" i="9"/>
  <c r="B35" i="9"/>
  <c r="AJ35" i="9" s="1"/>
  <c r="Y35" i="9"/>
  <c r="F35" i="9"/>
  <c r="Z35" i="9"/>
  <c r="R35" i="9"/>
  <c r="AA35" i="9"/>
  <c r="Q35" i="9"/>
  <c r="AB35" i="9"/>
  <c r="M35" i="9"/>
  <c r="S35" i="9"/>
  <c r="E35" i="9"/>
  <c r="W35" i="9"/>
  <c r="X35" i="9"/>
  <c r="T35" i="9"/>
  <c r="P35" i="9"/>
  <c r="U35" i="9"/>
  <c r="A36" i="9"/>
  <c r="AC35" i="9"/>
  <c r="V35" i="9"/>
  <c r="O35" i="9"/>
  <c r="K35" i="9"/>
  <c r="L35" i="9"/>
  <c r="I35" i="9"/>
  <c r="G35" i="9"/>
  <c r="N35" i="9"/>
  <c r="C35" i="9"/>
  <c r="J35" i="9"/>
  <c r="S28" i="23"/>
  <c r="Q28" i="23"/>
  <c r="T28" i="23"/>
  <c r="U28" i="23"/>
  <c r="F28" i="23"/>
  <c r="D28" i="23"/>
  <c r="L28" i="23"/>
  <c r="K28" i="23"/>
  <c r="P28" i="23"/>
  <c r="O28" i="23"/>
  <c r="N28" i="23"/>
  <c r="Z28" i="23"/>
  <c r="J28" i="23"/>
  <c r="R28" i="23"/>
  <c r="B28" i="23"/>
  <c r="AJ28" i="23" s="1"/>
  <c r="AA28" i="23"/>
  <c r="Y28" i="23"/>
  <c r="AC28" i="23"/>
  <c r="W28" i="23"/>
  <c r="G28" i="23"/>
  <c r="H28" i="23" s="1"/>
  <c r="X28" i="23"/>
  <c r="E28" i="23"/>
  <c r="A29" i="23"/>
  <c r="AB28" i="23"/>
  <c r="C28" i="23"/>
  <c r="M28" i="23"/>
  <c r="I28" i="23"/>
  <c r="V28" i="23"/>
  <c r="H28" i="21"/>
  <c r="H26" i="25"/>
  <c r="H27" i="23"/>
  <c r="P29" i="21"/>
  <c r="R29" i="21"/>
  <c r="AB29" i="21"/>
  <c r="M29" i="21"/>
  <c r="N29" i="21"/>
  <c r="E29" i="21"/>
  <c r="C29" i="21"/>
  <c r="W29" i="21"/>
  <c r="L29" i="21"/>
  <c r="F29" i="21"/>
  <c r="J29" i="21"/>
  <c r="U29" i="21"/>
  <c r="G29" i="21"/>
  <c r="Z29" i="21"/>
  <c r="D29" i="21"/>
  <c r="Y29" i="21"/>
  <c r="AA29" i="21"/>
  <c r="AC29" i="21"/>
  <c r="S29" i="21"/>
  <c r="A30" i="21"/>
  <c r="B29" i="21"/>
  <c r="AJ29" i="21" s="1"/>
  <c r="V29" i="21"/>
  <c r="K29" i="21"/>
  <c r="I29" i="21"/>
  <c r="X29" i="21"/>
  <c r="Q29" i="21"/>
  <c r="T29" i="21"/>
  <c r="O29" i="21"/>
  <c r="N22" i="35"/>
  <c r="V22" i="35"/>
  <c r="Y22" i="35"/>
  <c r="I22" i="35"/>
  <c r="A23" i="35"/>
  <c r="C22" i="35"/>
  <c r="B22" i="35"/>
  <c r="AJ22" i="35" s="1"/>
  <c r="R22" i="35"/>
  <c r="K22" i="35"/>
  <c r="AA22" i="35"/>
  <c r="T22" i="35"/>
  <c r="U22" i="35"/>
  <c r="W22" i="35"/>
  <c r="L22" i="35"/>
  <c r="J22" i="35"/>
  <c r="M22" i="35"/>
  <c r="X22" i="35"/>
  <c r="AC22" i="35"/>
  <c r="D22" i="35"/>
  <c r="E22" i="35"/>
  <c r="O22" i="35"/>
  <c r="Q22" i="35"/>
  <c r="Z22" i="35"/>
  <c r="AB22" i="35"/>
  <c r="S22" i="35"/>
  <c r="G22" i="35"/>
  <c r="P22" i="35"/>
  <c r="F22" i="35"/>
  <c r="AA30" i="19"/>
  <c r="Q30" i="19"/>
  <c r="Y30" i="19"/>
  <c r="K30" i="19"/>
  <c r="M30" i="19"/>
  <c r="S30" i="19"/>
  <c r="R30" i="19"/>
  <c r="I30" i="19"/>
  <c r="W30" i="19"/>
  <c r="Z30" i="19"/>
  <c r="T30" i="19"/>
  <c r="L30" i="19"/>
  <c r="U30" i="19"/>
  <c r="E30" i="19"/>
  <c r="F30" i="19"/>
  <c r="N30" i="19"/>
  <c r="AB30" i="19"/>
  <c r="V30" i="19"/>
  <c r="J30" i="19"/>
  <c r="P30" i="19"/>
  <c r="D30" i="19"/>
  <c r="C30" i="19"/>
  <c r="B30" i="19"/>
  <c r="AJ30" i="19" s="1"/>
  <c r="X30" i="19"/>
  <c r="O30" i="19"/>
  <c r="A31" i="19"/>
  <c r="G30" i="19"/>
  <c r="H30" i="19" s="1"/>
  <c r="AC30" i="19"/>
  <c r="AB24" i="31"/>
  <c r="R24" i="31"/>
  <c r="P24" i="31"/>
  <c r="M24" i="31"/>
  <c r="S24" i="31"/>
  <c r="X24" i="31"/>
  <c r="T24" i="31"/>
  <c r="O24" i="31"/>
  <c r="I24" i="31"/>
  <c r="W24" i="31"/>
  <c r="E24" i="31"/>
  <c r="L24" i="31"/>
  <c r="B24" i="31"/>
  <c r="AJ24" i="31" s="1"/>
  <c r="Q24" i="31"/>
  <c r="D24" i="31"/>
  <c r="A25" i="31"/>
  <c r="C24" i="31"/>
  <c r="AC24" i="31"/>
  <c r="V24" i="31"/>
  <c r="J24" i="31"/>
  <c r="Y24" i="31"/>
  <c r="F24" i="31"/>
  <c r="G24" i="31"/>
  <c r="H24" i="31" s="1"/>
  <c r="U24" i="31"/>
  <c r="N24" i="31"/>
  <c r="Z24" i="31"/>
  <c r="K24" i="31"/>
  <c r="AA24" i="31"/>
  <c r="H23" i="31"/>
  <c r="H33" i="11"/>
  <c r="A26" i="29"/>
  <c r="X25" i="29"/>
  <c r="AB25" i="29"/>
  <c r="U25" i="29"/>
  <c r="M25" i="29"/>
  <c r="I25" i="29"/>
  <c r="E25" i="29"/>
  <c r="J25" i="29"/>
  <c r="O25" i="29"/>
  <c r="W25" i="29"/>
  <c r="B25" i="29"/>
  <c r="AJ25" i="29" s="1"/>
  <c r="S25" i="29"/>
  <c r="R25" i="29"/>
  <c r="L25" i="29"/>
  <c r="K25" i="29"/>
  <c r="C25" i="29"/>
  <c r="AA25" i="29"/>
  <c r="V25" i="29"/>
  <c r="P25" i="29"/>
  <c r="Z25" i="29"/>
  <c r="T25" i="29"/>
  <c r="D25" i="29"/>
  <c r="AC25" i="29"/>
  <c r="N25" i="29"/>
  <c r="G25" i="29"/>
  <c r="H25" i="29" s="1"/>
  <c r="F25" i="29"/>
  <c r="Q25" i="29"/>
  <c r="Y25" i="29"/>
  <c r="AA26" i="27"/>
  <c r="X26" i="27"/>
  <c r="N26" i="27"/>
  <c r="W26" i="27"/>
  <c r="D26" i="27"/>
  <c r="S26" i="27"/>
  <c r="P26" i="27"/>
  <c r="U26" i="27"/>
  <c r="T26" i="27"/>
  <c r="K26" i="27"/>
  <c r="A27" i="27"/>
  <c r="Q26" i="27"/>
  <c r="AB26" i="27"/>
  <c r="AC26" i="27"/>
  <c r="B26" i="27"/>
  <c r="AJ26" i="27" s="1"/>
  <c r="C26" i="27"/>
  <c r="M26" i="27"/>
  <c r="L26" i="27"/>
  <c r="I26" i="27"/>
  <c r="V26" i="27"/>
  <c r="Z26" i="27"/>
  <c r="F26" i="27"/>
  <c r="Y26" i="27"/>
  <c r="R26" i="27"/>
  <c r="E26" i="27"/>
  <c r="G26" i="27"/>
  <c r="H26" i="27" s="1"/>
  <c r="J26" i="27"/>
  <c r="O26" i="27"/>
  <c r="H21" i="35"/>
  <c r="U34" i="11"/>
  <c r="E34" i="11"/>
  <c r="O34" i="11"/>
  <c r="Z34" i="11"/>
  <c r="S34" i="11"/>
  <c r="C34" i="11"/>
  <c r="P34" i="11"/>
  <c r="AC34" i="11"/>
  <c r="D34" i="11"/>
  <c r="Q34" i="11"/>
  <c r="A35" i="11"/>
  <c r="I34" i="11"/>
  <c r="J34" i="11"/>
  <c r="G34" i="11"/>
  <c r="K34" i="11"/>
  <c r="T34" i="11"/>
  <c r="B34" i="11"/>
  <c r="AJ34" i="11" s="1"/>
  <c r="AB34" i="11"/>
  <c r="V34" i="11"/>
  <c r="W34" i="11"/>
  <c r="X34" i="11"/>
  <c r="R34" i="11"/>
  <c r="L34" i="11"/>
  <c r="M34" i="11"/>
  <c r="F34" i="11"/>
  <c r="Y34" i="11"/>
  <c r="AA34" i="11"/>
  <c r="N34" i="11"/>
  <c r="H30" i="17"/>
  <c r="A36" i="2"/>
  <c r="M35" i="2"/>
  <c r="Y35" i="2"/>
  <c r="O35" i="2"/>
  <c r="F35" i="2"/>
  <c r="J35" i="2"/>
  <c r="T35" i="2"/>
  <c r="Q35" i="2"/>
  <c r="I35" i="2"/>
  <c r="X35" i="2"/>
  <c r="L35" i="2"/>
  <c r="W35" i="2"/>
  <c r="AC35" i="2"/>
  <c r="V35" i="2"/>
  <c r="D35" i="2"/>
  <c r="P35" i="2"/>
  <c r="G35" i="2"/>
  <c r="H35" i="2" s="1"/>
  <c r="R35" i="2"/>
  <c r="B35" i="2"/>
  <c r="AJ35" i="2" s="1"/>
  <c r="N35" i="2"/>
  <c r="AB35" i="2"/>
  <c r="C35" i="2"/>
  <c r="U35" i="2"/>
  <c r="AA35" i="2"/>
  <c r="E35" i="2"/>
  <c r="S35" i="2"/>
  <c r="Z35" i="2"/>
  <c r="K35" i="2"/>
  <c r="G31" i="16" l="1" a="1"/>
  <c r="G31" i="16" s="1"/>
  <c r="G31" i="18" a="1"/>
  <c r="G31" i="18" s="1"/>
  <c r="G31" i="12" a="1"/>
  <c r="G31" i="12" s="1"/>
  <c r="G31" i="14" a="1"/>
  <c r="G31" i="14" s="1"/>
  <c r="G31" i="28" a="1"/>
  <c r="G31" i="28" s="1"/>
  <c r="G31" i="24" a="1"/>
  <c r="G31" i="24" s="1"/>
  <c r="G31" i="26" a="1"/>
  <c r="G31" i="26" s="1"/>
  <c r="G31" i="38" a="1"/>
  <c r="G31" i="38" s="1"/>
  <c r="G31" i="30" a="1"/>
  <c r="G31" i="30" s="1"/>
  <c r="G31" i="32" a="1"/>
  <c r="G31" i="32" s="1"/>
  <c r="G31" i="20" a="1"/>
  <c r="G31" i="20" s="1"/>
  <c r="G31" i="10" a="1"/>
  <c r="G31" i="10" s="1"/>
  <c r="G31" i="22" a="1"/>
  <c r="G31" i="22" s="1"/>
  <c r="G31" i="8" a="1"/>
  <c r="G31" i="8" s="1"/>
  <c r="G31" i="36" a="1"/>
  <c r="G31" i="36" s="1"/>
  <c r="U19" i="33"/>
  <c r="U14" i="33"/>
  <c r="U15" i="33"/>
  <c r="U16" i="33"/>
  <c r="U17" i="33"/>
  <c r="U20" i="33"/>
  <c r="U18" i="33"/>
  <c r="U13" i="33"/>
  <c r="U21" i="33"/>
  <c r="U22" i="33"/>
  <c r="U17" i="37"/>
  <c r="U16" i="37"/>
  <c r="U18" i="37"/>
  <c r="U14" i="37"/>
  <c r="U13" i="37"/>
  <c r="U15" i="37"/>
  <c r="U19" i="37"/>
  <c r="U13" i="25"/>
  <c r="U14" i="25"/>
  <c r="U13" i="31"/>
  <c r="U14" i="31"/>
  <c r="U15" i="31"/>
  <c r="U13" i="21"/>
  <c r="U14" i="21"/>
  <c r="U13" i="15"/>
  <c r="U14" i="15"/>
  <c r="U15" i="15"/>
  <c r="U13" i="2"/>
  <c r="U14" i="2"/>
  <c r="U15" i="2"/>
  <c r="U16" i="2"/>
  <c r="U13" i="9"/>
  <c r="U14" i="9"/>
  <c r="U15" i="9"/>
  <c r="U19" i="9"/>
  <c r="U16" i="9"/>
  <c r="U17" i="9"/>
  <c r="U18" i="9"/>
  <c r="U16" i="29"/>
  <c r="U13" i="29"/>
  <c r="U14" i="29"/>
  <c r="U15" i="29"/>
  <c r="U14" i="19"/>
  <c r="U13" i="19"/>
  <c r="U14" i="17"/>
  <c r="U13" i="17"/>
  <c r="U14" i="13"/>
  <c r="U13" i="13"/>
  <c r="E12" i="31"/>
  <c r="E12" i="37"/>
  <c r="E12" i="27"/>
  <c r="E12" i="23"/>
  <c r="E12" i="35"/>
  <c r="E12" i="13"/>
  <c r="E12" i="17"/>
  <c r="E12" i="21"/>
  <c r="E12" i="11"/>
  <c r="E12" i="29"/>
  <c r="E12" i="19"/>
  <c r="E12" i="9"/>
  <c r="E12" i="33"/>
  <c r="E12" i="25"/>
  <c r="AW1" i="1"/>
  <c r="E12" i="15"/>
  <c r="E12" i="2"/>
  <c r="U14" i="35"/>
  <c r="U13" i="35"/>
  <c r="U13" i="27"/>
  <c r="U14" i="27"/>
  <c r="U13" i="11"/>
  <c r="U14" i="11"/>
  <c r="U13" i="23"/>
  <c r="U14" i="23"/>
  <c r="AE24" i="33"/>
  <c r="AH24" i="33"/>
  <c r="AF24" i="33"/>
  <c r="AG24" i="33"/>
  <c r="O33" i="15"/>
  <c r="J33" i="15"/>
  <c r="AA33" i="15"/>
  <c r="T33" i="15"/>
  <c r="G33" i="15"/>
  <c r="H33" i="15" s="1"/>
  <c r="D33" i="15"/>
  <c r="Y33" i="15"/>
  <c r="AC33" i="15"/>
  <c r="Z33" i="15"/>
  <c r="N33" i="15"/>
  <c r="U33" i="15"/>
  <c r="K33" i="15"/>
  <c r="X33" i="15"/>
  <c r="B33" i="15"/>
  <c r="AJ33" i="15" s="1"/>
  <c r="F33" i="15"/>
  <c r="M33" i="15"/>
  <c r="R33" i="15"/>
  <c r="I33" i="15"/>
  <c r="A34" i="15"/>
  <c r="V33" i="15"/>
  <c r="E33" i="15"/>
  <c r="S33" i="15"/>
  <c r="L33" i="15"/>
  <c r="W33" i="15"/>
  <c r="AB33" i="15"/>
  <c r="P33" i="15"/>
  <c r="Q33" i="15"/>
  <c r="C33" i="15"/>
  <c r="E27" i="27"/>
  <c r="B27" i="27"/>
  <c r="AJ27" i="27" s="1"/>
  <c r="V27" i="27"/>
  <c r="Y27" i="27"/>
  <c r="P27" i="27"/>
  <c r="U27" i="27"/>
  <c r="AB27" i="27"/>
  <c r="O27" i="27"/>
  <c r="C27" i="27"/>
  <c r="W27" i="27"/>
  <c r="T27" i="27"/>
  <c r="G27" i="27"/>
  <c r="H27" i="27" s="1"/>
  <c r="K27" i="27"/>
  <c r="AC27" i="27"/>
  <c r="L27" i="27"/>
  <c r="A28" i="27"/>
  <c r="S27" i="27"/>
  <c r="AA27" i="27"/>
  <c r="D27" i="27"/>
  <c r="X27" i="27"/>
  <c r="I27" i="27"/>
  <c r="F27" i="27"/>
  <c r="M27" i="27"/>
  <c r="J27" i="27"/>
  <c r="N27" i="27"/>
  <c r="Q27" i="27"/>
  <c r="Z27" i="27"/>
  <c r="R27" i="27"/>
  <c r="H35" i="9"/>
  <c r="H34" i="11"/>
  <c r="H22" i="35"/>
  <c r="N29" i="23"/>
  <c r="Y29" i="23"/>
  <c r="AB29" i="23"/>
  <c r="C29" i="23"/>
  <c r="I29" i="23"/>
  <c r="G29" i="23"/>
  <c r="H29" i="23" s="1"/>
  <c r="V29" i="23"/>
  <c r="O29" i="23"/>
  <c r="M29" i="23"/>
  <c r="D29" i="23"/>
  <c r="AC29" i="23"/>
  <c r="Z29" i="23"/>
  <c r="A30" i="23"/>
  <c r="K29" i="23"/>
  <c r="R29" i="23"/>
  <c r="T29" i="23"/>
  <c r="W29" i="23"/>
  <c r="Q29" i="23"/>
  <c r="AA29" i="23"/>
  <c r="U29" i="23"/>
  <c r="E29" i="23"/>
  <c r="S29" i="23"/>
  <c r="F29" i="23"/>
  <c r="P29" i="23"/>
  <c r="X29" i="23"/>
  <c r="L29" i="23"/>
  <c r="J29" i="23"/>
  <c r="B29" i="23"/>
  <c r="AJ29" i="23" s="1"/>
  <c r="P32" i="17"/>
  <c r="G32" i="17"/>
  <c r="H32" i="17" s="1"/>
  <c r="B32" i="17"/>
  <c r="AJ32" i="17" s="1"/>
  <c r="Z32" i="17"/>
  <c r="A33" i="17"/>
  <c r="N32" i="17"/>
  <c r="I32" i="17"/>
  <c r="M32" i="17"/>
  <c r="L32" i="17"/>
  <c r="R32" i="17"/>
  <c r="X32" i="17"/>
  <c r="T32" i="17"/>
  <c r="Y32" i="17"/>
  <c r="K32" i="17"/>
  <c r="O32" i="17"/>
  <c r="AC32" i="17"/>
  <c r="V32" i="17"/>
  <c r="S32" i="17"/>
  <c r="D32" i="17"/>
  <c r="F32" i="17"/>
  <c r="J32" i="17"/>
  <c r="C32" i="17"/>
  <c r="AA32" i="17"/>
  <c r="E32" i="17"/>
  <c r="Q32" i="17"/>
  <c r="U32" i="17"/>
  <c r="W32" i="17"/>
  <c r="AB32" i="17"/>
  <c r="N22" i="37"/>
  <c r="K22" i="37"/>
  <c r="P22" i="37"/>
  <c r="Q22" i="37"/>
  <c r="J22" i="37"/>
  <c r="F22" i="37"/>
  <c r="C22" i="37"/>
  <c r="G22" i="37"/>
  <c r="H22" i="37" s="1"/>
  <c r="AB22" i="37"/>
  <c r="O22" i="37"/>
  <c r="V22" i="37"/>
  <c r="AC22" i="37"/>
  <c r="Z22" i="37"/>
  <c r="L22" i="37"/>
  <c r="Y22" i="37"/>
  <c r="S22" i="37"/>
  <c r="U22" i="37"/>
  <c r="R22" i="37"/>
  <c r="D22" i="37"/>
  <c r="M22" i="37"/>
  <c r="X22" i="37"/>
  <c r="E22" i="37"/>
  <c r="B22" i="37"/>
  <c r="AJ22" i="37" s="1"/>
  <c r="I22" i="37"/>
  <c r="T22" i="37"/>
  <c r="AA22" i="37"/>
  <c r="A23" i="37"/>
  <c r="W22" i="37"/>
  <c r="H29" i="21"/>
  <c r="T24" i="33"/>
  <c r="I24" i="33"/>
  <c r="M24" i="33"/>
  <c r="L24" i="33"/>
  <c r="AC24" i="33"/>
  <c r="S24" i="33"/>
  <c r="D24" i="33"/>
  <c r="G24" i="33"/>
  <c r="H24" i="33" s="1"/>
  <c r="P24" i="33"/>
  <c r="X24" i="33"/>
  <c r="C24" i="33"/>
  <c r="R24" i="33"/>
  <c r="N24" i="33"/>
  <c r="B24" i="33"/>
  <c r="AJ24" i="33" s="1"/>
  <c r="O24" i="33"/>
  <c r="AB24" i="33"/>
  <c r="A25" i="33"/>
  <c r="Q24" i="33"/>
  <c r="W24" i="33"/>
  <c r="F24" i="33"/>
  <c r="U24" i="33"/>
  <c r="E24" i="33"/>
  <c r="X34" i="13"/>
  <c r="J34" i="13"/>
  <c r="O34" i="13"/>
  <c r="W34" i="13"/>
  <c r="A35" i="13"/>
  <c r="F34" i="13"/>
  <c r="I34" i="13"/>
  <c r="K34" i="13"/>
  <c r="U34" i="13"/>
  <c r="L34" i="13"/>
  <c r="G34" i="13"/>
  <c r="H34" i="13" s="1"/>
  <c r="Q34" i="13"/>
  <c r="AA34" i="13"/>
  <c r="M34" i="13"/>
  <c r="B34" i="13"/>
  <c r="AJ34" i="13" s="1"/>
  <c r="R34" i="13"/>
  <c r="P34" i="13"/>
  <c r="AC34" i="13"/>
  <c r="T34" i="13"/>
  <c r="V34" i="13"/>
  <c r="AB34" i="13"/>
  <c r="E34" i="13"/>
  <c r="C34" i="13"/>
  <c r="N34" i="13"/>
  <c r="Y34" i="13"/>
  <c r="S34" i="13"/>
  <c r="D34" i="13"/>
  <c r="Z34" i="13"/>
  <c r="V35" i="11"/>
  <c r="I35" i="11"/>
  <c r="J35" i="11"/>
  <c r="X35" i="11"/>
  <c r="L35" i="11"/>
  <c r="AA35" i="11"/>
  <c r="W35" i="11"/>
  <c r="M35" i="11"/>
  <c r="N35" i="11"/>
  <c r="Z35" i="11"/>
  <c r="U35" i="11"/>
  <c r="D35" i="11"/>
  <c r="R35" i="11"/>
  <c r="O35" i="11"/>
  <c r="S35" i="11"/>
  <c r="Y35" i="11"/>
  <c r="F35" i="11"/>
  <c r="AC35" i="11"/>
  <c r="A36" i="11"/>
  <c r="Q35" i="11"/>
  <c r="B35" i="11"/>
  <c r="AJ35" i="11" s="1"/>
  <c r="G35" i="11"/>
  <c r="H35" i="11" s="1"/>
  <c r="P35" i="11"/>
  <c r="AB35" i="11"/>
  <c r="T35" i="11"/>
  <c r="E35" i="11"/>
  <c r="K35" i="11"/>
  <c r="C35" i="11"/>
  <c r="Q30" i="21"/>
  <c r="C30" i="21"/>
  <c r="F30" i="21"/>
  <c r="AB30" i="21"/>
  <c r="AC30" i="21"/>
  <c r="U30" i="21"/>
  <c r="B30" i="21"/>
  <c r="AJ30" i="21" s="1"/>
  <c r="E30" i="21"/>
  <c r="K30" i="21"/>
  <c r="X30" i="21"/>
  <c r="R30" i="21"/>
  <c r="D30" i="21"/>
  <c r="S30" i="21"/>
  <c r="G30" i="21"/>
  <c r="H30" i="21" s="1"/>
  <c r="J30" i="21"/>
  <c r="Z30" i="21"/>
  <c r="W30" i="21"/>
  <c r="Y30" i="21"/>
  <c r="N30" i="21"/>
  <c r="I30" i="21"/>
  <c r="M30" i="21"/>
  <c r="V30" i="21"/>
  <c r="L30" i="21"/>
  <c r="A31" i="21"/>
  <c r="P30" i="21"/>
  <c r="O30" i="21"/>
  <c r="T30" i="21"/>
  <c r="AA30" i="21"/>
  <c r="V25" i="31"/>
  <c r="AB25" i="31"/>
  <c r="M25" i="31"/>
  <c r="O25" i="31"/>
  <c r="AA25" i="31"/>
  <c r="N25" i="31"/>
  <c r="Y25" i="31"/>
  <c r="U25" i="31"/>
  <c r="T25" i="31"/>
  <c r="Q25" i="31"/>
  <c r="F25" i="31"/>
  <c r="L25" i="31"/>
  <c r="AC25" i="31"/>
  <c r="X25" i="31"/>
  <c r="D25" i="31"/>
  <c r="B25" i="31"/>
  <c r="AJ25" i="31" s="1"/>
  <c r="E25" i="31"/>
  <c r="G25" i="31"/>
  <c r="H25" i="31" s="1"/>
  <c r="A26" i="31"/>
  <c r="P25" i="31"/>
  <c r="Z25" i="31"/>
  <c r="R25" i="31"/>
  <c r="K25" i="31"/>
  <c r="W25" i="31"/>
  <c r="I25" i="31"/>
  <c r="S25" i="31"/>
  <c r="J25" i="31"/>
  <c r="C25" i="31"/>
  <c r="T26" i="29"/>
  <c r="O26" i="29"/>
  <c r="L26" i="29"/>
  <c r="AB26" i="29"/>
  <c r="F26" i="29"/>
  <c r="N26" i="29"/>
  <c r="Y26" i="29"/>
  <c r="R26" i="29"/>
  <c r="M26" i="29"/>
  <c r="P26" i="29"/>
  <c r="I26" i="29"/>
  <c r="AA26" i="29"/>
  <c r="C26" i="29"/>
  <c r="AC26" i="29"/>
  <c r="Z26" i="29"/>
  <c r="V26" i="29"/>
  <c r="W26" i="29"/>
  <c r="A27" i="29"/>
  <c r="G26" i="29"/>
  <c r="H26" i="29" s="1"/>
  <c r="D26" i="29"/>
  <c r="E26" i="29"/>
  <c r="B26" i="29"/>
  <c r="AJ26" i="29" s="1"/>
  <c r="U26" i="29"/>
  <c r="K26" i="29"/>
  <c r="S26" i="29"/>
  <c r="J26" i="29"/>
  <c r="Q26" i="29"/>
  <c r="X26" i="29"/>
  <c r="AB31" i="19"/>
  <c r="J31" i="19"/>
  <c r="C31" i="19"/>
  <c r="AA31" i="19"/>
  <c r="V31" i="19"/>
  <c r="G31" i="19"/>
  <c r="H31" i="19" s="1"/>
  <c r="I31" i="19"/>
  <c r="F31" i="19"/>
  <c r="S31" i="19"/>
  <c r="U31" i="19"/>
  <c r="Q31" i="19"/>
  <c r="P31" i="19"/>
  <c r="A32" i="19"/>
  <c r="R31" i="19"/>
  <c r="Y31" i="19"/>
  <c r="AC31" i="19"/>
  <c r="T31" i="19"/>
  <c r="Z31" i="19"/>
  <c r="D31" i="19"/>
  <c r="K31" i="19"/>
  <c r="O31" i="19"/>
  <c r="X31" i="19"/>
  <c r="N31" i="19"/>
  <c r="W31" i="19"/>
  <c r="E31" i="19"/>
  <c r="B31" i="19"/>
  <c r="AJ31" i="19" s="1"/>
  <c r="L31" i="19"/>
  <c r="M31" i="19"/>
  <c r="W23" i="35"/>
  <c r="D23" i="35"/>
  <c r="T23" i="35"/>
  <c r="AA23" i="35"/>
  <c r="O23" i="35"/>
  <c r="L23" i="35"/>
  <c r="AC23" i="35"/>
  <c r="J23" i="35"/>
  <c r="M23" i="35"/>
  <c r="U23" i="35"/>
  <c r="N23" i="35"/>
  <c r="A24" i="35"/>
  <c r="Z23" i="35"/>
  <c r="C23" i="35"/>
  <c r="G23" i="35"/>
  <c r="H23" i="35" s="1"/>
  <c r="P23" i="35"/>
  <c r="I23" i="35"/>
  <c r="B23" i="35"/>
  <c r="AJ23" i="35" s="1"/>
  <c r="Y23" i="35"/>
  <c r="E23" i="35"/>
  <c r="S23" i="35"/>
  <c r="V23" i="35"/>
  <c r="R23" i="35"/>
  <c r="Q23" i="35"/>
  <c r="AB23" i="35"/>
  <c r="F23" i="35"/>
  <c r="X23" i="35"/>
  <c r="K23" i="35"/>
  <c r="A37" i="9"/>
  <c r="V36" i="9"/>
  <c r="Z36" i="9"/>
  <c r="U36" i="9"/>
  <c r="N36" i="9"/>
  <c r="B36" i="9"/>
  <c r="AJ36" i="9" s="1"/>
  <c r="S36" i="9"/>
  <c r="I36" i="9"/>
  <c r="L36" i="9"/>
  <c r="C36" i="9"/>
  <c r="Q36" i="9"/>
  <c r="T36" i="9"/>
  <c r="AB36" i="9"/>
  <c r="G36" i="9"/>
  <c r="H36" i="9" s="1"/>
  <c r="E36" i="9"/>
  <c r="J36" i="9"/>
  <c r="M36" i="9"/>
  <c r="O36" i="9"/>
  <c r="AA36" i="9"/>
  <c r="F36" i="9"/>
  <c r="K36" i="9"/>
  <c r="Y36" i="9"/>
  <c r="P36" i="9"/>
  <c r="R36" i="9"/>
  <c r="AC36" i="9"/>
  <c r="X36" i="9"/>
  <c r="W36" i="9"/>
  <c r="D36" i="9"/>
  <c r="AA28" i="25"/>
  <c r="E28" i="25"/>
  <c r="T28" i="25"/>
  <c r="X28" i="25"/>
  <c r="Y28" i="25"/>
  <c r="P28" i="25"/>
  <c r="U28" i="25"/>
  <c r="I28" i="25"/>
  <c r="S28" i="25"/>
  <c r="B28" i="25"/>
  <c r="AJ28" i="25" s="1"/>
  <c r="N28" i="25"/>
  <c r="W28" i="25"/>
  <c r="C28" i="25"/>
  <c r="F28" i="25"/>
  <c r="AB28" i="25"/>
  <c r="AC28" i="25"/>
  <c r="Q28" i="25"/>
  <c r="L28" i="25"/>
  <c r="R28" i="25"/>
  <c r="A29" i="25"/>
  <c r="K28" i="25"/>
  <c r="M28" i="25"/>
  <c r="Z28" i="25"/>
  <c r="O28" i="25"/>
  <c r="G28" i="25"/>
  <c r="H28" i="25" s="1"/>
  <c r="D28" i="25"/>
  <c r="J28" i="25"/>
  <c r="V28" i="25"/>
  <c r="A37" i="2"/>
  <c r="S36" i="2"/>
  <c r="N36" i="2"/>
  <c r="R36" i="2"/>
  <c r="Z36" i="2"/>
  <c r="J36" i="2"/>
  <c r="W36" i="2"/>
  <c r="B36" i="2"/>
  <c r="AJ36" i="2" s="1"/>
  <c r="V36" i="2"/>
  <c r="F36" i="2"/>
  <c r="O36" i="2"/>
  <c r="X36" i="2"/>
  <c r="G36" i="2"/>
  <c r="H36" i="2" s="1"/>
  <c r="D36" i="2"/>
  <c r="AC36" i="2"/>
  <c r="T36" i="2"/>
  <c r="U36" i="2"/>
  <c r="E36" i="2"/>
  <c r="AB36" i="2"/>
  <c r="L36" i="2"/>
  <c r="M36" i="2"/>
  <c r="K36" i="2"/>
  <c r="Y36" i="2"/>
  <c r="AA36" i="2"/>
  <c r="I36" i="2"/>
  <c r="C36" i="2"/>
  <c r="P36" i="2"/>
  <c r="Q36" i="2"/>
  <c r="V12" i="21" l="1"/>
  <c r="V12" i="13"/>
  <c r="V12" i="19"/>
  <c r="V12" i="11"/>
  <c r="V12" i="27"/>
  <c r="V12" i="25"/>
  <c r="V12" i="9"/>
  <c r="V12" i="33"/>
  <c r="V12" i="29"/>
  <c r="AX1" i="1"/>
  <c r="V12" i="17"/>
  <c r="V12" i="2"/>
  <c r="V12" i="37"/>
  <c r="V12" i="31"/>
  <c r="V12" i="15"/>
  <c r="V12" i="35"/>
  <c r="V12" i="23"/>
  <c r="E13" i="17"/>
  <c r="E14" i="17"/>
  <c r="E14" i="25"/>
  <c r="E13" i="25"/>
  <c r="E13" i="13"/>
  <c r="E14" i="13"/>
  <c r="E20" i="33"/>
  <c r="E14" i="33"/>
  <c r="E15" i="33"/>
  <c r="E16" i="33"/>
  <c r="E13" i="33"/>
  <c r="E17" i="33"/>
  <c r="E18" i="33"/>
  <c r="E21" i="33"/>
  <c r="E19" i="33"/>
  <c r="E22" i="33"/>
  <c r="E23" i="33"/>
  <c r="E14" i="35"/>
  <c r="E13" i="35"/>
  <c r="E15" i="9"/>
  <c r="E16" i="9"/>
  <c r="E17" i="9"/>
  <c r="E18" i="9"/>
  <c r="E19" i="9"/>
  <c r="E13" i="9"/>
  <c r="E14" i="9"/>
  <c r="E13" i="23"/>
  <c r="E14" i="23"/>
  <c r="E14" i="19"/>
  <c r="E13" i="19"/>
  <c r="E13" i="27"/>
  <c r="E14" i="27"/>
  <c r="E14" i="29"/>
  <c r="E15" i="29"/>
  <c r="E16" i="29"/>
  <c r="E13" i="29"/>
  <c r="E18" i="37"/>
  <c r="E14" i="37"/>
  <c r="E15" i="37"/>
  <c r="E16" i="37"/>
  <c r="E17" i="37"/>
  <c r="E13" i="37"/>
  <c r="E19" i="37"/>
  <c r="E16" i="2"/>
  <c r="E15" i="2"/>
  <c r="E14" i="2"/>
  <c r="E13" i="2"/>
  <c r="E14" i="11"/>
  <c r="E13" i="11"/>
  <c r="E14" i="31"/>
  <c r="E13" i="31"/>
  <c r="E15" i="31"/>
  <c r="E13" i="15"/>
  <c r="E14" i="15"/>
  <c r="E15" i="15"/>
  <c r="E13" i="21"/>
  <c r="E14" i="21"/>
  <c r="AE25" i="33"/>
  <c r="AF25" i="33"/>
  <c r="AG25" i="33"/>
  <c r="AH25" i="33"/>
  <c r="J31" i="21"/>
  <c r="AA31" i="21"/>
  <c r="AC31" i="21"/>
  <c r="G31" i="21"/>
  <c r="H31" i="21" s="1"/>
  <c r="S31" i="21"/>
  <c r="Y31" i="21"/>
  <c r="X31" i="21"/>
  <c r="F31" i="21"/>
  <c r="Z31" i="21"/>
  <c r="T31" i="21"/>
  <c r="M31" i="21"/>
  <c r="R31" i="21"/>
  <c r="Q31" i="21"/>
  <c r="D31" i="21"/>
  <c r="O31" i="21"/>
  <c r="A32" i="21"/>
  <c r="E31" i="21"/>
  <c r="P31" i="21"/>
  <c r="C31" i="21"/>
  <c r="B31" i="21"/>
  <c r="AJ31" i="21" s="1"/>
  <c r="W31" i="21"/>
  <c r="N31" i="21"/>
  <c r="K31" i="21"/>
  <c r="U31" i="21"/>
  <c r="I31" i="21"/>
  <c r="V31" i="21"/>
  <c r="AB31" i="21"/>
  <c r="L31" i="21"/>
  <c r="A38" i="9"/>
  <c r="Z37" i="9"/>
  <c r="AA37" i="9"/>
  <c r="N37" i="9"/>
  <c r="T37" i="9"/>
  <c r="L37" i="9"/>
  <c r="M37" i="9"/>
  <c r="AB37" i="9"/>
  <c r="B37" i="9"/>
  <c r="AJ37" i="9" s="1"/>
  <c r="U37" i="9"/>
  <c r="W37" i="9"/>
  <c r="G37" i="9"/>
  <c r="H37" i="9" s="1"/>
  <c r="D37" i="9"/>
  <c r="I37" i="9"/>
  <c r="J37" i="9"/>
  <c r="R37" i="9"/>
  <c r="AC37" i="9"/>
  <c r="S37" i="9"/>
  <c r="F37" i="9"/>
  <c r="X37" i="9"/>
  <c r="Y37" i="9"/>
  <c r="Q37" i="9"/>
  <c r="K37" i="9"/>
  <c r="O37" i="9"/>
  <c r="V37" i="9"/>
  <c r="C37" i="9"/>
  <c r="E37" i="9"/>
  <c r="P37" i="9"/>
  <c r="C36" i="11"/>
  <c r="E36" i="11"/>
  <c r="AA36" i="11"/>
  <c r="AC36" i="11"/>
  <c r="U36" i="11"/>
  <c r="Q36" i="11"/>
  <c r="R36" i="11"/>
  <c r="T36" i="11"/>
  <c r="L36" i="11"/>
  <c r="W36" i="11"/>
  <c r="G36" i="11"/>
  <c r="H36" i="11" s="1"/>
  <c r="X36" i="11"/>
  <c r="N36" i="11"/>
  <c r="S36" i="11"/>
  <c r="M36" i="11"/>
  <c r="Z36" i="11"/>
  <c r="J36" i="11"/>
  <c r="D36" i="11"/>
  <c r="I36" i="11"/>
  <c r="AB36" i="11"/>
  <c r="K36" i="11"/>
  <c r="B36" i="11"/>
  <c r="AJ36" i="11" s="1"/>
  <c r="A37" i="11"/>
  <c r="P36" i="11"/>
  <c r="O36" i="11"/>
  <c r="F36" i="11"/>
  <c r="Y36" i="11"/>
  <c r="V36" i="11"/>
  <c r="A28" i="29"/>
  <c r="AC27" i="29"/>
  <c r="L27" i="29"/>
  <c r="K27" i="29"/>
  <c r="O27" i="29"/>
  <c r="Q27" i="29"/>
  <c r="D27" i="29"/>
  <c r="E27" i="29"/>
  <c r="U27" i="29"/>
  <c r="P27" i="29"/>
  <c r="AA27" i="29"/>
  <c r="N27" i="29"/>
  <c r="X27" i="29"/>
  <c r="B27" i="29"/>
  <c r="AJ27" i="29" s="1"/>
  <c r="I27" i="29"/>
  <c r="F27" i="29"/>
  <c r="M27" i="29"/>
  <c r="S27" i="29"/>
  <c r="J27" i="29"/>
  <c r="W27" i="29"/>
  <c r="G27" i="29"/>
  <c r="H27" i="29" s="1"/>
  <c r="V27" i="29"/>
  <c r="AB27" i="29"/>
  <c r="T27" i="29"/>
  <c r="C27" i="29"/>
  <c r="Z27" i="29"/>
  <c r="R27" i="29"/>
  <c r="Y27" i="29"/>
  <c r="Q25" i="33"/>
  <c r="S25" i="33"/>
  <c r="P25" i="33"/>
  <c r="O25" i="33"/>
  <c r="B25" i="33"/>
  <c r="AJ25" i="33" s="1"/>
  <c r="F25" i="33"/>
  <c r="R25" i="33"/>
  <c r="X25" i="33"/>
  <c r="T25" i="33"/>
  <c r="C25" i="33"/>
  <c r="G25" i="33"/>
  <c r="H25" i="33" s="1"/>
  <c r="N25" i="33"/>
  <c r="L25" i="33"/>
  <c r="D25" i="33"/>
  <c r="A26" i="33"/>
  <c r="M25" i="33"/>
  <c r="AB25" i="33"/>
  <c r="W25" i="33"/>
  <c r="AC25" i="33"/>
  <c r="I25" i="33"/>
  <c r="U25" i="33"/>
  <c r="E25" i="33"/>
  <c r="Y29" i="25"/>
  <c r="S29" i="25"/>
  <c r="D29" i="25"/>
  <c r="T29" i="25"/>
  <c r="Q29" i="25"/>
  <c r="M29" i="25"/>
  <c r="N29" i="25"/>
  <c r="AB29" i="25"/>
  <c r="I29" i="25"/>
  <c r="K29" i="25"/>
  <c r="O29" i="25"/>
  <c r="B29" i="25"/>
  <c r="AJ29" i="25" s="1"/>
  <c r="AA29" i="25"/>
  <c r="A30" i="25"/>
  <c r="E29" i="25"/>
  <c r="X29" i="25"/>
  <c r="J29" i="25"/>
  <c r="C29" i="25"/>
  <c r="F29" i="25"/>
  <c r="Z29" i="25"/>
  <c r="V29" i="25"/>
  <c r="AC29" i="25"/>
  <c r="G29" i="25"/>
  <c r="H29" i="25" s="1"/>
  <c r="L29" i="25"/>
  <c r="P29" i="25"/>
  <c r="U29" i="25"/>
  <c r="R29" i="25"/>
  <c r="W29" i="25"/>
  <c r="R24" i="35"/>
  <c r="J24" i="35"/>
  <c r="AC24" i="35"/>
  <c r="Q24" i="35"/>
  <c r="C24" i="35"/>
  <c r="G24" i="35"/>
  <c r="H24" i="35" s="1"/>
  <c r="V24" i="35"/>
  <c r="Z24" i="35"/>
  <c r="D24" i="35"/>
  <c r="A25" i="35"/>
  <c r="B24" i="35"/>
  <c r="AJ24" i="35" s="1"/>
  <c r="AB24" i="35"/>
  <c r="L24" i="35"/>
  <c r="W24" i="35"/>
  <c r="I24" i="35"/>
  <c r="Y24" i="35"/>
  <c r="P24" i="35"/>
  <c r="K24" i="35"/>
  <c r="E24" i="35"/>
  <c r="M24" i="35"/>
  <c r="N24" i="35"/>
  <c r="F24" i="35"/>
  <c r="U24" i="35"/>
  <c r="O24" i="35"/>
  <c r="X24" i="35"/>
  <c r="AA24" i="35"/>
  <c r="T24" i="35"/>
  <c r="S24" i="35"/>
  <c r="W32" i="19"/>
  <c r="AC32" i="19"/>
  <c r="C32" i="19"/>
  <c r="L32" i="19"/>
  <c r="A33" i="19"/>
  <c r="V32" i="19"/>
  <c r="B32" i="19"/>
  <c r="AJ32" i="19" s="1"/>
  <c r="Z32" i="19"/>
  <c r="D32" i="19"/>
  <c r="Y32" i="19"/>
  <c r="N32" i="19"/>
  <c r="X32" i="19"/>
  <c r="K32" i="19"/>
  <c r="AB32" i="19"/>
  <c r="Q32" i="19"/>
  <c r="S32" i="19"/>
  <c r="T32" i="19"/>
  <c r="M32" i="19"/>
  <c r="G32" i="19"/>
  <c r="H32" i="19" s="1"/>
  <c r="P32" i="19"/>
  <c r="J32" i="19"/>
  <c r="R32" i="19"/>
  <c r="O32" i="19"/>
  <c r="F32" i="19"/>
  <c r="AA32" i="19"/>
  <c r="U32" i="19"/>
  <c r="I32" i="19"/>
  <c r="E32" i="19"/>
  <c r="P30" i="23"/>
  <c r="A31" i="23"/>
  <c r="R30" i="23"/>
  <c r="J30" i="23"/>
  <c r="S30" i="23"/>
  <c r="B30" i="23"/>
  <c r="AJ30" i="23" s="1"/>
  <c r="T30" i="23"/>
  <c r="G30" i="23"/>
  <c r="H30" i="23" s="1"/>
  <c r="M30" i="23"/>
  <c r="I30" i="23"/>
  <c r="E30" i="23"/>
  <c r="Y30" i="23"/>
  <c r="AA30" i="23"/>
  <c r="X30" i="23"/>
  <c r="W30" i="23"/>
  <c r="L30" i="23"/>
  <c r="O30" i="23"/>
  <c r="Z30" i="23"/>
  <c r="C30" i="23"/>
  <c r="D30" i="23"/>
  <c r="V30" i="23"/>
  <c r="AB30" i="23"/>
  <c r="AC30" i="23"/>
  <c r="U30" i="23"/>
  <c r="N30" i="23"/>
  <c r="Q30" i="23"/>
  <c r="K30" i="23"/>
  <c r="F30" i="23"/>
  <c r="V28" i="27"/>
  <c r="J28" i="27"/>
  <c r="K28" i="27"/>
  <c r="C28" i="27"/>
  <c r="N28" i="27"/>
  <c r="I28" i="27"/>
  <c r="AC28" i="27"/>
  <c r="E28" i="27"/>
  <c r="F28" i="27"/>
  <c r="B28" i="27"/>
  <c r="AJ28" i="27" s="1"/>
  <c r="P28" i="27"/>
  <c r="W28" i="27"/>
  <c r="L28" i="27"/>
  <c r="Y28" i="27"/>
  <c r="AA28" i="27"/>
  <c r="AB28" i="27"/>
  <c r="Z28" i="27"/>
  <c r="S28" i="27"/>
  <c r="A29" i="27"/>
  <c r="T28" i="27"/>
  <c r="R28" i="27"/>
  <c r="X28" i="27"/>
  <c r="O28" i="27"/>
  <c r="D28" i="27"/>
  <c r="G28" i="27"/>
  <c r="H28" i="27" s="1"/>
  <c r="Q28" i="27"/>
  <c r="U28" i="27"/>
  <c r="M28" i="27"/>
  <c r="W35" i="13"/>
  <c r="B35" i="13"/>
  <c r="AJ35" i="13" s="1"/>
  <c r="I35" i="13"/>
  <c r="M35" i="13"/>
  <c r="D35" i="13"/>
  <c r="U35" i="13"/>
  <c r="AB35" i="13"/>
  <c r="L35" i="13"/>
  <c r="E35" i="13"/>
  <c r="Z35" i="13"/>
  <c r="V35" i="13"/>
  <c r="K35" i="13"/>
  <c r="N35" i="13"/>
  <c r="F35" i="13"/>
  <c r="R35" i="13"/>
  <c r="J35" i="13"/>
  <c r="Y35" i="13"/>
  <c r="T35" i="13"/>
  <c r="A36" i="13"/>
  <c r="AC35" i="13"/>
  <c r="Q35" i="13"/>
  <c r="AA35" i="13"/>
  <c r="S35" i="13"/>
  <c r="X35" i="13"/>
  <c r="P35" i="13"/>
  <c r="C35" i="13"/>
  <c r="O35" i="13"/>
  <c r="G35" i="13"/>
  <c r="H35" i="13" s="1"/>
  <c r="X23" i="37"/>
  <c r="M23" i="37"/>
  <c r="B23" i="37"/>
  <c r="AJ23" i="37" s="1"/>
  <c r="S23" i="37"/>
  <c r="D23" i="37"/>
  <c r="Z23" i="37"/>
  <c r="P23" i="37"/>
  <c r="E23" i="37"/>
  <c r="J23" i="37"/>
  <c r="AA23" i="37"/>
  <c r="Y23" i="37"/>
  <c r="A24" i="37"/>
  <c r="AB23" i="37"/>
  <c r="Q23" i="37"/>
  <c r="I23" i="37"/>
  <c r="G23" i="37"/>
  <c r="H23" i="37" s="1"/>
  <c r="W23" i="37"/>
  <c r="T23" i="37"/>
  <c r="C23" i="37"/>
  <c r="F23" i="37"/>
  <c r="O23" i="37"/>
  <c r="L23" i="37"/>
  <c r="N23" i="37"/>
  <c r="AC23" i="37"/>
  <c r="U23" i="37"/>
  <c r="R23" i="37"/>
  <c r="V23" i="37"/>
  <c r="K23" i="37"/>
  <c r="P26" i="31"/>
  <c r="S26" i="31"/>
  <c r="E26" i="31"/>
  <c r="V26" i="31"/>
  <c r="A27" i="31"/>
  <c r="AA26" i="31"/>
  <c r="T26" i="31"/>
  <c r="O26" i="31"/>
  <c r="L26" i="31"/>
  <c r="Z26" i="31"/>
  <c r="C26" i="31"/>
  <c r="M26" i="31"/>
  <c r="I26" i="31"/>
  <c r="G26" i="31"/>
  <c r="H26" i="31" s="1"/>
  <c r="X26" i="31"/>
  <c r="R26" i="31"/>
  <c r="F26" i="31"/>
  <c r="AB26" i="31"/>
  <c r="Y26" i="31"/>
  <c r="J26" i="31"/>
  <c r="N26" i="31"/>
  <c r="U26" i="31"/>
  <c r="W26" i="31"/>
  <c r="Q26" i="31"/>
  <c r="B26" i="31"/>
  <c r="AJ26" i="31" s="1"/>
  <c r="D26" i="31"/>
  <c r="AC26" i="31"/>
  <c r="K26" i="31"/>
  <c r="I34" i="15"/>
  <c r="C34" i="15"/>
  <c r="V34" i="15"/>
  <c r="P34" i="15"/>
  <c r="A35" i="15"/>
  <c r="AC34" i="15"/>
  <c r="AA34" i="15"/>
  <c r="J34" i="15"/>
  <c r="B34" i="15"/>
  <c r="AJ34" i="15" s="1"/>
  <c r="W34" i="15"/>
  <c r="F34" i="15"/>
  <c r="L34" i="15"/>
  <c r="X34" i="15"/>
  <c r="R34" i="15"/>
  <c r="O34" i="15"/>
  <c r="Z34" i="15"/>
  <c r="T34" i="15"/>
  <c r="Y34" i="15"/>
  <c r="D34" i="15"/>
  <c r="G34" i="15"/>
  <c r="H34" i="15" s="1"/>
  <c r="K34" i="15"/>
  <c r="AB34" i="15"/>
  <c r="M34" i="15"/>
  <c r="U34" i="15"/>
  <c r="N34" i="15"/>
  <c r="E34" i="15"/>
  <c r="S34" i="15"/>
  <c r="Q34" i="15"/>
  <c r="C33" i="17"/>
  <c r="G33" i="17"/>
  <c r="H33" i="17" s="1"/>
  <c r="Q33" i="17"/>
  <c r="Z33" i="17"/>
  <c r="E33" i="17"/>
  <c r="R33" i="17"/>
  <c r="P33" i="17"/>
  <c r="O33" i="17"/>
  <c r="B33" i="17"/>
  <c r="AJ33" i="17" s="1"/>
  <c r="A34" i="17"/>
  <c r="L33" i="17"/>
  <c r="AA33" i="17"/>
  <c r="U33" i="17"/>
  <c r="AC33" i="17"/>
  <c r="N33" i="17"/>
  <c r="W33" i="17"/>
  <c r="J33" i="17"/>
  <c r="AB33" i="17"/>
  <c r="M33" i="17"/>
  <c r="D33" i="17"/>
  <c r="Y33" i="17"/>
  <c r="K33" i="17"/>
  <c r="T33" i="17"/>
  <c r="F33" i="17"/>
  <c r="V33" i="17"/>
  <c r="X33" i="17"/>
  <c r="I33" i="17"/>
  <c r="S33" i="17"/>
  <c r="A38" i="2"/>
  <c r="I37" i="2"/>
  <c r="U37" i="2"/>
  <c r="O37" i="2"/>
  <c r="M37" i="2"/>
  <c r="AC37" i="2"/>
  <c r="W37" i="2"/>
  <c r="N37" i="2"/>
  <c r="T37" i="2"/>
  <c r="Z37" i="2"/>
  <c r="P37" i="2"/>
  <c r="L37" i="2"/>
  <c r="S37" i="2"/>
  <c r="Y37" i="2"/>
  <c r="J37" i="2"/>
  <c r="X37" i="2"/>
  <c r="B37" i="2"/>
  <c r="AJ37" i="2" s="1"/>
  <c r="K37" i="2"/>
  <c r="AB37" i="2"/>
  <c r="AA37" i="2"/>
  <c r="G37" i="2"/>
  <c r="H37" i="2" s="1"/>
  <c r="E37" i="2"/>
  <c r="R37" i="2"/>
  <c r="F37" i="2"/>
  <c r="V37" i="2"/>
  <c r="C37" i="2"/>
  <c r="Q37" i="2"/>
  <c r="D37" i="2"/>
  <c r="V15" i="15" l="1"/>
  <c r="V13" i="15"/>
  <c r="V14" i="15"/>
  <c r="V16" i="9"/>
  <c r="V17" i="9"/>
  <c r="V18" i="9"/>
  <c r="V19" i="9"/>
  <c r="V14" i="9"/>
  <c r="V13" i="9"/>
  <c r="V15" i="9"/>
  <c r="V13" i="35"/>
  <c r="V14" i="35"/>
  <c r="V14" i="31"/>
  <c r="V15" i="31"/>
  <c r="V13" i="31"/>
  <c r="V14" i="25"/>
  <c r="V13" i="25"/>
  <c r="V21" i="33"/>
  <c r="V18" i="33"/>
  <c r="V19" i="33"/>
  <c r="V16" i="33"/>
  <c r="V20" i="33"/>
  <c r="V13" i="33"/>
  <c r="V14" i="33"/>
  <c r="V15" i="33"/>
  <c r="V22" i="33"/>
  <c r="V17" i="33"/>
  <c r="V23" i="33"/>
  <c r="V24" i="33"/>
  <c r="V19" i="37"/>
  <c r="V13" i="37"/>
  <c r="V14" i="37"/>
  <c r="V15" i="37"/>
  <c r="V18" i="37"/>
  <c r="V16" i="37"/>
  <c r="V17" i="37"/>
  <c r="V13" i="27"/>
  <c r="V14" i="27"/>
  <c r="V25" i="33"/>
  <c r="V13" i="2"/>
  <c r="V14" i="2"/>
  <c r="V15" i="2"/>
  <c r="V16" i="2"/>
  <c r="V13" i="11"/>
  <c r="V14" i="11"/>
  <c r="V13" i="17"/>
  <c r="V14" i="17"/>
  <c r="V14" i="19"/>
  <c r="V13" i="19"/>
  <c r="AY1" i="1"/>
  <c r="Y12" i="9"/>
  <c r="Y12" i="2"/>
  <c r="Y12" i="33"/>
  <c r="Y12" i="25"/>
  <c r="Y12" i="17"/>
  <c r="Y12" i="29"/>
  <c r="Y12" i="15"/>
  <c r="Y12" i="31"/>
  <c r="Y12" i="37"/>
  <c r="Y12" i="27"/>
  <c r="Y12" i="23"/>
  <c r="Y12" i="21"/>
  <c r="Y12" i="35"/>
  <c r="Y12" i="11"/>
  <c r="Y12" i="19"/>
  <c r="Y12" i="13"/>
  <c r="V13" i="13"/>
  <c r="V14" i="13"/>
  <c r="V14" i="23"/>
  <c r="V13" i="23"/>
  <c r="V14" i="29"/>
  <c r="V15" i="29"/>
  <c r="V16" i="29"/>
  <c r="V13" i="29"/>
  <c r="V13" i="21"/>
  <c r="V14" i="21"/>
  <c r="AH26" i="33"/>
  <c r="AE26" i="33"/>
  <c r="AF26" i="33"/>
  <c r="AG26" i="33"/>
  <c r="I24" i="37"/>
  <c r="AB24" i="37"/>
  <c r="K24" i="37"/>
  <c r="Y24" i="37"/>
  <c r="A25" i="37"/>
  <c r="T24" i="37"/>
  <c r="X24" i="37"/>
  <c r="C24" i="37"/>
  <c r="Z24" i="37"/>
  <c r="W24" i="37"/>
  <c r="L24" i="37"/>
  <c r="AA24" i="37"/>
  <c r="P24" i="37"/>
  <c r="R24" i="37"/>
  <c r="O24" i="37"/>
  <c r="D24" i="37"/>
  <c r="M24" i="37"/>
  <c r="Q24" i="37"/>
  <c r="J24" i="37"/>
  <c r="G24" i="37"/>
  <c r="H24" i="37" s="1"/>
  <c r="S24" i="37"/>
  <c r="U24" i="37"/>
  <c r="N24" i="37"/>
  <c r="B24" i="37"/>
  <c r="AJ24" i="37" s="1"/>
  <c r="V24" i="37"/>
  <c r="E24" i="37"/>
  <c r="AC24" i="37"/>
  <c r="F24" i="37"/>
  <c r="B35" i="15"/>
  <c r="AJ35" i="15" s="1"/>
  <c r="W35" i="15"/>
  <c r="N35" i="15"/>
  <c r="O35" i="15"/>
  <c r="AC35" i="15"/>
  <c r="A36" i="15"/>
  <c r="M35" i="15"/>
  <c r="AA35" i="15"/>
  <c r="P35" i="15"/>
  <c r="F35" i="15"/>
  <c r="C35" i="15"/>
  <c r="G35" i="15"/>
  <c r="H35" i="15" s="1"/>
  <c r="Z35" i="15"/>
  <c r="U35" i="15"/>
  <c r="R35" i="15"/>
  <c r="S35" i="15"/>
  <c r="Y35" i="15"/>
  <c r="J35" i="15"/>
  <c r="T35" i="15"/>
  <c r="V35" i="15"/>
  <c r="AB35" i="15"/>
  <c r="Q35" i="15"/>
  <c r="D35" i="15"/>
  <c r="E35" i="15"/>
  <c r="K35" i="15"/>
  <c r="I35" i="15"/>
  <c r="X35" i="15"/>
  <c r="L35" i="15"/>
  <c r="T32" i="21"/>
  <c r="X32" i="21"/>
  <c r="O32" i="21"/>
  <c r="V32" i="21"/>
  <c r="A33" i="21"/>
  <c r="I32" i="21"/>
  <c r="S32" i="21"/>
  <c r="N32" i="21"/>
  <c r="W32" i="21"/>
  <c r="U32" i="21"/>
  <c r="K32" i="21"/>
  <c r="AB32" i="21"/>
  <c r="Q32" i="21"/>
  <c r="C32" i="21"/>
  <c r="AC32" i="21"/>
  <c r="AA32" i="21"/>
  <c r="J32" i="21"/>
  <c r="G32" i="21"/>
  <c r="H32" i="21" s="1"/>
  <c r="E32" i="21"/>
  <c r="R32" i="21"/>
  <c r="D32" i="21"/>
  <c r="F32" i="21"/>
  <c r="Y32" i="21"/>
  <c r="M32" i="21"/>
  <c r="P32" i="21"/>
  <c r="Z32" i="21"/>
  <c r="B32" i="21"/>
  <c r="AJ32" i="21" s="1"/>
  <c r="L32" i="21"/>
  <c r="V38" i="9"/>
  <c r="Q38" i="9"/>
  <c r="P38" i="9"/>
  <c r="E38" i="9"/>
  <c r="R38" i="9"/>
  <c r="AA38" i="9"/>
  <c r="W38" i="9"/>
  <c r="F38" i="9"/>
  <c r="A39" i="9"/>
  <c r="D38" i="9"/>
  <c r="B38" i="9"/>
  <c r="AJ38" i="9" s="1"/>
  <c r="C38" i="9"/>
  <c r="Z38" i="9"/>
  <c r="M38" i="9"/>
  <c r="I38" i="9"/>
  <c r="G38" i="9"/>
  <c r="H38" i="9" s="1"/>
  <c r="K38" i="9"/>
  <c r="J38" i="9"/>
  <c r="U38" i="9"/>
  <c r="S38" i="9"/>
  <c r="T38" i="9"/>
  <c r="X38" i="9"/>
  <c r="Y38" i="9"/>
  <c r="O38" i="9"/>
  <c r="N38" i="9"/>
  <c r="AB38" i="9"/>
  <c r="AC38" i="9"/>
  <c r="L38" i="9"/>
  <c r="A37" i="13"/>
  <c r="AB36" i="13"/>
  <c r="V36" i="13"/>
  <c r="AA36" i="13"/>
  <c r="N36" i="13"/>
  <c r="S36" i="13"/>
  <c r="Z36" i="13"/>
  <c r="I36" i="13"/>
  <c r="O36" i="13"/>
  <c r="F36" i="13"/>
  <c r="U36" i="13"/>
  <c r="M36" i="13"/>
  <c r="P36" i="13"/>
  <c r="B36" i="13"/>
  <c r="AJ36" i="13" s="1"/>
  <c r="K36" i="13"/>
  <c r="T36" i="13"/>
  <c r="L36" i="13"/>
  <c r="G36" i="13"/>
  <c r="H36" i="13" s="1"/>
  <c r="Y36" i="13"/>
  <c r="R36" i="13"/>
  <c r="J36" i="13"/>
  <c r="C36" i="13"/>
  <c r="Q36" i="13"/>
  <c r="X36" i="13"/>
  <c r="E36" i="13"/>
  <c r="AC36" i="13"/>
  <c r="D36" i="13"/>
  <c r="W36" i="13"/>
  <c r="M31" i="23"/>
  <c r="J31" i="23"/>
  <c r="E31" i="23"/>
  <c r="AC31" i="23"/>
  <c r="K31" i="23"/>
  <c r="I31" i="23"/>
  <c r="Q31" i="23"/>
  <c r="V31" i="23"/>
  <c r="X31" i="23"/>
  <c r="A32" i="23"/>
  <c r="F31" i="23"/>
  <c r="G31" i="23"/>
  <c r="H31" i="23" s="1"/>
  <c r="N31" i="23"/>
  <c r="R31" i="23"/>
  <c r="L31" i="23"/>
  <c r="Y31" i="23"/>
  <c r="U31" i="23"/>
  <c r="S31" i="23"/>
  <c r="Z31" i="23"/>
  <c r="AA31" i="23"/>
  <c r="B31" i="23"/>
  <c r="AJ31" i="23" s="1"/>
  <c r="AB31" i="23"/>
  <c r="P31" i="23"/>
  <c r="C31" i="23"/>
  <c r="T31" i="23"/>
  <c r="O31" i="23"/>
  <c r="D31" i="23"/>
  <c r="W31" i="23"/>
  <c r="A27" i="33"/>
  <c r="D26" i="33"/>
  <c r="E26" i="33"/>
  <c r="T26" i="33"/>
  <c r="C26" i="33"/>
  <c r="Y26" i="33"/>
  <c r="F26" i="33"/>
  <c r="AC26" i="33"/>
  <c r="B26" i="33"/>
  <c r="AJ26" i="33" s="1"/>
  <c r="P26" i="33"/>
  <c r="O26" i="33"/>
  <c r="L26" i="33"/>
  <c r="M26" i="33"/>
  <c r="N26" i="33"/>
  <c r="V26" i="33"/>
  <c r="I26" i="33"/>
  <c r="R26" i="33"/>
  <c r="Q26" i="33"/>
  <c r="S26" i="33"/>
  <c r="X26" i="33"/>
  <c r="AB26" i="33"/>
  <c r="U26" i="33"/>
  <c r="G26" i="33"/>
  <c r="H26" i="33" s="1"/>
  <c r="W26" i="33"/>
  <c r="AA27" i="31"/>
  <c r="A28" i="31"/>
  <c r="P27" i="31"/>
  <c r="N27" i="31"/>
  <c r="M27" i="31"/>
  <c r="S27" i="31"/>
  <c r="AB27" i="31"/>
  <c r="E27" i="31"/>
  <c r="G27" i="31"/>
  <c r="H27" i="31" s="1"/>
  <c r="F27" i="31"/>
  <c r="K27" i="31"/>
  <c r="T27" i="31"/>
  <c r="AC27" i="31"/>
  <c r="O27" i="31"/>
  <c r="R27" i="31"/>
  <c r="Y27" i="31"/>
  <c r="C27" i="31"/>
  <c r="L27" i="31"/>
  <c r="W27" i="31"/>
  <c r="I27" i="31"/>
  <c r="Z27" i="31"/>
  <c r="D27" i="31"/>
  <c r="Q27" i="31"/>
  <c r="X27" i="31"/>
  <c r="B27" i="31"/>
  <c r="AJ27" i="31" s="1"/>
  <c r="U27" i="31"/>
  <c r="V27" i="31"/>
  <c r="J27" i="31"/>
  <c r="A35" i="17"/>
  <c r="Z34" i="17"/>
  <c r="J34" i="17"/>
  <c r="X34" i="17"/>
  <c r="AC34" i="17"/>
  <c r="N34" i="17"/>
  <c r="W34" i="17"/>
  <c r="F34" i="17"/>
  <c r="O34" i="17"/>
  <c r="Y34" i="17"/>
  <c r="Q34" i="17"/>
  <c r="G34" i="17"/>
  <c r="H34" i="17" s="1"/>
  <c r="V34" i="17"/>
  <c r="AB34" i="17"/>
  <c r="P34" i="17"/>
  <c r="U34" i="17"/>
  <c r="E34" i="17"/>
  <c r="M34" i="17"/>
  <c r="T34" i="17"/>
  <c r="D34" i="17"/>
  <c r="C34" i="17"/>
  <c r="L34" i="17"/>
  <c r="I34" i="17"/>
  <c r="S34" i="17"/>
  <c r="B34" i="17"/>
  <c r="AJ34" i="17" s="1"/>
  <c r="R34" i="17"/>
  <c r="AA34" i="17"/>
  <c r="K34" i="17"/>
  <c r="S33" i="19"/>
  <c r="AC33" i="19"/>
  <c r="X33" i="19"/>
  <c r="O33" i="19"/>
  <c r="U33" i="19"/>
  <c r="G33" i="19"/>
  <c r="H33" i="19" s="1"/>
  <c r="E33" i="19"/>
  <c r="V33" i="19"/>
  <c r="W33" i="19"/>
  <c r="D33" i="19"/>
  <c r="N33" i="19"/>
  <c r="Z33" i="19"/>
  <c r="B33" i="19"/>
  <c r="AJ33" i="19" s="1"/>
  <c r="Q33" i="19"/>
  <c r="I33" i="19"/>
  <c r="R33" i="19"/>
  <c r="L33" i="19"/>
  <c r="M33" i="19"/>
  <c r="C33" i="19"/>
  <c r="A34" i="19"/>
  <c r="T33" i="19"/>
  <c r="Y33" i="19"/>
  <c r="P33" i="19"/>
  <c r="AB33" i="19"/>
  <c r="J33" i="19"/>
  <c r="AA33" i="19"/>
  <c r="K33" i="19"/>
  <c r="F33" i="19"/>
  <c r="P29" i="27"/>
  <c r="D29" i="27"/>
  <c r="O29" i="27"/>
  <c r="A30" i="27"/>
  <c r="C29" i="27"/>
  <c r="W29" i="27"/>
  <c r="I29" i="27"/>
  <c r="V29" i="27"/>
  <c r="AB29" i="27"/>
  <c r="J29" i="27"/>
  <c r="E29" i="27"/>
  <c r="N29" i="27"/>
  <c r="T29" i="27"/>
  <c r="M29" i="27"/>
  <c r="Y29" i="27"/>
  <c r="F29" i="27"/>
  <c r="AA29" i="27"/>
  <c r="Z29" i="27"/>
  <c r="Q29" i="27"/>
  <c r="S29" i="27"/>
  <c r="B29" i="27"/>
  <c r="AJ29" i="27" s="1"/>
  <c r="R29" i="27"/>
  <c r="L29" i="27"/>
  <c r="U29" i="27"/>
  <c r="X29" i="27"/>
  <c r="K29" i="27"/>
  <c r="G29" i="27"/>
  <c r="H29" i="27" s="1"/>
  <c r="AC29" i="27"/>
  <c r="T25" i="35"/>
  <c r="V25" i="35"/>
  <c r="Y25" i="35"/>
  <c r="P25" i="35"/>
  <c r="I25" i="35"/>
  <c r="E25" i="35"/>
  <c r="F25" i="35"/>
  <c r="G25" i="35"/>
  <c r="H25" i="35" s="1"/>
  <c r="C25" i="35"/>
  <c r="R25" i="35"/>
  <c r="O25" i="35"/>
  <c r="J25" i="35"/>
  <c r="D25" i="35"/>
  <c r="Q25" i="35"/>
  <c r="U25" i="35"/>
  <c r="W25" i="35"/>
  <c r="AB25" i="35"/>
  <c r="A26" i="35"/>
  <c r="S25" i="35"/>
  <c r="K25" i="35"/>
  <c r="Z25" i="35"/>
  <c r="B25" i="35"/>
  <c r="AJ25" i="35" s="1"/>
  <c r="L25" i="35"/>
  <c r="AA25" i="35"/>
  <c r="M25" i="35"/>
  <c r="N25" i="35"/>
  <c r="X25" i="35"/>
  <c r="AC25" i="35"/>
  <c r="W30" i="25"/>
  <c r="F30" i="25"/>
  <c r="Y30" i="25"/>
  <c r="Q30" i="25"/>
  <c r="AA30" i="25"/>
  <c r="U30" i="25"/>
  <c r="B30" i="25"/>
  <c r="AJ30" i="25" s="1"/>
  <c r="Z30" i="25"/>
  <c r="S30" i="25"/>
  <c r="O30" i="25"/>
  <c r="D30" i="25"/>
  <c r="AB30" i="25"/>
  <c r="K30" i="25"/>
  <c r="M30" i="25"/>
  <c r="P30" i="25"/>
  <c r="N30" i="25"/>
  <c r="C30" i="25"/>
  <c r="G30" i="25"/>
  <c r="H30" i="25" s="1"/>
  <c r="I30" i="25"/>
  <c r="V30" i="25"/>
  <c r="A31" i="25"/>
  <c r="E30" i="25"/>
  <c r="X30" i="25"/>
  <c r="J30" i="25"/>
  <c r="L30" i="25"/>
  <c r="AC30" i="25"/>
  <c r="T30" i="25"/>
  <c r="R30" i="25"/>
  <c r="A29" i="29"/>
  <c r="S28" i="29"/>
  <c r="B28" i="29"/>
  <c r="AJ28" i="29" s="1"/>
  <c r="L28" i="29"/>
  <c r="F28" i="29"/>
  <c r="E28" i="29"/>
  <c r="W28" i="29"/>
  <c r="R28" i="29"/>
  <c r="AC28" i="29"/>
  <c r="G28" i="29"/>
  <c r="H28" i="29" s="1"/>
  <c r="O28" i="29"/>
  <c r="U28" i="29"/>
  <c r="Q28" i="29"/>
  <c r="Z28" i="29"/>
  <c r="AA28" i="29"/>
  <c r="N28" i="29"/>
  <c r="T28" i="29"/>
  <c r="I28" i="29"/>
  <c r="D28" i="29"/>
  <c r="V28" i="29"/>
  <c r="J28" i="29"/>
  <c r="M28" i="29"/>
  <c r="X28" i="29"/>
  <c r="C28" i="29"/>
  <c r="P28" i="29"/>
  <c r="Y28" i="29"/>
  <c r="K28" i="29"/>
  <c r="AB28" i="29"/>
  <c r="AB37" i="11"/>
  <c r="U37" i="11"/>
  <c r="F37" i="11"/>
  <c r="Y37" i="11"/>
  <c r="L37" i="11"/>
  <c r="AA37" i="11"/>
  <c r="X37" i="11"/>
  <c r="I37" i="11"/>
  <c r="W37" i="11"/>
  <c r="AC37" i="11"/>
  <c r="M37" i="11"/>
  <c r="N37" i="11"/>
  <c r="A38" i="11"/>
  <c r="T37" i="11"/>
  <c r="D37" i="11"/>
  <c r="J37" i="11"/>
  <c r="B37" i="11"/>
  <c r="AJ37" i="11" s="1"/>
  <c r="C37" i="11"/>
  <c r="V37" i="11"/>
  <c r="G37" i="11"/>
  <c r="H37" i="11" s="1"/>
  <c r="R37" i="11"/>
  <c r="Q37" i="11"/>
  <c r="E37" i="11"/>
  <c r="S37" i="11"/>
  <c r="P37" i="11"/>
  <c r="O37" i="11"/>
  <c r="K37" i="11"/>
  <c r="Z37" i="11"/>
  <c r="A39" i="2"/>
  <c r="J38" i="2"/>
  <c r="B38" i="2"/>
  <c r="AJ38" i="2" s="1"/>
  <c r="N38" i="2"/>
  <c r="M38" i="2"/>
  <c r="T38" i="2"/>
  <c r="C38" i="2"/>
  <c r="F38" i="2"/>
  <c r="L38" i="2"/>
  <c r="Z38" i="2"/>
  <c r="K38" i="2"/>
  <c r="D38" i="2"/>
  <c r="V38" i="2"/>
  <c r="Y38" i="2"/>
  <c r="W38" i="2"/>
  <c r="AB38" i="2"/>
  <c r="G38" i="2"/>
  <c r="H38" i="2" s="1"/>
  <c r="X38" i="2"/>
  <c r="AC38" i="2"/>
  <c r="I38" i="2"/>
  <c r="Q38" i="2"/>
  <c r="AA38" i="2"/>
  <c r="E38" i="2"/>
  <c r="S38" i="2"/>
  <c r="R38" i="2"/>
  <c r="P38" i="2"/>
  <c r="U38" i="2"/>
  <c r="O38" i="2"/>
  <c r="Y13" i="11" l="1"/>
  <c r="Y14" i="11"/>
  <c r="Y13" i="35"/>
  <c r="Y14" i="35"/>
  <c r="Y13" i="17"/>
  <c r="Y14" i="17"/>
  <c r="Y14" i="21"/>
  <c r="Y13" i="21"/>
  <c r="Y13" i="25"/>
  <c r="Y14" i="25"/>
  <c r="Y13" i="23"/>
  <c r="Y14" i="23"/>
  <c r="Y22" i="33"/>
  <c r="Y19" i="33"/>
  <c r="Y20" i="33"/>
  <c r="Y13" i="33"/>
  <c r="Y21" i="33"/>
  <c r="Y14" i="33"/>
  <c r="Y18" i="33"/>
  <c r="Y15" i="33"/>
  <c r="Y16" i="33"/>
  <c r="Y17" i="33"/>
  <c r="Y23" i="33"/>
  <c r="Y24" i="33"/>
  <c r="Y25" i="33"/>
  <c r="Y16" i="29"/>
  <c r="Y13" i="29"/>
  <c r="Y14" i="29"/>
  <c r="Y15" i="29"/>
  <c r="Y14" i="27"/>
  <c r="Y13" i="27"/>
  <c r="Y13" i="2"/>
  <c r="Y14" i="2"/>
  <c r="Y15" i="2"/>
  <c r="Y16" i="2"/>
  <c r="Y13" i="37"/>
  <c r="Y14" i="37"/>
  <c r="Y15" i="37"/>
  <c r="Y19" i="37"/>
  <c r="Y16" i="37"/>
  <c r="Y17" i="37"/>
  <c r="Y18" i="37"/>
  <c r="Y14" i="9"/>
  <c r="Y15" i="9"/>
  <c r="Y16" i="9"/>
  <c r="Y17" i="9"/>
  <c r="Y18" i="9"/>
  <c r="Y13" i="9"/>
  <c r="Y19" i="9"/>
  <c r="Y13" i="13"/>
  <c r="Y14" i="13"/>
  <c r="Y13" i="31"/>
  <c r="Y14" i="31"/>
  <c r="Y15" i="31"/>
  <c r="Z12" i="11"/>
  <c r="Z12" i="27"/>
  <c r="Z12" i="9"/>
  <c r="Z12" i="35"/>
  <c r="Z12" i="19"/>
  <c r="Z12" i="21"/>
  <c r="Z12" i="37"/>
  <c r="Z12" i="33"/>
  <c r="Z12" i="23"/>
  <c r="Z12" i="15"/>
  <c r="Z12" i="25"/>
  <c r="Z12" i="17"/>
  <c r="AZ1" i="1"/>
  <c r="Z12" i="29"/>
  <c r="Z12" i="2"/>
  <c r="Z12" i="13"/>
  <c r="Z12" i="31"/>
  <c r="Y13" i="19"/>
  <c r="Y14" i="19"/>
  <c r="Y13" i="15"/>
  <c r="Y15" i="15"/>
  <c r="Y14" i="15"/>
  <c r="G31" i="34" a="1"/>
  <c r="G31" i="34" s="1"/>
  <c r="R36" i="15"/>
  <c r="M36" i="15"/>
  <c r="F36" i="15"/>
  <c r="AB36" i="15"/>
  <c r="U36" i="15"/>
  <c r="X36" i="15"/>
  <c r="J36" i="15"/>
  <c r="C36" i="15"/>
  <c r="E36" i="15"/>
  <c r="P36" i="15"/>
  <c r="A37" i="15"/>
  <c r="V36" i="15"/>
  <c r="I36" i="15"/>
  <c r="Y36" i="15"/>
  <c r="W36" i="15"/>
  <c r="AA36" i="15"/>
  <c r="G36" i="15"/>
  <c r="H36" i="15" s="1"/>
  <c r="D36" i="15"/>
  <c r="B36" i="15"/>
  <c r="AJ36" i="15" s="1"/>
  <c r="L36" i="15"/>
  <c r="S36" i="15"/>
  <c r="Z36" i="15"/>
  <c r="AC36" i="15"/>
  <c r="T36" i="15"/>
  <c r="K36" i="15"/>
  <c r="O36" i="15"/>
  <c r="Q36" i="15"/>
  <c r="N36" i="15"/>
  <c r="AA25" i="37"/>
  <c r="P25" i="37"/>
  <c r="O25" i="37"/>
  <c r="S25" i="37"/>
  <c r="A26" i="37"/>
  <c r="B25" i="37"/>
  <c r="AJ25" i="37" s="1"/>
  <c r="L25" i="37"/>
  <c r="D25" i="37"/>
  <c r="K25" i="37"/>
  <c r="V25" i="37"/>
  <c r="W25" i="37"/>
  <c r="G25" i="37"/>
  <c r="H25" i="37" s="1"/>
  <c r="Z25" i="37"/>
  <c r="C25" i="37"/>
  <c r="F25" i="37"/>
  <c r="J25" i="37"/>
  <c r="M25" i="37"/>
  <c r="AC25" i="37"/>
  <c r="AB25" i="37"/>
  <c r="Y25" i="37"/>
  <c r="N25" i="37"/>
  <c r="E25" i="37"/>
  <c r="X25" i="37"/>
  <c r="T25" i="37"/>
  <c r="Q25" i="37"/>
  <c r="U25" i="37"/>
  <c r="R25" i="37"/>
  <c r="I25" i="37"/>
  <c r="X35" i="17"/>
  <c r="K35" i="17"/>
  <c r="F35" i="17"/>
  <c r="AA35" i="17"/>
  <c r="J35" i="17"/>
  <c r="U35" i="17"/>
  <c r="D35" i="17"/>
  <c r="A36" i="17"/>
  <c r="Z35" i="17"/>
  <c r="N35" i="17"/>
  <c r="T35" i="17"/>
  <c r="V35" i="17"/>
  <c r="Q35" i="17"/>
  <c r="P35" i="17"/>
  <c r="AC35" i="17"/>
  <c r="O35" i="17"/>
  <c r="W35" i="17"/>
  <c r="Y35" i="17"/>
  <c r="I35" i="17"/>
  <c r="AB35" i="17"/>
  <c r="M35" i="17"/>
  <c r="G35" i="17"/>
  <c r="H35" i="17" s="1"/>
  <c r="S35" i="17"/>
  <c r="C35" i="17"/>
  <c r="L35" i="17"/>
  <c r="E35" i="17"/>
  <c r="R35" i="17"/>
  <c r="B35" i="17"/>
  <c r="AJ35" i="17" s="1"/>
  <c r="R26" i="35"/>
  <c r="S26" i="35"/>
  <c r="Z26" i="35"/>
  <c r="V26" i="35"/>
  <c r="O26" i="35"/>
  <c r="D26" i="35"/>
  <c r="P26" i="35"/>
  <c r="T26" i="35"/>
  <c r="AB26" i="35"/>
  <c r="J26" i="35"/>
  <c r="G26" i="35"/>
  <c r="H26" i="35" s="1"/>
  <c r="M26" i="35"/>
  <c r="X26" i="35"/>
  <c r="W26" i="35"/>
  <c r="AA26" i="35"/>
  <c r="L26" i="35"/>
  <c r="Y26" i="35"/>
  <c r="K26" i="35"/>
  <c r="A27" i="35"/>
  <c r="N26" i="35"/>
  <c r="U26" i="35"/>
  <c r="E26" i="35"/>
  <c r="Q26" i="35"/>
  <c r="AC26" i="35"/>
  <c r="B26" i="35"/>
  <c r="AJ26" i="35" s="1"/>
  <c r="F26" i="35"/>
  <c r="I26" i="35"/>
  <c r="C26" i="35"/>
  <c r="U34" i="19"/>
  <c r="J34" i="19"/>
  <c r="P34" i="19"/>
  <c r="L34" i="19"/>
  <c r="Z34" i="19"/>
  <c r="N34" i="19"/>
  <c r="Q34" i="19"/>
  <c r="Y34" i="19"/>
  <c r="F34" i="19"/>
  <c r="T34" i="19"/>
  <c r="G34" i="19"/>
  <c r="H34" i="19" s="1"/>
  <c r="W34" i="19"/>
  <c r="AA34" i="19"/>
  <c r="M34" i="19"/>
  <c r="X34" i="19"/>
  <c r="A35" i="19"/>
  <c r="K34" i="19"/>
  <c r="C34" i="19"/>
  <c r="I34" i="19"/>
  <c r="S34" i="19"/>
  <c r="R34" i="19"/>
  <c r="AC34" i="19"/>
  <c r="V34" i="19"/>
  <c r="AB34" i="19"/>
  <c r="O34" i="19"/>
  <c r="E34" i="19"/>
  <c r="D34" i="19"/>
  <c r="B34" i="19"/>
  <c r="AJ34" i="19" s="1"/>
  <c r="G32" i="23"/>
  <c r="H32" i="23" s="1"/>
  <c r="X32" i="23"/>
  <c r="W32" i="23"/>
  <c r="F32" i="23"/>
  <c r="L32" i="23"/>
  <c r="Z32" i="23"/>
  <c r="E32" i="23"/>
  <c r="P32" i="23"/>
  <c r="AA32" i="23"/>
  <c r="AC32" i="23"/>
  <c r="O32" i="23"/>
  <c r="M32" i="23"/>
  <c r="D32" i="23"/>
  <c r="K32" i="23"/>
  <c r="B32" i="23"/>
  <c r="AJ32" i="23" s="1"/>
  <c r="J32" i="23"/>
  <c r="AB32" i="23"/>
  <c r="Y32" i="23"/>
  <c r="C32" i="23"/>
  <c r="N32" i="23"/>
  <c r="T32" i="23"/>
  <c r="U32" i="23"/>
  <c r="A33" i="23"/>
  <c r="Q32" i="23"/>
  <c r="I32" i="23"/>
  <c r="V32" i="23"/>
  <c r="R32" i="23"/>
  <c r="S32" i="23"/>
  <c r="Y38" i="11"/>
  <c r="E38" i="11"/>
  <c r="P38" i="11"/>
  <c r="X38" i="11"/>
  <c r="M38" i="11"/>
  <c r="S38" i="11"/>
  <c r="L38" i="11"/>
  <c r="AC38" i="11"/>
  <c r="AA38" i="11"/>
  <c r="W38" i="11"/>
  <c r="AB38" i="11"/>
  <c r="N38" i="11"/>
  <c r="T38" i="11"/>
  <c r="D38" i="11"/>
  <c r="R38" i="11"/>
  <c r="J38" i="11"/>
  <c r="A39" i="11"/>
  <c r="Q38" i="11"/>
  <c r="K38" i="11"/>
  <c r="O38" i="11"/>
  <c r="Z38" i="11"/>
  <c r="B38" i="11"/>
  <c r="AJ38" i="11" s="1"/>
  <c r="U38" i="11"/>
  <c r="V38" i="11"/>
  <c r="C38" i="11"/>
  <c r="I38" i="11"/>
  <c r="G38" i="11"/>
  <c r="H38" i="11" s="1"/>
  <c r="F38" i="11"/>
  <c r="M29" i="29"/>
  <c r="N29" i="29"/>
  <c r="AA29" i="29"/>
  <c r="D29" i="29"/>
  <c r="A30" i="29"/>
  <c r="O29" i="29"/>
  <c r="P29" i="29"/>
  <c r="K29" i="29"/>
  <c r="U29" i="29"/>
  <c r="X29" i="29"/>
  <c r="J29" i="29"/>
  <c r="G29" i="29"/>
  <c r="H29" i="29" s="1"/>
  <c r="F29" i="29"/>
  <c r="T29" i="29"/>
  <c r="I29" i="29"/>
  <c r="Q29" i="29"/>
  <c r="Z29" i="29"/>
  <c r="C29" i="29"/>
  <c r="AB29" i="29"/>
  <c r="B29" i="29"/>
  <c r="AJ29" i="29" s="1"/>
  <c r="AC29" i="29"/>
  <c r="L29" i="29"/>
  <c r="E29" i="29"/>
  <c r="V29" i="29"/>
  <c r="S29" i="29"/>
  <c r="W29" i="29"/>
  <c r="Y29" i="29"/>
  <c r="R29" i="29"/>
  <c r="U31" i="25"/>
  <c r="I31" i="25"/>
  <c r="B31" i="25"/>
  <c r="AJ31" i="25" s="1"/>
  <c r="L31" i="25"/>
  <c r="R31" i="25"/>
  <c r="M31" i="25"/>
  <c r="Z31" i="25"/>
  <c r="J31" i="25"/>
  <c r="N31" i="25"/>
  <c r="Q31" i="25"/>
  <c r="E31" i="25"/>
  <c r="S31" i="25"/>
  <c r="C31" i="25"/>
  <c r="G31" i="25"/>
  <c r="H31" i="25" s="1"/>
  <c r="T31" i="25"/>
  <c r="D31" i="25"/>
  <c r="A32" i="25"/>
  <c r="Y31" i="25"/>
  <c r="V31" i="25"/>
  <c r="F31" i="25"/>
  <c r="AA31" i="25"/>
  <c r="W31" i="25"/>
  <c r="X31" i="25"/>
  <c r="P31" i="25"/>
  <c r="AC31" i="25"/>
  <c r="O31" i="25"/>
  <c r="AB31" i="25"/>
  <c r="K31" i="25"/>
  <c r="A28" i="33"/>
  <c r="K27" i="33"/>
  <c r="AB27" i="33"/>
  <c r="T27" i="33"/>
  <c r="D27" i="33"/>
  <c r="AA27" i="33"/>
  <c r="C27" i="33"/>
  <c r="Z27" i="33"/>
  <c r="W27" i="33"/>
  <c r="J27" i="33"/>
  <c r="V27" i="33"/>
  <c r="Y27" i="33"/>
  <c r="G27" i="33"/>
  <c r="H27" i="33" s="1"/>
  <c r="P27" i="33"/>
  <c r="N27" i="33"/>
  <c r="R27" i="33"/>
  <c r="E27" i="33"/>
  <c r="X27" i="33"/>
  <c r="S27" i="33"/>
  <c r="I27" i="33"/>
  <c r="U27" i="33"/>
  <c r="B27" i="33"/>
  <c r="AJ27" i="33" s="1"/>
  <c r="M27" i="33"/>
  <c r="L27" i="33"/>
  <c r="Q27" i="33"/>
  <c r="AC27" i="33"/>
  <c r="F27" i="33"/>
  <c r="O27" i="33"/>
  <c r="W37" i="13"/>
  <c r="G37" i="13"/>
  <c r="H37" i="13" s="1"/>
  <c r="AA37" i="13"/>
  <c r="R37" i="13"/>
  <c r="V37" i="13"/>
  <c r="F37" i="13"/>
  <c r="S37" i="13"/>
  <c r="B37" i="13"/>
  <c r="AJ37" i="13" s="1"/>
  <c r="Y37" i="13"/>
  <c r="L37" i="13"/>
  <c r="T37" i="13"/>
  <c r="D37" i="13"/>
  <c r="M37" i="13"/>
  <c r="J37" i="13"/>
  <c r="AB37" i="13"/>
  <c r="C37" i="13"/>
  <c r="I37" i="13"/>
  <c r="O37" i="13"/>
  <c r="AC37" i="13"/>
  <c r="K37" i="13"/>
  <c r="Q37" i="13"/>
  <c r="N37" i="13"/>
  <c r="U37" i="13"/>
  <c r="P37" i="13"/>
  <c r="A38" i="13"/>
  <c r="Z37" i="13"/>
  <c r="E37" i="13"/>
  <c r="X37" i="13"/>
  <c r="X39" i="9"/>
  <c r="U39" i="9"/>
  <c r="G39" i="9"/>
  <c r="H39" i="9" s="1"/>
  <c r="A40" i="9"/>
  <c r="J39" i="9"/>
  <c r="AC39" i="9"/>
  <c r="V39" i="9"/>
  <c r="T39" i="9"/>
  <c r="O39" i="9"/>
  <c r="W39" i="9"/>
  <c r="R39" i="9"/>
  <c r="L39" i="9"/>
  <c r="I39" i="9"/>
  <c r="B39" i="9"/>
  <c r="AJ39" i="9" s="1"/>
  <c r="Z39" i="9"/>
  <c r="Q39" i="9"/>
  <c r="AA39" i="9"/>
  <c r="AB39" i="9"/>
  <c r="E39" i="9"/>
  <c r="M39" i="9"/>
  <c r="K39" i="9"/>
  <c r="D39" i="9"/>
  <c r="N39" i="9"/>
  <c r="C39" i="9"/>
  <c r="S39" i="9"/>
  <c r="F39" i="9"/>
  <c r="P39" i="9"/>
  <c r="Y39" i="9"/>
  <c r="B30" i="27"/>
  <c r="AJ30" i="27" s="1"/>
  <c r="E30" i="27"/>
  <c r="W30" i="27"/>
  <c r="AA30" i="27"/>
  <c r="X30" i="27"/>
  <c r="V30" i="27"/>
  <c r="AB30" i="27"/>
  <c r="O30" i="27"/>
  <c r="S30" i="27"/>
  <c r="P30" i="27"/>
  <c r="AC30" i="27"/>
  <c r="I30" i="27"/>
  <c r="K30" i="27"/>
  <c r="A31" i="27"/>
  <c r="D30" i="27"/>
  <c r="Q30" i="27"/>
  <c r="C30" i="27"/>
  <c r="U30" i="27"/>
  <c r="G30" i="27"/>
  <c r="H30" i="27" s="1"/>
  <c r="Y30" i="27"/>
  <c r="R30" i="27"/>
  <c r="Z30" i="27"/>
  <c r="N30" i="27"/>
  <c r="L30" i="27"/>
  <c r="M30" i="27"/>
  <c r="J30" i="27"/>
  <c r="F30" i="27"/>
  <c r="T30" i="27"/>
  <c r="AB28" i="31"/>
  <c r="Z28" i="31"/>
  <c r="X28" i="31"/>
  <c r="M28" i="31"/>
  <c r="S28" i="31"/>
  <c r="T28" i="31"/>
  <c r="W28" i="31"/>
  <c r="I28" i="31"/>
  <c r="L28" i="31"/>
  <c r="A29" i="31"/>
  <c r="Q28" i="31"/>
  <c r="U28" i="31"/>
  <c r="N28" i="31"/>
  <c r="G28" i="31"/>
  <c r="H28" i="31" s="1"/>
  <c r="K28" i="31"/>
  <c r="D28" i="31"/>
  <c r="R28" i="31"/>
  <c r="C28" i="31"/>
  <c r="AC28" i="31"/>
  <c r="V28" i="31"/>
  <c r="J28" i="31"/>
  <c r="Y28" i="31"/>
  <c r="B28" i="31"/>
  <c r="AJ28" i="31" s="1"/>
  <c r="E28" i="31"/>
  <c r="O28" i="31"/>
  <c r="P28" i="31"/>
  <c r="AA28" i="31"/>
  <c r="F28" i="31"/>
  <c r="N33" i="21"/>
  <c r="P33" i="21"/>
  <c r="Z33" i="21"/>
  <c r="D33" i="21"/>
  <c r="G33" i="21"/>
  <c r="H33" i="21" s="1"/>
  <c r="M33" i="21"/>
  <c r="AB33" i="21"/>
  <c r="C33" i="21"/>
  <c r="V33" i="21"/>
  <c r="S33" i="21"/>
  <c r="AC33" i="21"/>
  <c r="J33" i="21"/>
  <c r="A34" i="21"/>
  <c r="F33" i="21"/>
  <c r="X33" i="21"/>
  <c r="K33" i="21"/>
  <c r="Y33" i="21"/>
  <c r="AA33" i="21"/>
  <c r="O33" i="21"/>
  <c r="E33" i="21"/>
  <c r="Q33" i="21"/>
  <c r="L33" i="21"/>
  <c r="U33" i="21"/>
  <c r="I33" i="21"/>
  <c r="W33" i="21"/>
  <c r="T33" i="21"/>
  <c r="R33" i="21"/>
  <c r="B33" i="21"/>
  <c r="AJ33" i="21" s="1"/>
  <c r="A40" i="2"/>
  <c r="K39" i="2"/>
  <c r="AA39" i="2"/>
  <c r="Y39" i="2"/>
  <c r="L39" i="2"/>
  <c r="J39" i="2"/>
  <c r="W39" i="2"/>
  <c r="V39" i="2"/>
  <c r="AC39" i="2"/>
  <c r="Q39" i="2"/>
  <c r="S39" i="2"/>
  <c r="E39" i="2"/>
  <c r="C39" i="2"/>
  <c r="P39" i="2"/>
  <c r="O39" i="2"/>
  <c r="AB39" i="2"/>
  <c r="I39" i="2"/>
  <c r="B39" i="2"/>
  <c r="AJ39" i="2" s="1"/>
  <c r="N39" i="2"/>
  <c r="U39" i="2"/>
  <c r="D39" i="2"/>
  <c r="Z39" i="2"/>
  <c r="M39" i="2"/>
  <c r="F39" i="2"/>
  <c r="T39" i="2"/>
  <c r="R39" i="2"/>
  <c r="X39" i="2"/>
  <c r="G39" i="2"/>
  <c r="H39" i="2" s="1"/>
  <c r="Z13" i="15" l="1"/>
  <c r="Z14" i="15"/>
  <c r="Z15" i="15"/>
  <c r="Z13" i="27"/>
  <c r="Z14" i="27"/>
  <c r="Z13" i="13"/>
  <c r="Z14" i="13"/>
  <c r="Z23" i="33"/>
  <c r="Z15" i="33"/>
  <c r="Z24" i="33"/>
  <c r="Z16" i="33"/>
  <c r="Z17" i="33"/>
  <c r="Z13" i="33"/>
  <c r="Z18" i="33"/>
  <c r="Z19" i="33"/>
  <c r="Z20" i="33"/>
  <c r="Z21" i="33"/>
  <c r="Z14" i="33"/>
  <c r="Z22" i="33"/>
  <c r="Z25" i="33"/>
  <c r="Z26" i="33"/>
  <c r="Z13" i="2"/>
  <c r="Z14" i="2"/>
  <c r="Z15" i="2"/>
  <c r="Z16" i="2"/>
  <c r="Z13" i="37"/>
  <c r="Z14" i="37"/>
  <c r="Z15" i="37"/>
  <c r="Z16" i="37"/>
  <c r="Z19" i="37"/>
  <c r="Z17" i="37"/>
  <c r="Z18" i="37"/>
  <c r="Z16" i="29"/>
  <c r="Z14" i="29"/>
  <c r="Z13" i="29"/>
  <c r="Z15" i="29"/>
  <c r="Z13" i="21"/>
  <c r="Z14" i="21"/>
  <c r="AA12" i="29"/>
  <c r="AA12" i="15"/>
  <c r="BA1" i="1"/>
  <c r="AA12" i="33"/>
  <c r="AA12" i="2"/>
  <c r="AA12" i="21"/>
  <c r="AA12" i="37"/>
  <c r="AA12" i="31"/>
  <c r="AA12" i="23"/>
  <c r="AA12" i="27"/>
  <c r="AA12" i="13"/>
  <c r="AA12" i="17"/>
  <c r="AA12" i="9"/>
  <c r="AA12" i="11"/>
  <c r="AA12" i="35"/>
  <c r="AA12" i="25"/>
  <c r="AA12" i="19"/>
  <c r="Z14" i="19"/>
  <c r="Z13" i="19"/>
  <c r="Z15" i="31"/>
  <c r="Z13" i="31"/>
  <c r="Z14" i="31"/>
  <c r="Z13" i="23"/>
  <c r="Z14" i="23"/>
  <c r="Z13" i="11"/>
  <c r="Z14" i="11"/>
  <c r="Z14" i="17"/>
  <c r="Z13" i="17"/>
  <c r="Z14" i="35"/>
  <c r="Z13" i="35"/>
  <c r="Z14" i="25"/>
  <c r="Z13" i="25"/>
  <c r="Z19" i="9"/>
  <c r="Z13" i="9"/>
  <c r="Z14" i="9"/>
  <c r="Z15" i="9"/>
  <c r="Z17" i="9"/>
  <c r="Z16" i="9"/>
  <c r="Z18" i="9"/>
  <c r="K34" i="21"/>
  <c r="R34" i="21"/>
  <c r="M34" i="21"/>
  <c r="U34" i="21"/>
  <c r="X34" i="21"/>
  <c r="P34" i="21"/>
  <c r="AC34" i="21"/>
  <c r="I34" i="21"/>
  <c r="Z34" i="21"/>
  <c r="A35" i="21"/>
  <c r="B34" i="21"/>
  <c r="AJ34" i="21" s="1"/>
  <c r="Q34" i="21"/>
  <c r="G34" i="21"/>
  <c r="H34" i="21" s="1"/>
  <c r="W34" i="21"/>
  <c r="J34" i="21"/>
  <c r="L34" i="21"/>
  <c r="Y34" i="21"/>
  <c r="T34" i="21"/>
  <c r="F34" i="21"/>
  <c r="O34" i="21"/>
  <c r="N34" i="21"/>
  <c r="E34" i="21"/>
  <c r="S34" i="21"/>
  <c r="V34" i="21"/>
  <c r="C34" i="21"/>
  <c r="AB34" i="21"/>
  <c r="AA34" i="21"/>
  <c r="D34" i="21"/>
  <c r="G38" i="13"/>
  <c r="H38" i="13" s="1"/>
  <c r="AC38" i="13"/>
  <c r="AA38" i="13"/>
  <c r="K38" i="13"/>
  <c r="C38" i="13"/>
  <c r="L38" i="13"/>
  <c r="M38" i="13"/>
  <c r="A39" i="13"/>
  <c r="AB38" i="13"/>
  <c r="Y38" i="13"/>
  <c r="J38" i="13"/>
  <c r="E38" i="13"/>
  <c r="V38" i="13"/>
  <c r="N38" i="13"/>
  <c r="W38" i="13"/>
  <c r="S38" i="13"/>
  <c r="D38" i="13"/>
  <c r="T38" i="13"/>
  <c r="R38" i="13"/>
  <c r="O38" i="13"/>
  <c r="Q38" i="13"/>
  <c r="B38" i="13"/>
  <c r="AJ38" i="13" s="1"/>
  <c r="Z38" i="13"/>
  <c r="X38" i="13"/>
  <c r="U38" i="13"/>
  <c r="F38" i="13"/>
  <c r="P38" i="13"/>
  <c r="I38" i="13"/>
  <c r="J33" i="23"/>
  <c r="B33" i="23"/>
  <c r="AJ33" i="23" s="1"/>
  <c r="Q33" i="23"/>
  <c r="T33" i="23"/>
  <c r="A34" i="23"/>
  <c r="M33" i="23"/>
  <c r="N33" i="23"/>
  <c r="F33" i="23"/>
  <c r="E33" i="23"/>
  <c r="W33" i="23"/>
  <c r="AA33" i="23"/>
  <c r="O33" i="23"/>
  <c r="S33" i="23"/>
  <c r="V33" i="23"/>
  <c r="AC33" i="23"/>
  <c r="AB33" i="23"/>
  <c r="Z33" i="23"/>
  <c r="D33" i="23"/>
  <c r="R33" i="23"/>
  <c r="K33" i="23"/>
  <c r="C33" i="23"/>
  <c r="Y33" i="23"/>
  <c r="L33" i="23"/>
  <c r="G33" i="23"/>
  <c r="H33" i="23" s="1"/>
  <c r="P33" i="23"/>
  <c r="U33" i="23"/>
  <c r="X33" i="23"/>
  <c r="I33" i="23"/>
  <c r="M27" i="35"/>
  <c r="AA27" i="35"/>
  <c r="K27" i="35"/>
  <c r="L27" i="35"/>
  <c r="R27" i="35"/>
  <c r="P27" i="35"/>
  <c r="F27" i="35"/>
  <c r="W27" i="35"/>
  <c r="C27" i="35"/>
  <c r="J27" i="35"/>
  <c r="T27" i="35"/>
  <c r="Y27" i="35"/>
  <c r="S27" i="35"/>
  <c r="G27" i="35"/>
  <c r="H27" i="35" s="1"/>
  <c r="N27" i="35"/>
  <c r="V27" i="35"/>
  <c r="AB27" i="35"/>
  <c r="U27" i="35"/>
  <c r="A28" i="35"/>
  <c r="AC27" i="35"/>
  <c r="I27" i="35"/>
  <c r="O27" i="35"/>
  <c r="D27" i="35"/>
  <c r="X27" i="35"/>
  <c r="Q27" i="35"/>
  <c r="Z27" i="35"/>
  <c r="B27" i="35"/>
  <c r="AJ27" i="35" s="1"/>
  <c r="E27" i="35"/>
  <c r="B37" i="15"/>
  <c r="AJ37" i="15" s="1"/>
  <c r="AA37" i="15"/>
  <c r="Y37" i="15"/>
  <c r="F37" i="15"/>
  <c r="Z37" i="15"/>
  <c r="M37" i="15"/>
  <c r="A38" i="15"/>
  <c r="P37" i="15"/>
  <c r="L37" i="15"/>
  <c r="G37" i="15"/>
  <c r="H37" i="15" s="1"/>
  <c r="E37" i="15"/>
  <c r="S37" i="15"/>
  <c r="V37" i="15"/>
  <c r="U37" i="15"/>
  <c r="C37" i="15"/>
  <c r="J37" i="15"/>
  <c r="I37" i="15"/>
  <c r="O37" i="15"/>
  <c r="AC37" i="15"/>
  <c r="D37" i="15"/>
  <c r="T37" i="15"/>
  <c r="R37" i="15"/>
  <c r="Q37" i="15"/>
  <c r="AB37" i="15"/>
  <c r="N37" i="15"/>
  <c r="X37" i="15"/>
  <c r="W37" i="15"/>
  <c r="K37" i="15"/>
  <c r="V40" i="9"/>
  <c r="S40" i="9"/>
  <c r="B40" i="9"/>
  <c r="AJ40" i="9" s="1"/>
  <c r="F40" i="9"/>
  <c r="D40" i="9"/>
  <c r="E40" i="9"/>
  <c r="K40" i="9"/>
  <c r="U40" i="9"/>
  <c r="AC40" i="9"/>
  <c r="T40" i="9"/>
  <c r="N40" i="9"/>
  <c r="A41" i="9"/>
  <c r="R40" i="9"/>
  <c r="AB40" i="9"/>
  <c r="O40" i="9"/>
  <c r="L40" i="9"/>
  <c r="P40" i="9"/>
  <c r="Z40" i="9"/>
  <c r="AA40" i="9"/>
  <c r="G40" i="9"/>
  <c r="H40" i="9" s="1"/>
  <c r="M40" i="9"/>
  <c r="C40" i="9"/>
  <c r="X40" i="9"/>
  <c r="Q40" i="9"/>
  <c r="Y40" i="9"/>
  <c r="J40" i="9"/>
  <c r="I40" i="9"/>
  <c r="W40" i="9"/>
  <c r="S36" i="17"/>
  <c r="E36" i="17"/>
  <c r="O36" i="17"/>
  <c r="AB36" i="17"/>
  <c r="K36" i="17"/>
  <c r="D36" i="17"/>
  <c r="N36" i="17"/>
  <c r="R36" i="17"/>
  <c r="U36" i="17"/>
  <c r="X36" i="17"/>
  <c r="Q36" i="17"/>
  <c r="T36" i="17"/>
  <c r="W36" i="17"/>
  <c r="G36" i="17"/>
  <c r="H36" i="17" s="1"/>
  <c r="J36" i="17"/>
  <c r="V36" i="17"/>
  <c r="F36" i="17"/>
  <c r="M36" i="17"/>
  <c r="C36" i="17"/>
  <c r="I36" i="17"/>
  <c r="Y36" i="17"/>
  <c r="P36" i="17"/>
  <c r="Z36" i="17"/>
  <c r="AC36" i="17"/>
  <c r="A37" i="17"/>
  <c r="AA36" i="17"/>
  <c r="L36" i="17"/>
  <c r="B36" i="17"/>
  <c r="AJ36" i="17" s="1"/>
  <c r="I32" i="25"/>
  <c r="AA32" i="25"/>
  <c r="E32" i="25"/>
  <c r="V32" i="25"/>
  <c r="Y32" i="25"/>
  <c r="K32" i="25"/>
  <c r="N32" i="25"/>
  <c r="A33" i="25"/>
  <c r="AB32" i="25"/>
  <c r="F32" i="25"/>
  <c r="AC32" i="25"/>
  <c r="W32" i="25"/>
  <c r="Z32" i="25"/>
  <c r="X32" i="25"/>
  <c r="O32" i="25"/>
  <c r="D32" i="25"/>
  <c r="J32" i="25"/>
  <c r="U32" i="25"/>
  <c r="G32" i="25"/>
  <c r="H32" i="25" s="1"/>
  <c r="P32" i="25"/>
  <c r="T32" i="25"/>
  <c r="S32" i="25"/>
  <c r="B32" i="25"/>
  <c r="AJ32" i="25" s="1"/>
  <c r="M32" i="25"/>
  <c r="Q32" i="25"/>
  <c r="C32" i="25"/>
  <c r="L32" i="25"/>
  <c r="R32" i="25"/>
  <c r="AC30" i="29"/>
  <c r="Y30" i="29"/>
  <c r="AB30" i="29"/>
  <c r="C30" i="29"/>
  <c r="B30" i="29"/>
  <c r="AJ30" i="29" s="1"/>
  <c r="F30" i="29"/>
  <c r="W30" i="29"/>
  <c r="A31" i="29"/>
  <c r="R30" i="29"/>
  <c r="L30" i="29"/>
  <c r="G30" i="29"/>
  <c r="H30" i="29" s="1"/>
  <c r="D30" i="29"/>
  <c r="E30" i="29"/>
  <c r="K30" i="29"/>
  <c r="Q30" i="29"/>
  <c r="U30" i="29"/>
  <c r="Z30" i="29"/>
  <c r="J30" i="29"/>
  <c r="T30" i="29"/>
  <c r="N30" i="29"/>
  <c r="P30" i="29"/>
  <c r="V30" i="29"/>
  <c r="M30" i="29"/>
  <c r="AA30" i="29"/>
  <c r="I30" i="29"/>
  <c r="X30" i="29"/>
  <c r="S30" i="29"/>
  <c r="O30" i="29"/>
  <c r="AB39" i="11"/>
  <c r="Y39" i="11"/>
  <c r="N39" i="11"/>
  <c r="AC39" i="11"/>
  <c r="J39" i="11"/>
  <c r="C39" i="11"/>
  <c r="X39" i="11"/>
  <c r="I39" i="11"/>
  <c r="B39" i="11"/>
  <c r="AJ39" i="11" s="1"/>
  <c r="E39" i="11"/>
  <c r="S39" i="11"/>
  <c r="G39" i="11"/>
  <c r="H39" i="11" s="1"/>
  <c r="D39" i="11"/>
  <c r="R39" i="11"/>
  <c r="M39" i="11"/>
  <c r="U39" i="11"/>
  <c r="Q39" i="11"/>
  <c r="W39" i="11"/>
  <c r="F39" i="11"/>
  <c r="A40" i="11"/>
  <c r="T39" i="11"/>
  <c r="P39" i="11"/>
  <c r="K39" i="11"/>
  <c r="V39" i="11"/>
  <c r="L39" i="11"/>
  <c r="Z39" i="11"/>
  <c r="O39" i="11"/>
  <c r="AA39" i="11"/>
  <c r="U26" i="37"/>
  <c r="R26" i="37"/>
  <c r="W26" i="37"/>
  <c r="D26" i="37"/>
  <c r="Y26" i="37"/>
  <c r="M26" i="37"/>
  <c r="J26" i="37"/>
  <c r="G26" i="37"/>
  <c r="H26" i="37" s="1"/>
  <c r="C26" i="37"/>
  <c r="Z26" i="37"/>
  <c r="E26" i="37"/>
  <c r="B26" i="37"/>
  <c r="AJ26" i="37" s="1"/>
  <c r="T26" i="37"/>
  <c r="Q26" i="37"/>
  <c r="AC26" i="37"/>
  <c r="AA26" i="37"/>
  <c r="A27" i="37"/>
  <c r="O26" i="37"/>
  <c r="L26" i="37"/>
  <c r="V26" i="37"/>
  <c r="S26" i="37"/>
  <c r="X26" i="37"/>
  <c r="I26" i="37"/>
  <c r="F26" i="37"/>
  <c r="N26" i="37"/>
  <c r="K26" i="37"/>
  <c r="P26" i="37"/>
  <c r="AB26" i="37"/>
  <c r="AC35" i="19"/>
  <c r="Z35" i="19"/>
  <c r="K35" i="19"/>
  <c r="L35" i="19"/>
  <c r="O35" i="19"/>
  <c r="N35" i="19"/>
  <c r="M35" i="19"/>
  <c r="D35" i="19"/>
  <c r="R35" i="19"/>
  <c r="X35" i="19"/>
  <c r="U35" i="19"/>
  <c r="I35" i="19"/>
  <c r="Q35" i="19"/>
  <c r="F35" i="19"/>
  <c r="P35" i="19"/>
  <c r="T35" i="19"/>
  <c r="AB35" i="19"/>
  <c r="AA35" i="19"/>
  <c r="J35" i="19"/>
  <c r="V35" i="19"/>
  <c r="A36" i="19"/>
  <c r="W35" i="19"/>
  <c r="B35" i="19"/>
  <c r="AJ35" i="19" s="1"/>
  <c r="G35" i="19"/>
  <c r="H35" i="19" s="1"/>
  <c r="E35" i="19"/>
  <c r="C35" i="19"/>
  <c r="Y35" i="19"/>
  <c r="S35" i="19"/>
  <c r="V29" i="31"/>
  <c r="I29" i="31"/>
  <c r="J29" i="31"/>
  <c r="N29" i="31"/>
  <c r="D29" i="31"/>
  <c r="C29" i="31"/>
  <c r="AC29" i="31"/>
  <c r="F29" i="31"/>
  <c r="L29" i="31"/>
  <c r="Z29" i="31"/>
  <c r="O29" i="31"/>
  <c r="AA29" i="31"/>
  <c r="X29" i="31"/>
  <c r="T29" i="31"/>
  <c r="K29" i="31"/>
  <c r="A30" i="31"/>
  <c r="P29" i="31"/>
  <c r="U29" i="31"/>
  <c r="S29" i="31"/>
  <c r="W29" i="31"/>
  <c r="Q29" i="31"/>
  <c r="R29" i="31"/>
  <c r="E29" i="31"/>
  <c r="AB29" i="31"/>
  <c r="G29" i="31"/>
  <c r="H29" i="31" s="1"/>
  <c r="Y29" i="31"/>
  <c r="B29" i="31"/>
  <c r="AJ29" i="31" s="1"/>
  <c r="M29" i="31"/>
  <c r="L31" i="27"/>
  <c r="O31" i="27"/>
  <c r="I31" i="27"/>
  <c r="D31" i="27"/>
  <c r="G31" i="27"/>
  <c r="H31" i="27" s="1"/>
  <c r="AA31" i="27"/>
  <c r="K31" i="27"/>
  <c r="AC31" i="27"/>
  <c r="Z31" i="27"/>
  <c r="X31" i="27"/>
  <c r="Q31" i="27"/>
  <c r="U31" i="27"/>
  <c r="R31" i="27"/>
  <c r="A32" i="27"/>
  <c r="N31" i="27"/>
  <c r="W31" i="27"/>
  <c r="M31" i="27"/>
  <c r="J31" i="27"/>
  <c r="C31" i="27"/>
  <c r="Y31" i="27"/>
  <c r="AB31" i="27"/>
  <c r="E31" i="27"/>
  <c r="B31" i="27"/>
  <c r="AJ31" i="27" s="1"/>
  <c r="F31" i="27"/>
  <c r="V31" i="27"/>
  <c r="T31" i="27"/>
  <c r="P31" i="27"/>
  <c r="S31" i="27"/>
  <c r="K28" i="33"/>
  <c r="V28" i="33"/>
  <c r="D28" i="33"/>
  <c r="X28" i="33"/>
  <c r="AB28" i="33"/>
  <c r="R28" i="33"/>
  <c r="E28" i="33"/>
  <c r="O28" i="33"/>
  <c r="B28" i="33"/>
  <c r="AJ28" i="33" s="1"/>
  <c r="S28" i="33"/>
  <c r="G28" i="33"/>
  <c r="H28" i="33" s="1"/>
  <c r="I28" i="33"/>
  <c r="Q28" i="33"/>
  <c r="AC28" i="33"/>
  <c r="A29" i="33"/>
  <c r="Z28" i="33"/>
  <c r="N28" i="33"/>
  <c r="J28" i="33"/>
  <c r="M28" i="33"/>
  <c r="C28" i="33"/>
  <c r="T28" i="33"/>
  <c r="W28" i="33"/>
  <c r="Y28" i="33"/>
  <c r="L28" i="33"/>
  <c r="F28" i="33"/>
  <c r="P28" i="33"/>
  <c r="AA28" i="33"/>
  <c r="U28" i="33"/>
  <c r="A41" i="2"/>
  <c r="J40" i="2"/>
  <c r="I40" i="2"/>
  <c r="W40" i="2"/>
  <c r="C40" i="2"/>
  <c r="P40" i="2"/>
  <c r="V40" i="2"/>
  <c r="G40" i="2"/>
  <c r="H40" i="2" s="1"/>
  <c r="U40" i="2"/>
  <c r="AA40" i="2"/>
  <c r="Y40" i="2"/>
  <c r="AC40" i="2"/>
  <c r="T40" i="2"/>
  <c r="M40" i="2"/>
  <c r="L40" i="2"/>
  <c r="X40" i="2"/>
  <c r="Z40" i="2"/>
  <c r="S40" i="2"/>
  <c r="B40" i="2"/>
  <c r="AJ40" i="2" s="1"/>
  <c r="O40" i="2"/>
  <c r="K40" i="2"/>
  <c r="F40" i="2"/>
  <c r="N40" i="2"/>
  <c r="E40" i="2"/>
  <c r="Q40" i="2"/>
  <c r="D40" i="2"/>
  <c r="R40" i="2"/>
  <c r="AB40" i="2"/>
  <c r="AA13" i="27" l="1"/>
  <c r="AA14" i="27"/>
  <c r="AA13" i="15"/>
  <c r="AA14" i="15"/>
  <c r="AA15" i="15"/>
  <c r="AA13" i="19"/>
  <c r="AA14" i="19"/>
  <c r="AA13" i="23"/>
  <c r="AA14" i="23"/>
  <c r="AA13" i="25"/>
  <c r="AA14" i="25"/>
  <c r="AA14" i="31"/>
  <c r="AA13" i="31"/>
  <c r="AA15" i="31"/>
  <c r="AA13" i="35"/>
  <c r="AA14" i="35"/>
  <c r="AA13" i="37"/>
  <c r="AA14" i="37"/>
  <c r="AA15" i="37"/>
  <c r="AA19" i="37"/>
  <c r="AA16" i="37"/>
  <c r="AA17" i="37"/>
  <c r="AA18" i="37"/>
  <c r="AA13" i="11"/>
  <c r="AA14" i="11"/>
  <c r="AA14" i="21"/>
  <c r="AA13" i="21"/>
  <c r="AA13" i="9"/>
  <c r="AA19" i="9"/>
  <c r="AA14" i="9"/>
  <c r="AA15" i="9"/>
  <c r="AA16" i="9"/>
  <c r="AA17" i="9"/>
  <c r="AA18" i="9"/>
  <c r="AA13" i="2"/>
  <c r="AA14" i="2"/>
  <c r="AA15" i="2"/>
  <c r="AA16" i="2"/>
  <c r="AA14" i="17"/>
  <c r="AA13" i="17"/>
  <c r="AA24" i="33"/>
  <c r="AA17" i="33"/>
  <c r="AA18" i="33"/>
  <c r="AA19" i="33"/>
  <c r="AA16" i="33"/>
  <c r="AA20" i="33"/>
  <c r="AA13" i="33"/>
  <c r="AA21" i="33"/>
  <c r="AA14" i="33"/>
  <c r="AA22" i="33"/>
  <c r="AA15" i="33"/>
  <c r="AA23" i="33"/>
  <c r="AA25" i="33"/>
  <c r="AA26" i="33"/>
  <c r="AA16" i="29"/>
  <c r="AA13" i="29"/>
  <c r="AA15" i="29"/>
  <c r="AA14" i="29"/>
  <c r="AA13" i="13"/>
  <c r="AA14" i="13"/>
  <c r="J12" i="13"/>
  <c r="J12" i="29"/>
  <c r="J12" i="11"/>
  <c r="J12" i="31"/>
  <c r="J12" i="9"/>
  <c r="J12" i="27"/>
  <c r="J12" i="21"/>
  <c r="J12" i="35"/>
  <c r="J12" i="19"/>
  <c r="J12" i="33"/>
  <c r="J12" i="25"/>
  <c r="J12" i="37"/>
  <c r="J12" i="17"/>
  <c r="BB1" i="1"/>
  <c r="J12" i="2"/>
  <c r="J12" i="23"/>
  <c r="J12" i="15"/>
  <c r="L36" i="19"/>
  <c r="J36" i="19"/>
  <c r="D36" i="19"/>
  <c r="T36" i="19"/>
  <c r="O36" i="19"/>
  <c r="U36" i="19"/>
  <c r="AC36" i="19"/>
  <c r="AB36" i="19"/>
  <c r="K36" i="19"/>
  <c r="AA36" i="19"/>
  <c r="X36" i="19"/>
  <c r="C36" i="19"/>
  <c r="V36" i="19"/>
  <c r="P36" i="19"/>
  <c r="W36" i="19"/>
  <c r="R36" i="19"/>
  <c r="Y36" i="19"/>
  <c r="I36" i="19"/>
  <c r="M36" i="19"/>
  <c r="Z36" i="19"/>
  <c r="G36" i="19"/>
  <c r="H36" i="19" s="1"/>
  <c r="F36" i="19"/>
  <c r="S36" i="19"/>
  <c r="B36" i="19"/>
  <c r="AJ36" i="19" s="1"/>
  <c r="A37" i="19"/>
  <c r="N36" i="19"/>
  <c r="E36" i="19"/>
  <c r="Q36" i="19"/>
  <c r="X30" i="31"/>
  <c r="AA30" i="31"/>
  <c r="AB30" i="31"/>
  <c r="D30" i="31"/>
  <c r="P30" i="31"/>
  <c r="V30" i="31"/>
  <c r="M30" i="31"/>
  <c r="W30" i="31"/>
  <c r="A31" i="31"/>
  <c r="N30" i="31"/>
  <c r="U30" i="31"/>
  <c r="Z30" i="31"/>
  <c r="K30" i="31"/>
  <c r="G30" i="31"/>
  <c r="H30" i="31" s="1"/>
  <c r="T30" i="31"/>
  <c r="R30" i="31"/>
  <c r="F30" i="31"/>
  <c r="AC30" i="31"/>
  <c r="Y30" i="31"/>
  <c r="J30" i="31"/>
  <c r="C30" i="31"/>
  <c r="O30" i="31"/>
  <c r="Q30" i="31"/>
  <c r="I30" i="31"/>
  <c r="S30" i="31"/>
  <c r="E30" i="31"/>
  <c r="L30" i="31"/>
  <c r="B30" i="31"/>
  <c r="AJ30" i="31" s="1"/>
  <c r="V38" i="15"/>
  <c r="Q38" i="15"/>
  <c r="M38" i="15"/>
  <c r="AC38" i="15"/>
  <c r="S38" i="15"/>
  <c r="W38" i="15"/>
  <c r="AB38" i="15"/>
  <c r="N38" i="15"/>
  <c r="D38" i="15"/>
  <c r="Y38" i="15"/>
  <c r="X38" i="15"/>
  <c r="K38" i="15"/>
  <c r="G38" i="15"/>
  <c r="H38" i="15" s="1"/>
  <c r="B38" i="15"/>
  <c r="AJ38" i="15" s="1"/>
  <c r="R38" i="15"/>
  <c r="I38" i="15"/>
  <c r="E38" i="15"/>
  <c r="U38" i="15"/>
  <c r="AA38" i="15"/>
  <c r="L38" i="15"/>
  <c r="F38" i="15"/>
  <c r="A39" i="15"/>
  <c r="O38" i="15"/>
  <c r="J38" i="15"/>
  <c r="C38" i="15"/>
  <c r="T38" i="15"/>
  <c r="P38" i="15"/>
  <c r="Z38" i="15"/>
  <c r="Z28" i="35"/>
  <c r="B28" i="35"/>
  <c r="AJ28" i="35" s="1"/>
  <c r="D28" i="35"/>
  <c r="M28" i="35"/>
  <c r="L28" i="35"/>
  <c r="O28" i="35"/>
  <c r="T28" i="35"/>
  <c r="I28" i="35"/>
  <c r="K28" i="35"/>
  <c r="V28" i="35"/>
  <c r="E28" i="35"/>
  <c r="W28" i="35"/>
  <c r="U28" i="35"/>
  <c r="Y28" i="35"/>
  <c r="A29" i="35"/>
  <c r="N28" i="35"/>
  <c r="AA28" i="35"/>
  <c r="C28" i="35"/>
  <c r="R28" i="35"/>
  <c r="P28" i="35"/>
  <c r="S28" i="35"/>
  <c r="Q28" i="35"/>
  <c r="J28" i="35"/>
  <c r="AC28" i="35"/>
  <c r="G28" i="35"/>
  <c r="H28" i="35" s="1"/>
  <c r="F28" i="35"/>
  <c r="X28" i="35"/>
  <c r="AB28" i="35"/>
  <c r="S35" i="21"/>
  <c r="Q35" i="21"/>
  <c r="W35" i="21"/>
  <c r="Z35" i="21"/>
  <c r="C35" i="21"/>
  <c r="U35" i="21"/>
  <c r="K35" i="21"/>
  <c r="A36" i="21"/>
  <c r="AA35" i="21"/>
  <c r="E35" i="21"/>
  <c r="D35" i="21"/>
  <c r="AC35" i="21"/>
  <c r="P35" i="21"/>
  <c r="F35" i="21"/>
  <c r="M35" i="21"/>
  <c r="AB35" i="21"/>
  <c r="R35" i="21"/>
  <c r="Y35" i="21"/>
  <c r="T35" i="21"/>
  <c r="G35" i="21"/>
  <c r="H35" i="21" s="1"/>
  <c r="O35" i="21"/>
  <c r="L35" i="21"/>
  <c r="V35" i="21"/>
  <c r="N35" i="21"/>
  <c r="I35" i="21"/>
  <c r="B35" i="21"/>
  <c r="AJ35" i="21" s="1"/>
  <c r="X35" i="21"/>
  <c r="J35" i="21"/>
  <c r="M40" i="11"/>
  <c r="J40" i="11"/>
  <c r="L40" i="11"/>
  <c r="O40" i="11"/>
  <c r="Q40" i="11"/>
  <c r="K40" i="11"/>
  <c r="AC40" i="11"/>
  <c r="Y40" i="11"/>
  <c r="P40" i="11"/>
  <c r="N40" i="11"/>
  <c r="F40" i="11"/>
  <c r="AB40" i="11"/>
  <c r="V40" i="11"/>
  <c r="I40" i="11"/>
  <c r="A41" i="11"/>
  <c r="C40" i="11"/>
  <c r="E40" i="11"/>
  <c r="AA40" i="11"/>
  <c r="X40" i="11"/>
  <c r="D40" i="11"/>
  <c r="G40" i="11"/>
  <c r="H40" i="11" s="1"/>
  <c r="B40" i="11"/>
  <c r="AJ40" i="11" s="1"/>
  <c r="Z40" i="11"/>
  <c r="U40" i="11"/>
  <c r="S40" i="11"/>
  <c r="T40" i="11"/>
  <c r="W40" i="11"/>
  <c r="R40" i="11"/>
  <c r="F31" i="29"/>
  <c r="Q31" i="29"/>
  <c r="Z31" i="29"/>
  <c r="Y31" i="29"/>
  <c r="K31" i="29"/>
  <c r="L31" i="29"/>
  <c r="AB31" i="29"/>
  <c r="A32" i="29"/>
  <c r="C31" i="29"/>
  <c r="U31" i="29"/>
  <c r="G31" i="29"/>
  <c r="H31" i="29" s="1"/>
  <c r="N31" i="29"/>
  <c r="B31" i="29"/>
  <c r="AJ31" i="29" s="1"/>
  <c r="I31" i="29"/>
  <c r="P31" i="29"/>
  <c r="R31" i="29"/>
  <c r="M31" i="29"/>
  <c r="V31" i="29"/>
  <c r="J31" i="29"/>
  <c r="X31" i="29"/>
  <c r="O31" i="29"/>
  <c r="E31" i="29"/>
  <c r="T31" i="29"/>
  <c r="W31" i="29"/>
  <c r="AC31" i="29"/>
  <c r="S31" i="29"/>
  <c r="D31" i="29"/>
  <c r="AA31" i="29"/>
  <c r="E37" i="17"/>
  <c r="I37" i="17"/>
  <c r="M37" i="17"/>
  <c r="R37" i="17"/>
  <c r="S37" i="17"/>
  <c r="P37" i="17"/>
  <c r="O37" i="17"/>
  <c r="Y37" i="17"/>
  <c r="J37" i="17"/>
  <c r="AB37" i="17"/>
  <c r="N37" i="17"/>
  <c r="Q37" i="17"/>
  <c r="C37" i="17"/>
  <c r="D37" i="17"/>
  <c r="X37" i="17"/>
  <c r="T37" i="17"/>
  <c r="G37" i="17"/>
  <c r="H37" i="17" s="1"/>
  <c r="AC37" i="17"/>
  <c r="W37" i="17"/>
  <c r="F37" i="17"/>
  <c r="U37" i="17"/>
  <c r="B37" i="17"/>
  <c r="AJ37" i="17" s="1"/>
  <c r="L37" i="17"/>
  <c r="AA37" i="17"/>
  <c r="A38" i="17"/>
  <c r="K37" i="17"/>
  <c r="V37" i="17"/>
  <c r="Z37" i="17"/>
  <c r="J34" i="23"/>
  <c r="AB34" i="23"/>
  <c r="E34" i="23"/>
  <c r="O34" i="23"/>
  <c r="AC34" i="23"/>
  <c r="L34" i="23"/>
  <c r="U34" i="23"/>
  <c r="X34" i="23"/>
  <c r="M34" i="23"/>
  <c r="Q34" i="23"/>
  <c r="T34" i="23"/>
  <c r="C34" i="23"/>
  <c r="Z34" i="23"/>
  <c r="A35" i="23"/>
  <c r="P34" i="23"/>
  <c r="G34" i="23"/>
  <c r="H34" i="23" s="1"/>
  <c r="V34" i="23"/>
  <c r="B34" i="23"/>
  <c r="AJ34" i="23" s="1"/>
  <c r="I34" i="23"/>
  <c r="F34" i="23"/>
  <c r="K34" i="23"/>
  <c r="AA34" i="23"/>
  <c r="N34" i="23"/>
  <c r="R34" i="23"/>
  <c r="D34" i="23"/>
  <c r="S34" i="23"/>
  <c r="Y34" i="23"/>
  <c r="W34" i="23"/>
  <c r="U27" i="37"/>
  <c r="Z27" i="37"/>
  <c r="Y27" i="37"/>
  <c r="F27" i="37"/>
  <c r="I27" i="37"/>
  <c r="X27" i="37"/>
  <c r="M27" i="37"/>
  <c r="J27" i="37"/>
  <c r="Q27" i="37"/>
  <c r="P27" i="37"/>
  <c r="E27" i="37"/>
  <c r="R27" i="37"/>
  <c r="C27" i="37"/>
  <c r="L27" i="37"/>
  <c r="D27" i="37"/>
  <c r="A28" i="37"/>
  <c r="AB27" i="37"/>
  <c r="S27" i="37"/>
  <c r="V27" i="37"/>
  <c r="G27" i="37"/>
  <c r="H27" i="37" s="1"/>
  <c r="W27" i="37"/>
  <c r="T27" i="37"/>
  <c r="AA27" i="37"/>
  <c r="K27" i="37"/>
  <c r="O27" i="37"/>
  <c r="AC27" i="37"/>
  <c r="B27" i="37"/>
  <c r="AJ27" i="37" s="1"/>
  <c r="N27" i="37"/>
  <c r="X29" i="33"/>
  <c r="O29" i="33"/>
  <c r="Y29" i="33"/>
  <c r="V29" i="33"/>
  <c r="N29" i="33"/>
  <c r="L29" i="33"/>
  <c r="I29" i="33"/>
  <c r="AB29" i="33"/>
  <c r="W29" i="33"/>
  <c r="S29" i="33"/>
  <c r="C29" i="33"/>
  <c r="D29" i="33"/>
  <c r="J29" i="33"/>
  <c r="P29" i="33"/>
  <c r="AC29" i="33"/>
  <c r="U29" i="33"/>
  <c r="K29" i="33"/>
  <c r="Z29" i="33"/>
  <c r="A30" i="33"/>
  <c r="F29" i="33"/>
  <c r="M29" i="33"/>
  <c r="AA29" i="33"/>
  <c r="T29" i="33"/>
  <c r="R29" i="33"/>
  <c r="B29" i="33"/>
  <c r="AJ29" i="33" s="1"/>
  <c r="Q29" i="33"/>
  <c r="G29" i="33"/>
  <c r="H29" i="33" s="1"/>
  <c r="E29" i="33"/>
  <c r="P41" i="9"/>
  <c r="O41" i="9"/>
  <c r="T41" i="9"/>
  <c r="Y41" i="9"/>
  <c r="X41" i="9"/>
  <c r="I41" i="9"/>
  <c r="D41" i="9"/>
  <c r="V41" i="9"/>
  <c r="E41" i="9"/>
  <c r="U41" i="9"/>
  <c r="G41" i="9"/>
  <c r="H41" i="9" s="1"/>
  <c r="A42" i="9"/>
  <c r="Q41" i="9"/>
  <c r="Z41" i="9"/>
  <c r="K41" i="9"/>
  <c r="J41" i="9"/>
  <c r="L41" i="9"/>
  <c r="C41" i="9"/>
  <c r="AB41" i="9"/>
  <c r="M41" i="9"/>
  <c r="AA41" i="9"/>
  <c r="F41" i="9"/>
  <c r="W41" i="9"/>
  <c r="N41" i="9"/>
  <c r="B41" i="9"/>
  <c r="AJ41" i="9" s="1"/>
  <c r="S41" i="9"/>
  <c r="R41" i="9"/>
  <c r="AC41" i="9"/>
  <c r="K39" i="13"/>
  <c r="E39" i="13"/>
  <c r="O39" i="13"/>
  <c r="R39" i="13"/>
  <c r="B39" i="13"/>
  <c r="AJ39" i="13" s="1"/>
  <c r="AC39" i="13"/>
  <c r="Z39" i="13"/>
  <c r="A40" i="13"/>
  <c r="P39" i="13"/>
  <c r="Y39" i="13"/>
  <c r="I39" i="13"/>
  <c r="T39" i="13"/>
  <c r="N39" i="13"/>
  <c r="C39" i="13"/>
  <c r="M39" i="13"/>
  <c r="G39" i="13"/>
  <c r="H39" i="13" s="1"/>
  <c r="L39" i="13"/>
  <c r="AA39" i="13"/>
  <c r="J39" i="13"/>
  <c r="AB39" i="13"/>
  <c r="W39" i="13"/>
  <c r="S39" i="13"/>
  <c r="U39" i="13"/>
  <c r="V39" i="13"/>
  <c r="D39" i="13"/>
  <c r="X39" i="13"/>
  <c r="Q39" i="13"/>
  <c r="F39" i="13"/>
  <c r="F32" i="27"/>
  <c r="J32" i="27"/>
  <c r="M32" i="27"/>
  <c r="R32" i="27"/>
  <c r="AB32" i="27"/>
  <c r="I32" i="27"/>
  <c r="P32" i="27"/>
  <c r="A33" i="27"/>
  <c r="T32" i="27"/>
  <c r="B32" i="27"/>
  <c r="AJ32" i="27" s="1"/>
  <c r="C32" i="27"/>
  <c r="W32" i="27"/>
  <c r="L32" i="27"/>
  <c r="Z32" i="27"/>
  <c r="U32" i="27"/>
  <c r="E32" i="27"/>
  <c r="O32" i="27"/>
  <c r="D32" i="27"/>
  <c r="X32" i="27"/>
  <c r="K32" i="27"/>
  <c r="G32" i="27"/>
  <c r="H32" i="27" s="1"/>
  <c r="Y32" i="27"/>
  <c r="S32" i="27"/>
  <c r="AC32" i="27"/>
  <c r="N32" i="27"/>
  <c r="Q32" i="27"/>
  <c r="AA32" i="27"/>
  <c r="V32" i="27"/>
  <c r="K33" i="25"/>
  <c r="M33" i="25"/>
  <c r="R33" i="25"/>
  <c r="V33" i="25"/>
  <c r="C33" i="25"/>
  <c r="E33" i="25"/>
  <c r="D33" i="25"/>
  <c r="O33" i="25"/>
  <c r="Y33" i="25"/>
  <c r="W33" i="25"/>
  <c r="N33" i="25"/>
  <c r="Q33" i="25"/>
  <c r="AB33" i="25"/>
  <c r="G33" i="25"/>
  <c r="H33" i="25" s="1"/>
  <c r="F33" i="25"/>
  <c r="AC33" i="25"/>
  <c r="I33" i="25"/>
  <c r="B33" i="25"/>
  <c r="AJ33" i="25" s="1"/>
  <c r="X33" i="25"/>
  <c r="AA33" i="25"/>
  <c r="L33" i="25"/>
  <c r="A34" i="25"/>
  <c r="J33" i="25"/>
  <c r="Z33" i="25"/>
  <c r="S33" i="25"/>
  <c r="U33" i="25"/>
  <c r="P33" i="25"/>
  <c r="T33" i="25"/>
  <c r="A42" i="2"/>
  <c r="AC41" i="2"/>
  <c r="AB41" i="2"/>
  <c r="V41" i="2"/>
  <c r="AA41" i="2"/>
  <c r="Z41" i="2"/>
  <c r="M41" i="2"/>
  <c r="P41" i="2"/>
  <c r="G41" i="2"/>
  <c r="H41" i="2" s="1"/>
  <c r="L41" i="2"/>
  <c r="K41" i="2"/>
  <c r="Y41" i="2"/>
  <c r="B41" i="2"/>
  <c r="AJ41" i="2" s="1"/>
  <c r="E41" i="2"/>
  <c r="D41" i="2"/>
  <c r="R41" i="2"/>
  <c r="X41" i="2"/>
  <c r="C41" i="2"/>
  <c r="I41" i="2"/>
  <c r="F41" i="2"/>
  <c r="N41" i="2"/>
  <c r="S41" i="2"/>
  <c r="O41" i="2"/>
  <c r="T41" i="2"/>
  <c r="J41" i="2"/>
  <c r="Q41" i="2"/>
  <c r="U41" i="2"/>
  <c r="W41" i="2"/>
  <c r="J15" i="37" l="1"/>
  <c r="J16" i="37"/>
  <c r="J17" i="37"/>
  <c r="J18" i="37"/>
  <c r="J19" i="37"/>
  <c r="J14" i="37"/>
  <c r="J13" i="37"/>
  <c r="J13" i="31"/>
  <c r="J15" i="31"/>
  <c r="J14" i="31"/>
  <c r="J13" i="33"/>
  <c r="J21" i="33"/>
  <c r="J14" i="33"/>
  <c r="J22" i="33"/>
  <c r="J25" i="33"/>
  <c r="J20" i="33"/>
  <c r="J15" i="33"/>
  <c r="J23" i="33"/>
  <c r="J16" i="33"/>
  <c r="J24" i="33"/>
  <c r="J17" i="33"/>
  <c r="J18" i="33"/>
  <c r="J19" i="33"/>
  <c r="J26" i="33"/>
  <c r="J13" i="29"/>
  <c r="J14" i="29"/>
  <c r="J15" i="29"/>
  <c r="J16" i="29"/>
  <c r="J13" i="25"/>
  <c r="J14" i="25"/>
  <c r="J14" i="15"/>
  <c r="J15" i="15"/>
  <c r="J13" i="15"/>
  <c r="J13" i="19"/>
  <c r="J14" i="19"/>
  <c r="J13" i="13"/>
  <c r="J14" i="13"/>
  <c r="J13" i="23"/>
  <c r="J14" i="23"/>
  <c r="J13" i="35"/>
  <c r="J14" i="35"/>
  <c r="J14" i="11"/>
  <c r="J13" i="11"/>
  <c r="J13" i="2"/>
  <c r="J14" i="2"/>
  <c r="J15" i="2"/>
  <c r="J16" i="2"/>
  <c r="J14" i="21"/>
  <c r="J13" i="21"/>
  <c r="K12" i="23"/>
  <c r="K12" i="27"/>
  <c r="K12" i="13"/>
  <c r="K12" i="33"/>
  <c r="K12" i="11"/>
  <c r="K12" i="35"/>
  <c r="K12" i="37"/>
  <c r="K12" i="9"/>
  <c r="K12" i="21"/>
  <c r="K12" i="17"/>
  <c r="K12" i="19"/>
  <c r="K12" i="25"/>
  <c r="K12" i="15"/>
  <c r="K12" i="31"/>
  <c r="BC1" i="1"/>
  <c r="BD1" i="1" s="1"/>
  <c r="BE1" i="1" s="1"/>
  <c r="BF1" i="1" s="1"/>
  <c r="BG1" i="1" s="1"/>
  <c r="BH1" i="1" s="1"/>
  <c r="BI1" i="1" s="1"/>
  <c r="K12" i="29"/>
  <c r="K12" i="2"/>
  <c r="J13" i="27"/>
  <c r="J14" i="27"/>
  <c r="J13" i="17"/>
  <c r="J14" i="17"/>
  <c r="J16" i="9"/>
  <c r="J15" i="9"/>
  <c r="J17" i="9"/>
  <c r="J18" i="9"/>
  <c r="J19" i="9"/>
  <c r="J13" i="9"/>
  <c r="J14" i="9"/>
  <c r="V33" i="27"/>
  <c r="D33" i="27"/>
  <c r="J33" i="27"/>
  <c r="N33" i="27"/>
  <c r="AB33" i="27"/>
  <c r="E33" i="27"/>
  <c r="Y33" i="27"/>
  <c r="F33" i="27"/>
  <c r="C33" i="27"/>
  <c r="W33" i="27"/>
  <c r="Q33" i="27"/>
  <c r="AA33" i="27"/>
  <c r="R33" i="27"/>
  <c r="L33" i="27"/>
  <c r="G33" i="27"/>
  <c r="H33" i="27" s="1"/>
  <c r="P33" i="27"/>
  <c r="I33" i="27"/>
  <c r="T33" i="27"/>
  <c r="Z33" i="27"/>
  <c r="M33" i="27"/>
  <c r="B33" i="27"/>
  <c r="AJ33" i="27" s="1"/>
  <c r="X33" i="27"/>
  <c r="S33" i="27"/>
  <c r="U33" i="27"/>
  <c r="AC33" i="27"/>
  <c r="A34" i="27"/>
  <c r="K33" i="27"/>
  <c r="O33" i="27"/>
  <c r="K35" i="23"/>
  <c r="C35" i="23"/>
  <c r="V35" i="23"/>
  <c r="G35" i="23"/>
  <c r="H35" i="23" s="1"/>
  <c r="S35" i="23"/>
  <c r="AC35" i="23"/>
  <c r="E35" i="23"/>
  <c r="A36" i="23"/>
  <c r="X35" i="23"/>
  <c r="Q35" i="23"/>
  <c r="J35" i="23"/>
  <c r="M35" i="23"/>
  <c r="L35" i="23"/>
  <c r="P35" i="23"/>
  <c r="D35" i="23"/>
  <c r="W35" i="23"/>
  <c r="O35" i="23"/>
  <c r="U35" i="23"/>
  <c r="I35" i="23"/>
  <c r="Y35" i="23"/>
  <c r="B35" i="23"/>
  <c r="AJ35" i="23" s="1"/>
  <c r="R35" i="23"/>
  <c r="AA35" i="23"/>
  <c r="T35" i="23"/>
  <c r="N35" i="23"/>
  <c r="F35" i="23"/>
  <c r="Z35" i="23"/>
  <c r="AB35" i="23"/>
  <c r="Z28" i="37"/>
  <c r="W28" i="37"/>
  <c r="L28" i="37"/>
  <c r="AA28" i="37"/>
  <c r="S28" i="37"/>
  <c r="R28" i="37"/>
  <c r="O28" i="37"/>
  <c r="D28" i="37"/>
  <c r="M28" i="37"/>
  <c r="F28" i="37"/>
  <c r="AB28" i="37"/>
  <c r="J28" i="37"/>
  <c r="G28" i="37"/>
  <c r="H28" i="37" s="1"/>
  <c r="C28" i="37"/>
  <c r="AC28" i="37"/>
  <c r="Q28" i="37"/>
  <c r="U28" i="37"/>
  <c r="I28" i="37"/>
  <c r="B28" i="37"/>
  <c r="AJ28" i="37" s="1"/>
  <c r="V28" i="37"/>
  <c r="X28" i="37"/>
  <c r="P28" i="37"/>
  <c r="Y28" i="37"/>
  <c r="N28" i="37"/>
  <c r="K28" i="37"/>
  <c r="A29" i="37"/>
  <c r="T28" i="37"/>
  <c r="E28" i="37"/>
  <c r="G39" i="15"/>
  <c r="H39" i="15" s="1"/>
  <c r="X39" i="15"/>
  <c r="J39" i="15"/>
  <c r="C39" i="15"/>
  <c r="R39" i="15"/>
  <c r="AB39" i="15"/>
  <c r="K39" i="15"/>
  <c r="AA39" i="15"/>
  <c r="N39" i="15"/>
  <c r="L39" i="15"/>
  <c r="E39" i="15"/>
  <c r="AC39" i="15"/>
  <c r="D39" i="15"/>
  <c r="O39" i="15"/>
  <c r="F39" i="15"/>
  <c r="S39" i="15"/>
  <c r="P39" i="15"/>
  <c r="M39" i="15"/>
  <c r="Y39" i="15"/>
  <c r="T39" i="15"/>
  <c r="Z39" i="15"/>
  <c r="I39" i="15"/>
  <c r="B39" i="15"/>
  <c r="AJ39" i="15" s="1"/>
  <c r="A40" i="15"/>
  <c r="W39" i="15"/>
  <c r="U39" i="15"/>
  <c r="V39" i="15"/>
  <c r="Q39" i="15"/>
  <c r="K31" i="31"/>
  <c r="A32" i="31"/>
  <c r="M31" i="31"/>
  <c r="Q31" i="31"/>
  <c r="E31" i="31"/>
  <c r="C31" i="31"/>
  <c r="AB31" i="31"/>
  <c r="F31" i="31"/>
  <c r="Y31" i="31"/>
  <c r="X31" i="31"/>
  <c r="Z31" i="31"/>
  <c r="T31" i="31"/>
  <c r="N31" i="31"/>
  <c r="R31" i="31"/>
  <c r="L31" i="31"/>
  <c r="V31" i="31"/>
  <c r="AA31" i="31"/>
  <c r="I31" i="31"/>
  <c r="J31" i="31"/>
  <c r="D31" i="31"/>
  <c r="G31" i="31"/>
  <c r="H31" i="31" s="1"/>
  <c r="B31" i="31"/>
  <c r="AJ31" i="31" s="1"/>
  <c r="AC31" i="31"/>
  <c r="O31" i="31"/>
  <c r="S31" i="31"/>
  <c r="P31" i="31"/>
  <c r="U31" i="31"/>
  <c r="W31" i="31"/>
  <c r="L40" i="13"/>
  <c r="C40" i="13"/>
  <c r="AC40" i="13"/>
  <c r="W40" i="13"/>
  <c r="D40" i="13"/>
  <c r="V40" i="13"/>
  <c r="X40" i="13"/>
  <c r="AA40" i="13"/>
  <c r="N40" i="13"/>
  <c r="M40" i="13"/>
  <c r="B40" i="13"/>
  <c r="AJ40" i="13" s="1"/>
  <c r="U40" i="13"/>
  <c r="T40" i="13"/>
  <c r="G40" i="13"/>
  <c r="H40" i="13" s="1"/>
  <c r="P40" i="13"/>
  <c r="A41" i="13"/>
  <c r="O40" i="13"/>
  <c r="AB40" i="13"/>
  <c r="R40" i="13"/>
  <c r="Y40" i="13"/>
  <c r="S40" i="13"/>
  <c r="Z40" i="13"/>
  <c r="F40" i="13"/>
  <c r="E40" i="13"/>
  <c r="K40" i="13"/>
  <c r="I40" i="13"/>
  <c r="J40" i="13"/>
  <c r="Q40" i="13"/>
  <c r="AB29" i="35"/>
  <c r="AC29" i="35"/>
  <c r="O29" i="35"/>
  <c r="I29" i="35"/>
  <c r="Q29" i="35"/>
  <c r="U29" i="35"/>
  <c r="V29" i="35"/>
  <c r="X29" i="35"/>
  <c r="R29" i="35"/>
  <c r="C29" i="35"/>
  <c r="K29" i="35"/>
  <c r="G29" i="35"/>
  <c r="H29" i="35" s="1"/>
  <c r="AA29" i="35"/>
  <c r="M29" i="35"/>
  <c r="D29" i="35"/>
  <c r="P29" i="35"/>
  <c r="Z29" i="35"/>
  <c r="W29" i="35"/>
  <c r="N29" i="35"/>
  <c r="A30" i="35"/>
  <c r="B29" i="35"/>
  <c r="AJ29" i="35" s="1"/>
  <c r="Y29" i="35"/>
  <c r="T29" i="35"/>
  <c r="S29" i="35"/>
  <c r="J29" i="35"/>
  <c r="L29" i="35"/>
  <c r="E29" i="35"/>
  <c r="F29" i="35"/>
  <c r="L42" i="9"/>
  <c r="Z42" i="9"/>
  <c r="T42" i="9"/>
  <c r="B42" i="9"/>
  <c r="AJ42" i="9" s="1"/>
  <c r="O42" i="9"/>
  <c r="V42" i="9"/>
  <c r="W42" i="9"/>
  <c r="N42" i="9"/>
  <c r="S42" i="9"/>
  <c r="X42" i="9"/>
  <c r="K42" i="9"/>
  <c r="P42" i="9"/>
  <c r="R42" i="9"/>
  <c r="AB42" i="9"/>
  <c r="D42" i="9"/>
  <c r="G42" i="9"/>
  <c r="U42" i="9"/>
  <c r="E42" i="9"/>
  <c r="C42" i="9"/>
  <c r="AA42" i="9"/>
  <c r="M42" i="9"/>
  <c r="J42" i="9"/>
  <c r="Q42" i="9"/>
  <c r="AC42" i="9"/>
  <c r="F42" i="9"/>
  <c r="Y42" i="9"/>
  <c r="I42" i="9"/>
  <c r="V32" i="29"/>
  <c r="J32" i="29"/>
  <c r="S32" i="29"/>
  <c r="L32" i="29"/>
  <c r="I32" i="29"/>
  <c r="E32" i="29"/>
  <c r="A33" i="29"/>
  <c r="Y32" i="29"/>
  <c r="Z32" i="29"/>
  <c r="D32" i="29"/>
  <c r="AC32" i="29"/>
  <c r="R32" i="29"/>
  <c r="AA32" i="29"/>
  <c r="X32" i="29"/>
  <c r="W32" i="29"/>
  <c r="Q32" i="29"/>
  <c r="C32" i="29"/>
  <c r="N32" i="29"/>
  <c r="P32" i="29"/>
  <c r="G32" i="29"/>
  <c r="H32" i="29" s="1"/>
  <c r="T32" i="29"/>
  <c r="B32" i="29"/>
  <c r="AJ32" i="29" s="1"/>
  <c r="U32" i="29"/>
  <c r="O32" i="29"/>
  <c r="M32" i="29"/>
  <c r="AB32" i="29"/>
  <c r="F32" i="29"/>
  <c r="K32" i="29"/>
  <c r="K30" i="33"/>
  <c r="O30" i="33"/>
  <c r="J30" i="33"/>
  <c r="X30" i="33"/>
  <c r="AB30" i="33"/>
  <c r="U30" i="33"/>
  <c r="P30" i="33"/>
  <c r="T30" i="33"/>
  <c r="A31" i="33"/>
  <c r="Q30" i="33"/>
  <c r="L30" i="33"/>
  <c r="N30" i="33"/>
  <c r="G30" i="33"/>
  <c r="H30" i="33" s="1"/>
  <c r="D30" i="33"/>
  <c r="M30" i="33"/>
  <c r="W30" i="33"/>
  <c r="C30" i="33"/>
  <c r="Y30" i="33"/>
  <c r="Z30" i="33"/>
  <c r="E30" i="33"/>
  <c r="B30" i="33"/>
  <c r="AJ30" i="33" s="1"/>
  <c r="S30" i="33"/>
  <c r="AC30" i="33"/>
  <c r="R30" i="33"/>
  <c r="F30" i="33"/>
  <c r="AA30" i="33"/>
  <c r="I30" i="33"/>
  <c r="V30" i="33"/>
  <c r="M34" i="25"/>
  <c r="G34" i="25"/>
  <c r="H34" i="25" s="1"/>
  <c r="T34" i="25"/>
  <c r="B34" i="25"/>
  <c r="AJ34" i="25" s="1"/>
  <c r="E34" i="25"/>
  <c r="A35" i="25"/>
  <c r="F34" i="25"/>
  <c r="D34" i="25"/>
  <c r="W34" i="25"/>
  <c r="R34" i="25"/>
  <c r="AA34" i="25"/>
  <c r="P34" i="25"/>
  <c r="Q34" i="25"/>
  <c r="I34" i="25"/>
  <c r="S34" i="25"/>
  <c r="J34" i="25"/>
  <c r="Z34" i="25"/>
  <c r="AC34" i="25"/>
  <c r="U34" i="25"/>
  <c r="O34" i="25"/>
  <c r="V34" i="25"/>
  <c r="K34" i="25"/>
  <c r="L34" i="25"/>
  <c r="AB34" i="25"/>
  <c r="C34" i="25"/>
  <c r="X34" i="25"/>
  <c r="N34" i="25"/>
  <c r="Y34" i="25"/>
  <c r="AC36" i="21"/>
  <c r="W36" i="21"/>
  <c r="AA36" i="21"/>
  <c r="R36" i="21"/>
  <c r="T36" i="21"/>
  <c r="Z36" i="21"/>
  <c r="A37" i="21"/>
  <c r="K36" i="21"/>
  <c r="S36" i="21"/>
  <c r="M36" i="21"/>
  <c r="V36" i="21"/>
  <c r="O36" i="21"/>
  <c r="P36" i="21"/>
  <c r="L36" i="21"/>
  <c r="N36" i="21"/>
  <c r="D36" i="21"/>
  <c r="B36" i="21"/>
  <c r="AJ36" i="21" s="1"/>
  <c r="AB36" i="21"/>
  <c r="C36" i="21"/>
  <c r="E36" i="21"/>
  <c r="U36" i="21"/>
  <c r="J36" i="21"/>
  <c r="G36" i="21"/>
  <c r="H36" i="21" s="1"/>
  <c r="X36" i="21"/>
  <c r="Q36" i="21"/>
  <c r="I36" i="21"/>
  <c r="F36" i="21"/>
  <c r="Y36" i="21"/>
  <c r="W37" i="19"/>
  <c r="AC37" i="19"/>
  <c r="X37" i="19"/>
  <c r="M37" i="19"/>
  <c r="V37" i="19"/>
  <c r="AA37" i="19"/>
  <c r="J37" i="19"/>
  <c r="I37" i="19"/>
  <c r="T37" i="19"/>
  <c r="N37" i="19"/>
  <c r="A38" i="19"/>
  <c r="K37" i="19"/>
  <c r="D37" i="19"/>
  <c r="Q37" i="19"/>
  <c r="Y37" i="19"/>
  <c r="P37" i="19"/>
  <c r="E37" i="19"/>
  <c r="U37" i="19"/>
  <c r="L37" i="19"/>
  <c r="B37" i="19"/>
  <c r="AJ37" i="19" s="1"/>
  <c r="O37" i="19"/>
  <c r="C37" i="19"/>
  <c r="AB37" i="19"/>
  <c r="Z37" i="19"/>
  <c r="R37" i="19"/>
  <c r="F37" i="19"/>
  <c r="G37" i="19"/>
  <c r="H37" i="19" s="1"/>
  <c r="S37" i="19"/>
  <c r="F38" i="17"/>
  <c r="K38" i="17"/>
  <c r="AC38" i="17"/>
  <c r="Q38" i="17"/>
  <c r="G38" i="17"/>
  <c r="H38" i="17" s="1"/>
  <c r="R38" i="17"/>
  <c r="AB38" i="17"/>
  <c r="X38" i="17"/>
  <c r="U38" i="17"/>
  <c r="E38" i="17"/>
  <c r="A39" i="17"/>
  <c r="L38" i="17"/>
  <c r="B38" i="17"/>
  <c r="AJ38" i="17" s="1"/>
  <c r="C38" i="17"/>
  <c r="N38" i="17"/>
  <c r="W38" i="17"/>
  <c r="I38" i="17"/>
  <c r="S38" i="17"/>
  <c r="J38" i="17"/>
  <c r="O38" i="17"/>
  <c r="P38" i="17"/>
  <c r="Z38" i="17"/>
  <c r="V38" i="17"/>
  <c r="Y38" i="17"/>
  <c r="T38" i="17"/>
  <c r="D38" i="17"/>
  <c r="AA38" i="17"/>
  <c r="M38" i="17"/>
  <c r="J41" i="11"/>
  <c r="T41" i="11"/>
  <c r="V41" i="11"/>
  <c r="Z41" i="11"/>
  <c r="AC41" i="11"/>
  <c r="I41" i="11"/>
  <c r="R41" i="11"/>
  <c r="N41" i="11"/>
  <c r="AB41" i="11"/>
  <c r="P41" i="11"/>
  <c r="O41" i="11"/>
  <c r="X41" i="11"/>
  <c r="AA41" i="11"/>
  <c r="C41" i="11"/>
  <c r="M41" i="11"/>
  <c r="G41" i="11"/>
  <c r="H41" i="11" s="1"/>
  <c r="Q41" i="11"/>
  <c r="L41" i="11"/>
  <c r="B41" i="11"/>
  <c r="AJ41" i="11" s="1"/>
  <c r="S41" i="11"/>
  <c r="F41" i="11"/>
  <c r="E41" i="11"/>
  <c r="A42" i="11"/>
  <c r="K41" i="11"/>
  <c r="U41" i="11"/>
  <c r="W41" i="11"/>
  <c r="Y41" i="11"/>
  <c r="D41" i="11"/>
  <c r="C42" i="2"/>
  <c r="L42" i="2"/>
  <c r="S42" i="2"/>
  <c r="E42" i="2"/>
  <c r="K42" i="2"/>
  <c r="V42" i="2"/>
  <c r="O42" i="2"/>
  <c r="G42" i="2"/>
  <c r="X42" i="2"/>
  <c r="AB42" i="2"/>
  <c r="R42" i="2"/>
  <c r="P42" i="2"/>
  <c r="M42" i="2"/>
  <c r="J42" i="2"/>
  <c r="Q42" i="2"/>
  <c r="AC42" i="2"/>
  <c r="I42" i="2"/>
  <c r="AA42" i="2"/>
  <c r="N42" i="2"/>
  <c r="T42" i="2"/>
  <c r="Z42" i="2"/>
  <c r="D42" i="2"/>
  <c r="Y42" i="2"/>
  <c r="W42" i="2"/>
  <c r="U42" i="2"/>
  <c r="B42" i="2"/>
  <c r="AJ42" i="2" s="1"/>
  <c r="F42" i="2"/>
  <c r="K13" i="31" l="1"/>
  <c r="K15" i="31"/>
  <c r="K14" i="31"/>
  <c r="K13" i="35"/>
  <c r="K14" i="35"/>
  <c r="K13" i="37"/>
  <c r="K14" i="37"/>
  <c r="K19" i="37"/>
  <c r="K15" i="37"/>
  <c r="K16" i="37"/>
  <c r="K17" i="37"/>
  <c r="K18" i="37"/>
  <c r="K14" i="15"/>
  <c r="K15" i="15"/>
  <c r="K13" i="15"/>
  <c r="K13" i="11"/>
  <c r="K14" i="11"/>
  <c r="K13" i="25"/>
  <c r="K14" i="25"/>
  <c r="K26" i="33"/>
  <c r="K16" i="33"/>
  <c r="K24" i="33"/>
  <c r="K22" i="33"/>
  <c r="K17" i="33"/>
  <c r="K25" i="33"/>
  <c r="K18" i="33"/>
  <c r="K19" i="33"/>
  <c r="K20" i="33"/>
  <c r="K13" i="33"/>
  <c r="K21" i="33"/>
  <c r="K14" i="33"/>
  <c r="K15" i="33"/>
  <c r="K23" i="33"/>
  <c r="K13" i="19"/>
  <c r="K14" i="19"/>
  <c r="K13" i="13"/>
  <c r="K14" i="13"/>
  <c r="K13" i="17"/>
  <c r="K14" i="17"/>
  <c r="K13" i="27"/>
  <c r="K14" i="27"/>
  <c r="K16" i="2"/>
  <c r="K14" i="2"/>
  <c r="K13" i="2"/>
  <c r="K15" i="2"/>
  <c r="D51" i="2" s="1"/>
  <c r="K13" i="21"/>
  <c r="K14" i="21"/>
  <c r="K13" i="23"/>
  <c r="K14" i="23"/>
  <c r="K13" i="29"/>
  <c r="K14" i="29"/>
  <c r="K15" i="29"/>
  <c r="K16" i="29"/>
  <c r="K19" i="9"/>
  <c r="K13" i="9"/>
  <c r="K14" i="9"/>
  <c r="D47" i="9" s="1"/>
  <c r="K17" i="9"/>
  <c r="K15" i="9"/>
  <c r="K16" i="9"/>
  <c r="K18" i="9"/>
  <c r="U56" i="9" a="1"/>
  <c r="U56" i="9" s="1"/>
  <c r="U58" i="9" a="1"/>
  <c r="U58" i="9" s="1"/>
  <c r="H49" i="9"/>
  <c r="H56" i="9"/>
  <c r="L49" i="9"/>
  <c r="L51" i="9"/>
  <c r="L52" i="9"/>
  <c r="H48" i="9"/>
  <c r="L54" i="9"/>
  <c r="H52" i="9"/>
  <c r="H51" i="9"/>
  <c r="H50" i="9"/>
  <c r="L47" i="9"/>
  <c r="L53" i="9"/>
  <c r="L50" i="9"/>
  <c r="H53" i="9"/>
  <c r="H55" i="9"/>
  <c r="H47" i="9"/>
  <c r="L48" i="9"/>
  <c r="H54" i="9"/>
  <c r="W39" i="17"/>
  <c r="M39" i="17"/>
  <c r="Q39" i="17"/>
  <c r="V39" i="17"/>
  <c r="N39" i="17"/>
  <c r="T39" i="17"/>
  <c r="S39" i="17"/>
  <c r="U39" i="17"/>
  <c r="G39" i="17"/>
  <c r="H39" i="17" s="1"/>
  <c r="Z39" i="17"/>
  <c r="AB39" i="17"/>
  <c r="E39" i="17"/>
  <c r="P39" i="17"/>
  <c r="O39" i="17"/>
  <c r="A40" i="17"/>
  <c r="I39" i="17"/>
  <c r="L39" i="17"/>
  <c r="K39" i="17"/>
  <c r="C39" i="17"/>
  <c r="Y39" i="17"/>
  <c r="B39" i="17"/>
  <c r="AJ39" i="17" s="1"/>
  <c r="D39" i="17"/>
  <c r="R39" i="17"/>
  <c r="J39" i="17"/>
  <c r="F39" i="17"/>
  <c r="X39" i="17"/>
  <c r="AC39" i="17"/>
  <c r="AA39" i="17"/>
  <c r="V53" i="9"/>
  <c r="V52" i="9"/>
  <c r="V51" i="9"/>
  <c r="V50" i="9"/>
  <c r="M32" i="31"/>
  <c r="J32" i="31"/>
  <c r="G32" i="31"/>
  <c r="H32" i="31" s="1"/>
  <c r="X32" i="31"/>
  <c r="O32" i="31"/>
  <c r="E32" i="31"/>
  <c r="B32" i="31"/>
  <c r="AJ32" i="31" s="1"/>
  <c r="Q32" i="31"/>
  <c r="I32" i="31"/>
  <c r="AB32" i="31"/>
  <c r="V32" i="31"/>
  <c r="C32" i="31"/>
  <c r="AA32" i="31"/>
  <c r="T32" i="31"/>
  <c r="N32" i="31"/>
  <c r="Y32" i="31"/>
  <c r="Z32" i="31"/>
  <c r="L32" i="31"/>
  <c r="F32" i="31"/>
  <c r="K32" i="31"/>
  <c r="D32" i="31"/>
  <c r="W32" i="31"/>
  <c r="S32" i="31"/>
  <c r="U32" i="31"/>
  <c r="R32" i="31"/>
  <c r="A33" i="31"/>
  <c r="P32" i="31"/>
  <c r="AC32" i="31"/>
  <c r="P36" i="23"/>
  <c r="L36" i="23"/>
  <c r="AB36" i="23"/>
  <c r="N36" i="23"/>
  <c r="F36" i="23"/>
  <c r="Y36" i="23"/>
  <c r="Q36" i="23"/>
  <c r="J36" i="23"/>
  <c r="X36" i="23"/>
  <c r="W36" i="23"/>
  <c r="O36" i="23"/>
  <c r="R36" i="23"/>
  <c r="S36" i="23"/>
  <c r="Z36" i="23"/>
  <c r="B36" i="23"/>
  <c r="AJ36" i="23" s="1"/>
  <c r="K36" i="23"/>
  <c r="E36" i="23"/>
  <c r="D36" i="23"/>
  <c r="M36" i="23"/>
  <c r="G36" i="23"/>
  <c r="H36" i="23" s="1"/>
  <c r="AC36" i="23"/>
  <c r="V36" i="23"/>
  <c r="AA36" i="23"/>
  <c r="A37" i="23"/>
  <c r="U36" i="23"/>
  <c r="T36" i="23"/>
  <c r="C36" i="23"/>
  <c r="I36" i="23"/>
  <c r="N42" i="11"/>
  <c r="AC42" i="11"/>
  <c r="E42" i="11"/>
  <c r="AB42" i="11"/>
  <c r="C42" i="11"/>
  <c r="I42" i="11"/>
  <c r="S42" i="11"/>
  <c r="T42" i="11"/>
  <c r="Q42" i="11"/>
  <c r="V42" i="11"/>
  <c r="L42" i="11"/>
  <c r="AA42" i="11"/>
  <c r="D42" i="11"/>
  <c r="J42" i="11"/>
  <c r="P42" i="11"/>
  <c r="W42" i="11"/>
  <c r="G42" i="11"/>
  <c r="R42" i="11"/>
  <c r="M42" i="11"/>
  <c r="O42" i="11"/>
  <c r="Y42" i="11"/>
  <c r="Z42" i="11"/>
  <c r="F42" i="11"/>
  <c r="X42" i="11"/>
  <c r="K42" i="11"/>
  <c r="B42" i="11"/>
  <c r="AJ42" i="11" s="1"/>
  <c r="U42" i="11"/>
  <c r="Q44" i="9"/>
  <c r="T52" i="9"/>
  <c r="U57" i="9" a="1"/>
  <c r="U57" i="9" s="1"/>
  <c r="J34" i="27"/>
  <c r="N34" i="27"/>
  <c r="D34" i="27"/>
  <c r="B34" i="27"/>
  <c r="AJ34" i="27" s="1"/>
  <c r="M34" i="27"/>
  <c r="Y34" i="27"/>
  <c r="V34" i="27"/>
  <c r="Q34" i="27"/>
  <c r="AA34" i="27"/>
  <c r="X34" i="27"/>
  <c r="F34" i="27"/>
  <c r="T34" i="27"/>
  <c r="I34" i="27"/>
  <c r="S34" i="27"/>
  <c r="P34" i="27"/>
  <c r="E34" i="27"/>
  <c r="L34" i="27"/>
  <c r="R34" i="27"/>
  <c r="K34" i="27"/>
  <c r="A35" i="27"/>
  <c r="AB34" i="27"/>
  <c r="G34" i="27"/>
  <c r="H34" i="27" s="1"/>
  <c r="C34" i="27"/>
  <c r="AC34" i="27"/>
  <c r="W34" i="27"/>
  <c r="O34" i="27"/>
  <c r="Z34" i="27"/>
  <c r="U34" i="27"/>
  <c r="AB29" i="37"/>
  <c r="Y29" i="37"/>
  <c r="V29" i="37"/>
  <c r="U29" i="37"/>
  <c r="T29" i="37"/>
  <c r="Q29" i="37"/>
  <c r="W29" i="37"/>
  <c r="G29" i="37"/>
  <c r="H29" i="37" s="1"/>
  <c r="L29" i="37"/>
  <c r="I29" i="37"/>
  <c r="B29" i="37"/>
  <c r="AJ29" i="37" s="1"/>
  <c r="AC29" i="37"/>
  <c r="K29" i="37"/>
  <c r="R29" i="37"/>
  <c r="D29" i="37"/>
  <c r="X29" i="37"/>
  <c r="E29" i="37"/>
  <c r="O29" i="37"/>
  <c r="AA29" i="37"/>
  <c r="P29" i="37"/>
  <c r="Z29" i="37"/>
  <c r="S29" i="37"/>
  <c r="A30" i="37"/>
  <c r="J29" i="37"/>
  <c r="F29" i="37"/>
  <c r="C29" i="37"/>
  <c r="N29" i="37"/>
  <c r="M29" i="37"/>
  <c r="M35" i="25"/>
  <c r="P35" i="25"/>
  <c r="T35" i="25"/>
  <c r="G35" i="25"/>
  <c r="H35" i="25" s="1"/>
  <c r="R35" i="25"/>
  <c r="L35" i="25"/>
  <c r="AA35" i="25"/>
  <c r="AC35" i="25"/>
  <c r="E35" i="25"/>
  <c r="B35" i="25"/>
  <c r="AJ35" i="25" s="1"/>
  <c r="V35" i="25"/>
  <c r="A36" i="25"/>
  <c r="Y35" i="25"/>
  <c r="J35" i="25"/>
  <c r="X35" i="25"/>
  <c r="C35" i="25"/>
  <c r="W35" i="25"/>
  <c r="Q35" i="25"/>
  <c r="D35" i="25"/>
  <c r="S35" i="25"/>
  <c r="Z35" i="25"/>
  <c r="O35" i="25"/>
  <c r="I35" i="25"/>
  <c r="F35" i="25"/>
  <c r="AB35" i="25"/>
  <c r="U35" i="25"/>
  <c r="N35" i="25"/>
  <c r="K35" i="25"/>
  <c r="V44" i="9"/>
  <c r="S47" i="9"/>
  <c r="H42" i="9"/>
  <c r="AB50" i="9"/>
  <c r="AB52" i="9"/>
  <c r="AB48" i="9"/>
  <c r="AB47" i="9"/>
  <c r="AB49" i="9"/>
  <c r="AB51" i="9"/>
  <c r="F31" i="33"/>
  <c r="L31" i="33"/>
  <c r="B31" i="33"/>
  <c r="AJ31" i="33" s="1"/>
  <c r="U31" i="33"/>
  <c r="Q31" i="33"/>
  <c r="AB31" i="33"/>
  <c r="R31" i="33"/>
  <c r="S31" i="33"/>
  <c r="E31" i="33"/>
  <c r="P31" i="33"/>
  <c r="I31" i="33"/>
  <c r="Y31" i="33"/>
  <c r="G31" i="33"/>
  <c r="H31" i="33" s="1"/>
  <c r="D31" i="33"/>
  <c r="W31" i="33"/>
  <c r="K31" i="33"/>
  <c r="T31" i="33"/>
  <c r="J31" i="33"/>
  <c r="C31" i="33"/>
  <c r="A32" i="33"/>
  <c r="Z31" i="33"/>
  <c r="X31" i="33"/>
  <c r="V31" i="33"/>
  <c r="O31" i="33"/>
  <c r="AA31" i="33"/>
  <c r="M31" i="33"/>
  <c r="N31" i="33"/>
  <c r="AC31" i="33"/>
  <c r="AA33" i="29"/>
  <c r="S33" i="29"/>
  <c r="Y33" i="29"/>
  <c r="B33" i="29"/>
  <c r="AJ33" i="29" s="1"/>
  <c r="M33" i="29"/>
  <c r="X33" i="29"/>
  <c r="A34" i="29"/>
  <c r="K33" i="29"/>
  <c r="G33" i="29"/>
  <c r="H33" i="29" s="1"/>
  <c r="W33" i="29"/>
  <c r="P33" i="29"/>
  <c r="E33" i="29"/>
  <c r="F33" i="29"/>
  <c r="N33" i="29"/>
  <c r="AC33" i="29"/>
  <c r="T33" i="29"/>
  <c r="D33" i="29"/>
  <c r="L33" i="29"/>
  <c r="O33" i="29"/>
  <c r="Z33" i="29"/>
  <c r="C33" i="29"/>
  <c r="AB33" i="29"/>
  <c r="V33" i="29"/>
  <c r="U33" i="29"/>
  <c r="I33" i="29"/>
  <c r="J33" i="29"/>
  <c r="R33" i="29"/>
  <c r="Q33" i="29"/>
  <c r="R44" i="9"/>
  <c r="T53" i="9"/>
  <c r="O44" i="9"/>
  <c r="T50" i="9"/>
  <c r="T38" i="19"/>
  <c r="O38" i="19"/>
  <c r="M38" i="19"/>
  <c r="E38" i="19"/>
  <c r="AC38" i="19"/>
  <c r="V38" i="19"/>
  <c r="X38" i="19"/>
  <c r="B38" i="19"/>
  <c r="AJ38" i="19" s="1"/>
  <c r="K38" i="19"/>
  <c r="Q38" i="19"/>
  <c r="A39" i="19"/>
  <c r="Y38" i="19"/>
  <c r="AB38" i="19"/>
  <c r="I38" i="19"/>
  <c r="W38" i="19"/>
  <c r="C38" i="19"/>
  <c r="L38" i="19"/>
  <c r="J38" i="19"/>
  <c r="AA38" i="19"/>
  <c r="G38" i="19"/>
  <c r="H38" i="19" s="1"/>
  <c r="P38" i="19"/>
  <c r="Z38" i="19"/>
  <c r="U38" i="19"/>
  <c r="R38" i="19"/>
  <c r="N38" i="19"/>
  <c r="F38" i="19"/>
  <c r="D38" i="19"/>
  <c r="S38" i="19"/>
  <c r="AB37" i="21"/>
  <c r="C37" i="21"/>
  <c r="K37" i="21"/>
  <c r="AA37" i="21"/>
  <c r="T37" i="21"/>
  <c r="P37" i="21"/>
  <c r="V37" i="21"/>
  <c r="X37" i="21"/>
  <c r="AC37" i="21"/>
  <c r="A38" i="21"/>
  <c r="O37" i="21"/>
  <c r="Q37" i="21"/>
  <c r="J37" i="21"/>
  <c r="U37" i="21"/>
  <c r="N37" i="21"/>
  <c r="E37" i="21"/>
  <c r="Y37" i="21"/>
  <c r="Z37" i="21"/>
  <c r="M37" i="21"/>
  <c r="G37" i="21"/>
  <c r="H37" i="21" s="1"/>
  <c r="B37" i="21"/>
  <c r="AJ37" i="21" s="1"/>
  <c r="R37" i="21"/>
  <c r="D37" i="21"/>
  <c r="I37" i="21"/>
  <c r="F37" i="21"/>
  <c r="S37" i="21"/>
  <c r="W37" i="21"/>
  <c r="L37" i="21"/>
  <c r="P44" i="9"/>
  <c r="T51" i="9"/>
  <c r="E30" i="35"/>
  <c r="Q30" i="35"/>
  <c r="F30" i="35"/>
  <c r="O30" i="35"/>
  <c r="A31" i="35"/>
  <c r="Z30" i="35"/>
  <c r="D30" i="35"/>
  <c r="C30" i="35"/>
  <c r="Y30" i="35"/>
  <c r="G30" i="35"/>
  <c r="H30" i="35" s="1"/>
  <c r="L30" i="35"/>
  <c r="AA30" i="35"/>
  <c r="T30" i="35"/>
  <c r="U30" i="35"/>
  <c r="I30" i="35"/>
  <c r="N30" i="35"/>
  <c r="AC30" i="35"/>
  <c r="K30" i="35"/>
  <c r="R30" i="35"/>
  <c r="W30" i="35"/>
  <c r="J30" i="35"/>
  <c r="X30" i="35"/>
  <c r="B30" i="35"/>
  <c r="AJ30" i="35" s="1"/>
  <c r="V30" i="35"/>
  <c r="S30" i="35"/>
  <c r="M30" i="35"/>
  <c r="P30" i="35"/>
  <c r="AB30" i="35"/>
  <c r="P40" i="15"/>
  <c r="U40" i="15"/>
  <c r="J40" i="15"/>
  <c r="G40" i="15"/>
  <c r="H40" i="15" s="1"/>
  <c r="AA40" i="15"/>
  <c r="K40" i="15"/>
  <c r="I40" i="15"/>
  <c r="T40" i="15"/>
  <c r="C40" i="15"/>
  <c r="X40" i="15"/>
  <c r="E40" i="15"/>
  <c r="B40" i="15"/>
  <c r="AJ40" i="15" s="1"/>
  <c r="N40" i="15"/>
  <c r="O40" i="15"/>
  <c r="W40" i="15"/>
  <c r="L40" i="15"/>
  <c r="Y40" i="15"/>
  <c r="S40" i="15"/>
  <c r="AC40" i="15"/>
  <c r="R40" i="15"/>
  <c r="M40" i="15"/>
  <c r="F40" i="15"/>
  <c r="AB40" i="15"/>
  <c r="V40" i="15"/>
  <c r="A41" i="15"/>
  <c r="D40" i="15"/>
  <c r="Q40" i="15"/>
  <c r="Z40" i="15"/>
  <c r="P41" i="13"/>
  <c r="G41" i="13"/>
  <c r="H41" i="13" s="1"/>
  <c r="Y41" i="13"/>
  <c r="B41" i="13"/>
  <c r="AJ41" i="13" s="1"/>
  <c r="V41" i="13"/>
  <c r="Z41" i="13"/>
  <c r="N41" i="13"/>
  <c r="R41" i="13"/>
  <c r="X41" i="13"/>
  <c r="C41" i="13"/>
  <c r="L41" i="13"/>
  <c r="K41" i="13"/>
  <c r="AC41" i="13"/>
  <c r="E41" i="13"/>
  <c r="W41" i="13"/>
  <c r="Q41" i="13"/>
  <c r="U41" i="13"/>
  <c r="A42" i="13"/>
  <c r="S41" i="13"/>
  <c r="AB41" i="13"/>
  <c r="AA41" i="13"/>
  <c r="J41" i="13"/>
  <c r="T41" i="13"/>
  <c r="O41" i="13"/>
  <c r="F41" i="13"/>
  <c r="M41" i="13"/>
  <c r="I41" i="13"/>
  <c r="D41" i="13"/>
  <c r="D47" i="2"/>
  <c r="D48" i="2"/>
  <c r="U57" i="2" a="1"/>
  <c r="U57" i="2" s="1"/>
  <c r="V44" i="2"/>
  <c r="S47" i="2"/>
  <c r="R44" i="2"/>
  <c r="T53" i="2"/>
  <c r="T51" i="2"/>
  <c r="P44" i="2"/>
  <c r="L52" i="2"/>
  <c r="H56" i="2"/>
  <c r="L54" i="2"/>
  <c r="H52" i="2"/>
  <c r="H48" i="2"/>
  <c r="H49" i="2"/>
  <c r="H51" i="2"/>
  <c r="H53" i="2"/>
  <c r="L50" i="2"/>
  <c r="L47" i="2"/>
  <c r="H50" i="2"/>
  <c r="L51" i="2"/>
  <c r="L53" i="2"/>
  <c r="H47" i="2"/>
  <c r="H55" i="2"/>
  <c r="L49" i="2"/>
  <c r="H54" i="2"/>
  <c r="L48" i="2"/>
  <c r="U58" i="2" a="1"/>
  <c r="U58" i="2" s="1"/>
  <c r="V52" i="2"/>
  <c r="V51" i="2"/>
  <c r="V53" i="2"/>
  <c r="V50" i="2"/>
  <c r="T52" i="2"/>
  <c r="Q44" i="2"/>
  <c r="H42" i="2"/>
  <c r="G2" i="8" s="1" a="1"/>
  <c r="AB52" i="2"/>
  <c r="AB51" i="2"/>
  <c r="AB49" i="2"/>
  <c r="AB50" i="2"/>
  <c r="AB47" i="2"/>
  <c r="AB48" i="2"/>
  <c r="T50" i="2"/>
  <c r="O44" i="2"/>
  <c r="U56" i="2" a="1"/>
  <c r="U56" i="2" s="1"/>
  <c r="D52" i="2" l="1"/>
  <c r="D49" i="2"/>
  <c r="D50" i="2"/>
  <c r="D51" i="9"/>
  <c r="D52" i="9"/>
  <c r="D50" i="9"/>
  <c r="D48" i="9"/>
  <c r="D49" i="9"/>
  <c r="G2" i="10" a="1"/>
  <c r="V5" i="10" s="1"/>
  <c r="U56" i="11" a="1"/>
  <c r="U56" i="11" s="1"/>
  <c r="U58" i="11" a="1"/>
  <c r="U58" i="11" s="1"/>
  <c r="D48" i="11"/>
  <c r="D52" i="11"/>
  <c r="D49" i="11"/>
  <c r="D51" i="11"/>
  <c r="D50" i="11"/>
  <c r="D47" i="11"/>
  <c r="AA40" i="17"/>
  <c r="M40" i="17"/>
  <c r="D40" i="17"/>
  <c r="N40" i="17"/>
  <c r="U40" i="17"/>
  <c r="R40" i="17"/>
  <c r="S40" i="17"/>
  <c r="T40" i="17"/>
  <c r="Y40" i="17"/>
  <c r="I40" i="17"/>
  <c r="K40" i="17"/>
  <c r="AC40" i="17"/>
  <c r="J40" i="17"/>
  <c r="X40" i="17"/>
  <c r="F40" i="17"/>
  <c r="Z40" i="17"/>
  <c r="E40" i="17"/>
  <c r="O40" i="17"/>
  <c r="C40" i="17"/>
  <c r="V40" i="17"/>
  <c r="Q40" i="17"/>
  <c r="A41" i="17"/>
  <c r="L40" i="17"/>
  <c r="B40" i="17"/>
  <c r="AJ40" i="17" s="1"/>
  <c r="AB40" i="17"/>
  <c r="W40" i="17"/>
  <c r="P40" i="17"/>
  <c r="G40" i="17"/>
  <c r="H40" i="17" s="1"/>
  <c r="S41" i="15"/>
  <c r="AB41" i="15"/>
  <c r="O41" i="15"/>
  <c r="D41" i="15"/>
  <c r="L41" i="15"/>
  <c r="Q41" i="15"/>
  <c r="Z41" i="15"/>
  <c r="N41" i="15"/>
  <c r="X41" i="15"/>
  <c r="R41" i="15"/>
  <c r="V41" i="15"/>
  <c r="E41" i="15"/>
  <c r="C41" i="15"/>
  <c r="W41" i="15"/>
  <c r="AA41" i="15"/>
  <c r="Y41" i="15"/>
  <c r="AC41" i="15"/>
  <c r="B41" i="15"/>
  <c r="AJ41" i="15" s="1"/>
  <c r="F41" i="15"/>
  <c r="G41" i="15"/>
  <c r="H41" i="15" s="1"/>
  <c r="K41" i="15"/>
  <c r="M41" i="15"/>
  <c r="T41" i="15"/>
  <c r="A42" i="15"/>
  <c r="I41" i="15"/>
  <c r="J41" i="15"/>
  <c r="P41" i="15"/>
  <c r="U41" i="15"/>
  <c r="P31" i="35"/>
  <c r="X31" i="35"/>
  <c r="O31" i="35"/>
  <c r="A32" i="35"/>
  <c r="S31" i="35"/>
  <c r="E31" i="35"/>
  <c r="V31" i="35"/>
  <c r="L31" i="35"/>
  <c r="AB31" i="35"/>
  <c r="F31" i="35"/>
  <c r="Y31" i="35"/>
  <c r="R31" i="35"/>
  <c r="N31" i="35"/>
  <c r="AC31" i="35"/>
  <c r="Q31" i="35"/>
  <c r="D31" i="35"/>
  <c r="B31" i="35"/>
  <c r="AJ31" i="35" s="1"/>
  <c r="U31" i="35"/>
  <c r="W31" i="35"/>
  <c r="AA31" i="35"/>
  <c r="Z31" i="35"/>
  <c r="G31" i="35"/>
  <c r="H31" i="35" s="1"/>
  <c r="J31" i="35"/>
  <c r="M31" i="35"/>
  <c r="C31" i="35"/>
  <c r="T31" i="35"/>
  <c r="I31" i="35"/>
  <c r="K31" i="35"/>
  <c r="Q36" i="25"/>
  <c r="K36" i="25"/>
  <c r="V36" i="25"/>
  <c r="L36" i="25"/>
  <c r="I36" i="25"/>
  <c r="C36" i="25"/>
  <c r="Z36" i="25"/>
  <c r="F36" i="25"/>
  <c r="M36" i="25"/>
  <c r="A37" i="25"/>
  <c r="T36" i="25"/>
  <c r="U36" i="25"/>
  <c r="X36" i="25"/>
  <c r="W36" i="25"/>
  <c r="E36" i="25"/>
  <c r="AC36" i="25"/>
  <c r="O36" i="25"/>
  <c r="N36" i="25"/>
  <c r="D36" i="25"/>
  <c r="AA36" i="25"/>
  <c r="AB36" i="25"/>
  <c r="B36" i="25"/>
  <c r="AJ36" i="25" s="1"/>
  <c r="Y36" i="25"/>
  <c r="S36" i="25"/>
  <c r="J36" i="25"/>
  <c r="G36" i="25"/>
  <c r="H36" i="25" s="1"/>
  <c r="R36" i="25"/>
  <c r="P36" i="25"/>
  <c r="M35" i="27"/>
  <c r="J35" i="27"/>
  <c r="S35" i="27"/>
  <c r="C35" i="27"/>
  <c r="D35" i="27"/>
  <c r="Q35" i="27"/>
  <c r="Z35" i="27"/>
  <c r="Y35" i="27"/>
  <c r="E35" i="27"/>
  <c r="B35" i="27"/>
  <c r="AJ35" i="27" s="1"/>
  <c r="F35" i="27"/>
  <c r="K35" i="27"/>
  <c r="AB35" i="27"/>
  <c r="A36" i="27"/>
  <c r="I35" i="27"/>
  <c r="AC35" i="27"/>
  <c r="O35" i="27"/>
  <c r="R35" i="27"/>
  <c r="T35" i="27"/>
  <c r="X35" i="27"/>
  <c r="AA35" i="27"/>
  <c r="V35" i="27"/>
  <c r="L35" i="27"/>
  <c r="W35" i="27"/>
  <c r="N35" i="27"/>
  <c r="P35" i="27"/>
  <c r="U35" i="27"/>
  <c r="G35" i="27"/>
  <c r="H35" i="27" s="1"/>
  <c r="U57" i="11" a="1"/>
  <c r="U57" i="11" s="1"/>
  <c r="S38" i="21"/>
  <c r="F38" i="21"/>
  <c r="J38" i="21"/>
  <c r="I38" i="21"/>
  <c r="O38" i="21"/>
  <c r="D38" i="21"/>
  <c r="E38" i="21"/>
  <c r="U38" i="21"/>
  <c r="V38" i="21"/>
  <c r="AB38" i="21"/>
  <c r="AA38" i="21"/>
  <c r="W38" i="21"/>
  <c r="C38" i="21"/>
  <c r="M38" i="21"/>
  <c r="Y38" i="21"/>
  <c r="AC38" i="21"/>
  <c r="T38" i="21"/>
  <c r="A39" i="21"/>
  <c r="Q38" i="21"/>
  <c r="G38" i="21"/>
  <c r="H38" i="21" s="1"/>
  <c r="L38" i="21"/>
  <c r="X38" i="21"/>
  <c r="Z38" i="21"/>
  <c r="N38" i="21"/>
  <c r="K38" i="21"/>
  <c r="R38" i="21"/>
  <c r="P38" i="21"/>
  <c r="B38" i="21"/>
  <c r="AJ38" i="21" s="1"/>
  <c r="AA30" i="37"/>
  <c r="A31" i="37"/>
  <c r="Q30" i="37"/>
  <c r="V30" i="37"/>
  <c r="S30" i="37"/>
  <c r="X30" i="37"/>
  <c r="Y30" i="37"/>
  <c r="N30" i="37"/>
  <c r="K30" i="37"/>
  <c r="P30" i="37"/>
  <c r="D30" i="37"/>
  <c r="F30" i="37"/>
  <c r="C30" i="37"/>
  <c r="G30" i="37"/>
  <c r="H30" i="37" s="1"/>
  <c r="L30" i="37"/>
  <c r="AC30" i="37"/>
  <c r="Z30" i="37"/>
  <c r="AB30" i="37"/>
  <c r="T30" i="37"/>
  <c r="M30" i="37"/>
  <c r="I30" i="37"/>
  <c r="U30" i="37"/>
  <c r="R30" i="37"/>
  <c r="O30" i="37"/>
  <c r="J30" i="37"/>
  <c r="E30" i="37"/>
  <c r="B30" i="37"/>
  <c r="AJ30" i="37" s="1"/>
  <c r="W30" i="37"/>
  <c r="O44" i="11"/>
  <c r="T50" i="11"/>
  <c r="L51" i="11"/>
  <c r="L50" i="11"/>
  <c r="L49" i="11"/>
  <c r="L47" i="11"/>
  <c r="H55" i="11"/>
  <c r="H50" i="11"/>
  <c r="H48" i="11"/>
  <c r="L52" i="11"/>
  <c r="H52" i="11"/>
  <c r="L53" i="11"/>
  <c r="H47" i="11"/>
  <c r="L54" i="11"/>
  <c r="L48" i="11"/>
  <c r="H53" i="11"/>
  <c r="H49" i="11"/>
  <c r="H54" i="11"/>
  <c r="H51" i="11"/>
  <c r="H56" i="11"/>
  <c r="B37" i="23"/>
  <c r="AJ37" i="23" s="1"/>
  <c r="O37" i="23"/>
  <c r="G37" i="23"/>
  <c r="H37" i="23" s="1"/>
  <c r="W37" i="23"/>
  <c r="S37" i="23"/>
  <c r="M37" i="23"/>
  <c r="F37" i="23"/>
  <c r="J37" i="23"/>
  <c r="X37" i="23"/>
  <c r="A38" i="23"/>
  <c r="L37" i="23"/>
  <c r="R37" i="23"/>
  <c r="D37" i="23"/>
  <c r="N37" i="23"/>
  <c r="P37" i="23"/>
  <c r="E37" i="23"/>
  <c r="Q37" i="23"/>
  <c r="I37" i="23"/>
  <c r="C37" i="23"/>
  <c r="Y37" i="23"/>
  <c r="Z37" i="23"/>
  <c r="K37" i="23"/>
  <c r="AB37" i="23"/>
  <c r="V37" i="23"/>
  <c r="T37" i="23"/>
  <c r="AC37" i="23"/>
  <c r="AA37" i="23"/>
  <c r="U37" i="23"/>
  <c r="V52" i="11"/>
  <c r="V51" i="11"/>
  <c r="V53" i="11"/>
  <c r="V50" i="11"/>
  <c r="I42" i="13"/>
  <c r="O42" i="13"/>
  <c r="B42" i="13"/>
  <c r="AJ42" i="13" s="1"/>
  <c r="K42" i="13"/>
  <c r="D42" i="13"/>
  <c r="Q42" i="13"/>
  <c r="U42" i="13"/>
  <c r="S42" i="13"/>
  <c r="X42" i="13"/>
  <c r="AC42" i="13"/>
  <c r="Z42" i="13"/>
  <c r="F42" i="13"/>
  <c r="G42" i="13"/>
  <c r="Y42" i="13"/>
  <c r="W42" i="13"/>
  <c r="T42" i="13"/>
  <c r="AA42" i="13"/>
  <c r="C42" i="13"/>
  <c r="V42" i="13"/>
  <c r="M42" i="13"/>
  <c r="E42" i="13"/>
  <c r="J42" i="13"/>
  <c r="AB42" i="13"/>
  <c r="P42" i="13"/>
  <c r="L42" i="13"/>
  <c r="N42" i="13"/>
  <c r="R42" i="13"/>
  <c r="AA32" i="33"/>
  <c r="Y32" i="33"/>
  <c r="Z32" i="33"/>
  <c r="U32" i="33"/>
  <c r="X32" i="33"/>
  <c r="I32" i="33"/>
  <c r="A33" i="33"/>
  <c r="J32" i="33"/>
  <c r="Q32" i="33"/>
  <c r="N32" i="33"/>
  <c r="M32" i="33"/>
  <c r="P32" i="33"/>
  <c r="T32" i="33"/>
  <c r="R32" i="33"/>
  <c r="K32" i="33"/>
  <c r="O32" i="33"/>
  <c r="AC32" i="33"/>
  <c r="B32" i="33"/>
  <c r="AJ32" i="33" s="1"/>
  <c r="V32" i="33"/>
  <c r="W32" i="33"/>
  <c r="F32" i="33"/>
  <c r="D32" i="33"/>
  <c r="C32" i="33"/>
  <c r="AB32" i="33"/>
  <c r="G32" i="33"/>
  <c r="H32" i="33" s="1"/>
  <c r="S32" i="33"/>
  <c r="E32" i="33"/>
  <c r="L32" i="33"/>
  <c r="R44" i="11"/>
  <c r="T53" i="11"/>
  <c r="S47" i="11"/>
  <c r="V44" i="11"/>
  <c r="T51" i="11"/>
  <c r="P44" i="11"/>
  <c r="AA39" i="19"/>
  <c r="N39" i="19"/>
  <c r="A40" i="19"/>
  <c r="P39" i="19"/>
  <c r="E39" i="19"/>
  <c r="R39" i="19"/>
  <c r="S39" i="19"/>
  <c r="V39" i="19"/>
  <c r="I39" i="19"/>
  <c r="C39" i="19"/>
  <c r="L39" i="19"/>
  <c r="O39" i="19"/>
  <c r="B39" i="19"/>
  <c r="AJ39" i="19" s="1"/>
  <c r="F39" i="19"/>
  <c r="AB39" i="19"/>
  <c r="Z39" i="19"/>
  <c r="X39" i="19"/>
  <c r="Q39" i="19"/>
  <c r="U39" i="19"/>
  <c r="M39" i="19"/>
  <c r="D39" i="19"/>
  <c r="T39" i="19"/>
  <c r="Y39" i="19"/>
  <c r="K39" i="19"/>
  <c r="J39" i="19"/>
  <c r="AC39" i="19"/>
  <c r="G39" i="19"/>
  <c r="H39" i="19" s="1"/>
  <c r="W39" i="19"/>
  <c r="Y34" i="29"/>
  <c r="Z34" i="29"/>
  <c r="W34" i="29"/>
  <c r="S34" i="29"/>
  <c r="E34" i="29"/>
  <c r="O34" i="29"/>
  <c r="L34" i="29"/>
  <c r="Q34" i="29"/>
  <c r="P34" i="29"/>
  <c r="D34" i="29"/>
  <c r="A35" i="29"/>
  <c r="K34" i="29"/>
  <c r="J34" i="29"/>
  <c r="M34" i="29"/>
  <c r="F34" i="29"/>
  <c r="G34" i="29"/>
  <c r="H34" i="29" s="1"/>
  <c r="V34" i="29"/>
  <c r="N34" i="29"/>
  <c r="T34" i="29"/>
  <c r="AB34" i="29"/>
  <c r="C34" i="29"/>
  <c r="I34" i="29"/>
  <c r="R34" i="29"/>
  <c r="X34" i="29"/>
  <c r="AC34" i="29"/>
  <c r="U34" i="29"/>
  <c r="AA34" i="29"/>
  <c r="B34" i="29"/>
  <c r="AJ34" i="29" s="1"/>
  <c r="H42" i="11"/>
  <c r="G2" i="12" s="1" a="1"/>
  <c r="AB47" i="11"/>
  <c r="AB48" i="11"/>
  <c r="AB49" i="11"/>
  <c r="AB50" i="11"/>
  <c r="AB51" i="11"/>
  <c r="AB52" i="11"/>
  <c r="Q44" i="11"/>
  <c r="T52" i="11"/>
  <c r="O33" i="31"/>
  <c r="D33" i="31"/>
  <c r="Z33" i="31"/>
  <c r="AC33" i="31"/>
  <c r="G33" i="31"/>
  <c r="H33" i="31" s="1"/>
  <c r="C33" i="31"/>
  <c r="U33" i="31"/>
  <c r="V33" i="31"/>
  <c r="P33" i="31"/>
  <c r="K33" i="31"/>
  <c r="N33" i="31"/>
  <c r="S33" i="31"/>
  <c r="A34" i="31"/>
  <c r="M33" i="31"/>
  <c r="Y33" i="31"/>
  <c r="T33" i="31"/>
  <c r="F33" i="31"/>
  <c r="Q33" i="31"/>
  <c r="E33" i="31"/>
  <c r="J33" i="31"/>
  <c r="AB33" i="31"/>
  <c r="I33" i="31"/>
  <c r="AA33" i="31"/>
  <c r="W33" i="31"/>
  <c r="L33" i="31"/>
  <c r="R33" i="31"/>
  <c r="B33" i="31"/>
  <c r="AJ33" i="31" s="1"/>
  <c r="X33" i="31"/>
  <c r="G2" i="8"/>
  <c r="P3" i="8"/>
  <c r="T5" i="8"/>
  <c r="X7" i="8"/>
  <c r="X156" i="8" s="1"/>
  <c r="AB9" i="8"/>
  <c r="AF11" i="8"/>
  <c r="AJ13" i="8"/>
  <c r="J16" i="8"/>
  <c r="J232" i="8" s="1"/>
  <c r="N18" i="8"/>
  <c r="N233" i="8" s="1"/>
  <c r="R20" i="8"/>
  <c r="V22" i="8"/>
  <c r="Z24" i="8"/>
  <c r="AH24" i="8"/>
  <c r="L25" i="8"/>
  <c r="T25" i="8"/>
  <c r="AB25" i="8"/>
  <c r="AJ25" i="8"/>
  <c r="N26" i="8"/>
  <c r="V26" i="8"/>
  <c r="AD26" i="8"/>
  <c r="H27" i="8"/>
  <c r="P27" i="8"/>
  <c r="X27" i="8"/>
  <c r="AF27" i="8"/>
  <c r="J28" i="8"/>
  <c r="R28" i="8"/>
  <c r="Z28" i="8"/>
  <c r="AH28" i="8"/>
  <c r="L29" i="8"/>
  <c r="T29" i="8"/>
  <c r="AB29" i="8"/>
  <c r="AJ29" i="8"/>
  <c r="N30" i="8"/>
  <c r="V30" i="8"/>
  <c r="AD30" i="8"/>
  <c r="V10" i="8"/>
  <c r="O25" i="8"/>
  <c r="Y26" i="8"/>
  <c r="AI27" i="8"/>
  <c r="O29" i="8"/>
  <c r="AG30" i="8"/>
  <c r="R4" i="8"/>
  <c r="R46" i="8" s="1"/>
  <c r="AD10" i="8"/>
  <c r="H15" i="8"/>
  <c r="P19" i="8"/>
  <c r="X23" i="8"/>
  <c r="H25" i="8"/>
  <c r="AF25" i="8"/>
  <c r="R26" i="8"/>
  <c r="AH26" i="8"/>
  <c r="N28" i="8"/>
  <c r="V28" i="8"/>
  <c r="H29" i="8"/>
  <c r="R30" i="8"/>
  <c r="X3" i="8"/>
  <c r="AB5" i="8"/>
  <c r="AF7" i="8"/>
  <c r="AF156" i="8" s="1"/>
  <c r="AJ9" i="8"/>
  <c r="J12" i="8"/>
  <c r="N14" i="8"/>
  <c r="R16" i="8"/>
  <c r="R232" i="8" s="1"/>
  <c r="V18" i="8"/>
  <c r="V233" i="8" s="1"/>
  <c r="Z20" i="8"/>
  <c r="AD22" i="8"/>
  <c r="AA24" i="8"/>
  <c r="AI24" i="8"/>
  <c r="M25" i="8"/>
  <c r="U25" i="8"/>
  <c r="AC25" i="8"/>
  <c r="G26" i="8"/>
  <c r="O26" i="8"/>
  <c r="W26" i="8"/>
  <c r="AE26" i="8"/>
  <c r="I27" i="8"/>
  <c r="Q27" i="8"/>
  <c r="Y27" i="8"/>
  <c r="AG27" i="8"/>
  <c r="K28" i="8"/>
  <c r="S28" i="8"/>
  <c r="AA28" i="8"/>
  <c r="AI28" i="8"/>
  <c r="M29" i="8"/>
  <c r="U29" i="8"/>
  <c r="AC29" i="8"/>
  <c r="G30" i="8"/>
  <c r="O30" i="8"/>
  <c r="W30" i="8"/>
  <c r="AE30" i="8"/>
  <c r="AF3" i="8"/>
  <c r="AJ5" i="8"/>
  <c r="J8" i="8"/>
  <c r="N10" i="8"/>
  <c r="R12" i="8"/>
  <c r="V14" i="8"/>
  <c r="Z16" i="8"/>
  <c r="Z232" i="8" s="1"/>
  <c r="AD18" i="8"/>
  <c r="AD233" i="8" s="1"/>
  <c r="AH20" i="8"/>
  <c r="H23" i="8"/>
  <c r="AB24" i="8"/>
  <c r="AJ24" i="8"/>
  <c r="N25" i="8"/>
  <c r="V25" i="8"/>
  <c r="AD25" i="8"/>
  <c r="H26" i="8"/>
  <c r="P26" i="8"/>
  <c r="X26" i="8"/>
  <c r="AF26" i="8"/>
  <c r="J27" i="8"/>
  <c r="R27" i="8"/>
  <c r="Z27" i="8"/>
  <c r="AH27" i="8"/>
  <c r="L28" i="8"/>
  <c r="T28" i="8"/>
  <c r="AB28" i="8"/>
  <c r="AJ28" i="8"/>
  <c r="N29" i="8"/>
  <c r="V29" i="8"/>
  <c r="AD29" i="8"/>
  <c r="H30" i="8"/>
  <c r="P30" i="8"/>
  <c r="X30" i="8"/>
  <c r="AF30" i="8"/>
  <c r="J4" i="8"/>
  <c r="J46" i="8" s="1"/>
  <c r="AD14" i="8"/>
  <c r="H19" i="8"/>
  <c r="G25" i="8"/>
  <c r="Q26" i="8"/>
  <c r="AA27" i="8"/>
  <c r="G29" i="8"/>
  <c r="Q30" i="8"/>
  <c r="Z8" i="8"/>
  <c r="L27" i="8"/>
  <c r="X29" i="8"/>
  <c r="V2" i="8"/>
  <c r="Z4" i="8"/>
  <c r="Z46" i="8" s="1"/>
  <c r="AD6" i="8"/>
  <c r="AD47" i="8" s="1"/>
  <c r="AH8" i="8"/>
  <c r="H11" i="8"/>
  <c r="L13" i="8"/>
  <c r="P15" i="8"/>
  <c r="T17" i="8"/>
  <c r="T229" i="8" s="1"/>
  <c r="X19" i="8"/>
  <c r="AB21" i="8"/>
  <c r="AF23" i="8"/>
  <c r="AE24" i="8"/>
  <c r="I25" i="8"/>
  <c r="Q25" i="8"/>
  <c r="Y25" i="8"/>
  <c r="AG25" i="8"/>
  <c r="K26" i="8"/>
  <c r="S26" i="8"/>
  <c r="AA26" i="8"/>
  <c r="AI26" i="8"/>
  <c r="M27" i="8"/>
  <c r="U27" i="8"/>
  <c r="AC27" i="8"/>
  <c r="G28" i="8"/>
  <c r="O28" i="8"/>
  <c r="W28" i="8"/>
  <c r="AE28" i="8"/>
  <c r="I29" i="8"/>
  <c r="Q29" i="8"/>
  <c r="Y29" i="8"/>
  <c r="AG29" i="8"/>
  <c r="K30" i="8"/>
  <c r="S30" i="8"/>
  <c r="AA30" i="8"/>
  <c r="AI30" i="8"/>
  <c r="Z12" i="8"/>
  <c r="AC24" i="8"/>
  <c r="I26" i="8"/>
  <c r="S27" i="8"/>
  <c r="AC28" i="8"/>
  <c r="I30" i="8"/>
  <c r="N2" i="8"/>
  <c r="AH12" i="8"/>
  <c r="T21" i="8"/>
  <c r="AD24" i="8"/>
  <c r="X25" i="8"/>
  <c r="J26" i="8"/>
  <c r="Z26" i="8"/>
  <c r="AJ27" i="8"/>
  <c r="AD28" i="8"/>
  <c r="J30" i="8"/>
  <c r="AH30" i="8"/>
  <c r="AD2" i="8"/>
  <c r="AH4" i="8"/>
  <c r="AH46" i="8" s="1"/>
  <c r="H7" i="8"/>
  <c r="H156" i="8" s="1"/>
  <c r="L9" i="8"/>
  <c r="P11" i="8"/>
  <c r="T13" i="8"/>
  <c r="X15" i="8"/>
  <c r="AB17" i="8"/>
  <c r="AB229" i="8" s="1"/>
  <c r="AF19" i="8"/>
  <c r="AJ21" i="8"/>
  <c r="J24" i="8"/>
  <c r="AF24" i="8"/>
  <c r="J25" i="8"/>
  <c r="R25" i="8"/>
  <c r="Z25" i="8"/>
  <c r="AH25" i="8"/>
  <c r="L26" i="8"/>
  <c r="T26" i="8"/>
  <c r="AB26" i="8"/>
  <c r="AJ26" i="8"/>
  <c r="N27" i="8"/>
  <c r="V27" i="8"/>
  <c r="AD27" i="8"/>
  <c r="H28" i="8"/>
  <c r="P28" i="8"/>
  <c r="X28" i="8"/>
  <c r="AF28" i="8"/>
  <c r="J29" i="8"/>
  <c r="R29" i="8"/>
  <c r="Z29" i="8"/>
  <c r="AH29" i="8"/>
  <c r="L30" i="8"/>
  <c r="T30" i="8"/>
  <c r="AB30" i="8"/>
  <c r="AJ30" i="8"/>
  <c r="N6" i="8"/>
  <c r="N47" i="8" s="1"/>
  <c r="AH16" i="8"/>
  <c r="AH232" i="8" s="1"/>
  <c r="P23" i="8"/>
  <c r="AE25" i="8"/>
  <c r="AG26" i="8"/>
  <c r="M28" i="8"/>
  <c r="AE29" i="8"/>
  <c r="L17" i="8"/>
  <c r="L229" i="8" s="1"/>
  <c r="T27" i="8"/>
  <c r="P29" i="8"/>
  <c r="Z30" i="8"/>
  <c r="H3" i="8"/>
  <c r="L5" i="8"/>
  <c r="P7" i="8"/>
  <c r="P156" i="8" s="1"/>
  <c r="T9" i="8"/>
  <c r="X11" i="8"/>
  <c r="AB13" i="8"/>
  <c r="AF15" i="8"/>
  <c r="AJ17" i="8"/>
  <c r="AJ229" i="8" s="1"/>
  <c r="J20" i="8"/>
  <c r="N22" i="8"/>
  <c r="R24" i="8"/>
  <c r="AG24" i="8"/>
  <c r="K25" i="8"/>
  <c r="S25" i="8"/>
  <c r="AA25" i="8"/>
  <c r="AI25" i="8"/>
  <c r="M26" i="8"/>
  <c r="U26" i="8"/>
  <c r="AC26" i="8"/>
  <c r="G27" i="8"/>
  <c r="O27" i="8"/>
  <c r="W27" i="8"/>
  <c r="AE27" i="8"/>
  <c r="I28" i="8"/>
  <c r="Q28" i="8"/>
  <c r="Y28" i="8"/>
  <c r="AG28" i="8"/>
  <c r="K29" i="8"/>
  <c r="S29" i="8"/>
  <c r="AA29" i="8"/>
  <c r="AI29" i="8"/>
  <c r="M30" i="8"/>
  <c r="U30" i="8"/>
  <c r="AC30" i="8"/>
  <c r="R8" i="8"/>
  <c r="L21" i="8"/>
  <c r="W25" i="8"/>
  <c r="K27" i="8"/>
  <c r="U28" i="8"/>
  <c r="W29" i="8"/>
  <c r="Y30" i="8"/>
  <c r="V6" i="8"/>
  <c r="V47" i="8" s="1"/>
  <c r="P25" i="8"/>
  <c r="AB27" i="8"/>
  <c r="AF29" i="8"/>
  <c r="Q24" i="8"/>
  <c r="M22" i="8"/>
  <c r="I20" i="8"/>
  <c r="AI17" i="8"/>
  <c r="AI229" i="8" s="1"/>
  <c r="AE15" i="8"/>
  <c r="AA13" i="8"/>
  <c r="W11" i="8"/>
  <c r="S9" i="8"/>
  <c r="O7" i="8"/>
  <c r="O156" i="8" s="1"/>
  <c r="K5" i="8"/>
  <c r="G3" i="8"/>
  <c r="V23" i="8"/>
  <c r="R21" i="8"/>
  <c r="N19" i="8"/>
  <c r="J17" i="8"/>
  <c r="J229" i="8" s="1"/>
  <c r="AJ14" i="8"/>
  <c r="AF12" i="8"/>
  <c r="AB10" i="8"/>
  <c r="X8" i="8"/>
  <c r="T6" i="8"/>
  <c r="T47" i="8" s="1"/>
  <c r="P4" i="8"/>
  <c r="P46" i="8" s="1"/>
  <c r="L2" i="8"/>
  <c r="AA22" i="8"/>
  <c r="W20" i="8"/>
  <c r="S18" i="8"/>
  <c r="S233" i="8" s="1"/>
  <c r="O16" i="8"/>
  <c r="O232" i="8" s="1"/>
  <c r="K14" i="8"/>
  <c r="G12" i="8"/>
  <c r="AG9" i="8"/>
  <c r="AC7" i="8"/>
  <c r="AC156" i="8" s="1"/>
  <c r="Y5" i="8"/>
  <c r="U3" i="8"/>
  <c r="AJ23" i="8"/>
  <c r="AF21" i="8"/>
  <c r="AB19" i="8"/>
  <c r="X17" i="8"/>
  <c r="X229" i="8" s="1"/>
  <c r="T15" i="8"/>
  <c r="P13" i="8"/>
  <c r="L11" i="8"/>
  <c r="H9" i="8"/>
  <c r="AH6" i="8"/>
  <c r="AH47" i="8" s="1"/>
  <c r="AD4" i="8"/>
  <c r="AD46" i="8" s="1"/>
  <c r="Z2" i="8"/>
  <c r="K23" i="8"/>
  <c r="G21" i="8"/>
  <c r="AG18" i="8"/>
  <c r="AG233" i="8" s="1"/>
  <c r="AC16" i="8"/>
  <c r="AC232" i="8" s="1"/>
  <c r="Y14" i="8"/>
  <c r="U12" i="8"/>
  <c r="Q10" i="8"/>
  <c r="M8" i="8"/>
  <c r="I6" i="8"/>
  <c r="I47" i="8" s="1"/>
  <c r="AI3" i="8"/>
  <c r="T24" i="8"/>
  <c r="P22" i="8"/>
  <c r="L20" i="8"/>
  <c r="H18" i="8"/>
  <c r="H233" i="8" s="1"/>
  <c r="AH15" i="8"/>
  <c r="AD13" i="8"/>
  <c r="Z11" i="8"/>
  <c r="V9" i="8"/>
  <c r="R7" i="8"/>
  <c r="R156" i="8" s="1"/>
  <c r="N5" i="8"/>
  <c r="J3" i="8"/>
  <c r="Y23" i="8"/>
  <c r="U21" i="8"/>
  <c r="Q19" i="8"/>
  <c r="M17" i="8"/>
  <c r="M229" i="8" s="1"/>
  <c r="I15" i="8"/>
  <c r="AI12" i="8"/>
  <c r="AE10" i="8"/>
  <c r="AA8" i="8"/>
  <c r="W6" i="8"/>
  <c r="W47" i="8" s="1"/>
  <c r="S4" i="8"/>
  <c r="S46" i="8" s="1"/>
  <c r="O2" i="8"/>
  <c r="I24" i="8"/>
  <c r="AI21" i="8"/>
  <c r="AE19" i="8"/>
  <c r="AA17" i="8"/>
  <c r="AA229" i="8" s="1"/>
  <c r="W15" i="8"/>
  <c r="S13" i="8"/>
  <c r="O11" i="8"/>
  <c r="K9" i="8"/>
  <c r="G7" i="8"/>
  <c r="AG4" i="8"/>
  <c r="AG46" i="8" s="1"/>
  <c r="AC2" i="8"/>
  <c r="N23" i="8"/>
  <c r="J21" i="8"/>
  <c r="AJ18" i="8"/>
  <c r="AJ233" i="8" s="1"/>
  <c r="AF16" i="8"/>
  <c r="AF232" i="8" s="1"/>
  <c r="AB14" i="8"/>
  <c r="X12" i="8"/>
  <c r="T10" i="8"/>
  <c r="P8" i="8"/>
  <c r="L6" i="8"/>
  <c r="L47" i="8" s="1"/>
  <c r="H4" i="8"/>
  <c r="H46" i="8" s="1"/>
  <c r="W24" i="8"/>
  <c r="S22" i="8"/>
  <c r="O20" i="8"/>
  <c r="K18" i="8"/>
  <c r="K233" i="8" s="1"/>
  <c r="G16" i="8"/>
  <c r="G232" i="8" s="1"/>
  <c r="AG13" i="8"/>
  <c r="AC11" i="8"/>
  <c r="Y9" i="8"/>
  <c r="U7" i="8"/>
  <c r="U156" i="8" s="1"/>
  <c r="Q5" i="8"/>
  <c r="M3" i="8"/>
  <c r="AB23" i="8"/>
  <c r="X21" i="8"/>
  <c r="T19" i="8"/>
  <c r="P17" i="8"/>
  <c r="P229" i="8" s="1"/>
  <c r="L15" i="8"/>
  <c r="H13" i="8"/>
  <c r="AH10" i="8"/>
  <c r="AD8" i="8"/>
  <c r="Z6" i="8"/>
  <c r="Z47" i="8" s="1"/>
  <c r="V4" i="8"/>
  <c r="V46" i="8" s="1"/>
  <c r="R2" i="8"/>
  <c r="AG22" i="8"/>
  <c r="AC20" i="8"/>
  <c r="Y18" i="8"/>
  <c r="Y233" i="8" s="1"/>
  <c r="U16" i="8"/>
  <c r="U232" i="8" s="1"/>
  <c r="Q14" i="8"/>
  <c r="M12" i="8"/>
  <c r="I10" i="8"/>
  <c r="AI7" i="8"/>
  <c r="AI156" i="8" s="1"/>
  <c r="AE5" i="8"/>
  <c r="AA3" i="8"/>
  <c r="L24" i="8"/>
  <c r="H22" i="8"/>
  <c r="AH19" i="8"/>
  <c r="AD17" i="8"/>
  <c r="AD229" i="8" s="1"/>
  <c r="Z15" i="8"/>
  <c r="V13" i="8"/>
  <c r="R11" i="8"/>
  <c r="N9" i="8"/>
  <c r="J7" i="8"/>
  <c r="J156" i="8" s="1"/>
  <c r="AJ4" i="8"/>
  <c r="AJ46" i="8" s="1"/>
  <c r="AF2" i="8"/>
  <c r="Q23" i="8"/>
  <c r="M21" i="8"/>
  <c r="I19" i="8"/>
  <c r="AI16" i="8"/>
  <c r="AI232" i="8" s="1"/>
  <c r="AE14" i="8"/>
  <c r="AA12" i="8"/>
  <c r="W10" i="8"/>
  <c r="S8" i="8"/>
  <c r="O6" i="8"/>
  <c r="O47" i="8" s="1"/>
  <c r="K4" i="8"/>
  <c r="K46" i="8" s="1"/>
  <c r="AE23" i="8"/>
  <c r="AA21" i="8"/>
  <c r="W19" i="8"/>
  <c r="S17" i="8"/>
  <c r="S229" i="8" s="1"/>
  <c r="O15" i="8"/>
  <c r="K13" i="8"/>
  <c r="G11" i="8"/>
  <c r="AG8" i="8"/>
  <c r="AC6" i="8"/>
  <c r="AC47" i="8" s="1"/>
  <c r="Y4" i="8"/>
  <c r="Y46" i="8" s="1"/>
  <c r="U2" i="8"/>
  <c r="AJ22" i="8"/>
  <c r="AF20" i="8"/>
  <c r="AB18" i="8"/>
  <c r="AB233" i="8" s="1"/>
  <c r="X16" i="8"/>
  <c r="X232" i="8" s="1"/>
  <c r="T14" i="8"/>
  <c r="P12" i="8"/>
  <c r="L10" i="8"/>
  <c r="L112" i="8" s="1"/>
  <c r="H8" i="8"/>
  <c r="AH5" i="8"/>
  <c r="AD3" i="8"/>
  <c r="O24" i="8"/>
  <c r="K22" i="8"/>
  <c r="G20" i="8"/>
  <c r="AG17" i="8"/>
  <c r="AG229" i="8" s="1"/>
  <c r="AC15" i="8"/>
  <c r="Y13" i="8"/>
  <c r="U11" i="8"/>
  <c r="Q9" i="8"/>
  <c r="M7" i="8"/>
  <c r="M156" i="8" s="1"/>
  <c r="I5" i="8"/>
  <c r="AI2" i="8"/>
  <c r="T23" i="8"/>
  <c r="P21" i="8"/>
  <c r="L19" i="8"/>
  <c r="H17" i="8"/>
  <c r="H229" i="8" s="1"/>
  <c r="AH14" i="8"/>
  <c r="AD12" i="8"/>
  <c r="Z10" i="8"/>
  <c r="V8" i="8"/>
  <c r="R6" i="8"/>
  <c r="R47" i="8" s="1"/>
  <c r="N4" i="8"/>
  <c r="N46" i="8" s="1"/>
  <c r="J2" i="8"/>
  <c r="Y22" i="8"/>
  <c r="U20" i="8"/>
  <c r="Q18" i="8"/>
  <c r="Q233" i="8" s="1"/>
  <c r="M16" i="8"/>
  <c r="M232" i="8" s="1"/>
  <c r="I14" i="8"/>
  <c r="AI11" i="8"/>
  <c r="AE9" i="8"/>
  <c r="AA7" i="8"/>
  <c r="AA156" i="8" s="1"/>
  <c r="W5" i="8"/>
  <c r="S3" i="8"/>
  <c r="AH23" i="8"/>
  <c r="AD21" i="8"/>
  <c r="Z19" i="8"/>
  <c r="V17" i="8"/>
  <c r="V229" i="8" s="1"/>
  <c r="R15" i="8"/>
  <c r="N13" i="8"/>
  <c r="J11" i="8"/>
  <c r="AJ8" i="8"/>
  <c r="AF6" i="8"/>
  <c r="AF47" i="8" s="1"/>
  <c r="AB4" i="8"/>
  <c r="AB46" i="8" s="1"/>
  <c r="X2" i="8"/>
  <c r="I23" i="8"/>
  <c r="AI20" i="8"/>
  <c r="AE18" i="8"/>
  <c r="AE233" i="8" s="1"/>
  <c r="AA16" i="8"/>
  <c r="AA232" i="8" s="1"/>
  <c r="W14" i="8"/>
  <c r="S12" i="8"/>
  <c r="O10" i="8"/>
  <c r="K8" i="8"/>
  <c r="G6" i="8"/>
  <c r="G47" i="8" s="1"/>
  <c r="AG3" i="8"/>
  <c r="W23" i="8"/>
  <c r="S21" i="8"/>
  <c r="O19" i="8"/>
  <c r="K17" i="8"/>
  <c r="K229" i="8" s="1"/>
  <c r="G15" i="8"/>
  <c r="AG12" i="8"/>
  <c r="AC10" i="8"/>
  <c r="Y8" i="8"/>
  <c r="U6" i="8"/>
  <c r="U47" i="8" s="1"/>
  <c r="Q4" i="8"/>
  <c r="Q46" i="8" s="1"/>
  <c r="M2" i="8"/>
  <c r="O23" i="8"/>
  <c r="K21" i="8"/>
  <c r="G19" i="8"/>
  <c r="AG16" i="8"/>
  <c r="AG232" i="8" s="1"/>
  <c r="AC14" i="8"/>
  <c r="Y12" i="8"/>
  <c r="U10" i="8"/>
  <c r="Q8" i="8"/>
  <c r="M6" i="8"/>
  <c r="M47" i="8" s="1"/>
  <c r="I4" i="8"/>
  <c r="I46" i="8" s="1"/>
  <c r="X24" i="8"/>
  <c r="T22" i="8"/>
  <c r="P20" i="8"/>
  <c r="L18" i="8"/>
  <c r="L233" i="8" s="1"/>
  <c r="H16" i="8"/>
  <c r="H232" i="8" s="1"/>
  <c r="AH13" i="8"/>
  <c r="AD11" i="8"/>
  <c r="Z9" i="8"/>
  <c r="V7" i="8"/>
  <c r="V156" i="8" s="1"/>
  <c r="R5" i="8"/>
  <c r="N3" i="8"/>
  <c r="AC23" i="8"/>
  <c r="Y21" i="8"/>
  <c r="U19" i="8"/>
  <c r="Q17" i="8"/>
  <c r="Q229" i="8" s="1"/>
  <c r="M15" i="8"/>
  <c r="I13" i="8"/>
  <c r="AI10" i="8"/>
  <c r="AE8" i="8"/>
  <c r="AA6" i="8"/>
  <c r="AA47" i="8" s="1"/>
  <c r="W4" i="8"/>
  <c r="W46" i="8" s="1"/>
  <c r="S2" i="8"/>
  <c r="AH22" i="8"/>
  <c r="AD20" i="8"/>
  <c r="Z18" i="8"/>
  <c r="Z233" i="8" s="1"/>
  <c r="V16" i="8"/>
  <c r="V232" i="8" s="1"/>
  <c r="R14" i="8"/>
  <c r="N12" i="8"/>
  <c r="J10" i="8"/>
  <c r="J112" i="8" s="1"/>
  <c r="AJ7" i="8"/>
  <c r="AJ156" i="8" s="1"/>
  <c r="AF5" i="8"/>
  <c r="AB3" i="8"/>
  <c r="M24" i="8"/>
  <c r="I22" i="8"/>
  <c r="AI19" i="8"/>
  <c r="AE17" i="8"/>
  <c r="AE229" i="8" s="1"/>
  <c r="AA15" i="8"/>
  <c r="W13" i="8"/>
  <c r="S11" i="8"/>
  <c r="O9" i="8"/>
  <c r="K7" i="8"/>
  <c r="K156" i="8" s="1"/>
  <c r="G5" i="8"/>
  <c r="AG2" i="8"/>
  <c r="R23" i="8"/>
  <c r="N21" i="8"/>
  <c r="J19" i="8"/>
  <c r="AJ16" i="8"/>
  <c r="AJ232" i="8" s="1"/>
  <c r="AF14" i="8"/>
  <c r="AB12" i="8"/>
  <c r="X10" i="8"/>
  <c r="T8" i="8"/>
  <c r="P6" i="8"/>
  <c r="P47" i="8" s="1"/>
  <c r="L4" i="8"/>
  <c r="L46" i="8" s="1"/>
  <c r="H2" i="8"/>
  <c r="W22" i="8"/>
  <c r="S20" i="8"/>
  <c r="O18" i="8"/>
  <c r="O233" i="8" s="1"/>
  <c r="K16" i="8"/>
  <c r="K232" i="8" s="1"/>
  <c r="G14" i="8"/>
  <c r="AG11" i="8"/>
  <c r="AC9" i="8"/>
  <c r="Y7" i="8"/>
  <c r="Y156" i="8" s="1"/>
  <c r="U5" i="8"/>
  <c r="Q3" i="8"/>
  <c r="G23" i="8"/>
  <c r="AG20" i="8"/>
  <c r="AC18" i="8"/>
  <c r="AC233" i="8" s="1"/>
  <c r="Y16" i="8"/>
  <c r="Y232" i="8" s="1"/>
  <c r="U14" i="8"/>
  <c r="Q12" i="8"/>
  <c r="M10" i="8"/>
  <c r="I8" i="8"/>
  <c r="AI5" i="8"/>
  <c r="AE3" i="8"/>
  <c r="P24" i="8"/>
  <c r="L22" i="8"/>
  <c r="H20" i="8"/>
  <c r="AH17" i="8"/>
  <c r="AH229" i="8" s="1"/>
  <c r="AD15" i="8"/>
  <c r="Z13" i="8"/>
  <c r="V11" i="8"/>
  <c r="R9" i="8"/>
  <c r="N7" i="8"/>
  <c r="N156" i="8" s="1"/>
  <c r="J5" i="8"/>
  <c r="AJ2" i="8"/>
  <c r="U23" i="8"/>
  <c r="Q21" i="8"/>
  <c r="M19" i="8"/>
  <c r="I17" i="8"/>
  <c r="I229" i="8" s="1"/>
  <c r="AI14" i="8"/>
  <c r="AE12" i="8"/>
  <c r="AA10" i="8"/>
  <c r="W8" i="8"/>
  <c r="S6" i="8"/>
  <c r="S47" i="8" s="1"/>
  <c r="O4" i="8"/>
  <c r="O46" i="8" s="1"/>
  <c r="K2" i="8"/>
  <c r="Z22" i="8"/>
  <c r="V20" i="8"/>
  <c r="R18" i="8"/>
  <c r="R233" i="8" s="1"/>
  <c r="N16" i="8"/>
  <c r="N232" i="8" s="1"/>
  <c r="J14" i="8"/>
  <c r="AJ11" i="8"/>
  <c r="AF9" i="8"/>
  <c r="AB7" i="8"/>
  <c r="AB156" i="8" s="1"/>
  <c r="X5" i="8"/>
  <c r="T3" i="8"/>
  <c r="AI23" i="8"/>
  <c r="AE21" i="8"/>
  <c r="AA19" i="8"/>
  <c r="W17" i="8"/>
  <c r="W229" i="8" s="1"/>
  <c r="S15" i="8"/>
  <c r="O13" i="8"/>
  <c r="K11" i="8"/>
  <c r="G9" i="8"/>
  <c r="AG6" i="8"/>
  <c r="AG47" i="8" s="1"/>
  <c r="AC4" i="8"/>
  <c r="AC46" i="8" s="1"/>
  <c r="Y2" i="8"/>
  <c r="J23" i="8"/>
  <c r="AJ20" i="8"/>
  <c r="AF18" i="8"/>
  <c r="AF233" i="8" s="1"/>
  <c r="AB16" i="8"/>
  <c r="AB232" i="8" s="1"/>
  <c r="X14" i="8"/>
  <c r="T12" i="8"/>
  <c r="P10" i="8"/>
  <c r="L8" i="8"/>
  <c r="H6" i="8"/>
  <c r="H47" i="8" s="1"/>
  <c r="AH3" i="8"/>
  <c r="S24" i="8"/>
  <c r="O22" i="8"/>
  <c r="K20" i="8"/>
  <c r="G18" i="8"/>
  <c r="G233" i="8" s="1"/>
  <c r="AG15" i="8"/>
  <c r="AC13" i="8"/>
  <c r="Y11" i="8"/>
  <c r="U9" i="8"/>
  <c r="Q7" i="8"/>
  <c r="Q156" i="8" s="1"/>
  <c r="M5" i="8"/>
  <c r="I3" i="8"/>
  <c r="Y24" i="8"/>
  <c r="I16" i="8"/>
  <c r="I232" i="8" s="1"/>
  <c r="W7" i="8"/>
  <c r="W156" i="8" s="1"/>
  <c r="AH21" i="8"/>
  <c r="P16" i="8"/>
  <c r="P232" i="8" s="1"/>
  <c r="AJ10" i="8"/>
  <c r="AF4" i="8"/>
  <c r="AF46" i="8" s="1"/>
  <c r="AG21" i="8"/>
  <c r="W16" i="8"/>
  <c r="W232" i="8" s="1"/>
  <c r="S10" i="8"/>
  <c r="AE4" i="8"/>
  <c r="AE46" i="8" s="1"/>
  <c r="J22" i="8"/>
  <c r="AJ15" i="8"/>
  <c r="R10" i="8"/>
  <c r="H5" i="8"/>
  <c r="W21" i="8"/>
  <c r="AI15" i="8"/>
  <c r="Y10" i="8"/>
  <c r="U4" i="8"/>
  <c r="U46" i="8" s="1"/>
  <c r="V21" i="8"/>
  <c r="L16" i="8"/>
  <c r="L232" i="8" s="1"/>
  <c r="H10" i="8"/>
  <c r="T4" i="8"/>
  <c r="T46" i="8" s="1"/>
  <c r="AC21" i="8"/>
  <c r="Y15" i="8"/>
  <c r="G10" i="8"/>
  <c r="AA4" i="8"/>
  <c r="AA46" i="8" s="1"/>
  <c r="AC22" i="8"/>
  <c r="M14" i="8"/>
  <c r="AA5" i="8"/>
  <c r="Z21" i="8"/>
  <c r="V15" i="8"/>
  <c r="AH9" i="8"/>
  <c r="X4" i="8"/>
  <c r="X46" i="8" s="1"/>
  <c r="I21" i="8"/>
  <c r="U15" i="8"/>
  <c r="K10" i="8"/>
  <c r="G4" i="8"/>
  <c r="H21" i="8"/>
  <c r="AB15" i="8"/>
  <c r="X9" i="8"/>
  <c r="AJ3" i="8"/>
  <c r="O21" i="8"/>
  <c r="K15" i="8"/>
  <c r="W9" i="8"/>
  <c r="M4" i="8"/>
  <c r="M46" i="8" s="1"/>
  <c r="AB20" i="8"/>
  <c r="J15" i="8"/>
  <c r="AD9" i="8"/>
  <c r="Z3" i="8"/>
  <c r="AA20" i="8"/>
  <c r="Q15" i="8"/>
  <c r="M9" i="8"/>
  <c r="Y3" i="8"/>
  <c r="U22" i="8"/>
  <c r="AI13" i="8"/>
  <c r="S5" i="8"/>
  <c r="X20" i="8"/>
  <c r="N15" i="8"/>
  <c r="J9" i="8"/>
  <c r="V3" i="8"/>
  <c r="AE20" i="8"/>
  <c r="AA14" i="8"/>
  <c r="I9" i="8"/>
  <c r="AC3" i="8"/>
  <c r="N20" i="8"/>
  <c r="Z14" i="8"/>
  <c r="P9" i="8"/>
  <c r="L3" i="8"/>
  <c r="M20" i="8"/>
  <c r="AG14" i="8"/>
  <c r="AC8" i="8"/>
  <c r="K3" i="8"/>
  <c r="T20" i="8"/>
  <c r="P14" i="8"/>
  <c r="AB8" i="8"/>
  <c r="R3" i="8"/>
  <c r="AG19" i="8"/>
  <c r="O14" i="8"/>
  <c r="AI8" i="8"/>
  <c r="AE2" i="8"/>
  <c r="Y20" i="8"/>
  <c r="I12" i="8"/>
  <c r="W3" i="8"/>
  <c r="AD19" i="8"/>
  <c r="L14" i="8"/>
  <c r="AF8" i="8"/>
  <c r="AB2" i="8"/>
  <c r="AC19" i="8"/>
  <c r="S14" i="8"/>
  <c r="O8" i="8"/>
  <c r="AA2" i="8"/>
  <c r="AJ19" i="8"/>
  <c r="AF13" i="8"/>
  <c r="N8" i="8"/>
  <c r="AH2" i="8"/>
  <c r="S19" i="8"/>
  <c r="AE13" i="8"/>
  <c r="U8" i="8"/>
  <c r="Q2" i="8"/>
  <c r="R19" i="8"/>
  <c r="H14" i="8"/>
  <c r="AH7" i="8"/>
  <c r="AH156" i="8" s="1"/>
  <c r="P2" i="8"/>
  <c r="Y19" i="8"/>
  <c r="U13" i="8"/>
  <c r="AG7" i="8"/>
  <c r="AG156" i="8" s="1"/>
  <c r="W2" i="8"/>
  <c r="AH18" i="8"/>
  <c r="AH233" i="8" s="1"/>
  <c r="U24" i="8"/>
  <c r="G13" i="8"/>
  <c r="S7" i="8"/>
  <c r="S156" i="8" s="1"/>
  <c r="X18" i="8"/>
  <c r="X233" i="8" s="1"/>
  <c r="AJ12" i="8"/>
  <c r="Z7" i="8"/>
  <c r="Z156" i="8" s="1"/>
  <c r="W18" i="8"/>
  <c r="W233" i="8" s="1"/>
  <c r="M13" i="8"/>
  <c r="I7" i="8"/>
  <c r="I156" i="8" s="1"/>
  <c r="Q20" i="8"/>
  <c r="AE11" i="8"/>
  <c r="O3" i="8"/>
  <c r="V19" i="8"/>
  <c r="R13" i="8"/>
  <c r="AD7" i="8"/>
  <c r="AD156" i="8" s="1"/>
  <c r="T2" i="8"/>
  <c r="AI18" i="8"/>
  <c r="AI233" i="8" s="1"/>
  <c r="Q13" i="8"/>
  <c r="G8" i="8"/>
  <c r="V24" i="8"/>
  <c r="X13" i="8"/>
  <c r="T7" i="8"/>
  <c r="T156" i="8" s="1"/>
  <c r="K19" i="8"/>
  <c r="I2" i="8"/>
  <c r="K24" i="8"/>
  <c r="AA9" i="8"/>
  <c r="M23" i="8"/>
  <c r="O12" i="8"/>
  <c r="L23" i="8"/>
  <c r="AB11" i="8"/>
  <c r="S23" i="8"/>
  <c r="AA11" i="8"/>
  <c r="Q6" i="8"/>
  <c r="Q47" i="8" s="1"/>
  <c r="N17" i="8"/>
  <c r="N229" i="8" s="1"/>
  <c r="AD5" i="8"/>
  <c r="U17" i="8"/>
  <c r="U229" i="8" s="1"/>
  <c r="AC5" i="8"/>
  <c r="U18" i="8"/>
  <c r="U233" i="8" s="1"/>
  <c r="AI9" i="8"/>
  <c r="H24" i="8"/>
  <c r="T18" i="8"/>
  <c r="T233" i="8" s="1"/>
  <c r="J13" i="8"/>
  <c r="AJ6" i="8"/>
  <c r="AJ47" i="8" s="1"/>
  <c r="G24" i="8"/>
  <c r="AA18" i="8"/>
  <c r="AA233" i="8" s="1"/>
  <c r="W12" i="8"/>
  <c r="AI6" i="8"/>
  <c r="AI47" i="8" s="1"/>
  <c r="N24" i="8"/>
  <c r="J18" i="8"/>
  <c r="J233" i="8" s="1"/>
  <c r="V12" i="8"/>
  <c r="L7" i="8"/>
  <c r="L156" i="8" s="1"/>
  <c r="AA23" i="8"/>
  <c r="I18" i="8"/>
  <c r="I233" i="8" s="1"/>
  <c r="AC12" i="8"/>
  <c r="Y6" i="8"/>
  <c r="Y47" i="8" s="1"/>
  <c r="Z23" i="8"/>
  <c r="P18" i="8"/>
  <c r="P233" i="8" s="1"/>
  <c r="L12" i="8"/>
  <c r="X6" i="8"/>
  <c r="X47" i="8" s="1"/>
  <c r="AG23" i="8"/>
  <c r="AC17" i="8"/>
  <c r="AC229" i="8" s="1"/>
  <c r="K12" i="8"/>
  <c r="AE6" i="8"/>
  <c r="AE47" i="8" s="1"/>
  <c r="M18" i="8"/>
  <c r="M233" i="8" s="1"/>
  <c r="AD23" i="8"/>
  <c r="Z17" i="8"/>
  <c r="Z229" i="8" s="1"/>
  <c r="H12" i="8"/>
  <c r="AB6" i="8"/>
  <c r="AB47" i="8" s="1"/>
  <c r="Y17" i="8"/>
  <c r="Y229" i="8" s="1"/>
  <c r="K6" i="8"/>
  <c r="K47" i="8" s="1"/>
  <c r="AF17" i="8"/>
  <c r="AF229" i="8" s="1"/>
  <c r="J6" i="8"/>
  <c r="J47" i="8" s="1"/>
  <c r="O17" i="8"/>
  <c r="O229" i="8" s="1"/>
  <c r="AF22" i="8"/>
  <c r="AH11" i="8"/>
  <c r="AE22" i="8"/>
  <c r="Q11" i="8"/>
  <c r="Q16" i="8"/>
  <c r="Q232" i="8" s="1"/>
  <c r="AE7" i="8"/>
  <c r="AE156" i="8" s="1"/>
  <c r="AB22" i="8"/>
  <c r="R17" i="8"/>
  <c r="R229" i="8" s="1"/>
  <c r="N11" i="8"/>
  <c r="Z5" i="8"/>
  <c r="AI22" i="8"/>
  <c r="AE16" i="8"/>
  <c r="AE232" i="8" s="1"/>
  <c r="M11" i="8"/>
  <c r="AG5" i="8"/>
  <c r="R22" i="8"/>
  <c r="AD16" i="8"/>
  <c r="AD232" i="8" s="1"/>
  <c r="T11" i="8"/>
  <c r="P5" i="8"/>
  <c r="Q22" i="8"/>
  <c r="G17" i="8"/>
  <c r="G229" i="8" s="1"/>
  <c r="AG10" i="8"/>
  <c r="O5" i="8"/>
  <c r="X22" i="8"/>
  <c r="T16" i="8"/>
  <c r="T232" i="8" s="1"/>
  <c r="AF10" i="8"/>
  <c r="V5" i="8"/>
  <c r="G22" i="8"/>
  <c r="S16" i="8"/>
  <c r="S232" i="8" s="1"/>
  <c r="I11" i="8"/>
  <c r="AI4" i="8"/>
  <c r="AI46" i="8" s="1"/>
  <c r="M28" i="10" l="1"/>
  <c r="AF3" i="10"/>
  <c r="AA21" i="10"/>
  <c r="AA188" i="10" s="1"/>
  <c r="I14" i="10"/>
  <c r="I15" i="10"/>
  <c r="Y8" i="10"/>
  <c r="N22" i="10"/>
  <c r="U16" i="10"/>
  <c r="AB15" i="10"/>
  <c r="AD25" i="10"/>
  <c r="Q12" i="10"/>
  <c r="R30" i="10"/>
  <c r="R20" i="10"/>
  <c r="X8" i="10"/>
  <c r="AI24" i="10"/>
  <c r="T30" i="10"/>
  <c r="AE20" i="10"/>
  <c r="AI4" i="10"/>
  <c r="AI46" i="10" s="1"/>
  <c r="P26" i="10"/>
  <c r="N12" i="10"/>
  <c r="AF18" i="10"/>
  <c r="AC13" i="10"/>
  <c r="P28" i="10"/>
  <c r="U19" i="10"/>
  <c r="Q19" i="10"/>
  <c r="Q259" i="10" s="1"/>
  <c r="AF12" i="10"/>
  <c r="I7" i="10"/>
  <c r="I156" i="10" s="1"/>
  <c r="W4" i="10"/>
  <c r="W46" i="10" s="1"/>
  <c r="AE23" i="10"/>
  <c r="AD28" i="10"/>
  <c r="M27" i="10"/>
  <c r="T4" i="10"/>
  <c r="N8" i="10"/>
  <c r="N24" i="10"/>
  <c r="X30" i="10"/>
  <c r="J30" i="10"/>
  <c r="O9" i="10"/>
  <c r="Y16" i="10"/>
  <c r="Y232" i="10" s="1"/>
  <c r="J21" i="10"/>
  <c r="J203" i="10" s="1"/>
  <c r="H6" i="10"/>
  <c r="H47" i="10" s="1"/>
  <c r="S27" i="10"/>
  <c r="Q6" i="10"/>
  <c r="Q47" i="10" s="1"/>
  <c r="I21" i="10"/>
  <c r="I187" i="10" s="1"/>
  <c r="AH15" i="10"/>
  <c r="H7" i="10"/>
  <c r="H156" i="10" s="1"/>
  <c r="Z3" i="10"/>
  <c r="T7" i="10"/>
  <c r="T154" i="10" s="1"/>
  <c r="O18" i="10"/>
  <c r="O233" i="10" s="1"/>
  <c r="AH14" i="10"/>
  <c r="K5" i="10"/>
  <c r="Z14" i="10"/>
  <c r="AG9" i="10"/>
  <c r="O3" i="10"/>
  <c r="AH4" i="10"/>
  <c r="AH46" i="10" s="1"/>
  <c r="I12" i="10"/>
  <c r="Y17" i="10"/>
  <c r="I11" i="10"/>
  <c r="I112" i="10" s="1"/>
  <c r="K19" i="10"/>
  <c r="K258" i="10" s="1"/>
  <c r="O4" i="10"/>
  <c r="O46" i="10" s="1"/>
  <c r="AJ26" i="10"/>
  <c r="S23" i="10"/>
  <c r="AD2" i="10"/>
  <c r="L20" i="10"/>
  <c r="AG13" i="10"/>
  <c r="AH7" i="10"/>
  <c r="AH156" i="10" s="1"/>
  <c r="AH12" i="10"/>
  <c r="W22" i="10"/>
  <c r="AC2" i="10"/>
  <c r="S9" i="10"/>
  <c r="N7" i="10"/>
  <c r="N156" i="10" s="1"/>
  <c r="S15" i="10"/>
  <c r="S228" i="10" s="1"/>
  <c r="W7" i="10"/>
  <c r="W165" i="10" s="1"/>
  <c r="Y18" i="10"/>
  <c r="Y233" i="10" s="1"/>
  <c r="Y20" i="10"/>
  <c r="X28" i="10"/>
  <c r="M13" i="10"/>
  <c r="AH17" i="10"/>
  <c r="AB25" i="10"/>
  <c r="Q21" i="10"/>
  <c r="Q193" i="10" s="1"/>
  <c r="V23" i="10"/>
  <c r="AE22" i="10"/>
  <c r="AF17" i="10"/>
  <c r="AF229" i="10" s="1"/>
  <c r="AE4" i="10"/>
  <c r="AE46" i="10" s="1"/>
  <c r="W25" i="10"/>
  <c r="N29" i="10"/>
  <c r="T2" i="10"/>
  <c r="AJ16" i="10"/>
  <c r="G13" i="10"/>
  <c r="G6" i="10"/>
  <c r="G47" i="10" s="1"/>
  <c r="AB30" i="10"/>
  <c r="H23" i="10"/>
  <c r="G2" i="10"/>
  <c r="AJ12" i="10"/>
  <c r="H18" i="10"/>
  <c r="H233" i="10" s="1"/>
  <c r="AF16" i="10"/>
  <c r="AD9" i="10"/>
  <c r="Y14" i="10"/>
  <c r="AA25" i="10"/>
  <c r="X3" i="10"/>
  <c r="R9" i="10"/>
  <c r="P2" i="10"/>
  <c r="O21" i="10"/>
  <c r="O199" i="10" s="1"/>
  <c r="AD15" i="10"/>
  <c r="AH28" i="10"/>
  <c r="AI19" i="10"/>
  <c r="AI259" i="10" s="1"/>
  <c r="P9" i="10"/>
  <c r="J19" i="10"/>
  <c r="J258" i="10" s="1"/>
  <c r="Z5" i="10"/>
  <c r="K8" i="10"/>
  <c r="X15" i="10"/>
  <c r="P5" i="10"/>
  <c r="K4" i="10"/>
  <c r="AH27" i="10"/>
  <c r="P22" i="10"/>
  <c r="AB23" i="10"/>
  <c r="H14" i="10"/>
  <c r="Q4" i="10"/>
  <c r="N20" i="10"/>
  <c r="AB27" i="10"/>
  <c r="Q7" i="10"/>
  <c r="G9" i="10"/>
  <c r="AI9" i="10"/>
  <c r="Q17" i="10"/>
  <c r="Q229" i="10" s="1"/>
  <c r="M6" i="10"/>
  <c r="M47" i="10" s="1"/>
  <c r="M15" i="10"/>
  <c r="T14" i="10"/>
  <c r="AB10" i="10"/>
  <c r="J10" i="10"/>
  <c r="J217" i="10" s="1"/>
  <c r="W8" i="10"/>
  <c r="J11" i="10"/>
  <c r="R2" i="10"/>
  <c r="AC29" i="10"/>
  <c r="K3" i="10"/>
  <c r="W20" i="10"/>
  <c r="R6" i="10"/>
  <c r="R47" i="10" s="1"/>
  <c r="S21" i="10"/>
  <c r="S198" i="10" s="1"/>
  <c r="AG6" i="10"/>
  <c r="AG47" i="10" s="1"/>
  <c r="K17" i="10"/>
  <c r="K229" i="10" s="1"/>
  <c r="S24" i="10"/>
  <c r="AD19" i="10"/>
  <c r="AD259" i="10" s="1"/>
  <c r="M14" i="10"/>
  <c r="AD22" i="10"/>
  <c r="U10" i="10"/>
  <c r="Z20" i="10"/>
  <c r="P21" i="10"/>
  <c r="P208" i="10" s="1"/>
  <c r="AJ29" i="10"/>
  <c r="H21" i="10"/>
  <c r="H208" i="10" s="1"/>
  <c r="H27" i="10"/>
  <c r="N13" i="10"/>
  <c r="L9" i="10"/>
  <c r="AJ4" i="10"/>
  <c r="J14" i="10"/>
  <c r="N2" i="10"/>
  <c r="N43" i="10" s="1"/>
  <c r="AE9" i="10"/>
  <c r="H29" i="10"/>
  <c r="U9" i="10"/>
  <c r="L2" i="10"/>
  <c r="T17" i="10"/>
  <c r="T229" i="10" s="1"/>
  <c r="G18" i="10"/>
  <c r="Q14" i="10"/>
  <c r="V14" i="10"/>
  <c r="W12" i="10"/>
  <c r="I18" i="10"/>
  <c r="I233" i="10" s="1"/>
  <c r="M5" i="10"/>
  <c r="AG21" i="10"/>
  <c r="Z28" i="10"/>
  <c r="U24" i="10"/>
  <c r="T12" i="10"/>
  <c r="Y21" i="10"/>
  <c r="Y204" i="10" s="1"/>
  <c r="H8" i="10"/>
  <c r="AF10" i="10"/>
  <c r="AD30" i="10"/>
  <c r="S30" i="10"/>
  <c r="L6" i="10"/>
  <c r="L47" i="10" s="1"/>
  <c r="H28" i="10"/>
  <c r="U18" i="10"/>
  <c r="U233" i="10" s="1"/>
  <c r="U21" i="10"/>
  <c r="U176" i="10" s="1"/>
  <c r="T24" i="10"/>
  <c r="Z26" i="10"/>
  <c r="U4" i="10"/>
  <c r="U46" i="10" s="1"/>
  <c r="R18" i="10"/>
  <c r="R233" i="10" s="1"/>
  <c r="AC20" i="10"/>
  <c r="S3" i="10"/>
  <c r="AC14" i="10"/>
  <c r="Q11" i="10"/>
  <c r="H10" i="10"/>
  <c r="AB26" i="10"/>
  <c r="K26" i="10"/>
  <c r="U15" i="10"/>
  <c r="AI23" i="10"/>
  <c r="AC12" i="10"/>
  <c r="J28" i="10"/>
  <c r="AI25" i="10"/>
  <c r="AE26" i="10"/>
  <c r="R23" i="10"/>
  <c r="R25" i="10"/>
  <c r="R21" i="10"/>
  <c r="S13" i="10"/>
  <c r="U27" i="10"/>
  <c r="N14" i="10"/>
  <c r="Z30" i="10"/>
  <c r="AA13" i="10"/>
  <c r="O10" i="10"/>
  <c r="L15" i="10"/>
  <c r="Z23" i="10"/>
  <c r="J18" i="10"/>
  <c r="J233" i="10" s="1"/>
  <c r="O29" i="10"/>
  <c r="R15" i="10"/>
  <c r="M19" i="10"/>
  <c r="M264" i="10" s="1"/>
  <c r="L26" i="10"/>
  <c r="AD10" i="10"/>
  <c r="G16" i="10"/>
  <c r="G232" i="10" s="1"/>
  <c r="AA27" i="10"/>
  <c r="AE11" i="10"/>
  <c r="S8" i="10"/>
  <c r="J7" i="10"/>
  <c r="J153" i="10" s="1"/>
  <c r="K15" i="10"/>
  <c r="AH2" i="10"/>
  <c r="V16" i="10"/>
  <c r="V232" i="10" s="1"/>
  <c r="P7" i="10"/>
  <c r="P156" i="10" s="1"/>
  <c r="X7" i="10"/>
  <c r="X156" i="10" s="1"/>
  <c r="K29" i="10"/>
  <c r="X26" i="10"/>
  <c r="O13" i="10"/>
  <c r="M20" i="10"/>
  <c r="R5" i="10"/>
  <c r="V30" i="10"/>
  <c r="L13" i="10"/>
  <c r="AG20" i="10"/>
  <c r="U17" i="10"/>
  <c r="U229" i="10" s="1"/>
  <c r="L16" i="10"/>
  <c r="AD14" i="10"/>
  <c r="W26" i="10"/>
  <c r="R16" i="10"/>
  <c r="R232" i="10" s="1"/>
  <c r="AC10" i="10"/>
  <c r="AB17" i="10"/>
  <c r="AB229" i="10" s="1"/>
  <c r="U6" i="10"/>
  <c r="U47" i="10" s="1"/>
  <c r="K7" i="10"/>
  <c r="K156" i="10" s="1"/>
  <c r="W13" i="10"/>
  <c r="AI3" i="10"/>
  <c r="AI248" i="10" s="1"/>
  <c r="O22" i="10"/>
  <c r="W21" i="10"/>
  <c r="W199" i="10" s="1"/>
  <c r="AH25" i="10"/>
  <c r="U7" i="10"/>
  <c r="U156" i="10" s="1"/>
  <c r="V29" i="10"/>
  <c r="AI14" i="10"/>
  <c r="W28" i="10"/>
  <c r="N17" i="10"/>
  <c r="N229" i="10" s="1"/>
  <c r="V12" i="10"/>
  <c r="AE12" i="10"/>
  <c r="H13" i="10"/>
  <c r="AH5" i="10"/>
  <c r="AC22" i="10"/>
  <c r="AC25" i="10"/>
  <c r="AF30" i="10"/>
  <c r="AJ2" i="10"/>
  <c r="AJ267" i="10" s="1"/>
  <c r="T15" i="10"/>
  <c r="AC23" i="10"/>
  <c r="V27" i="10"/>
  <c r="L10" i="10"/>
  <c r="AG16" i="10"/>
  <c r="AG232" i="10" s="1"/>
  <c r="Y15" i="10"/>
  <c r="L12" i="10"/>
  <c r="P23" i="10"/>
  <c r="AD7" i="10"/>
  <c r="AD165" i="10" s="1"/>
  <c r="G21" i="10"/>
  <c r="G208" i="10" s="1"/>
  <c r="V4" i="10"/>
  <c r="V46" i="10" s="1"/>
  <c r="J16" i="10"/>
  <c r="J232" i="10" s="1"/>
  <c r="Y4" i="10"/>
  <c r="M30" i="10"/>
  <c r="AI28" i="10"/>
  <c r="Z27" i="10"/>
  <c r="J13" i="10"/>
  <c r="G12" i="10"/>
  <c r="Y3" i="10"/>
  <c r="J9" i="10"/>
  <c r="Q5" i="10"/>
  <c r="I5" i="10"/>
  <c r="AI17" i="10"/>
  <c r="AI229" i="10" s="1"/>
  <c r="W14" i="10"/>
  <c r="W16" i="10"/>
  <c r="X20" i="10"/>
  <c r="I29" i="10"/>
  <c r="P15" i="10"/>
  <c r="AD21" i="10"/>
  <c r="X24" i="10"/>
  <c r="AF7" i="10"/>
  <c r="AF153" i="10" s="1"/>
  <c r="O16" i="10"/>
  <c r="O232" i="10" s="1"/>
  <c r="AG22" i="10"/>
  <c r="W5" i="10"/>
  <c r="AI13" i="10"/>
  <c r="AA12" i="10"/>
  <c r="N9" i="10"/>
  <c r="S10" i="10"/>
  <c r="U11" i="10"/>
  <c r="U3" i="10"/>
  <c r="AA23" i="10"/>
  <c r="S14" i="10"/>
  <c r="W6" i="10"/>
  <c r="W47" i="10" s="1"/>
  <c r="V3" i="10"/>
  <c r="Z18" i="10"/>
  <c r="Y2" i="10"/>
  <c r="AG10" i="10"/>
  <c r="G8" i="10"/>
  <c r="G20" i="10"/>
  <c r="G218" i="10" s="1"/>
  <c r="G23" i="10"/>
  <c r="AC21" i="10"/>
  <c r="AC208" i="10" s="1"/>
  <c r="P18" i="10"/>
  <c r="P233" i="10" s="1"/>
  <c r="AH29" i="10"/>
  <c r="X14" i="10"/>
  <c r="AH30" i="10"/>
  <c r="AE27" i="10"/>
  <c r="AE30" i="10"/>
  <c r="W23" i="10"/>
  <c r="J8" i="10"/>
  <c r="AJ27" i="10"/>
  <c r="AI18" i="10"/>
  <c r="P10" i="10"/>
  <c r="L23" i="10"/>
  <c r="G15" i="10"/>
  <c r="G228" i="10" s="1"/>
  <c r="T5" i="10"/>
  <c r="AD24" i="10"/>
  <c r="AA2" i="10"/>
  <c r="O11" i="10"/>
  <c r="H30" i="10"/>
  <c r="U23" i="10"/>
  <c r="J29" i="10"/>
  <c r="AF19" i="10"/>
  <c r="M16" i="10"/>
  <c r="M122" i="10" s="1"/>
  <c r="G27" i="10"/>
  <c r="G30" i="10"/>
  <c r="H9" i="10"/>
  <c r="R8" i="10"/>
  <c r="Q26" i="10"/>
  <c r="J6" i="10"/>
  <c r="J47" i="10" s="1"/>
  <c r="AI30" i="10"/>
  <c r="H17" i="10"/>
  <c r="G19" i="10"/>
  <c r="G259" i="10" s="1"/>
  <c r="AG19" i="10"/>
  <c r="AG258" i="10" s="1"/>
  <c r="T16" i="10"/>
  <c r="T232" i="10" s="1"/>
  <c r="K6" i="10"/>
  <c r="K47" i="10" s="1"/>
  <c r="AD18" i="10"/>
  <c r="AD233" i="10" s="1"/>
  <c r="T26" i="10"/>
  <c r="P11" i="10"/>
  <c r="P68" i="10" s="1"/>
  <c r="AI22" i="10"/>
  <c r="AC6" i="10"/>
  <c r="AC47" i="10" s="1"/>
  <c r="U5" i="10"/>
  <c r="H2" i="10"/>
  <c r="I13" i="10"/>
  <c r="Q18" i="10"/>
  <c r="Q233" i="10" s="1"/>
  <c r="O5" i="10"/>
  <c r="I27" i="10"/>
  <c r="J20" i="10"/>
  <c r="AJ18" i="10"/>
  <c r="AJ233" i="10" s="1"/>
  <c r="AI11" i="10"/>
  <c r="I20" i="10"/>
  <c r="I23" i="10"/>
  <c r="Z4" i="10"/>
  <c r="Z46" i="10" s="1"/>
  <c r="V7" i="10"/>
  <c r="V153" i="10" s="1"/>
  <c r="Q22" i="10"/>
  <c r="AA16" i="10"/>
  <c r="H26" i="10"/>
  <c r="I30" i="10"/>
  <c r="AG18" i="10"/>
  <c r="AG233" i="10" s="1"/>
  <c r="L27" i="10"/>
  <c r="N26" i="10"/>
  <c r="P12" i="10"/>
  <c r="I16" i="10"/>
  <c r="AI16" i="10"/>
  <c r="V13" i="10"/>
  <c r="H3" i="10"/>
  <c r="G7" i="10"/>
  <c r="R14" i="10"/>
  <c r="AH16" i="10"/>
  <c r="AH232" i="10" s="1"/>
  <c r="V2" i="10"/>
  <c r="V267" i="10" s="1"/>
  <c r="AE10" i="10"/>
  <c r="AE59" i="10" s="1"/>
  <c r="R10" i="10"/>
  <c r="H24" i="10"/>
  <c r="R13" i="10"/>
  <c r="AF21" i="10"/>
  <c r="AF188" i="10" s="1"/>
  <c r="T11" i="10"/>
  <c r="AG26" i="10"/>
  <c r="K25" i="10"/>
  <c r="G26" i="10"/>
  <c r="X22" i="10"/>
  <c r="AH10" i="10"/>
  <c r="L5" i="10"/>
  <c r="H16" i="10"/>
  <c r="H232" i="10" s="1"/>
  <c r="AG15" i="10"/>
  <c r="N25" i="10"/>
  <c r="Y11" i="10"/>
  <c r="W24" i="10"/>
  <c r="O24" i="10"/>
  <c r="H4" i="10"/>
  <c r="H46" i="10" s="1"/>
  <c r="R27" i="10"/>
  <c r="V22" i="10"/>
  <c r="K20" i="10"/>
  <c r="AD3" i="10"/>
  <c r="AH6" i="10"/>
  <c r="AH47" i="10" s="1"/>
  <c r="H19" i="10"/>
  <c r="AA17" i="10"/>
  <c r="AA229" i="10" s="1"/>
  <c r="W29" i="10"/>
  <c r="J5" i="10"/>
  <c r="V11" i="10"/>
  <c r="V112" i="10" s="1"/>
  <c r="AA26" i="10"/>
  <c r="AJ22" i="10"/>
  <c r="O2" i="10"/>
  <c r="O267" i="10" s="1"/>
  <c r="N5" i="10"/>
  <c r="N19" i="10"/>
  <c r="N264" i="10" s="1"/>
  <c r="P19" i="10"/>
  <c r="P258" i="10" s="1"/>
  <c r="L3" i="10"/>
  <c r="I17" i="10"/>
  <c r="I229" i="10" s="1"/>
  <c r="H5" i="10"/>
  <c r="AF23" i="10"/>
  <c r="O23" i="10"/>
  <c r="G22" i="10"/>
  <c r="AB20" i="10"/>
  <c r="AA11" i="10"/>
  <c r="Y29" i="10"/>
  <c r="AC8" i="10"/>
  <c r="AB14" i="10"/>
  <c r="AE29" i="10"/>
  <c r="AG8" i="10"/>
  <c r="AC9" i="10"/>
  <c r="P6" i="10"/>
  <c r="P47" i="10" s="1"/>
  <c r="L17" i="10"/>
  <c r="L229" i="10" s="1"/>
  <c r="I24" i="10"/>
  <c r="AJ3" i="10"/>
  <c r="V21" i="10"/>
  <c r="Z12" i="10"/>
  <c r="AF25" i="10"/>
  <c r="K22" i="10"/>
  <c r="M22" i="10"/>
  <c r="AJ8" i="10"/>
  <c r="AG4" i="10"/>
  <c r="AG46" i="10" s="1"/>
  <c r="T18" i="10"/>
  <c r="T233" i="10" s="1"/>
  <c r="V15" i="10"/>
  <c r="AI20" i="10"/>
  <c r="G24" i="10"/>
  <c r="AD11" i="10"/>
  <c r="P24" i="10"/>
  <c r="W9" i="10"/>
  <c r="Z29" i="10"/>
  <c r="L19" i="10"/>
  <c r="L259" i="10" s="1"/>
  <c r="Q20" i="10"/>
  <c r="Q218" i="10" s="1"/>
  <c r="I19" i="10"/>
  <c r="I258" i="10" s="1"/>
  <c r="AD17" i="10"/>
  <c r="AD229" i="10" s="1"/>
  <c r="AF24" i="10"/>
  <c r="U30" i="10"/>
  <c r="AJ6" i="10"/>
  <c r="AJ47" i="10" s="1"/>
  <c r="AF27" i="10"/>
  <c r="AD12" i="10"/>
  <c r="M17" i="10"/>
  <c r="M229" i="10" s="1"/>
  <c r="AI6" i="10"/>
  <c r="AI47" i="10" s="1"/>
  <c r="AB5" i="10"/>
  <c r="AH18" i="10"/>
  <c r="M3" i="10"/>
  <c r="M116" i="10" s="1"/>
  <c r="AG14" i="10"/>
  <c r="AE3" i="10"/>
  <c r="S29" i="10"/>
  <c r="K28" i="10"/>
  <c r="AF26" i="10"/>
  <c r="AF8" i="10"/>
  <c r="O12" i="10"/>
  <c r="Z2" i="10"/>
  <c r="Z196" i="10" s="1"/>
  <c r="AH3" i="10"/>
  <c r="X5" i="10"/>
  <c r="AB16" i="10"/>
  <c r="AB232" i="10" s="1"/>
  <c r="AF20" i="10"/>
  <c r="I3" i="10"/>
  <c r="I2" i="10"/>
  <c r="AI10" i="10"/>
  <c r="AI29" i="10"/>
  <c r="N6" i="10"/>
  <c r="N47" i="10" s="1"/>
  <c r="M2" i="10"/>
  <c r="G5" i="10"/>
  <c r="P8" i="10"/>
  <c r="Q28" i="10"/>
  <c r="AF4" i="10"/>
  <c r="AF94" i="10" s="1"/>
  <c r="AJ15" i="10"/>
  <c r="AJ228" i="10" s="1"/>
  <c r="R22" i="10"/>
  <c r="M4" i="10"/>
  <c r="M46" i="10" s="1"/>
  <c r="AF29" i="10"/>
  <c r="AA8" i="10"/>
  <c r="V9" i="10"/>
  <c r="AF15" i="10"/>
  <c r="Q30" i="10"/>
  <c r="Z8" i="10"/>
  <c r="AI27" i="10"/>
  <c r="AF11" i="10"/>
  <c r="N27" i="10"/>
  <c r="W27" i="10"/>
  <c r="K24" i="10"/>
  <c r="AJ24" i="10"/>
  <c r="Z22" i="10"/>
  <c r="AF5" i="10"/>
  <c r="AB19" i="10"/>
  <c r="K18" i="10"/>
  <c r="K233" i="10" s="1"/>
  <c r="AA7" i="10"/>
  <c r="AA156" i="10" s="1"/>
  <c r="K13" i="10"/>
  <c r="AG11" i="10"/>
  <c r="X10" i="10"/>
  <c r="M23" i="10"/>
  <c r="AA20" i="10"/>
  <c r="AA218" i="10" s="1"/>
  <c r="AC11" i="10"/>
  <c r="AC67" i="10" s="1"/>
  <c r="AG30" i="10"/>
  <c r="AJ5" i="10"/>
  <c r="P3" i="10"/>
  <c r="G29" i="10"/>
  <c r="U26" i="10"/>
  <c r="V17" i="10"/>
  <c r="M26" i="10"/>
  <c r="T29" i="10"/>
  <c r="AE8" i="10"/>
  <c r="Q27" i="10"/>
  <c r="AG2" i="10"/>
  <c r="AB22" i="10"/>
  <c r="AB29" i="10"/>
  <c r="V20" i="10"/>
  <c r="V211" i="10" s="1"/>
  <c r="L7" i="10"/>
  <c r="L164" i="10" s="1"/>
  <c r="Y22" i="10"/>
  <c r="Y24" i="10"/>
  <c r="M21" i="10"/>
  <c r="M208" i="10" s="1"/>
  <c r="H22" i="10"/>
  <c r="N16" i="10"/>
  <c r="G10" i="10"/>
  <c r="AF28" i="10"/>
  <c r="N10" i="10"/>
  <c r="N44" i="10" s="1"/>
  <c r="S26" i="10"/>
  <c r="AG27" i="10"/>
  <c r="J4" i="10"/>
  <c r="J46" i="10" s="1"/>
  <c r="AC16" i="10"/>
  <c r="AC232" i="10" s="1"/>
  <c r="R24" i="10"/>
  <c r="I10" i="10"/>
  <c r="Z21" i="10"/>
  <c r="Z205" i="10" s="1"/>
  <c r="AI5" i="10"/>
  <c r="AA4" i="10"/>
  <c r="AA236" i="10" s="1"/>
  <c r="O30" i="10"/>
  <c r="Z10" i="10"/>
  <c r="Z112" i="10" s="1"/>
  <c r="M7" i="10"/>
  <c r="M156" i="10" s="1"/>
  <c r="AA28" i="10"/>
  <c r="Z17" i="10"/>
  <c r="Z229" i="10" s="1"/>
  <c r="AJ20" i="10"/>
  <c r="AJ218" i="10" s="1"/>
  <c r="H20" i="10"/>
  <c r="T25" i="10"/>
  <c r="AG12" i="10"/>
  <c r="L8" i="10"/>
  <c r="Q29" i="10"/>
  <c r="AA10" i="10"/>
  <c r="J23" i="10"/>
  <c r="I9" i="10"/>
  <c r="I218" i="10" s="1"/>
  <c r="O19" i="10"/>
  <c r="AH26" i="10"/>
  <c r="AJ21" i="10"/>
  <c r="AJ188" i="10" s="1"/>
  <c r="K12" i="10"/>
  <c r="K30" i="10"/>
  <c r="AI26" i="10"/>
  <c r="AD4" i="10"/>
  <c r="AD46" i="10" s="1"/>
  <c r="AJ10" i="10"/>
  <c r="AJ64" i="10" s="1"/>
  <c r="AA5" i="10"/>
  <c r="AI12" i="10"/>
  <c r="Z11" i="10"/>
  <c r="T27" i="10"/>
  <c r="AJ11" i="10"/>
  <c r="AA19" i="10"/>
  <c r="AA3" i="10"/>
  <c r="AA18" i="10"/>
  <c r="AA233" i="10" s="1"/>
  <c r="AA30" i="10"/>
  <c r="AE2" i="10"/>
  <c r="AE43" i="10" s="1"/>
  <c r="S28" i="10"/>
  <c r="J27" i="10"/>
  <c r="P4" i="10"/>
  <c r="P46" i="10" s="1"/>
  <c r="N11" i="10"/>
  <c r="Y30" i="10"/>
  <c r="G25" i="10"/>
  <c r="H11" i="10"/>
  <c r="H215" i="10" s="1"/>
  <c r="S17" i="10"/>
  <c r="G14" i="10"/>
  <c r="AF14" i="10"/>
  <c r="AH13" i="10"/>
  <c r="X6" i="10"/>
  <c r="X47" i="10" s="1"/>
  <c r="AB9" i="10"/>
  <c r="Y5" i="10"/>
  <c r="AD27" i="10"/>
  <c r="K10" i="10"/>
  <c r="G3" i="10"/>
  <c r="AC30" i="10"/>
  <c r="L28" i="10"/>
  <c r="S16" i="10"/>
  <c r="S232" i="10" s="1"/>
  <c r="I22" i="10"/>
  <c r="AC19" i="10"/>
  <c r="AC264" i="10" s="1"/>
  <c r="AB4" i="10"/>
  <c r="AB115" i="10" s="1"/>
  <c r="J26" i="10"/>
  <c r="R4" i="10"/>
  <c r="R46" i="10" s="1"/>
  <c r="H12" i="10"/>
  <c r="AG25" i="10"/>
  <c r="AJ13" i="10"/>
  <c r="AJ25" i="10"/>
  <c r="AG28" i="10"/>
  <c r="U25" i="10"/>
  <c r="L24" i="10"/>
  <c r="AE25" i="10"/>
  <c r="W18" i="10"/>
  <c r="W233" i="10" s="1"/>
  <c r="T21" i="10"/>
  <c r="T188" i="10" s="1"/>
  <c r="Y26" i="10"/>
  <c r="W3" i="10"/>
  <c r="R7" i="10"/>
  <c r="R153" i="10" s="1"/>
  <c r="X9" i="10"/>
  <c r="X27" i="10"/>
  <c r="AA6" i="10"/>
  <c r="AA47" i="10" s="1"/>
  <c r="T13" i="10"/>
  <c r="V28" i="10"/>
  <c r="I8" i="10"/>
  <c r="AI8" i="10"/>
  <c r="AJ28" i="10"/>
  <c r="AH11" i="10"/>
  <c r="AH59" i="10" s="1"/>
  <c r="AG23" i="10"/>
  <c r="AE6" i="10"/>
  <c r="AE47" i="10" s="1"/>
  <c r="AC18" i="10"/>
  <c r="AC233" i="10" s="1"/>
  <c r="N30" i="10"/>
  <c r="AI2" i="10"/>
  <c r="AI268" i="10" s="1"/>
  <c r="X4" i="10"/>
  <c r="X46" i="10" s="1"/>
  <c r="Z6" i="10"/>
  <c r="Z47" i="10" s="1"/>
  <c r="K23" i="10"/>
  <c r="AJ7" i="10"/>
  <c r="AJ160" i="10" s="1"/>
  <c r="L22" i="10"/>
  <c r="AC7" i="10"/>
  <c r="AC156" i="10" s="1"/>
  <c r="AH21" i="10"/>
  <c r="AH208" i="10" s="1"/>
  <c r="AD13" i="10"/>
  <c r="S4" i="10"/>
  <c r="S46" i="10" s="1"/>
  <c r="X19" i="10"/>
  <c r="X143" i="10" s="1"/>
  <c r="N23" i="10"/>
  <c r="I6" i="10"/>
  <c r="I47" i="10" s="1"/>
  <c r="V10" i="10"/>
  <c r="O8" i="10"/>
  <c r="AE19" i="10"/>
  <c r="AE258" i="10" s="1"/>
  <c r="V24" i="10"/>
  <c r="R12" i="10"/>
  <c r="AH19" i="10"/>
  <c r="AH259" i="10" s="1"/>
  <c r="AF2" i="10"/>
  <c r="AF268" i="10" s="1"/>
  <c r="AE14" i="10"/>
  <c r="AC26" i="10"/>
  <c r="AA9" i="10"/>
  <c r="AC15" i="10"/>
  <c r="R17" i="10"/>
  <c r="T19" i="10"/>
  <c r="T258" i="10" s="1"/>
  <c r="AJ14" i="10"/>
  <c r="U28" i="10"/>
  <c r="Q13" i="10"/>
  <c r="Q255" i="10" s="1"/>
  <c r="N28" i="10"/>
  <c r="AB13" i="10"/>
  <c r="P30" i="10"/>
  <c r="AF6" i="10"/>
  <c r="AF47" i="10" s="1"/>
  <c r="X13" i="10"/>
  <c r="V26" i="10"/>
  <c r="Y25" i="10"/>
  <c r="AA22" i="10"/>
  <c r="AG7" i="10"/>
  <c r="AG156" i="10" s="1"/>
  <c r="Z13" i="10"/>
  <c r="X2" i="10"/>
  <c r="AG3" i="10"/>
  <c r="AE15" i="10"/>
  <c r="X25" i="10"/>
  <c r="AD23" i="10"/>
  <c r="M12" i="10"/>
  <c r="AE16" i="10"/>
  <c r="AE232" i="10" s="1"/>
  <c r="Z16" i="10"/>
  <c r="Z232" i="10" s="1"/>
  <c r="AB8" i="10"/>
  <c r="AD26" i="10"/>
  <c r="S19" i="10"/>
  <c r="S259" i="10" s="1"/>
  <c r="AC5" i="10"/>
  <c r="P20" i="10"/>
  <c r="P218" i="10" s="1"/>
  <c r="AD29" i="10"/>
  <c r="AB12" i="10"/>
  <c r="AA24" i="10"/>
  <c r="Y7" i="10"/>
  <c r="Y156" i="10" s="1"/>
  <c r="W19" i="10"/>
  <c r="U2" i="10"/>
  <c r="N4" i="10"/>
  <c r="N105" i="10" s="1"/>
  <c r="AG5" i="10"/>
  <c r="AI7" i="10"/>
  <c r="AI160" i="10" s="1"/>
  <c r="L25" i="10"/>
  <c r="AJ9" i="10"/>
  <c r="M24" i="10"/>
  <c r="AF9" i="10"/>
  <c r="AB11" i="10"/>
  <c r="AF22" i="10"/>
  <c r="AD5" i="10"/>
  <c r="AC17" i="10"/>
  <c r="AC123" i="10" s="1"/>
  <c r="AA29" i="10"/>
  <c r="Y12" i="10"/>
  <c r="U20" i="10"/>
  <c r="J22" i="10"/>
  <c r="J24" i="10"/>
  <c r="T22" i="10"/>
  <c r="S7" i="10"/>
  <c r="S159" i="10" s="1"/>
  <c r="AH20" i="10"/>
  <c r="T6" i="10"/>
  <c r="T47" i="10" s="1"/>
  <c r="L21" i="10"/>
  <c r="L208" i="10" s="1"/>
  <c r="AB24" i="10"/>
  <c r="Z7" i="10"/>
  <c r="Y19" i="10"/>
  <c r="Y258" i="10" s="1"/>
  <c r="W2" i="10"/>
  <c r="U14" i="10"/>
  <c r="T23" i="10"/>
  <c r="I25" i="10"/>
  <c r="K27" i="10"/>
  <c r="P27" i="10"/>
  <c r="J12" i="10"/>
  <c r="Z25" i="10"/>
  <c r="M11" i="10"/>
  <c r="I26" i="10"/>
  <c r="AE13" i="10"/>
  <c r="AE87" i="10" s="1"/>
  <c r="J3" i="10"/>
  <c r="AG24" i="10"/>
  <c r="Q9" i="10"/>
  <c r="Y9" i="10"/>
  <c r="L18" i="10"/>
  <c r="L233" i="10" s="1"/>
  <c r="AJ17" i="10"/>
  <c r="AJ229" i="10" s="1"/>
  <c r="R19" i="10"/>
  <c r="R139" i="10" s="1"/>
  <c r="J25" i="10"/>
  <c r="T9" i="10"/>
  <c r="AE7" i="10"/>
  <c r="AE156" i="10" s="1"/>
  <c r="Z15" i="10"/>
  <c r="Y27" i="10"/>
  <c r="W10" i="10"/>
  <c r="U22" i="10"/>
  <c r="S5" i="10"/>
  <c r="AH8" i="10"/>
  <c r="Y10" i="10"/>
  <c r="X12" i="10"/>
  <c r="G4" i="10"/>
  <c r="G46" i="10" s="1"/>
  <c r="X17" i="10"/>
  <c r="S2" i="10"/>
  <c r="O17" i="10"/>
  <c r="AB2" i="10"/>
  <c r="AH23" i="10"/>
  <c r="U29" i="10"/>
  <c r="S22" i="10"/>
  <c r="AC4" i="10"/>
  <c r="AC46" i="10" s="1"/>
  <c r="AB3" i="10"/>
  <c r="V18" i="10"/>
  <c r="V233" i="10" s="1"/>
  <c r="W15" i="10"/>
  <c r="W228" i="10" s="1"/>
  <c r="W17" i="10"/>
  <c r="W229" i="10" s="1"/>
  <c r="AE18" i="10"/>
  <c r="Y28" i="10"/>
  <c r="W11" i="10"/>
  <c r="AB18" i="10"/>
  <c r="AB233" i="10" s="1"/>
  <c r="G17" i="10"/>
  <c r="O25" i="10"/>
  <c r="X23" i="10"/>
  <c r="AJ23" i="10"/>
  <c r="O14" i="10"/>
  <c r="AE28" i="10"/>
  <c r="AC28" i="10"/>
  <c r="K9" i="10"/>
  <c r="V6" i="10"/>
  <c r="V47" i="10" s="1"/>
  <c r="V25" i="10"/>
  <c r="T8" i="10"/>
  <c r="S20" i="10"/>
  <c r="Q3" i="10"/>
  <c r="O15" i="10"/>
  <c r="AC24" i="10"/>
  <c r="R26" i="10"/>
  <c r="R28" i="10"/>
  <c r="P29" i="10"/>
  <c r="L14" i="10"/>
  <c r="AC27" i="10"/>
  <c r="P13" i="10"/>
  <c r="P87" i="10" s="1"/>
  <c r="G28" i="10"/>
  <c r="Z9" i="10"/>
  <c r="X18" i="10"/>
  <c r="X233" i="10" s="1"/>
  <c r="W30" i="10"/>
  <c r="U13" i="10"/>
  <c r="S25" i="10"/>
  <c r="Q8" i="10"/>
  <c r="Y13" i="10"/>
  <c r="N15" i="10"/>
  <c r="P17" i="10"/>
  <c r="P229" i="10" s="1"/>
  <c r="X11" i="10"/>
  <c r="H25" i="10"/>
  <c r="AH9" i="10"/>
  <c r="AE24" i="10"/>
  <c r="Q10" i="10"/>
  <c r="Q44" i="10" s="1"/>
  <c r="T20" i="10"/>
  <c r="R3" i="10"/>
  <c r="Q15" i="10"/>
  <c r="O27" i="10"/>
  <c r="M10" i="10"/>
  <c r="X16" i="10"/>
  <c r="X232" i="10" s="1"/>
  <c r="N18" i="10"/>
  <c r="O20" i="10"/>
  <c r="P16" i="10"/>
  <c r="P127" i="10" s="1"/>
  <c r="AG29" i="10"/>
  <c r="AA14" i="10"/>
  <c r="X29" i="10"/>
  <c r="H15" i="10"/>
  <c r="AB28" i="10"/>
  <c r="Y23" i="10"/>
  <c r="Q16" i="10"/>
  <c r="Q131" i="10" s="1"/>
  <c r="Z24" i="10"/>
  <c r="AA15" i="10"/>
  <c r="AH24" i="10"/>
  <c r="P25" i="10"/>
  <c r="M29" i="10"/>
  <c r="AJ19" i="10"/>
  <c r="AJ258" i="10" s="1"/>
  <c r="AH22" i="10"/>
  <c r="T28" i="10"/>
  <c r="R11" i="10"/>
  <c r="Q23" i="10"/>
  <c r="O6" i="10"/>
  <c r="O47" i="10" s="1"/>
  <c r="M18" i="10"/>
  <c r="M233" i="10" s="1"/>
  <c r="R29" i="10"/>
  <c r="J2" i="10"/>
  <c r="AC3" i="10"/>
  <c r="AC245" i="10" s="1"/>
  <c r="AE5" i="10"/>
  <c r="AE21" i="10"/>
  <c r="AE186" i="10" s="1"/>
  <c r="Y6" i="10"/>
  <c r="Y47" i="10" s="1"/>
  <c r="AD20" i="10"/>
  <c r="S6" i="10"/>
  <c r="S47" i="10" s="1"/>
  <c r="K11" i="10"/>
  <c r="Z19" i="10"/>
  <c r="Z259" i="10" s="1"/>
  <c r="M25" i="10"/>
  <c r="AD8" i="10"/>
  <c r="S11" i="10"/>
  <c r="S223" i="10" s="1"/>
  <c r="L11" i="10"/>
  <c r="J15" i="10"/>
  <c r="J228" i="10" s="1"/>
  <c r="AB21" i="10"/>
  <c r="AB188" i="10" s="1"/>
  <c r="AE17" i="10"/>
  <c r="S12" i="10"/>
  <c r="Q24" i="10"/>
  <c r="O7" i="10"/>
  <c r="O165" i="10" s="1"/>
  <c r="V8" i="10"/>
  <c r="AB6" i="10"/>
  <c r="AB47" i="10" s="1"/>
  <c r="T3" i="10"/>
  <c r="T45" i="10" s="1"/>
  <c r="AJ30" i="10"/>
  <c r="K2" i="10"/>
  <c r="AI21" i="10"/>
  <c r="AI199" i="10" s="1"/>
  <c r="M8" i="10"/>
  <c r="Q25" i="10"/>
  <c r="L30" i="10"/>
  <c r="AI15" i="10"/>
  <c r="N21" i="10"/>
  <c r="N199" i="10" s="1"/>
  <c r="L4" i="10"/>
  <c r="L46" i="10" s="1"/>
  <c r="K16" i="10"/>
  <c r="I28" i="10"/>
  <c r="G11" i="10"/>
  <c r="G68" i="10" s="1"/>
  <c r="AG17" i="10"/>
  <c r="AG128" i="10" s="1"/>
  <c r="V19" i="10"/>
  <c r="V141" i="10" s="1"/>
  <c r="X21" i="10"/>
  <c r="X188" i="10" s="1"/>
  <c r="S18" i="10"/>
  <c r="S233" i="10" s="1"/>
  <c r="N3" i="10"/>
  <c r="N45" i="10" s="1"/>
  <c r="AD16" i="10"/>
  <c r="Q2" i="10"/>
  <c r="J17" i="10"/>
  <c r="J122" i="10" s="1"/>
  <c r="AB7" i="10"/>
  <c r="AB160" i="10" s="1"/>
  <c r="P14" i="10"/>
  <c r="O26" i="10"/>
  <c r="M9" i="10"/>
  <c r="K21" i="10"/>
  <c r="K208" i="10" s="1"/>
  <c r="I4" i="10"/>
  <c r="AD6" i="10"/>
  <c r="AD47" i="10" s="1"/>
  <c r="U8" i="10"/>
  <c r="T10" i="10"/>
  <c r="L29" i="10"/>
  <c r="K14" i="10"/>
  <c r="O28" i="10"/>
  <c r="AF13" i="10"/>
  <c r="AF255" i="10" s="1"/>
  <c r="U12" i="10"/>
  <c r="Q188" i="8"/>
  <c r="Q199" i="8"/>
  <c r="Q208" i="8"/>
  <c r="AH188" i="8"/>
  <c r="AH199" i="8"/>
  <c r="AH208" i="8"/>
  <c r="AF188" i="8"/>
  <c r="AF199" i="8"/>
  <c r="AF208" i="8"/>
  <c r="O188" i="8"/>
  <c r="O199" i="8"/>
  <c r="O208" i="8"/>
  <c r="I208" i="8"/>
  <c r="N188" i="8"/>
  <c r="N208" i="8"/>
  <c r="N199" i="8"/>
  <c r="Y188" i="8"/>
  <c r="Y199" i="8"/>
  <c r="Y208" i="8"/>
  <c r="S188" i="8"/>
  <c r="S208" i="8"/>
  <c r="S199" i="8"/>
  <c r="AE188" i="8"/>
  <c r="AE199" i="8"/>
  <c r="AE208" i="8"/>
  <c r="J208" i="8"/>
  <c r="P188" i="8"/>
  <c r="P199" i="8"/>
  <c r="P208" i="8"/>
  <c r="AA188" i="8"/>
  <c r="AA208" i="8"/>
  <c r="AA199" i="8"/>
  <c r="L188" i="8"/>
  <c r="L199" i="8"/>
  <c r="L208" i="8"/>
  <c r="AJ188" i="8"/>
  <c r="AJ199" i="8"/>
  <c r="AJ208" i="8"/>
  <c r="W188" i="10"/>
  <c r="AC188" i="10"/>
  <c r="U199" i="8"/>
  <c r="U188" i="8"/>
  <c r="U208" i="8"/>
  <c r="AC188" i="8"/>
  <c r="AC199" i="8"/>
  <c r="AC208" i="8"/>
  <c r="W188" i="8"/>
  <c r="W199" i="8"/>
  <c r="W208" i="8"/>
  <c r="AG188" i="8"/>
  <c r="AG199" i="8"/>
  <c r="AG208" i="8"/>
  <c r="AB188" i="8"/>
  <c r="AB199" i="8"/>
  <c r="AB208" i="8"/>
  <c r="V188" i="8"/>
  <c r="V208" i="8"/>
  <c r="V199" i="8"/>
  <c r="H208" i="8"/>
  <c r="Z188" i="8"/>
  <c r="Z199" i="8"/>
  <c r="Z208" i="8"/>
  <c r="M188" i="8"/>
  <c r="M199" i="8"/>
  <c r="M208" i="8"/>
  <c r="X188" i="8"/>
  <c r="X199" i="8"/>
  <c r="X208" i="8"/>
  <c r="AI188" i="8"/>
  <c r="AI208" i="8"/>
  <c r="AI199" i="8"/>
  <c r="G208" i="8"/>
  <c r="R188" i="8"/>
  <c r="R199" i="8"/>
  <c r="R208" i="8"/>
  <c r="T188" i="8"/>
  <c r="T199" i="8"/>
  <c r="T208" i="8"/>
  <c r="AA208" i="10"/>
  <c r="AA199" i="10"/>
  <c r="K188" i="8"/>
  <c r="K208" i="8"/>
  <c r="K199" i="8"/>
  <c r="AD188" i="8"/>
  <c r="AD199" i="8"/>
  <c r="AD208" i="8"/>
  <c r="R259" i="8"/>
  <c r="R258" i="8"/>
  <c r="AJ258" i="8"/>
  <c r="AJ259" i="8"/>
  <c r="AD259" i="8"/>
  <c r="AD258" i="8"/>
  <c r="AH258" i="8"/>
  <c r="AH259" i="8"/>
  <c r="Q259" i="8"/>
  <c r="Q258" i="8"/>
  <c r="AB259" i="8"/>
  <c r="AB258" i="8"/>
  <c r="J259" i="10"/>
  <c r="Z258" i="8"/>
  <c r="Z259" i="8"/>
  <c r="AG259" i="8"/>
  <c r="AG258" i="8"/>
  <c r="M258" i="8"/>
  <c r="M259" i="8"/>
  <c r="K258" i="8"/>
  <c r="K259" i="8"/>
  <c r="J259" i="8"/>
  <c r="J258" i="8"/>
  <c r="U258" i="8"/>
  <c r="U259" i="8"/>
  <c r="O258" i="8"/>
  <c r="O259" i="8"/>
  <c r="X258" i="8"/>
  <c r="X259" i="8"/>
  <c r="AA259" i="8"/>
  <c r="AA258" i="8"/>
  <c r="H258" i="8"/>
  <c r="H259" i="8"/>
  <c r="P258" i="8"/>
  <c r="P259" i="8"/>
  <c r="K259" i="10"/>
  <c r="P259" i="10"/>
  <c r="G258" i="8"/>
  <c r="G259" i="8"/>
  <c r="V259" i="8"/>
  <c r="V258" i="8"/>
  <c r="L259" i="8"/>
  <c r="L258" i="8"/>
  <c r="W259" i="8"/>
  <c r="W258" i="8"/>
  <c r="Y259" i="8"/>
  <c r="Y258" i="8"/>
  <c r="S258" i="8"/>
  <c r="S259" i="8"/>
  <c r="AC258" i="8"/>
  <c r="AC259" i="8"/>
  <c r="AI259" i="8"/>
  <c r="AI258" i="8"/>
  <c r="I258" i="8"/>
  <c r="I259" i="8"/>
  <c r="T259" i="8"/>
  <c r="T258" i="8"/>
  <c r="AE258" i="8"/>
  <c r="AE259" i="8"/>
  <c r="N258" i="8"/>
  <c r="N259" i="8"/>
  <c r="AF258" i="8"/>
  <c r="AF259" i="8"/>
  <c r="I259" i="10"/>
  <c r="M231" i="8"/>
  <c r="M230" i="8"/>
  <c r="M226" i="8"/>
  <c r="M227" i="8"/>
  <c r="X230" i="8"/>
  <c r="X231" i="8"/>
  <c r="X227" i="8"/>
  <c r="X226" i="8"/>
  <c r="AJ230" i="8"/>
  <c r="AJ231" i="8"/>
  <c r="AJ226" i="8"/>
  <c r="AJ227" i="8"/>
  <c r="S230" i="8"/>
  <c r="S231" i="8"/>
  <c r="S226" i="8"/>
  <c r="S227" i="8"/>
  <c r="AD231" i="8"/>
  <c r="AD230" i="8"/>
  <c r="AD227" i="8"/>
  <c r="AD226" i="8"/>
  <c r="G231" i="8"/>
  <c r="G230" i="8"/>
  <c r="G227" i="8"/>
  <c r="G226" i="8"/>
  <c r="Q230" i="8"/>
  <c r="Q231" i="8"/>
  <c r="Q227" i="8"/>
  <c r="Q226" i="8"/>
  <c r="K230" i="8"/>
  <c r="K231" i="8"/>
  <c r="K226" i="8"/>
  <c r="K227" i="8"/>
  <c r="U231" i="8"/>
  <c r="U230" i="8"/>
  <c r="U227" i="8"/>
  <c r="U226" i="8"/>
  <c r="O231" i="8"/>
  <c r="O230" i="8"/>
  <c r="O227" i="8"/>
  <c r="O226" i="8"/>
  <c r="AH231" i="8"/>
  <c r="AH230" i="8"/>
  <c r="AH226" i="8"/>
  <c r="AH227" i="8"/>
  <c r="AF230" i="8"/>
  <c r="AF231" i="8"/>
  <c r="AF227" i="8"/>
  <c r="AF226" i="8"/>
  <c r="N231" i="8"/>
  <c r="N230" i="8"/>
  <c r="N227" i="8"/>
  <c r="N226" i="8"/>
  <c r="AA230" i="8"/>
  <c r="AA231" i="8"/>
  <c r="AA226" i="8"/>
  <c r="AA227" i="8"/>
  <c r="L230" i="8"/>
  <c r="L231" i="8"/>
  <c r="L226" i="8"/>
  <c r="L227" i="8"/>
  <c r="W231" i="8"/>
  <c r="W230" i="8"/>
  <c r="W227" i="8"/>
  <c r="W226" i="8"/>
  <c r="P230" i="8"/>
  <c r="P231" i="8"/>
  <c r="P227" i="8"/>
  <c r="P226" i="8"/>
  <c r="H230" i="8"/>
  <c r="H231" i="8"/>
  <c r="H227" i="8"/>
  <c r="H226" i="8"/>
  <c r="Y230" i="8"/>
  <c r="Y231" i="8"/>
  <c r="Y227" i="8"/>
  <c r="Y226" i="8"/>
  <c r="AI230" i="8"/>
  <c r="AI231" i="8"/>
  <c r="AI226" i="8"/>
  <c r="AI227" i="8"/>
  <c r="R231" i="8"/>
  <c r="R230" i="8"/>
  <c r="R226" i="8"/>
  <c r="R227" i="8"/>
  <c r="AC231" i="8"/>
  <c r="AC230" i="8"/>
  <c r="AC226" i="8"/>
  <c r="AC227" i="8"/>
  <c r="J231" i="8"/>
  <c r="J230" i="8"/>
  <c r="J227" i="8"/>
  <c r="J226" i="8"/>
  <c r="V231" i="8"/>
  <c r="V230" i="8"/>
  <c r="V227" i="8"/>
  <c r="V226" i="8"/>
  <c r="AB230" i="8"/>
  <c r="AB231" i="8"/>
  <c r="AB226" i="8"/>
  <c r="AB227" i="8"/>
  <c r="Z231" i="8"/>
  <c r="Z230" i="8"/>
  <c r="Z227" i="8"/>
  <c r="Z226" i="8"/>
  <c r="I230" i="8"/>
  <c r="I231" i="8"/>
  <c r="I227" i="8"/>
  <c r="I226" i="8"/>
  <c r="T230" i="8"/>
  <c r="T231" i="8"/>
  <c r="T226" i="8"/>
  <c r="T227" i="8"/>
  <c r="AE231" i="8"/>
  <c r="AE230" i="8"/>
  <c r="AE227" i="8"/>
  <c r="AE226" i="8"/>
  <c r="AG230" i="8"/>
  <c r="AG231" i="8"/>
  <c r="AG227" i="8"/>
  <c r="AG226" i="8"/>
  <c r="AI112" i="8"/>
  <c r="U112" i="8"/>
  <c r="Z112" i="8"/>
  <c r="S143" i="8"/>
  <c r="W143" i="8"/>
  <c r="AD143" i="10"/>
  <c r="AH143" i="8"/>
  <c r="W112" i="8"/>
  <c r="AH112" i="8"/>
  <c r="AJ143" i="8"/>
  <c r="P112" i="8"/>
  <c r="N143" i="8"/>
  <c r="AF112" i="8"/>
  <c r="H112" i="8"/>
  <c r="AD143" i="8"/>
  <c r="S112" i="8"/>
  <c r="AA112" i="8"/>
  <c r="Z143" i="8"/>
  <c r="I143" i="8"/>
  <c r="Y143" i="8"/>
  <c r="R112" i="8"/>
  <c r="Q143" i="8"/>
  <c r="AB143" i="8"/>
  <c r="O112" i="8"/>
  <c r="H143" i="8"/>
  <c r="L143" i="10"/>
  <c r="Y112" i="8"/>
  <c r="AI143" i="8"/>
  <c r="AF143" i="8"/>
  <c r="R143" i="8"/>
  <c r="L143" i="8"/>
  <c r="V143" i="8"/>
  <c r="M143" i="8"/>
  <c r="G143" i="8"/>
  <c r="X143" i="8"/>
  <c r="P143" i="10"/>
  <c r="J143" i="8"/>
  <c r="AG143" i="8"/>
  <c r="Z143" i="10"/>
  <c r="AA143" i="8"/>
  <c r="U143" i="8"/>
  <c r="N112" i="8"/>
  <c r="V112" i="8"/>
  <c r="O143" i="8"/>
  <c r="K143" i="8"/>
  <c r="AC143" i="8"/>
  <c r="T143" i="8"/>
  <c r="AE143" i="8"/>
  <c r="P143" i="8"/>
  <c r="AJ112" i="8"/>
  <c r="K112" i="8"/>
  <c r="M112" i="8"/>
  <c r="Q112" i="8"/>
  <c r="AB112" i="8"/>
  <c r="AG112" i="8"/>
  <c r="AF112" i="10"/>
  <c r="W112" i="10"/>
  <c r="AE112" i="8"/>
  <c r="AD112" i="8"/>
  <c r="X112" i="10"/>
  <c r="X112" i="8"/>
  <c r="AC112" i="8"/>
  <c r="F110" i="8"/>
  <c r="G112" i="8"/>
  <c r="I112" i="8"/>
  <c r="T112" i="8"/>
  <c r="U56" i="13" a="1"/>
  <c r="U56" i="13" s="1"/>
  <c r="X29" i="12"/>
  <c r="T27" i="12"/>
  <c r="P25" i="12"/>
  <c r="L23" i="12"/>
  <c r="H21" i="12"/>
  <c r="AH18" i="12"/>
  <c r="AH233" i="12" s="1"/>
  <c r="AD16" i="12"/>
  <c r="AD232" i="12" s="1"/>
  <c r="Z14" i="12"/>
  <c r="V12" i="12"/>
  <c r="R10" i="12"/>
  <c r="N8" i="12"/>
  <c r="J6" i="12"/>
  <c r="J47" i="12" s="1"/>
  <c r="AJ3" i="12"/>
  <c r="AG30" i="12"/>
  <c r="AC28" i="12"/>
  <c r="Y26" i="12"/>
  <c r="U24" i="12"/>
  <c r="Q22" i="12"/>
  <c r="M20" i="12"/>
  <c r="I18" i="12"/>
  <c r="I233" i="12" s="1"/>
  <c r="AI15" i="12"/>
  <c r="AE13" i="12"/>
  <c r="AA11" i="12"/>
  <c r="W9" i="12"/>
  <c r="S7" i="12"/>
  <c r="S156" i="12" s="1"/>
  <c r="O5" i="12"/>
  <c r="K3" i="12"/>
  <c r="H30" i="12"/>
  <c r="AH27" i="12"/>
  <c r="AD25" i="12"/>
  <c r="Z23" i="12"/>
  <c r="V21" i="12"/>
  <c r="R19" i="12"/>
  <c r="N17" i="12"/>
  <c r="N229" i="12" s="1"/>
  <c r="J15" i="12"/>
  <c r="AJ12" i="12"/>
  <c r="AF10" i="12"/>
  <c r="AB8" i="12"/>
  <c r="X6" i="12"/>
  <c r="X47" i="12" s="1"/>
  <c r="T4" i="12"/>
  <c r="T46" i="12" s="1"/>
  <c r="P2" i="12"/>
  <c r="M29" i="12"/>
  <c r="I27" i="12"/>
  <c r="AI24" i="12"/>
  <c r="AE22" i="12"/>
  <c r="AA20" i="12"/>
  <c r="W18" i="12"/>
  <c r="W233" i="12" s="1"/>
  <c r="S16" i="12"/>
  <c r="S232" i="12" s="1"/>
  <c r="O14" i="12"/>
  <c r="K12" i="12"/>
  <c r="G10" i="12"/>
  <c r="AG7" i="12"/>
  <c r="AG156" i="12" s="1"/>
  <c r="AC5" i="12"/>
  <c r="Y3" i="12"/>
  <c r="V30" i="12"/>
  <c r="R28" i="12"/>
  <c r="N26" i="12"/>
  <c r="J24" i="12"/>
  <c r="AJ21" i="12"/>
  <c r="AF19" i="12"/>
  <c r="AB17" i="12"/>
  <c r="AB229" i="12" s="1"/>
  <c r="X15" i="12"/>
  <c r="T13" i="12"/>
  <c r="P11" i="12"/>
  <c r="L9" i="12"/>
  <c r="H7" i="12"/>
  <c r="H156" i="12" s="1"/>
  <c r="AH4" i="12"/>
  <c r="AH46" i="12" s="1"/>
  <c r="AD2" i="12"/>
  <c r="S29" i="12"/>
  <c r="O27" i="12"/>
  <c r="K25" i="12"/>
  <c r="G23" i="12"/>
  <c r="AG20" i="12"/>
  <c r="AC18" i="12"/>
  <c r="AC233" i="12" s="1"/>
  <c r="Y16" i="12"/>
  <c r="Y232" i="12" s="1"/>
  <c r="U14" i="12"/>
  <c r="Q12" i="12"/>
  <c r="M10" i="12"/>
  <c r="I8" i="12"/>
  <c r="AI5" i="12"/>
  <c r="AE3" i="12"/>
  <c r="AA30" i="12"/>
  <c r="W28" i="12"/>
  <c r="S26" i="12"/>
  <c r="O24" i="12"/>
  <c r="K22" i="12"/>
  <c r="G20" i="12"/>
  <c r="AG17" i="12"/>
  <c r="AG229" i="12" s="1"/>
  <c r="AC15" i="12"/>
  <c r="Y13" i="12"/>
  <c r="U11" i="12"/>
  <c r="Q9" i="12"/>
  <c r="M7" i="12"/>
  <c r="M156" i="12" s="1"/>
  <c r="I5" i="12"/>
  <c r="AI2" i="12"/>
  <c r="AF20" i="12"/>
  <c r="AD3" i="12"/>
  <c r="L14" i="12"/>
  <c r="AB26" i="12"/>
  <c r="Z9" i="12"/>
  <c r="L22" i="12"/>
  <c r="J5" i="12"/>
  <c r="Z17" i="12"/>
  <c r="Z229" i="12" s="1"/>
  <c r="Z29" i="12"/>
  <c r="X12" i="12"/>
  <c r="AD23" i="12"/>
  <c r="AB6" i="12"/>
  <c r="AB47" i="12" s="1"/>
  <c r="N19" i="12"/>
  <c r="L2" i="12"/>
  <c r="H25" i="12"/>
  <c r="Z18" i="12"/>
  <c r="Z233" i="12" s="1"/>
  <c r="R14" i="12"/>
  <c r="J10" i="12"/>
  <c r="AJ7" i="12"/>
  <c r="AJ156" i="12" s="1"/>
  <c r="AB3" i="12"/>
  <c r="U28" i="12"/>
  <c r="Q26" i="12"/>
  <c r="I22" i="12"/>
  <c r="AE17" i="12"/>
  <c r="AE229" i="12" s="1"/>
  <c r="W13" i="12"/>
  <c r="O9" i="12"/>
  <c r="G5" i="12"/>
  <c r="AG2" i="12"/>
  <c r="V25" i="12"/>
  <c r="N21" i="12"/>
  <c r="AF14" i="12"/>
  <c r="X10" i="12"/>
  <c r="P6" i="12"/>
  <c r="P47" i="12" s="1"/>
  <c r="AI28" i="12"/>
  <c r="W22" i="12"/>
  <c r="S20" i="12"/>
  <c r="K16" i="12"/>
  <c r="K232" i="12" s="1"/>
  <c r="AG11" i="12"/>
  <c r="AC9" i="12"/>
  <c r="U5" i="12"/>
  <c r="J28" i="12"/>
  <c r="AF23" i="12"/>
  <c r="X19" i="12"/>
  <c r="P15" i="12"/>
  <c r="AH8" i="12"/>
  <c r="AD6" i="12"/>
  <c r="AD47" i="12" s="1"/>
  <c r="V2" i="12"/>
  <c r="AG24" i="12"/>
  <c r="Y20" i="12"/>
  <c r="Q16" i="12"/>
  <c r="Q232" i="12" s="1"/>
  <c r="I12" i="12"/>
  <c r="AE7" i="12"/>
  <c r="AE156" i="12" s="1"/>
  <c r="S30" i="12"/>
  <c r="K26" i="12"/>
  <c r="G24" i="12"/>
  <c r="Y17" i="12"/>
  <c r="Y229" i="12" s="1"/>
  <c r="U15" i="12"/>
  <c r="M11" i="12"/>
  <c r="AE4" i="12"/>
  <c r="AE46" i="12" s="1"/>
  <c r="AB18" i="12"/>
  <c r="AB233" i="12" s="1"/>
  <c r="H12" i="12"/>
  <c r="V7" i="12"/>
  <c r="V156" i="12" s="1"/>
  <c r="AJ2" i="12"/>
  <c r="V27" i="12"/>
  <c r="Z21" i="12"/>
  <c r="J17" i="12"/>
  <c r="J229" i="12" s="1"/>
  <c r="AB15" i="12"/>
  <c r="AA27" i="12"/>
  <c r="O21" i="12"/>
  <c r="G17" i="12"/>
  <c r="G229" i="12" s="1"/>
  <c r="Y10" i="12"/>
  <c r="Q6" i="12"/>
  <c r="Q47" i="12" s="1"/>
  <c r="I2" i="12"/>
  <c r="AF26" i="12"/>
  <c r="X22" i="12"/>
  <c r="L16" i="12"/>
  <c r="L232" i="12" s="1"/>
  <c r="AH11" i="12"/>
  <c r="Z7" i="12"/>
  <c r="Z156" i="12" s="1"/>
  <c r="R3" i="12"/>
  <c r="AC21" i="12"/>
  <c r="U17" i="12"/>
  <c r="U229" i="12" s="1"/>
  <c r="M13" i="12"/>
  <c r="AI8" i="12"/>
  <c r="AA4" i="12"/>
  <c r="AA46" i="12" s="1"/>
  <c r="P27" i="12"/>
  <c r="AH20" i="12"/>
  <c r="Z16" i="12"/>
  <c r="Z232" i="12" s="1"/>
  <c r="AJ5" i="12"/>
  <c r="Q28" i="12"/>
  <c r="AE19" i="12"/>
  <c r="K9" i="12"/>
  <c r="AC2" i="12"/>
  <c r="M23" i="12"/>
  <c r="AA14" i="12"/>
  <c r="R29" i="12"/>
  <c r="AB30" i="12"/>
  <c r="H4" i="12"/>
  <c r="H46" i="12" s="1"/>
  <c r="L13" i="12"/>
  <c r="H29" i="12"/>
  <c r="AH26" i="12"/>
  <c r="AD24" i="12"/>
  <c r="Z22" i="12"/>
  <c r="V20" i="12"/>
  <c r="R18" i="12"/>
  <c r="R233" i="12" s="1"/>
  <c r="N16" i="12"/>
  <c r="N232" i="12" s="1"/>
  <c r="J14" i="12"/>
  <c r="AJ11" i="12"/>
  <c r="AF9" i="12"/>
  <c r="AB7" i="12"/>
  <c r="AB156" i="12" s="1"/>
  <c r="X5" i="12"/>
  <c r="T3" i="12"/>
  <c r="Q30" i="12"/>
  <c r="M28" i="12"/>
  <c r="I26" i="12"/>
  <c r="AI23" i="12"/>
  <c r="AE21" i="12"/>
  <c r="AA19" i="12"/>
  <c r="W17" i="12"/>
  <c r="W229" i="12" s="1"/>
  <c r="S15" i="12"/>
  <c r="O13" i="12"/>
  <c r="K11" i="12"/>
  <c r="G9" i="12"/>
  <c r="AG6" i="12"/>
  <c r="AG47" i="12" s="1"/>
  <c r="AC4" i="12"/>
  <c r="AC46" i="12" s="1"/>
  <c r="Y2" i="12"/>
  <c r="V29" i="12"/>
  <c r="R27" i="12"/>
  <c r="N25" i="12"/>
  <c r="J23" i="12"/>
  <c r="AJ20" i="12"/>
  <c r="AF18" i="12"/>
  <c r="AF233" i="12" s="1"/>
  <c r="AB16" i="12"/>
  <c r="AB232" i="12" s="1"/>
  <c r="X14" i="12"/>
  <c r="T12" i="12"/>
  <c r="P10" i="12"/>
  <c r="L8" i="12"/>
  <c r="H6" i="12"/>
  <c r="H47" i="12" s="1"/>
  <c r="AH3" i="12"/>
  <c r="AE30" i="12"/>
  <c r="AA28" i="12"/>
  <c r="W26" i="12"/>
  <c r="S24" i="12"/>
  <c r="O22" i="12"/>
  <c r="K20" i="12"/>
  <c r="G18" i="12"/>
  <c r="G233" i="12" s="1"/>
  <c r="AG15" i="12"/>
  <c r="AC13" i="12"/>
  <c r="Y11" i="12"/>
  <c r="U9" i="12"/>
  <c r="Q7" i="12"/>
  <c r="Q156" i="12" s="1"/>
  <c r="M5" i="12"/>
  <c r="I3" i="12"/>
  <c r="AJ29" i="12"/>
  <c r="AF27" i="12"/>
  <c r="AB25" i="12"/>
  <c r="X23" i="12"/>
  <c r="T21" i="12"/>
  <c r="P19" i="12"/>
  <c r="L17" i="12"/>
  <c r="L229" i="12" s="1"/>
  <c r="H15" i="12"/>
  <c r="AH12" i="12"/>
  <c r="AD10" i="12"/>
  <c r="Z8" i="12"/>
  <c r="V6" i="12"/>
  <c r="V47" i="12" s="1"/>
  <c r="R4" i="12"/>
  <c r="R46" i="12" s="1"/>
  <c r="N2" i="12"/>
  <c r="AG28" i="12"/>
  <c r="AC26" i="12"/>
  <c r="Y24" i="12"/>
  <c r="U22" i="12"/>
  <c r="Q20" i="12"/>
  <c r="M18" i="12"/>
  <c r="M233" i="12" s="1"/>
  <c r="I16" i="12"/>
  <c r="I232" i="12" s="1"/>
  <c r="AI13" i="12"/>
  <c r="AE11" i="12"/>
  <c r="AA9" i="12"/>
  <c r="W7" i="12"/>
  <c r="W156" i="12" s="1"/>
  <c r="S5" i="12"/>
  <c r="O3" i="12"/>
  <c r="K30" i="12"/>
  <c r="G28" i="12"/>
  <c r="AG25" i="12"/>
  <c r="AC23" i="12"/>
  <c r="Y21" i="12"/>
  <c r="U19" i="12"/>
  <c r="Q17" i="12"/>
  <c r="Q229" i="12" s="1"/>
  <c r="M15" i="12"/>
  <c r="I13" i="12"/>
  <c r="AI10" i="12"/>
  <c r="AE8" i="12"/>
  <c r="AA6" i="12"/>
  <c r="AA47" i="12" s="1"/>
  <c r="W4" i="12"/>
  <c r="W46" i="12" s="1"/>
  <c r="S2" i="12"/>
  <c r="X16" i="12"/>
  <c r="X232" i="12" s="1"/>
  <c r="AJ26" i="12"/>
  <c r="AH9" i="12"/>
  <c r="T22" i="12"/>
  <c r="R5" i="12"/>
  <c r="AH17" i="12"/>
  <c r="AH229" i="12" s="1"/>
  <c r="T30" i="12"/>
  <c r="R13" i="12"/>
  <c r="R25" i="12"/>
  <c r="P8" i="12"/>
  <c r="V19" i="12"/>
  <c r="T2" i="12"/>
  <c r="AJ14" i="12"/>
  <c r="AH30" i="12"/>
  <c r="T7" i="12"/>
  <c r="T156" i="12" s="1"/>
  <c r="I30" i="12"/>
  <c r="AE25" i="12"/>
  <c r="W21" i="12"/>
  <c r="S19" i="12"/>
  <c r="K15" i="12"/>
  <c r="G13" i="12"/>
  <c r="AC8" i="12"/>
  <c r="Y6" i="12"/>
  <c r="Y47" i="12" s="1"/>
  <c r="Q2" i="12"/>
  <c r="N29" i="12"/>
  <c r="AJ24" i="12"/>
  <c r="AF22" i="12"/>
  <c r="X18" i="12"/>
  <c r="X233" i="12" s="1"/>
  <c r="T16" i="12"/>
  <c r="T232" i="12" s="1"/>
  <c r="L12" i="12"/>
  <c r="H10" i="12"/>
  <c r="AD5" i="12"/>
  <c r="W30" i="12"/>
  <c r="S28" i="12"/>
  <c r="K24" i="12"/>
  <c r="G22" i="12"/>
  <c r="AC17" i="12"/>
  <c r="AC229" i="12" s="1"/>
  <c r="Y15" i="12"/>
  <c r="Q11" i="12"/>
  <c r="I7" i="12"/>
  <c r="I156" i="12" s="1"/>
  <c r="AE2" i="12"/>
  <c r="X27" i="12"/>
  <c r="T25" i="12"/>
  <c r="L21" i="12"/>
  <c r="H19" i="12"/>
  <c r="AD14" i="12"/>
  <c r="V10" i="12"/>
  <c r="R8" i="12"/>
  <c r="J4" i="12"/>
  <c r="J46" i="12" s="1"/>
  <c r="Y28" i="12"/>
  <c r="U26" i="12"/>
  <c r="M22" i="12"/>
  <c r="I20" i="12"/>
  <c r="AE15" i="12"/>
  <c r="AA13" i="12"/>
  <c r="S9" i="12"/>
  <c r="O7" i="12"/>
  <c r="O156" i="12" s="1"/>
  <c r="G3" i="12"/>
  <c r="AC27" i="12"/>
  <c r="U23" i="12"/>
  <c r="M19" i="12"/>
  <c r="AI14" i="12"/>
  <c r="AA10" i="12"/>
  <c r="AA112" i="12" s="1"/>
  <c r="S6" i="12"/>
  <c r="S47" i="12" s="1"/>
  <c r="K2" i="12"/>
  <c r="AF24" i="12"/>
  <c r="P20" i="12"/>
  <c r="AD15" i="12"/>
  <c r="N11" i="12"/>
  <c r="L6" i="12"/>
  <c r="L47" i="12" s="1"/>
  <c r="AH29" i="12"/>
  <c r="AG14" i="12"/>
  <c r="K28" i="12"/>
  <c r="T29" i="12"/>
  <c r="R12" i="12"/>
  <c r="AI21" i="12"/>
  <c r="G7" i="12"/>
  <c r="I21" i="12"/>
  <c r="S10" i="12"/>
  <c r="AB22" i="12"/>
  <c r="L26" i="12"/>
  <c r="AD27" i="12"/>
  <c r="AD28" i="12"/>
  <c r="Z26" i="12"/>
  <c r="V24" i="12"/>
  <c r="R22" i="12"/>
  <c r="N20" i="12"/>
  <c r="J18" i="12"/>
  <c r="J233" i="12" s="1"/>
  <c r="AJ15" i="12"/>
  <c r="AF13" i="12"/>
  <c r="AB11" i="12"/>
  <c r="X9" i="12"/>
  <c r="P5" i="12"/>
  <c r="L3" i="12"/>
  <c r="AI27" i="12"/>
  <c r="AA23" i="12"/>
  <c r="O17" i="12"/>
  <c r="O229" i="12" s="1"/>
  <c r="AG10" i="12"/>
  <c r="U4" i="12"/>
  <c r="U46" i="12" s="1"/>
  <c r="J27" i="12"/>
  <c r="AB20" i="12"/>
  <c r="P14" i="12"/>
  <c r="AH7" i="12"/>
  <c r="AH156" i="12" s="1"/>
  <c r="Z3" i="12"/>
  <c r="O26" i="12"/>
  <c r="AG19" i="12"/>
  <c r="U13" i="12"/>
  <c r="M9" i="12"/>
  <c r="AI4" i="12"/>
  <c r="AI46" i="12" s="1"/>
  <c r="AB29" i="12"/>
  <c r="P23" i="12"/>
  <c r="AH16" i="12"/>
  <c r="AH232" i="12" s="1"/>
  <c r="Z12" i="12"/>
  <c r="N6" i="12"/>
  <c r="N47" i="12" s="1"/>
  <c r="AC30" i="12"/>
  <c r="Q24" i="12"/>
  <c r="AI17" i="12"/>
  <c r="AI229" i="12" s="1"/>
  <c r="W11" i="12"/>
  <c r="K5" i="12"/>
  <c r="AG29" i="12"/>
  <c r="Y25" i="12"/>
  <c r="Q21" i="12"/>
  <c r="I17" i="12"/>
  <c r="I229" i="12" s="1"/>
  <c r="AE12" i="12"/>
  <c r="W8" i="12"/>
  <c r="O4" i="12"/>
  <c r="O46" i="12" s="1"/>
  <c r="T14" i="12"/>
  <c r="AD7" i="12"/>
  <c r="AD156" i="12" s="1"/>
  <c r="N3" i="12"/>
  <c r="P28" i="12"/>
  <c r="N23" i="12"/>
  <c r="R17" i="12"/>
  <c r="R229" i="12" s="1"/>
  <c r="AF12" i="12"/>
  <c r="M4" i="12"/>
  <c r="M46" i="12" s="1"/>
  <c r="Y19" i="12"/>
  <c r="H23" i="12"/>
  <c r="N10" i="12"/>
  <c r="M26" i="12"/>
  <c r="W15" i="12"/>
  <c r="Y29" i="12"/>
  <c r="AE16" i="12"/>
  <c r="AE232" i="12" s="1"/>
  <c r="K6" i="12"/>
  <c r="K47" i="12" s="1"/>
  <c r="L18" i="12"/>
  <c r="L233" i="12" s="1"/>
  <c r="J9" i="12"/>
  <c r="AB10" i="12"/>
  <c r="G26" i="12"/>
  <c r="AF3" i="12"/>
  <c r="S13" i="12"/>
  <c r="U27" i="12"/>
  <c r="AI18" i="12"/>
  <c r="AI233" i="12" s="1"/>
  <c r="G4" i="12"/>
  <c r="G46" i="12" s="1"/>
  <c r="Z5" i="12"/>
  <c r="J21" i="12"/>
  <c r="R30" i="12"/>
  <c r="N28" i="12"/>
  <c r="J26" i="12"/>
  <c r="AJ23" i="12"/>
  <c r="AF21" i="12"/>
  <c r="AB19" i="12"/>
  <c r="X17" i="12"/>
  <c r="X229" i="12" s="1"/>
  <c r="T15" i="12"/>
  <c r="P13" i="12"/>
  <c r="L11" i="12"/>
  <c r="H9" i="12"/>
  <c r="AH6" i="12"/>
  <c r="AH47" i="12" s="1"/>
  <c r="AD4" i="12"/>
  <c r="AD46" i="12" s="1"/>
  <c r="Z2" i="12"/>
  <c r="W29" i="12"/>
  <c r="S27" i="12"/>
  <c r="O25" i="12"/>
  <c r="K23" i="12"/>
  <c r="G21" i="12"/>
  <c r="AG18" i="12"/>
  <c r="AG233" i="12" s="1"/>
  <c r="AC16" i="12"/>
  <c r="AC232" i="12" s="1"/>
  <c r="Y14" i="12"/>
  <c r="U12" i="12"/>
  <c r="Q10" i="12"/>
  <c r="M8" i="12"/>
  <c r="I6" i="12"/>
  <c r="I47" i="12" s="1"/>
  <c r="AI3" i="12"/>
  <c r="AF30" i="12"/>
  <c r="AB28" i="12"/>
  <c r="X26" i="12"/>
  <c r="T24" i="12"/>
  <c r="P22" i="12"/>
  <c r="L20" i="12"/>
  <c r="H18" i="12"/>
  <c r="H233" i="12" s="1"/>
  <c r="AH15" i="12"/>
  <c r="AD13" i="12"/>
  <c r="Z11" i="12"/>
  <c r="V9" i="12"/>
  <c r="R7" i="12"/>
  <c r="R156" i="12" s="1"/>
  <c r="N5" i="12"/>
  <c r="J3" i="12"/>
  <c r="G30" i="12"/>
  <c r="AG27" i="12"/>
  <c r="AC25" i="12"/>
  <c r="Y23" i="12"/>
  <c r="U21" i="12"/>
  <c r="Q19" i="12"/>
  <c r="M17" i="12"/>
  <c r="M229" i="12" s="1"/>
  <c r="I15" i="12"/>
  <c r="AI12" i="12"/>
  <c r="AE10" i="12"/>
  <c r="AA8" i="12"/>
  <c r="W6" i="12"/>
  <c r="W47" i="12" s="1"/>
  <c r="S4" i="12"/>
  <c r="S46" i="12" s="1"/>
  <c r="O2" i="12"/>
  <c r="L29" i="12"/>
  <c r="H27" i="12"/>
  <c r="AH24" i="12"/>
  <c r="AD22" i="12"/>
  <c r="Z20" i="12"/>
  <c r="V18" i="12"/>
  <c r="V233" i="12" s="1"/>
  <c r="R16" i="12"/>
  <c r="R232" i="12" s="1"/>
  <c r="N14" i="12"/>
  <c r="J12" i="12"/>
  <c r="AJ9" i="12"/>
  <c r="AF7" i="12"/>
  <c r="AF156" i="12" s="1"/>
  <c r="AB5" i="12"/>
  <c r="X3" i="12"/>
  <c r="M30" i="12"/>
  <c r="I28" i="12"/>
  <c r="AI25" i="12"/>
  <c r="AE23" i="12"/>
  <c r="AA21" i="12"/>
  <c r="W19" i="12"/>
  <c r="S17" i="12"/>
  <c r="S229" i="12" s="1"/>
  <c r="O15" i="12"/>
  <c r="K13" i="12"/>
  <c r="G11" i="12"/>
  <c r="AG8" i="12"/>
  <c r="AC6" i="12"/>
  <c r="AC47" i="12" s="1"/>
  <c r="Y4" i="12"/>
  <c r="Y46" i="12" s="1"/>
  <c r="U2" i="12"/>
  <c r="Q29" i="12"/>
  <c r="M27" i="12"/>
  <c r="I25" i="12"/>
  <c r="AI22" i="12"/>
  <c r="AE20" i="12"/>
  <c r="AA18" i="12"/>
  <c r="AA233" i="12" s="1"/>
  <c r="W16" i="12"/>
  <c r="W232" i="12" s="1"/>
  <c r="S14" i="12"/>
  <c r="O12" i="12"/>
  <c r="K10" i="12"/>
  <c r="G8" i="12"/>
  <c r="AG5" i="12"/>
  <c r="AC3" i="12"/>
  <c r="N27" i="12"/>
  <c r="L10" i="12"/>
  <c r="X20" i="12"/>
  <c r="V3" i="12"/>
  <c r="H16" i="12"/>
  <c r="H232" i="12" s="1"/>
  <c r="X28" i="12"/>
  <c r="V11" i="12"/>
  <c r="H24" i="12"/>
  <c r="AJ6" i="12"/>
  <c r="AJ47" i="12" s="1"/>
  <c r="AJ18" i="12"/>
  <c r="AJ233" i="12" s="1"/>
  <c r="L30" i="12"/>
  <c r="J13" i="12"/>
  <c r="Z25" i="12"/>
  <c r="X8" i="12"/>
  <c r="AF29" i="12"/>
  <c r="AB27" i="12"/>
  <c r="X25" i="12"/>
  <c r="T23" i="12"/>
  <c r="P21" i="12"/>
  <c r="L19" i="12"/>
  <c r="H17" i="12"/>
  <c r="H229" i="12" s="1"/>
  <c r="AH14" i="12"/>
  <c r="AD12" i="12"/>
  <c r="Z10" i="12"/>
  <c r="V8" i="12"/>
  <c r="R6" i="12"/>
  <c r="R47" i="12" s="1"/>
  <c r="N4" i="12"/>
  <c r="N46" i="12" s="1"/>
  <c r="J2" i="12"/>
  <c r="G29" i="12"/>
  <c r="AG26" i="12"/>
  <c r="AC24" i="12"/>
  <c r="Y22" i="12"/>
  <c r="U20" i="12"/>
  <c r="Q18" i="12"/>
  <c r="Q233" i="12" s="1"/>
  <c r="M16" i="12"/>
  <c r="M232" i="12" s="1"/>
  <c r="I14" i="12"/>
  <c r="AI11" i="12"/>
  <c r="AE9" i="12"/>
  <c r="AA7" i="12"/>
  <c r="AA156" i="12" s="1"/>
  <c r="W5" i="12"/>
  <c r="S3" i="12"/>
  <c r="P30" i="12"/>
  <c r="L28" i="12"/>
  <c r="H26" i="12"/>
  <c r="AH23" i="12"/>
  <c r="AD21" i="12"/>
  <c r="Z19" i="12"/>
  <c r="V17" i="12"/>
  <c r="V229" i="12" s="1"/>
  <c r="R15" i="12"/>
  <c r="N13" i="12"/>
  <c r="J11" i="12"/>
  <c r="AJ8" i="12"/>
  <c r="AF6" i="12"/>
  <c r="AF47" i="12" s="1"/>
  <c r="AB4" i="12"/>
  <c r="AB46" i="12" s="1"/>
  <c r="X2" i="12"/>
  <c r="U29" i="12"/>
  <c r="Q27" i="12"/>
  <c r="M25" i="12"/>
  <c r="I23" i="12"/>
  <c r="AI20" i="12"/>
  <c r="AE18" i="12"/>
  <c r="AE233" i="12" s="1"/>
  <c r="AA16" i="12"/>
  <c r="AA232" i="12" s="1"/>
  <c r="W14" i="12"/>
  <c r="S12" i="12"/>
  <c r="O10" i="12"/>
  <c r="K8" i="12"/>
  <c r="G6" i="12"/>
  <c r="G47" i="12" s="1"/>
  <c r="AG3" i="12"/>
  <c r="AD30" i="12"/>
  <c r="Z28" i="12"/>
  <c r="V26" i="12"/>
  <c r="R24" i="12"/>
  <c r="N22" i="12"/>
  <c r="J20" i="12"/>
  <c r="AJ17" i="12"/>
  <c r="AJ229" i="12" s="1"/>
  <c r="AF15" i="12"/>
  <c r="AB13" i="12"/>
  <c r="X11" i="12"/>
  <c r="T9" i="12"/>
  <c r="P7" i="12"/>
  <c r="P156" i="12" s="1"/>
  <c r="L5" i="12"/>
  <c r="H3" i="12"/>
  <c r="AA29" i="12"/>
  <c r="W27" i="12"/>
  <c r="S25" i="12"/>
  <c r="O23" i="12"/>
  <c r="K21" i="12"/>
  <c r="G19" i="12"/>
  <c r="AG16" i="12"/>
  <c r="AG232" i="12" s="1"/>
  <c r="AC14" i="12"/>
  <c r="Y12" i="12"/>
  <c r="U10" i="12"/>
  <c r="Q8" i="12"/>
  <c r="M6" i="12"/>
  <c r="M47" i="12" s="1"/>
  <c r="I4" i="12"/>
  <c r="I46" i="12" s="1"/>
  <c r="AI30" i="12"/>
  <c r="AE28" i="12"/>
  <c r="AA26" i="12"/>
  <c r="W24" i="12"/>
  <c r="S22" i="12"/>
  <c r="O20" i="12"/>
  <c r="K18" i="12"/>
  <c r="K233" i="12" s="1"/>
  <c r="G16" i="12"/>
  <c r="G232" i="12" s="1"/>
  <c r="AG13" i="12"/>
  <c r="AC11" i="12"/>
  <c r="Y9" i="12"/>
  <c r="U7" i="12"/>
  <c r="U156" i="12" s="1"/>
  <c r="Q5" i="12"/>
  <c r="M3" i="12"/>
  <c r="AJ22" i="12"/>
  <c r="AH5" i="12"/>
  <c r="P16" i="12"/>
  <c r="P232" i="12" s="1"/>
  <c r="AF28" i="12"/>
  <c r="AD11" i="12"/>
  <c r="P24" i="12"/>
  <c r="N7" i="12"/>
  <c r="N156" i="12" s="1"/>
  <c r="AD19" i="12"/>
  <c r="AB2" i="12"/>
  <c r="AB14" i="12"/>
  <c r="AH25" i="12"/>
  <c r="AF8" i="12"/>
  <c r="R21" i="12"/>
  <c r="P4" i="12"/>
  <c r="P46" i="12" s="1"/>
  <c r="P29" i="12"/>
  <c r="L27" i="12"/>
  <c r="AH22" i="12"/>
  <c r="AD20" i="12"/>
  <c r="V16" i="12"/>
  <c r="V232" i="12" s="1"/>
  <c r="N12" i="12"/>
  <c r="AF5" i="12"/>
  <c r="Y30" i="12"/>
  <c r="M24" i="12"/>
  <c r="AI19" i="12"/>
  <c r="AA15" i="12"/>
  <c r="S11" i="12"/>
  <c r="K7" i="12"/>
  <c r="K156" i="12" s="1"/>
  <c r="AD29" i="12"/>
  <c r="Z27" i="12"/>
  <c r="R23" i="12"/>
  <c r="J19" i="12"/>
  <c r="AJ16" i="12"/>
  <c r="AJ232" i="12" s="1"/>
  <c r="AB12" i="12"/>
  <c r="T8" i="12"/>
  <c r="L4" i="12"/>
  <c r="L46" i="12" s="1"/>
  <c r="H2" i="12"/>
  <c r="AE26" i="12"/>
  <c r="AA24" i="12"/>
  <c r="O18" i="12"/>
  <c r="O233" i="12" s="1"/>
  <c r="G14" i="12"/>
  <c r="Y7" i="12"/>
  <c r="Y156" i="12" s="1"/>
  <c r="Q3" i="12"/>
  <c r="N30" i="12"/>
  <c r="AJ25" i="12"/>
  <c r="AB21" i="12"/>
  <c r="T17" i="12"/>
  <c r="T229" i="12" s="1"/>
  <c r="H11" i="12"/>
  <c r="Z4" i="12"/>
  <c r="Z46" i="12" s="1"/>
  <c r="K29" i="12"/>
  <c r="G27" i="12"/>
  <c r="AC22" i="12"/>
  <c r="U18" i="12"/>
  <c r="U233" i="12" s="1"/>
  <c r="M14" i="12"/>
  <c r="AI9" i="12"/>
  <c r="AA5" i="12"/>
  <c r="W3" i="12"/>
  <c r="O28" i="12"/>
  <c r="AG21" i="12"/>
  <c r="AC19" i="12"/>
  <c r="Q13" i="12"/>
  <c r="I9" i="12"/>
  <c r="AI6" i="12"/>
  <c r="AI47" i="12" s="1"/>
  <c r="AA2" i="12"/>
  <c r="J29" i="12"/>
  <c r="X24" i="12"/>
  <c r="H20" i="12"/>
  <c r="V15" i="12"/>
  <c r="T10" i="12"/>
  <c r="X4" i="12"/>
  <c r="X46" i="12" s="1"/>
  <c r="Z30" i="12"/>
  <c r="V28" i="12"/>
  <c r="R26" i="12"/>
  <c r="N24" i="12"/>
  <c r="J22" i="12"/>
  <c r="AJ19" i="12"/>
  <c r="AF17" i="12"/>
  <c r="AF229" i="12" s="1"/>
  <c r="X13" i="12"/>
  <c r="T11" i="12"/>
  <c r="P9" i="12"/>
  <c r="L7" i="12"/>
  <c r="L156" i="12" s="1"/>
  <c r="H5" i="12"/>
  <c r="AH2" i="12"/>
  <c r="AE29" i="12"/>
  <c r="W25" i="12"/>
  <c r="S23" i="12"/>
  <c r="K19" i="12"/>
  <c r="AC12" i="12"/>
  <c r="U8" i="12"/>
  <c r="AJ28" i="12"/>
  <c r="AB24" i="12"/>
  <c r="T20" i="12"/>
  <c r="P18" i="12"/>
  <c r="P233" i="12" s="1"/>
  <c r="H14" i="12"/>
  <c r="AD9" i="12"/>
  <c r="V5" i="12"/>
  <c r="O30" i="12"/>
  <c r="AG23" i="12"/>
  <c r="Q15" i="12"/>
  <c r="I11" i="12"/>
  <c r="AE6" i="12"/>
  <c r="AE47" i="12" s="1"/>
  <c r="W2" i="12"/>
  <c r="L25" i="12"/>
  <c r="AD18" i="12"/>
  <c r="AD233" i="12" s="1"/>
  <c r="V14" i="12"/>
  <c r="J8" i="12"/>
  <c r="U30" i="12"/>
  <c r="I24" i="12"/>
  <c r="AA17" i="12"/>
  <c r="AA229" i="12" s="1"/>
  <c r="O11" i="12"/>
  <c r="AG4" i="12"/>
  <c r="AG46" i="12" s="1"/>
  <c r="Q25" i="12"/>
  <c r="W12" i="12"/>
  <c r="O8" i="12"/>
  <c r="P12" i="12"/>
  <c r="Z13" i="12"/>
  <c r="N15" i="12"/>
  <c r="T19" i="12"/>
  <c r="R2" i="12"/>
  <c r="Q14" i="12"/>
  <c r="P26" i="12"/>
  <c r="N9" i="12"/>
  <c r="M21" i="12"/>
  <c r="K4" i="12"/>
  <c r="K46" i="12" s="1"/>
  <c r="J16" i="12"/>
  <c r="J232" i="12" s="1"/>
  <c r="AE27" i="12"/>
  <c r="AC10" i="12"/>
  <c r="AA22" i="12"/>
  <c r="Y5" i="12"/>
  <c r="R9" i="12"/>
  <c r="K27" i="12"/>
  <c r="H22" i="12"/>
  <c r="AI16" i="12"/>
  <c r="AI232" i="12" s="1"/>
  <c r="AH28" i="12"/>
  <c r="W23" i="12"/>
  <c r="S18" i="12"/>
  <c r="S233" i="12" s="1"/>
  <c r="AF4" i="12"/>
  <c r="AF46" i="12" s="1"/>
  <c r="G25" i="12"/>
  <c r="AD26" i="12"/>
  <c r="Q4" i="12"/>
  <c r="Q46" i="12" s="1"/>
  <c r="H8" i="12"/>
  <c r="AA3" i="12"/>
  <c r="I29" i="12"/>
  <c r="AJ10" i="12"/>
  <c r="P17" i="12"/>
  <c r="P229" i="12" s="1"/>
  <c r="O29" i="12"/>
  <c r="M12" i="12"/>
  <c r="L24" i="12"/>
  <c r="J7" i="12"/>
  <c r="J156" i="12" s="1"/>
  <c r="I19" i="12"/>
  <c r="G2" i="12"/>
  <c r="AJ13" i="12"/>
  <c r="AA25" i="12"/>
  <c r="Y8" i="12"/>
  <c r="W20" i="12"/>
  <c r="U3" i="12"/>
  <c r="AH21" i="12"/>
  <c r="L15" i="12"/>
  <c r="AJ4" i="12"/>
  <c r="AJ46" i="12" s="1"/>
  <c r="AF11" i="12"/>
  <c r="U6" i="12"/>
  <c r="U47" i="12" s="1"/>
  <c r="J25" i="12"/>
  <c r="AI7" i="12"/>
  <c r="AI156" i="12" s="1"/>
  <c r="AE14" i="12"/>
  <c r="AB9" i="12"/>
  <c r="O16" i="12"/>
  <c r="O232" i="12" s="1"/>
  <c r="AF16" i="12"/>
  <c r="AF232" i="12" s="1"/>
  <c r="AF25" i="12"/>
  <c r="AC20" i="12"/>
  <c r="Y27" i="12"/>
  <c r="T5" i="12"/>
  <c r="G12" i="12"/>
  <c r="Z6" i="12"/>
  <c r="Z47" i="12" s="1"/>
  <c r="Y18" i="12"/>
  <c r="Y233" i="12" s="1"/>
  <c r="V13" i="12"/>
  <c r="U25" i="12"/>
  <c r="S8" i="12"/>
  <c r="R20" i="12"/>
  <c r="AI26" i="12"/>
  <c r="AG9" i="12"/>
  <c r="V23" i="12"/>
  <c r="I10" i="12"/>
  <c r="AD8" i="12"/>
  <c r="Z15" i="12"/>
  <c r="K17" i="12"/>
  <c r="K229" i="12" s="1"/>
  <c r="AJ30" i="12"/>
  <c r="J30" i="12"/>
  <c r="H13" i="12"/>
  <c r="AH19" i="12"/>
  <c r="AF2" i="12"/>
  <c r="S21" i="12"/>
  <c r="W10" i="12"/>
  <c r="AJ27" i="12"/>
  <c r="AH10" i="12"/>
  <c r="AG22" i="12"/>
  <c r="AE5" i="12"/>
  <c r="AD17" i="12"/>
  <c r="AD229" i="12" s="1"/>
  <c r="AC29" i="12"/>
  <c r="AA12" i="12"/>
  <c r="Z24" i="12"/>
  <c r="X7" i="12"/>
  <c r="X156" i="12" s="1"/>
  <c r="O19" i="12"/>
  <c r="M2" i="12"/>
  <c r="K14" i="12"/>
  <c r="T18" i="12"/>
  <c r="T233" i="12" s="1"/>
  <c r="H28" i="12"/>
  <c r="V22" i="12"/>
  <c r="AB23" i="12"/>
  <c r="X30" i="12"/>
  <c r="P3" i="12"/>
  <c r="AH13" i="12"/>
  <c r="X21" i="12"/>
  <c r="V4" i="12"/>
  <c r="V46" i="12" s="1"/>
  <c r="U16" i="12"/>
  <c r="U232" i="12" s="1"/>
  <c r="T28" i="12"/>
  <c r="R11" i="12"/>
  <c r="Q23" i="12"/>
  <c r="O6" i="12"/>
  <c r="O47" i="12" s="1"/>
  <c r="N18" i="12"/>
  <c r="N233" i="12" s="1"/>
  <c r="AI29" i="12"/>
  <c r="AG12" i="12"/>
  <c r="AE24" i="12"/>
  <c r="AC7" i="12"/>
  <c r="AC156" i="12" s="1"/>
  <c r="T26" i="12"/>
  <c r="T6" i="12"/>
  <c r="T47" i="12" s="1"/>
  <c r="G15" i="12"/>
  <c r="Z40" i="19"/>
  <c r="N40" i="19"/>
  <c r="T40" i="19"/>
  <c r="X40" i="19"/>
  <c r="S40" i="19"/>
  <c r="V40" i="19"/>
  <c r="L40" i="19"/>
  <c r="D40" i="19"/>
  <c r="AB40" i="19"/>
  <c r="F40" i="19"/>
  <c r="B40" i="19"/>
  <c r="AJ40" i="19" s="1"/>
  <c r="A41" i="19"/>
  <c r="R40" i="19"/>
  <c r="J40" i="19"/>
  <c r="P40" i="19"/>
  <c r="I40" i="19"/>
  <c r="U40" i="19"/>
  <c r="AC40" i="19"/>
  <c r="W40" i="19"/>
  <c r="AA40" i="19"/>
  <c r="M40" i="19"/>
  <c r="C40" i="19"/>
  <c r="Y40" i="19"/>
  <c r="E40" i="19"/>
  <c r="K40" i="19"/>
  <c r="Q40" i="19"/>
  <c r="O40" i="19"/>
  <c r="G40" i="19"/>
  <c r="H40" i="19" s="1"/>
  <c r="D51" i="13"/>
  <c r="D49" i="13"/>
  <c r="D50" i="13"/>
  <c r="D47" i="13"/>
  <c r="D48" i="13"/>
  <c r="D52" i="13"/>
  <c r="Q44" i="13"/>
  <c r="T52" i="13"/>
  <c r="N218" i="10"/>
  <c r="AB127" i="10"/>
  <c r="AB123" i="10"/>
  <c r="I192" i="10"/>
  <c r="I179" i="10"/>
  <c r="I185" i="10"/>
  <c r="I203" i="10"/>
  <c r="I181" i="10"/>
  <c r="I198" i="10"/>
  <c r="I194" i="10"/>
  <c r="AH228" i="10"/>
  <c r="AF87" i="10"/>
  <c r="K198" i="10"/>
  <c r="K185" i="10"/>
  <c r="K194" i="10"/>
  <c r="K192" i="10"/>
  <c r="K179" i="10"/>
  <c r="K189" i="10"/>
  <c r="K177" i="10"/>
  <c r="Q196" i="10"/>
  <c r="Q195" i="10"/>
  <c r="Q170" i="10"/>
  <c r="Q43" i="10"/>
  <c r="Q268" i="10"/>
  <c r="Q267" i="10"/>
  <c r="X184" i="10"/>
  <c r="X189" i="10"/>
  <c r="X198" i="10"/>
  <c r="X203" i="10"/>
  <c r="X176" i="10"/>
  <c r="X181" i="10"/>
  <c r="X193" i="10"/>
  <c r="X190" i="10"/>
  <c r="X186" i="10"/>
  <c r="X180" i="10"/>
  <c r="X191" i="10"/>
  <c r="X185" i="10"/>
  <c r="X179" i="10"/>
  <c r="X177" i="10"/>
  <c r="X183" i="10"/>
  <c r="X178" i="10"/>
  <c r="X205" i="10"/>
  <c r="X174" i="10"/>
  <c r="X206" i="10"/>
  <c r="X173" i="10"/>
  <c r="X201" i="10"/>
  <c r="X175" i="10"/>
  <c r="X200" i="10"/>
  <c r="X207" i="10"/>
  <c r="X202" i="10"/>
  <c r="X204" i="10"/>
  <c r="X182" i="10"/>
  <c r="X192" i="10"/>
  <c r="X197" i="10"/>
  <c r="X194" i="10"/>
  <c r="X187" i="10"/>
  <c r="N183" i="10"/>
  <c r="N189" i="10"/>
  <c r="N176" i="10"/>
  <c r="N175" i="10"/>
  <c r="N182" i="10"/>
  <c r="N200" i="10"/>
  <c r="N177" i="10"/>
  <c r="N206" i="10"/>
  <c r="N193" i="10"/>
  <c r="N197" i="10"/>
  <c r="N181" i="10"/>
  <c r="N192" i="10"/>
  <c r="N173" i="10"/>
  <c r="N205" i="10"/>
  <c r="N198" i="10"/>
  <c r="N202" i="10"/>
  <c r="N174" i="10"/>
  <c r="N194" i="10"/>
  <c r="N203" i="10"/>
  <c r="N187" i="10"/>
  <c r="AI228" i="10"/>
  <c r="AI192" i="10"/>
  <c r="AI177" i="10"/>
  <c r="AI176" i="10"/>
  <c r="AI180" i="10"/>
  <c r="AI185" i="10"/>
  <c r="AI207" i="10"/>
  <c r="AI175" i="10"/>
  <c r="AI202" i="10"/>
  <c r="AI198" i="10"/>
  <c r="AI191" i="10"/>
  <c r="AI205" i="10"/>
  <c r="AI194" i="10"/>
  <c r="AI206" i="10"/>
  <c r="AI203" i="10"/>
  <c r="AI183" i="10"/>
  <c r="AI197" i="10"/>
  <c r="AI186" i="10"/>
  <c r="AI204" i="10"/>
  <c r="AI201" i="10"/>
  <c r="AI174" i="10"/>
  <c r="AI189" i="10"/>
  <c r="AI178" i="10"/>
  <c r="AI200" i="10"/>
  <c r="AI184" i="10"/>
  <c r="AI190" i="10"/>
  <c r="AI181" i="10"/>
  <c r="AI193" i="10"/>
  <c r="AI182" i="10"/>
  <c r="AI173" i="10"/>
  <c r="AI187" i="10"/>
  <c r="AI179" i="10"/>
  <c r="AB201" i="10"/>
  <c r="AB184" i="10"/>
  <c r="AB173" i="10"/>
  <c r="AB178" i="10"/>
  <c r="AB207" i="10"/>
  <c r="AB193" i="10"/>
  <c r="AB176" i="10"/>
  <c r="AB197" i="10"/>
  <c r="AB175" i="10"/>
  <c r="AB185" i="10"/>
  <c r="AB202" i="10"/>
  <c r="AB180" i="10"/>
  <c r="AB177" i="10"/>
  <c r="AB194" i="10"/>
  <c r="AB200" i="10"/>
  <c r="AB186" i="10"/>
  <c r="AB189" i="10"/>
  <c r="AB192" i="10"/>
  <c r="AB203" i="10"/>
  <c r="AB181" i="10"/>
  <c r="AB182" i="10"/>
  <c r="AB190" i="10"/>
  <c r="AB206" i="10"/>
  <c r="AB187" i="10"/>
  <c r="AB198" i="10"/>
  <c r="AB174" i="10"/>
  <c r="AB205" i="10"/>
  <c r="AB204" i="10"/>
  <c r="AB179" i="10"/>
  <c r="AB191" i="10"/>
  <c r="AB183" i="10"/>
  <c r="Z264" i="10"/>
  <c r="AD218" i="10"/>
  <c r="J43" i="10"/>
  <c r="AJ264" i="10"/>
  <c r="AA228" i="10"/>
  <c r="Q228" i="10"/>
  <c r="R252" i="10"/>
  <c r="R242" i="10"/>
  <c r="R113" i="10"/>
  <c r="R103" i="10"/>
  <c r="R114" i="10"/>
  <c r="R55" i="10"/>
  <c r="R244" i="10"/>
  <c r="R146" i="10"/>
  <c r="R105" i="10"/>
  <c r="R117" i="10"/>
  <c r="R106" i="10"/>
  <c r="R104" i="10"/>
  <c r="R250" i="10"/>
  <c r="R240" i="10"/>
  <c r="R115" i="10"/>
  <c r="R116" i="10"/>
  <c r="R101" i="10"/>
  <c r="R45" i="10"/>
  <c r="R73" i="10"/>
  <c r="R248" i="10"/>
  <c r="R247" i="10"/>
  <c r="R236" i="10"/>
  <c r="R118" i="10"/>
  <c r="R107" i="10"/>
  <c r="R91" i="10"/>
  <c r="R95" i="10"/>
  <c r="R84" i="10"/>
  <c r="R109" i="10"/>
  <c r="R238" i="10"/>
  <c r="R241" i="10"/>
  <c r="R108" i="10"/>
  <c r="R93" i="10"/>
  <c r="R76" i="10"/>
  <c r="R83" i="10"/>
  <c r="R77" i="10"/>
  <c r="R52" i="10"/>
  <c r="R246" i="10"/>
  <c r="R237" i="10"/>
  <c r="R148" i="10"/>
  <c r="R94" i="10"/>
  <c r="R80" i="10"/>
  <c r="R53" i="10"/>
  <c r="R71" i="10"/>
  <c r="R90" i="10"/>
  <c r="R102" i="10"/>
  <c r="R251" i="10"/>
  <c r="R243" i="10"/>
  <c r="R72" i="10"/>
  <c r="R79" i="10"/>
  <c r="R111" i="10"/>
  <c r="R92" i="10"/>
  <c r="R245" i="10"/>
  <c r="R249" i="10"/>
  <c r="R239" i="10"/>
  <c r="R78" i="10"/>
  <c r="R147" i="10"/>
  <c r="R110" i="10"/>
  <c r="R54" i="10"/>
  <c r="J255" i="8"/>
  <c r="L53" i="13"/>
  <c r="H53" i="13"/>
  <c r="H54" i="13"/>
  <c r="L48" i="13"/>
  <c r="H55" i="13"/>
  <c r="H56" i="13"/>
  <c r="H47" i="13"/>
  <c r="H51" i="13"/>
  <c r="H52" i="13"/>
  <c r="L49" i="13"/>
  <c r="L47" i="13"/>
  <c r="H48" i="13"/>
  <c r="L54" i="13"/>
  <c r="L52" i="13"/>
  <c r="L50" i="13"/>
  <c r="H49" i="13"/>
  <c r="H50" i="13"/>
  <c r="H42" i="13"/>
  <c r="G2" i="14" s="1" a="1"/>
  <c r="AB51" i="13"/>
  <c r="AB47" i="13"/>
  <c r="AB48" i="13"/>
  <c r="AB52" i="13"/>
  <c r="AB49" i="13"/>
  <c r="AB50" i="13"/>
  <c r="L51" i="13"/>
  <c r="K264" i="10"/>
  <c r="X250" i="10"/>
  <c r="X244" i="10"/>
  <c r="X236" i="10"/>
  <c r="X116" i="10"/>
  <c r="X80" i="10"/>
  <c r="X84" i="10"/>
  <c r="X90" i="10"/>
  <c r="X105" i="10"/>
  <c r="X118" i="10"/>
  <c r="X240" i="10"/>
  <c r="X241" i="10"/>
  <c r="X109" i="10"/>
  <c r="X79" i="10"/>
  <c r="X54" i="10"/>
  <c r="X72" i="10"/>
  <c r="X113" i="10"/>
  <c r="X248" i="10"/>
  <c r="X243" i="10"/>
  <c r="X242" i="10"/>
  <c r="X101" i="10"/>
  <c r="X78" i="10"/>
  <c r="X146" i="10"/>
  <c r="X45" i="10"/>
  <c r="X108" i="10"/>
  <c r="X239" i="10"/>
  <c r="X245" i="10"/>
  <c r="X117" i="10"/>
  <c r="X95" i="10"/>
  <c r="X71" i="10"/>
  <c r="X111" i="10"/>
  <c r="X103" i="10"/>
  <c r="X247" i="10"/>
  <c r="X237" i="10"/>
  <c r="X238" i="10"/>
  <c r="X110" i="10"/>
  <c r="X73" i="10"/>
  <c r="X55" i="10"/>
  <c r="X104" i="10"/>
  <c r="X114" i="10"/>
  <c r="X83" i="10"/>
  <c r="X147" i="10"/>
  <c r="X102" i="10"/>
  <c r="X115" i="10"/>
  <c r="X92" i="10"/>
  <c r="X106" i="10"/>
  <c r="X76" i="10"/>
  <c r="X246" i="10"/>
  <c r="X251" i="10"/>
  <c r="X148" i="10"/>
  <c r="X107" i="10"/>
  <c r="X53" i="10"/>
  <c r="X91" i="10"/>
  <c r="X52" i="10"/>
  <c r="X252" i="10"/>
  <c r="X249" i="10"/>
  <c r="X93" i="10"/>
  <c r="X94" i="10"/>
  <c r="X77" i="10"/>
  <c r="AC255" i="10"/>
  <c r="AC87" i="10"/>
  <c r="P267" i="10"/>
  <c r="AD264" i="10"/>
  <c r="AD268" i="10"/>
  <c r="AD267" i="10"/>
  <c r="AD170" i="10"/>
  <c r="AD43" i="10"/>
  <c r="AD196" i="10"/>
  <c r="AD195" i="10"/>
  <c r="O201" i="10"/>
  <c r="O198" i="10"/>
  <c r="O176" i="10"/>
  <c r="O181" i="10"/>
  <c r="O193" i="10"/>
  <c r="O190" i="10"/>
  <c r="O202" i="10"/>
  <c r="O185" i="10"/>
  <c r="O182" i="10"/>
  <c r="O187" i="10"/>
  <c r="O180" i="10"/>
  <c r="O177" i="10"/>
  <c r="O174" i="10"/>
  <c r="O175" i="10"/>
  <c r="O183" i="10"/>
  <c r="O200" i="10"/>
  <c r="O191" i="10"/>
  <c r="O205" i="10"/>
  <c r="O194" i="10"/>
  <c r="O192" i="10"/>
  <c r="O186" i="10"/>
  <c r="O204" i="10"/>
  <c r="O197" i="10"/>
  <c r="O207" i="10"/>
  <c r="O184" i="10"/>
  <c r="O179" i="10"/>
  <c r="O189" i="10"/>
  <c r="O206" i="10"/>
  <c r="O173" i="10"/>
  <c r="O203" i="10"/>
  <c r="O178" i="10"/>
  <c r="P264" i="10"/>
  <c r="L214" i="10"/>
  <c r="L44" i="10"/>
  <c r="L64" i="10"/>
  <c r="L217" i="10"/>
  <c r="L60" i="10"/>
  <c r="L175" i="10" s="1"/>
  <c r="L222" i="10"/>
  <c r="L216" i="10"/>
  <c r="L59" i="10"/>
  <c r="L174" i="10" s="1"/>
  <c r="L213" i="10"/>
  <c r="L61" i="10"/>
  <c r="L176" i="10" s="1"/>
  <c r="L215" i="10"/>
  <c r="L68" i="10"/>
  <c r="L58" i="10"/>
  <c r="L173" i="10" s="1"/>
  <c r="L223" i="10"/>
  <c r="L67" i="10"/>
  <c r="P177" i="10"/>
  <c r="P186" i="10"/>
  <c r="P183" i="10"/>
  <c r="P189" i="10"/>
  <c r="K255" i="10"/>
  <c r="K87" i="10"/>
  <c r="K184" i="10" s="1"/>
  <c r="AH255" i="10"/>
  <c r="AH87" i="10"/>
  <c r="Y137" i="10"/>
  <c r="Y116" i="10"/>
  <c r="Y252" i="10"/>
  <c r="Y244" i="10"/>
  <c r="Y245" i="10"/>
  <c r="Y113" i="10"/>
  <c r="Y117" i="10"/>
  <c r="Y45" i="10"/>
  <c r="Y52" i="10"/>
  <c r="Y94" i="10"/>
  <c r="X121" i="10"/>
  <c r="X128" i="10"/>
  <c r="X228" i="10"/>
  <c r="AD191" i="10"/>
  <c r="AD175" i="10"/>
  <c r="AD193" i="10"/>
  <c r="AD177" i="10"/>
  <c r="O147" i="10"/>
  <c r="O251" i="10"/>
  <c r="O101" i="10"/>
  <c r="O111" i="10"/>
  <c r="O103" i="10"/>
  <c r="O95" i="10"/>
  <c r="V255" i="10"/>
  <c r="V87" i="10"/>
  <c r="P161" i="10"/>
  <c r="P152" i="10"/>
  <c r="P155" i="10"/>
  <c r="P159" i="10"/>
  <c r="P165" i="10"/>
  <c r="P166" i="10"/>
  <c r="P154" i="10"/>
  <c r="P153" i="10"/>
  <c r="P160" i="10"/>
  <c r="P164" i="10"/>
  <c r="Y218" i="10"/>
  <c r="V236" i="10"/>
  <c r="V148" i="10"/>
  <c r="V104" i="10"/>
  <c r="V83" i="10"/>
  <c r="V91" i="10"/>
  <c r="V92" i="10"/>
  <c r="V116" i="10"/>
  <c r="V115" i="10"/>
  <c r="V246" i="10"/>
  <c r="V90" i="10"/>
  <c r="V109" i="10"/>
  <c r="V79" i="10"/>
  <c r="V53" i="10"/>
  <c r="V80" i="10"/>
  <c r="V110" i="10"/>
  <c r="V250" i="10"/>
  <c r="V243" i="10"/>
  <c r="V245" i="10"/>
  <c r="V73" i="10"/>
  <c r="V94" i="10"/>
  <c r="V105" i="10"/>
  <c r="V249" i="10"/>
  <c r="V239" i="10"/>
  <c r="V240" i="10"/>
  <c r="V244" i="10"/>
  <c r="V118" i="10"/>
  <c r="V77" i="10"/>
  <c r="V114" i="10"/>
  <c r="V76" i="10"/>
  <c r="V247" i="10"/>
  <c r="V146" i="10"/>
  <c r="V111" i="10"/>
  <c r="V147" i="10"/>
  <c r="V55" i="10"/>
  <c r="V107" i="10"/>
  <c r="V45" i="10"/>
  <c r="V117" i="10"/>
  <c r="V95" i="10"/>
  <c r="V72" i="10"/>
  <c r="V252" i="10"/>
  <c r="V251" i="10"/>
  <c r="V71" i="10"/>
  <c r="V248" i="10"/>
  <c r="V113" i="10"/>
  <c r="V242" i="10"/>
  <c r="V106" i="10"/>
  <c r="V241" i="10"/>
  <c r="V84" i="10"/>
  <c r="V102" i="10"/>
  <c r="V78" i="10"/>
  <c r="V238" i="10"/>
  <c r="V52" i="10"/>
  <c r="V108" i="10"/>
  <c r="V237" i="10"/>
  <c r="V103" i="10"/>
  <c r="V93" i="10"/>
  <c r="V101" i="10"/>
  <c r="V54" i="10"/>
  <c r="W218" i="10"/>
  <c r="AF176" i="10"/>
  <c r="AF173" i="10"/>
  <c r="AF190" i="10"/>
  <c r="AF198" i="10"/>
  <c r="AF182" i="10"/>
  <c r="AF185" i="10"/>
  <c r="AF193" i="10"/>
  <c r="AF191" i="10"/>
  <c r="AF177" i="10"/>
  <c r="AF178" i="10"/>
  <c r="AF206" i="10"/>
  <c r="AF183" i="10"/>
  <c r="AF174" i="10"/>
  <c r="AF202" i="10"/>
  <c r="AF186" i="10"/>
  <c r="AF204" i="10"/>
  <c r="AF205" i="10"/>
  <c r="AF201" i="10"/>
  <c r="AF179" i="10"/>
  <c r="AF200" i="10"/>
  <c r="AF197" i="10"/>
  <c r="AF194" i="10"/>
  <c r="AF175" i="10"/>
  <c r="AF192" i="10"/>
  <c r="AF189" i="10"/>
  <c r="AF187" i="10"/>
  <c r="AF207" i="10"/>
  <c r="AF184" i="10"/>
  <c r="AF181" i="10"/>
  <c r="AF180" i="10"/>
  <c r="AF203" i="10"/>
  <c r="AG192" i="10"/>
  <c r="AG186" i="10"/>
  <c r="AG191" i="10"/>
  <c r="AG207" i="10"/>
  <c r="AF215" i="10"/>
  <c r="AF61" i="10"/>
  <c r="AF213" i="10"/>
  <c r="AF60" i="10"/>
  <c r="AF59" i="10"/>
  <c r="AF58" i="10"/>
  <c r="AF217" i="10"/>
  <c r="AF223" i="10"/>
  <c r="AF44" i="10"/>
  <c r="AF222" i="10"/>
  <c r="AF67" i="10"/>
  <c r="AF214" i="10"/>
  <c r="AF68" i="10"/>
  <c r="AF216" i="10"/>
  <c r="AF64" i="10"/>
  <c r="U192" i="10"/>
  <c r="N228" i="10"/>
  <c r="U255" i="10"/>
  <c r="U87" i="10"/>
  <c r="O228" i="10"/>
  <c r="S268" i="10"/>
  <c r="S196" i="10"/>
  <c r="S170" i="10"/>
  <c r="S195" i="10"/>
  <c r="S43" i="10"/>
  <c r="S267" i="10"/>
  <c r="Y44" i="10"/>
  <c r="W223" i="10"/>
  <c r="W217" i="10"/>
  <c r="W44" i="10"/>
  <c r="W215" i="10"/>
  <c r="W68" i="10"/>
  <c r="W58" i="10"/>
  <c r="W214" i="10"/>
  <c r="W67" i="10"/>
  <c r="W213" i="10"/>
  <c r="W64" i="10"/>
  <c r="W212" i="10"/>
  <c r="W61" i="10"/>
  <c r="W60" i="10"/>
  <c r="W222" i="10"/>
  <c r="W59" i="10"/>
  <c r="W216" i="10"/>
  <c r="Z122" i="10"/>
  <c r="Z130" i="10"/>
  <c r="Z228" i="10"/>
  <c r="AE165" i="10"/>
  <c r="AE153" i="10"/>
  <c r="AE164" i="10"/>
  <c r="AE160" i="10"/>
  <c r="AE166" i="10"/>
  <c r="AE154" i="10"/>
  <c r="AE155" i="10"/>
  <c r="AE161" i="10"/>
  <c r="AE152" i="10"/>
  <c r="AE159" i="10"/>
  <c r="J261" i="10"/>
  <c r="J262" i="10"/>
  <c r="J243" i="10"/>
  <c r="J240" i="10"/>
  <c r="J80" i="10"/>
  <c r="J105" i="10"/>
  <c r="J106" i="10"/>
  <c r="J102" i="10"/>
  <c r="J95" i="10"/>
  <c r="J246" i="10"/>
  <c r="J251" i="10"/>
  <c r="J242" i="10"/>
  <c r="J108" i="10"/>
  <c r="J79" i="10"/>
  <c r="J98" i="10"/>
  <c r="J101" i="10"/>
  <c r="J90" i="10"/>
  <c r="J83" i="10"/>
  <c r="J260" i="10"/>
  <c r="J237" i="10"/>
  <c r="J148" i="10"/>
  <c r="J94" i="10"/>
  <c r="J78" i="10"/>
  <c r="J91" i="10"/>
  <c r="J84" i="10"/>
  <c r="J54" i="10"/>
  <c r="J73" i="10"/>
  <c r="J245" i="10"/>
  <c r="J247" i="10"/>
  <c r="J141" i="10"/>
  <c r="J72" i="10"/>
  <c r="J147" i="10"/>
  <c r="J76" i="10"/>
  <c r="J77" i="10"/>
  <c r="J117" i="10"/>
  <c r="J103" i="10"/>
  <c r="J252" i="10"/>
  <c r="J249" i="10"/>
  <c r="J140" i="10"/>
  <c r="J136" i="10"/>
  <c r="J139" i="10"/>
  <c r="J53" i="10"/>
  <c r="J111" i="10"/>
  <c r="J45" i="10"/>
  <c r="J244" i="10"/>
  <c r="J236" i="10"/>
  <c r="J146" i="10"/>
  <c r="J115" i="10"/>
  <c r="J134" i="10"/>
  <c r="J137" i="10"/>
  <c r="J104" i="10"/>
  <c r="J92" i="10"/>
  <c r="J71" i="10"/>
  <c r="J263" i="10"/>
  <c r="J250" i="10"/>
  <c r="J241" i="10"/>
  <c r="J138" i="10"/>
  <c r="J107" i="10"/>
  <c r="J116" i="10"/>
  <c r="J142" i="10"/>
  <c r="J114" i="10"/>
  <c r="J55" i="10"/>
  <c r="J52" i="10"/>
  <c r="J248" i="10"/>
  <c r="J238" i="10"/>
  <c r="J239" i="10"/>
  <c r="J118" i="10"/>
  <c r="J93" i="10"/>
  <c r="J113" i="10"/>
  <c r="J135" i="10"/>
  <c r="J109" i="10"/>
  <c r="J110" i="10"/>
  <c r="Y264" i="10"/>
  <c r="Z161" i="10"/>
  <c r="V34" i="31"/>
  <c r="AA34" i="31"/>
  <c r="W34" i="31"/>
  <c r="N34" i="31"/>
  <c r="S34" i="31"/>
  <c r="D34" i="31"/>
  <c r="C34" i="31"/>
  <c r="Y34" i="31"/>
  <c r="F34" i="31"/>
  <c r="K34" i="31"/>
  <c r="T34" i="31"/>
  <c r="P34" i="31"/>
  <c r="B34" i="31"/>
  <c r="AJ34" i="31" s="1"/>
  <c r="Q34" i="31"/>
  <c r="Z34" i="31"/>
  <c r="U34" i="31"/>
  <c r="AB34" i="31"/>
  <c r="AC34" i="31"/>
  <c r="A35" i="31"/>
  <c r="I34" i="31"/>
  <c r="R34" i="31"/>
  <c r="G34" i="31"/>
  <c r="H34" i="31" s="1"/>
  <c r="E34" i="31"/>
  <c r="O34" i="31"/>
  <c r="X34" i="31"/>
  <c r="J34" i="31"/>
  <c r="L34" i="31"/>
  <c r="M34" i="31"/>
  <c r="A40" i="21"/>
  <c r="D39" i="21"/>
  <c r="Y39" i="21"/>
  <c r="L39" i="21"/>
  <c r="M39" i="21"/>
  <c r="AA39" i="21"/>
  <c r="J39" i="21"/>
  <c r="S39" i="21"/>
  <c r="B39" i="21"/>
  <c r="AJ39" i="21" s="1"/>
  <c r="T39" i="21"/>
  <c r="X39" i="21"/>
  <c r="U39" i="21"/>
  <c r="R39" i="21"/>
  <c r="AC39" i="21"/>
  <c r="N39" i="21"/>
  <c r="P39" i="21"/>
  <c r="Z39" i="21"/>
  <c r="O39" i="21"/>
  <c r="AB39" i="21"/>
  <c r="C39" i="21"/>
  <c r="I39" i="21"/>
  <c r="F39" i="21"/>
  <c r="G39" i="21"/>
  <c r="H39" i="21" s="1"/>
  <c r="W39" i="21"/>
  <c r="V39" i="21"/>
  <c r="Q39" i="21"/>
  <c r="K39" i="21"/>
  <c r="E39" i="21"/>
  <c r="A36" i="29"/>
  <c r="E35" i="29"/>
  <c r="Q35" i="29"/>
  <c r="K35" i="29"/>
  <c r="X35" i="29"/>
  <c r="D35" i="29"/>
  <c r="I35" i="29"/>
  <c r="J35" i="29"/>
  <c r="O35" i="29"/>
  <c r="T35" i="29"/>
  <c r="P35" i="29"/>
  <c r="V35" i="29"/>
  <c r="M35" i="29"/>
  <c r="R35" i="29"/>
  <c r="Z35" i="29"/>
  <c r="U35" i="29"/>
  <c r="AC35" i="29"/>
  <c r="C35" i="29"/>
  <c r="L35" i="29"/>
  <c r="N35" i="29"/>
  <c r="W35" i="29"/>
  <c r="AA35" i="29"/>
  <c r="F35" i="29"/>
  <c r="B35" i="29"/>
  <c r="AJ35" i="29" s="1"/>
  <c r="G35" i="29"/>
  <c r="H35" i="29" s="1"/>
  <c r="Y35" i="29"/>
  <c r="AB35" i="29"/>
  <c r="S35" i="29"/>
  <c r="R33" i="33"/>
  <c r="B33" i="33"/>
  <c r="AJ33" i="33" s="1"/>
  <c r="Y33" i="33"/>
  <c r="E33" i="33"/>
  <c r="X33" i="33"/>
  <c r="I33" i="33"/>
  <c r="A34" i="33"/>
  <c r="Q33" i="33"/>
  <c r="N33" i="33"/>
  <c r="U33" i="33"/>
  <c r="W33" i="33"/>
  <c r="M33" i="33"/>
  <c r="P33" i="33"/>
  <c r="AB33" i="33"/>
  <c r="O33" i="33"/>
  <c r="V33" i="33"/>
  <c r="C33" i="33"/>
  <c r="AA33" i="33"/>
  <c r="K33" i="33"/>
  <c r="AC33" i="33"/>
  <c r="D33" i="33"/>
  <c r="L33" i="33"/>
  <c r="Z33" i="33"/>
  <c r="J33" i="33"/>
  <c r="F33" i="33"/>
  <c r="G33" i="33"/>
  <c r="H33" i="33" s="1"/>
  <c r="T33" i="33"/>
  <c r="S33" i="33"/>
  <c r="T53" i="13"/>
  <c r="R44" i="13"/>
  <c r="V44" i="13"/>
  <c r="S47" i="13"/>
  <c r="AC44" i="10"/>
  <c r="K166" i="10"/>
  <c r="K159" i="10"/>
  <c r="K161" i="10"/>
  <c r="K152" i="10"/>
  <c r="K197" i="10" s="1"/>
  <c r="K160" i="10"/>
  <c r="K165" i="10"/>
  <c r="K154" i="10"/>
  <c r="K200" i="10" s="1"/>
  <c r="K164" i="10"/>
  <c r="K155" i="10"/>
  <c r="K153" i="10"/>
  <c r="AI246" i="10"/>
  <c r="W201" i="10"/>
  <c r="W198" i="10"/>
  <c r="W187" i="10"/>
  <c r="W193" i="10"/>
  <c r="W190" i="10"/>
  <c r="W180" i="10"/>
  <c r="W194" i="10"/>
  <c r="W185" i="10"/>
  <c r="W182" i="10"/>
  <c r="W191" i="10"/>
  <c r="W186" i="10"/>
  <c r="W177" i="10"/>
  <c r="W174" i="10"/>
  <c r="W181" i="10"/>
  <c r="W200" i="10"/>
  <c r="W197" i="10"/>
  <c r="W189" i="10"/>
  <c r="W203" i="10"/>
  <c r="W207" i="10"/>
  <c r="W192" i="10"/>
  <c r="W183" i="10"/>
  <c r="W175" i="10"/>
  <c r="W184" i="10"/>
  <c r="W178" i="10"/>
  <c r="W206" i="10"/>
  <c r="W179" i="10"/>
  <c r="W204" i="10"/>
  <c r="W205" i="10"/>
  <c r="W173" i="10"/>
  <c r="W202" i="10"/>
  <c r="W176" i="10"/>
  <c r="U155" i="10"/>
  <c r="U160" i="10"/>
  <c r="U154" i="10"/>
  <c r="U153" i="10"/>
  <c r="U152" i="10"/>
  <c r="U164" i="10"/>
  <c r="U165" i="10"/>
  <c r="U161" i="10"/>
  <c r="U159" i="10"/>
  <c r="U166" i="10"/>
  <c r="H255" i="10"/>
  <c r="H87" i="10"/>
  <c r="H184" i="10" s="1"/>
  <c r="AC218" i="10"/>
  <c r="Y228" i="10"/>
  <c r="Z260" i="10"/>
  <c r="Z237" i="10"/>
  <c r="Z236" i="10"/>
  <c r="Z94" i="10"/>
  <c r="Z79" i="10"/>
  <c r="Z136" i="10"/>
  <c r="Z52" i="10"/>
  <c r="Z111" i="10"/>
  <c r="Z73" i="10"/>
  <c r="Z245" i="10"/>
  <c r="Z262" i="10"/>
  <c r="Z148" i="10"/>
  <c r="Z72" i="10"/>
  <c r="Z78" i="10"/>
  <c r="Z147" i="10"/>
  <c r="Z114" i="10"/>
  <c r="Z106" i="10"/>
  <c r="Z71" i="10"/>
  <c r="Z252" i="10"/>
  <c r="Z251" i="10"/>
  <c r="Z141" i="10"/>
  <c r="Z139" i="10"/>
  <c r="Z113" i="10"/>
  <c r="Z117" i="10"/>
  <c r="Z109" i="10"/>
  <c r="Z101" i="10"/>
  <c r="Z55" i="10"/>
  <c r="Z244" i="10"/>
  <c r="Z241" i="10"/>
  <c r="Z140" i="10"/>
  <c r="Z134" i="10"/>
  <c r="Z105" i="10"/>
  <c r="Z116" i="10"/>
  <c r="Z102" i="10"/>
  <c r="Z84" i="10"/>
  <c r="Z103" i="10"/>
  <c r="Z263" i="10"/>
  <c r="Z250" i="10"/>
  <c r="Z239" i="10"/>
  <c r="Z146" i="10"/>
  <c r="Z115" i="10"/>
  <c r="Z98" i="10"/>
  <c r="Z142" i="10"/>
  <c r="Z90" i="10"/>
  <c r="Z54" i="10"/>
  <c r="Z248" i="10"/>
  <c r="Z242" i="10"/>
  <c r="Z240" i="10"/>
  <c r="Z138" i="10"/>
  <c r="Z107" i="10"/>
  <c r="Z91" i="10"/>
  <c r="Z137" i="10"/>
  <c r="Z45" i="10"/>
  <c r="Z104" i="10"/>
  <c r="Z261" i="10"/>
  <c r="Z243" i="10"/>
  <c r="Z247" i="10"/>
  <c r="Z118" i="10"/>
  <c r="Z93" i="10"/>
  <c r="Z76" i="10"/>
  <c r="Z135" i="10"/>
  <c r="Z95" i="10"/>
  <c r="Z77" i="10"/>
  <c r="Z246" i="10"/>
  <c r="Z238" i="10"/>
  <c r="Z249" i="10"/>
  <c r="Z108" i="10"/>
  <c r="Z80" i="10"/>
  <c r="Z53" i="10"/>
  <c r="Z92" i="10"/>
  <c r="Z83" i="10"/>
  <c r="Z110" i="10"/>
  <c r="T268" i="10"/>
  <c r="T267" i="10"/>
  <c r="T196" i="10"/>
  <c r="T195" i="10"/>
  <c r="T170" i="10"/>
  <c r="T43" i="10"/>
  <c r="X214" i="10"/>
  <c r="X64" i="10"/>
  <c r="X213" i="10"/>
  <c r="X60" i="10"/>
  <c r="X212" i="10"/>
  <c r="X61" i="10"/>
  <c r="X223" i="10"/>
  <c r="X44" i="10"/>
  <c r="X216" i="10"/>
  <c r="X58" i="10"/>
  <c r="X211" i="10"/>
  <c r="X59" i="10"/>
  <c r="X217" i="10"/>
  <c r="X215" i="10"/>
  <c r="X68" i="10"/>
  <c r="X222" i="10"/>
  <c r="X67" i="10"/>
  <c r="R181" i="10"/>
  <c r="R201" i="10"/>
  <c r="R200" i="10"/>
  <c r="R203" i="10"/>
  <c r="R194" i="10"/>
  <c r="R173" i="10"/>
  <c r="R204" i="10"/>
  <c r="R187" i="10"/>
  <c r="R176" i="10"/>
  <c r="R180" i="10"/>
  <c r="R202" i="10"/>
  <c r="R190" i="10"/>
  <c r="R179" i="10"/>
  <c r="R205" i="10"/>
  <c r="R182" i="10"/>
  <c r="R191" i="10"/>
  <c r="R175" i="10"/>
  <c r="R174" i="10"/>
  <c r="R184" i="10"/>
  <c r="R192" i="10"/>
  <c r="R193" i="10"/>
  <c r="R177" i="10"/>
  <c r="R185" i="10"/>
  <c r="R189" i="10"/>
  <c r="R206" i="10"/>
  <c r="R178" i="10"/>
  <c r="R186" i="10"/>
  <c r="R218" i="10"/>
  <c r="AA255" i="10"/>
  <c r="AA87" i="10"/>
  <c r="X218" i="10"/>
  <c r="V228" i="10"/>
  <c r="AJ255" i="10"/>
  <c r="AJ87" i="10"/>
  <c r="G165" i="10"/>
  <c r="G164" i="10"/>
  <c r="G156" i="10"/>
  <c r="G155" i="10"/>
  <c r="G154" i="10"/>
  <c r="G161" i="10"/>
  <c r="G153" i="10"/>
  <c r="G160" i="10"/>
  <c r="G166" i="10"/>
  <c r="G159" i="10"/>
  <c r="G152" i="10"/>
  <c r="N267" i="10"/>
  <c r="Y196" i="10"/>
  <c r="Y195" i="10"/>
  <c r="Y170" i="10"/>
  <c r="Y43" i="10"/>
  <c r="Y268" i="10"/>
  <c r="Y267" i="10"/>
  <c r="M102" i="10"/>
  <c r="AC207" i="10"/>
  <c r="AC178" i="10"/>
  <c r="AC191" i="10"/>
  <c r="AC182" i="10"/>
  <c r="AC206" i="10"/>
  <c r="AC177" i="10"/>
  <c r="AC201" i="10"/>
  <c r="AC205" i="10"/>
  <c r="AC203" i="10"/>
  <c r="AC204" i="10"/>
  <c r="AC175" i="10"/>
  <c r="AC197" i="10"/>
  <c r="AC187" i="10"/>
  <c r="AC200" i="10"/>
  <c r="AC190" i="10"/>
  <c r="AC179" i="10"/>
  <c r="AC192" i="10"/>
  <c r="AC173" i="10"/>
  <c r="AC185" i="10"/>
  <c r="AC202" i="10"/>
  <c r="AC184" i="10"/>
  <c r="AC189" i="10"/>
  <c r="AC193" i="10"/>
  <c r="AC194" i="10"/>
  <c r="AC176" i="10"/>
  <c r="AC181" i="10"/>
  <c r="AC183" i="10"/>
  <c r="AC186" i="10"/>
  <c r="AC198" i="10"/>
  <c r="AC174" i="10"/>
  <c r="AC180" i="10"/>
  <c r="T50" i="13"/>
  <c r="O44" i="13"/>
  <c r="V36" i="27"/>
  <c r="Y36" i="27"/>
  <c r="E36" i="27"/>
  <c r="N36" i="27"/>
  <c r="R36" i="27"/>
  <c r="M36" i="27"/>
  <c r="F36" i="27"/>
  <c r="Q36" i="27"/>
  <c r="C36" i="27"/>
  <c r="U36" i="27"/>
  <c r="AB36" i="27"/>
  <c r="J36" i="27"/>
  <c r="X36" i="27"/>
  <c r="A37" i="27"/>
  <c r="T36" i="27"/>
  <c r="B36" i="27"/>
  <c r="AJ36" i="27" s="1"/>
  <c r="K36" i="27"/>
  <c r="O36" i="27"/>
  <c r="P36" i="27"/>
  <c r="Z36" i="27"/>
  <c r="W36" i="27"/>
  <c r="L36" i="27"/>
  <c r="I36" i="27"/>
  <c r="AC36" i="27"/>
  <c r="D36" i="27"/>
  <c r="S36" i="27"/>
  <c r="G36" i="27"/>
  <c r="H36" i="27" s="1"/>
  <c r="AA36" i="27"/>
  <c r="K37" i="25"/>
  <c r="M37" i="25"/>
  <c r="P37" i="25"/>
  <c r="AB37" i="25"/>
  <c r="C37" i="25"/>
  <c r="E37" i="25"/>
  <c r="R37" i="25"/>
  <c r="W37" i="25"/>
  <c r="Y37" i="25"/>
  <c r="B37" i="25"/>
  <c r="AJ37" i="25" s="1"/>
  <c r="D37" i="25"/>
  <c r="Q37" i="25"/>
  <c r="V37" i="25"/>
  <c r="N37" i="25"/>
  <c r="I37" i="25"/>
  <c r="J37" i="25"/>
  <c r="X37" i="25"/>
  <c r="A38" i="25"/>
  <c r="G37" i="25"/>
  <c r="H37" i="25" s="1"/>
  <c r="Z37" i="25"/>
  <c r="AC37" i="25"/>
  <c r="U37" i="25"/>
  <c r="S37" i="25"/>
  <c r="T37" i="25"/>
  <c r="F37" i="25"/>
  <c r="L37" i="25"/>
  <c r="O37" i="25"/>
  <c r="AA37" i="25"/>
  <c r="P44" i="10"/>
  <c r="AA267" i="10"/>
  <c r="AA268" i="10"/>
  <c r="AA196" i="10"/>
  <c r="AA170" i="10"/>
  <c r="AA195" i="10"/>
  <c r="AA43" i="10"/>
  <c r="L204" i="10"/>
  <c r="L185" i="10"/>
  <c r="L177" i="10"/>
  <c r="L207" i="10"/>
  <c r="L198" i="10"/>
  <c r="L189" i="10"/>
  <c r="L192" i="10"/>
  <c r="L203" i="10"/>
  <c r="L194" i="10"/>
  <c r="L187" i="10"/>
  <c r="L181" i="10"/>
  <c r="L179" i="10"/>
  <c r="U218" i="10"/>
  <c r="U267" i="10"/>
  <c r="U268" i="10"/>
  <c r="U195" i="10"/>
  <c r="U196" i="10"/>
  <c r="U170" i="10"/>
  <c r="U43" i="10"/>
  <c r="Y152" i="10"/>
  <c r="Y155" i="10"/>
  <c r="Y161" i="10"/>
  <c r="Y160" i="10"/>
  <c r="Y154" i="10"/>
  <c r="Y159" i="10"/>
  <c r="Y166" i="10"/>
  <c r="Y164" i="10"/>
  <c r="Y165" i="10"/>
  <c r="Y153" i="10"/>
  <c r="S264" i="10"/>
  <c r="AE228" i="10"/>
  <c r="AG245" i="10"/>
  <c r="AG252" i="10"/>
  <c r="AG134" i="10"/>
  <c r="AG94" i="10"/>
  <c r="AG137" i="10"/>
  <c r="AG111" i="10"/>
  <c r="AG80" i="10"/>
  <c r="AG45" i="10"/>
  <c r="AG251" i="10"/>
  <c r="AG250" i="10"/>
  <c r="AG109" i="10"/>
  <c r="AG136" i="10"/>
  <c r="AG110" i="10"/>
  <c r="AG104" i="10"/>
  <c r="AG105" i="10"/>
  <c r="AG53" i="10"/>
  <c r="AG249" i="10"/>
  <c r="AG248" i="10"/>
  <c r="AG141" i="10"/>
  <c r="AG101" i="10"/>
  <c r="AG115" i="10"/>
  <c r="AG103" i="10"/>
  <c r="AG52" i="10"/>
  <c r="AG90" i="10"/>
  <c r="AG262" i="10"/>
  <c r="AG239" i="10"/>
  <c r="AG241" i="10"/>
  <c r="AG139" i="10"/>
  <c r="AG95" i="10"/>
  <c r="AG114" i="10"/>
  <c r="AG91" i="10"/>
  <c r="AG247" i="10"/>
  <c r="AG238" i="10"/>
  <c r="AG244" i="10"/>
  <c r="AG263" i="10"/>
  <c r="AG73" i="10"/>
  <c r="AG106" i="10"/>
  <c r="AG116" i="10"/>
  <c r="AG98" i="10"/>
  <c r="AG261" i="10"/>
  <c r="AG236" i="10"/>
  <c r="AG237" i="10"/>
  <c r="AG147" i="10"/>
  <c r="AG138" i="10"/>
  <c r="AG92" i="10"/>
  <c r="AG72" i="10"/>
  <c r="AG93" i="10"/>
  <c r="AG246" i="10"/>
  <c r="AG242" i="10"/>
  <c r="AG146" i="10"/>
  <c r="AG140" i="10"/>
  <c r="AG117" i="10"/>
  <c r="AG79" i="10"/>
  <c r="AG71" i="10"/>
  <c r="AG83" i="10"/>
  <c r="AG260" i="10"/>
  <c r="AG240" i="10"/>
  <c r="AG142" i="10"/>
  <c r="AG135" i="10"/>
  <c r="AG54" i="10"/>
  <c r="AG55" i="10"/>
  <c r="AG102" i="10"/>
  <c r="AG76" i="10"/>
  <c r="X267" i="10"/>
  <c r="X195" i="10"/>
  <c r="X170" i="10"/>
  <c r="X196" i="10"/>
  <c r="X43" i="10"/>
  <c r="X268" i="10"/>
  <c r="Z255" i="10"/>
  <c r="Z87" i="10"/>
  <c r="AG154" i="10"/>
  <c r="AG166" i="10"/>
  <c r="AG159" i="10"/>
  <c r="AG160" i="10"/>
  <c r="AG165" i="10"/>
  <c r="AG153" i="10"/>
  <c r="AG152" i="10"/>
  <c r="AG164" i="10"/>
  <c r="AG161" i="10"/>
  <c r="AG155" i="10"/>
  <c r="X255" i="10"/>
  <c r="X87" i="10"/>
  <c r="AB87" i="10"/>
  <c r="AB255" i="10"/>
  <c r="T264" i="10"/>
  <c r="AC121" i="10"/>
  <c r="AC228" i="10"/>
  <c r="AE264" i="10"/>
  <c r="V60" i="10"/>
  <c r="V216" i="10"/>
  <c r="V59" i="10"/>
  <c r="V44" i="10"/>
  <c r="V215" i="10"/>
  <c r="V64" i="10"/>
  <c r="V214" i="10"/>
  <c r="V223" i="10"/>
  <c r="V213" i="10"/>
  <c r="V68" i="10"/>
  <c r="V222" i="10"/>
  <c r="V67" i="10"/>
  <c r="V217" i="10"/>
  <c r="V58" i="10"/>
  <c r="V61" i="10"/>
  <c r="AD255" i="10"/>
  <c r="AD87" i="10"/>
  <c r="AH207" i="10"/>
  <c r="AH197" i="10"/>
  <c r="AH175" i="10"/>
  <c r="AH177" i="10"/>
  <c r="AH189" i="10"/>
  <c r="AH192" i="10"/>
  <c r="AH200" i="10"/>
  <c r="AH173" i="10"/>
  <c r="AH190" i="10"/>
  <c r="AH187" i="10"/>
  <c r="AH201" i="10"/>
  <c r="AH182" i="10"/>
  <c r="AH179" i="10"/>
  <c r="AH183" i="10"/>
  <c r="AH204" i="10"/>
  <c r="AH174" i="10"/>
  <c r="AH184" i="10"/>
  <c r="AH194" i="10"/>
  <c r="AH203" i="10"/>
  <c r="AH186" i="10"/>
  <c r="AH180" i="10"/>
  <c r="AH185" i="10"/>
  <c r="AH178" i="10"/>
  <c r="AH206" i="10"/>
  <c r="AH176" i="10"/>
  <c r="AH198" i="10"/>
  <c r="AH193" i="10"/>
  <c r="AH205" i="10"/>
  <c r="AH202" i="10"/>
  <c r="AH181" i="10"/>
  <c r="AH191" i="10"/>
  <c r="AC164" i="10"/>
  <c r="AC155" i="10"/>
  <c r="AC154" i="10"/>
  <c r="AC166" i="10"/>
  <c r="AC165" i="10"/>
  <c r="AC160" i="10"/>
  <c r="AC153" i="10"/>
  <c r="AC152" i="10"/>
  <c r="AC159" i="10"/>
  <c r="AC161" i="10"/>
  <c r="AI267" i="10"/>
  <c r="AI196" i="10"/>
  <c r="AI170" i="10"/>
  <c r="AI195" i="10"/>
  <c r="AI43" i="10"/>
  <c r="W38" i="23"/>
  <c r="C38" i="23"/>
  <c r="U38" i="23"/>
  <c r="AA38" i="23"/>
  <c r="J38" i="23"/>
  <c r="AC38" i="23"/>
  <c r="L38" i="23"/>
  <c r="A39" i="23"/>
  <c r="T38" i="23"/>
  <c r="O38" i="23"/>
  <c r="X38" i="23"/>
  <c r="Q38" i="23"/>
  <c r="S38" i="23"/>
  <c r="Z38" i="23"/>
  <c r="P38" i="23"/>
  <c r="G38" i="23"/>
  <c r="H38" i="23" s="1"/>
  <c r="K38" i="23"/>
  <c r="E38" i="23"/>
  <c r="AB38" i="23"/>
  <c r="M38" i="23"/>
  <c r="F38" i="23"/>
  <c r="V38" i="23"/>
  <c r="R38" i="23"/>
  <c r="D38" i="23"/>
  <c r="I38" i="23"/>
  <c r="N38" i="23"/>
  <c r="B38" i="23"/>
  <c r="AJ38" i="23" s="1"/>
  <c r="Y38" i="23"/>
  <c r="AH44" i="10"/>
  <c r="AD248" i="10"/>
  <c r="AD239" i="10"/>
  <c r="AD260" i="10"/>
  <c r="AD104" i="10"/>
  <c r="AD83" i="10"/>
  <c r="AD140" i="10"/>
  <c r="AD79" i="10"/>
  <c r="AD72" i="10"/>
  <c r="AD98" i="10"/>
  <c r="AD261" i="10"/>
  <c r="AD243" i="10"/>
  <c r="AD137" i="10"/>
  <c r="AD90" i="10"/>
  <c r="AD146" i="10"/>
  <c r="AD138" i="10"/>
  <c r="AD55" i="10"/>
  <c r="AD71" i="10"/>
  <c r="AD94" i="10"/>
  <c r="AD246" i="10"/>
  <c r="AD237" i="10"/>
  <c r="AD117" i="10"/>
  <c r="AD84" i="10"/>
  <c r="AD118" i="10"/>
  <c r="AD141" i="10"/>
  <c r="AD114" i="10"/>
  <c r="AD116" i="10"/>
  <c r="AD53" i="10"/>
  <c r="AD262" i="10"/>
  <c r="AD240" i="10"/>
  <c r="AD136" i="10"/>
  <c r="AD52" i="10"/>
  <c r="AD109" i="10"/>
  <c r="AD110" i="10"/>
  <c r="AD77" i="10"/>
  <c r="AD115" i="10"/>
  <c r="AD106" i="10"/>
  <c r="AD252" i="10"/>
  <c r="AD244" i="10"/>
  <c r="AD245" i="10"/>
  <c r="AD148" i="10"/>
  <c r="AD147" i="10"/>
  <c r="AD101" i="10"/>
  <c r="AD105" i="10"/>
  <c r="AD54" i="10"/>
  <c r="AD80" i="10"/>
  <c r="AD45" i="10"/>
  <c r="AD250" i="10"/>
  <c r="AD242" i="10"/>
  <c r="AD236" i="10"/>
  <c r="AD142" i="10"/>
  <c r="AD135" i="10"/>
  <c r="AD95" i="10"/>
  <c r="AD93" i="10"/>
  <c r="AD107" i="10"/>
  <c r="AD113" i="10"/>
  <c r="AD249" i="10"/>
  <c r="AD241" i="10"/>
  <c r="AD238" i="10"/>
  <c r="AD134" i="10"/>
  <c r="AD111" i="10"/>
  <c r="AD73" i="10"/>
  <c r="AD76" i="10"/>
  <c r="AD102" i="10"/>
  <c r="AD108" i="10"/>
  <c r="AD263" i="10"/>
  <c r="AD247" i="10"/>
  <c r="AD251" i="10"/>
  <c r="AD103" i="10"/>
  <c r="AD139" i="10"/>
  <c r="AD91" i="10"/>
  <c r="AD92" i="10"/>
  <c r="AD78" i="10"/>
  <c r="AG264" i="10"/>
  <c r="AH165" i="10"/>
  <c r="U228" i="10"/>
  <c r="AA161" i="10"/>
  <c r="AA155" i="10"/>
  <c r="AA153" i="10"/>
  <c r="AA166" i="10"/>
  <c r="AA160" i="10"/>
  <c r="AA159" i="10"/>
  <c r="AA165" i="10"/>
  <c r="AA152" i="10"/>
  <c r="AA164" i="10"/>
  <c r="AA154" i="10"/>
  <c r="AA189" i="10"/>
  <c r="AA194" i="10"/>
  <c r="AA191" i="10"/>
  <c r="AA173" i="10"/>
  <c r="AA190" i="10"/>
  <c r="AA181" i="10"/>
  <c r="AA186" i="10"/>
  <c r="AA183" i="10"/>
  <c r="AA204" i="10"/>
  <c r="AA178" i="10"/>
  <c r="AA198" i="10"/>
  <c r="AA207" i="10"/>
  <c r="AA200" i="10"/>
  <c r="AA192" i="10"/>
  <c r="AA185" i="10"/>
  <c r="AA193" i="10"/>
  <c r="AA187" i="10"/>
  <c r="AA184" i="10"/>
  <c r="AA180" i="10"/>
  <c r="AA179" i="10"/>
  <c r="AA176" i="10"/>
  <c r="AA182" i="10"/>
  <c r="AA205" i="10"/>
  <c r="AA201" i="10"/>
  <c r="AA206" i="10"/>
  <c r="AA177" i="10"/>
  <c r="AA197" i="10"/>
  <c r="AA202" i="10"/>
  <c r="AA175" i="10"/>
  <c r="AA203" i="10"/>
  <c r="AA174" i="10"/>
  <c r="V178" i="10"/>
  <c r="V183" i="10"/>
  <c r="V190" i="10"/>
  <c r="V179" i="10"/>
  <c r="V204" i="10"/>
  <c r="V175" i="10"/>
  <c r="V200" i="10"/>
  <c r="V173" i="10"/>
  <c r="V201" i="10"/>
  <c r="V206" i="10"/>
  <c r="V189" i="10"/>
  <c r="V207" i="10"/>
  <c r="V193" i="10"/>
  <c r="V205" i="10"/>
  <c r="V181" i="10"/>
  <c r="V184" i="10"/>
  <c r="V185" i="10"/>
  <c r="V192" i="10"/>
  <c r="V203" i="10"/>
  <c r="V198" i="10"/>
  <c r="V202" i="10"/>
  <c r="V177" i="10"/>
  <c r="V187" i="10"/>
  <c r="V176" i="10"/>
  <c r="V194" i="10"/>
  <c r="V180" i="10"/>
  <c r="V174" i="10"/>
  <c r="V186" i="10"/>
  <c r="V191" i="10"/>
  <c r="V197" i="10"/>
  <c r="V182" i="10"/>
  <c r="L228" i="10"/>
  <c r="N152" i="10"/>
  <c r="N155" i="10"/>
  <c r="N165" i="10"/>
  <c r="N154" i="10"/>
  <c r="N153" i="10"/>
  <c r="N161" i="10"/>
  <c r="N166" i="10"/>
  <c r="N160" i="10"/>
  <c r="N159" i="10"/>
  <c r="N164" i="10"/>
  <c r="P228" i="10"/>
  <c r="L264" i="10"/>
  <c r="S44" i="10"/>
  <c r="T187" i="10"/>
  <c r="T182" i="10"/>
  <c r="T190" i="10"/>
  <c r="T184" i="10"/>
  <c r="T179" i="10"/>
  <c r="T175" i="10"/>
  <c r="T183" i="10"/>
  <c r="T181" i="10"/>
  <c r="T206" i="10"/>
  <c r="T201" i="10"/>
  <c r="T207" i="10"/>
  <c r="T178" i="10"/>
  <c r="T204" i="10"/>
  <c r="T193" i="10"/>
  <c r="T205" i="10"/>
  <c r="T173" i="10"/>
  <c r="T185" i="10"/>
  <c r="T192" i="10"/>
  <c r="T198" i="10"/>
  <c r="T200" i="10"/>
  <c r="T180" i="10"/>
  <c r="T177" i="10"/>
  <c r="T174" i="10"/>
  <c r="T191" i="10"/>
  <c r="T176" i="10"/>
  <c r="T194" i="10"/>
  <c r="T202" i="10"/>
  <c r="T186" i="10"/>
  <c r="T203" i="10"/>
  <c r="T189" i="10"/>
  <c r="T197" i="10"/>
  <c r="R87" i="10"/>
  <c r="R255" i="10"/>
  <c r="I61" i="10"/>
  <c r="I176" i="10" s="1"/>
  <c r="I44" i="10"/>
  <c r="I68" i="10"/>
  <c r="AE262" i="10"/>
  <c r="AE238" i="10"/>
  <c r="AE243" i="10"/>
  <c r="AE137" i="10"/>
  <c r="AE138" i="10"/>
  <c r="AE93" i="10"/>
  <c r="AE106" i="10"/>
  <c r="AE95" i="10"/>
  <c r="AE79" i="10"/>
  <c r="AE247" i="10"/>
  <c r="AE246" i="10"/>
  <c r="AE148" i="10"/>
  <c r="AE111" i="10"/>
  <c r="AE117" i="10"/>
  <c r="AE76" i="10"/>
  <c r="AE77" i="10"/>
  <c r="AE90" i="10"/>
  <c r="AE73" i="10"/>
  <c r="AE260" i="10"/>
  <c r="AE236" i="10"/>
  <c r="AE136" i="10"/>
  <c r="AE103" i="10"/>
  <c r="AE108" i="10"/>
  <c r="AE115" i="10"/>
  <c r="AE54" i="10"/>
  <c r="AE114" i="10"/>
  <c r="AE78" i="10"/>
  <c r="AE245" i="10"/>
  <c r="AE250" i="10"/>
  <c r="AE116" i="10"/>
  <c r="AE83" i="10"/>
  <c r="AE94" i="10"/>
  <c r="AE98" i="10"/>
  <c r="AE104" i="10"/>
  <c r="AE109" i="10"/>
  <c r="AE101" i="10"/>
  <c r="AE251" i="10"/>
  <c r="AE244" i="10"/>
  <c r="AE239" i="10"/>
  <c r="AE135" i="10"/>
  <c r="AE45" i="10"/>
  <c r="AE72" i="10"/>
  <c r="AE139" i="10"/>
  <c r="AE55" i="10"/>
  <c r="AE84" i="10"/>
  <c r="AE71" i="10"/>
  <c r="AE249" i="10"/>
  <c r="AE242" i="10"/>
  <c r="AE261" i="10"/>
  <c r="AE147" i="10"/>
  <c r="AE140" i="10"/>
  <c r="AE146" i="10"/>
  <c r="AE134" i="10"/>
  <c r="AE107" i="10"/>
  <c r="AE53" i="10"/>
  <c r="AE263" i="10"/>
  <c r="AE241" i="10"/>
  <c r="AE252" i="10"/>
  <c r="AE141" i="10"/>
  <c r="AE110" i="10"/>
  <c r="AE118" i="10"/>
  <c r="AE92" i="10"/>
  <c r="AE52" i="10"/>
  <c r="AE248" i="10"/>
  <c r="AE240" i="10"/>
  <c r="AE237" i="10"/>
  <c r="AE142" i="10"/>
  <c r="AE102" i="10"/>
  <c r="AE105" i="10"/>
  <c r="AE113" i="10"/>
  <c r="AE80" i="10"/>
  <c r="AE91" i="10"/>
  <c r="AG218" i="10"/>
  <c r="T51" i="13"/>
  <c r="P44" i="13"/>
  <c r="V53" i="13"/>
  <c r="V52" i="13"/>
  <c r="V50" i="13"/>
  <c r="V51" i="13"/>
  <c r="U57" i="13" a="1"/>
  <c r="U57" i="13" s="1"/>
  <c r="AC31" i="37"/>
  <c r="J31" i="37"/>
  <c r="I31" i="37"/>
  <c r="C31" i="37"/>
  <c r="U31" i="37"/>
  <c r="B31" i="37"/>
  <c r="AJ31" i="37" s="1"/>
  <c r="V31" i="37"/>
  <c r="X31" i="37"/>
  <c r="M31" i="37"/>
  <c r="R31" i="37"/>
  <c r="Y31" i="37"/>
  <c r="P31" i="37"/>
  <c r="E31" i="37"/>
  <c r="Z31" i="37"/>
  <c r="K31" i="37"/>
  <c r="A32" i="37"/>
  <c r="AB31" i="37"/>
  <c r="F31" i="37"/>
  <c r="S31" i="37"/>
  <c r="O31" i="37"/>
  <c r="W31" i="37"/>
  <c r="T31" i="37"/>
  <c r="Q31" i="37"/>
  <c r="AA31" i="37"/>
  <c r="G31" i="37"/>
  <c r="H31" i="37" s="1"/>
  <c r="D31" i="37"/>
  <c r="N31" i="37"/>
  <c r="L31" i="37"/>
  <c r="D41" i="17"/>
  <c r="Q41" i="17"/>
  <c r="AB41" i="17"/>
  <c r="F41" i="17"/>
  <c r="K41" i="17"/>
  <c r="W41" i="17"/>
  <c r="B41" i="17"/>
  <c r="AJ41" i="17" s="1"/>
  <c r="AA41" i="17"/>
  <c r="J41" i="17"/>
  <c r="T41" i="17"/>
  <c r="S41" i="17"/>
  <c r="A42" i="17"/>
  <c r="Z41" i="17"/>
  <c r="I41" i="17"/>
  <c r="U41" i="17"/>
  <c r="E41" i="17"/>
  <c r="Y41" i="17"/>
  <c r="X41" i="17"/>
  <c r="O41" i="17"/>
  <c r="AC41" i="17"/>
  <c r="C41" i="17"/>
  <c r="V41" i="17"/>
  <c r="M41" i="17"/>
  <c r="L41" i="17"/>
  <c r="N41" i="17"/>
  <c r="R41" i="17"/>
  <c r="P41" i="17"/>
  <c r="G41" i="17"/>
  <c r="H41" i="17" s="1"/>
  <c r="Z267" i="10"/>
  <c r="AH250" i="10"/>
  <c r="AH236" i="10"/>
  <c r="AH116" i="10"/>
  <c r="AH55" i="10"/>
  <c r="AH92" i="10"/>
  <c r="AH111" i="10"/>
  <c r="AH104" i="10"/>
  <c r="AH248" i="10"/>
  <c r="AH242" i="10"/>
  <c r="AH247" i="10"/>
  <c r="AH107" i="10"/>
  <c r="AH91" i="10"/>
  <c r="AH45" i="10"/>
  <c r="AH103" i="10"/>
  <c r="AH239" i="10"/>
  <c r="AH118" i="10"/>
  <c r="AH93" i="10"/>
  <c r="AH76" i="10"/>
  <c r="AH106" i="10"/>
  <c r="AH102" i="10"/>
  <c r="AH114" i="10"/>
  <c r="AH246" i="10"/>
  <c r="AH251" i="10"/>
  <c r="AH243" i="10"/>
  <c r="AH146" i="10"/>
  <c r="AH80" i="10"/>
  <c r="AH53" i="10"/>
  <c r="AH101" i="10"/>
  <c r="AH90" i="10"/>
  <c r="AH52" i="10"/>
  <c r="AH238" i="10"/>
  <c r="AH241" i="10"/>
  <c r="AH117" i="10"/>
  <c r="AH79" i="10"/>
  <c r="AH84" i="10"/>
  <c r="AH110" i="10"/>
  <c r="AH245" i="10"/>
  <c r="AH249" i="10"/>
  <c r="AH148" i="10"/>
  <c r="AH108" i="10"/>
  <c r="AH78" i="10"/>
  <c r="AH77" i="10"/>
  <c r="AH95" i="10"/>
  <c r="AH252" i="10"/>
  <c r="AH237" i="10"/>
  <c r="AH94" i="10"/>
  <c r="AH113" i="10"/>
  <c r="AH54" i="10"/>
  <c r="AH73" i="10"/>
  <c r="AH71" i="10"/>
  <c r="AH244" i="10"/>
  <c r="AH240" i="10"/>
  <c r="AH147" i="10"/>
  <c r="AH72" i="10"/>
  <c r="AH105" i="10"/>
  <c r="AH115" i="10"/>
  <c r="AH83" i="10"/>
  <c r="AH109" i="10"/>
  <c r="AF218" i="10"/>
  <c r="I249" i="10"/>
  <c r="I243" i="10"/>
  <c r="I244" i="10"/>
  <c r="I148" i="10"/>
  <c r="I188" i="10" s="1"/>
  <c r="I94" i="10"/>
  <c r="I118" i="10"/>
  <c r="I147" i="10"/>
  <c r="I105" i="10"/>
  <c r="I83" i="10"/>
  <c r="I103" i="10"/>
  <c r="I262" i="10"/>
  <c r="I239" i="10"/>
  <c r="I237" i="10"/>
  <c r="I139" i="10"/>
  <c r="I117" i="10"/>
  <c r="I146" i="10"/>
  <c r="I186" i="10" s="1"/>
  <c r="I116" i="10"/>
  <c r="I90" i="10"/>
  <c r="I76" i="10"/>
  <c r="I180" i="10" s="1"/>
  <c r="I247" i="10"/>
  <c r="I238" i="10"/>
  <c r="I263" i="10"/>
  <c r="I138" i="10"/>
  <c r="I114" i="10"/>
  <c r="I140" i="10"/>
  <c r="I104" i="10"/>
  <c r="I110" i="10"/>
  <c r="I91" i="10"/>
  <c r="I261" i="10"/>
  <c r="I236" i="10"/>
  <c r="I242" i="10"/>
  <c r="I109" i="10"/>
  <c r="I106" i="10"/>
  <c r="I135" i="10"/>
  <c r="I191" i="10" s="1"/>
  <c r="I72" i="10"/>
  <c r="I111" i="10"/>
  <c r="I246" i="10"/>
  <c r="I240" i="10"/>
  <c r="I241" i="10"/>
  <c r="I101" i="10"/>
  <c r="I92" i="10"/>
  <c r="I113" i="10"/>
  <c r="I107" i="10"/>
  <c r="I71" i="10"/>
  <c r="I78" i="10"/>
  <c r="I260" i="10"/>
  <c r="I252" i="10"/>
  <c r="I142" i="10"/>
  <c r="I95" i="10"/>
  <c r="I77" i="10"/>
  <c r="I79" i="10"/>
  <c r="I182" i="10" s="1"/>
  <c r="I102" i="10"/>
  <c r="I136" i="10"/>
  <c r="I53" i="10"/>
  <c r="I245" i="10"/>
  <c r="I250" i="10"/>
  <c r="I134" i="10"/>
  <c r="I73" i="10"/>
  <c r="I202" i="10" s="1"/>
  <c r="I54" i="10"/>
  <c r="I205" i="10" s="1"/>
  <c r="I84" i="10"/>
  <c r="I183" i="10" s="1"/>
  <c r="I80" i="10"/>
  <c r="I98" i="10"/>
  <c r="I193" i="10" s="1"/>
  <c r="I52" i="10"/>
  <c r="I178" i="10" s="1"/>
  <c r="I251" i="10"/>
  <c r="I248" i="10"/>
  <c r="I141" i="10"/>
  <c r="I108" i="10"/>
  <c r="I137" i="10"/>
  <c r="I55" i="10"/>
  <c r="I206" i="10" s="1"/>
  <c r="I115" i="10"/>
  <c r="I93" i="10"/>
  <c r="I45" i="10"/>
  <c r="M43" i="10"/>
  <c r="AF228" i="10"/>
  <c r="L246" i="10"/>
  <c r="L236" i="10"/>
  <c r="L242" i="10"/>
  <c r="L136" i="10"/>
  <c r="L141" i="10"/>
  <c r="L137" i="10"/>
  <c r="L94" i="10"/>
  <c r="L95" i="10"/>
  <c r="L72" i="10"/>
  <c r="L252" i="10"/>
  <c r="L260" i="10"/>
  <c r="L237" i="10"/>
  <c r="L116" i="10"/>
  <c r="L134" i="10"/>
  <c r="L111" i="10"/>
  <c r="L147" i="10"/>
  <c r="L80" i="10"/>
  <c r="L71" i="10"/>
  <c r="L244" i="10"/>
  <c r="L249" i="10"/>
  <c r="L240" i="10"/>
  <c r="L118" i="10"/>
  <c r="L117" i="10"/>
  <c r="L103" i="10"/>
  <c r="L109" i="10"/>
  <c r="L78" i="10"/>
  <c r="L108" i="10"/>
  <c r="L251" i="10"/>
  <c r="L245" i="10"/>
  <c r="L238" i="10"/>
  <c r="L114" i="10"/>
  <c r="L113" i="10"/>
  <c r="L83" i="10"/>
  <c r="L102" i="10"/>
  <c r="L73" i="10"/>
  <c r="L202" i="10" s="1"/>
  <c r="L93" i="10"/>
  <c r="L250" i="10"/>
  <c r="L241" i="10"/>
  <c r="L139" i="10"/>
  <c r="L106" i="10"/>
  <c r="L105" i="10"/>
  <c r="L45" i="10"/>
  <c r="L55" i="10"/>
  <c r="L206" i="10" s="1"/>
  <c r="L52" i="10"/>
  <c r="L178" i="10" s="1"/>
  <c r="L84" i="10"/>
  <c r="L183" i="10" s="1"/>
  <c r="L263" i="10"/>
  <c r="L247" i="10"/>
  <c r="L148" i="10"/>
  <c r="L188" i="10" s="1"/>
  <c r="L92" i="10"/>
  <c r="L98" i="10"/>
  <c r="L193" i="10" s="1"/>
  <c r="L135" i="10"/>
  <c r="L191" i="10" s="1"/>
  <c r="L142" i="10"/>
  <c r="L110" i="10"/>
  <c r="L79" i="10"/>
  <c r="L182" i="10" s="1"/>
  <c r="L248" i="10"/>
  <c r="L243" i="10"/>
  <c r="L146" i="10"/>
  <c r="L186" i="10" s="1"/>
  <c r="L77" i="10"/>
  <c r="L91" i="10"/>
  <c r="L140" i="10"/>
  <c r="L115" i="10"/>
  <c r="L101" i="10"/>
  <c r="L261" i="10"/>
  <c r="L262" i="10"/>
  <c r="L239" i="10"/>
  <c r="L138" i="10"/>
  <c r="L54" i="10"/>
  <c r="L205" i="10" s="1"/>
  <c r="L76" i="10"/>
  <c r="L180" i="10" s="1"/>
  <c r="L104" i="10"/>
  <c r="L107" i="10"/>
  <c r="L90" i="10"/>
  <c r="L53" i="10"/>
  <c r="AA45" i="10"/>
  <c r="AA250" i="10"/>
  <c r="H222" i="10"/>
  <c r="H44" i="10"/>
  <c r="Z218" i="10"/>
  <c r="G192" i="10"/>
  <c r="G198" i="10"/>
  <c r="G189" i="10"/>
  <c r="G194" i="10"/>
  <c r="G187" i="10"/>
  <c r="G207" i="10"/>
  <c r="G204" i="10"/>
  <c r="G181" i="10"/>
  <c r="G185" i="10"/>
  <c r="G179" i="10"/>
  <c r="G177" i="10"/>
  <c r="G203" i="10"/>
  <c r="AC267" i="10"/>
  <c r="AC195" i="10"/>
  <c r="AC268" i="10"/>
  <c r="AC196" i="10"/>
  <c r="AC170" i="10"/>
  <c r="AC43" i="10"/>
  <c r="J64" i="10"/>
  <c r="G251" i="10"/>
  <c r="G246" i="10"/>
  <c r="G239" i="10"/>
  <c r="G135" i="10"/>
  <c r="G110" i="10"/>
  <c r="G137" i="10"/>
  <c r="G147" i="10"/>
  <c r="G92" i="10"/>
  <c r="G106" i="10"/>
  <c r="G52" i="10"/>
  <c r="G249" i="10"/>
  <c r="G243" i="10"/>
  <c r="G236" i="10"/>
  <c r="G141" i="10"/>
  <c r="G102" i="10"/>
  <c r="G115" i="10"/>
  <c r="G84" i="10"/>
  <c r="G76" i="10"/>
  <c r="G263" i="10"/>
  <c r="G241" i="10"/>
  <c r="G250" i="10"/>
  <c r="G140" i="10"/>
  <c r="G108" i="10"/>
  <c r="G98" i="10"/>
  <c r="G193" i="10" s="1"/>
  <c r="G114" i="10"/>
  <c r="G80" i="10"/>
  <c r="G73" i="10"/>
  <c r="G248" i="10"/>
  <c r="G240" i="10"/>
  <c r="G261" i="10"/>
  <c r="G111" i="10"/>
  <c r="G94" i="10"/>
  <c r="G71" i="10"/>
  <c r="G109" i="10"/>
  <c r="G95" i="10"/>
  <c r="G54" i="10"/>
  <c r="G262" i="10"/>
  <c r="G238" i="10"/>
  <c r="G237" i="10"/>
  <c r="G103" i="10"/>
  <c r="G72" i="10"/>
  <c r="G138" i="10"/>
  <c r="G118" i="10"/>
  <c r="G78" i="10"/>
  <c r="G55" i="10"/>
  <c r="G247" i="10"/>
  <c r="G242" i="10"/>
  <c r="G148" i="10"/>
  <c r="G188" i="10" s="1"/>
  <c r="G83" i="10"/>
  <c r="G139" i="10"/>
  <c r="G101" i="10"/>
  <c r="G117" i="10"/>
  <c r="G113" i="10"/>
  <c r="G53" i="10"/>
  <c r="G260" i="10"/>
  <c r="G252" i="10"/>
  <c r="G136" i="10"/>
  <c r="G45" i="10"/>
  <c r="G134" i="10"/>
  <c r="G91" i="10"/>
  <c r="G104" i="10"/>
  <c r="G105" i="10"/>
  <c r="G77" i="10"/>
  <c r="G245" i="10"/>
  <c r="G244" i="10"/>
  <c r="G116" i="10"/>
  <c r="G146" i="10"/>
  <c r="G142" i="10"/>
  <c r="G79" i="10"/>
  <c r="G182" i="10" s="1"/>
  <c r="G107" i="10"/>
  <c r="G90" i="10"/>
  <c r="G93" i="10"/>
  <c r="N255" i="10"/>
  <c r="N87" i="10"/>
  <c r="AG268" i="10"/>
  <c r="AG267" i="10"/>
  <c r="AG196" i="10"/>
  <c r="AG195" i="10"/>
  <c r="AG170" i="10"/>
  <c r="AG43" i="10"/>
  <c r="AD60" i="10"/>
  <c r="AD44" i="10"/>
  <c r="AD58" i="10"/>
  <c r="AI87" i="10"/>
  <c r="AI255" i="10"/>
  <c r="G43" i="10"/>
  <c r="I264" i="10"/>
  <c r="J165" i="10"/>
  <c r="H245" i="10"/>
  <c r="H107" i="10"/>
  <c r="H116" i="10"/>
  <c r="H77" i="10"/>
  <c r="H54" i="10"/>
  <c r="H205" i="10" s="1"/>
  <c r="H76" i="10"/>
  <c r="H180" i="10" s="1"/>
  <c r="H246" i="10"/>
  <c r="H238" i="10"/>
  <c r="H109" i="10"/>
  <c r="H93" i="10"/>
  <c r="H105" i="10"/>
  <c r="H53" i="10"/>
  <c r="H252" i="10"/>
  <c r="H101" i="10"/>
  <c r="H80" i="10"/>
  <c r="H148" i="10"/>
  <c r="H188" i="10" s="1"/>
  <c r="H111" i="10"/>
  <c r="H90" i="10"/>
  <c r="H52" i="10"/>
  <c r="H178" i="10" s="1"/>
  <c r="H250" i="10"/>
  <c r="H244" i="10"/>
  <c r="H251" i="10"/>
  <c r="H95" i="10"/>
  <c r="H79" i="10"/>
  <c r="H182" i="10" s="1"/>
  <c r="H108" i="10"/>
  <c r="H104" i="10"/>
  <c r="H73" i="10"/>
  <c r="H202" i="10" s="1"/>
  <c r="H45" i="10"/>
  <c r="H240" i="10"/>
  <c r="H236" i="10"/>
  <c r="H242" i="10"/>
  <c r="H78" i="10"/>
  <c r="H103" i="10"/>
  <c r="H92" i="10"/>
  <c r="H72" i="10"/>
  <c r="H248" i="10"/>
  <c r="H239" i="10"/>
  <c r="H243" i="10"/>
  <c r="H146" i="10"/>
  <c r="H186" i="10" s="1"/>
  <c r="H71" i="10"/>
  <c r="H91" i="10"/>
  <c r="H94" i="10"/>
  <c r="H114" i="10"/>
  <c r="H249" i="10"/>
  <c r="H241" i="10"/>
  <c r="H110" i="10"/>
  <c r="H118" i="10"/>
  <c r="H55" i="10"/>
  <c r="H206" i="10" s="1"/>
  <c r="H113" i="10"/>
  <c r="H84" i="10"/>
  <c r="H183" i="10" s="1"/>
  <c r="H83" i="10"/>
  <c r="H247" i="10"/>
  <c r="H237" i="10"/>
  <c r="H147" i="10"/>
  <c r="H102" i="10"/>
  <c r="H115" i="10"/>
  <c r="H117" i="10"/>
  <c r="H106" i="10"/>
  <c r="G44" i="10"/>
  <c r="U118" i="10"/>
  <c r="U239" i="10"/>
  <c r="U252" i="10"/>
  <c r="U241" i="10"/>
  <c r="U140" i="10"/>
  <c r="U113" i="10"/>
  <c r="U105" i="10"/>
  <c r="U98" i="10"/>
  <c r="K136" i="10"/>
  <c r="K115" i="10"/>
  <c r="K114" i="10"/>
  <c r="K106" i="10"/>
  <c r="K92" i="10"/>
  <c r="K45" i="10"/>
  <c r="K77" i="10"/>
  <c r="K78" i="10"/>
  <c r="K117" i="10"/>
  <c r="X165" i="10"/>
  <c r="X164" i="10"/>
  <c r="X159" i="10"/>
  <c r="X155" i="10"/>
  <c r="X152" i="10"/>
  <c r="X166" i="10"/>
  <c r="X154" i="10"/>
  <c r="X161" i="10"/>
  <c r="X160" i="10"/>
  <c r="X153" i="10"/>
  <c r="W260" i="10"/>
  <c r="W236" i="10"/>
  <c r="W136" i="10"/>
  <c r="W103" i="10"/>
  <c r="W94" i="10"/>
  <c r="W55" i="10"/>
  <c r="W73" i="10"/>
  <c r="W79" i="10"/>
  <c r="W105" i="10"/>
  <c r="W245" i="10"/>
  <c r="W237" i="10"/>
  <c r="W116" i="10"/>
  <c r="W83" i="10"/>
  <c r="W72" i="10"/>
  <c r="W140" i="10"/>
  <c r="W52" i="10"/>
  <c r="W104" i="10"/>
  <c r="W90" i="10"/>
  <c r="W251" i="10"/>
  <c r="W261" i="10"/>
  <c r="W246" i="10"/>
  <c r="W147" i="10"/>
  <c r="W45" i="10"/>
  <c r="W134" i="10"/>
  <c r="W84" i="10"/>
  <c r="W98" i="10"/>
  <c r="W53" i="10"/>
  <c r="W249" i="10"/>
  <c r="W252" i="10"/>
  <c r="W244" i="10"/>
  <c r="W135" i="10"/>
  <c r="W117" i="10"/>
  <c r="W142" i="10"/>
  <c r="W54" i="10"/>
  <c r="W76" i="10"/>
  <c r="W92" i="10"/>
  <c r="W263" i="10"/>
  <c r="W241" i="10"/>
  <c r="W243" i="10"/>
  <c r="W141" i="10"/>
  <c r="W110" i="10"/>
  <c r="W137" i="10"/>
  <c r="W114" i="10"/>
  <c r="W146" i="10"/>
  <c r="W71" i="10"/>
  <c r="W248" i="10"/>
  <c r="W250" i="10"/>
  <c r="W239" i="10"/>
  <c r="W138" i="10"/>
  <c r="W102" i="10"/>
  <c r="W113" i="10"/>
  <c r="W107" i="10"/>
  <c r="W109" i="10"/>
  <c r="W115" i="10"/>
  <c r="W262" i="10"/>
  <c r="W240" i="10"/>
  <c r="W242" i="10"/>
  <c r="W118" i="10"/>
  <c r="W139" i="10"/>
  <c r="W106" i="10"/>
  <c r="W80" i="10"/>
  <c r="W101" i="10"/>
  <c r="W95" i="10"/>
  <c r="W247" i="10"/>
  <c r="W238" i="10"/>
  <c r="W148" i="10"/>
  <c r="W111" i="10"/>
  <c r="W108" i="10"/>
  <c r="W77" i="10"/>
  <c r="W78" i="10"/>
  <c r="W91" i="10"/>
  <c r="W93" i="10"/>
  <c r="AE214" i="10"/>
  <c r="AE58" i="10"/>
  <c r="AF45" i="10"/>
  <c r="T255" i="10"/>
  <c r="T87" i="10"/>
  <c r="O32" i="35"/>
  <c r="M32" i="35"/>
  <c r="L32" i="35"/>
  <c r="X32" i="35"/>
  <c r="W32" i="35"/>
  <c r="Y32" i="35"/>
  <c r="R32" i="35"/>
  <c r="V32" i="35"/>
  <c r="I32" i="35"/>
  <c r="K32" i="35"/>
  <c r="AB32" i="35"/>
  <c r="T32" i="35"/>
  <c r="S32" i="35"/>
  <c r="B32" i="35"/>
  <c r="AJ32" i="35" s="1"/>
  <c r="A33" i="35"/>
  <c r="U32" i="35"/>
  <c r="E32" i="35"/>
  <c r="AC32" i="35"/>
  <c r="G32" i="35"/>
  <c r="H32" i="35" s="1"/>
  <c r="P32" i="35"/>
  <c r="J32" i="35"/>
  <c r="F32" i="35"/>
  <c r="AA32" i="35"/>
  <c r="N32" i="35"/>
  <c r="C32" i="35"/>
  <c r="Q32" i="35"/>
  <c r="Z32" i="35"/>
  <c r="D32" i="35"/>
  <c r="O42" i="15"/>
  <c r="X42" i="15"/>
  <c r="N42" i="15"/>
  <c r="I42" i="15"/>
  <c r="Q42" i="15"/>
  <c r="R42" i="15"/>
  <c r="C42" i="15"/>
  <c r="AA42" i="15"/>
  <c r="B42" i="15"/>
  <c r="AJ42" i="15" s="1"/>
  <c r="T42" i="15"/>
  <c r="AC42" i="15"/>
  <c r="L42" i="15"/>
  <c r="J42" i="15"/>
  <c r="W42" i="15"/>
  <c r="M42" i="15"/>
  <c r="V42" i="15"/>
  <c r="P42" i="15"/>
  <c r="AB42" i="15"/>
  <c r="K42" i="15"/>
  <c r="Y42" i="15"/>
  <c r="F42" i="15"/>
  <c r="Z42" i="15"/>
  <c r="S42" i="15"/>
  <c r="D42" i="15"/>
  <c r="E42" i="15"/>
  <c r="U42" i="15"/>
  <c r="G42" i="15"/>
  <c r="U58" i="13" a="1"/>
  <c r="U58" i="13" s="1"/>
  <c r="Z58" i="10"/>
  <c r="Z216" i="10"/>
  <c r="Z59" i="10"/>
  <c r="Z68" i="10"/>
  <c r="Z217" i="10"/>
  <c r="Z67" i="10"/>
  <c r="Z214" i="10"/>
  <c r="Z64" i="10"/>
  <c r="Z223" i="10"/>
  <c r="Z213" i="10"/>
  <c r="Z44" i="10"/>
  <c r="Z215" i="10"/>
  <c r="Z60" i="10"/>
  <c r="Z222" i="10"/>
  <c r="Z61" i="10"/>
  <c r="M166" i="10"/>
  <c r="M155" i="10"/>
  <c r="M152" i="10"/>
  <c r="M197" i="10" s="1"/>
  <c r="M165" i="10"/>
  <c r="M159" i="10"/>
  <c r="M161" i="10"/>
  <c r="M160" i="10"/>
  <c r="M164" i="10"/>
  <c r="M154" i="10"/>
  <c r="M200" i="10" s="1"/>
  <c r="M153" i="10"/>
  <c r="AA216" i="10"/>
  <c r="AA58" i="10"/>
  <c r="AA213" i="10"/>
  <c r="AA64" i="10"/>
  <c r="AA67" i="10"/>
  <c r="AA223" i="10"/>
  <c r="AA217" i="10"/>
  <c r="AA68" i="10"/>
  <c r="AA222" i="10"/>
  <c r="AA59" i="10"/>
  <c r="AA214" i="10"/>
  <c r="AA61" i="10"/>
  <c r="AA215" i="10"/>
  <c r="AA60" i="10"/>
  <c r="AA44" i="10"/>
  <c r="AJ204" i="10"/>
  <c r="AJ193" i="10"/>
  <c r="AJ186" i="10"/>
  <c r="AJ184" i="10"/>
  <c r="AJ205" i="10"/>
  <c r="AJ185" i="10"/>
  <c r="AJ181" i="10"/>
  <c r="AJ173" i="10"/>
  <c r="AJ177" i="10"/>
  <c r="AJ176" i="10"/>
  <c r="AJ189" i="10"/>
  <c r="AJ198" i="10"/>
  <c r="AJ180" i="10"/>
  <c r="AJ178" i="10"/>
  <c r="AJ200" i="10"/>
  <c r="AJ207" i="10"/>
  <c r="AJ203" i="10"/>
  <c r="AJ202" i="10"/>
  <c r="AJ192" i="10"/>
  <c r="AJ191" i="10"/>
  <c r="AJ187" i="10"/>
  <c r="AJ197" i="10"/>
  <c r="AJ174" i="10"/>
  <c r="AJ179" i="10"/>
  <c r="AJ190" i="10"/>
  <c r="AJ182" i="10"/>
  <c r="AJ194" i="10"/>
  <c r="AJ206" i="10"/>
  <c r="AJ201" i="10"/>
  <c r="AJ183" i="10"/>
  <c r="AJ175" i="10"/>
  <c r="H155" i="10"/>
  <c r="H160" i="10"/>
  <c r="H153" i="10"/>
  <c r="H154" i="10"/>
  <c r="H200" i="10" s="1"/>
  <c r="H161" i="10"/>
  <c r="H152" i="10"/>
  <c r="H197" i="10" s="1"/>
  <c r="H159" i="10"/>
  <c r="H166" i="10"/>
  <c r="H165" i="10"/>
  <c r="H164" i="10"/>
  <c r="G264" i="10"/>
  <c r="I165" i="10"/>
  <c r="I164" i="10"/>
  <c r="I161" i="10"/>
  <c r="I154" i="10"/>
  <c r="I200" i="10" s="1"/>
  <c r="I155" i="10"/>
  <c r="I152" i="10"/>
  <c r="I197" i="10" s="1"/>
  <c r="I166" i="10"/>
  <c r="I160" i="10"/>
  <c r="I159" i="10"/>
  <c r="I153" i="10"/>
  <c r="H43" i="10"/>
  <c r="J264" i="10"/>
  <c r="AJ45" i="10"/>
  <c r="S255" i="10"/>
  <c r="S87" i="10"/>
  <c r="H207" i="10"/>
  <c r="H189" i="10"/>
  <c r="H204" i="10"/>
  <c r="H181" i="10"/>
  <c r="H203" i="10"/>
  <c r="H194" i="10"/>
  <c r="H198" i="10"/>
  <c r="H187" i="10"/>
  <c r="H192" i="10"/>
  <c r="H179" i="10"/>
  <c r="H177" i="10"/>
  <c r="H185" i="10"/>
  <c r="P248" i="10"/>
  <c r="P243" i="10"/>
  <c r="P238" i="10"/>
  <c r="P110" i="10"/>
  <c r="P115" i="10"/>
  <c r="P138" i="10"/>
  <c r="P105" i="10"/>
  <c r="P98" i="10"/>
  <c r="P118" i="10"/>
  <c r="P262" i="10"/>
  <c r="P240" i="10"/>
  <c r="P236" i="10"/>
  <c r="P102" i="10"/>
  <c r="P107" i="10"/>
  <c r="P141" i="10"/>
  <c r="P76" i="10"/>
  <c r="P83" i="10"/>
  <c r="P117" i="10"/>
  <c r="P247" i="10"/>
  <c r="P245" i="10"/>
  <c r="P241" i="10"/>
  <c r="P148" i="10"/>
  <c r="P93" i="10"/>
  <c r="P136" i="10"/>
  <c r="P72" i="10"/>
  <c r="P106" i="10"/>
  <c r="P116" i="10"/>
  <c r="P261" i="10"/>
  <c r="P239" i="10"/>
  <c r="P147" i="10"/>
  <c r="P137" i="10"/>
  <c r="P80" i="10"/>
  <c r="P90" i="10"/>
  <c r="P45" i="10"/>
  <c r="P111" i="10"/>
  <c r="P92" i="10"/>
  <c r="P246" i="10"/>
  <c r="P237" i="10"/>
  <c r="P135" i="10"/>
  <c r="P109" i="10"/>
  <c r="P79" i="10"/>
  <c r="P73" i="10"/>
  <c r="P108" i="10"/>
  <c r="P114" i="10"/>
  <c r="P54" i="10"/>
  <c r="P252" i="10"/>
  <c r="P260" i="10"/>
  <c r="P142" i="10"/>
  <c r="P101" i="10"/>
  <c r="P78" i="10"/>
  <c r="P52" i="10"/>
  <c r="P103" i="10"/>
  <c r="P94" i="10"/>
  <c r="P53" i="10"/>
  <c r="P250" i="10"/>
  <c r="P244" i="10"/>
  <c r="P251" i="10"/>
  <c r="P134" i="10"/>
  <c r="P95" i="10"/>
  <c r="P71" i="10"/>
  <c r="P139" i="10"/>
  <c r="P91" i="10"/>
  <c r="P84" i="10"/>
  <c r="P104" i="10"/>
  <c r="P263" i="10"/>
  <c r="P249" i="10"/>
  <c r="P242" i="10"/>
  <c r="P140" i="10"/>
  <c r="P146" i="10"/>
  <c r="P55" i="10"/>
  <c r="P113" i="10"/>
  <c r="P77" i="10"/>
  <c r="O217" i="10"/>
  <c r="O60" i="10"/>
  <c r="O214" i="10"/>
  <c r="O64" i="10"/>
  <c r="O213" i="10"/>
  <c r="O44" i="10"/>
  <c r="O223" i="10"/>
  <c r="O68" i="10"/>
  <c r="O67" i="10"/>
  <c r="O215" i="10"/>
  <c r="O58" i="10"/>
  <c r="O216" i="10"/>
  <c r="O222" i="10"/>
  <c r="O61" i="10"/>
  <c r="O59" i="10"/>
  <c r="AI218" i="10"/>
  <c r="R131" i="10"/>
  <c r="R268" i="10"/>
  <c r="R267" i="10"/>
  <c r="R170" i="10"/>
  <c r="R195" i="10"/>
  <c r="R196" i="10"/>
  <c r="R43" i="10"/>
  <c r="M187" i="10"/>
  <c r="M189" i="10"/>
  <c r="M179" i="10"/>
  <c r="M204" i="10"/>
  <c r="M198" i="10"/>
  <c r="M177" i="10"/>
  <c r="M194" i="10"/>
  <c r="M185" i="10"/>
  <c r="M207" i="10"/>
  <c r="M192" i="10"/>
  <c r="M203" i="10"/>
  <c r="M181" i="10"/>
  <c r="AH43" i="10"/>
  <c r="AH268" i="10"/>
  <c r="AH267" i="10"/>
  <c r="AH195" i="10"/>
  <c r="AH170" i="10"/>
  <c r="AH196" i="10"/>
  <c r="N211" i="10"/>
  <c r="N64" i="10"/>
  <c r="I196" i="8"/>
  <c r="I268" i="8"/>
  <c r="I267" i="8"/>
  <c r="I195" i="8"/>
  <c r="I170" i="8"/>
  <c r="Z267" i="8"/>
  <c r="Z268" i="8"/>
  <c r="Z195" i="8"/>
  <c r="Z170" i="8"/>
  <c r="Z196" i="8"/>
  <c r="K268" i="8"/>
  <c r="K195" i="8"/>
  <c r="K267" i="8"/>
  <c r="K170" i="8"/>
  <c r="K196" i="8"/>
  <c r="W268" i="8"/>
  <c r="W195" i="8"/>
  <c r="W267" i="8"/>
  <c r="W170" i="8"/>
  <c r="W196" i="8"/>
  <c r="Q268" i="8"/>
  <c r="Q196" i="8"/>
  <c r="Q195" i="8"/>
  <c r="Q170" i="8"/>
  <c r="Q267" i="8"/>
  <c r="AA195" i="8"/>
  <c r="AA267" i="8"/>
  <c r="AA170" i="8"/>
  <c r="AA196" i="8"/>
  <c r="AA268" i="8"/>
  <c r="H170" i="8"/>
  <c r="H195" i="8"/>
  <c r="H196" i="8"/>
  <c r="H268" i="8"/>
  <c r="H267" i="8"/>
  <c r="S195" i="8"/>
  <c r="S267" i="8"/>
  <c r="S268" i="8"/>
  <c r="S196" i="8"/>
  <c r="S170" i="8"/>
  <c r="M268" i="8"/>
  <c r="M195" i="8"/>
  <c r="M196" i="8"/>
  <c r="M170" i="8"/>
  <c r="M267" i="8"/>
  <c r="V196" i="8"/>
  <c r="V170" i="8"/>
  <c r="V267" i="8"/>
  <c r="V268" i="8"/>
  <c r="V195" i="8"/>
  <c r="Y196" i="8"/>
  <c r="Y170" i="8"/>
  <c r="Y267" i="8"/>
  <c r="Y195" i="8"/>
  <c r="Y268" i="8"/>
  <c r="AJ195" i="8"/>
  <c r="AJ196" i="8"/>
  <c r="AJ267" i="8"/>
  <c r="AJ170" i="8"/>
  <c r="AJ268" i="8"/>
  <c r="J267" i="8"/>
  <c r="J195" i="8"/>
  <c r="J196" i="8"/>
  <c r="J268" i="8"/>
  <c r="J170" i="8"/>
  <c r="U268" i="8"/>
  <c r="U196" i="8"/>
  <c r="U170" i="8"/>
  <c r="U267" i="8"/>
  <c r="U195" i="8"/>
  <c r="T195" i="8"/>
  <c r="T196" i="8"/>
  <c r="T267" i="8"/>
  <c r="T268" i="8"/>
  <c r="T170" i="8"/>
  <c r="AE195" i="8"/>
  <c r="AE267" i="8"/>
  <c r="AE196" i="8"/>
  <c r="AE170" i="8"/>
  <c r="AE268" i="8"/>
  <c r="AG196" i="8"/>
  <c r="AG170" i="8"/>
  <c r="AG267" i="8"/>
  <c r="AG268" i="8"/>
  <c r="AG195" i="8"/>
  <c r="AF170" i="8"/>
  <c r="AF196" i="8"/>
  <c r="AF267" i="8"/>
  <c r="AF268" i="8"/>
  <c r="AF195" i="8"/>
  <c r="P170" i="8"/>
  <c r="P267" i="8"/>
  <c r="P268" i="8"/>
  <c r="P195" i="8"/>
  <c r="P196" i="8"/>
  <c r="AH267" i="8"/>
  <c r="AH195" i="8"/>
  <c r="AH268" i="8"/>
  <c r="AH170" i="8"/>
  <c r="AH196" i="8"/>
  <c r="AB195" i="8"/>
  <c r="AB268" i="8"/>
  <c r="AB196" i="8"/>
  <c r="AB267" i="8"/>
  <c r="AB170" i="8"/>
  <c r="R267" i="8"/>
  <c r="R195" i="8"/>
  <c r="R268" i="8"/>
  <c r="R196" i="8"/>
  <c r="R170" i="8"/>
  <c r="AC268" i="8"/>
  <c r="AC196" i="8"/>
  <c r="AC195" i="8"/>
  <c r="AC170" i="8"/>
  <c r="AC267" i="8"/>
  <c r="L195" i="8"/>
  <c r="L267" i="8"/>
  <c r="L196" i="8"/>
  <c r="L170" i="8"/>
  <c r="L268" i="8"/>
  <c r="AD196" i="8"/>
  <c r="AD195" i="8"/>
  <c r="AD268" i="8"/>
  <c r="AD170" i="8"/>
  <c r="AD267" i="8"/>
  <c r="O195" i="8"/>
  <c r="O267" i="8"/>
  <c r="O170" i="8"/>
  <c r="O268" i="8"/>
  <c r="O196" i="8"/>
  <c r="N196" i="8"/>
  <c r="N268" i="8"/>
  <c r="N170" i="8"/>
  <c r="N195" i="8"/>
  <c r="N267" i="8"/>
  <c r="G255" i="8"/>
  <c r="X170" i="8"/>
  <c r="X196" i="8"/>
  <c r="X268" i="8"/>
  <c r="X195" i="8"/>
  <c r="X267" i="8"/>
  <c r="AI170" i="8"/>
  <c r="AI268" i="8"/>
  <c r="AI195" i="8"/>
  <c r="AI267" i="8"/>
  <c r="AI196" i="8"/>
  <c r="G268" i="8"/>
  <c r="G195" i="8"/>
  <c r="G196" i="8"/>
  <c r="G170" i="8"/>
  <c r="G267" i="8"/>
  <c r="K264" i="8"/>
  <c r="AA43" i="8"/>
  <c r="Q228" i="8"/>
  <c r="X87" i="8"/>
  <c r="X255" i="8"/>
  <c r="Z261" i="8"/>
  <c r="Z237" i="8"/>
  <c r="Z245" i="8"/>
  <c r="Z242" i="8"/>
  <c r="Z263" i="8"/>
  <c r="Z239" i="8"/>
  <c r="Z260" i="8"/>
  <c r="Z236" i="8"/>
  <c r="Z244" i="8"/>
  <c r="Z241" i="8"/>
  <c r="Z262" i="8"/>
  <c r="Z238" i="8"/>
  <c r="Z243" i="8"/>
  <c r="Z240" i="8"/>
  <c r="Z248" i="8"/>
  <c r="Z250" i="8"/>
  <c r="Z247" i="8"/>
  <c r="Z246" i="8"/>
  <c r="Z252" i="8"/>
  <c r="Z249" i="8"/>
  <c r="Z251" i="8"/>
  <c r="W228" i="8"/>
  <c r="J261" i="8"/>
  <c r="J237" i="8"/>
  <c r="J245" i="8"/>
  <c r="J242" i="8"/>
  <c r="J263" i="8"/>
  <c r="J239" i="8"/>
  <c r="J260" i="8"/>
  <c r="J236" i="8"/>
  <c r="J244" i="8"/>
  <c r="J241" i="8"/>
  <c r="J262" i="8"/>
  <c r="J238" i="8"/>
  <c r="J243" i="8"/>
  <c r="J240" i="8"/>
  <c r="J248" i="8"/>
  <c r="J250" i="8"/>
  <c r="J247" i="8"/>
  <c r="J252" i="8"/>
  <c r="J249" i="8"/>
  <c r="J246" i="8"/>
  <c r="J251" i="8"/>
  <c r="AF87" i="8"/>
  <c r="AF255" i="8"/>
  <c r="AG264" i="8"/>
  <c r="Y242" i="8"/>
  <c r="Y263" i="8"/>
  <c r="Y239" i="8"/>
  <c r="Y260" i="8"/>
  <c r="Y236" i="8"/>
  <c r="Y244" i="8"/>
  <c r="Y241" i="8"/>
  <c r="Y262" i="8"/>
  <c r="Y238" i="8"/>
  <c r="Y243" i="8"/>
  <c r="Y240" i="8"/>
  <c r="Y261" i="8"/>
  <c r="Y237" i="8"/>
  <c r="Y245" i="8"/>
  <c r="Y251" i="8"/>
  <c r="Y250" i="8"/>
  <c r="Y247" i="8"/>
  <c r="Y252" i="8"/>
  <c r="Y249" i="8"/>
  <c r="Y246" i="8"/>
  <c r="Y248" i="8"/>
  <c r="O87" i="8"/>
  <c r="O255" i="8"/>
  <c r="K43" i="8"/>
  <c r="M264" i="8"/>
  <c r="Z87" i="8"/>
  <c r="Z255" i="8"/>
  <c r="Q242" i="8"/>
  <c r="Q263" i="8"/>
  <c r="Q239" i="8"/>
  <c r="Q260" i="8"/>
  <c r="Q236" i="8"/>
  <c r="Q244" i="8"/>
  <c r="Q241" i="8"/>
  <c r="Q262" i="8"/>
  <c r="Q238" i="8"/>
  <c r="Q243" i="8"/>
  <c r="Q240" i="8"/>
  <c r="Q261" i="8"/>
  <c r="Q237" i="8"/>
  <c r="Q245" i="8"/>
  <c r="Q250" i="8"/>
  <c r="Q247" i="8"/>
  <c r="Q252" i="8"/>
  <c r="Q249" i="8"/>
  <c r="Q246" i="8"/>
  <c r="Q251" i="8"/>
  <c r="Q248" i="8"/>
  <c r="AB243" i="8"/>
  <c r="AB240" i="8"/>
  <c r="AB261" i="8"/>
  <c r="AB237" i="8"/>
  <c r="AB245" i="8"/>
  <c r="AB242" i="8"/>
  <c r="AB263" i="8"/>
  <c r="AB239" i="8"/>
  <c r="AB260" i="8"/>
  <c r="AB236" i="8"/>
  <c r="AB244" i="8"/>
  <c r="AB241" i="8"/>
  <c r="AB262" i="8"/>
  <c r="AB238" i="8"/>
  <c r="AB246" i="8"/>
  <c r="AB251" i="8"/>
  <c r="AB248" i="8"/>
  <c r="AB252" i="8"/>
  <c r="AB250" i="8"/>
  <c r="AB247" i="8"/>
  <c r="AB249" i="8"/>
  <c r="M228" i="8"/>
  <c r="H263" i="8"/>
  <c r="H239" i="8"/>
  <c r="H260" i="8"/>
  <c r="H236" i="8"/>
  <c r="H244" i="8"/>
  <c r="H241" i="8"/>
  <c r="H262" i="8"/>
  <c r="H238" i="8"/>
  <c r="H243" i="8"/>
  <c r="H240" i="8"/>
  <c r="H261" i="8"/>
  <c r="H237" i="8"/>
  <c r="H245" i="8"/>
  <c r="H242" i="8"/>
  <c r="H250" i="8"/>
  <c r="H247" i="8"/>
  <c r="H252" i="8"/>
  <c r="H249" i="8"/>
  <c r="H246" i="8"/>
  <c r="H251" i="8"/>
  <c r="H248" i="8"/>
  <c r="X228" i="8"/>
  <c r="U264" i="8"/>
  <c r="I43" i="8"/>
  <c r="T43" i="8"/>
  <c r="M87" i="8"/>
  <c r="M255" i="8"/>
  <c r="R264" i="8"/>
  <c r="AJ264" i="8"/>
  <c r="AD264" i="8"/>
  <c r="R261" i="8"/>
  <c r="R237" i="8"/>
  <c r="R245" i="8"/>
  <c r="R242" i="8"/>
  <c r="R263" i="8"/>
  <c r="R239" i="8"/>
  <c r="R260" i="8"/>
  <c r="R236" i="8"/>
  <c r="R244" i="8"/>
  <c r="R241" i="8"/>
  <c r="R262" i="8"/>
  <c r="R238" i="8"/>
  <c r="R243" i="8"/>
  <c r="R240" i="8"/>
  <c r="R248" i="8"/>
  <c r="R250" i="8"/>
  <c r="R247" i="8"/>
  <c r="R252" i="8"/>
  <c r="R246" i="8"/>
  <c r="R249" i="8"/>
  <c r="R251" i="8"/>
  <c r="L243" i="8"/>
  <c r="L240" i="8"/>
  <c r="L261" i="8"/>
  <c r="L237" i="8"/>
  <c r="L245" i="8"/>
  <c r="L242" i="8"/>
  <c r="L263" i="8"/>
  <c r="L239" i="8"/>
  <c r="L260" i="8"/>
  <c r="L236" i="8"/>
  <c r="L244" i="8"/>
  <c r="L241" i="8"/>
  <c r="L262" i="8"/>
  <c r="L238" i="8"/>
  <c r="L246" i="8"/>
  <c r="L251" i="8"/>
  <c r="L248" i="8"/>
  <c r="L250" i="8"/>
  <c r="L252" i="8"/>
  <c r="L247" i="8"/>
  <c r="L249" i="8"/>
  <c r="V241" i="8"/>
  <c r="V262" i="8"/>
  <c r="V238" i="8"/>
  <c r="V243" i="8"/>
  <c r="V240" i="8"/>
  <c r="V261" i="8"/>
  <c r="V237" i="8"/>
  <c r="V245" i="8"/>
  <c r="V242" i="8"/>
  <c r="V263" i="8"/>
  <c r="V239" i="8"/>
  <c r="V260" i="8"/>
  <c r="V236" i="8"/>
  <c r="V244" i="8"/>
  <c r="V252" i="8"/>
  <c r="V249" i="8"/>
  <c r="V246" i="8"/>
  <c r="V251" i="8"/>
  <c r="V248" i="8"/>
  <c r="V250" i="8"/>
  <c r="V247" i="8"/>
  <c r="AJ228" i="8"/>
  <c r="AH261" i="8"/>
  <c r="AH237" i="8"/>
  <c r="AH245" i="8"/>
  <c r="AH242" i="8"/>
  <c r="AH263" i="8"/>
  <c r="AH239" i="8"/>
  <c r="AH260" i="8"/>
  <c r="AH236" i="8"/>
  <c r="AH244" i="8"/>
  <c r="AH241" i="8"/>
  <c r="AH262" i="8"/>
  <c r="AH238" i="8"/>
  <c r="AH243" i="8"/>
  <c r="AH240" i="8"/>
  <c r="AH248" i="8"/>
  <c r="AH250" i="8"/>
  <c r="AH246" i="8"/>
  <c r="AH247" i="8"/>
  <c r="AH252" i="8"/>
  <c r="AH249" i="8"/>
  <c r="AH251" i="8"/>
  <c r="S228" i="8"/>
  <c r="AD228" i="8"/>
  <c r="K87" i="8"/>
  <c r="K184" i="8" s="1"/>
  <c r="K255" i="8"/>
  <c r="AF43" i="8"/>
  <c r="AH264" i="8"/>
  <c r="M262" i="8"/>
  <c r="M238" i="8"/>
  <c r="M243" i="8"/>
  <c r="M240" i="8"/>
  <c r="M261" i="8"/>
  <c r="M237" i="8"/>
  <c r="M245" i="8"/>
  <c r="M242" i="8"/>
  <c r="M263" i="8"/>
  <c r="M239" i="8"/>
  <c r="M260" i="8"/>
  <c r="M236" i="8"/>
  <c r="M244" i="8"/>
  <c r="M241" i="8"/>
  <c r="M249" i="8"/>
  <c r="M247" i="8"/>
  <c r="M246" i="8"/>
  <c r="M251" i="8"/>
  <c r="M248" i="8"/>
  <c r="M250" i="8"/>
  <c r="M252" i="8"/>
  <c r="O43" i="8"/>
  <c r="Q264" i="8"/>
  <c r="AD87" i="8"/>
  <c r="AD255" i="8"/>
  <c r="Z43" i="8"/>
  <c r="AB264" i="8"/>
  <c r="G263" i="8"/>
  <c r="G262" i="8"/>
  <c r="G261" i="8"/>
  <c r="G260" i="8"/>
  <c r="G251" i="8"/>
  <c r="G243" i="8"/>
  <c r="G237" i="8"/>
  <c r="G250" i="8"/>
  <c r="G242" i="8"/>
  <c r="G249" i="8"/>
  <c r="G241" i="8"/>
  <c r="G245" i="8"/>
  <c r="G248" i="8"/>
  <c r="G240" i="8"/>
  <c r="G247" i="8"/>
  <c r="G239" i="8"/>
  <c r="G246" i="8"/>
  <c r="G238" i="8"/>
  <c r="G252" i="8"/>
  <c r="G244" i="8"/>
  <c r="G236" i="8"/>
  <c r="T87" i="8"/>
  <c r="T255" i="8"/>
  <c r="N43" i="8"/>
  <c r="X263" i="8"/>
  <c r="X239" i="8"/>
  <c r="X260" i="8"/>
  <c r="X236" i="8"/>
  <c r="X244" i="8"/>
  <c r="X241" i="8"/>
  <c r="X262" i="8"/>
  <c r="X238" i="8"/>
  <c r="X243" i="8"/>
  <c r="X240" i="8"/>
  <c r="X261" i="8"/>
  <c r="X237" i="8"/>
  <c r="X245" i="8"/>
  <c r="X242" i="8"/>
  <c r="X250" i="8"/>
  <c r="X247" i="8"/>
  <c r="X252" i="8"/>
  <c r="X249" i="8"/>
  <c r="X248" i="8"/>
  <c r="X246" i="8"/>
  <c r="X251" i="8"/>
  <c r="AJ87" i="8"/>
  <c r="AJ255" i="8"/>
  <c r="Q43" i="8"/>
  <c r="U228" i="8"/>
  <c r="H43" i="8"/>
  <c r="J264" i="8"/>
  <c r="W87" i="8"/>
  <c r="W255" i="8"/>
  <c r="S43" i="8"/>
  <c r="AH87" i="8"/>
  <c r="AH255" i="8"/>
  <c r="O264" i="8"/>
  <c r="S240" i="8"/>
  <c r="S261" i="8"/>
  <c r="S237" i="8"/>
  <c r="S245" i="8"/>
  <c r="S242" i="8"/>
  <c r="S263" i="8"/>
  <c r="S239" i="8"/>
  <c r="S260" i="8"/>
  <c r="S236" i="8"/>
  <c r="S244" i="8"/>
  <c r="S241" i="8"/>
  <c r="S262" i="8"/>
  <c r="S238" i="8"/>
  <c r="S243" i="8"/>
  <c r="S251" i="8"/>
  <c r="S248" i="8"/>
  <c r="S250" i="8"/>
  <c r="S247" i="8"/>
  <c r="S252" i="8"/>
  <c r="S249" i="8"/>
  <c r="S246" i="8"/>
  <c r="AD241" i="8"/>
  <c r="AD262" i="8"/>
  <c r="AD238" i="8"/>
  <c r="AD243" i="8"/>
  <c r="AD240" i="8"/>
  <c r="AD261" i="8"/>
  <c r="AD237" i="8"/>
  <c r="AD245" i="8"/>
  <c r="AD242" i="8"/>
  <c r="AD263" i="8"/>
  <c r="AD239" i="8"/>
  <c r="AD260" i="8"/>
  <c r="AD236" i="8"/>
  <c r="AD244" i="8"/>
  <c r="AD252" i="8"/>
  <c r="AD249" i="8"/>
  <c r="AD246" i="8"/>
  <c r="AD251" i="8"/>
  <c r="AD250" i="8"/>
  <c r="AD248" i="8"/>
  <c r="AD247" i="8"/>
  <c r="AH228" i="8"/>
  <c r="AF228" i="8"/>
  <c r="X264" i="8"/>
  <c r="V43" i="8"/>
  <c r="R87" i="8"/>
  <c r="R255" i="8"/>
  <c r="N228" i="8"/>
  <c r="AC87" i="8"/>
  <c r="AC255" i="8"/>
  <c r="Y43" i="8"/>
  <c r="AA264" i="8"/>
  <c r="AJ43" i="8"/>
  <c r="AA228" i="8"/>
  <c r="H255" i="8"/>
  <c r="S87" i="8"/>
  <c r="S255" i="8"/>
  <c r="AB87" i="8"/>
  <c r="AB255" i="8"/>
  <c r="H264" i="8"/>
  <c r="P264" i="8"/>
  <c r="P228" i="8"/>
  <c r="H228" i="8"/>
  <c r="W43" i="8"/>
  <c r="K228" i="8"/>
  <c r="E229" i="8"/>
  <c r="G190" i="39" s="1"/>
  <c r="V264" i="8"/>
  <c r="AE87" i="8"/>
  <c r="AE255" i="8"/>
  <c r="J43" i="8"/>
  <c r="Y87" i="8"/>
  <c r="Y255" i="8"/>
  <c r="U43" i="8"/>
  <c r="L228" i="8"/>
  <c r="O260" i="8"/>
  <c r="O236" i="8"/>
  <c r="O244" i="8"/>
  <c r="O241" i="8"/>
  <c r="O262" i="8"/>
  <c r="O238" i="8"/>
  <c r="O243" i="8"/>
  <c r="O240" i="8"/>
  <c r="O261" i="8"/>
  <c r="O237" i="8"/>
  <c r="O245" i="8"/>
  <c r="O242" i="8"/>
  <c r="O263" i="8"/>
  <c r="O239" i="8"/>
  <c r="O247" i="8"/>
  <c r="O252" i="8"/>
  <c r="O249" i="8"/>
  <c r="O246" i="8"/>
  <c r="O251" i="8"/>
  <c r="O248" i="8"/>
  <c r="O250" i="8"/>
  <c r="Y264" i="8"/>
  <c r="S264" i="8"/>
  <c r="AC264" i="8"/>
  <c r="AE43" i="8"/>
  <c r="K240" i="8"/>
  <c r="K261" i="8"/>
  <c r="K237" i="8"/>
  <c r="K245" i="8"/>
  <c r="K242" i="8"/>
  <c r="K263" i="8"/>
  <c r="K239" i="8"/>
  <c r="K260" i="8"/>
  <c r="K236" i="8"/>
  <c r="K244" i="8"/>
  <c r="K241" i="8"/>
  <c r="K262" i="8"/>
  <c r="K238" i="8"/>
  <c r="K243" i="8"/>
  <c r="K251" i="8"/>
  <c r="K249" i="8"/>
  <c r="K248" i="8"/>
  <c r="K250" i="8"/>
  <c r="K247" i="8"/>
  <c r="K252" i="8"/>
  <c r="K246" i="8"/>
  <c r="AC262" i="8"/>
  <c r="AC238" i="8"/>
  <c r="AC243" i="8"/>
  <c r="AC240" i="8"/>
  <c r="AC261" i="8"/>
  <c r="AC237" i="8"/>
  <c r="AC245" i="8"/>
  <c r="AC242" i="8"/>
  <c r="AC263" i="8"/>
  <c r="AC239" i="8"/>
  <c r="AC260" i="8"/>
  <c r="AC236" i="8"/>
  <c r="AC244" i="8"/>
  <c r="AC241" i="8"/>
  <c r="AC249" i="8"/>
  <c r="AC247" i="8"/>
  <c r="AC246" i="8"/>
  <c r="AC251" i="8"/>
  <c r="AC248" i="8"/>
  <c r="AC250" i="8"/>
  <c r="AC252" i="8"/>
  <c r="Y228" i="8"/>
  <c r="AI228" i="8"/>
  <c r="E233" i="8"/>
  <c r="AG43" i="8"/>
  <c r="AI264" i="8"/>
  <c r="N241" i="8"/>
  <c r="N262" i="8"/>
  <c r="N238" i="8"/>
  <c r="N243" i="8"/>
  <c r="N240" i="8"/>
  <c r="N261" i="8"/>
  <c r="N237" i="8"/>
  <c r="N245" i="8"/>
  <c r="N242" i="8"/>
  <c r="N263" i="8"/>
  <c r="N239" i="8"/>
  <c r="N260" i="8"/>
  <c r="N236" i="8"/>
  <c r="N244" i="8"/>
  <c r="N252" i="8"/>
  <c r="N250" i="8"/>
  <c r="N249" i="8"/>
  <c r="N246" i="8"/>
  <c r="N251" i="8"/>
  <c r="N248" i="8"/>
  <c r="N247" i="8"/>
  <c r="AG242" i="8"/>
  <c r="AG263" i="8"/>
  <c r="AG239" i="8"/>
  <c r="AG260" i="8"/>
  <c r="AG236" i="8"/>
  <c r="AG244" i="8"/>
  <c r="AG241" i="8"/>
  <c r="AG262" i="8"/>
  <c r="AG238" i="8"/>
  <c r="AG243" i="8"/>
  <c r="AG240" i="8"/>
  <c r="AG261" i="8"/>
  <c r="AG237" i="8"/>
  <c r="AG245" i="8"/>
  <c r="AG250" i="8"/>
  <c r="AG247" i="8"/>
  <c r="AG251" i="8"/>
  <c r="AG252" i="8"/>
  <c r="AG249" i="8"/>
  <c r="AG246" i="8"/>
  <c r="AG248" i="8"/>
  <c r="R228" i="8"/>
  <c r="AC228" i="8"/>
  <c r="L87" i="8"/>
  <c r="L255" i="8"/>
  <c r="W260" i="8"/>
  <c r="W236" i="8"/>
  <c r="W244" i="8"/>
  <c r="W241" i="8"/>
  <c r="W262" i="8"/>
  <c r="W238" i="8"/>
  <c r="W243" i="8"/>
  <c r="W240" i="8"/>
  <c r="W261" i="8"/>
  <c r="W237" i="8"/>
  <c r="W245" i="8"/>
  <c r="W242" i="8"/>
  <c r="W263" i="8"/>
  <c r="W239" i="8"/>
  <c r="W247" i="8"/>
  <c r="W252" i="8"/>
  <c r="W249" i="8"/>
  <c r="W246" i="8"/>
  <c r="W251" i="8"/>
  <c r="W248" i="8"/>
  <c r="W250" i="8"/>
  <c r="O228" i="8"/>
  <c r="U87" i="8"/>
  <c r="U255" i="8"/>
  <c r="AJ243" i="8"/>
  <c r="AJ240" i="8"/>
  <c r="AJ261" i="8"/>
  <c r="AJ237" i="8"/>
  <c r="AJ242" i="8"/>
  <c r="AJ263" i="8"/>
  <c r="AJ239" i="8"/>
  <c r="AJ260" i="8"/>
  <c r="AJ236" i="8"/>
  <c r="AJ244" i="8"/>
  <c r="AJ241" i="8"/>
  <c r="AJ262" i="8"/>
  <c r="AJ238" i="8"/>
  <c r="AJ246" i="8"/>
  <c r="AJ251" i="8"/>
  <c r="AJ248" i="8"/>
  <c r="AJ245" i="8"/>
  <c r="AJ250" i="8"/>
  <c r="AJ247" i="8"/>
  <c r="AJ252" i="8"/>
  <c r="AJ249" i="8"/>
  <c r="AG228" i="8"/>
  <c r="N87" i="8"/>
  <c r="N255" i="8"/>
  <c r="L264" i="8"/>
  <c r="W264" i="8"/>
  <c r="AA240" i="8"/>
  <c r="AA261" i="8"/>
  <c r="AA237" i="8"/>
  <c r="AA245" i="8"/>
  <c r="AA242" i="8"/>
  <c r="AA263" i="8"/>
  <c r="AA239" i="8"/>
  <c r="AA260" i="8"/>
  <c r="AA236" i="8"/>
  <c r="AA244" i="8"/>
  <c r="AA241" i="8"/>
  <c r="AA262" i="8"/>
  <c r="AA238" i="8"/>
  <c r="AA243" i="8"/>
  <c r="AA251" i="8"/>
  <c r="AA248" i="8"/>
  <c r="AA250" i="8"/>
  <c r="AA247" i="8"/>
  <c r="AA252" i="8"/>
  <c r="AA246" i="8"/>
  <c r="AA249" i="8"/>
  <c r="U262" i="8"/>
  <c r="U238" i="8"/>
  <c r="U243" i="8"/>
  <c r="U240" i="8"/>
  <c r="U261" i="8"/>
  <c r="U237" i="8"/>
  <c r="U245" i="8"/>
  <c r="U242" i="8"/>
  <c r="U263" i="8"/>
  <c r="U239" i="8"/>
  <c r="U260" i="8"/>
  <c r="U236" i="8"/>
  <c r="U244" i="8"/>
  <c r="U241" i="8"/>
  <c r="U249" i="8"/>
  <c r="U246" i="8"/>
  <c r="U251" i="8"/>
  <c r="U248" i="8"/>
  <c r="U250" i="8"/>
  <c r="U252" i="8"/>
  <c r="U247" i="8"/>
  <c r="P43" i="8"/>
  <c r="AH43" i="8"/>
  <c r="AB43" i="8"/>
  <c r="AI87" i="8"/>
  <c r="AI255" i="8"/>
  <c r="J228" i="8"/>
  <c r="AB228" i="8"/>
  <c r="V228" i="8"/>
  <c r="I242" i="8"/>
  <c r="I263" i="8"/>
  <c r="I239" i="8"/>
  <c r="I260" i="8"/>
  <c r="I236" i="8"/>
  <c r="I244" i="8"/>
  <c r="I241" i="8"/>
  <c r="I262" i="8"/>
  <c r="I238" i="8"/>
  <c r="I243" i="8"/>
  <c r="I240" i="8"/>
  <c r="I261" i="8"/>
  <c r="I237" i="8"/>
  <c r="I245" i="8"/>
  <c r="I250" i="8"/>
  <c r="I247" i="8"/>
  <c r="I252" i="8"/>
  <c r="I249" i="8"/>
  <c r="I246" i="8"/>
  <c r="I248" i="8"/>
  <c r="I251" i="8"/>
  <c r="T243" i="8"/>
  <c r="T240" i="8"/>
  <c r="T261" i="8"/>
  <c r="T237" i="8"/>
  <c r="T245" i="8"/>
  <c r="T242" i="8"/>
  <c r="T263" i="8"/>
  <c r="T239" i="8"/>
  <c r="T260" i="8"/>
  <c r="T236" i="8"/>
  <c r="T244" i="8"/>
  <c r="T241" i="8"/>
  <c r="T262" i="8"/>
  <c r="T238" i="8"/>
  <c r="T246" i="8"/>
  <c r="T251" i="8"/>
  <c r="T248" i="8"/>
  <c r="T250" i="8"/>
  <c r="T247" i="8"/>
  <c r="T249" i="8"/>
  <c r="T252" i="8"/>
  <c r="AE260" i="8"/>
  <c r="AE236" i="8"/>
  <c r="AE244" i="8"/>
  <c r="AE241" i="8"/>
  <c r="AE262" i="8"/>
  <c r="AE238" i="8"/>
  <c r="AE243" i="8"/>
  <c r="AE240" i="8"/>
  <c r="AE261" i="8"/>
  <c r="AE237" i="8"/>
  <c r="AE245" i="8"/>
  <c r="AE242" i="8"/>
  <c r="AE263" i="8"/>
  <c r="AE239" i="8"/>
  <c r="AE247" i="8"/>
  <c r="AE252" i="8"/>
  <c r="AE249" i="8"/>
  <c r="AE246" i="8"/>
  <c r="AE251" i="8"/>
  <c r="AE248" i="8"/>
  <c r="AE250" i="8"/>
  <c r="I264" i="8"/>
  <c r="V87" i="8"/>
  <c r="V255" i="8"/>
  <c r="R43" i="8"/>
  <c r="T264" i="8"/>
  <c r="AG87" i="8"/>
  <c r="AG255" i="8"/>
  <c r="AC43" i="8"/>
  <c r="AE264" i="8"/>
  <c r="P87" i="8"/>
  <c r="P255" i="8"/>
  <c r="L43" i="8"/>
  <c r="N264" i="8"/>
  <c r="AA87" i="8"/>
  <c r="AA255" i="8"/>
  <c r="AF264" i="8"/>
  <c r="AD43" i="8"/>
  <c r="P263" i="8"/>
  <c r="P239" i="8"/>
  <c r="P260" i="8"/>
  <c r="P236" i="8"/>
  <c r="P244" i="8"/>
  <c r="P241" i="8"/>
  <c r="P262" i="8"/>
  <c r="P238" i="8"/>
  <c r="P243" i="8"/>
  <c r="P240" i="8"/>
  <c r="P261" i="8"/>
  <c r="P237" i="8"/>
  <c r="P245" i="8"/>
  <c r="P242" i="8"/>
  <c r="P250" i="8"/>
  <c r="P247" i="8"/>
  <c r="P252" i="8"/>
  <c r="P248" i="8"/>
  <c r="P249" i="8"/>
  <c r="P246" i="8"/>
  <c r="P251" i="8"/>
  <c r="M43" i="8"/>
  <c r="Q87" i="8"/>
  <c r="Q255" i="8"/>
  <c r="I255" i="8"/>
  <c r="G264" i="8"/>
  <c r="X43" i="8"/>
  <c r="Z264" i="8"/>
  <c r="AI43" i="8"/>
  <c r="Z228" i="8"/>
  <c r="E232" i="8"/>
  <c r="I228" i="8"/>
  <c r="AI240" i="8"/>
  <c r="AI261" i="8"/>
  <c r="AI237" i="8"/>
  <c r="AI242" i="8"/>
  <c r="AI263" i="8"/>
  <c r="AI239" i="8"/>
  <c r="AI260" i="8"/>
  <c r="AI236" i="8"/>
  <c r="AI244" i="8"/>
  <c r="AI241" i="8"/>
  <c r="AI262" i="8"/>
  <c r="AI238" i="8"/>
  <c r="AI243" i="8"/>
  <c r="AI251" i="8"/>
  <c r="AI248" i="8"/>
  <c r="AI245" i="8"/>
  <c r="AI249" i="8"/>
  <c r="AI250" i="8"/>
  <c r="AI247" i="8"/>
  <c r="AI252" i="8"/>
  <c r="AI246" i="8"/>
  <c r="T228" i="8"/>
  <c r="AE228" i="8"/>
  <c r="AF263" i="8"/>
  <c r="AF239" i="8"/>
  <c r="AF260" i="8"/>
  <c r="AF236" i="8"/>
  <c r="AF244" i="8"/>
  <c r="AF241" i="8"/>
  <c r="AF262" i="8"/>
  <c r="AF238" i="8"/>
  <c r="AF243" i="8"/>
  <c r="AF240" i="8"/>
  <c r="AF261" i="8"/>
  <c r="AF237" i="8"/>
  <c r="AF245" i="8"/>
  <c r="AF242" i="8"/>
  <c r="AF250" i="8"/>
  <c r="AF247" i="8"/>
  <c r="AF252" i="8"/>
  <c r="AF249" i="8"/>
  <c r="AF246" i="8"/>
  <c r="AF248" i="8"/>
  <c r="AF251" i="8"/>
  <c r="G43" i="8"/>
  <c r="AJ218" i="8"/>
  <c r="AF215" i="8"/>
  <c r="AF212" i="8"/>
  <c r="AF223" i="8"/>
  <c r="AF217" i="8"/>
  <c r="AF214" i="8"/>
  <c r="AF213" i="8"/>
  <c r="AF211" i="8"/>
  <c r="AF222" i="8"/>
  <c r="AF216" i="8"/>
  <c r="Q218" i="8"/>
  <c r="AB218" i="8"/>
  <c r="Z203" i="8"/>
  <c r="Z201" i="8"/>
  <c r="Z198" i="8"/>
  <c r="Z202" i="8"/>
  <c r="Z204" i="8"/>
  <c r="Z200" i="8"/>
  <c r="Z197" i="8"/>
  <c r="Z206" i="8"/>
  <c r="Z207" i="8"/>
  <c r="Z177" i="8"/>
  <c r="Z178" i="8"/>
  <c r="Z179" i="8"/>
  <c r="Z180" i="8"/>
  <c r="Z181" i="8"/>
  <c r="Z182" i="8"/>
  <c r="Z183" i="8"/>
  <c r="Z184" i="8"/>
  <c r="Z185" i="8"/>
  <c r="Z186" i="8"/>
  <c r="Z187" i="8"/>
  <c r="Z189" i="8"/>
  <c r="Z190" i="8"/>
  <c r="Z191" i="8"/>
  <c r="Z192" i="8"/>
  <c r="Z193" i="8"/>
  <c r="Z194" i="8"/>
  <c r="Z205" i="8"/>
  <c r="G218" i="8"/>
  <c r="M204" i="8"/>
  <c r="M203" i="8"/>
  <c r="M177" i="8"/>
  <c r="M179" i="8"/>
  <c r="M181" i="8"/>
  <c r="M184" i="8"/>
  <c r="M185" i="8"/>
  <c r="M187" i="8"/>
  <c r="M189" i="8"/>
  <c r="M192" i="8"/>
  <c r="M194" i="8"/>
  <c r="M198" i="8"/>
  <c r="M207" i="8"/>
  <c r="I213" i="8"/>
  <c r="I211" i="8"/>
  <c r="I215" i="8"/>
  <c r="I212" i="8"/>
  <c r="I223" i="8"/>
  <c r="I217" i="8"/>
  <c r="I214" i="8"/>
  <c r="I222" i="8"/>
  <c r="I216" i="8"/>
  <c r="X198" i="8"/>
  <c r="X202" i="8"/>
  <c r="X204" i="8"/>
  <c r="X197" i="8"/>
  <c r="X200" i="8"/>
  <c r="X201" i="8"/>
  <c r="X206" i="8"/>
  <c r="X205" i="8"/>
  <c r="X207" i="8"/>
  <c r="X190" i="8"/>
  <c r="X194" i="8"/>
  <c r="X191" i="8"/>
  <c r="X203" i="8"/>
  <c r="X192" i="8"/>
  <c r="X193" i="8"/>
  <c r="X182" i="8"/>
  <c r="X180" i="8"/>
  <c r="X184" i="8"/>
  <c r="X178" i="8"/>
  <c r="X186" i="8"/>
  <c r="X177" i="8"/>
  <c r="X181" i="8"/>
  <c r="X185" i="8"/>
  <c r="X179" i="8"/>
  <c r="X189" i="8"/>
  <c r="X183" i="8"/>
  <c r="X187" i="8"/>
  <c r="T214" i="8"/>
  <c r="T222" i="8"/>
  <c r="T216" i="8"/>
  <c r="T213" i="8"/>
  <c r="T211" i="8"/>
  <c r="T215" i="8"/>
  <c r="T223" i="8"/>
  <c r="T217" i="8"/>
  <c r="T212" i="8"/>
  <c r="AI200" i="8"/>
  <c r="AI201" i="8"/>
  <c r="AI198" i="8"/>
  <c r="AI202" i="8"/>
  <c r="AI197" i="8"/>
  <c r="AI203" i="8"/>
  <c r="AI204" i="8"/>
  <c r="AI177" i="8"/>
  <c r="AI178" i="8"/>
  <c r="AI179" i="8"/>
  <c r="AI180" i="8"/>
  <c r="AI181" i="8"/>
  <c r="AI182" i="8"/>
  <c r="AI183" i="8"/>
  <c r="AI184" i="8"/>
  <c r="AI185" i="8"/>
  <c r="AI186" i="8"/>
  <c r="AI187" i="8"/>
  <c r="AI205" i="8"/>
  <c r="AI190" i="8"/>
  <c r="AI206" i="8"/>
  <c r="AI191" i="8"/>
  <c r="AI194" i="8"/>
  <c r="AI189" i="8"/>
  <c r="AI207" i="8"/>
  <c r="AI192" i="8"/>
  <c r="AI193" i="8"/>
  <c r="R203" i="8"/>
  <c r="R198" i="8"/>
  <c r="R204" i="8"/>
  <c r="R207" i="8"/>
  <c r="R177" i="8"/>
  <c r="R179" i="8"/>
  <c r="R181" i="8"/>
  <c r="R184" i="8"/>
  <c r="R185" i="8"/>
  <c r="R187" i="8"/>
  <c r="R189" i="8"/>
  <c r="R192" i="8"/>
  <c r="R194" i="8"/>
  <c r="T203" i="8"/>
  <c r="T198" i="8"/>
  <c r="T204" i="8"/>
  <c r="T177" i="8"/>
  <c r="T179" i="8"/>
  <c r="T181" i="8"/>
  <c r="T185" i="8"/>
  <c r="T187" i="8"/>
  <c r="T194" i="8"/>
  <c r="T207" i="8"/>
  <c r="T184" i="8"/>
  <c r="T192" i="8"/>
  <c r="T189" i="8"/>
  <c r="AH218" i="8"/>
  <c r="M218" i="8"/>
  <c r="AE218" i="8"/>
  <c r="H215" i="8"/>
  <c r="H212" i="8"/>
  <c r="H223" i="8"/>
  <c r="H217" i="8"/>
  <c r="H214" i="8"/>
  <c r="H213" i="8"/>
  <c r="H211" i="8"/>
  <c r="H216" i="8"/>
  <c r="H222" i="8"/>
  <c r="R222" i="8"/>
  <c r="R216" i="8"/>
  <c r="R213" i="8"/>
  <c r="R211" i="8"/>
  <c r="R215" i="8"/>
  <c r="R212" i="8"/>
  <c r="R223" i="8"/>
  <c r="R217" i="8"/>
  <c r="R214" i="8"/>
  <c r="AJ214" i="8"/>
  <c r="AJ222" i="8"/>
  <c r="AJ216" i="8"/>
  <c r="AJ213" i="8"/>
  <c r="AJ211" i="8"/>
  <c r="AJ215" i="8"/>
  <c r="AJ223" i="8"/>
  <c r="AJ217" i="8"/>
  <c r="AJ212" i="8"/>
  <c r="S218" i="8"/>
  <c r="AD218" i="8"/>
  <c r="K203" i="8"/>
  <c r="K198" i="8"/>
  <c r="K204" i="8"/>
  <c r="K181" i="8"/>
  <c r="K185" i="8"/>
  <c r="K177" i="8"/>
  <c r="K192" i="8"/>
  <c r="K187" i="8"/>
  <c r="K207" i="8"/>
  <c r="K179" i="8"/>
  <c r="K189" i="8"/>
  <c r="K194" i="8"/>
  <c r="G228" i="8"/>
  <c r="O215" i="8"/>
  <c r="O212" i="8"/>
  <c r="O223" i="8"/>
  <c r="O217" i="8"/>
  <c r="O214" i="8"/>
  <c r="O222" i="8"/>
  <c r="O216" i="8"/>
  <c r="O213" i="8"/>
  <c r="O211" i="8"/>
  <c r="AD197" i="8"/>
  <c r="AD200" i="8"/>
  <c r="AD203" i="8"/>
  <c r="AD201" i="8"/>
  <c r="AD198" i="8"/>
  <c r="AD202" i="8"/>
  <c r="AD207" i="8"/>
  <c r="AD205" i="8"/>
  <c r="AD194" i="8"/>
  <c r="AD204" i="8"/>
  <c r="AD206" i="8"/>
  <c r="AD192" i="8"/>
  <c r="AD179" i="8"/>
  <c r="AD183" i="8"/>
  <c r="AD187" i="8"/>
  <c r="AD189" i="8"/>
  <c r="AD193" i="8"/>
  <c r="AD177" i="8"/>
  <c r="AD181" i="8"/>
  <c r="AD185" i="8"/>
  <c r="AD190" i="8"/>
  <c r="AD191" i="8"/>
  <c r="AD178" i="8"/>
  <c r="AD182" i="8"/>
  <c r="AD186" i="8"/>
  <c r="AD180" i="8"/>
  <c r="AD184" i="8"/>
  <c r="Z222" i="8"/>
  <c r="Z216" i="8"/>
  <c r="Z213" i="8"/>
  <c r="Z211" i="8"/>
  <c r="Z215" i="8"/>
  <c r="Z212" i="8"/>
  <c r="Z223" i="8"/>
  <c r="Z217" i="8"/>
  <c r="Z214" i="8"/>
  <c r="J218" i="8"/>
  <c r="Q198" i="8"/>
  <c r="Q204" i="8"/>
  <c r="Q203" i="8"/>
  <c r="Q207" i="8"/>
  <c r="Q184" i="8"/>
  <c r="Q189" i="8"/>
  <c r="Q181" i="8"/>
  <c r="Q185" i="8"/>
  <c r="Q194" i="8"/>
  <c r="Q177" i="8"/>
  <c r="Q179" i="8"/>
  <c r="Q187" i="8"/>
  <c r="Q192" i="8"/>
  <c r="M223" i="8"/>
  <c r="M217" i="8"/>
  <c r="M214" i="8"/>
  <c r="M222" i="8"/>
  <c r="M216" i="8"/>
  <c r="M213" i="8"/>
  <c r="M211" i="8"/>
  <c r="M212" i="8"/>
  <c r="M215" i="8"/>
  <c r="O218" i="8"/>
  <c r="I218" i="8"/>
  <c r="Z218" i="8"/>
  <c r="V197" i="8"/>
  <c r="V200" i="8"/>
  <c r="V203" i="8"/>
  <c r="V201" i="8"/>
  <c r="V198" i="8"/>
  <c r="V202" i="8"/>
  <c r="V207" i="8"/>
  <c r="V204" i="8"/>
  <c r="V205" i="8"/>
  <c r="V177" i="8"/>
  <c r="V191" i="8"/>
  <c r="V178" i="8"/>
  <c r="V182" i="8"/>
  <c r="V186" i="8"/>
  <c r="V180" i="8"/>
  <c r="V184" i="8"/>
  <c r="V192" i="8"/>
  <c r="V193" i="8"/>
  <c r="V181" i="8"/>
  <c r="V185" i="8"/>
  <c r="V194" i="8"/>
  <c r="V206" i="8"/>
  <c r="V189" i="8"/>
  <c r="V179" i="8"/>
  <c r="V183" i="8"/>
  <c r="V187" i="8"/>
  <c r="V190" i="8"/>
  <c r="AH203" i="8"/>
  <c r="AH201" i="8"/>
  <c r="AH198" i="8"/>
  <c r="AH202" i="8"/>
  <c r="AH204" i="8"/>
  <c r="AH200" i="8"/>
  <c r="AH206" i="8"/>
  <c r="AH207" i="8"/>
  <c r="AH177" i="8"/>
  <c r="AH178" i="8"/>
  <c r="AH179" i="8"/>
  <c r="AH180" i="8"/>
  <c r="AH181" i="8"/>
  <c r="AH182" i="8"/>
  <c r="AH183" i="8"/>
  <c r="AH184" i="8"/>
  <c r="AH185" i="8"/>
  <c r="AH186" i="8"/>
  <c r="AH187" i="8"/>
  <c r="AH189" i="8"/>
  <c r="AH190" i="8"/>
  <c r="AH191" i="8"/>
  <c r="AH192" i="8"/>
  <c r="AH193" i="8"/>
  <c r="AH205" i="8"/>
  <c r="AH194" i="8"/>
  <c r="AH197" i="8"/>
  <c r="AH222" i="8"/>
  <c r="AH216" i="8"/>
  <c r="AH213" i="8"/>
  <c r="AH211" i="8"/>
  <c r="AH215" i="8"/>
  <c r="AH212" i="8"/>
  <c r="AH223" i="8"/>
  <c r="AH217" i="8"/>
  <c r="AH214" i="8"/>
  <c r="U204" i="8"/>
  <c r="U197" i="8"/>
  <c r="U200" i="8"/>
  <c r="U203" i="8"/>
  <c r="U201" i="8"/>
  <c r="U202" i="8"/>
  <c r="U177" i="8"/>
  <c r="U178" i="8"/>
  <c r="U179" i="8"/>
  <c r="U180" i="8"/>
  <c r="U181" i="8"/>
  <c r="U182" i="8"/>
  <c r="U183" i="8"/>
  <c r="U184" i="8"/>
  <c r="U185" i="8"/>
  <c r="U186" i="8"/>
  <c r="U187" i="8"/>
  <c r="U189" i="8"/>
  <c r="U190" i="8"/>
  <c r="U191" i="8"/>
  <c r="U192" i="8"/>
  <c r="U193" i="8"/>
  <c r="U194" i="8"/>
  <c r="U207" i="8"/>
  <c r="U205" i="8"/>
  <c r="U206" i="8"/>
  <c r="U198" i="8"/>
  <c r="Q213" i="8"/>
  <c r="Q211" i="8"/>
  <c r="Q215" i="8"/>
  <c r="Q212" i="8"/>
  <c r="Q223" i="8"/>
  <c r="Q217" i="8"/>
  <c r="Q214" i="8"/>
  <c r="Q222" i="8"/>
  <c r="Q216" i="8"/>
  <c r="AF198" i="8"/>
  <c r="AF202" i="8"/>
  <c r="AF197" i="8"/>
  <c r="AF200" i="8"/>
  <c r="AF201" i="8"/>
  <c r="AF206" i="8"/>
  <c r="AF207" i="8"/>
  <c r="AF203" i="8"/>
  <c r="AF204" i="8"/>
  <c r="AF205" i="8"/>
  <c r="AF191" i="8"/>
  <c r="AF192" i="8"/>
  <c r="AF189" i="8"/>
  <c r="AF179" i="8"/>
  <c r="AF190" i="8"/>
  <c r="AF177" i="8"/>
  <c r="AF181" i="8"/>
  <c r="AF185" i="8"/>
  <c r="AF184" i="8"/>
  <c r="AF183" i="8"/>
  <c r="AF178" i="8"/>
  <c r="AF182" i="8"/>
  <c r="AF186" i="8"/>
  <c r="AF193" i="8"/>
  <c r="AF180" i="8"/>
  <c r="AF194" i="8"/>
  <c r="AF187" i="8"/>
  <c r="AB214" i="8"/>
  <c r="AB222" i="8"/>
  <c r="AB216" i="8"/>
  <c r="AB213" i="8"/>
  <c r="AB211" i="8"/>
  <c r="AB215" i="8"/>
  <c r="AB223" i="8"/>
  <c r="AB217" i="8"/>
  <c r="AB212" i="8"/>
  <c r="AG213" i="8"/>
  <c r="AG211" i="8"/>
  <c r="AG215" i="8"/>
  <c r="AG212" i="8"/>
  <c r="AG223" i="8"/>
  <c r="AG217" i="8"/>
  <c r="AG214" i="8"/>
  <c r="AG222" i="8"/>
  <c r="AG216" i="8"/>
  <c r="AA218" i="8"/>
  <c r="O198" i="8"/>
  <c r="O204" i="8"/>
  <c r="O203" i="8"/>
  <c r="O177" i="8"/>
  <c r="O179" i="8"/>
  <c r="O181" i="8"/>
  <c r="O184" i="8"/>
  <c r="O185" i="8"/>
  <c r="O187" i="8"/>
  <c r="O207" i="8"/>
  <c r="O192" i="8"/>
  <c r="O194" i="8"/>
  <c r="O189" i="8"/>
  <c r="I198" i="8"/>
  <c r="I204" i="8"/>
  <c r="I203" i="8"/>
  <c r="I177" i="8"/>
  <c r="I187" i="8"/>
  <c r="I192" i="8"/>
  <c r="I207" i="8"/>
  <c r="I181" i="8"/>
  <c r="I179" i="8"/>
  <c r="I189" i="8"/>
  <c r="I194" i="8"/>
  <c r="I185" i="8"/>
  <c r="H218" i="8"/>
  <c r="N203" i="8"/>
  <c r="N198" i="8"/>
  <c r="N207" i="8"/>
  <c r="N204" i="8"/>
  <c r="N194" i="8"/>
  <c r="N177" i="8"/>
  <c r="N181" i="8"/>
  <c r="N185" i="8"/>
  <c r="N179" i="8"/>
  <c r="N187" i="8"/>
  <c r="N184" i="8"/>
  <c r="N189" i="8"/>
  <c r="N192" i="8"/>
  <c r="J222" i="8"/>
  <c r="J216" i="8"/>
  <c r="J213" i="8"/>
  <c r="J211" i="8"/>
  <c r="J215" i="8"/>
  <c r="J212" i="8"/>
  <c r="J223" i="8"/>
  <c r="J217" i="8"/>
  <c r="J214" i="8"/>
  <c r="Y201" i="8"/>
  <c r="Y198" i="8"/>
  <c r="Y202" i="8"/>
  <c r="Y204" i="8"/>
  <c r="Y197" i="8"/>
  <c r="Y203" i="8"/>
  <c r="Y205" i="8"/>
  <c r="Y200" i="8"/>
  <c r="Y206" i="8"/>
  <c r="Y192" i="8"/>
  <c r="Y177" i="8"/>
  <c r="Y179" i="8"/>
  <c r="Y181" i="8"/>
  <c r="Y183" i="8"/>
  <c r="Y185" i="8"/>
  <c r="Y187" i="8"/>
  <c r="Y190" i="8"/>
  <c r="Y194" i="8"/>
  <c r="Y207" i="8"/>
  <c r="Y178" i="8"/>
  <c r="Y182" i="8"/>
  <c r="Y186" i="8"/>
  <c r="Y193" i="8"/>
  <c r="Y191" i="8"/>
  <c r="Y189" i="8"/>
  <c r="Y180" i="8"/>
  <c r="Y184" i="8"/>
  <c r="U223" i="8"/>
  <c r="U217" i="8"/>
  <c r="U214" i="8"/>
  <c r="U222" i="8"/>
  <c r="U216" i="8"/>
  <c r="U213" i="8"/>
  <c r="U211" i="8"/>
  <c r="U212" i="8"/>
  <c r="U215" i="8"/>
  <c r="S203" i="8"/>
  <c r="S198" i="8"/>
  <c r="S177" i="8"/>
  <c r="S179" i="8"/>
  <c r="S181" i="8"/>
  <c r="S184" i="8"/>
  <c r="S185" i="8"/>
  <c r="S187" i="8"/>
  <c r="S192" i="8"/>
  <c r="S189" i="8"/>
  <c r="S194" i="8"/>
  <c r="S204" i="8"/>
  <c r="S207" i="8"/>
  <c r="AB197" i="8"/>
  <c r="AB200" i="8"/>
  <c r="AB203" i="8"/>
  <c r="AB201" i="8"/>
  <c r="AB198" i="8"/>
  <c r="AB202" i="8"/>
  <c r="AB204" i="8"/>
  <c r="AB206" i="8"/>
  <c r="AB178" i="8"/>
  <c r="AB180" i="8"/>
  <c r="AB182" i="8"/>
  <c r="AB184" i="8"/>
  <c r="AB186" i="8"/>
  <c r="AB191" i="8"/>
  <c r="AB177" i="8"/>
  <c r="AB179" i="8"/>
  <c r="AB181" i="8"/>
  <c r="AB183" i="8"/>
  <c r="AB185" i="8"/>
  <c r="AB187" i="8"/>
  <c r="AB189" i="8"/>
  <c r="AB193" i="8"/>
  <c r="AB205" i="8"/>
  <c r="AB207" i="8"/>
  <c r="AB194" i="8"/>
  <c r="AB190" i="8"/>
  <c r="AB192" i="8"/>
  <c r="U218" i="8"/>
  <c r="AF218" i="8"/>
  <c r="W215" i="8"/>
  <c r="W212" i="8"/>
  <c r="W223" i="8"/>
  <c r="W217" i="8"/>
  <c r="W214" i="8"/>
  <c r="W222" i="8"/>
  <c r="W216" i="8"/>
  <c r="W213" i="8"/>
  <c r="W211" i="8"/>
  <c r="Y218" i="8"/>
  <c r="T218" i="8"/>
  <c r="N218" i="8"/>
  <c r="X218" i="8"/>
  <c r="G222" i="8"/>
  <c r="G217" i="8"/>
  <c r="G223" i="8"/>
  <c r="G216" i="8"/>
  <c r="G215" i="8"/>
  <c r="G214" i="8"/>
  <c r="G212" i="8"/>
  <c r="G213" i="8"/>
  <c r="G211" i="8"/>
  <c r="G58" i="8"/>
  <c r="Y213" i="8"/>
  <c r="Y211" i="8"/>
  <c r="Y215" i="8"/>
  <c r="Y212" i="8"/>
  <c r="Y223" i="8"/>
  <c r="Y217" i="8"/>
  <c r="Y214" i="8"/>
  <c r="Y222" i="8"/>
  <c r="Y216" i="8"/>
  <c r="S222" i="8"/>
  <c r="S216" i="8"/>
  <c r="S213" i="8"/>
  <c r="S211" i="8"/>
  <c r="S215" i="8"/>
  <c r="S212" i="8"/>
  <c r="S214" i="8"/>
  <c r="S217" i="8"/>
  <c r="S223" i="8"/>
  <c r="P215" i="8"/>
  <c r="P212" i="8"/>
  <c r="P223" i="8"/>
  <c r="P217" i="8"/>
  <c r="P214" i="8"/>
  <c r="P213" i="8"/>
  <c r="P211" i="8"/>
  <c r="P222" i="8"/>
  <c r="P216" i="8"/>
  <c r="AE198" i="8"/>
  <c r="AE202" i="8"/>
  <c r="AE204" i="8"/>
  <c r="AE197" i="8"/>
  <c r="AE200" i="8"/>
  <c r="AE203" i="8"/>
  <c r="AE201" i="8"/>
  <c r="AE205" i="8"/>
  <c r="AE177" i="8"/>
  <c r="AE178" i="8"/>
  <c r="AE179" i="8"/>
  <c r="AE180" i="8"/>
  <c r="AE181" i="8"/>
  <c r="AE182" i="8"/>
  <c r="AE183" i="8"/>
  <c r="AE184" i="8"/>
  <c r="AE185" i="8"/>
  <c r="AE186" i="8"/>
  <c r="AE187" i="8"/>
  <c r="AE206" i="8"/>
  <c r="AE207" i="8"/>
  <c r="AE190" i="8"/>
  <c r="AE192" i="8"/>
  <c r="AE191" i="8"/>
  <c r="AE193" i="8"/>
  <c r="AE189" i="8"/>
  <c r="AE194" i="8"/>
  <c r="AA222" i="8"/>
  <c r="AA216" i="8"/>
  <c r="AA213" i="8"/>
  <c r="AA211" i="8"/>
  <c r="AA215" i="8"/>
  <c r="AA212" i="8"/>
  <c r="AA214" i="8"/>
  <c r="AA217" i="8"/>
  <c r="AA223" i="8"/>
  <c r="AC218" i="8"/>
  <c r="J203" i="8"/>
  <c r="J198" i="8"/>
  <c r="J204" i="8"/>
  <c r="J207" i="8"/>
  <c r="J179" i="8"/>
  <c r="J189" i="8"/>
  <c r="J194" i="8"/>
  <c r="J181" i="8"/>
  <c r="J177" i="8"/>
  <c r="J187" i="8"/>
  <c r="J192" i="8"/>
  <c r="J185" i="8"/>
  <c r="L218" i="8"/>
  <c r="W218" i="8"/>
  <c r="N212" i="8"/>
  <c r="N223" i="8"/>
  <c r="N217" i="8"/>
  <c r="N214" i="8"/>
  <c r="N222" i="8"/>
  <c r="N216" i="8"/>
  <c r="N213" i="8"/>
  <c r="N211" i="8"/>
  <c r="N215" i="8"/>
  <c r="V212" i="8"/>
  <c r="V223" i="8"/>
  <c r="V217" i="8"/>
  <c r="V214" i="8"/>
  <c r="V222" i="8"/>
  <c r="V216" i="8"/>
  <c r="V213" i="8"/>
  <c r="V211" i="8"/>
  <c r="V215" i="8"/>
  <c r="K222" i="8"/>
  <c r="K216" i="8"/>
  <c r="K213" i="8"/>
  <c r="K211" i="8"/>
  <c r="K215" i="8"/>
  <c r="K212" i="8"/>
  <c r="K214" i="8"/>
  <c r="K217" i="8"/>
  <c r="K223" i="8"/>
  <c r="P218" i="8"/>
  <c r="AI218" i="8"/>
  <c r="P198" i="8"/>
  <c r="P204" i="8"/>
  <c r="P207" i="8"/>
  <c r="P189" i="8"/>
  <c r="P203" i="8"/>
  <c r="P194" i="8"/>
  <c r="P177" i="8"/>
  <c r="P185" i="8"/>
  <c r="P179" i="8"/>
  <c r="P187" i="8"/>
  <c r="P181" i="8"/>
  <c r="P184" i="8"/>
  <c r="P192" i="8"/>
  <c r="L214" i="8"/>
  <c r="L222" i="8"/>
  <c r="L216" i="8"/>
  <c r="L213" i="8"/>
  <c r="L211" i="8"/>
  <c r="L215" i="8"/>
  <c r="L223" i="8"/>
  <c r="L217" i="8"/>
  <c r="L212" i="8"/>
  <c r="AA200" i="8"/>
  <c r="AA203" i="8"/>
  <c r="AA201" i="8"/>
  <c r="AA198" i="8"/>
  <c r="AA202" i="8"/>
  <c r="AA197" i="8"/>
  <c r="AA177" i="8"/>
  <c r="AA178" i="8"/>
  <c r="AA179" i="8"/>
  <c r="AA180" i="8"/>
  <c r="AA181" i="8"/>
  <c r="AA182" i="8"/>
  <c r="AA183" i="8"/>
  <c r="AA184" i="8"/>
  <c r="AA185" i="8"/>
  <c r="AA186" i="8"/>
  <c r="AA187" i="8"/>
  <c r="AA205" i="8"/>
  <c r="AA204" i="8"/>
  <c r="AA206" i="8"/>
  <c r="AA189" i="8"/>
  <c r="AA193" i="8"/>
  <c r="AA194" i="8"/>
  <c r="AA190" i="8"/>
  <c r="AA191" i="8"/>
  <c r="AA192" i="8"/>
  <c r="AA207" i="8"/>
  <c r="AE215" i="8"/>
  <c r="AE212" i="8"/>
  <c r="AE223" i="8"/>
  <c r="AE217" i="8"/>
  <c r="AE214" i="8"/>
  <c r="AE222" i="8"/>
  <c r="AE216" i="8"/>
  <c r="AE213" i="8"/>
  <c r="AE211" i="8"/>
  <c r="L203" i="8"/>
  <c r="L198" i="8"/>
  <c r="L204" i="8"/>
  <c r="L177" i="8"/>
  <c r="L187" i="8"/>
  <c r="L192" i="8"/>
  <c r="L185" i="8"/>
  <c r="L181" i="8"/>
  <c r="L179" i="8"/>
  <c r="L194" i="8"/>
  <c r="L189" i="8"/>
  <c r="L184" i="8"/>
  <c r="L207" i="8"/>
  <c r="AJ197" i="8"/>
  <c r="AJ200" i="8"/>
  <c r="AJ203" i="8"/>
  <c r="AJ201" i="8"/>
  <c r="AJ198" i="8"/>
  <c r="AJ202" i="8"/>
  <c r="AJ204" i="8"/>
  <c r="AJ206" i="8"/>
  <c r="AJ177" i="8"/>
  <c r="AJ179" i="8"/>
  <c r="AJ181" i="8"/>
  <c r="AJ183" i="8"/>
  <c r="AJ185" i="8"/>
  <c r="AJ187" i="8"/>
  <c r="AJ192" i="8"/>
  <c r="AJ207" i="8"/>
  <c r="AJ178" i="8"/>
  <c r="AJ180" i="8"/>
  <c r="AJ182" i="8"/>
  <c r="AJ184" i="8"/>
  <c r="AJ186" i="8"/>
  <c r="AJ190" i="8"/>
  <c r="AJ205" i="8"/>
  <c r="AJ191" i="8"/>
  <c r="AJ193" i="8"/>
  <c r="AJ189" i="8"/>
  <c r="AJ194" i="8"/>
  <c r="AD212" i="8"/>
  <c r="AD223" i="8"/>
  <c r="AD217" i="8"/>
  <c r="AD214" i="8"/>
  <c r="AD222" i="8"/>
  <c r="AD216" i="8"/>
  <c r="AD213" i="8"/>
  <c r="AD211" i="8"/>
  <c r="AD215" i="8"/>
  <c r="AC204" i="8"/>
  <c r="AC197" i="8"/>
  <c r="AC200" i="8"/>
  <c r="AC203" i="8"/>
  <c r="AC201" i="8"/>
  <c r="AC177" i="8"/>
  <c r="AC178" i="8"/>
  <c r="AC179" i="8"/>
  <c r="AC180" i="8"/>
  <c r="AC181" i="8"/>
  <c r="AC182" i="8"/>
  <c r="AC183" i="8"/>
  <c r="AC184" i="8"/>
  <c r="AC185" i="8"/>
  <c r="AC186" i="8"/>
  <c r="AC187" i="8"/>
  <c r="AC189" i="8"/>
  <c r="AC190" i="8"/>
  <c r="AC191" i="8"/>
  <c r="AC192" i="8"/>
  <c r="AC193" i="8"/>
  <c r="AC207" i="8"/>
  <c r="AC198" i="8"/>
  <c r="AC202" i="8"/>
  <c r="AC194" i="8"/>
  <c r="AC206" i="8"/>
  <c r="AC205" i="8"/>
  <c r="W198" i="8"/>
  <c r="W202" i="8"/>
  <c r="W204" i="8"/>
  <c r="W197" i="8"/>
  <c r="W200" i="8"/>
  <c r="W203" i="8"/>
  <c r="W205" i="8"/>
  <c r="W177" i="8"/>
  <c r="W178" i="8"/>
  <c r="W179" i="8"/>
  <c r="W180" i="8"/>
  <c r="W181" i="8"/>
  <c r="W182" i="8"/>
  <c r="W183" i="8"/>
  <c r="W184" i="8"/>
  <c r="W185" i="8"/>
  <c r="W186" i="8"/>
  <c r="W187" i="8"/>
  <c r="W201" i="8"/>
  <c r="W206" i="8"/>
  <c r="W189" i="8"/>
  <c r="W193" i="8"/>
  <c r="W207" i="8"/>
  <c r="W191" i="8"/>
  <c r="W194" i="8"/>
  <c r="W190" i="8"/>
  <c r="W192" i="8"/>
  <c r="AG201" i="8"/>
  <c r="AG198" i="8"/>
  <c r="AG202" i="8"/>
  <c r="AG204" i="8"/>
  <c r="AG197" i="8"/>
  <c r="AG203" i="8"/>
  <c r="AG205" i="8"/>
  <c r="AG189" i="8"/>
  <c r="AG193" i="8"/>
  <c r="AG207" i="8"/>
  <c r="AG178" i="8"/>
  <c r="AG180" i="8"/>
  <c r="AG182" i="8"/>
  <c r="AG184" i="8"/>
  <c r="AG186" i="8"/>
  <c r="AG194" i="8"/>
  <c r="AG206" i="8"/>
  <c r="AG191" i="8"/>
  <c r="AG179" i="8"/>
  <c r="AG183" i="8"/>
  <c r="AG187" i="8"/>
  <c r="AG200" i="8"/>
  <c r="AG192" i="8"/>
  <c r="AG190" i="8"/>
  <c r="AG177" i="8"/>
  <c r="AG181" i="8"/>
  <c r="AG185" i="8"/>
  <c r="K218" i="8"/>
  <c r="V218" i="8"/>
  <c r="AG218" i="8"/>
  <c r="X215" i="8"/>
  <c r="X212" i="8"/>
  <c r="X223" i="8"/>
  <c r="X217" i="8"/>
  <c r="X214" i="8"/>
  <c r="X213" i="8"/>
  <c r="X211" i="8"/>
  <c r="X222" i="8"/>
  <c r="X216" i="8"/>
  <c r="AI222" i="8"/>
  <c r="AI216" i="8"/>
  <c r="AI213" i="8"/>
  <c r="AI211" i="8"/>
  <c r="AI215" i="8"/>
  <c r="AI212" i="8"/>
  <c r="AI214" i="8"/>
  <c r="AI217" i="8"/>
  <c r="AI223" i="8"/>
  <c r="AC223" i="8"/>
  <c r="AC217" i="8"/>
  <c r="AC214" i="8"/>
  <c r="AC222" i="8"/>
  <c r="AC216" i="8"/>
  <c r="AC213" i="8"/>
  <c r="AC211" i="8"/>
  <c r="AC212" i="8"/>
  <c r="AC215" i="8"/>
  <c r="R218" i="8"/>
  <c r="V174" i="8"/>
  <c r="V175" i="8"/>
  <c r="V176" i="8"/>
  <c r="V173" i="8"/>
  <c r="U174" i="8"/>
  <c r="U176" i="8"/>
  <c r="U173" i="8"/>
  <c r="U175" i="8"/>
  <c r="AF175" i="8"/>
  <c r="AF174" i="8"/>
  <c r="AF176" i="8"/>
  <c r="AF173" i="8"/>
  <c r="Q175" i="8"/>
  <c r="Q176" i="8"/>
  <c r="Q174" i="8"/>
  <c r="AH175" i="8"/>
  <c r="AH173" i="8"/>
  <c r="AH174" i="8"/>
  <c r="AH176" i="8"/>
  <c r="O174" i="8"/>
  <c r="O176" i="8"/>
  <c r="O175" i="8"/>
  <c r="N174" i="8"/>
  <c r="Y175" i="8"/>
  <c r="Y176" i="8"/>
  <c r="Y174" i="8"/>
  <c r="Y173" i="8"/>
  <c r="AE174" i="8"/>
  <c r="AE176" i="8"/>
  <c r="AE173" i="8"/>
  <c r="AE175" i="8"/>
  <c r="AD174" i="8"/>
  <c r="AD176" i="8"/>
  <c r="AD173" i="8"/>
  <c r="AD175" i="8"/>
  <c r="AB176" i="8"/>
  <c r="AB173" i="8"/>
  <c r="AB175" i="8"/>
  <c r="AB174" i="8"/>
  <c r="P173" i="8"/>
  <c r="AA173" i="8"/>
  <c r="AA176" i="8"/>
  <c r="AA175" i="8"/>
  <c r="AA174" i="8"/>
  <c r="AJ176" i="8"/>
  <c r="AJ173" i="8"/>
  <c r="AJ175" i="8"/>
  <c r="AJ174" i="8"/>
  <c r="AC176" i="8"/>
  <c r="AC173" i="8"/>
  <c r="AC174" i="8"/>
  <c r="AC175" i="8"/>
  <c r="W174" i="8"/>
  <c r="W176" i="8"/>
  <c r="W173" i="8"/>
  <c r="W175" i="8"/>
  <c r="AG175" i="8"/>
  <c r="AG174" i="8"/>
  <c r="AG176" i="8"/>
  <c r="AG173" i="8"/>
  <c r="Z173" i="8"/>
  <c r="Z175" i="8"/>
  <c r="Z174" i="8"/>
  <c r="Z176" i="8"/>
  <c r="X174" i="8"/>
  <c r="X173" i="8"/>
  <c r="X175" i="8"/>
  <c r="X176" i="8"/>
  <c r="AI173" i="8"/>
  <c r="AI174" i="8"/>
  <c r="AI175" i="8"/>
  <c r="AI176" i="8"/>
  <c r="R173" i="8"/>
  <c r="T173" i="8"/>
  <c r="T175" i="8"/>
  <c r="J87" i="8"/>
  <c r="J184" i="8" s="1"/>
  <c r="H68" i="8"/>
  <c r="H204" i="8" s="1"/>
  <c r="H58" i="8"/>
  <c r="H173" i="8" s="1"/>
  <c r="H60" i="8"/>
  <c r="H175" i="8" s="1"/>
  <c r="H67" i="8"/>
  <c r="H203" i="8" s="1"/>
  <c r="H64" i="8"/>
  <c r="H177" i="8" s="1"/>
  <c r="H59" i="8"/>
  <c r="H174" i="8" s="1"/>
  <c r="H61" i="8"/>
  <c r="H176" i="8" s="1"/>
  <c r="R44" i="8"/>
  <c r="R64" i="8"/>
  <c r="R61" i="8"/>
  <c r="R176" i="8" s="1"/>
  <c r="R68" i="8"/>
  <c r="R58" i="8"/>
  <c r="R67" i="8"/>
  <c r="R60" i="8"/>
  <c r="R175" i="8" s="1"/>
  <c r="R59" i="8"/>
  <c r="R174" i="8" s="1"/>
  <c r="AJ44" i="8"/>
  <c r="AJ64" i="8"/>
  <c r="AJ61" i="8"/>
  <c r="AJ60" i="8"/>
  <c r="AJ68" i="8"/>
  <c r="AJ58" i="8"/>
  <c r="AJ67" i="8"/>
  <c r="AJ59" i="8"/>
  <c r="O44" i="8"/>
  <c r="O60" i="8"/>
  <c r="O64" i="8"/>
  <c r="O59" i="8"/>
  <c r="O61" i="8"/>
  <c r="O68" i="8"/>
  <c r="O58" i="8"/>
  <c r="O173" i="8" s="1"/>
  <c r="O67" i="8"/>
  <c r="Z44" i="8"/>
  <c r="Z64" i="8"/>
  <c r="Z60" i="8"/>
  <c r="Z67" i="8"/>
  <c r="Z59" i="8"/>
  <c r="Z61" i="8"/>
  <c r="Z68" i="8"/>
  <c r="Z58" i="8"/>
  <c r="K59" i="8"/>
  <c r="K174" i="8" s="1"/>
  <c r="K61" i="8"/>
  <c r="K176" i="8" s="1"/>
  <c r="K68" i="8"/>
  <c r="K58" i="8"/>
  <c r="K173" i="8" s="1"/>
  <c r="K60" i="8"/>
  <c r="K175" i="8" s="1"/>
  <c r="K67" i="8"/>
  <c r="K64" i="8"/>
  <c r="W44" i="8"/>
  <c r="W61" i="8"/>
  <c r="W59" i="8"/>
  <c r="W64" i="8"/>
  <c r="W68" i="8"/>
  <c r="W58" i="8"/>
  <c r="W60" i="8"/>
  <c r="W67" i="8"/>
  <c r="AH44" i="8"/>
  <c r="AH64" i="8"/>
  <c r="AH61" i="8"/>
  <c r="AH68" i="8"/>
  <c r="AH58" i="8"/>
  <c r="AH67" i="8"/>
  <c r="AH60" i="8"/>
  <c r="AH59" i="8"/>
  <c r="Q44" i="8"/>
  <c r="Q61" i="8"/>
  <c r="Q60" i="8"/>
  <c r="Q59" i="8"/>
  <c r="Q67" i="8"/>
  <c r="Q64" i="8"/>
  <c r="Q68" i="8"/>
  <c r="Q58" i="8"/>
  <c r="Q173" i="8" s="1"/>
  <c r="AB44" i="8"/>
  <c r="AB59" i="8"/>
  <c r="AB61" i="8"/>
  <c r="AB68" i="8"/>
  <c r="AB58" i="8"/>
  <c r="AB60" i="8"/>
  <c r="AB67" i="8"/>
  <c r="AB64" i="8"/>
  <c r="J64" i="8"/>
  <c r="J60" i="8"/>
  <c r="J175" i="8" s="1"/>
  <c r="J67" i="8"/>
  <c r="J59" i="8"/>
  <c r="J174" i="8" s="1"/>
  <c r="J61" i="8"/>
  <c r="J176" i="8" s="1"/>
  <c r="J68" i="8"/>
  <c r="J58" i="8"/>
  <c r="J173" i="8" s="1"/>
  <c r="U44" i="8"/>
  <c r="U67" i="8"/>
  <c r="U59" i="8"/>
  <c r="U64" i="8"/>
  <c r="U68" i="8"/>
  <c r="U58" i="8"/>
  <c r="U61" i="8"/>
  <c r="U60" i="8"/>
  <c r="H87" i="8"/>
  <c r="H184" i="8" s="1"/>
  <c r="M44" i="8"/>
  <c r="M67" i="8"/>
  <c r="M64" i="8"/>
  <c r="M61" i="8"/>
  <c r="M176" i="8" s="1"/>
  <c r="M68" i="8"/>
  <c r="M58" i="8"/>
  <c r="M173" i="8" s="1"/>
  <c r="M60" i="8"/>
  <c r="M175" i="8" s="1"/>
  <c r="M59" i="8"/>
  <c r="M174" i="8" s="1"/>
  <c r="AG44" i="8"/>
  <c r="AG61" i="8"/>
  <c r="AG58" i="8"/>
  <c r="AG60" i="8"/>
  <c r="AG59" i="8"/>
  <c r="AG67" i="8"/>
  <c r="AG64" i="8"/>
  <c r="AG68" i="8"/>
  <c r="G68" i="8"/>
  <c r="G67" i="8"/>
  <c r="G64" i="8"/>
  <c r="Y44" i="8"/>
  <c r="Y61" i="8"/>
  <c r="Y68" i="8"/>
  <c r="Y60" i="8"/>
  <c r="Y67" i="8"/>
  <c r="Y59" i="8"/>
  <c r="Y64" i="8"/>
  <c r="Y58" i="8"/>
  <c r="S44" i="8"/>
  <c r="S59" i="8"/>
  <c r="S174" i="8" s="1"/>
  <c r="S64" i="8"/>
  <c r="S68" i="8"/>
  <c r="S58" i="8"/>
  <c r="S173" i="8" s="1"/>
  <c r="S60" i="8"/>
  <c r="S175" i="8" s="1"/>
  <c r="S67" i="8"/>
  <c r="S61" i="8"/>
  <c r="S176" i="8" s="1"/>
  <c r="P44" i="8"/>
  <c r="P68" i="8"/>
  <c r="P58" i="8"/>
  <c r="P67" i="8"/>
  <c r="P59" i="8"/>
  <c r="P174" i="8" s="1"/>
  <c r="P64" i="8"/>
  <c r="P61" i="8"/>
  <c r="P176" i="8" s="1"/>
  <c r="P60" i="8"/>
  <c r="P175" i="8" s="1"/>
  <c r="AA44" i="8"/>
  <c r="AA59" i="8"/>
  <c r="AA61" i="8"/>
  <c r="AA68" i="8"/>
  <c r="AA58" i="8"/>
  <c r="AA67" i="8"/>
  <c r="AA60" i="8"/>
  <c r="AA64" i="8"/>
  <c r="N44" i="8"/>
  <c r="N60" i="8"/>
  <c r="N175" i="8" s="1"/>
  <c r="N59" i="8"/>
  <c r="N68" i="8"/>
  <c r="N64" i="8"/>
  <c r="N61" i="8"/>
  <c r="N176" i="8" s="1"/>
  <c r="N58" i="8"/>
  <c r="N173" i="8" s="1"/>
  <c r="N67" i="8"/>
  <c r="V44" i="8"/>
  <c r="V60" i="8"/>
  <c r="V67" i="8"/>
  <c r="V59" i="8"/>
  <c r="V61" i="8"/>
  <c r="V68" i="8"/>
  <c r="V58" i="8"/>
  <c r="V64" i="8"/>
  <c r="AE44" i="8"/>
  <c r="AE60" i="8"/>
  <c r="AE67" i="8"/>
  <c r="AE64" i="8"/>
  <c r="AE59" i="8"/>
  <c r="AE61" i="8"/>
  <c r="AE68" i="8"/>
  <c r="AE58" i="8"/>
  <c r="AD44" i="8"/>
  <c r="AD60" i="8"/>
  <c r="AD59" i="8"/>
  <c r="AD64" i="8"/>
  <c r="AD61" i="8"/>
  <c r="AD68" i="8"/>
  <c r="AD58" i="8"/>
  <c r="AD67" i="8"/>
  <c r="L44" i="8"/>
  <c r="L64" i="8"/>
  <c r="L61" i="8"/>
  <c r="L176" i="8" s="1"/>
  <c r="L68" i="8"/>
  <c r="L58" i="8"/>
  <c r="L173" i="8" s="1"/>
  <c r="L60" i="8"/>
  <c r="L175" i="8" s="1"/>
  <c r="L67" i="8"/>
  <c r="L59" i="8"/>
  <c r="L174" i="8" s="1"/>
  <c r="X44" i="8"/>
  <c r="X68" i="8"/>
  <c r="X58" i="8"/>
  <c r="X60" i="8"/>
  <c r="X67" i="8"/>
  <c r="X64" i="8"/>
  <c r="X59" i="8"/>
  <c r="X61" i="8"/>
  <c r="AI44" i="8"/>
  <c r="AI59" i="8"/>
  <c r="AI64" i="8"/>
  <c r="AI68" i="8"/>
  <c r="AI58" i="8"/>
  <c r="AI60" i="8"/>
  <c r="AI67" i="8"/>
  <c r="AI61" i="8"/>
  <c r="AC44" i="8"/>
  <c r="AC67" i="8"/>
  <c r="AC64" i="8"/>
  <c r="AC58" i="8"/>
  <c r="AC61" i="8"/>
  <c r="AC68" i="8"/>
  <c r="AC60" i="8"/>
  <c r="AC59" i="8"/>
  <c r="AF44" i="8"/>
  <c r="AF68" i="8"/>
  <c r="AF58" i="8"/>
  <c r="AF67" i="8"/>
  <c r="AF59" i="8"/>
  <c r="AF64" i="8"/>
  <c r="AF61" i="8"/>
  <c r="AF60" i="8"/>
  <c r="G87" i="8"/>
  <c r="I87" i="8"/>
  <c r="I184" i="8" s="1"/>
  <c r="I61" i="8"/>
  <c r="I176" i="8" s="1"/>
  <c r="I68" i="8"/>
  <c r="I58" i="8"/>
  <c r="I173" i="8" s="1"/>
  <c r="I60" i="8"/>
  <c r="I175" i="8" s="1"/>
  <c r="I59" i="8"/>
  <c r="I174" i="8" s="1"/>
  <c r="I67" i="8"/>
  <c r="I64" i="8"/>
  <c r="T44" i="8"/>
  <c r="T61" i="8"/>
  <c r="T176" i="8" s="1"/>
  <c r="T60" i="8"/>
  <c r="T68" i="8"/>
  <c r="T58" i="8"/>
  <c r="T67" i="8"/>
  <c r="T59" i="8"/>
  <c r="T174" i="8" s="1"/>
  <c r="T64" i="8"/>
  <c r="AD159" i="8"/>
  <c r="AD160" i="8"/>
  <c r="AD161" i="8"/>
  <c r="AD164" i="8"/>
  <c r="AD165" i="8"/>
  <c r="AD166" i="8"/>
  <c r="I159" i="8"/>
  <c r="I165" i="8"/>
  <c r="I160" i="8"/>
  <c r="I166" i="8"/>
  <c r="I161" i="8"/>
  <c r="I164" i="8"/>
  <c r="H44" i="8"/>
  <c r="Q166" i="8"/>
  <c r="Q159" i="8"/>
  <c r="Q160" i="8"/>
  <c r="Q161" i="8"/>
  <c r="Q165" i="8"/>
  <c r="Q164" i="8"/>
  <c r="AB164" i="8"/>
  <c r="AB166" i="8"/>
  <c r="AB159" i="8"/>
  <c r="AB161" i="8"/>
  <c r="AB160" i="8"/>
  <c r="AB165" i="8"/>
  <c r="M122" i="8"/>
  <c r="M126" i="8"/>
  <c r="M130" i="8"/>
  <c r="M123" i="8"/>
  <c r="M127" i="8"/>
  <c r="M124" i="8"/>
  <c r="M128" i="8"/>
  <c r="M121" i="8"/>
  <c r="M125" i="8"/>
  <c r="M129" i="8"/>
  <c r="M190" i="8" s="1"/>
  <c r="M131" i="8"/>
  <c r="G128" i="8"/>
  <c r="G129" i="8"/>
  <c r="G123" i="8"/>
  <c r="G131" i="8"/>
  <c r="G125" i="8"/>
  <c r="G124" i="8"/>
  <c r="G122" i="8"/>
  <c r="G127" i="8"/>
  <c r="G130" i="8"/>
  <c r="G121" i="8"/>
  <c r="G126" i="8"/>
  <c r="G159" i="8"/>
  <c r="G165" i="8"/>
  <c r="G166" i="8"/>
  <c r="G161" i="8"/>
  <c r="G164" i="8"/>
  <c r="G160" i="8"/>
  <c r="X121" i="8"/>
  <c r="X125" i="8"/>
  <c r="X129" i="8"/>
  <c r="X122" i="8"/>
  <c r="X126" i="8"/>
  <c r="X130" i="8"/>
  <c r="X124" i="8"/>
  <c r="X128" i="8"/>
  <c r="X127" i="8"/>
  <c r="X123" i="8"/>
  <c r="X131" i="8"/>
  <c r="Q124" i="8"/>
  <c r="Q128" i="8"/>
  <c r="Q121" i="8"/>
  <c r="Q125" i="8"/>
  <c r="Q122" i="8"/>
  <c r="Q126" i="8"/>
  <c r="Q130" i="8"/>
  <c r="Q123" i="8"/>
  <c r="Q127" i="8"/>
  <c r="Q131" i="8"/>
  <c r="Q129" i="8"/>
  <c r="Q190" i="8" s="1"/>
  <c r="K123" i="8"/>
  <c r="K127" i="8"/>
  <c r="K131" i="8"/>
  <c r="K124" i="8"/>
  <c r="K121" i="8"/>
  <c r="K125" i="8"/>
  <c r="K129" i="8"/>
  <c r="K190" i="8" s="1"/>
  <c r="K122" i="8"/>
  <c r="K126" i="8"/>
  <c r="K130" i="8"/>
  <c r="K128" i="8"/>
  <c r="U122" i="8"/>
  <c r="U126" i="8"/>
  <c r="U130" i="8"/>
  <c r="U123" i="8"/>
  <c r="U124" i="8"/>
  <c r="U128" i="8"/>
  <c r="U121" i="8"/>
  <c r="U125" i="8"/>
  <c r="U129" i="8"/>
  <c r="U127" i="8"/>
  <c r="U131" i="8"/>
  <c r="Y166" i="8"/>
  <c r="Y159" i="8"/>
  <c r="Y160" i="8"/>
  <c r="Y161" i="8"/>
  <c r="Y165" i="8"/>
  <c r="Y164" i="8"/>
  <c r="AJ164" i="8"/>
  <c r="AJ166" i="8"/>
  <c r="AJ165" i="8"/>
  <c r="AJ160" i="8"/>
  <c r="AJ161" i="8"/>
  <c r="AJ159" i="8"/>
  <c r="O121" i="8"/>
  <c r="O125" i="8"/>
  <c r="O129" i="8"/>
  <c r="O190" i="8" s="1"/>
  <c r="O122" i="8"/>
  <c r="O126" i="8"/>
  <c r="O123" i="8"/>
  <c r="O127" i="8"/>
  <c r="O131" i="8"/>
  <c r="O124" i="8"/>
  <c r="O128" i="8"/>
  <c r="O130" i="8"/>
  <c r="AH124" i="8"/>
  <c r="AH128" i="8"/>
  <c r="AH121" i="8"/>
  <c r="AH125" i="8"/>
  <c r="AH129" i="8"/>
  <c r="AH123" i="8"/>
  <c r="AH127" i="8"/>
  <c r="AH131" i="8"/>
  <c r="AH130" i="8"/>
  <c r="AH126" i="8"/>
  <c r="AH122" i="8"/>
  <c r="AF121" i="8"/>
  <c r="AF125" i="8"/>
  <c r="AF129" i="8"/>
  <c r="AF122" i="8"/>
  <c r="AF126" i="8"/>
  <c r="AF130" i="8"/>
  <c r="AF124" i="8"/>
  <c r="AF128" i="8"/>
  <c r="AF127" i="8"/>
  <c r="AF123" i="8"/>
  <c r="AF131" i="8"/>
  <c r="K44" i="8"/>
  <c r="T164" i="8"/>
  <c r="T166" i="8"/>
  <c r="T165" i="8"/>
  <c r="T160" i="8"/>
  <c r="T159" i="8"/>
  <c r="T161" i="8"/>
  <c r="Z165" i="8"/>
  <c r="Z166" i="8"/>
  <c r="Z160" i="8"/>
  <c r="Z159" i="8"/>
  <c r="Z161" i="8"/>
  <c r="Z164" i="8"/>
  <c r="AG166" i="8"/>
  <c r="AG159" i="8"/>
  <c r="AG160" i="8"/>
  <c r="AG161" i="8"/>
  <c r="AG165" i="8"/>
  <c r="AG164" i="8"/>
  <c r="N122" i="8"/>
  <c r="N126" i="8"/>
  <c r="N130" i="8"/>
  <c r="N123" i="8"/>
  <c r="N127" i="8"/>
  <c r="N131" i="8"/>
  <c r="N121" i="8"/>
  <c r="N125" i="8"/>
  <c r="N129" i="8"/>
  <c r="N190" i="8" s="1"/>
  <c r="N124" i="8"/>
  <c r="N128" i="8"/>
  <c r="W159" i="8"/>
  <c r="W160" i="8"/>
  <c r="W161" i="8"/>
  <c r="W164" i="8"/>
  <c r="W165" i="8"/>
  <c r="W166" i="8"/>
  <c r="AA123" i="8"/>
  <c r="AA127" i="8"/>
  <c r="AA131" i="8"/>
  <c r="AA124" i="8"/>
  <c r="AA121" i="8"/>
  <c r="AA125" i="8"/>
  <c r="AA129" i="8"/>
  <c r="AA122" i="8"/>
  <c r="AA126" i="8"/>
  <c r="AA130" i="8"/>
  <c r="AA128" i="8"/>
  <c r="J44" i="8"/>
  <c r="J159" i="8"/>
  <c r="J161" i="8"/>
  <c r="J165" i="8"/>
  <c r="J160" i="8"/>
  <c r="J166" i="8"/>
  <c r="J164" i="8"/>
  <c r="U165" i="8"/>
  <c r="U166" i="8"/>
  <c r="U161" i="8"/>
  <c r="U159" i="8"/>
  <c r="U160" i="8"/>
  <c r="U164" i="8"/>
  <c r="O159" i="8"/>
  <c r="O160" i="8"/>
  <c r="O161" i="8"/>
  <c r="O164" i="8"/>
  <c r="O166" i="8"/>
  <c r="O165" i="8"/>
  <c r="AE159" i="8"/>
  <c r="AE160" i="8"/>
  <c r="AE161" i="8"/>
  <c r="AE164" i="8"/>
  <c r="AE166" i="8"/>
  <c r="AE165" i="8"/>
  <c r="G44" i="8"/>
  <c r="G59" i="8"/>
  <c r="G60" i="8"/>
  <c r="G61" i="8"/>
  <c r="AG124" i="8"/>
  <c r="AG128" i="8"/>
  <c r="AG121" i="8"/>
  <c r="AG125" i="8"/>
  <c r="AG122" i="8"/>
  <c r="AG126" i="8"/>
  <c r="AG130" i="8"/>
  <c r="AG123" i="8"/>
  <c r="AG127" i="8"/>
  <c r="AG131" i="8"/>
  <c r="AG129" i="8"/>
  <c r="AA164" i="8"/>
  <c r="AA165" i="8"/>
  <c r="AA166" i="8"/>
  <c r="AA159" i="8"/>
  <c r="AA161" i="8"/>
  <c r="AA160" i="8"/>
  <c r="L123" i="8"/>
  <c r="L127" i="8"/>
  <c r="L131" i="8"/>
  <c r="L124" i="8"/>
  <c r="L128" i="8"/>
  <c r="L121" i="8"/>
  <c r="L122" i="8"/>
  <c r="L126" i="8"/>
  <c r="L130" i="8"/>
  <c r="L125" i="8"/>
  <c r="L129" i="8"/>
  <c r="L190" i="8" s="1"/>
  <c r="W121" i="8"/>
  <c r="W125" i="8"/>
  <c r="W129" i="8"/>
  <c r="W122" i="8"/>
  <c r="W126" i="8"/>
  <c r="W123" i="8"/>
  <c r="W127" i="8"/>
  <c r="W131" i="8"/>
  <c r="W124" i="8"/>
  <c r="W128" i="8"/>
  <c r="W130" i="8"/>
  <c r="H165" i="8"/>
  <c r="H161" i="8"/>
  <c r="H160" i="8"/>
  <c r="H166" i="8"/>
  <c r="H164" i="8"/>
  <c r="H159" i="8"/>
  <c r="P121" i="8"/>
  <c r="P125" i="8"/>
  <c r="P129" i="8"/>
  <c r="P190" i="8" s="1"/>
  <c r="P122" i="8"/>
  <c r="P126" i="8"/>
  <c r="P130" i="8"/>
  <c r="P124" i="8"/>
  <c r="P128" i="8"/>
  <c r="P127" i="8"/>
  <c r="P123" i="8"/>
  <c r="P131" i="8"/>
  <c r="H127" i="8"/>
  <c r="H122" i="8"/>
  <c r="H128" i="8"/>
  <c r="H123" i="8"/>
  <c r="H131" i="8"/>
  <c r="H121" i="8"/>
  <c r="H129" i="8"/>
  <c r="H190" i="8" s="1"/>
  <c r="H124" i="8"/>
  <c r="H130" i="8"/>
  <c r="H126" i="8"/>
  <c r="H125" i="8"/>
  <c r="X159" i="8"/>
  <c r="X161" i="8"/>
  <c r="X165" i="8"/>
  <c r="X166" i="8"/>
  <c r="X160" i="8"/>
  <c r="X164" i="8"/>
  <c r="AJ123" i="8"/>
  <c r="AJ127" i="8"/>
  <c r="AJ131" i="8"/>
  <c r="AJ124" i="8"/>
  <c r="AJ128" i="8"/>
  <c r="AJ121" i="8"/>
  <c r="AJ122" i="8"/>
  <c r="AJ126" i="8"/>
  <c r="AJ130" i="8"/>
  <c r="AJ125" i="8"/>
  <c r="AJ129" i="8"/>
  <c r="M165" i="8"/>
  <c r="M166" i="8"/>
  <c r="M164" i="8"/>
  <c r="M160" i="8"/>
  <c r="M159" i="8"/>
  <c r="M161" i="8"/>
  <c r="Y124" i="8"/>
  <c r="Y128" i="8"/>
  <c r="Y121" i="8"/>
  <c r="Y125" i="8"/>
  <c r="Y122" i="8"/>
  <c r="Y126" i="8"/>
  <c r="Y130" i="8"/>
  <c r="Y123" i="8"/>
  <c r="Y127" i="8"/>
  <c r="Y131" i="8"/>
  <c r="Y129" i="8"/>
  <c r="AI123" i="8"/>
  <c r="AI127" i="8"/>
  <c r="AI131" i="8"/>
  <c r="AI124" i="8"/>
  <c r="AI121" i="8"/>
  <c r="AI125" i="8"/>
  <c r="AI129" i="8"/>
  <c r="AI122" i="8"/>
  <c r="AI126" i="8"/>
  <c r="AI130" i="8"/>
  <c r="AI128" i="8"/>
  <c r="N159" i="8"/>
  <c r="N160" i="8"/>
  <c r="N161" i="8"/>
  <c r="N164" i="8"/>
  <c r="N165" i="8"/>
  <c r="N166" i="8"/>
  <c r="R124" i="8"/>
  <c r="R128" i="8"/>
  <c r="R121" i="8"/>
  <c r="R125" i="8"/>
  <c r="R129" i="8"/>
  <c r="R190" i="8" s="1"/>
  <c r="R123" i="8"/>
  <c r="R127" i="8"/>
  <c r="R131" i="8"/>
  <c r="R122" i="8"/>
  <c r="R130" i="8"/>
  <c r="R126" i="8"/>
  <c r="AC122" i="8"/>
  <c r="AC126" i="8"/>
  <c r="AC130" i="8"/>
  <c r="AC123" i="8"/>
  <c r="AC124" i="8"/>
  <c r="AC128" i="8"/>
  <c r="AC121" i="8"/>
  <c r="AC125" i="8"/>
  <c r="AC129" i="8"/>
  <c r="AC127" i="8"/>
  <c r="AC131" i="8"/>
  <c r="AD122" i="8"/>
  <c r="AD126" i="8"/>
  <c r="AD130" i="8"/>
  <c r="AD123" i="8"/>
  <c r="AD127" i="8"/>
  <c r="AD131" i="8"/>
  <c r="AD121" i="8"/>
  <c r="AD125" i="8"/>
  <c r="AD129" i="8"/>
  <c r="AD124" i="8"/>
  <c r="AD128" i="8"/>
  <c r="L160" i="8"/>
  <c r="L164" i="8"/>
  <c r="L159" i="8"/>
  <c r="L166" i="8"/>
  <c r="L165" i="8"/>
  <c r="L161" i="8"/>
  <c r="S164" i="8"/>
  <c r="S165" i="8"/>
  <c r="S160" i="8"/>
  <c r="S166" i="8"/>
  <c r="S159" i="8"/>
  <c r="S161" i="8"/>
  <c r="J124" i="8"/>
  <c r="J122" i="8"/>
  <c r="J130" i="8"/>
  <c r="J125" i="8"/>
  <c r="J123" i="8"/>
  <c r="J131" i="8"/>
  <c r="J121" i="8"/>
  <c r="J129" i="8"/>
  <c r="J190" i="8" s="1"/>
  <c r="J126" i="8"/>
  <c r="J128" i="8"/>
  <c r="J127" i="8"/>
  <c r="AB123" i="8"/>
  <c r="AB127" i="8"/>
  <c r="AB131" i="8"/>
  <c r="AB124" i="8"/>
  <c r="AB128" i="8"/>
  <c r="AB121" i="8"/>
  <c r="AB122" i="8"/>
  <c r="AB126" i="8"/>
  <c r="AB130" i="8"/>
  <c r="AB129" i="8"/>
  <c r="AB125" i="8"/>
  <c r="V122" i="8"/>
  <c r="V126" i="8"/>
  <c r="V130" i="8"/>
  <c r="V123" i="8"/>
  <c r="V127" i="8"/>
  <c r="V131" i="8"/>
  <c r="V121" i="8"/>
  <c r="V125" i="8"/>
  <c r="V129" i="8"/>
  <c r="V124" i="8"/>
  <c r="V128" i="8"/>
  <c r="AI164" i="8"/>
  <c r="AI165" i="8"/>
  <c r="AI160" i="8"/>
  <c r="AI166" i="8"/>
  <c r="AI159" i="8"/>
  <c r="AI161" i="8"/>
  <c r="R165" i="8"/>
  <c r="R166" i="8"/>
  <c r="R159" i="8"/>
  <c r="R160" i="8"/>
  <c r="R161" i="8"/>
  <c r="R164" i="8"/>
  <c r="AC165" i="8"/>
  <c r="AC166" i="8"/>
  <c r="AC164" i="8"/>
  <c r="AC160" i="8"/>
  <c r="AC159" i="8"/>
  <c r="AC161" i="8"/>
  <c r="P160" i="8"/>
  <c r="P164" i="8"/>
  <c r="P166" i="8"/>
  <c r="P165" i="8"/>
  <c r="P159" i="8"/>
  <c r="P161" i="8"/>
  <c r="S123" i="8"/>
  <c r="S127" i="8"/>
  <c r="S131" i="8"/>
  <c r="S124" i="8"/>
  <c r="S121" i="8"/>
  <c r="S125" i="8"/>
  <c r="S129" i="8"/>
  <c r="S190" i="8" s="1"/>
  <c r="S122" i="8"/>
  <c r="S126" i="8"/>
  <c r="S130" i="8"/>
  <c r="S128" i="8"/>
  <c r="AH165" i="8"/>
  <c r="AH166" i="8"/>
  <c r="AH159" i="8"/>
  <c r="AH160" i="8"/>
  <c r="AH161" i="8"/>
  <c r="AH164" i="8"/>
  <c r="K165" i="8"/>
  <c r="K161" i="8"/>
  <c r="K159" i="8"/>
  <c r="K164" i="8"/>
  <c r="K160" i="8"/>
  <c r="K166" i="8"/>
  <c r="V159" i="8"/>
  <c r="V160" i="8"/>
  <c r="V161" i="8"/>
  <c r="V164" i="8"/>
  <c r="V165" i="8"/>
  <c r="V166" i="8"/>
  <c r="Z124" i="8"/>
  <c r="Z128" i="8"/>
  <c r="Z121" i="8"/>
  <c r="Z125" i="8"/>
  <c r="Z129" i="8"/>
  <c r="Z123" i="8"/>
  <c r="Z127" i="8"/>
  <c r="Z131" i="8"/>
  <c r="Z122" i="8"/>
  <c r="Z126" i="8"/>
  <c r="Z130" i="8"/>
  <c r="I44" i="8"/>
  <c r="I125" i="8"/>
  <c r="I128" i="8"/>
  <c r="I126" i="8"/>
  <c r="I121" i="8"/>
  <c r="I129" i="8"/>
  <c r="I190" i="8" s="1"/>
  <c r="I124" i="8"/>
  <c r="I127" i="8"/>
  <c r="I130" i="8"/>
  <c r="I122" i="8"/>
  <c r="I123" i="8"/>
  <c r="I131" i="8"/>
  <c r="T123" i="8"/>
  <c r="T127" i="8"/>
  <c r="T131" i="8"/>
  <c r="T124" i="8"/>
  <c r="T128" i="8"/>
  <c r="T121" i="8"/>
  <c r="T122" i="8"/>
  <c r="T126" i="8"/>
  <c r="T130" i="8"/>
  <c r="T129" i="8"/>
  <c r="T190" i="8" s="1"/>
  <c r="T125" i="8"/>
  <c r="AE121" i="8"/>
  <c r="AE125" i="8"/>
  <c r="AE129" i="8"/>
  <c r="AE122" i="8"/>
  <c r="AE126" i="8"/>
  <c r="AE123" i="8"/>
  <c r="AE127" i="8"/>
  <c r="AE131" i="8"/>
  <c r="AE124" i="8"/>
  <c r="AE128" i="8"/>
  <c r="AE130" i="8"/>
  <c r="AF160" i="8"/>
  <c r="AF164" i="8"/>
  <c r="AF166" i="8"/>
  <c r="AF159" i="8"/>
  <c r="AF161" i="8"/>
  <c r="AF165" i="8"/>
  <c r="I153" i="8"/>
  <c r="I155" i="8"/>
  <c r="I152" i="8"/>
  <c r="I197" i="8" s="1"/>
  <c r="I154" i="8"/>
  <c r="I200" i="8" s="1"/>
  <c r="Y135" i="8"/>
  <c r="Y137" i="8"/>
  <c r="Y148" i="8"/>
  <c r="Y138" i="8"/>
  <c r="Y139" i="8"/>
  <c r="Y140" i="8"/>
  <c r="Y147" i="8"/>
  <c r="Y141" i="8"/>
  <c r="Y102" i="8"/>
  <c r="Y134" i="8"/>
  <c r="Y142" i="8"/>
  <c r="Y101" i="8"/>
  <c r="Y107" i="8"/>
  <c r="Y115" i="8"/>
  <c r="Y104" i="8"/>
  <c r="Y106" i="8"/>
  <c r="Y114" i="8"/>
  <c r="Y146" i="8"/>
  <c r="Y98" i="8"/>
  <c r="Y92" i="8"/>
  <c r="Y110" i="8"/>
  <c r="Y116" i="8"/>
  <c r="Y136" i="8"/>
  <c r="Y103" i="8"/>
  <c r="Y109" i="8"/>
  <c r="Y117" i="8"/>
  <c r="Y76" i="8"/>
  <c r="Y72" i="8"/>
  <c r="Y90" i="8"/>
  <c r="Y95" i="8"/>
  <c r="Y84" i="8"/>
  <c r="Y79" i="8"/>
  <c r="Y78" i="8"/>
  <c r="Y77" i="8"/>
  <c r="Y105" i="8"/>
  <c r="Y94" i="8"/>
  <c r="Y83" i="8"/>
  <c r="Y71" i="8"/>
  <c r="Y108" i="8"/>
  <c r="Y118" i="8"/>
  <c r="Y93" i="8"/>
  <c r="Y73" i="8"/>
  <c r="Y111" i="8"/>
  <c r="Y113" i="8"/>
  <c r="Y91" i="8"/>
  <c r="Y80" i="8"/>
  <c r="Q153" i="8"/>
  <c r="Q155" i="8"/>
  <c r="Q152" i="8"/>
  <c r="Q197" i="8" s="1"/>
  <c r="Q154" i="8"/>
  <c r="Q200" i="8" s="1"/>
  <c r="AB154" i="8"/>
  <c r="AB153" i="8"/>
  <c r="AB155" i="8"/>
  <c r="AB152" i="8"/>
  <c r="Q135" i="8"/>
  <c r="Q191" i="8" s="1"/>
  <c r="Q137" i="8"/>
  <c r="Q148" i="8"/>
  <c r="Q138" i="8"/>
  <c r="Q139" i="8"/>
  <c r="Q140" i="8"/>
  <c r="Q147" i="8"/>
  <c r="Q141" i="8"/>
  <c r="Q102" i="8"/>
  <c r="Q134" i="8"/>
  <c r="Q142" i="8"/>
  <c r="Q103" i="8"/>
  <c r="Q107" i="8"/>
  <c r="Q115" i="8"/>
  <c r="Q104" i="8"/>
  <c r="Q146" i="8"/>
  <c r="Q186" i="8" s="1"/>
  <c r="Q101" i="8"/>
  <c r="Q106" i="8"/>
  <c r="Q114" i="8"/>
  <c r="Q90" i="8"/>
  <c r="Q92" i="8"/>
  <c r="Q105" i="8"/>
  <c r="Q109" i="8"/>
  <c r="Q117" i="8"/>
  <c r="Q116" i="8"/>
  <c r="Q77" i="8"/>
  <c r="Q80" i="8"/>
  <c r="Q98" i="8"/>
  <c r="Q193" i="8" s="1"/>
  <c r="Q110" i="8"/>
  <c r="Q72" i="8"/>
  <c r="Q201" i="8" s="1"/>
  <c r="Q136" i="8"/>
  <c r="Q79" i="8"/>
  <c r="Q182" i="8" s="1"/>
  <c r="Q108" i="8"/>
  <c r="Q113" i="8"/>
  <c r="Q118" i="8"/>
  <c r="Q76" i="8"/>
  <c r="Q180" i="8" s="1"/>
  <c r="Q111" i="8"/>
  <c r="Q91" i="8"/>
  <c r="Q95" i="8"/>
  <c r="Q84" i="8"/>
  <c r="Q183" i="8" s="1"/>
  <c r="Q71" i="8"/>
  <c r="Q78" i="8"/>
  <c r="Q94" i="8"/>
  <c r="Q83" i="8"/>
  <c r="Q73" i="8"/>
  <c r="Q202" i="8" s="1"/>
  <c r="Q93" i="8"/>
  <c r="AB140" i="8"/>
  <c r="AB134" i="8"/>
  <c r="AB142" i="8"/>
  <c r="AB135" i="8"/>
  <c r="AB146" i="8"/>
  <c r="AB136" i="8"/>
  <c r="AB137" i="8"/>
  <c r="AB148" i="8"/>
  <c r="AB138" i="8"/>
  <c r="AB103" i="8"/>
  <c r="AB139" i="8"/>
  <c r="AB147" i="8"/>
  <c r="AB108" i="8"/>
  <c r="AB116" i="8"/>
  <c r="AB105" i="8"/>
  <c r="AB113" i="8"/>
  <c r="AB107" i="8"/>
  <c r="AB115" i="8"/>
  <c r="AB109" i="8"/>
  <c r="AB93" i="8"/>
  <c r="AB117" i="8"/>
  <c r="AB90" i="8"/>
  <c r="AB114" i="8"/>
  <c r="AB92" i="8"/>
  <c r="AB71" i="8"/>
  <c r="AB78" i="8"/>
  <c r="AB106" i="8"/>
  <c r="AB118" i="8"/>
  <c r="AB141" i="8"/>
  <c r="AB104" i="8"/>
  <c r="AB111" i="8"/>
  <c r="AB91" i="8"/>
  <c r="AB80" i="8"/>
  <c r="AB76" i="8"/>
  <c r="AB77" i="8"/>
  <c r="AB110" i="8"/>
  <c r="AB79" i="8"/>
  <c r="AB95" i="8"/>
  <c r="AB84" i="8"/>
  <c r="AB72" i="8"/>
  <c r="AB98" i="8"/>
  <c r="AB73" i="8"/>
  <c r="AB94" i="8"/>
  <c r="AB83" i="8"/>
  <c r="AB101" i="8"/>
  <c r="AB102" i="8"/>
  <c r="G153" i="8"/>
  <c r="G154" i="8"/>
  <c r="G155" i="8"/>
  <c r="G156" i="8"/>
  <c r="G152" i="8"/>
  <c r="H146" i="8"/>
  <c r="H186" i="8" s="1"/>
  <c r="H148" i="8"/>
  <c r="H188" i="8" s="1"/>
  <c r="H103" i="8"/>
  <c r="H134" i="8"/>
  <c r="H147" i="8"/>
  <c r="H102" i="8"/>
  <c r="H139" i="8"/>
  <c r="H104" i="8"/>
  <c r="H91" i="8"/>
  <c r="H109" i="8"/>
  <c r="H140" i="8"/>
  <c r="H111" i="8"/>
  <c r="H90" i="8"/>
  <c r="H135" i="8"/>
  <c r="H191" i="8" s="1"/>
  <c r="H107" i="8"/>
  <c r="H118" i="8"/>
  <c r="H136" i="8"/>
  <c r="H142" i="8"/>
  <c r="H108" i="8"/>
  <c r="H115" i="8"/>
  <c r="H105" i="8"/>
  <c r="H98" i="8"/>
  <c r="H193" i="8" s="1"/>
  <c r="H106" i="8"/>
  <c r="H117" i="8"/>
  <c r="H93" i="8"/>
  <c r="H79" i="8"/>
  <c r="H182" i="8" s="1"/>
  <c r="H101" i="8"/>
  <c r="H116" i="8"/>
  <c r="H77" i="8"/>
  <c r="H114" i="8"/>
  <c r="H71" i="8"/>
  <c r="H138" i="8"/>
  <c r="H73" i="8"/>
  <c r="H202" i="8" s="1"/>
  <c r="H137" i="8"/>
  <c r="H76" i="8"/>
  <c r="H180" i="8" s="1"/>
  <c r="H78" i="8"/>
  <c r="H95" i="8"/>
  <c r="H84" i="8"/>
  <c r="H183" i="8" s="1"/>
  <c r="H110" i="8"/>
  <c r="H80" i="8"/>
  <c r="H141" i="8"/>
  <c r="H113" i="8"/>
  <c r="H92" i="8"/>
  <c r="H94" i="8"/>
  <c r="H83" i="8"/>
  <c r="H72" i="8"/>
  <c r="AC153" i="8"/>
  <c r="AC155" i="8"/>
  <c r="AC152" i="8"/>
  <c r="AC154" i="8"/>
  <c r="L140" i="8"/>
  <c r="L134" i="8"/>
  <c r="L142" i="8"/>
  <c r="L135" i="8"/>
  <c r="L191" i="8" s="1"/>
  <c r="L146" i="8"/>
  <c r="L186" i="8" s="1"/>
  <c r="L136" i="8"/>
  <c r="L137" i="8"/>
  <c r="L148" i="8"/>
  <c r="L138" i="8"/>
  <c r="L103" i="8"/>
  <c r="L139" i="8"/>
  <c r="L101" i="8"/>
  <c r="L108" i="8"/>
  <c r="L116" i="8"/>
  <c r="L105" i="8"/>
  <c r="L113" i="8"/>
  <c r="L141" i="8"/>
  <c r="L107" i="8"/>
  <c r="L115" i="8"/>
  <c r="L106" i="8"/>
  <c r="L110" i="8"/>
  <c r="L93" i="8"/>
  <c r="L102" i="8"/>
  <c r="L114" i="8"/>
  <c r="L104" i="8"/>
  <c r="L111" i="8"/>
  <c r="L118" i="8"/>
  <c r="L92" i="8"/>
  <c r="L95" i="8"/>
  <c r="L84" i="8"/>
  <c r="L183" i="8" s="1"/>
  <c r="L91" i="8"/>
  <c r="L117" i="8"/>
  <c r="L94" i="8"/>
  <c r="L83" i="8"/>
  <c r="L80" i="8"/>
  <c r="L79" i="8"/>
  <c r="L182" i="8" s="1"/>
  <c r="L73" i="8"/>
  <c r="L202" i="8" s="1"/>
  <c r="L109" i="8"/>
  <c r="L90" i="8"/>
  <c r="L72" i="8"/>
  <c r="L147" i="8"/>
  <c r="L77" i="8"/>
  <c r="L78" i="8"/>
  <c r="L98" i="8"/>
  <c r="L193" i="8" s="1"/>
  <c r="L76" i="8"/>
  <c r="L180" i="8" s="1"/>
  <c r="L71" i="8"/>
  <c r="AH134" i="8"/>
  <c r="AH142" i="8"/>
  <c r="AH146" i="8"/>
  <c r="AH136" i="8"/>
  <c r="AH101" i="8"/>
  <c r="AH137" i="8"/>
  <c r="AH148" i="8"/>
  <c r="AH138" i="8"/>
  <c r="AH139" i="8"/>
  <c r="AH140" i="8"/>
  <c r="AH147" i="8"/>
  <c r="AH141" i="8"/>
  <c r="AH110" i="8"/>
  <c r="AH118" i="8"/>
  <c r="AH107" i="8"/>
  <c r="AH135" i="8"/>
  <c r="AH109" i="8"/>
  <c r="AH117" i="8"/>
  <c r="AH111" i="8"/>
  <c r="AH116" i="8"/>
  <c r="AH95" i="8"/>
  <c r="AH84" i="8"/>
  <c r="AH104" i="8"/>
  <c r="AH94" i="8"/>
  <c r="AH83" i="8"/>
  <c r="AH73" i="8"/>
  <c r="AH102" i="8"/>
  <c r="AH76" i="8"/>
  <c r="AH103" i="8"/>
  <c r="AH108" i="8"/>
  <c r="AH115" i="8"/>
  <c r="AH98" i="8"/>
  <c r="AH77" i="8"/>
  <c r="AH106" i="8"/>
  <c r="AH113" i="8"/>
  <c r="AH72" i="8"/>
  <c r="AH79" i="8"/>
  <c r="AH114" i="8"/>
  <c r="AH93" i="8"/>
  <c r="AH71" i="8"/>
  <c r="AH80" i="8"/>
  <c r="AH91" i="8"/>
  <c r="AH90" i="8"/>
  <c r="AH78" i="8"/>
  <c r="AH105" i="8"/>
  <c r="AH92" i="8"/>
  <c r="M153" i="8"/>
  <c r="M155" i="8"/>
  <c r="M152" i="8"/>
  <c r="M197" i="8" s="1"/>
  <c r="M154" i="8"/>
  <c r="M200" i="8" s="1"/>
  <c r="M139" i="8"/>
  <c r="M147" i="8"/>
  <c r="M141" i="8"/>
  <c r="M102" i="8"/>
  <c r="M134" i="8"/>
  <c r="M142" i="8"/>
  <c r="M135" i="8"/>
  <c r="M191" i="8" s="1"/>
  <c r="M146" i="8"/>
  <c r="M186" i="8" s="1"/>
  <c r="M136" i="8"/>
  <c r="M101" i="8"/>
  <c r="M137" i="8"/>
  <c r="M148" i="8"/>
  <c r="M138" i="8"/>
  <c r="M140" i="8"/>
  <c r="M111" i="8"/>
  <c r="M90" i="8"/>
  <c r="M108" i="8"/>
  <c r="M110" i="8"/>
  <c r="M118" i="8"/>
  <c r="M116" i="8"/>
  <c r="M106" i="8"/>
  <c r="M115" i="8"/>
  <c r="M91" i="8"/>
  <c r="M95" i="8"/>
  <c r="M84" i="8"/>
  <c r="M183" i="8" s="1"/>
  <c r="M103" i="8"/>
  <c r="M92" i="8"/>
  <c r="M78" i="8"/>
  <c r="M113" i="8"/>
  <c r="M73" i="8"/>
  <c r="M202" i="8" s="1"/>
  <c r="M104" i="8"/>
  <c r="M117" i="8"/>
  <c r="M94" i="8"/>
  <c r="M83" i="8"/>
  <c r="M80" i="8"/>
  <c r="M109" i="8"/>
  <c r="M93" i="8"/>
  <c r="M76" i="8"/>
  <c r="M180" i="8" s="1"/>
  <c r="M107" i="8"/>
  <c r="M114" i="8"/>
  <c r="M72" i="8"/>
  <c r="M77" i="8"/>
  <c r="M79" i="8"/>
  <c r="M182" i="8" s="1"/>
  <c r="M105" i="8"/>
  <c r="M98" i="8"/>
  <c r="M193" i="8" s="1"/>
  <c r="M71" i="8"/>
  <c r="G147" i="8"/>
  <c r="G139" i="8"/>
  <c r="G137" i="8"/>
  <c r="G136" i="8"/>
  <c r="G135" i="8"/>
  <c r="G148" i="8"/>
  <c r="G188" i="8" s="1"/>
  <c r="G142" i="8"/>
  <c r="G113" i="8"/>
  <c r="G105" i="8"/>
  <c r="G141" i="8"/>
  <c r="G138" i="8"/>
  <c r="G118" i="8"/>
  <c r="G110" i="8"/>
  <c r="G102" i="8"/>
  <c r="G115" i="8"/>
  <c r="G104" i="8"/>
  <c r="G90" i="8"/>
  <c r="G114" i="8"/>
  <c r="G103" i="8"/>
  <c r="G98" i="8"/>
  <c r="G134" i="8"/>
  <c r="G111" i="8"/>
  <c r="G95" i="8"/>
  <c r="G84" i="8"/>
  <c r="G146" i="8"/>
  <c r="G108" i="8"/>
  <c r="G71" i="8"/>
  <c r="G140" i="8"/>
  <c r="G107" i="8"/>
  <c r="G106" i="8"/>
  <c r="G101" i="8"/>
  <c r="G94" i="8"/>
  <c r="G83" i="8"/>
  <c r="G79" i="8"/>
  <c r="G92" i="8"/>
  <c r="G77" i="8"/>
  <c r="G117" i="8"/>
  <c r="G93" i="8"/>
  <c r="G78" i="8"/>
  <c r="G116" i="8"/>
  <c r="G72" i="8"/>
  <c r="G91" i="8"/>
  <c r="G76" i="8"/>
  <c r="G109" i="8"/>
  <c r="G73" i="8"/>
  <c r="G80" i="8"/>
  <c r="X146" i="8"/>
  <c r="X136" i="8"/>
  <c r="X148" i="8"/>
  <c r="X138" i="8"/>
  <c r="X139" i="8"/>
  <c r="X140" i="8"/>
  <c r="X147" i="8"/>
  <c r="X141" i="8"/>
  <c r="X102" i="8"/>
  <c r="X134" i="8"/>
  <c r="X142" i="8"/>
  <c r="X135" i="8"/>
  <c r="X137" i="8"/>
  <c r="X104" i="8"/>
  <c r="X91" i="8"/>
  <c r="X109" i="8"/>
  <c r="X111" i="8"/>
  <c r="X90" i="8"/>
  <c r="X110" i="8"/>
  <c r="X114" i="8"/>
  <c r="X116" i="8"/>
  <c r="X101" i="8"/>
  <c r="X108" i="8"/>
  <c r="X115" i="8"/>
  <c r="X117" i="8"/>
  <c r="X92" i="8"/>
  <c r="X95" i="8"/>
  <c r="X84" i="8"/>
  <c r="X79" i="8"/>
  <c r="X107" i="8"/>
  <c r="X105" i="8"/>
  <c r="X94" i="8"/>
  <c r="X83" i="8"/>
  <c r="X71" i="8"/>
  <c r="X103" i="8"/>
  <c r="X118" i="8"/>
  <c r="X73" i="8"/>
  <c r="X98" i="8"/>
  <c r="X78" i="8"/>
  <c r="X93" i="8"/>
  <c r="X113" i="8"/>
  <c r="X80" i="8"/>
  <c r="X106" i="8"/>
  <c r="X77" i="8"/>
  <c r="X76" i="8"/>
  <c r="X72" i="8"/>
  <c r="R134" i="8"/>
  <c r="R142" i="8"/>
  <c r="R146" i="8"/>
  <c r="R186" i="8" s="1"/>
  <c r="R136" i="8"/>
  <c r="R101" i="8"/>
  <c r="R137" i="8"/>
  <c r="R148" i="8"/>
  <c r="R138" i="8"/>
  <c r="R139" i="8"/>
  <c r="R140" i="8"/>
  <c r="R147" i="8"/>
  <c r="R141" i="8"/>
  <c r="R110" i="8"/>
  <c r="R118" i="8"/>
  <c r="R135" i="8"/>
  <c r="R191" i="8" s="1"/>
  <c r="R103" i="8"/>
  <c r="R107" i="8"/>
  <c r="R115" i="8"/>
  <c r="R109" i="8"/>
  <c r="R117" i="8"/>
  <c r="R108" i="8"/>
  <c r="R95" i="8"/>
  <c r="R84" i="8"/>
  <c r="R183" i="8" s="1"/>
  <c r="R90" i="8"/>
  <c r="R92" i="8"/>
  <c r="R102" i="8"/>
  <c r="R106" i="8"/>
  <c r="R113" i="8"/>
  <c r="R98" i="8"/>
  <c r="R193" i="8" s="1"/>
  <c r="R94" i="8"/>
  <c r="R83" i="8"/>
  <c r="R80" i="8"/>
  <c r="R105" i="8"/>
  <c r="R93" i="8"/>
  <c r="R77" i="8"/>
  <c r="R72" i="8"/>
  <c r="R201" i="8" s="1"/>
  <c r="R79" i="8"/>
  <c r="R182" i="8" s="1"/>
  <c r="R91" i="8"/>
  <c r="R71" i="8"/>
  <c r="R76" i="8"/>
  <c r="R180" i="8" s="1"/>
  <c r="R111" i="8"/>
  <c r="R73" i="8"/>
  <c r="R202" i="8" s="1"/>
  <c r="R104" i="8"/>
  <c r="R114" i="8"/>
  <c r="R78" i="8"/>
  <c r="R116" i="8"/>
  <c r="V148" i="8"/>
  <c r="V138" i="8"/>
  <c r="V140" i="8"/>
  <c r="V147" i="8"/>
  <c r="V141" i="8"/>
  <c r="V134" i="8"/>
  <c r="V142" i="8"/>
  <c r="V135" i="8"/>
  <c r="V146" i="8"/>
  <c r="V136" i="8"/>
  <c r="V101" i="8"/>
  <c r="V137" i="8"/>
  <c r="V102" i="8"/>
  <c r="V106" i="8"/>
  <c r="V114" i="8"/>
  <c r="V111" i="8"/>
  <c r="V103" i="8"/>
  <c r="V105" i="8"/>
  <c r="V113" i="8"/>
  <c r="V98" i="8"/>
  <c r="V107" i="8"/>
  <c r="V139" i="8"/>
  <c r="V115" i="8"/>
  <c r="V76" i="8"/>
  <c r="V92" i="8"/>
  <c r="V95" i="8"/>
  <c r="V109" i="8"/>
  <c r="V90" i="8"/>
  <c r="V116" i="8"/>
  <c r="V94" i="8"/>
  <c r="V83" i="8"/>
  <c r="V78" i="8"/>
  <c r="V110" i="8"/>
  <c r="V73" i="8"/>
  <c r="V77" i="8"/>
  <c r="V108" i="8"/>
  <c r="V118" i="8"/>
  <c r="V93" i="8"/>
  <c r="V80" i="8"/>
  <c r="V91" i="8"/>
  <c r="V72" i="8"/>
  <c r="V104" i="8"/>
  <c r="V117" i="8"/>
  <c r="V84" i="8"/>
  <c r="V79" i="8"/>
  <c r="V71" i="8"/>
  <c r="AE155" i="8"/>
  <c r="AE154" i="8"/>
  <c r="AE153" i="8"/>
  <c r="AE152" i="8"/>
  <c r="AD152" i="8"/>
  <c r="AD154" i="8"/>
  <c r="AD153" i="8"/>
  <c r="AD155" i="8"/>
  <c r="W137" i="8"/>
  <c r="W139" i="8"/>
  <c r="W140" i="8"/>
  <c r="W147" i="8"/>
  <c r="W141" i="8"/>
  <c r="W134" i="8"/>
  <c r="W142" i="8"/>
  <c r="W135" i="8"/>
  <c r="W146" i="8"/>
  <c r="W136" i="8"/>
  <c r="W109" i="8"/>
  <c r="W117" i="8"/>
  <c r="W102" i="8"/>
  <c r="W106" i="8"/>
  <c r="W114" i="8"/>
  <c r="W148" i="8"/>
  <c r="W138" i="8"/>
  <c r="W108" i="8"/>
  <c r="W116" i="8"/>
  <c r="W94" i="8"/>
  <c r="W83" i="8"/>
  <c r="W103" i="8"/>
  <c r="W107" i="8"/>
  <c r="W111" i="8"/>
  <c r="W104" i="8"/>
  <c r="W118" i="8"/>
  <c r="W91" i="8"/>
  <c r="W93" i="8"/>
  <c r="W95" i="8"/>
  <c r="W90" i="8"/>
  <c r="W105" i="8"/>
  <c r="W71" i="8"/>
  <c r="W98" i="8"/>
  <c r="W78" i="8"/>
  <c r="W113" i="8"/>
  <c r="W110" i="8"/>
  <c r="W115" i="8"/>
  <c r="W73" i="8"/>
  <c r="W80" i="8"/>
  <c r="W92" i="8"/>
  <c r="W79" i="8"/>
  <c r="W101" i="8"/>
  <c r="W77" i="8"/>
  <c r="W76" i="8"/>
  <c r="W72" i="8"/>
  <c r="W84" i="8"/>
  <c r="Y153" i="8"/>
  <c r="Y155" i="8"/>
  <c r="Y152" i="8"/>
  <c r="Y154" i="8"/>
  <c r="AJ154" i="8"/>
  <c r="AJ153" i="8"/>
  <c r="AJ155" i="8"/>
  <c r="AJ152" i="8"/>
  <c r="S147" i="8"/>
  <c r="S141" i="8"/>
  <c r="S135" i="8"/>
  <c r="S191" i="8" s="1"/>
  <c r="S146" i="8"/>
  <c r="S186" i="8" s="1"/>
  <c r="S136" i="8"/>
  <c r="S137" i="8"/>
  <c r="S148" i="8"/>
  <c r="S138" i="8"/>
  <c r="S103" i="8"/>
  <c r="S139" i="8"/>
  <c r="S140" i="8"/>
  <c r="S105" i="8"/>
  <c r="S113" i="8"/>
  <c r="S98" i="8"/>
  <c r="S193" i="8" s="1"/>
  <c r="S110" i="8"/>
  <c r="S104" i="8"/>
  <c r="S91" i="8"/>
  <c r="S101" i="8"/>
  <c r="S118" i="8"/>
  <c r="S76" i="8"/>
  <c r="S180" i="8" s="1"/>
  <c r="S108" i="8"/>
  <c r="S107" i="8"/>
  <c r="S116" i="8"/>
  <c r="S134" i="8"/>
  <c r="S80" i="8"/>
  <c r="S93" i="8"/>
  <c r="S77" i="8"/>
  <c r="S142" i="8"/>
  <c r="S115" i="8"/>
  <c r="S72" i="8"/>
  <c r="S201" i="8" s="1"/>
  <c r="S117" i="8"/>
  <c r="S92" i="8"/>
  <c r="S95" i="8"/>
  <c r="S84" i="8"/>
  <c r="S183" i="8" s="1"/>
  <c r="S73" i="8"/>
  <c r="S202" i="8" s="1"/>
  <c r="S102" i="8"/>
  <c r="S106" i="8"/>
  <c r="S79" i="8"/>
  <c r="S182" i="8" s="1"/>
  <c r="S109" i="8"/>
  <c r="S111" i="8"/>
  <c r="S71" i="8"/>
  <c r="S114" i="8"/>
  <c r="S90" i="8"/>
  <c r="S94" i="8"/>
  <c r="S83" i="8"/>
  <c r="S78" i="8"/>
  <c r="AD148" i="8"/>
  <c r="AD138" i="8"/>
  <c r="AD140" i="8"/>
  <c r="AD147" i="8"/>
  <c r="AD141" i="8"/>
  <c r="AD134" i="8"/>
  <c r="AD142" i="8"/>
  <c r="AD135" i="8"/>
  <c r="AD146" i="8"/>
  <c r="AD136" i="8"/>
  <c r="AD101" i="8"/>
  <c r="AD137" i="8"/>
  <c r="AD106" i="8"/>
  <c r="AD114" i="8"/>
  <c r="AD103" i="8"/>
  <c r="AD111" i="8"/>
  <c r="AD105" i="8"/>
  <c r="AD113" i="8"/>
  <c r="AD98" i="8"/>
  <c r="AD102" i="8"/>
  <c r="AD118" i="8"/>
  <c r="AD91" i="8"/>
  <c r="AD110" i="8"/>
  <c r="AD117" i="8"/>
  <c r="AD76" i="8"/>
  <c r="AD108" i="8"/>
  <c r="AD115" i="8"/>
  <c r="AD94" i="8"/>
  <c r="AD93" i="8"/>
  <c r="AD78" i="8"/>
  <c r="AD104" i="8"/>
  <c r="AD109" i="8"/>
  <c r="AD73" i="8"/>
  <c r="AD83" i="8"/>
  <c r="AD71" i="8"/>
  <c r="AD107" i="8"/>
  <c r="AD90" i="8"/>
  <c r="AD92" i="8"/>
  <c r="AD80" i="8"/>
  <c r="AD116" i="8"/>
  <c r="AD95" i="8"/>
  <c r="AD84" i="8"/>
  <c r="AD77" i="8"/>
  <c r="AD72" i="8"/>
  <c r="AD139" i="8"/>
  <c r="AD79" i="8"/>
  <c r="I135" i="8"/>
  <c r="I191" i="8" s="1"/>
  <c r="I137" i="8"/>
  <c r="I148" i="8"/>
  <c r="I188" i="8" s="1"/>
  <c r="I134" i="8"/>
  <c r="I136" i="8"/>
  <c r="I138" i="8"/>
  <c r="I140" i="8"/>
  <c r="I142" i="8"/>
  <c r="I147" i="8"/>
  <c r="I102" i="8"/>
  <c r="I107" i="8"/>
  <c r="I115" i="8"/>
  <c r="I139" i="8"/>
  <c r="I104" i="8"/>
  <c r="I106" i="8"/>
  <c r="I114" i="8"/>
  <c r="I111" i="8"/>
  <c r="I91" i="8"/>
  <c r="I92" i="8"/>
  <c r="I118" i="8"/>
  <c r="I103" i="8"/>
  <c r="I117" i="8"/>
  <c r="I77" i="8"/>
  <c r="I94" i="8"/>
  <c r="I141" i="8"/>
  <c r="I113" i="8"/>
  <c r="I72" i="8"/>
  <c r="I109" i="8"/>
  <c r="I90" i="8"/>
  <c r="I93" i="8"/>
  <c r="I79" i="8"/>
  <c r="I182" i="8" s="1"/>
  <c r="I101" i="8"/>
  <c r="I116" i="8"/>
  <c r="I76" i="8"/>
  <c r="I180" i="8" s="1"/>
  <c r="I78" i="8"/>
  <c r="I146" i="8"/>
  <c r="I186" i="8" s="1"/>
  <c r="I98" i="8"/>
  <c r="I193" i="8" s="1"/>
  <c r="I71" i="8"/>
  <c r="I105" i="8"/>
  <c r="I95" i="8"/>
  <c r="I84" i="8"/>
  <c r="I183" i="8" s="1"/>
  <c r="I73" i="8"/>
  <c r="I202" i="8" s="1"/>
  <c r="I108" i="8"/>
  <c r="I110" i="8"/>
  <c r="I80" i="8"/>
  <c r="I83" i="8"/>
  <c r="T154" i="8"/>
  <c r="T200" i="8" s="1"/>
  <c r="T153" i="8"/>
  <c r="T155" i="8"/>
  <c r="T152" i="8"/>
  <c r="T197" i="8" s="1"/>
  <c r="Z155" i="8"/>
  <c r="Z152" i="8"/>
  <c r="Z154" i="8"/>
  <c r="Z153" i="8"/>
  <c r="AG153" i="8"/>
  <c r="AG155" i="8"/>
  <c r="AG152" i="8"/>
  <c r="AG154" i="8"/>
  <c r="W155" i="8"/>
  <c r="W154" i="8"/>
  <c r="W153" i="8"/>
  <c r="W152" i="8"/>
  <c r="J155" i="8"/>
  <c r="J152" i="8"/>
  <c r="J197" i="8" s="1"/>
  <c r="J154" i="8"/>
  <c r="J200" i="8" s="1"/>
  <c r="J153" i="8"/>
  <c r="U153" i="8"/>
  <c r="U155" i="8"/>
  <c r="U152" i="8"/>
  <c r="U154" i="8"/>
  <c r="O155" i="8"/>
  <c r="O154" i="8"/>
  <c r="O200" i="8" s="1"/>
  <c r="O153" i="8"/>
  <c r="O152" i="8"/>
  <c r="O197" i="8" s="1"/>
  <c r="L154" i="8"/>
  <c r="L200" i="8" s="1"/>
  <c r="L153" i="8"/>
  <c r="L155" i="8"/>
  <c r="L152" i="8"/>
  <c r="L197" i="8" s="1"/>
  <c r="Z134" i="8"/>
  <c r="Z142" i="8"/>
  <c r="Z146" i="8"/>
  <c r="Z136" i="8"/>
  <c r="Z101" i="8"/>
  <c r="Z137" i="8"/>
  <c r="Z148" i="8"/>
  <c r="Z138" i="8"/>
  <c r="Z139" i="8"/>
  <c r="Z140" i="8"/>
  <c r="Z147" i="8"/>
  <c r="Z141" i="8"/>
  <c r="Z110" i="8"/>
  <c r="Z118" i="8"/>
  <c r="Z107" i="8"/>
  <c r="Z109" i="8"/>
  <c r="Z117" i="8"/>
  <c r="Z106" i="8"/>
  <c r="Z113" i="8"/>
  <c r="Z95" i="8"/>
  <c r="Z84" i="8"/>
  <c r="Z135" i="8"/>
  <c r="Z114" i="8"/>
  <c r="Z98" i="8"/>
  <c r="Z92" i="8"/>
  <c r="Z111" i="8"/>
  <c r="Z94" i="8"/>
  <c r="Z83" i="8"/>
  <c r="Z104" i="8"/>
  <c r="Z91" i="8"/>
  <c r="Z77" i="8"/>
  <c r="Z76" i="8"/>
  <c r="Z72" i="8"/>
  <c r="Z116" i="8"/>
  <c r="Z90" i="8"/>
  <c r="Z79" i="8"/>
  <c r="Z105" i="8"/>
  <c r="Z73" i="8"/>
  <c r="Z115" i="8"/>
  <c r="Z71" i="8"/>
  <c r="Z80" i="8"/>
  <c r="Z102" i="8"/>
  <c r="Z103" i="8"/>
  <c r="Z108" i="8"/>
  <c r="Z78" i="8"/>
  <c r="Z93" i="8"/>
  <c r="AJ140" i="8"/>
  <c r="AJ134" i="8"/>
  <c r="AJ142" i="8"/>
  <c r="AJ135" i="8"/>
  <c r="AJ146" i="8"/>
  <c r="AJ136" i="8"/>
  <c r="AJ137" i="8"/>
  <c r="AJ148" i="8"/>
  <c r="AJ138" i="8"/>
  <c r="AJ139" i="8"/>
  <c r="AJ108" i="8"/>
  <c r="AJ116" i="8"/>
  <c r="AJ147" i="8"/>
  <c r="AJ102" i="8"/>
  <c r="AJ105" i="8"/>
  <c r="AJ113" i="8"/>
  <c r="AJ107" i="8"/>
  <c r="AJ115" i="8"/>
  <c r="AJ101" i="8"/>
  <c r="AJ114" i="8"/>
  <c r="AJ98" i="8"/>
  <c r="AJ93" i="8"/>
  <c r="AJ103" i="8"/>
  <c r="AJ92" i="8"/>
  <c r="AJ90" i="8"/>
  <c r="AJ110" i="8"/>
  <c r="AJ76" i="8"/>
  <c r="AJ141" i="8"/>
  <c r="AJ95" i="8"/>
  <c r="AJ84" i="8"/>
  <c r="AJ80" i="8"/>
  <c r="AJ118" i="8"/>
  <c r="AJ77" i="8"/>
  <c r="AJ104" i="8"/>
  <c r="AJ106" i="8"/>
  <c r="AJ111" i="8"/>
  <c r="AJ94" i="8"/>
  <c r="AJ83" i="8"/>
  <c r="AJ72" i="8"/>
  <c r="AJ109" i="8"/>
  <c r="AJ79" i="8"/>
  <c r="AJ117" i="8"/>
  <c r="AJ91" i="8"/>
  <c r="AJ71" i="8"/>
  <c r="AJ78" i="8"/>
  <c r="AJ73" i="8"/>
  <c r="AA153" i="8"/>
  <c r="AA155" i="8"/>
  <c r="AA152" i="8"/>
  <c r="AA154" i="8"/>
  <c r="AA147" i="8"/>
  <c r="AA141" i="8"/>
  <c r="AA135" i="8"/>
  <c r="AA146" i="8"/>
  <c r="AA136" i="8"/>
  <c r="AA137" i="8"/>
  <c r="AA148" i="8"/>
  <c r="AA138" i="8"/>
  <c r="AA103" i="8"/>
  <c r="AA139" i="8"/>
  <c r="AA140" i="8"/>
  <c r="AA142" i="8"/>
  <c r="AA105" i="8"/>
  <c r="AA113" i="8"/>
  <c r="AA98" i="8"/>
  <c r="AA101" i="8"/>
  <c r="AA110" i="8"/>
  <c r="AA102" i="8"/>
  <c r="AA104" i="8"/>
  <c r="AA91" i="8"/>
  <c r="AA134" i="8"/>
  <c r="AA117" i="8"/>
  <c r="AA90" i="8"/>
  <c r="AA76" i="8"/>
  <c r="AA106" i="8"/>
  <c r="AA107" i="8"/>
  <c r="AA116" i="8"/>
  <c r="AA73" i="8"/>
  <c r="AA111" i="8"/>
  <c r="AA93" i="8"/>
  <c r="AA80" i="8"/>
  <c r="AA109" i="8"/>
  <c r="AA114" i="8"/>
  <c r="AA92" i="8"/>
  <c r="AA77" i="8"/>
  <c r="AA95" i="8"/>
  <c r="AA84" i="8"/>
  <c r="AA72" i="8"/>
  <c r="AA94" i="8"/>
  <c r="AA83" i="8"/>
  <c r="AA79" i="8"/>
  <c r="AA115" i="8"/>
  <c r="AA71" i="8"/>
  <c r="AA108" i="8"/>
  <c r="AA118" i="8"/>
  <c r="AA78" i="8"/>
  <c r="J146" i="8"/>
  <c r="J186" i="8" s="1"/>
  <c r="J101" i="8"/>
  <c r="J148" i="8"/>
  <c r="J188" i="8" s="1"/>
  <c r="J134" i="8"/>
  <c r="J136" i="8"/>
  <c r="J138" i="8"/>
  <c r="J140" i="8"/>
  <c r="J142" i="8"/>
  <c r="J147" i="8"/>
  <c r="J102" i="8"/>
  <c r="J110" i="8"/>
  <c r="J118" i="8"/>
  <c r="J107" i="8"/>
  <c r="J115" i="8"/>
  <c r="J135" i="8"/>
  <c r="J191" i="8" s="1"/>
  <c r="J103" i="8"/>
  <c r="J109" i="8"/>
  <c r="J117" i="8"/>
  <c r="J141" i="8"/>
  <c r="J95" i="8"/>
  <c r="J84" i="8"/>
  <c r="J183" i="8" s="1"/>
  <c r="J111" i="8"/>
  <c r="J91" i="8"/>
  <c r="J92" i="8"/>
  <c r="J137" i="8"/>
  <c r="J108" i="8"/>
  <c r="J90" i="8"/>
  <c r="J94" i="8"/>
  <c r="J83" i="8"/>
  <c r="J106" i="8"/>
  <c r="J113" i="8"/>
  <c r="J104" i="8"/>
  <c r="J72" i="8"/>
  <c r="J93" i="8"/>
  <c r="J77" i="8"/>
  <c r="J79" i="8"/>
  <c r="J182" i="8" s="1"/>
  <c r="J98" i="8"/>
  <c r="J193" i="8" s="1"/>
  <c r="J114" i="8"/>
  <c r="J116" i="8"/>
  <c r="J71" i="8"/>
  <c r="J139" i="8"/>
  <c r="J105" i="8"/>
  <c r="J76" i="8"/>
  <c r="J180" i="8" s="1"/>
  <c r="J78" i="8"/>
  <c r="J73" i="8"/>
  <c r="J202" i="8" s="1"/>
  <c r="J80" i="8"/>
  <c r="U139" i="8"/>
  <c r="U147" i="8"/>
  <c r="U141" i="8"/>
  <c r="U102" i="8"/>
  <c r="U134" i="8"/>
  <c r="U142" i="8"/>
  <c r="U135" i="8"/>
  <c r="U146" i="8"/>
  <c r="U136" i="8"/>
  <c r="U101" i="8"/>
  <c r="U137" i="8"/>
  <c r="U148" i="8"/>
  <c r="U138" i="8"/>
  <c r="U111" i="8"/>
  <c r="U90" i="8"/>
  <c r="U140" i="8"/>
  <c r="U108" i="8"/>
  <c r="U110" i="8"/>
  <c r="U118" i="8"/>
  <c r="U103" i="8"/>
  <c r="U115" i="8"/>
  <c r="U104" i="8"/>
  <c r="U91" i="8"/>
  <c r="U105" i="8"/>
  <c r="U95" i="8"/>
  <c r="U84" i="8"/>
  <c r="U71" i="8"/>
  <c r="U107" i="8"/>
  <c r="U114" i="8"/>
  <c r="U116" i="8"/>
  <c r="U94" i="8"/>
  <c r="U83" i="8"/>
  <c r="U78" i="8"/>
  <c r="U98" i="8"/>
  <c r="U93" i="8"/>
  <c r="U80" i="8"/>
  <c r="U72" i="8"/>
  <c r="U73" i="8"/>
  <c r="U113" i="8"/>
  <c r="U77" i="8"/>
  <c r="U106" i="8"/>
  <c r="U117" i="8"/>
  <c r="U92" i="8"/>
  <c r="U76" i="8"/>
  <c r="U79" i="8"/>
  <c r="U109" i="8"/>
  <c r="H152" i="8"/>
  <c r="H197" i="8" s="1"/>
  <c r="H154" i="8"/>
  <c r="H200" i="8" s="1"/>
  <c r="H153" i="8"/>
  <c r="H155" i="8"/>
  <c r="X152" i="8"/>
  <c r="X154" i="8"/>
  <c r="X153" i="8"/>
  <c r="X155" i="8"/>
  <c r="AE137" i="8"/>
  <c r="AE139" i="8"/>
  <c r="AE140" i="8"/>
  <c r="AE147" i="8"/>
  <c r="AE141" i="8"/>
  <c r="AE134" i="8"/>
  <c r="AE142" i="8"/>
  <c r="AE135" i="8"/>
  <c r="AE146" i="8"/>
  <c r="AE136" i="8"/>
  <c r="AE109" i="8"/>
  <c r="AE117" i="8"/>
  <c r="AE106" i="8"/>
  <c r="AE114" i="8"/>
  <c r="AE101" i="8"/>
  <c r="AE108" i="8"/>
  <c r="AE116" i="8"/>
  <c r="AE104" i="8"/>
  <c r="AE115" i="8"/>
  <c r="AE94" i="8"/>
  <c r="AE83" i="8"/>
  <c r="AE102" i="8"/>
  <c r="AE105" i="8"/>
  <c r="AE118" i="8"/>
  <c r="AE91" i="8"/>
  <c r="AE90" i="8"/>
  <c r="AE93" i="8"/>
  <c r="AE72" i="8"/>
  <c r="AE113" i="8"/>
  <c r="AE111" i="8"/>
  <c r="AE71" i="8"/>
  <c r="AE78" i="8"/>
  <c r="AE107" i="8"/>
  <c r="AE76" i="8"/>
  <c r="AE80" i="8"/>
  <c r="AE79" i="8"/>
  <c r="AE73" i="8"/>
  <c r="AE92" i="8"/>
  <c r="AE138" i="8"/>
  <c r="AE110" i="8"/>
  <c r="AE98" i="8"/>
  <c r="AE95" i="8"/>
  <c r="AE84" i="8"/>
  <c r="AE77" i="8"/>
  <c r="AE148" i="8"/>
  <c r="AE103" i="8"/>
  <c r="O137" i="8"/>
  <c r="O139" i="8"/>
  <c r="O140" i="8"/>
  <c r="O147" i="8"/>
  <c r="O141" i="8"/>
  <c r="O134" i="8"/>
  <c r="O142" i="8"/>
  <c r="O135" i="8"/>
  <c r="O191" i="8" s="1"/>
  <c r="O146" i="8"/>
  <c r="O186" i="8" s="1"/>
  <c r="O136" i="8"/>
  <c r="O109" i="8"/>
  <c r="O117" i="8"/>
  <c r="O101" i="8"/>
  <c r="O106" i="8"/>
  <c r="O114" i="8"/>
  <c r="O108" i="8"/>
  <c r="O116" i="8"/>
  <c r="O113" i="8"/>
  <c r="O98" i="8"/>
  <c r="O193" i="8" s="1"/>
  <c r="O94" i="8"/>
  <c r="O83" i="8"/>
  <c r="O93" i="8"/>
  <c r="O72" i="8"/>
  <c r="O201" i="8" s="1"/>
  <c r="O105" i="8"/>
  <c r="O110" i="8"/>
  <c r="O115" i="8"/>
  <c r="O118" i="8"/>
  <c r="O76" i="8"/>
  <c r="O180" i="8" s="1"/>
  <c r="O95" i="8"/>
  <c r="O84" i="8"/>
  <c r="O183" i="8" s="1"/>
  <c r="O71" i="8"/>
  <c r="O102" i="8"/>
  <c r="O103" i="8"/>
  <c r="O111" i="8"/>
  <c r="O91" i="8"/>
  <c r="O92" i="8"/>
  <c r="O78" i="8"/>
  <c r="O138" i="8"/>
  <c r="O104" i="8"/>
  <c r="O80" i="8"/>
  <c r="O79" i="8"/>
  <c r="O182" i="8" s="1"/>
  <c r="O73" i="8"/>
  <c r="O202" i="8" s="1"/>
  <c r="O148" i="8"/>
  <c r="O107" i="8"/>
  <c r="O90" i="8"/>
  <c r="O77" i="8"/>
  <c r="K147" i="8"/>
  <c r="K135" i="8"/>
  <c r="K191" i="8" s="1"/>
  <c r="K137" i="8"/>
  <c r="K139" i="8"/>
  <c r="K141" i="8"/>
  <c r="K146" i="8"/>
  <c r="K186" i="8" s="1"/>
  <c r="K148" i="8"/>
  <c r="K103" i="8"/>
  <c r="K134" i="8"/>
  <c r="K136" i="8"/>
  <c r="K138" i="8"/>
  <c r="K140" i="8"/>
  <c r="K142" i="8"/>
  <c r="K105" i="8"/>
  <c r="K113" i="8"/>
  <c r="K98" i="8"/>
  <c r="K193" i="8" s="1"/>
  <c r="K102" i="8"/>
  <c r="K110" i="8"/>
  <c r="K104" i="8"/>
  <c r="K91" i="8"/>
  <c r="K114" i="8"/>
  <c r="K76" i="8"/>
  <c r="K180" i="8" s="1"/>
  <c r="K107" i="8"/>
  <c r="K78" i="8"/>
  <c r="K108" i="8"/>
  <c r="K117" i="8"/>
  <c r="K94" i="8"/>
  <c r="K83" i="8"/>
  <c r="K80" i="8"/>
  <c r="K106" i="8"/>
  <c r="K111" i="8"/>
  <c r="K109" i="8"/>
  <c r="K90" i="8"/>
  <c r="K72" i="8"/>
  <c r="K116" i="8"/>
  <c r="K92" i="8"/>
  <c r="K101" i="8"/>
  <c r="K93" i="8"/>
  <c r="K77" i="8"/>
  <c r="K79" i="8"/>
  <c r="K182" i="8" s="1"/>
  <c r="K73" i="8"/>
  <c r="K202" i="8" s="1"/>
  <c r="K71" i="8"/>
  <c r="K115" i="8"/>
  <c r="K118" i="8"/>
  <c r="K95" i="8"/>
  <c r="K84" i="8"/>
  <c r="K183" i="8" s="1"/>
  <c r="AC139" i="8"/>
  <c r="AC147" i="8"/>
  <c r="AC141" i="8"/>
  <c r="AC102" i="8"/>
  <c r="AC134" i="8"/>
  <c r="AC142" i="8"/>
  <c r="AC135" i="8"/>
  <c r="AC146" i="8"/>
  <c r="AC136" i="8"/>
  <c r="AC101" i="8"/>
  <c r="AC137" i="8"/>
  <c r="AC148" i="8"/>
  <c r="AC138" i="8"/>
  <c r="AC103" i="8"/>
  <c r="AC111" i="8"/>
  <c r="AC90" i="8"/>
  <c r="AC108" i="8"/>
  <c r="AC110" i="8"/>
  <c r="AC118" i="8"/>
  <c r="AC105" i="8"/>
  <c r="AC109" i="8"/>
  <c r="AC113" i="8"/>
  <c r="AC140" i="8"/>
  <c r="AC106" i="8"/>
  <c r="AC98" i="8"/>
  <c r="AC95" i="8"/>
  <c r="AC84" i="8"/>
  <c r="AC83" i="8"/>
  <c r="AC93" i="8"/>
  <c r="AC78" i="8"/>
  <c r="AC104" i="8"/>
  <c r="AC117" i="8"/>
  <c r="AC91" i="8"/>
  <c r="AC73" i="8"/>
  <c r="AC107" i="8"/>
  <c r="AC114" i="8"/>
  <c r="AC92" i="8"/>
  <c r="AC80" i="8"/>
  <c r="AC116" i="8"/>
  <c r="AC76" i="8"/>
  <c r="AC77" i="8"/>
  <c r="AC72" i="8"/>
  <c r="AC71" i="8"/>
  <c r="AC79" i="8"/>
  <c r="AC115" i="8"/>
  <c r="AC94" i="8"/>
  <c r="N152" i="8"/>
  <c r="N197" i="8" s="1"/>
  <c r="N154" i="8"/>
  <c r="N200" i="8" s="1"/>
  <c r="N153" i="8"/>
  <c r="N155" i="8"/>
  <c r="N148" i="8"/>
  <c r="N138" i="8"/>
  <c r="N140" i="8"/>
  <c r="N147" i="8"/>
  <c r="N141" i="8"/>
  <c r="N134" i="8"/>
  <c r="N142" i="8"/>
  <c r="N135" i="8"/>
  <c r="N191" i="8" s="1"/>
  <c r="N146" i="8"/>
  <c r="N186" i="8" s="1"/>
  <c r="N136" i="8"/>
  <c r="N101" i="8"/>
  <c r="N137" i="8"/>
  <c r="N106" i="8"/>
  <c r="N114" i="8"/>
  <c r="N111" i="8"/>
  <c r="N102" i="8"/>
  <c r="N105" i="8"/>
  <c r="N113" i="8"/>
  <c r="N98" i="8"/>
  <c r="N193" i="8" s="1"/>
  <c r="N139" i="8"/>
  <c r="N109" i="8"/>
  <c r="N77" i="8"/>
  <c r="N110" i="8"/>
  <c r="N116" i="8"/>
  <c r="N107" i="8"/>
  <c r="N76" i="8"/>
  <c r="N180" i="8" s="1"/>
  <c r="N79" i="8"/>
  <c r="N182" i="8" s="1"/>
  <c r="N115" i="8"/>
  <c r="N118" i="8"/>
  <c r="N108" i="8"/>
  <c r="N95" i="8"/>
  <c r="N84" i="8"/>
  <c r="N183" i="8" s="1"/>
  <c r="N103" i="8"/>
  <c r="N91" i="8"/>
  <c r="N92" i="8"/>
  <c r="N78" i="8"/>
  <c r="N73" i="8"/>
  <c r="N202" i="8" s="1"/>
  <c r="N90" i="8"/>
  <c r="N104" i="8"/>
  <c r="N117" i="8"/>
  <c r="N94" i="8"/>
  <c r="N83" i="8"/>
  <c r="N80" i="8"/>
  <c r="N71" i="8"/>
  <c r="N93" i="8"/>
  <c r="N72" i="8"/>
  <c r="N201" i="8" s="1"/>
  <c r="AG135" i="8"/>
  <c r="AG137" i="8"/>
  <c r="AG148" i="8"/>
  <c r="AG138" i="8"/>
  <c r="AG139" i="8"/>
  <c r="AG140" i="8"/>
  <c r="AG147" i="8"/>
  <c r="AG141" i="8"/>
  <c r="AG102" i="8"/>
  <c r="AG134" i="8"/>
  <c r="AG142" i="8"/>
  <c r="AG107" i="8"/>
  <c r="AG115" i="8"/>
  <c r="AG104" i="8"/>
  <c r="AG106" i="8"/>
  <c r="AG114" i="8"/>
  <c r="AG92" i="8"/>
  <c r="AG146" i="8"/>
  <c r="AG108" i="8"/>
  <c r="AG105" i="8"/>
  <c r="AG109" i="8"/>
  <c r="AG118" i="8"/>
  <c r="AG91" i="8"/>
  <c r="AG76" i="8"/>
  <c r="AG80" i="8"/>
  <c r="AG103" i="8"/>
  <c r="AG110" i="8"/>
  <c r="AG98" i="8"/>
  <c r="AG95" i="8"/>
  <c r="AG101" i="8"/>
  <c r="AG113" i="8"/>
  <c r="AG94" i="8"/>
  <c r="AG83" i="8"/>
  <c r="AG79" i="8"/>
  <c r="AG136" i="8"/>
  <c r="AG111" i="8"/>
  <c r="AG117" i="8"/>
  <c r="AG93" i="8"/>
  <c r="AG71" i="8"/>
  <c r="AG90" i="8"/>
  <c r="AG78" i="8"/>
  <c r="AG84" i="8"/>
  <c r="AG73" i="8"/>
  <c r="AG116" i="8"/>
  <c r="AG77" i="8"/>
  <c r="AG72" i="8"/>
  <c r="P146" i="8"/>
  <c r="P186" i="8" s="1"/>
  <c r="P136" i="8"/>
  <c r="P148" i="8"/>
  <c r="P138" i="8"/>
  <c r="P139" i="8"/>
  <c r="P140" i="8"/>
  <c r="P147" i="8"/>
  <c r="P141" i="8"/>
  <c r="P102" i="8"/>
  <c r="P134" i="8"/>
  <c r="P142" i="8"/>
  <c r="P135" i="8"/>
  <c r="P191" i="8" s="1"/>
  <c r="P104" i="8"/>
  <c r="P91" i="8"/>
  <c r="P109" i="8"/>
  <c r="P111" i="8"/>
  <c r="P90" i="8"/>
  <c r="P105" i="8"/>
  <c r="P117" i="8"/>
  <c r="P113" i="8"/>
  <c r="P98" i="8"/>
  <c r="P193" i="8" s="1"/>
  <c r="P110" i="8"/>
  <c r="P114" i="8"/>
  <c r="P79" i="8"/>
  <c r="P182" i="8" s="1"/>
  <c r="P108" i="8"/>
  <c r="P115" i="8"/>
  <c r="P118" i="8"/>
  <c r="P76" i="8"/>
  <c r="P180" i="8" s="1"/>
  <c r="P106" i="8"/>
  <c r="P95" i="8"/>
  <c r="P84" i="8"/>
  <c r="P183" i="8" s="1"/>
  <c r="P71" i="8"/>
  <c r="P101" i="8"/>
  <c r="P72" i="8"/>
  <c r="P201" i="8" s="1"/>
  <c r="P137" i="8"/>
  <c r="P103" i="8"/>
  <c r="P92" i="8"/>
  <c r="P78" i="8"/>
  <c r="P94" i="8"/>
  <c r="P83" i="8"/>
  <c r="P73" i="8"/>
  <c r="P202" i="8" s="1"/>
  <c r="P77" i="8"/>
  <c r="P116" i="8"/>
  <c r="P80" i="8"/>
  <c r="P107" i="8"/>
  <c r="P93" i="8"/>
  <c r="S153" i="8"/>
  <c r="S155" i="8"/>
  <c r="S152" i="8"/>
  <c r="S197" i="8" s="1"/>
  <c r="S154" i="8"/>
  <c r="S200" i="8" s="1"/>
  <c r="T140" i="8"/>
  <c r="T134" i="8"/>
  <c r="T142" i="8"/>
  <c r="T135" i="8"/>
  <c r="T191" i="8" s="1"/>
  <c r="T146" i="8"/>
  <c r="T186" i="8" s="1"/>
  <c r="T136" i="8"/>
  <c r="T137" i="8"/>
  <c r="T148" i="8"/>
  <c r="T138" i="8"/>
  <c r="T103" i="8"/>
  <c r="T139" i="8"/>
  <c r="T108" i="8"/>
  <c r="T116" i="8"/>
  <c r="T105" i="8"/>
  <c r="T113" i="8"/>
  <c r="T107" i="8"/>
  <c r="T115" i="8"/>
  <c r="T104" i="8"/>
  <c r="T111" i="8"/>
  <c r="T91" i="8"/>
  <c r="T93" i="8"/>
  <c r="T101" i="8"/>
  <c r="T118" i="8"/>
  <c r="T147" i="8"/>
  <c r="T109" i="8"/>
  <c r="T117" i="8"/>
  <c r="T90" i="8"/>
  <c r="T92" i="8"/>
  <c r="T141" i="8"/>
  <c r="T114" i="8"/>
  <c r="T94" i="8"/>
  <c r="T78" i="8"/>
  <c r="T98" i="8"/>
  <c r="T193" i="8" s="1"/>
  <c r="T73" i="8"/>
  <c r="T202" i="8" s="1"/>
  <c r="T110" i="8"/>
  <c r="T80" i="8"/>
  <c r="T77" i="8"/>
  <c r="T102" i="8"/>
  <c r="T106" i="8"/>
  <c r="T72" i="8"/>
  <c r="T201" i="8" s="1"/>
  <c r="T76" i="8"/>
  <c r="T180" i="8" s="1"/>
  <c r="T79" i="8"/>
  <c r="T182" i="8" s="1"/>
  <c r="T83" i="8"/>
  <c r="T95" i="8"/>
  <c r="T84" i="8"/>
  <c r="T183" i="8" s="1"/>
  <c r="T71" i="8"/>
  <c r="AI153" i="8"/>
  <c r="AI155" i="8"/>
  <c r="AI152" i="8"/>
  <c r="AI154" i="8"/>
  <c r="R155" i="8"/>
  <c r="R152" i="8"/>
  <c r="R197" i="8" s="1"/>
  <c r="R154" i="8"/>
  <c r="R200" i="8" s="1"/>
  <c r="R153" i="8"/>
  <c r="P152" i="8"/>
  <c r="P197" i="8" s="1"/>
  <c r="P154" i="8"/>
  <c r="P200" i="8" s="1"/>
  <c r="P153" i="8"/>
  <c r="P155" i="8"/>
  <c r="AH155" i="8"/>
  <c r="AH152" i="8"/>
  <c r="AH154" i="8"/>
  <c r="AH153" i="8"/>
  <c r="K153" i="8"/>
  <c r="K155" i="8"/>
  <c r="K152" i="8"/>
  <c r="K197" i="8" s="1"/>
  <c r="K154" i="8"/>
  <c r="K200" i="8" s="1"/>
  <c r="V152" i="8"/>
  <c r="V154" i="8"/>
  <c r="V153" i="8"/>
  <c r="V155" i="8"/>
  <c r="AI147" i="8"/>
  <c r="AI141" i="8"/>
  <c r="AI135" i="8"/>
  <c r="AI146" i="8"/>
  <c r="AI136" i="8"/>
  <c r="AI137" i="8"/>
  <c r="AI148" i="8"/>
  <c r="AI138" i="8"/>
  <c r="AI139" i="8"/>
  <c r="AI140" i="8"/>
  <c r="AI134" i="8"/>
  <c r="AI102" i="8"/>
  <c r="AI105" i="8"/>
  <c r="AI113" i="8"/>
  <c r="AI98" i="8"/>
  <c r="AI142" i="8"/>
  <c r="AI110" i="8"/>
  <c r="AI104" i="8"/>
  <c r="AI103" i="8"/>
  <c r="AI107" i="8"/>
  <c r="AI76" i="8"/>
  <c r="AI111" i="8"/>
  <c r="AI116" i="8"/>
  <c r="AI108" i="8"/>
  <c r="AI115" i="8"/>
  <c r="AI92" i="8"/>
  <c r="AI95" i="8"/>
  <c r="AI84" i="8"/>
  <c r="AI80" i="8"/>
  <c r="AI101" i="8"/>
  <c r="AI118" i="8"/>
  <c r="AI77" i="8"/>
  <c r="AI106" i="8"/>
  <c r="AI94" i="8"/>
  <c r="AI83" i="8"/>
  <c r="AI72" i="8"/>
  <c r="AI109" i="8"/>
  <c r="AI79" i="8"/>
  <c r="AI117" i="8"/>
  <c r="AI91" i="8"/>
  <c r="AI114" i="8"/>
  <c r="AI93" i="8"/>
  <c r="AI71" i="8"/>
  <c r="AI90" i="8"/>
  <c r="AI78" i="8"/>
  <c r="AI73" i="8"/>
  <c r="AF146" i="8"/>
  <c r="AF136" i="8"/>
  <c r="AF148" i="8"/>
  <c r="AF138" i="8"/>
  <c r="AF139" i="8"/>
  <c r="AF140" i="8"/>
  <c r="AF147" i="8"/>
  <c r="AF141" i="8"/>
  <c r="AF102" i="8"/>
  <c r="AF134" i="8"/>
  <c r="AF142" i="8"/>
  <c r="AF135" i="8"/>
  <c r="AF104" i="8"/>
  <c r="AF137" i="8"/>
  <c r="AF109" i="8"/>
  <c r="AF103" i="8"/>
  <c r="AF111" i="8"/>
  <c r="AF90" i="8"/>
  <c r="AF108" i="8"/>
  <c r="AF115" i="8"/>
  <c r="AF113" i="8"/>
  <c r="AF110" i="8"/>
  <c r="AF84" i="8"/>
  <c r="AF101" i="8"/>
  <c r="AF72" i="8"/>
  <c r="AF106" i="8"/>
  <c r="AF118" i="8"/>
  <c r="AF94" i="8"/>
  <c r="AF83" i="8"/>
  <c r="AF79" i="8"/>
  <c r="AF117" i="8"/>
  <c r="AF91" i="8"/>
  <c r="AF93" i="8"/>
  <c r="AF71" i="8"/>
  <c r="AF114" i="8"/>
  <c r="AF78" i="8"/>
  <c r="AF73" i="8"/>
  <c r="AF105" i="8"/>
  <c r="AF107" i="8"/>
  <c r="AF116" i="8"/>
  <c r="AF92" i="8"/>
  <c r="AF76" i="8"/>
  <c r="AF80" i="8"/>
  <c r="AF98" i="8"/>
  <c r="AF95" i="8"/>
  <c r="AF77" i="8"/>
  <c r="AF152" i="8"/>
  <c r="AF154" i="8"/>
  <c r="AF153" i="8"/>
  <c r="AF155" i="8"/>
  <c r="P52" i="8"/>
  <c r="P178" i="8" s="1"/>
  <c r="P54" i="8"/>
  <c r="P205" i="8" s="1"/>
  <c r="P45" i="8"/>
  <c r="P53" i="8"/>
  <c r="P55" i="8"/>
  <c r="P206" i="8" s="1"/>
  <c r="Y55" i="8"/>
  <c r="Y52" i="8"/>
  <c r="Y54" i="8"/>
  <c r="Y45" i="8"/>
  <c r="Y53" i="8"/>
  <c r="G46" i="8"/>
  <c r="Q55" i="8"/>
  <c r="Q206" i="8" s="1"/>
  <c r="Q52" i="8"/>
  <c r="Q178" i="8" s="1"/>
  <c r="Q45" i="8"/>
  <c r="Q54" i="8"/>
  <c r="Q205" i="8" s="1"/>
  <c r="Q53" i="8"/>
  <c r="AB53" i="8"/>
  <c r="AB55" i="8"/>
  <c r="AB52" i="8"/>
  <c r="AB54" i="8"/>
  <c r="AB45" i="8"/>
  <c r="H45" i="8"/>
  <c r="H52" i="8"/>
  <c r="H178" i="8" s="1"/>
  <c r="H54" i="8"/>
  <c r="H205" i="8" s="1"/>
  <c r="H53" i="8"/>
  <c r="H55" i="8"/>
  <c r="H206" i="8" s="1"/>
  <c r="M45" i="8"/>
  <c r="M53" i="8"/>
  <c r="M55" i="8"/>
  <c r="M206" i="8" s="1"/>
  <c r="M52" i="8"/>
  <c r="M178" i="8" s="1"/>
  <c r="M54" i="8"/>
  <c r="M205" i="8" s="1"/>
  <c r="W54" i="8"/>
  <c r="W45" i="8"/>
  <c r="W53" i="8"/>
  <c r="W55" i="8"/>
  <c r="W52" i="8"/>
  <c r="S53" i="8"/>
  <c r="S55" i="8"/>
  <c r="S206" i="8" s="1"/>
  <c r="S52" i="8"/>
  <c r="S178" i="8" s="1"/>
  <c r="S54" i="8"/>
  <c r="S205" i="8" s="1"/>
  <c r="S45" i="8"/>
  <c r="AD54" i="8"/>
  <c r="AD53" i="8"/>
  <c r="AD45" i="8"/>
  <c r="AD55" i="8"/>
  <c r="AD52" i="8"/>
  <c r="T55" i="8"/>
  <c r="T206" i="8" s="1"/>
  <c r="T53" i="8"/>
  <c r="T52" i="8"/>
  <c r="T178" i="8" s="1"/>
  <c r="T54" i="8"/>
  <c r="T205" i="8" s="1"/>
  <c r="T45" i="8"/>
  <c r="V53" i="8"/>
  <c r="V54" i="8"/>
  <c r="V45" i="8"/>
  <c r="V55" i="8"/>
  <c r="V52" i="8"/>
  <c r="AH55" i="8"/>
  <c r="AH52" i="8"/>
  <c r="AH54" i="8"/>
  <c r="AH53" i="8"/>
  <c r="AH45" i="8"/>
  <c r="G53" i="8"/>
  <c r="G45" i="8"/>
  <c r="G55" i="8"/>
  <c r="G54" i="8"/>
  <c r="G52" i="8"/>
  <c r="L53" i="8"/>
  <c r="L55" i="8"/>
  <c r="L206" i="8" s="1"/>
  <c r="L52" i="8"/>
  <c r="L178" i="8" s="1"/>
  <c r="L45" i="8"/>
  <c r="L54" i="8"/>
  <c r="L205" i="8" s="1"/>
  <c r="Z52" i="8"/>
  <c r="Z55" i="8"/>
  <c r="Z54" i="8"/>
  <c r="Z45" i="8"/>
  <c r="Z53" i="8"/>
  <c r="AJ53" i="8"/>
  <c r="AJ55" i="8"/>
  <c r="AJ52" i="8"/>
  <c r="AJ54" i="8"/>
  <c r="AJ45" i="8"/>
  <c r="AA53" i="8"/>
  <c r="AA55" i="8"/>
  <c r="AA52" i="8"/>
  <c r="AA54" i="8"/>
  <c r="AA45" i="8"/>
  <c r="J55" i="8"/>
  <c r="J206" i="8" s="1"/>
  <c r="J52" i="8"/>
  <c r="J178" i="8" s="1"/>
  <c r="J54" i="8"/>
  <c r="J205" i="8" s="1"/>
  <c r="J45" i="8"/>
  <c r="J53" i="8"/>
  <c r="U45" i="8"/>
  <c r="U53" i="8"/>
  <c r="U55" i="8"/>
  <c r="U52" i="8"/>
  <c r="U54" i="8"/>
  <c r="AE45" i="8"/>
  <c r="AE54" i="8"/>
  <c r="AE53" i="8"/>
  <c r="AE55" i="8"/>
  <c r="AE52" i="8"/>
  <c r="R55" i="8"/>
  <c r="R206" i="8" s="1"/>
  <c r="R52" i="8"/>
  <c r="R178" i="8" s="1"/>
  <c r="R54" i="8"/>
  <c r="R205" i="8" s="1"/>
  <c r="R45" i="8"/>
  <c r="R53" i="8"/>
  <c r="X52" i="8"/>
  <c r="X54" i="8"/>
  <c r="X45" i="8"/>
  <c r="X55" i="8"/>
  <c r="X53" i="8"/>
  <c r="O45" i="8"/>
  <c r="O54" i="8"/>
  <c r="O205" i="8" s="1"/>
  <c r="O53" i="8"/>
  <c r="O55" i="8"/>
  <c r="O206" i="8" s="1"/>
  <c r="O52" i="8"/>
  <c r="O178" i="8" s="1"/>
  <c r="K53" i="8"/>
  <c r="K55" i="8"/>
  <c r="K206" i="8" s="1"/>
  <c r="K52" i="8"/>
  <c r="K178" i="8" s="1"/>
  <c r="K54" i="8"/>
  <c r="K205" i="8" s="1"/>
  <c r="K45" i="8"/>
  <c r="AC54" i="8"/>
  <c r="AC45" i="8"/>
  <c r="AC53" i="8"/>
  <c r="AC55" i="8"/>
  <c r="AC52" i="8"/>
  <c r="N54" i="8"/>
  <c r="N205" i="8" s="1"/>
  <c r="N45" i="8"/>
  <c r="N53" i="8"/>
  <c r="N55" i="8"/>
  <c r="N206" i="8" s="1"/>
  <c r="N52" i="8"/>
  <c r="N178" i="8" s="1"/>
  <c r="AG55" i="8"/>
  <c r="AG54" i="8"/>
  <c r="AG52" i="8"/>
  <c r="AG45" i="8"/>
  <c r="AG53" i="8"/>
  <c r="I55" i="8"/>
  <c r="I206" i="8" s="1"/>
  <c r="I52" i="8"/>
  <c r="I178" i="8" s="1"/>
  <c r="I54" i="8"/>
  <c r="I205" i="8" s="1"/>
  <c r="I45" i="8"/>
  <c r="I53" i="8"/>
  <c r="AI53" i="8"/>
  <c r="AI55" i="8"/>
  <c r="AI45" i="8"/>
  <c r="AI54" i="8"/>
  <c r="AI52" i="8"/>
  <c r="AF52" i="8"/>
  <c r="AF45" i="8"/>
  <c r="AF54" i="8"/>
  <c r="AF53" i="8"/>
  <c r="AF55" i="8"/>
  <c r="AB226" i="10" l="1"/>
  <c r="L258" i="10"/>
  <c r="N188" i="10"/>
  <c r="L112" i="10"/>
  <c r="AE143" i="10"/>
  <c r="O112" i="10"/>
  <c r="AA95" i="10"/>
  <c r="AA241" i="10"/>
  <c r="AI161" i="10"/>
  <c r="O142" i="10"/>
  <c r="H218" i="10"/>
  <c r="AI59" i="10"/>
  <c r="AD216" i="10"/>
  <c r="H135" i="10"/>
  <c r="H191" i="10" s="1"/>
  <c r="U91" i="10"/>
  <c r="R127" i="10"/>
  <c r="J87" i="10"/>
  <c r="Z211" i="10"/>
  <c r="K55" i="10"/>
  <c r="K206" i="10" s="1"/>
  <c r="T92" i="10"/>
  <c r="AA247" i="10"/>
  <c r="AA237" i="10"/>
  <c r="AJ166" i="10"/>
  <c r="AA261" i="10"/>
  <c r="AJ164" i="10"/>
  <c r="T91" i="10"/>
  <c r="N184" i="10"/>
  <c r="N185" i="10"/>
  <c r="N201" i="10"/>
  <c r="N186" i="10"/>
  <c r="K181" i="10"/>
  <c r="K187" i="10"/>
  <c r="I177" i="10"/>
  <c r="I189" i="10"/>
  <c r="AD258" i="10"/>
  <c r="AG259" i="10"/>
  <c r="I208" i="10"/>
  <c r="AA240" i="10"/>
  <c r="N179" i="10"/>
  <c r="N190" i="10"/>
  <c r="N180" i="10"/>
  <c r="K203" i="10"/>
  <c r="K207" i="10"/>
  <c r="I207" i="10"/>
  <c r="I204" i="10"/>
  <c r="J143" i="10"/>
  <c r="W143" i="10"/>
  <c r="I127" i="10"/>
  <c r="AA239" i="10"/>
  <c r="Z230" i="10"/>
  <c r="AE268" i="10"/>
  <c r="M252" i="10"/>
  <c r="N191" i="10"/>
  <c r="N204" i="10"/>
  <c r="N207" i="10"/>
  <c r="N178" i="10"/>
  <c r="K204" i="10"/>
  <c r="G143" i="10"/>
  <c r="N222" i="10"/>
  <c r="N212" i="10"/>
  <c r="R128" i="10"/>
  <c r="AE215" i="10"/>
  <c r="AE44" i="10"/>
  <c r="K261" i="10"/>
  <c r="K137" i="10"/>
  <c r="K79" i="10"/>
  <c r="K182" i="10" s="1"/>
  <c r="K80" i="10"/>
  <c r="K93" i="10"/>
  <c r="K240" i="10"/>
  <c r="K239" i="10"/>
  <c r="K243" i="10"/>
  <c r="U138" i="10"/>
  <c r="U146" i="10"/>
  <c r="U244" i="10"/>
  <c r="U237" i="10"/>
  <c r="U251" i="10"/>
  <c r="U245" i="10"/>
  <c r="U261" i="10"/>
  <c r="U243" i="10"/>
  <c r="H136" i="10"/>
  <c r="H261" i="10"/>
  <c r="J155" i="10"/>
  <c r="J199" i="10" s="1"/>
  <c r="AD64" i="10"/>
  <c r="AD211" i="10"/>
  <c r="J222" i="10"/>
  <c r="H67" i="10"/>
  <c r="AI61" i="10"/>
  <c r="AI79" i="10"/>
  <c r="T141" i="10"/>
  <c r="M60" i="10"/>
  <c r="M175" i="10" s="1"/>
  <c r="V128" i="10"/>
  <c r="N59" i="10"/>
  <c r="N58" i="10"/>
  <c r="R130" i="10"/>
  <c r="AA212" i="10"/>
  <c r="Z212" i="10"/>
  <c r="AE61" i="10"/>
  <c r="AE216" i="10"/>
  <c r="AE219" i="10" s="1"/>
  <c r="AE221" i="10" s="1"/>
  <c r="K244" i="10"/>
  <c r="K263" i="10"/>
  <c r="K147" i="10"/>
  <c r="K139" i="10"/>
  <c r="K248" i="10"/>
  <c r="K250" i="10"/>
  <c r="K238" i="10"/>
  <c r="K242" i="10"/>
  <c r="U238" i="10"/>
  <c r="U248" i="10"/>
  <c r="U240" i="10"/>
  <c r="U250" i="10"/>
  <c r="U71" i="10"/>
  <c r="U117" i="10"/>
  <c r="U260" i="10"/>
  <c r="U263" i="10"/>
  <c r="H141" i="10"/>
  <c r="J164" i="10"/>
  <c r="AD222" i="10"/>
  <c r="AD61" i="10"/>
  <c r="J60" i="10"/>
  <c r="J175" i="10" s="1"/>
  <c r="H61" i="10"/>
  <c r="H176" i="10" s="1"/>
  <c r="H217" i="10"/>
  <c r="AI215" i="10"/>
  <c r="T115" i="10"/>
  <c r="N68" i="10"/>
  <c r="N217" i="10"/>
  <c r="N214" i="10"/>
  <c r="R228" i="10"/>
  <c r="AE213" i="10"/>
  <c r="K247" i="10"/>
  <c r="K236" i="10"/>
  <c r="K241" i="10"/>
  <c r="K249" i="10"/>
  <c r="K251" i="10"/>
  <c r="K252" i="10"/>
  <c r="K245" i="10"/>
  <c r="K260" i="10"/>
  <c r="U247" i="10"/>
  <c r="U262" i="10"/>
  <c r="U45" i="10"/>
  <c r="U52" i="10"/>
  <c r="U106" i="10"/>
  <c r="U78" i="10"/>
  <c r="U73" i="10"/>
  <c r="H139" i="10"/>
  <c r="J166" i="10"/>
  <c r="AD215" i="10"/>
  <c r="AD219" i="10" s="1"/>
  <c r="AD221" i="10" s="1"/>
  <c r="AD214" i="10"/>
  <c r="J215" i="10"/>
  <c r="H216" i="10"/>
  <c r="AI67" i="10"/>
  <c r="AH222" i="10"/>
  <c r="AI239" i="10"/>
  <c r="N67" i="10"/>
  <c r="N61" i="10"/>
  <c r="R124" i="10"/>
  <c r="R121" i="10"/>
  <c r="AE223" i="10"/>
  <c r="K73" i="10"/>
  <c r="K202" i="10" s="1"/>
  <c r="K262" i="10"/>
  <c r="K91" i="10"/>
  <c r="K54" i="10"/>
  <c r="K205" i="10" s="1"/>
  <c r="K101" i="10"/>
  <c r="K109" i="10"/>
  <c r="U72" i="10"/>
  <c r="U95" i="10"/>
  <c r="U77" i="10"/>
  <c r="U94" i="10"/>
  <c r="U114" i="10"/>
  <c r="U101" i="10"/>
  <c r="U93" i="10"/>
  <c r="U55" i="10"/>
  <c r="H98" i="10"/>
  <c r="H193" i="10" s="1"/>
  <c r="H262" i="10"/>
  <c r="J159" i="10"/>
  <c r="AD223" i="10"/>
  <c r="J61" i="10"/>
  <c r="J223" i="10"/>
  <c r="H223" i="10"/>
  <c r="AI60" i="10"/>
  <c r="AI242" i="10"/>
  <c r="S186" i="10"/>
  <c r="T78" i="10"/>
  <c r="I228" i="10"/>
  <c r="I227" i="10"/>
  <c r="N223" i="10"/>
  <c r="N215" i="10"/>
  <c r="R126" i="10"/>
  <c r="R123" i="10"/>
  <c r="O264" i="10"/>
  <c r="AE60" i="10"/>
  <c r="K108" i="10"/>
  <c r="K76" i="10"/>
  <c r="K180" i="10" s="1"/>
  <c r="K98" i="10"/>
  <c r="K193" i="10" s="1"/>
  <c r="K103" i="10"/>
  <c r="K113" i="10"/>
  <c r="K83" i="10"/>
  <c r="K95" i="10"/>
  <c r="K105" i="10"/>
  <c r="U92" i="10"/>
  <c r="U83" i="10"/>
  <c r="U54" i="10"/>
  <c r="U109" i="10"/>
  <c r="U79" i="10"/>
  <c r="U110" i="10"/>
  <c r="U108" i="10"/>
  <c r="U103" i="10"/>
  <c r="J161" i="10"/>
  <c r="J214" i="10"/>
  <c r="J67" i="10"/>
  <c r="H58" i="10"/>
  <c r="H173" i="10" s="1"/>
  <c r="AJ43" i="10"/>
  <c r="AI214" i="10"/>
  <c r="P58" i="10"/>
  <c r="AI241" i="10"/>
  <c r="S187" i="10"/>
  <c r="T249" i="10"/>
  <c r="T107" i="10"/>
  <c r="N60" i="10"/>
  <c r="N216" i="10"/>
  <c r="R125" i="10"/>
  <c r="R122" i="10"/>
  <c r="AE64" i="10"/>
  <c r="AE222" i="10"/>
  <c r="K110" i="10"/>
  <c r="K135" i="10"/>
  <c r="K191" i="10" s="1"/>
  <c r="K53" i="10"/>
  <c r="K116" i="10"/>
  <c r="K134" i="10"/>
  <c r="K94" i="10"/>
  <c r="K141" i="10"/>
  <c r="K111" i="10"/>
  <c r="U142" i="10"/>
  <c r="U139" i="10"/>
  <c r="U136" i="10"/>
  <c r="U148" i="10"/>
  <c r="U102" i="10"/>
  <c r="U53" i="10"/>
  <c r="U116" i="10"/>
  <c r="U134" i="10"/>
  <c r="H263" i="10"/>
  <c r="H134" i="10"/>
  <c r="H142" i="10"/>
  <c r="H138" i="10"/>
  <c r="J154" i="10"/>
  <c r="AD68" i="10"/>
  <c r="AD59" i="10"/>
  <c r="J58" i="10"/>
  <c r="J173" i="10" s="1"/>
  <c r="H212" i="10"/>
  <c r="AI252" i="10"/>
  <c r="S203" i="10"/>
  <c r="T146" i="10"/>
  <c r="T245" i="10"/>
  <c r="N213" i="10"/>
  <c r="AA211" i="10"/>
  <c r="AE217" i="10"/>
  <c r="K71" i="10"/>
  <c r="K148" i="10"/>
  <c r="K188" i="10" s="1"/>
  <c r="K146" i="10"/>
  <c r="K186" i="10" s="1"/>
  <c r="K142" i="10"/>
  <c r="K52" i="10"/>
  <c r="K178" i="10" s="1"/>
  <c r="K84" i="10"/>
  <c r="K183" i="10" s="1"/>
  <c r="K90" i="10"/>
  <c r="U141" i="10"/>
  <c r="U84" i="10"/>
  <c r="U90" i="10"/>
  <c r="U104" i="10"/>
  <c r="U135" i="10"/>
  <c r="U147" i="10"/>
  <c r="U137" i="10"/>
  <c r="H260" i="10"/>
  <c r="AD213" i="10"/>
  <c r="Q72" i="10"/>
  <c r="AE125" i="10"/>
  <c r="M87" i="10"/>
  <c r="M184" i="10" s="1"/>
  <c r="K218" i="10"/>
  <c r="AA141" i="10"/>
  <c r="M131" i="10"/>
  <c r="AG213" i="10"/>
  <c r="R129" i="10"/>
  <c r="G170" i="10"/>
  <c r="Y213" i="10"/>
  <c r="L131" i="10"/>
  <c r="AE259" i="10"/>
  <c r="T60" i="10"/>
  <c r="T44" i="10"/>
  <c r="T216" i="10"/>
  <c r="AB156" i="10"/>
  <c r="AB159" i="10"/>
  <c r="AB153" i="10"/>
  <c r="AB166" i="10"/>
  <c r="AB161" i="10"/>
  <c r="AB152" i="10"/>
  <c r="AB154" i="10"/>
  <c r="AB164" i="10"/>
  <c r="AB165" i="10"/>
  <c r="AG229" i="10"/>
  <c r="AG131" i="10"/>
  <c r="AG130" i="10"/>
  <c r="AG129" i="10"/>
  <c r="AG122" i="10"/>
  <c r="AG121" i="10"/>
  <c r="AG127" i="10"/>
  <c r="AG125" i="10"/>
  <c r="AG124" i="10"/>
  <c r="AG126" i="10"/>
  <c r="AG123" i="10"/>
  <c r="O156" i="10"/>
  <c r="O161" i="10"/>
  <c r="O160" i="10"/>
  <c r="O166" i="10"/>
  <c r="O159" i="10"/>
  <c r="O164" i="10"/>
  <c r="O155" i="10"/>
  <c r="O154" i="10"/>
  <c r="O153" i="10"/>
  <c r="Q232" i="10"/>
  <c r="Q230" i="10"/>
  <c r="Q123" i="10"/>
  <c r="Q127" i="10"/>
  <c r="Q226" i="10"/>
  <c r="Q125" i="10"/>
  <c r="Q121" i="10"/>
  <c r="Q124" i="10"/>
  <c r="Q122" i="10"/>
  <c r="Q130" i="10"/>
  <c r="Q126" i="10"/>
  <c r="Q128" i="10"/>
  <c r="O218" i="10"/>
  <c r="O211" i="10"/>
  <c r="S218" i="10"/>
  <c r="S212" i="10"/>
  <c r="AB267" i="10"/>
  <c r="AB196" i="10"/>
  <c r="AB195" i="10"/>
  <c r="AB170" i="10"/>
  <c r="AB43" i="10"/>
  <c r="AB268" i="10"/>
  <c r="R259" i="10"/>
  <c r="R98" i="10"/>
  <c r="R260" i="10"/>
  <c r="R137" i="10"/>
  <c r="R264" i="10"/>
  <c r="R143" i="10"/>
  <c r="R263" i="10"/>
  <c r="R141" i="10"/>
  <c r="R140" i="10"/>
  <c r="R262" i="10"/>
  <c r="R142" i="10"/>
  <c r="R136" i="10"/>
  <c r="R135" i="10"/>
  <c r="R138" i="10"/>
  <c r="R261" i="10"/>
  <c r="R134" i="10"/>
  <c r="S156" i="10"/>
  <c r="S161" i="10"/>
  <c r="S152" i="10"/>
  <c r="S165" i="10"/>
  <c r="S153" i="10"/>
  <c r="S164" i="10"/>
  <c r="S155" i="10"/>
  <c r="S160" i="10"/>
  <c r="S166" i="10"/>
  <c r="S154" i="10"/>
  <c r="AF267" i="10"/>
  <c r="AF170" i="10"/>
  <c r="AF196" i="10"/>
  <c r="AF195" i="10"/>
  <c r="AF43" i="10"/>
  <c r="AH217" i="10"/>
  <c r="AH67" i="10"/>
  <c r="AH68" i="10"/>
  <c r="AH64" i="10"/>
  <c r="AH223" i="10"/>
  <c r="AH214" i="10"/>
  <c r="AH216" i="10"/>
  <c r="AH61" i="10"/>
  <c r="AH213" i="10"/>
  <c r="AH215" i="10"/>
  <c r="AH112" i="10"/>
  <c r="AH58" i="10"/>
  <c r="AH60" i="10"/>
  <c r="AB46" i="10"/>
  <c r="AB78" i="10"/>
  <c r="AB71" i="10"/>
  <c r="AB110" i="10"/>
  <c r="AB93" i="10"/>
  <c r="AB118" i="10"/>
  <c r="AB117" i="10"/>
  <c r="H64" i="10"/>
  <c r="H68" i="10"/>
  <c r="H214" i="10"/>
  <c r="H213" i="10"/>
  <c r="H59" i="10"/>
  <c r="H174" i="10" s="1"/>
  <c r="H60" i="10"/>
  <c r="H175" i="10" s="1"/>
  <c r="O259" i="10"/>
  <c r="O137" i="10"/>
  <c r="O140" i="10"/>
  <c r="O143" i="10"/>
  <c r="L156" i="10"/>
  <c r="L155" i="10"/>
  <c r="L152" i="10"/>
  <c r="L197" i="10" s="1"/>
  <c r="L161" i="10"/>
  <c r="L153" i="10"/>
  <c r="L165" i="10"/>
  <c r="L159" i="10"/>
  <c r="L160" i="10"/>
  <c r="L166" i="10"/>
  <c r="L154" i="10"/>
  <c r="L200" i="10" s="1"/>
  <c r="AI64" i="10"/>
  <c r="AI58" i="10"/>
  <c r="AI44" i="10"/>
  <c r="AI223" i="10"/>
  <c r="AI217" i="10"/>
  <c r="AI216" i="10"/>
  <c r="AI112" i="10"/>
  <c r="AI213" i="10"/>
  <c r="AI222" i="10"/>
  <c r="AI68" i="10"/>
  <c r="AH233" i="10"/>
  <c r="AH125" i="10"/>
  <c r="AH131" i="10"/>
  <c r="AD112" i="10"/>
  <c r="AD67" i="10"/>
  <c r="AD217" i="10"/>
  <c r="H259" i="10"/>
  <c r="H258" i="10"/>
  <c r="H264" i="10"/>
  <c r="H143" i="10"/>
  <c r="H137" i="10"/>
  <c r="H140" i="10"/>
  <c r="AE112" i="10"/>
  <c r="AE67" i="10"/>
  <c r="AE68" i="10"/>
  <c r="I232" i="10"/>
  <c r="I125" i="10"/>
  <c r="I130" i="10"/>
  <c r="I129" i="10"/>
  <c r="I190" i="10" s="1"/>
  <c r="I128" i="10"/>
  <c r="I124" i="10"/>
  <c r="I131" i="10"/>
  <c r="I121" i="10"/>
  <c r="I231" i="10"/>
  <c r="I123" i="10"/>
  <c r="I230" i="10"/>
  <c r="I126" i="10"/>
  <c r="I226" i="10"/>
  <c r="I122" i="10"/>
  <c r="P222" i="10"/>
  <c r="P223" i="10"/>
  <c r="P67" i="10"/>
  <c r="P64" i="10"/>
  <c r="P214" i="10"/>
  <c r="P212" i="10"/>
  <c r="P61" i="10"/>
  <c r="P213" i="10"/>
  <c r="P215" i="10"/>
  <c r="P112" i="10"/>
  <c r="P59" i="10"/>
  <c r="P60" i="10"/>
  <c r="P217" i="10"/>
  <c r="P216" i="10"/>
  <c r="AF259" i="10"/>
  <c r="AF258" i="10"/>
  <c r="AF264" i="10"/>
  <c r="U115" i="10"/>
  <c r="U76" i="10"/>
  <c r="U236" i="10"/>
  <c r="U242" i="10"/>
  <c r="U246" i="10"/>
  <c r="U249" i="10"/>
  <c r="U80" i="10"/>
  <c r="U107" i="10"/>
  <c r="U111" i="10"/>
  <c r="AJ196" i="10"/>
  <c r="AJ195" i="10"/>
  <c r="AJ170" i="10"/>
  <c r="AJ268" i="10"/>
  <c r="AI92" i="10"/>
  <c r="AI78" i="10"/>
  <c r="AI109" i="10"/>
  <c r="AI238" i="10"/>
  <c r="AI107" i="10"/>
  <c r="AI93" i="10"/>
  <c r="AI80" i="10"/>
  <c r="AI52" i="10"/>
  <c r="AI77" i="10"/>
  <c r="AI103" i="10"/>
  <c r="AI148" i="10"/>
  <c r="AI115" i="10"/>
  <c r="AI114" i="10"/>
  <c r="AI106" i="10"/>
  <c r="AI53" i="10"/>
  <c r="AI118" i="10"/>
  <c r="AI245" i="10"/>
  <c r="AI116" i="10"/>
  <c r="AI104" i="10"/>
  <c r="AI90" i="10"/>
  <c r="AI84" i="10"/>
  <c r="AI83" i="10"/>
  <c r="AI236" i="10"/>
  <c r="AI240" i="10"/>
  <c r="AI108" i="10"/>
  <c r="AI101" i="10"/>
  <c r="AI54" i="10"/>
  <c r="AI111" i="10"/>
  <c r="AI249" i="10"/>
  <c r="AI76" i="10"/>
  <c r="AI147" i="10"/>
  <c r="AI55" i="10"/>
  <c r="AI72" i="10"/>
  <c r="AI110" i="10"/>
  <c r="AI105" i="10"/>
  <c r="AI95" i="10"/>
  <c r="AI250" i="10"/>
  <c r="AI247" i="10"/>
  <c r="AI117" i="10"/>
  <c r="AI113" i="10"/>
  <c r="AI91" i="10"/>
  <c r="AI73" i="10"/>
  <c r="AI94" i="10"/>
  <c r="AI45" i="10"/>
  <c r="AI146" i="10"/>
  <c r="AI237" i="10"/>
  <c r="AI71" i="10"/>
  <c r="AI102" i="10"/>
  <c r="AI244" i="10"/>
  <c r="AI251" i="10"/>
  <c r="AI243" i="10"/>
  <c r="O255" i="10"/>
  <c r="O87" i="10"/>
  <c r="J156" i="10"/>
  <c r="J160" i="10"/>
  <c r="J152" i="10"/>
  <c r="J197" i="10" s="1"/>
  <c r="S188" i="10"/>
  <c r="S206" i="10"/>
  <c r="S183" i="10"/>
  <c r="S207" i="10"/>
  <c r="S175" i="10"/>
  <c r="S185" i="10"/>
  <c r="S204" i="10"/>
  <c r="S197" i="10"/>
  <c r="S200" i="10"/>
  <c r="S192" i="10"/>
  <c r="S176" i="10"/>
  <c r="S194" i="10"/>
  <c r="S184" i="10"/>
  <c r="S177" i="10"/>
  <c r="S193" i="10"/>
  <c r="S182" i="10"/>
  <c r="S181" i="10"/>
  <c r="S191" i="10"/>
  <c r="S173" i="10"/>
  <c r="S174" i="10"/>
  <c r="S199" i="10"/>
  <c r="S178" i="10"/>
  <c r="S180" i="10"/>
  <c r="S205" i="10"/>
  <c r="S179" i="10"/>
  <c r="S190" i="10"/>
  <c r="S201" i="10"/>
  <c r="S202" i="10"/>
  <c r="S189" i="10"/>
  <c r="J68" i="10"/>
  <c r="J112" i="10"/>
  <c r="J213" i="10"/>
  <c r="J59" i="10"/>
  <c r="J44" i="10"/>
  <c r="J216" i="10"/>
  <c r="Q156" i="10"/>
  <c r="Q153" i="10"/>
  <c r="Q152" i="10"/>
  <c r="Q160" i="10"/>
  <c r="Q161" i="10"/>
  <c r="Q159" i="10"/>
  <c r="Q154" i="10"/>
  <c r="Q166" i="10"/>
  <c r="Q164" i="10"/>
  <c r="Q165" i="10"/>
  <c r="K46" i="10"/>
  <c r="K104" i="10"/>
  <c r="K118" i="10"/>
  <c r="K107" i="10"/>
  <c r="K140" i="10"/>
  <c r="K246" i="10"/>
  <c r="K237" i="10"/>
  <c r="K72" i="10"/>
  <c r="K201" i="10" s="1"/>
  <c r="K102" i="10"/>
  <c r="K138" i="10"/>
  <c r="G255" i="10"/>
  <c r="G87" i="10"/>
  <c r="W156" i="10"/>
  <c r="W160" i="10"/>
  <c r="W153" i="10"/>
  <c r="W159" i="10"/>
  <c r="W152" i="10"/>
  <c r="W164" i="10"/>
  <c r="W154" i="10"/>
  <c r="W155" i="10"/>
  <c r="W166" i="10"/>
  <c r="W161" i="10"/>
  <c r="AG255" i="10"/>
  <c r="AG87" i="10"/>
  <c r="Y229" i="10"/>
  <c r="Y121" i="10"/>
  <c r="T46" i="10"/>
  <c r="T243" i="10"/>
  <c r="T246" i="10"/>
  <c r="T110" i="10"/>
  <c r="T109" i="10"/>
  <c r="T108" i="10"/>
  <c r="T147" i="10"/>
  <c r="T76" i="10"/>
  <c r="T77" i="10"/>
  <c r="T138" i="10"/>
  <c r="T148" i="10"/>
  <c r="T236" i="10"/>
  <c r="T252" i="10"/>
  <c r="T95" i="10"/>
  <c r="T84" i="10"/>
  <c r="T101" i="10"/>
  <c r="T134" i="10"/>
  <c r="T117" i="10"/>
  <c r="T54" i="10"/>
  <c r="T140" i="10"/>
  <c r="T239" i="10"/>
  <c r="T241" i="10"/>
  <c r="T244" i="10"/>
  <c r="T90" i="10"/>
  <c r="T79" i="10"/>
  <c r="T135" i="10"/>
  <c r="T118" i="10"/>
  <c r="T111" i="10"/>
  <c r="T103" i="10"/>
  <c r="T136" i="10"/>
  <c r="T242" i="10"/>
  <c r="T262" i="10"/>
  <c r="T251" i="10"/>
  <c r="T80" i="10"/>
  <c r="T53" i="10"/>
  <c r="T104" i="10"/>
  <c r="T93" i="10"/>
  <c r="T143" i="10"/>
  <c r="T142" i="10"/>
  <c r="T113" i="10"/>
  <c r="T116" i="10"/>
  <c r="T247" i="10"/>
  <c r="T260" i="10"/>
  <c r="T250" i="10"/>
  <c r="T73" i="10"/>
  <c r="T52" i="10"/>
  <c r="T94" i="10"/>
  <c r="T55" i="10"/>
  <c r="T83" i="10"/>
  <c r="T105" i="10"/>
  <c r="T114" i="10"/>
  <c r="T237" i="10"/>
  <c r="T240" i="10"/>
  <c r="T263" i="10"/>
  <c r="T72" i="10"/>
  <c r="T71" i="10"/>
  <c r="T261" i="10"/>
  <c r="T102" i="10"/>
  <c r="T137" i="10"/>
  <c r="T98" i="10"/>
  <c r="T106" i="10"/>
  <c r="T139" i="10"/>
  <c r="T238" i="10"/>
  <c r="T248" i="10"/>
  <c r="U264" i="10"/>
  <c r="U258" i="10"/>
  <c r="U259" i="10"/>
  <c r="U232" i="10"/>
  <c r="U227" i="10"/>
  <c r="U128" i="10"/>
  <c r="U126" i="10"/>
  <c r="U130" i="10"/>
  <c r="U125" i="10"/>
  <c r="U123" i="10"/>
  <c r="U121" i="10"/>
  <c r="U122" i="10"/>
  <c r="U127" i="10"/>
  <c r="U129" i="10"/>
  <c r="AG231" i="10"/>
  <c r="Q129" i="10"/>
  <c r="O152" i="10"/>
  <c r="Q155" i="10"/>
  <c r="AB155" i="10"/>
  <c r="U143" i="10"/>
  <c r="O123" i="10"/>
  <c r="AI211" i="10"/>
  <c r="O212" i="10"/>
  <c r="H211" i="10"/>
  <c r="G131" i="10"/>
  <c r="AH211" i="10"/>
  <c r="AD212" i="10"/>
  <c r="AB140" i="10"/>
  <c r="J218" i="10"/>
  <c r="W208" i="10"/>
  <c r="J255" i="10"/>
  <c r="N208" i="10"/>
  <c r="W211" i="10"/>
  <c r="O208" i="10"/>
  <c r="J212" i="10"/>
  <c r="S84" i="10"/>
  <c r="Y259" i="10"/>
  <c r="AJ199" i="10"/>
  <c r="AJ139" i="10"/>
  <c r="AJ208" i="10"/>
  <c r="G61" i="10"/>
  <c r="G176" i="10" s="1"/>
  <c r="S80" i="10"/>
  <c r="Y58" i="10"/>
  <c r="AF54" i="10"/>
  <c r="AJ248" i="10"/>
  <c r="AJ130" i="10"/>
  <c r="AJ238" i="10"/>
  <c r="S243" i="10"/>
  <c r="AF114" i="10"/>
  <c r="AJ114" i="10"/>
  <c r="S93" i="10"/>
  <c r="AF241" i="10"/>
  <c r="N53" i="10"/>
  <c r="AG212" i="10"/>
  <c r="AJ134" i="10"/>
  <c r="AJ98" i="10"/>
  <c r="S114" i="10"/>
  <c r="AF260" i="10"/>
  <c r="AG223" i="10"/>
  <c r="AJ135" i="10"/>
  <c r="S146" i="10"/>
  <c r="AF84" i="10"/>
  <c r="AJ73" i="10"/>
  <c r="S135" i="10"/>
  <c r="AJ68" i="10"/>
  <c r="AF107" i="10"/>
  <c r="G268" i="10"/>
  <c r="AJ55" i="10"/>
  <c r="S142" i="10"/>
  <c r="AJ67" i="10"/>
  <c r="AF236" i="10"/>
  <c r="T166" i="10"/>
  <c r="AC109" i="10"/>
  <c r="S239" i="10"/>
  <c r="G217" i="10"/>
  <c r="AJ110" i="10"/>
  <c r="AB213" i="10"/>
  <c r="AF130" i="10"/>
  <c r="S213" i="10"/>
  <c r="AC124" i="10"/>
  <c r="L87" i="10"/>
  <c r="L184" i="10" s="1"/>
  <c r="U59" i="10"/>
  <c r="AD127" i="10"/>
  <c r="AJ131" i="10"/>
  <c r="S122" i="10"/>
  <c r="P129" i="10"/>
  <c r="AG211" i="10"/>
  <c r="AG217" i="10"/>
  <c r="S127" i="10"/>
  <c r="AJ71" i="10"/>
  <c r="AJ108" i="10"/>
  <c r="AJ261" i="10"/>
  <c r="AJ245" i="10"/>
  <c r="AJ138" i="10"/>
  <c r="AJ106" i="10"/>
  <c r="AJ91" i="10"/>
  <c r="AJ146" i="10"/>
  <c r="AJ118" i="10"/>
  <c r="S90" i="10"/>
  <c r="S104" i="10"/>
  <c r="S55" i="10"/>
  <c r="S71" i="10"/>
  <c r="S78" i="10"/>
  <c r="S77" i="10"/>
  <c r="S92" i="10"/>
  <c r="S106" i="10"/>
  <c r="AJ216" i="10"/>
  <c r="AJ214" i="10"/>
  <c r="AF79" i="10"/>
  <c r="AF237" i="10"/>
  <c r="AF244" i="10"/>
  <c r="AF142" i="10"/>
  <c r="AF110" i="10"/>
  <c r="AF249" i="10"/>
  <c r="AF263" i="10"/>
  <c r="AF138" i="10"/>
  <c r="G59" i="10"/>
  <c r="G174" i="10" s="1"/>
  <c r="G223" i="10"/>
  <c r="G195" i="10"/>
  <c r="T161" i="10"/>
  <c r="AJ122" i="10"/>
  <c r="V164" i="10"/>
  <c r="U60" i="10"/>
  <c r="AC238" i="10"/>
  <c r="J126" i="10"/>
  <c r="N113" i="10"/>
  <c r="J198" i="10"/>
  <c r="Q227" i="10"/>
  <c r="O188" i="10"/>
  <c r="AG44" i="10"/>
  <c r="AG58" i="10"/>
  <c r="AJ53" i="10"/>
  <c r="AJ137" i="10"/>
  <c r="AJ72" i="10"/>
  <c r="AJ263" i="10"/>
  <c r="AJ241" i="10"/>
  <c r="AJ147" i="10"/>
  <c r="AJ115" i="10"/>
  <c r="AJ105" i="10"/>
  <c r="H268" i="10"/>
  <c r="S107" i="10"/>
  <c r="S115" i="10"/>
  <c r="S246" i="10"/>
  <c r="S147" i="10"/>
  <c r="S263" i="10"/>
  <c r="S238" i="10"/>
  <c r="S117" i="10"/>
  <c r="S137" i="10"/>
  <c r="AJ223" i="10"/>
  <c r="AJ217" i="10"/>
  <c r="AF104" i="10"/>
  <c r="AF53" i="10"/>
  <c r="AF83" i="10"/>
  <c r="AF90" i="10"/>
  <c r="AF251" i="10"/>
  <c r="AF248" i="10"/>
  <c r="AF141" i="10"/>
  <c r="AF148" i="10"/>
  <c r="G60" i="10"/>
  <c r="G64" i="10"/>
  <c r="G267" i="10"/>
  <c r="T160" i="10"/>
  <c r="AD121" i="10"/>
  <c r="Z189" i="10"/>
  <c r="AC93" i="10"/>
  <c r="N239" i="10"/>
  <c r="Q190" i="10"/>
  <c r="AG214" i="10"/>
  <c r="AG61" i="10"/>
  <c r="AJ113" i="10"/>
  <c r="AJ83" i="10"/>
  <c r="AJ90" i="10"/>
  <c r="AJ142" i="10"/>
  <c r="AJ102" i="10"/>
  <c r="AJ250" i="10"/>
  <c r="AJ243" i="10"/>
  <c r="AJ242" i="10"/>
  <c r="AJ148" i="10"/>
  <c r="S139" i="10"/>
  <c r="S140" i="10"/>
  <c r="S248" i="10"/>
  <c r="S260" i="10"/>
  <c r="S247" i="10"/>
  <c r="S237" i="10"/>
  <c r="S241" i="10"/>
  <c r="S240" i="10"/>
  <c r="AJ61" i="10"/>
  <c r="AJ59" i="10"/>
  <c r="AF113" i="10"/>
  <c r="AF239" i="10"/>
  <c r="AF102" i="10"/>
  <c r="AF137" i="10"/>
  <c r="AF262" i="10"/>
  <c r="AF136" i="10"/>
  <c r="AF93" i="10"/>
  <c r="AF147" i="10"/>
  <c r="G213" i="10"/>
  <c r="G222" i="10"/>
  <c r="T159" i="10"/>
  <c r="J178" i="10"/>
  <c r="J186" i="10"/>
  <c r="J193" i="10"/>
  <c r="Z173" i="10"/>
  <c r="AC141" i="10"/>
  <c r="Q202" i="10"/>
  <c r="Q231" i="10"/>
  <c r="L255" i="10"/>
  <c r="AG67" i="10"/>
  <c r="AG216" i="10"/>
  <c r="AJ116" i="10"/>
  <c r="AJ54" i="10"/>
  <c r="AJ79" i="10"/>
  <c r="AJ52" i="10"/>
  <c r="AJ78" i="10"/>
  <c r="AJ107" i="10"/>
  <c r="AJ251" i="10"/>
  <c r="AJ247" i="10"/>
  <c r="AJ262" i="10"/>
  <c r="S261" i="10"/>
  <c r="S242" i="10"/>
  <c r="S109" i="10"/>
  <c r="S101" i="10"/>
  <c r="S102" i="10"/>
  <c r="S262" i="10"/>
  <c r="S249" i="10"/>
  <c r="S251" i="10"/>
  <c r="AJ213" i="10"/>
  <c r="AJ211" i="10"/>
  <c r="AF242" i="10"/>
  <c r="AF52" i="10"/>
  <c r="AF252" i="10"/>
  <c r="AF115" i="10"/>
  <c r="AF117" i="10"/>
  <c r="AF78" i="10"/>
  <c r="AF146" i="10"/>
  <c r="AF261" i="10"/>
  <c r="G58" i="10"/>
  <c r="G173" i="10" s="1"/>
  <c r="J174" i="10"/>
  <c r="T165" i="10"/>
  <c r="AF121" i="10"/>
  <c r="I170" i="10"/>
  <c r="AB44" i="10"/>
  <c r="Z202" i="10"/>
  <c r="AC91" i="10"/>
  <c r="N248" i="10"/>
  <c r="Q191" i="10"/>
  <c r="AJ226" i="10"/>
  <c r="T259" i="10"/>
  <c r="AJ259" i="10"/>
  <c r="AG215" i="10"/>
  <c r="AG59" i="10"/>
  <c r="AJ239" i="10"/>
  <c r="AJ136" i="10"/>
  <c r="AJ103" i="10"/>
  <c r="AJ84" i="10"/>
  <c r="AJ94" i="10"/>
  <c r="AJ80" i="10"/>
  <c r="AJ101" i="10"/>
  <c r="AJ244" i="10"/>
  <c r="AJ236" i="10"/>
  <c r="S244" i="10"/>
  <c r="S94" i="10"/>
  <c r="S105" i="10"/>
  <c r="S113" i="10"/>
  <c r="S76" i="10"/>
  <c r="S45" i="10"/>
  <c r="S116" i="10"/>
  <c r="AJ60" i="10"/>
  <c r="AJ212" i="10"/>
  <c r="AF139" i="10"/>
  <c r="AF76" i="10"/>
  <c r="AF72" i="10"/>
  <c r="AF250" i="10"/>
  <c r="AF108" i="10"/>
  <c r="AF101" i="10"/>
  <c r="AF243" i="10"/>
  <c r="G215" i="10"/>
  <c r="AF123" i="10"/>
  <c r="AC136" i="10"/>
  <c r="AC107" i="10"/>
  <c r="N244" i="10"/>
  <c r="AG60" i="10"/>
  <c r="AG68" i="10"/>
  <c r="AG64" i="10"/>
  <c r="AJ249" i="10"/>
  <c r="AJ237" i="10"/>
  <c r="AJ77" i="10"/>
  <c r="AJ111" i="10"/>
  <c r="AJ141" i="10"/>
  <c r="AJ104" i="10"/>
  <c r="AJ95" i="10"/>
  <c r="AJ109" i="10"/>
  <c r="AJ252" i="10"/>
  <c r="S53" i="10"/>
  <c r="S73" i="10"/>
  <c r="S95" i="10"/>
  <c r="S141" i="10"/>
  <c r="S148" i="10"/>
  <c r="S111" i="10"/>
  <c r="S83" i="10"/>
  <c r="S108" i="10"/>
  <c r="AJ222" i="10"/>
  <c r="AF77" i="10"/>
  <c r="AF92" i="10"/>
  <c r="AF91" i="10"/>
  <c r="AF111" i="10"/>
  <c r="AF103" i="10"/>
  <c r="AF71" i="10"/>
  <c r="AF238" i="10"/>
  <c r="AF246" i="10"/>
  <c r="G67" i="10"/>
  <c r="T153" i="10"/>
  <c r="AC134" i="10"/>
  <c r="N106" i="10"/>
  <c r="AJ112" i="10"/>
  <c r="S258" i="10"/>
  <c r="AG222" i="10"/>
  <c r="AJ93" i="10"/>
  <c r="AJ246" i="10"/>
  <c r="AJ260" i="10"/>
  <c r="AJ240" i="10"/>
  <c r="AJ92" i="10"/>
  <c r="AJ76" i="10"/>
  <c r="AJ140" i="10"/>
  <c r="AJ117" i="10"/>
  <c r="S103" i="10"/>
  <c r="S110" i="10"/>
  <c r="S134" i="10"/>
  <c r="S118" i="10"/>
  <c r="S136" i="10"/>
  <c r="S138" i="10"/>
  <c r="S91" i="10"/>
  <c r="AJ58" i="10"/>
  <c r="AF105" i="10"/>
  <c r="AF116" i="10"/>
  <c r="AF118" i="10"/>
  <c r="AF98" i="10"/>
  <c r="AF55" i="10"/>
  <c r="AF140" i="10"/>
  <c r="AF240" i="10"/>
  <c r="G214" i="10"/>
  <c r="AI212" i="10"/>
  <c r="T130" i="10"/>
  <c r="K124" i="10"/>
  <c r="X199" i="10"/>
  <c r="M213" i="10"/>
  <c r="P211" i="10"/>
  <c r="AI208" i="10"/>
  <c r="J229" i="10"/>
  <c r="J121" i="10"/>
  <c r="J231" i="10"/>
  <c r="J130" i="10"/>
  <c r="J230" i="10"/>
  <c r="J129" i="10"/>
  <c r="J190" i="10" s="1"/>
  <c r="J226" i="10"/>
  <c r="J124" i="10"/>
  <c r="J127" i="10"/>
  <c r="J227" i="10"/>
  <c r="J128" i="10"/>
  <c r="J123" i="10"/>
  <c r="J131" i="10"/>
  <c r="J125" i="10"/>
  <c r="G112" i="10"/>
  <c r="F110" i="10"/>
  <c r="G216" i="10"/>
  <c r="G212" i="10"/>
  <c r="AC73" i="10"/>
  <c r="AC95" i="10"/>
  <c r="AC242" i="10"/>
  <c r="AC246" i="10"/>
  <c r="AC54" i="10"/>
  <c r="AC142" i="10"/>
  <c r="AC236" i="10"/>
  <c r="AC252" i="10"/>
  <c r="AC261" i="10"/>
  <c r="AC249" i="10"/>
  <c r="AC77" i="10"/>
  <c r="AC108" i="10"/>
  <c r="AC118" i="10"/>
  <c r="AC244" i="10"/>
  <c r="AC241" i="10"/>
  <c r="AC102" i="10"/>
  <c r="AC139" i="10"/>
  <c r="AC239" i="10"/>
  <c r="AC143" i="10"/>
  <c r="AC243" i="10"/>
  <c r="AC113" i="10"/>
  <c r="AC103" i="10"/>
  <c r="AC76" i="10"/>
  <c r="AC137" i="10"/>
  <c r="AC117" i="10"/>
  <c r="AC71" i="10"/>
  <c r="AC147" i="10"/>
  <c r="AC105" i="10"/>
  <c r="AC146" i="10"/>
  <c r="AC262" i="10"/>
  <c r="AC72" i="10"/>
  <c r="AC140" i="10"/>
  <c r="AC53" i="10"/>
  <c r="AC148" i="10"/>
  <c r="AC94" i="10"/>
  <c r="AC83" i="10"/>
  <c r="AC90" i="10"/>
  <c r="AC98" i="10"/>
  <c r="AC237" i="10"/>
  <c r="AC251" i="10"/>
  <c r="AC80" i="10"/>
  <c r="AC110" i="10"/>
  <c r="AC260" i="10"/>
  <c r="AC79" i="10"/>
  <c r="AC92" i="10"/>
  <c r="AC114" i="10"/>
  <c r="AC84" i="10"/>
  <c r="AC138" i="10"/>
  <c r="AC104" i="10"/>
  <c r="AC101" i="10"/>
  <c r="AC78" i="10"/>
  <c r="AC240" i="10"/>
  <c r="AC52" i="10"/>
  <c r="AC45" i="10"/>
  <c r="AC116" i="10"/>
  <c r="AC115" i="10"/>
  <c r="AC248" i="10"/>
  <c r="AC247" i="10"/>
  <c r="AC111" i="10"/>
  <c r="AC106" i="10"/>
  <c r="AC135" i="10"/>
  <c r="AC263" i="10"/>
  <c r="AC250" i="10"/>
  <c r="AC55" i="10"/>
  <c r="N233" i="10"/>
  <c r="N121" i="10"/>
  <c r="N131" i="10"/>
  <c r="O229" i="10"/>
  <c r="O130" i="10"/>
  <c r="O230" i="10"/>
  <c r="O124" i="10"/>
  <c r="O128" i="10"/>
  <c r="O231" i="10"/>
  <c r="O122" i="10"/>
  <c r="O129" i="10"/>
  <c r="O226" i="10"/>
  <c r="O121" i="10"/>
  <c r="O227" i="10"/>
  <c r="O131" i="10"/>
  <c r="O127" i="10"/>
  <c r="O125" i="10"/>
  <c r="O126" i="10"/>
  <c r="W267" i="10"/>
  <c r="W268" i="10"/>
  <c r="W196" i="10"/>
  <c r="W170" i="10"/>
  <c r="W43" i="10"/>
  <c r="W195" i="10"/>
  <c r="N46" i="10"/>
  <c r="N55" i="10"/>
  <c r="N252" i="10"/>
  <c r="N250" i="10"/>
  <c r="N247" i="10"/>
  <c r="N116" i="10"/>
  <c r="N245" i="10"/>
  <c r="N104" i="10"/>
  <c r="N117" i="10"/>
  <c r="N251" i="10"/>
  <c r="N242" i="10"/>
  <c r="N236" i="10"/>
  <c r="N103" i="10"/>
  <c r="N83" i="10"/>
  <c r="N78" i="10"/>
  <c r="N246" i="10"/>
  <c r="N84" i="10"/>
  <c r="N237" i="10"/>
  <c r="N240" i="10"/>
  <c r="N111" i="10"/>
  <c r="N146" i="10"/>
  <c r="N148" i="10"/>
  <c r="N115" i="10"/>
  <c r="N243" i="10"/>
  <c r="N101" i="10"/>
  <c r="N52" i="10"/>
  <c r="N73" i="10"/>
  <c r="N114" i="10"/>
  <c r="N107" i="10"/>
  <c r="N80" i="10"/>
  <c r="N77" i="10"/>
  <c r="N90" i="10"/>
  <c r="N102" i="10"/>
  <c r="N95" i="10"/>
  <c r="N54" i="10"/>
  <c r="N76" i="10"/>
  <c r="N71" i="10"/>
  <c r="N118" i="10"/>
  <c r="N109" i="10"/>
  <c r="N110" i="10"/>
  <c r="N92" i="10"/>
  <c r="N93" i="10"/>
  <c r="N91" i="10"/>
  <c r="N79" i="10"/>
  <c r="N108" i="10"/>
  <c r="N72" i="10"/>
  <c r="N94" i="10"/>
  <c r="N249" i="10"/>
  <c r="N238" i="10"/>
  <c r="N241" i="10"/>
  <c r="N147" i="10"/>
  <c r="AH258" i="10"/>
  <c r="AH142" i="10"/>
  <c r="AH140" i="10"/>
  <c r="AH261" i="10"/>
  <c r="AH135" i="10"/>
  <c r="AH136" i="10"/>
  <c r="AH262" i="10"/>
  <c r="AH143" i="10"/>
  <c r="AH98" i="10"/>
  <c r="AH138" i="10"/>
  <c r="AH260" i="10"/>
  <c r="AH134" i="10"/>
  <c r="AH137" i="10"/>
  <c r="AH264" i="10"/>
  <c r="AH263" i="10"/>
  <c r="AH139" i="10"/>
  <c r="AH141" i="10"/>
  <c r="X259" i="10"/>
  <c r="X258" i="10"/>
  <c r="X142" i="10"/>
  <c r="X139" i="10"/>
  <c r="X136" i="10"/>
  <c r="X264" i="10"/>
  <c r="X262" i="10"/>
  <c r="X98" i="10"/>
  <c r="X137" i="10"/>
  <c r="X134" i="10"/>
  <c r="X140" i="10"/>
  <c r="X261" i="10"/>
  <c r="X138" i="10"/>
  <c r="X260" i="10"/>
  <c r="X263" i="10"/>
  <c r="X141" i="10"/>
  <c r="X135" i="10"/>
  <c r="R156" i="10"/>
  <c r="R154" i="10"/>
  <c r="R152" i="10"/>
  <c r="R159" i="10"/>
  <c r="R166" i="10"/>
  <c r="R160" i="10"/>
  <c r="R165" i="10"/>
  <c r="R161" i="10"/>
  <c r="R164" i="10"/>
  <c r="R155" i="10"/>
  <c r="AC258" i="10"/>
  <c r="AC259" i="10"/>
  <c r="AJ44" i="10"/>
  <c r="AJ215" i="10"/>
  <c r="Z188" i="10"/>
  <c r="Z199" i="10"/>
  <c r="Z186" i="10"/>
  <c r="Z179" i="10"/>
  <c r="Z176" i="10"/>
  <c r="Z194" i="10"/>
  <c r="Z206" i="10"/>
  <c r="Z184" i="10"/>
  <c r="Z201" i="10"/>
  <c r="Z192" i="10"/>
  <c r="Z180" i="10"/>
  <c r="Z175" i="10"/>
  <c r="Z197" i="10"/>
  <c r="Z181" i="10"/>
  <c r="Z198" i="10"/>
  <c r="Z182" i="10"/>
  <c r="Z183" i="10"/>
  <c r="Z193" i="10"/>
  <c r="Z187" i="10"/>
  <c r="Z204" i="10"/>
  <c r="Z178" i="10"/>
  <c r="Z185" i="10"/>
  <c r="Z191" i="10"/>
  <c r="Z177" i="10"/>
  <c r="Z207" i="10"/>
  <c r="Z208" i="10"/>
  <c r="Z203" i="10"/>
  <c r="Z190" i="10"/>
  <c r="Z174" i="10"/>
  <c r="Z200" i="10"/>
  <c r="V218" i="10"/>
  <c r="V212" i="10"/>
  <c r="V229" i="10"/>
  <c r="V124" i="10"/>
  <c r="V131" i="10"/>
  <c r="V125" i="10"/>
  <c r="V123" i="10"/>
  <c r="V130" i="10"/>
  <c r="V129" i="10"/>
  <c r="V122" i="10"/>
  <c r="V126" i="10"/>
  <c r="V127" i="10"/>
  <c r="AF46" i="10"/>
  <c r="AF245" i="10"/>
  <c r="AF135" i="10"/>
  <c r="AF134" i="10"/>
  <c r="AF95" i="10"/>
  <c r="AF73" i="10"/>
  <c r="AF247" i="10"/>
  <c r="AF106" i="10"/>
  <c r="AF109" i="10"/>
  <c r="AF80" i="10"/>
  <c r="AF143" i="10"/>
  <c r="I43" i="10"/>
  <c r="G196" i="10"/>
  <c r="O196" i="10"/>
  <c r="O170" i="10"/>
  <c r="M170" i="10"/>
  <c r="O195" i="10"/>
  <c r="O43" i="10"/>
  <c r="O268" i="10"/>
  <c r="Y216" i="10"/>
  <c r="Y217" i="10"/>
  <c r="Y67" i="10"/>
  <c r="Y64" i="10"/>
  <c r="Y59" i="10"/>
  <c r="Y60" i="10"/>
  <c r="Y68" i="10"/>
  <c r="Y223" i="10"/>
  <c r="Y212" i="10"/>
  <c r="Y211" i="10"/>
  <c r="Y112" i="10"/>
  <c r="Y215" i="10"/>
  <c r="Y222" i="10"/>
  <c r="Y61" i="10"/>
  <c r="Y214" i="10"/>
  <c r="V170" i="10"/>
  <c r="V196" i="10"/>
  <c r="V43" i="10"/>
  <c r="V268" i="10"/>
  <c r="V195" i="10"/>
  <c r="V156" i="10"/>
  <c r="V165" i="10"/>
  <c r="V161" i="10"/>
  <c r="V155" i="10"/>
  <c r="V166" i="10"/>
  <c r="V154" i="10"/>
  <c r="V152" i="10"/>
  <c r="V159" i="10"/>
  <c r="V160" i="10"/>
  <c r="AF156" i="10"/>
  <c r="AF152" i="10"/>
  <c r="AF164" i="10"/>
  <c r="AF161" i="10"/>
  <c r="AF159" i="10"/>
  <c r="AF165" i="10"/>
  <c r="AF166" i="10"/>
  <c r="AF160" i="10"/>
  <c r="AF154" i="10"/>
  <c r="AF155" i="10"/>
  <c r="W87" i="10"/>
  <c r="W255" i="10"/>
  <c r="L232" i="10"/>
  <c r="L123" i="10"/>
  <c r="L122" i="10"/>
  <c r="L124" i="10"/>
  <c r="L128" i="10"/>
  <c r="L126" i="10"/>
  <c r="L121" i="10"/>
  <c r="L230" i="10"/>
  <c r="L125" i="10"/>
  <c r="L127" i="10"/>
  <c r="L231" i="10"/>
  <c r="L130" i="10"/>
  <c r="L227" i="10"/>
  <c r="L129" i="10"/>
  <c r="L190" i="10" s="1"/>
  <c r="S98" i="10"/>
  <c r="S52" i="10"/>
  <c r="S79" i="10"/>
  <c r="S250" i="10"/>
  <c r="S236" i="10"/>
  <c r="S245" i="10"/>
  <c r="S252" i="10"/>
  <c r="S54" i="10"/>
  <c r="S72" i="10"/>
  <c r="S143" i="10"/>
  <c r="G233" i="10"/>
  <c r="G126" i="10"/>
  <c r="G122" i="10"/>
  <c r="G128" i="10"/>
  <c r="G130" i="10"/>
  <c r="G125" i="10"/>
  <c r="G121" i="10"/>
  <c r="G124" i="10"/>
  <c r="G129" i="10"/>
  <c r="G190" i="10" s="1"/>
  <c r="G127" i="10"/>
  <c r="AJ46" i="10"/>
  <c r="AJ143" i="10"/>
  <c r="U112" i="10"/>
  <c r="U211" i="10"/>
  <c r="U67" i="10"/>
  <c r="U58" i="10"/>
  <c r="U61" i="10"/>
  <c r="U216" i="10"/>
  <c r="U212" i="10"/>
  <c r="U68" i="10"/>
  <c r="U213" i="10"/>
  <c r="U215" i="10"/>
  <c r="U44" i="10"/>
  <c r="U64" i="10"/>
  <c r="U217" i="10"/>
  <c r="U214" i="10"/>
  <c r="U222" i="10"/>
  <c r="U223" i="10"/>
  <c r="AB214" i="10"/>
  <c r="AB59" i="10"/>
  <c r="AB68" i="10"/>
  <c r="AB112" i="10"/>
  <c r="AB216" i="10"/>
  <c r="AB58" i="10"/>
  <c r="AB67" i="10"/>
  <c r="AB223" i="10"/>
  <c r="AB222" i="10"/>
  <c r="AB60" i="10"/>
  <c r="AB64" i="10"/>
  <c r="AB217" i="10"/>
  <c r="AB61" i="10"/>
  <c r="AB215" i="10"/>
  <c r="AD122" i="10"/>
  <c r="AD124" i="10"/>
  <c r="AD125" i="10"/>
  <c r="AD131" i="10"/>
  <c r="AD128" i="10"/>
  <c r="AD130" i="10"/>
  <c r="AD228" i="10"/>
  <c r="AF232" i="10"/>
  <c r="AF227" i="10"/>
  <c r="AF126" i="10"/>
  <c r="AF128" i="10"/>
  <c r="AF122" i="10"/>
  <c r="AF131" i="10"/>
  <c r="AF125" i="10"/>
  <c r="AF127" i="10"/>
  <c r="AF124" i="10"/>
  <c r="AF129" i="10"/>
  <c r="AJ232" i="10"/>
  <c r="AJ124" i="10"/>
  <c r="AJ121" i="10"/>
  <c r="AJ126" i="10"/>
  <c r="AJ230" i="10"/>
  <c r="AJ129" i="10"/>
  <c r="AJ231" i="10"/>
  <c r="AJ123" i="10"/>
  <c r="AJ128" i="10"/>
  <c r="AJ227" i="10"/>
  <c r="AJ125" i="10"/>
  <c r="AJ127" i="10"/>
  <c r="Q199" i="10"/>
  <c r="Q205" i="10"/>
  <c r="Q176" i="10"/>
  <c r="Q185" i="10"/>
  <c r="Q201" i="10"/>
  <c r="Q207" i="10"/>
  <c r="Q204" i="10"/>
  <c r="Q197" i="10"/>
  <c r="Q179" i="10"/>
  <c r="Q178" i="10"/>
  <c r="Q192" i="10"/>
  <c r="Q198" i="10"/>
  <c r="Q206" i="10"/>
  <c r="Q181" i="10"/>
  <c r="Q183" i="10"/>
  <c r="Q189" i="10"/>
  <c r="Q182" i="10"/>
  <c r="Q174" i="10"/>
  <c r="Q203" i="10"/>
  <c r="Q173" i="10"/>
  <c r="Q177" i="10"/>
  <c r="Q187" i="10"/>
  <c r="Q200" i="10"/>
  <c r="Q194" i="10"/>
  <c r="Q208" i="10"/>
  <c r="Q186" i="10"/>
  <c r="Q180" i="10"/>
  <c r="Q175" i="10"/>
  <c r="Q184" i="10"/>
  <c r="L218" i="10"/>
  <c r="L211" i="10"/>
  <c r="I87" i="10"/>
  <c r="I184" i="10" s="1"/>
  <c r="I255" i="10"/>
  <c r="T156" i="10"/>
  <c r="T164" i="10"/>
  <c r="T152" i="10"/>
  <c r="T155" i="10"/>
  <c r="J177" i="10"/>
  <c r="J187" i="10"/>
  <c r="J185" i="10"/>
  <c r="J179" i="10"/>
  <c r="J189" i="10"/>
  <c r="J181" i="10"/>
  <c r="J204" i="10"/>
  <c r="J208" i="10"/>
  <c r="J194" i="10"/>
  <c r="J192" i="10"/>
  <c r="J207" i="10"/>
  <c r="Q188" i="10"/>
  <c r="L226" i="10"/>
  <c r="J191" i="10"/>
  <c r="J206" i="10"/>
  <c r="J182" i="10"/>
  <c r="J188" i="10"/>
  <c r="AI188" i="10"/>
  <c r="AA112" i="10"/>
  <c r="AG112" i="10"/>
  <c r="Z258" i="10"/>
  <c r="J202" i="10"/>
  <c r="J184" i="10"/>
  <c r="J200" i="10"/>
  <c r="J176" i="10"/>
  <c r="J205" i="10"/>
  <c r="J180" i="10"/>
  <c r="J183" i="10"/>
  <c r="S125" i="10"/>
  <c r="W231" i="10"/>
  <c r="Q216" i="10"/>
  <c r="I58" i="10"/>
  <c r="I173" i="10" s="1"/>
  <c r="AC199" i="10"/>
  <c r="R212" i="10"/>
  <c r="AA131" i="10"/>
  <c r="AE212" i="10"/>
  <c r="AB130" i="10"/>
  <c r="S131" i="10"/>
  <c r="S121" i="10"/>
  <c r="H267" i="10"/>
  <c r="G211" i="10"/>
  <c r="AA248" i="10"/>
  <c r="AA137" i="10"/>
  <c r="AA80" i="10"/>
  <c r="AA140" i="10"/>
  <c r="AA147" i="10"/>
  <c r="AA238" i="10"/>
  <c r="AA134" i="10"/>
  <c r="AA263" i="10"/>
  <c r="Z195" i="10"/>
  <c r="I214" i="10"/>
  <c r="I217" i="10"/>
  <c r="S60" i="10"/>
  <c r="AE218" i="10"/>
  <c r="P128" i="10"/>
  <c r="M121" i="10"/>
  <c r="AH159" i="10"/>
  <c r="AE196" i="10"/>
  <c r="AJ153" i="10"/>
  <c r="AC125" i="10"/>
  <c r="AI155" i="10"/>
  <c r="M93" i="10"/>
  <c r="M148" i="10"/>
  <c r="M188" i="10" s="1"/>
  <c r="N170" i="10"/>
  <c r="Y126" i="10"/>
  <c r="AI261" i="10"/>
  <c r="AI140" i="10"/>
  <c r="AI138" i="10"/>
  <c r="W128" i="10"/>
  <c r="P255" i="10"/>
  <c r="Q215" i="10"/>
  <c r="Q219" i="10" s="1"/>
  <c r="Q221" i="10" s="1"/>
  <c r="V261" i="10"/>
  <c r="P203" i="10"/>
  <c r="P173" i="10"/>
  <c r="P180" i="10"/>
  <c r="P176" i="10"/>
  <c r="AA127" i="10"/>
  <c r="AE180" i="10"/>
  <c r="K196" i="10"/>
  <c r="AB228" i="10"/>
  <c r="AB121" i="10"/>
  <c r="N143" i="10"/>
  <c r="AA230" i="10"/>
  <c r="Q258" i="10"/>
  <c r="M255" i="10"/>
  <c r="S128" i="10"/>
  <c r="S124" i="10"/>
  <c r="J211" i="10"/>
  <c r="AA110" i="10"/>
  <c r="AA53" i="10"/>
  <c r="AA262" i="10"/>
  <c r="AA243" i="10"/>
  <c r="AA251" i="10"/>
  <c r="AA244" i="10"/>
  <c r="AA252" i="10"/>
  <c r="AA246" i="10"/>
  <c r="AA260" i="10"/>
  <c r="M196" i="10"/>
  <c r="I195" i="10"/>
  <c r="Z268" i="10"/>
  <c r="I212" i="10"/>
  <c r="I213" i="10"/>
  <c r="S58" i="10"/>
  <c r="S216" i="10"/>
  <c r="P130" i="10"/>
  <c r="M128" i="10"/>
  <c r="AH154" i="10"/>
  <c r="AE267" i="10"/>
  <c r="AJ152" i="10"/>
  <c r="AC129" i="10"/>
  <c r="AE121" i="10"/>
  <c r="M260" i="10"/>
  <c r="M141" i="10"/>
  <c r="N268" i="10"/>
  <c r="Y123" i="10"/>
  <c r="AI263" i="10"/>
  <c r="AI137" i="10"/>
  <c r="U185" i="10"/>
  <c r="P192" i="10"/>
  <c r="P206" i="10"/>
  <c r="P204" i="10"/>
  <c r="P201" i="10"/>
  <c r="AB124" i="10"/>
  <c r="AB122" i="10"/>
  <c r="R112" i="10"/>
  <c r="Y227" i="10"/>
  <c r="AB227" i="10"/>
  <c r="S123" i="10"/>
  <c r="AE211" i="10"/>
  <c r="AA109" i="10"/>
  <c r="AA105" i="10"/>
  <c r="AA76" i="10"/>
  <c r="AA108" i="10"/>
  <c r="AA91" i="10"/>
  <c r="AA111" i="10"/>
  <c r="AA83" i="10"/>
  <c r="AA245" i="10"/>
  <c r="M195" i="10"/>
  <c r="I196" i="10"/>
  <c r="Z43" i="10"/>
  <c r="I64" i="10"/>
  <c r="S59" i="10"/>
  <c r="S68" i="10"/>
  <c r="P131" i="10"/>
  <c r="P125" i="10"/>
  <c r="M124" i="10"/>
  <c r="M130" i="10"/>
  <c r="AH155" i="10"/>
  <c r="AE170" i="10"/>
  <c r="AJ165" i="10"/>
  <c r="AC122" i="10"/>
  <c r="Q87" i="10"/>
  <c r="AE122" i="10"/>
  <c r="AI164" i="10"/>
  <c r="M113" i="10"/>
  <c r="M83" i="10"/>
  <c r="R68" i="10"/>
  <c r="Y129" i="10"/>
  <c r="AI98" i="10"/>
  <c r="AE255" i="10"/>
  <c r="U193" i="10"/>
  <c r="P178" i="10"/>
  <c r="P207" i="10"/>
  <c r="P187" i="10"/>
  <c r="P181" i="10"/>
  <c r="AB131" i="10"/>
  <c r="AI143" i="10"/>
  <c r="Y226" i="10"/>
  <c r="AB231" i="10"/>
  <c r="R258" i="10"/>
  <c r="Y208" i="10"/>
  <c r="S208" i="10"/>
  <c r="S129" i="10"/>
  <c r="AA135" i="10"/>
  <c r="AA136" i="10"/>
  <c r="AA116" i="10"/>
  <c r="AA54" i="10"/>
  <c r="AA94" i="10"/>
  <c r="AA101" i="10"/>
  <c r="AA98" i="10"/>
  <c r="AA113" i="10"/>
  <c r="M268" i="10"/>
  <c r="I267" i="10"/>
  <c r="I59" i="10"/>
  <c r="I174" i="10" s="1"/>
  <c r="I215" i="10"/>
  <c r="I223" i="10"/>
  <c r="S222" i="10"/>
  <c r="S211" i="10"/>
  <c r="P123" i="10"/>
  <c r="P126" i="10"/>
  <c r="M125" i="10"/>
  <c r="AH161" i="10"/>
  <c r="AH164" i="10"/>
  <c r="AJ155" i="10"/>
  <c r="AC128" i="10"/>
  <c r="AE130" i="10"/>
  <c r="AI154" i="10"/>
  <c r="M261" i="10"/>
  <c r="M76" i="10"/>
  <c r="M180" i="10" s="1"/>
  <c r="R64" i="10"/>
  <c r="K125" i="10"/>
  <c r="Y122" i="10"/>
  <c r="AI260" i="10"/>
  <c r="Y207" i="10"/>
  <c r="L195" i="10"/>
  <c r="P197" i="10"/>
  <c r="P175" i="10"/>
  <c r="P193" i="10"/>
  <c r="P184" i="10"/>
  <c r="Q264" i="10"/>
  <c r="AB125" i="10"/>
  <c r="Y230" i="10"/>
  <c r="AB230" i="10"/>
  <c r="S126" i="10"/>
  <c r="H196" i="10"/>
  <c r="AA78" i="10"/>
  <c r="AA146" i="10"/>
  <c r="AA148" i="10"/>
  <c r="AA72" i="10"/>
  <c r="AA73" i="10"/>
  <c r="AA138" i="10"/>
  <c r="AA102" i="10"/>
  <c r="M267" i="10"/>
  <c r="I268" i="10"/>
  <c r="I211" i="10"/>
  <c r="I67" i="10"/>
  <c r="S64" i="10"/>
  <c r="S67" i="10"/>
  <c r="P121" i="10"/>
  <c r="M123" i="10"/>
  <c r="AH153" i="10"/>
  <c r="AH166" i="10"/>
  <c r="AJ154" i="10"/>
  <c r="AC126" i="10"/>
  <c r="AE127" i="10"/>
  <c r="AI165" i="10"/>
  <c r="M111" i="10"/>
  <c r="M117" i="10"/>
  <c r="M95" i="10"/>
  <c r="N196" i="10"/>
  <c r="R211" i="10"/>
  <c r="K130" i="10"/>
  <c r="Y127" i="10"/>
  <c r="Y124" i="10"/>
  <c r="AC61" i="10"/>
  <c r="Y194" i="10"/>
  <c r="P200" i="10"/>
  <c r="P179" i="10"/>
  <c r="P205" i="10"/>
  <c r="AD153" i="10"/>
  <c r="J170" i="10"/>
  <c r="AB129" i="10"/>
  <c r="Y231" i="10"/>
  <c r="AI258" i="10"/>
  <c r="N112" i="10"/>
  <c r="K143" i="10"/>
  <c r="S130" i="10"/>
  <c r="H170" i="10"/>
  <c r="AA117" i="10"/>
  <c r="AA142" i="10"/>
  <c r="AA118" i="10"/>
  <c r="AA52" i="10"/>
  <c r="AA84" i="10"/>
  <c r="AA114" i="10"/>
  <c r="AA104" i="10"/>
  <c r="AA71" i="10"/>
  <c r="I216" i="10"/>
  <c r="I222" i="10"/>
  <c r="S215" i="10"/>
  <c r="S217" i="10"/>
  <c r="P124" i="10"/>
  <c r="M127" i="10"/>
  <c r="AH152" i="10"/>
  <c r="AJ159" i="10"/>
  <c r="AC127" i="10"/>
  <c r="AE131" i="10"/>
  <c r="AI159" i="10"/>
  <c r="M92" i="10"/>
  <c r="M236" i="10"/>
  <c r="M142" i="10"/>
  <c r="N195" i="10"/>
  <c r="Y125" i="10"/>
  <c r="Y130" i="10"/>
  <c r="AI139" i="10"/>
  <c r="AI136" i="10"/>
  <c r="AI134" i="10"/>
  <c r="AI142" i="10"/>
  <c r="Y182" i="10"/>
  <c r="P174" i="10"/>
  <c r="P185" i="10"/>
  <c r="P191" i="10"/>
  <c r="P194" i="10"/>
  <c r="AE200" i="10"/>
  <c r="AB126" i="10"/>
  <c r="O258" i="10"/>
  <c r="P199" i="10"/>
  <c r="H195" i="10"/>
  <c r="AA242" i="10"/>
  <c r="AA79" i="10"/>
  <c r="AA77" i="10"/>
  <c r="AA92" i="10"/>
  <c r="AA107" i="10"/>
  <c r="AA115" i="10"/>
  <c r="AA55" i="10"/>
  <c r="Z170" i="10"/>
  <c r="I60" i="10"/>
  <c r="I175" i="10" s="1"/>
  <c r="AH160" i="10"/>
  <c r="AE195" i="10"/>
  <c r="AC131" i="10"/>
  <c r="M245" i="10"/>
  <c r="Y128" i="10"/>
  <c r="Y131" i="10"/>
  <c r="AI141" i="10"/>
  <c r="AI135" i="10"/>
  <c r="AI262" i="10"/>
  <c r="P190" i="10"/>
  <c r="P182" i="10"/>
  <c r="P202" i="10"/>
  <c r="P198" i="10"/>
  <c r="AI264" i="10"/>
  <c r="AB128" i="10"/>
  <c r="P188" i="10"/>
  <c r="I46" i="10"/>
  <c r="I143" i="10"/>
  <c r="AD232" i="10"/>
  <c r="AD126" i="10"/>
  <c r="AD230" i="10"/>
  <c r="AD231" i="10"/>
  <c r="AD226" i="10"/>
  <c r="AD227" i="10"/>
  <c r="AD123" i="10"/>
  <c r="AD129" i="10"/>
  <c r="K232" i="10"/>
  <c r="K230" i="10"/>
  <c r="K170" i="10"/>
  <c r="J196" i="10"/>
  <c r="K195" i="10"/>
  <c r="K268" i="10"/>
  <c r="J268" i="10"/>
  <c r="K43" i="10"/>
  <c r="J267" i="10"/>
  <c r="K267" i="10"/>
  <c r="J195" i="10"/>
  <c r="AE229" i="10"/>
  <c r="AE124" i="10"/>
  <c r="K214" i="10"/>
  <c r="K213" i="10"/>
  <c r="H131" i="10"/>
  <c r="H228" i="10"/>
  <c r="M112" i="10"/>
  <c r="M59" i="10"/>
  <c r="M174" i="10" s="1"/>
  <c r="M223" i="10"/>
  <c r="M216" i="10"/>
  <c r="M67" i="10"/>
  <c r="M58" i="10"/>
  <c r="M173" i="10" s="1"/>
  <c r="M214" i="10"/>
  <c r="M215" i="10"/>
  <c r="M64" i="10"/>
  <c r="M68" i="10"/>
  <c r="M222" i="10"/>
  <c r="M44" i="10"/>
  <c r="M61" i="10"/>
  <c r="M176" i="10" s="1"/>
  <c r="M217" i="10"/>
  <c r="G229" i="10"/>
  <c r="G230" i="10"/>
  <c r="G227" i="10"/>
  <c r="G226" i="10"/>
  <c r="G123" i="10"/>
  <c r="AB80" i="10"/>
  <c r="AB94" i="10"/>
  <c r="AB55" i="10"/>
  <c r="AB52" i="10"/>
  <c r="AB102" i="10"/>
  <c r="AB244" i="10"/>
  <c r="AB251" i="10"/>
  <c r="AB104" i="10"/>
  <c r="AB101" i="10"/>
  <c r="AB53" i="10"/>
  <c r="AB246" i="10"/>
  <c r="AB252" i="10"/>
  <c r="AB242" i="10"/>
  <c r="AB241" i="10"/>
  <c r="AB108" i="10"/>
  <c r="AB248" i="10"/>
  <c r="AB236" i="10"/>
  <c r="AB247" i="10"/>
  <c r="AB249" i="10"/>
  <c r="AB238" i="10"/>
  <c r="AB240" i="10"/>
  <c r="AB239" i="10"/>
  <c r="AB243" i="10"/>
  <c r="AB237" i="10"/>
  <c r="AB116" i="10"/>
  <c r="AB245" i="10"/>
  <c r="AB106" i="10"/>
  <c r="AB92" i="10"/>
  <c r="AB250" i="10"/>
  <c r="AB146" i="10"/>
  <c r="AB137" i="10"/>
  <c r="AB113" i="10"/>
  <c r="AB105" i="10"/>
  <c r="AB114" i="10"/>
  <c r="AB91" i="10"/>
  <c r="AB76" i="10"/>
  <c r="AB77" i="10"/>
  <c r="AB54" i="10"/>
  <c r="AB111" i="10"/>
  <c r="AB103" i="10"/>
  <c r="AB83" i="10"/>
  <c r="AB45" i="10"/>
  <c r="AB107" i="10"/>
  <c r="AB95" i="10"/>
  <c r="AB148" i="10"/>
  <c r="AB147" i="10"/>
  <c r="AB90" i="10"/>
  <c r="AB73" i="10"/>
  <c r="AB72" i="10"/>
  <c r="AB84" i="10"/>
  <c r="AB79" i="10"/>
  <c r="AB109" i="10"/>
  <c r="X229" i="10"/>
  <c r="X130" i="10"/>
  <c r="X125" i="10"/>
  <c r="X230" i="10"/>
  <c r="X131" i="10"/>
  <c r="X231" i="10"/>
  <c r="X122" i="10"/>
  <c r="X123" i="10"/>
  <c r="X226" i="10"/>
  <c r="X124" i="10"/>
  <c r="X227" i="10"/>
  <c r="X127" i="10"/>
  <c r="X129" i="10"/>
  <c r="X126" i="10"/>
  <c r="Z156" i="10"/>
  <c r="Z154" i="10"/>
  <c r="Z160" i="10"/>
  <c r="Z166" i="10"/>
  <c r="Z153" i="10"/>
  <c r="Z159" i="10"/>
  <c r="Z155" i="10"/>
  <c r="Z165" i="10"/>
  <c r="Z152" i="10"/>
  <c r="Z164" i="10"/>
  <c r="W259" i="10"/>
  <c r="W258" i="10"/>
  <c r="W264" i="10"/>
  <c r="AG143" i="10"/>
  <c r="AG118" i="10"/>
  <c r="AG148" i="10"/>
  <c r="AG243" i="10"/>
  <c r="AG84" i="10"/>
  <c r="AG78" i="10"/>
  <c r="AG107" i="10"/>
  <c r="AG113" i="10"/>
  <c r="AG77" i="10"/>
  <c r="AG108" i="10"/>
  <c r="R229" i="10"/>
  <c r="R231" i="10"/>
  <c r="R230" i="10"/>
  <c r="R226" i="10"/>
  <c r="AA258" i="10"/>
  <c r="AA264" i="10"/>
  <c r="AA259" i="10"/>
  <c r="AA143" i="10"/>
  <c r="N232" i="10"/>
  <c r="N227" i="10"/>
  <c r="N123" i="10"/>
  <c r="N130" i="10"/>
  <c r="N126" i="10"/>
  <c r="N125" i="10"/>
  <c r="N122" i="10"/>
  <c r="N128" i="10"/>
  <c r="N230" i="10"/>
  <c r="N129" i="10"/>
  <c r="N124" i="10"/>
  <c r="N231" i="10"/>
  <c r="N127" i="10"/>
  <c r="AF211" i="10"/>
  <c r="AF212" i="10"/>
  <c r="V230" i="10"/>
  <c r="V231" i="10"/>
  <c r="V226" i="10"/>
  <c r="V227" i="10"/>
  <c r="V121" i="10"/>
  <c r="V208" i="10"/>
  <c r="V188" i="10"/>
  <c r="V199" i="10"/>
  <c r="AG230" i="10"/>
  <c r="AG227" i="10"/>
  <c r="AG226" i="10"/>
  <c r="AG228" i="10"/>
  <c r="T213" i="10"/>
  <c r="T64" i="10"/>
  <c r="T214" i="10"/>
  <c r="T215" i="10"/>
  <c r="T219" i="10" s="1"/>
  <c r="T221" i="10" s="1"/>
  <c r="T223" i="10"/>
  <c r="T67" i="10"/>
  <c r="T68" i="10"/>
  <c r="T112" i="10"/>
  <c r="T59" i="10"/>
  <c r="T217" i="10"/>
  <c r="T222" i="10"/>
  <c r="T58" i="10"/>
  <c r="T61" i="10"/>
  <c r="AI233" i="10"/>
  <c r="AI126" i="10"/>
  <c r="Z233" i="10"/>
  <c r="Z226" i="10"/>
  <c r="Z123" i="10"/>
  <c r="Z128" i="10"/>
  <c r="Z227" i="10"/>
  <c r="Z125" i="10"/>
  <c r="Z127" i="10"/>
  <c r="Z126" i="10"/>
  <c r="Z131" i="10"/>
  <c r="Z129" i="10"/>
  <c r="Z231" i="10"/>
  <c r="Z121" i="10"/>
  <c r="Z124" i="10"/>
  <c r="AD208" i="10"/>
  <c r="AD188" i="10"/>
  <c r="AD182" i="10"/>
  <c r="AD192" i="10"/>
  <c r="AD179" i="10"/>
  <c r="AD203" i="10"/>
  <c r="AD204" i="10"/>
  <c r="AD200" i="10"/>
  <c r="AD180" i="10"/>
  <c r="AD173" i="10"/>
  <c r="AD178" i="10"/>
  <c r="AD201" i="10"/>
  <c r="AD198" i="10"/>
  <c r="AD194" i="10"/>
  <c r="AD183" i="10"/>
  <c r="AD184" i="10"/>
  <c r="AD185" i="10"/>
  <c r="AD189" i="10"/>
  <c r="AD174" i="10"/>
  <c r="AD187" i="10"/>
  <c r="AD176" i="10"/>
  <c r="AD206" i="10"/>
  <c r="AD197" i="10"/>
  <c r="AD190" i="10"/>
  <c r="AD181" i="10"/>
  <c r="AD186" i="10"/>
  <c r="AD205" i="10"/>
  <c r="AD207" i="10"/>
  <c r="AD202" i="10"/>
  <c r="Y46" i="10"/>
  <c r="Y146" i="10"/>
  <c r="Y114" i="10"/>
  <c r="Y109" i="10"/>
  <c r="Y147" i="10"/>
  <c r="Y236" i="10"/>
  <c r="Y251" i="10"/>
  <c r="Y84" i="10"/>
  <c r="Y115" i="10"/>
  <c r="Y105" i="10"/>
  <c r="Y140" i="10"/>
  <c r="Y106" i="10"/>
  <c r="Y101" i="10"/>
  <c r="Y142" i="10"/>
  <c r="Y263" i="10"/>
  <c r="Y249" i="10"/>
  <c r="Y110" i="10"/>
  <c r="Y107" i="10"/>
  <c r="Y102" i="10"/>
  <c r="Y76" i="10"/>
  <c r="Y111" i="10"/>
  <c r="Y92" i="10"/>
  <c r="Y95" i="10"/>
  <c r="Y134" i="10"/>
  <c r="Y243" i="10"/>
  <c r="Y93" i="10"/>
  <c r="Y90" i="10"/>
  <c r="Y247" i="10"/>
  <c r="Y78" i="10"/>
  <c r="Y80" i="10"/>
  <c r="Y71" i="10"/>
  <c r="Y104" i="10"/>
  <c r="Y77" i="10"/>
  <c r="Y73" i="10"/>
  <c r="Y241" i="10"/>
  <c r="Y262" i="10"/>
  <c r="Y239" i="10"/>
  <c r="Y261" i="10"/>
  <c r="Y103" i="10"/>
  <c r="Y72" i="10"/>
  <c r="Y91" i="10"/>
  <c r="Y53" i="10"/>
  <c r="Y54" i="10"/>
  <c r="Y141" i="10"/>
  <c r="Y250" i="10"/>
  <c r="Y237" i="10"/>
  <c r="Y248" i="10"/>
  <c r="Y246" i="10"/>
  <c r="Y83" i="10"/>
  <c r="Y55" i="10"/>
  <c r="Y138" i="10"/>
  <c r="Y135" i="10"/>
  <c r="Y108" i="10"/>
  <c r="Y242" i="10"/>
  <c r="Y143" i="10"/>
  <c r="Y136" i="10"/>
  <c r="Y240" i="10"/>
  <c r="Y238" i="10"/>
  <c r="Y260" i="10"/>
  <c r="Y98" i="10"/>
  <c r="Y118" i="10"/>
  <c r="Y79" i="10"/>
  <c r="Y148" i="10"/>
  <c r="Y139" i="10"/>
  <c r="R199" i="10"/>
  <c r="R188" i="10"/>
  <c r="R207" i="10"/>
  <c r="R198" i="10"/>
  <c r="R183" i="10"/>
  <c r="R197" i="10"/>
  <c r="U231" i="10"/>
  <c r="U230" i="10"/>
  <c r="U226" i="10"/>
  <c r="U124" i="10"/>
  <c r="U131" i="10"/>
  <c r="AG188" i="10"/>
  <c r="AG183" i="10"/>
  <c r="AG194" i="10"/>
  <c r="AG201" i="10"/>
  <c r="AG193" i="10"/>
  <c r="AG182" i="10"/>
  <c r="AG180" i="10"/>
  <c r="AG197" i="10"/>
  <c r="AG198" i="10"/>
  <c r="AG184" i="10"/>
  <c r="AG204" i="10"/>
  <c r="AG185" i="10"/>
  <c r="AG173" i="10"/>
  <c r="AG205" i="10"/>
  <c r="AG203" i="10"/>
  <c r="AG178" i="10"/>
  <c r="AG174" i="10"/>
  <c r="AG206" i="10"/>
  <c r="AG181" i="10"/>
  <c r="AG175" i="10"/>
  <c r="AG200" i="10"/>
  <c r="AG202" i="10"/>
  <c r="AG189" i="10"/>
  <c r="AG187" i="10"/>
  <c r="AG190" i="10"/>
  <c r="AG176" i="10"/>
  <c r="AG177" i="10"/>
  <c r="AG179" i="10"/>
  <c r="L170" i="10"/>
  <c r="L43" i="10"/>
  <c r="L268" i="10"/>
  <c r="L267" i="10"/>
  <c r="L196" i="10"/>
  <c r="M230" i="10"/>
  <c r="M228" i="10"/>
  <c r="Q46" i="10"/>
  <c r="Q73" i="10"/>
  <c r="Q77" i="10"/>
  <c r="Q263" i="10"/>
  <c r="Q262" i="10"/>
  <c r="Q84" i="10"/>
  <c r="Q104" i="10"/>
  <c r="Q102" i="10"/>
  <c r="Q83" i="10"/>
  <c r="P196" i="10"/>
  <c r="P170" i="10"/>
  <c r="P195" i="10"/>
  <c r="P43" i="10"/>
  <c r="P268" i="10"/>
  <c r="AH229" i="10"/>
  <c r="AH122" i="10"/>
  <c r="AH130" i="10"/>
  <c r="AH121" i="10"/>
  <c r="AH231" i="10"/>
  <c r="AH230" i="10"/>
  <c r="AH128" i="10"/>
  <c r="AH127" i="10"/>
  <c r="AH226" i="10"/>
  <c r="AH123" i="10"/>
  <c r="AH124" i="10"/>
  <c r="AH227" i="10"/>
  <c r="AH129" i="10"/>
  <c r="AH126" i="10"/>
  <c r="O138" i="10"/>
  <c r="O244" i="10"/>
  <c r="O84" i="10"/>
  <c r="O55" i="10"/>
  <c r="O80" i="10"/>
  <c r="O108" i="10"/>
  <c r="O94" i="10"/>
  <c r="O260" i="10"/>
  <c r="O109" i="10"/>
  <c r="O73" i="10"/>
  <c r="O239" i="10"/>
  <c r="O249" i="10"/>
  <c r="O91" i="10"/>
  <c r="O118" i="10"/>
  <c r="O78" i="10"/>
  <c r="O53" i="10"/>
  <c r="O238" i="10"/>
  <c r="O247" i="10"/>
  <c r="O92" i="10"/>
  <c r="O236" i="10"/>
  <c r="O241" i="10"/>
  <c r="O93" i="10"/>
  <c r="O54" i="10"/>
  <c r="O117" i="10"/>
  <c r="O115" i="10"/>
  <c r="O116" i="10"/>
  <c r="O72" i="10"/>
  <c r="O106" i="10"/>
  <c r="O110" i="10"/>
  <c r="O237" i="10"/>
  <c r="O263" i="10"/>
  <c r="O79" i="10"/>
  <c r="O105" i="10"/>
  <c r="O113" i="10"/>
  <c r="O45" i="10"/>
  <c r="O76" i="10"/>
  <c r="O245" i="10"/>
  <c r="O77" i="10"/>
  <c r="O114" i="10"/>
  <c r="O141" i="10"/>
  <c r="O243" i="10"/>
  <c r="O248" i="10"/>
  <c r="O262" i="10"/>
  <c r="O104" i="10"/>
  <c r="O146" i="10"/>
  <c r="O250" i="10"/>
  <c r="O136" i="10"/>
  <c r="O52" i="10"/>
  <c r="O102" i="10"/>
  <c r="O242" i="10"/>
  <c r="O240" i="10"/>
  <c r="O261" i="10"/>
  <c r="O83" i="10"/>
  <c r="O90" i="10"/>
  <c r="O135" i="10"/>
  <c r="O98" i="10"/>
  <c r="O71" i="10"/>
  <c r="O107" i="10"/>
  <c r="O139" i="10"/>
  <c r="O246" i="10"/>
  <c r="O148" i="10"/>
  <c r="O252" i="10"/>
  <c r="O134" i="10"/>
  <c r="AF233" i="10"/>
  <c r="AF230" i="10"/>
  <c r="AF231" i="10"/>
  <c r="AF226" i="10"/>
  <c r="G231" i="10"/>
  <c r="AD219" i="8"/>
  <c r="AD221" i="8" s="1"/>
  <c r="L219" i="8"/>
  <c r="L221" i="8" s="1"/>
  <c r="S219" i="8"/>
  <c r="S221" i="8" s="1"/>
  <c r="AB219" i="8"/>
  <c r="AB221" i="8" s="1"/>
  <c r="T219" i="8"/>
  <c r="T221" i="8" s="1"/>
  <c r="N226" i="10"/>
  <c r="AI230" i="10"/>
  <c r="T208" i="10"/>
  <c r="AH188" i="10"/>
  <c r="AH199" i="10"/>
  <c r="AF199" i="10"/>
  <c r="AF208" i="10"/>
  <c r="AB208" i="10"/>
  <c r="AI219" i="8"/>
  <c r="AI221" i="8" s="1"/>
  <c r="V219" i="8"/>
  <c r="L212" i="10"/>
  <c r="H219" i="10"/>
  <c r="H221" i="10" s="1"/>
  <c r="R227" i="10"/>
  <c r="G258" i="10"/>
  <c r="T199" i="10"/>
  <c r="AG208" i="10"/>
  <c r="R208" i="10"/>
  <c r="AG199" i="10"/>
  <c r="AD199" i="10"/>
  <c r="X208" i="10"/>
  <c r="V258" i="10"/>
  <c r="V260" i="10"/>
  <c r="V139" i="10"/>
  <c r="V135" i="10"/>
  <c r="V136" i="10"/>
  <c r="V143" i="10"/>
  <c r="V263" i="10"/>
  <c r="V134" i="10"/>
  <c r="V142" i="10"/>
  <c r="V262" i="10"/>
  <c r="V138" i="10"/>
  <c r="V137" i="10"/>
  <c r="V140" i="10"/>
  <c r="V259" i="10"/>
  <c r="V264" i="10"/>
  <c r="V98" i="10"/>
  <c r="S61" i="10"/>
  <c r="S214" i="10"/>
  <c r="S112" i="10"/>
  <c r="AE198" i="10"/>
  <c r="AE177" i="10"/>
  <c r="AE192" i="10"/>
  <c r="AE178" i="10"/>
  <c r="AE205" i="10"/>
  <c r="AE182" i="10"/>
  <c r="AE207" i="10"/>
  <c r="AE176" i="10"/>
  <c r="AE183" i="10"/>
  <c r="AE194" i="10"/>
  <c r="AE204" i="10"/>
  <c r="AE201" i="10"/>
  <c r="AE185" i="10"/>
  <c r="AE191" i="10"/>
  <c r="AE203" i="10"/>
  <c r="AE184" i="10"/>
  <c r="AE190" i="10"/>
  <c r="AE206" i="10"/>
  <c r="AE202" i="10"/>
  <c r="AE173" i="10"/>
  <c r="AE188" i="10"/>
  <c r="AE197" i="10"/>
  <c r="AE174" i="10"/>
  <c r="AE179" i="10"/>
  <c r="AE187" i="10"/>
  <c r="AE208" i="10"/>
  <c r="AE193" i="10"/>
  <c r="AE175" i="10"/>
  <c r="AE181" i="10"/>
  <c r="AE189" i="10"/>
  <c r="P232" i="10"/>
  <c r="P230" i="10"/>
  <c r="P231" i="10"/>
  <c r="P226" i="10"/>
  <c r="P227" i="10"/>
  <c r="P122" i="10"/>
  <c r="T211" i="10"/>
  <c r="T218" i="10"/>
  <c r="T212" i="10"/>
  <c r="Y255" i="10"/>
  <c r="Y87" i="10"/>
  <c r="Q118" i="10"/>
  <c r="Q108" i="10"/>
  <c r="Q242" i="10"/>
  <c r="Q238" i="10"/>
  <c r="Q250" i="10"/>
  <c r="Q246" i="10"/>
  <c r="Q107" i="10"/>
  <c r="Q90" i="10"/>
  <c r="Q146" i="10"/>
  <c r="Q140" i="10"/>
  <c r="Q135" i="10"/>
  <c r="Q148" i="10"/>
  <c r="Q248" i="10"/>
  <c r="Q241" i="10"/>
  <c r="Q236" i="10"/>
  <c r="Q260" i="10"/>
  <c r="Q55" i="10"/>
  <c r="Q103" i="10"/>
  <c r="Q111" i="10"/>
  <c r="Q117" i="10"/>
  <c r="Q94" i="10"/>
  <c r="Q147" i="10"/>
  <c r="Q137" i="10"/>
  <c r="Q240" i="10"/>
  <c r="Q252" i="10"/>
  <c r="Q245" i="10"/>
  <c r="Q53" i="10"/>
  <c r="Q143" i="10"/>
  <c r="Q251" i="10"/>
  <c r="Q52" i="10"/>
  <c r="Q113" i="10"/>
  <c r="Q136" i="10"/>
  <c r="Q138" i="10"/>
  <c r="Q114" i="10"/>
  <c r="Q109" i="10"/>
  <c r="Q142" i="10"/>
  <c r="Q244" i="10"/>
  <c r="Q237" i="10"/>
  <c r="Q249" i="10"/>
  <c r="Q91" i="10"/>
  <c r="Q116" i="10"/>
  <c r="Q98" i="10"/>
  <c r="Q105" i="10"/>
  <c r="Q106" i="10"/>
  <c r="Q101" i="10"/>
  <c r="Q134" i="10"/>
  <c r="Q141" i="10"/>
  <c r="Q243" i="10"/>
  <c r="Q78" i="10"/>
  <c r="Q79" i="10"/>
  <c r="Q110" i="10"/>
  <c r="Q93" i="10"/>
  <c r="Q76" i="10"/>
  <c r="Q92" i="10"/>
  <c r="Q95" i="10"/>
  <c r="Q54" i="10"/>
  <c r="Q139" i="10"/>
  <c r="Q239" i="10"/>
  <c r="Q247" i="10"/>
  <c r="Q261" i="10"/>
  <c r="Q115" i="10"/>
  <c r="Q80" i="10"/>
  <c r="Q71" i="10"/>
  <c r="Q45" i="10"/>
  <c r="AE233" i="10"/>
  <c r="AE227" i="10"/>
  <c r="AE123" i="10"/>
  <c r="AE129" i="10"/>
  <c r="AE126" i="10"/>
  <c r="AE128" i="10"/>
  <c r="AE230" i="10"/>
  <c r="AE226" i="10"/>
  <c r="AH218" i="10"/>
  <c r="AH212" i="10"/>
  <c r="AC229" i="10"/>
  <c r="AC231" i="10"/>
  <c r="AC230" i="10"/>
  <c r="AC226" i="10"/>
  <c r="AC227" i="10"/>
  <c r="AC130" i="10"/>
  <c r="AI156" i="10"/>
  <c r="AI166" i="10"/>
  <c r="AI153" i="10"/>
  <c r="AI152" i="10"/>
  <c r="AJ156" i="10"/>
  <c r="AJ161" i="10"/>
  <c r="K216" i="10"/>
  <c r="K212" i="10"/>
  <c r="K67" i="10"/>
  <c r="K60" i="10"/>
  <c r="K175" i="10" s="1"/>
  <c r="K215" i="10"/>
  <c r="K223" i="10"/>
  <c r="K44" i="10"/>
  <c r="K217" i="10"/>
  <c r="K222" i="10"/>
  <c r="K211" i="10"/>
  <c r="K58" i="10"/>
  <c r="K173" i="10" s="1"/>
  <c r="K112" i="10"/>
  <c r="K59" i="10"/>
  <c r="K174" i="10" s="1"/>
  <c r="K64" i="10"/>
  <c r="K68" i="10"/>
  <c r="K61" i="10"/>
  <c r="K176" i="10" s="1"/>
  <c r="S229" i="10"/>
  <c r="S231" i="10"/>
  <c r="S230" i="10"/>
  <c r="S227" i="10"/>
  <c r="S226" i="10"/>
  <c r="AA46" i="10"/>
  <c r="AA103" i="10"/>
  <c r="AA90" i="10"/>
  <c r="AA106" i="10"/>
  <c r="AA93" i="10"/>
  <c r="AA139" i="10"/>
  <c r="AA249" i="10"/>
  <c r="AC59" i="10"/>
  <c r="AC222" i="10"/>
  <c r="AC212" i="10"/>
  <c r="AC58" i="10"/>
  <c r="AC211" i="10"/>
  <c r="AC112" i="10"/>
  <c r="AC216" i="10"/>
  <c r="AC64" i="10"/>
  <c r="AC68" i="10"/>
  <c r="AC217" i="10"/>
  <c r="AC213" i="10"/>
  <c r="AC214" i="10"/>
  <c r="AC60" i="10"/>
  <c r="AC223" i="10"/>
  <c r="AC215" i="10"/>
  <c r="AC219" i="10" s="1"/>
  <c r="AC221" i="10" s="1"/>
  <c r="AB262" i="10"/>
  <c r="AB263" i="10"/>
  <c r="AB258" i="10"/>
  <c r="AB139" i="10"/>
  <c r="AB141" i="10"/>
  <c r="AB98" i="10"/>
  <c r="AB259" i="10"/>
  <c r="AB143" i="10"/>
  <c r="AB261" i="10"/>
  <c r="AB142" i="10"/>
  <c r="AB264" i="10"/>
  <c r="AB138" i="10"/>
  <c r="AB134" i="10"/>
  <c r="AB135" i="10"/>
  <c r="AB136" i="10"/>
  <c r="AB260" i="10"/>
  <c r="M143" i="10"/>
  <c r="M251" i="10"/>
  <c r="M101" i="10"/>
  <c r="M80" i="10"/>
  <c r="M72" i="10"/>
  <c r="M140" i="10"/>
  <c r="M109" i="10"/>
  <c r="M104" i="10"/>
  <c r="M118" i="10"/>
  <c r="M243" i="10"/>
  <c r="M240" i="10"/>
  <c r="M250" i="10"/>
  <c r="M94" i="10"/>
  <c r="M78" i="10"/>
  <c r="M45" i="10"/>
  <c r="M139" i="10"/>
  <c r="M55" i="10"/>
  <c r="M206" i="10" s="1"/>
  <c r="M105" i="10"/>
  <c r="M244" i="10"/>
  <c r="M239" i="10"/>
  <c r="M248" i="10"/>
  <c r="M249" i="10"/>
  <c r="M52" i="10"/>
  <c r="M178" i="10" s="1"/>
  <c r="M73" i="10"/>
  <c r="M202" i="10" s="1"/>
  <c r="M108" i="10"/>
  <c r="M107" i="10"/>
  <c r="M90" i="10"/>
  <c r="M147" i="10"/>
  <c r="M137" i="10"/>
  <c r="M238" i="10"/>
  <c r="M246" i="10"/>
  <c r="M262" i="10"/>
  <c r="M106" i="10"/>
  <c r="M71" i="10"/>
  <c r="M103" i="10"/>
  <c r="M136" i="10"/>
  <c r="M98" i="10"/>
  <c r="M193" i="10" s="1"/>
  <c r="M91" i="10"/>
  <c r="M135" i="10"/>
  <c r="M191" i="10" s="1"/>
  <c r="M237" i="10"/>
  <c r="M241" i="10"/>
  <c r="M247" i="10"/>
  <c r="M242" i="10"/>
  <c r="M114" i="10"/>
  <c r="M77" i="10"/>
  <c r="M84" i="10"/>
  <c r="M183" i="10" s="1"/>
  <c r="M54" i="10"/>
  <c r="M205" i="10" s="1"/>
  <c r="M110" i="10"/>
  <c r="M53" i="10"/>
  <c r="M134" i="10"/>
  <c r="M146" i="10"/>
  <c r="M186" i="10" s="1"/>
  <c r="M138" i="10"/>
  <c r="M263" i="10"/>
  <c r="M79" i="10"/>
  <c r="M182" i="10" s="1"/>
  <c r="M115" i="10"/>
  <c r="AB218" i="10"/>
  <c r="AB211" i="10"/>
  <c r="AB212" i="10"/>
  <c r="N258" i="10"/>
  <c r="N139" i="10"/>
  <c r="N134" i="10"/>
  <c r="N260" i="10"/>
  <c r="N137" i="10"/>
  <c r="N262" i="10"/>
  <c r="N98" i="10"/>
  <c r="N140" i="10"/>
  <c r="N135" i="10"/>
  <c r="N138" i="10"/>
  <c r="N141" i="10"/>
  <c r="N136" i="10"/>
  <c r="N259" i="10"/>
  <c r="N142" i="10"/>
  <c r="N261" i="10"/>
  <c r="R44" i="10"/>
  <c r="R61" i="10"/>
  <c r="R214" i="10"/>
  <c r="R215" i="10"/>
  <c r="R67" i="10"/>
  <c r="R213" i="10"/>
  <c r="R222" i="10"/>
  <c r="R223" i="10"/>
  <c r="R217" i="10"/>
  <c r="R59" i="10"/>
  <c r="R216" i="10"/>
  <c r="R58" i="10"/>
  <c r="R60" i="10"/>
  <c r="AI232" i="10"/>
  <c r="AI226" i="10"/>
  <c r="AI129" i="10"/>
  <c r="AI127" i="10"/>
  <c r="AI123" i="10"/>
  <c r="AI128" i="10"/>
  <c r="AI125" i="10"/>
  <c r="AI130" i="10"/>
  <c r="AI124" i="10"/>
  <c r="AI231" i="10"/>
  <c r="AI121" i="10"/>
  <c r="AI227" i="10"/>
  <c r="AI122" i="10"/>
  <c r="AI131" i="10"/>
  <c r="AA232" i="10"/>
  <c r="AA226" i="10"/>
  <c r="AA129" i="10"/>
  <c r="AA126" i="10"/>
  <c r="AA128" i="10"/>
  <c r="AA123" i="10"/>
  <c r="AA130" i="10"/>
  <c r="AA125" i="10"/>
  <c r="AA231" i="10"/>
  <c r="AA121" i="10"/>
  <c r="AA227" i="10"/>
  <c r="AA124" i="10"/>
  <c r="AA122" i="10"/>
  <c r="H229" i="10"/>
  <c r="H230" i="10"/>
  <c r="H130" i="10"/>
  <c r="H127" i="10"/>
  <c r="H231" i="10"/>
  <c r="H124" i="10"/>
  <c r="H121" i="10"/>
  <c r="H226" i="10"/>
  <c r="H122" i="10"/>
  <c r="H125" i="10"/>
  <c r="H227" i="10"/>
  <c r="H123" i="10"/>
  <c r="H129" i="10"/>
  <c r="H190" i="10" s="1"/>
  <c r="H128" i="10"/>
  <c r="H126" i="10"/>
  <c r="M232" i="10"/>
  <c r="M227" i="10"/>
  <c r="M129" i="10"/>
  <c r="M190" i="10" s="1"/>
  <c r="M126" i="10"/>
  <c r="M231" i="10"/>
  <c r="M226" i="10"/>
  <c r="W232" i="10"/>
  <c r="W227" i="10"/>
  <c r="W131" i="10"/>
  <c r="W127" i="10"/>
  <c r="W122" i="10"/>
  <c r="W123" i="10"/>
  <c r="W121" i="10"/>
  <c r="W130" i="10"/>
  <c r="W230" i="10"/>
  <c r="W126" i="10"/>
  <c r="W125" i="10"/>
  <c r="W226" i="10"/>
  <c r="W124" i="10"/>
  <c r="W129" i="10"/>
  <c r="AD156" i="10"/>
  <c r="AD160" i="10"/>
  <c r="AD166" i="10"/>
  <c r="AD159" i="10"/>
  <c r="AD155" i="10"/>
  <c r="AD152" i="10"/>
  <c r="AD161" i="10"/>
  <c r="AD154" i="10"/>
  <c r="AD164" i="10"/>
  <c r="T129" i="10"/>
  <c r="T230" i="10"/>
  <c r="T125" i="10"/>
  <c r="T127" i="10"/>
  <c r="T231" i="10"/>
  <c r="T131" i="10"/>
  <c r="T122" i="10"/>
  <c r="T227" i="10"/>
  <c r="T124" i="10"/>
  <c r="T126" i="10"/>
  <c r="T226" i="10"/>
  <c r="T228" i="10"/>
  <c r="T121" i="10"/>
  <c r="T123" i="10"/>
  <c r="T128" i="10"/>
  <c r="M212" i="10"/>
  <c r="M211" i="10"/>
  <c r="M218" i="10"/>
  <c r="K226" i="10"/>
  <c r="K129" i="10"/>
  <c r="K190" i="10" s="1"/>
  <c r="K121" i="10"/>
  <c r="K127" i="10"/>
  <c r="K228" i="10"/>
  <c r="K123" i="10"/>
  <c r="K131" i="10"/>
  <c r="K231" i="10"/>
  <c r="K122" i="10"/>
  <c r="K128" i="10"/>
  <c r="K227" i="10"/>
  <c r="K126" i="10"/>
  <c r="M258" i="10"/>
  <c r="M259" i="10"/>
  <c r="Q217" i="10"/>
  <c r="Q58" i="10"/>
  <c r="Q223" i="10"/>
  <c r="Q211" i="10"/>
  <c r="Q64" i="10"/>
  <c r="Q68" i="10"/>
  <c r="Q213" i="10"/>
  <c r="Q214" i="10"/>
  <c r="Q222" i="10"/>
  <c r="Q61" i="10"/>
  <c r="Q60" i="10"/>
  <c r="Q67" i="10"/>
  <c r="Q112" i="10"/>
  <c r="Q59" i="10"/>
  <c r="Q212" i="10"/>
  <c r="U208" i="10"/>
  <c r="U182" i="10"/>
  <c r="U207" i="10"/>
  <c r="U201" i="10"/>
  <c r="U187" i="10"/>
  <c r="U199" i="10"/>
  <c r="U202" i="10"/>
  <c r="U186" i="10"/>
  <c r="U200" i="10"/>
  <c r="U184" i="10"/>
  <c r="U198" i="10"/>
  <c r="U205" i="10"/>
  <c r="U180" i="10"/>
  <c r="U204" i="10"/>
  <c r="U177" i="10"/>
  <c r="U197" i="10"/>
  <c r="U181" i="10"/>
  <c r="U189" i="10"/>
  <c r="U194" i="10"/>
  <c r="U206" i="10"/>
  <c r="U175" i="10"/>
  <c r="U179" i="10"/>
  <c r="U174" i="10"/>
  <c r="U178" i="10"/>
  <c r="U203" i="10"/>
  <c r="U188" i="10"/>
  <c r="U173" i="10"/>
  <c r="U191" i="10"/>
  <c r="U183" i="10"/>
  <c r="U190" i="10"/>
  <c r="Y185" i="10"/>
  <c r="Y200" i="10"/>
  <c r="Y183" i="10"/>
  <c r="Y205" i="10"/>
  <c r="Y190" i="10"/>
  <c r="Y201" i="10"/>
  <c r="Y180" i="10"/>
  <c r="Y202" i="10"/>
  <c r="Y181" i="10"/>
  <c r="Y197" i="10"/>
  <c r="Y178" i="10"/>
  <c r="Y184" i="10"/>
  <c r="Y174" i="10"/>
  <c r="Y193" i="10"/>
  <c r="Y189" i="10"/>
  <c r="Y173" i="10"/>
  <c r="Y188" i="10"/>
  <c r="Y176" i="10"/>
  <c r="Y191" i="10"/>
  <c r="Y192" i="10"/>
  <c r="Y199" i="10"/>
  <c r="Y198" i="10"/>
  <c r="Y206" i="10"/>
  <c r="Y186" i="10"/>
  <c r="Y175" i="10"/>
  <c r="Y179" i="10"/>
  <c r="Y203" i="10"/>
  <c r="Y177" i="10"/>
  <c r="Y187" i="10"/>
  <c r="Z219" i="10"/>
  <c r="Z221" i="10" s="1"/>
  <c r="AE231" i="10"/>
  <c r="N263" i="10"/>
  <c r="AE199" i="10"/>
  <c r="AE219" i="8"/>
  <c r="H112" i="10"/>
  <c r="AF219" i="10"/>
  <c r="AF221" i="10" s="1"/>
  <c r="AB199" i="10"/>
  <c r="X219" i="10"/>
  <c r="X221" i="10" s="1"/>
  <c r="AC219" i="8"/>
  <c r="AC221" i="8" s="1"/>
  <c r="K219" i="8"/>
  <c r="K221" i="8" s="1"/>
  <c r="AH219" i="8"/>
  <c r="AH221" i="8" s="1"/>
  <c r="J219" i="10"/>
  <c r="V219" i="10"/>
  <c r="V221" i="10" s="1"/>
  <c r="W219" i="10"/>
  <c r="W221" i="10" s="1"/>
  <c r="AG219" i="8"/>
  <c r="Z219" i="8"/>
  <c r="Z221" i="8" s="1"/>
  <c r="O219" i="8"/>
  <c r="O221" i="8" s="1"/>
  <c r="X219" i="8"/>
  <c r="X221" i="8" s="1"/>
  <c r="AA219" i="8"/>
  <c r="AA221" i="8" s="1"/>
  <c r="P219" i="8"/>
  <c r="P221" i="8" s="1"/>
  <c r="Y219" i="8"/>
  <c r="Y221" i="8" s="1"/>
  <c r="G219" i="8"/>
  <c r="W219" i="8"/>
  <c r="H219" i="8"/>
  <c r="H221" i="8" s="1"/>
  <c r="O219" i="10"/>
  <c r="O221" i="10" s="1"/>
  <c r="L219" i="10"/>
  <c r="L221" i="10" s="1"/>
  <c r="AJ219" i="8"/>
  <c r="AJ221" i="8" s="1"/>
  <c r="AF219" i="8"/>
  <c r="AF221" i="8" s="1"/>
  <c r="AI219" i="10"/>
  <c r="AI221" i="10" s="1"/>
  <c r="N219" i="8"/>
  <c r="N221" i="8" s="1"/>
  <c r="U219" i="8"/>
  <c r="U221" i="8" s="1"/>
  <c r="J219" i="8"/>
  <c r="J221" i="8" s="1"/>
  <c r="Q219" i="8"/>
  <c r="Q221" i="8" s="1"/>
  <c r="M219" i="8"/>
  <c r="M221" i="8" s="1"/>
  <c r="R219" i="8"/>
  <c r="I219" i="8"/>
  <c r="AA219" i="10"/>
  <c r="AA221" i="10" s="1"/>
  <c r="K199" i="10"/>
  <c r="G199" i="8"/>
  <c r="M199" i="10"/>
  <c r="I199" i="10"/>
  <c r="J199" i="8"/>
  <c r="H199" i="10"/>
  <c r="L199" i="10"/>
  <c r="H199" i="8"/>
  <c r="G199" i="10"/>
  <c r="I199" i="8"/>
  <c r="G188" i="12"/>
  <c r="G208" i="12"/>
  <c r="G199" i="12"/>
  <c r="AI188" i="12"/>
  <c r="AI208" i="12"/>
  <c r="AI199" i="12"/>
  <c r="L188" i="12"/>
  <c r="L208" i="12"/>
  <c r="L199" i="12"/>
  <c r="T188" i="12"/>
  <c r="T199" i="12"/>
  <c r="T208" i="12"/>
  <c r="O188" i="12"/>
  <c r="O199" i="12"/>
  <c r="O208" i="12"/>
  <c r="S188" i="12"/>
  <c r="S208" i="12"/>
  <c r="S199" i="12"/>
  <c r="P188" i="12"/>
  <c r="P199" i="12"/>
  <c r="P208" i="12"/>
  <c r="AE188" i="12"/>
  <c r="AE199" i="12"/>
  <c r="AE208" i="12"/>
  <c r="AJ188" i="12"/>
  <c r="AJ199" i="12"/>
  <c r="AJ208" i="12"/>
  <c r="AB188" i="12"/>
  <c r="AB199" i="12"/>
  <c r="AB208" i="12"/>
  <c r="R188" i="12"/>
  <c r="R199" i="12"/>
  <c r="R208" i="12"/>
  <c r="AA188" i="12"/>
  <c r="AA199" i="12"/>
  <c r="AA208" i="12"/>
  <c r="Q188" i="12"/>
  <c r="Q199" i="12"/>
  <c r="Q208" i="12"/>
  <c r="W188" i="12"/>
  <c r="W199" i="12"/>
  <c r="W208" i="12"/>
  <c r="AH188" i="12"/>
  <c r="AH199" i="12"/>
  <c r="AH208" i="12"/>
  <c r="J188" i="12"/>
  <c r="J199" i="12"/>
  <c r="J208" i="12"/>
  <c r="X188" i="12"/>
  <c r="X208" i="12"/>
  <c r="X199" i="12"/>
  <c r="Z188" i="12"/>
  <c r="Z199" i="12"/>
  <c r="Z208" i="12"/>
  <c r="V188" i="12"/>
  <c r="V208" i="12"/>
  <c r="V199" i="12"/>
  <c r="M188" i="12"/>
  <c r="M199" i="12"/>
  <c r="M208" i="12"/>
  <c r="AG188" i="12"/>
  <c r="AG199" i="12"/>
  <c r="AG208" i="12"/>
  <c r="K188" i="12"/>
  <c r="K199" i="12"/>
  <c r="K208" i="12"/>
  <c r="U188" i="12"/>
  <c r="U199" i="12"/>
  <c r="U208" i="12"/>
  <c r="Y188" i="12"/>
  <c r="Y199" i="12"/>
  <c r="Y208" i="12"/>
  <c r="AC199" i="12"/>
  <c r="AC188" i="12"/>
  <c r="AC208" i="12"/>
  <c r="AD188" i="12"/>
  <c r="AD208" i="12"/>
  <c r="AD199" i="12"/>
  <c r="AF188" i="12"/>
  <c r="AF208" i="12"/>
  <c r="AF199" i="12"/>
  <c r="I188" i="12"/>
  <c r="I199" i="12"/>
  <c r="I208" i="12"/>
  <c r="N188" i="12"/>
  <c r="N199" i="12"/>
  <c r="N208" i="12"/>
  <c r="H188" i="12"/>
  <c r="H208" i="12"/>
  <c r="H199" i="12"/>
  <c r="AJ258" i="12"/>
  <c r="AJ259" i="12"/>
  <c r="AC259" i="12"/>
  <c r="AC258" i="12"/>
  <c r="G258" i="12"/>
  <c r="G259" i="12"/>
  <c r="Q258" i="12"/>
  <c r="Q259" i="12"/>
  <c r="U258" i="12"/>
  <c r="U259" i="12"/>
  <c r="T258" i="12"/>
  <c r="T259" i="12"/>
  <c r="X259" i="12"/>
  <c r="X258" i="12"/>
  <c r="Z258" i="12"/>
  <c r="Z259" i="12"/>
  <c r="AB258" i="12"/>
  <c r="AB259" i="12"/>
  <c r="Y259" i="12"/>
  <c r="Y258" i="12"/>
  <c r="O258" i="12"/>
  <c r="O259" i="12"/>
  <c r="AI259" i="12"/>
  <c r="AI258" i="12"/>
  <c r="AD259" i="12"/>
  <c r="AD258" i="12"/>
  <c r="M259" i="12"/>
  <c r="M258" i="12"/>
  <c r="H258" i="12"/>
  <c r="H259" i="12"/>
  <c r="P258" i="12"/>
  <c r="P259" i="12"/>
  <c r="J258" i="12"/>
  <c r="J259" i="12"/>
  <c r="L258" i="12"/>
  <c r="L259" i="12"/>
  <c r="AA258" i="12"/>
  <c r="AA259" i="12"/>
  <c r="N258" i="12"/>
  <c r="N259" i="12"/>
  <c r="AF259" i="12"/>
  <c r="AF258" i="12"/>
  <c r="K258" i="12"/>
  <c r="K259" i="12"/>
  <c r="W258" i="12"/>
  <c r="W259" i="12"/>
  <c r="S258" i="12"/>
  <c r="S259" i="12"/>
  <c r="V258" i="12"/>
  <c r="V259" i="12"/>
  <c r="I258" i="12"/>
  <c r="I259" i="12"/>
  <c r="AG258" i="12"/>
  <c r="AG259" i="12"/>
  <c r="AH258" i="12"/>
  <c r="AH259" i="12"/>
  <c r="AE258" i="12"/>
  <c r="AE259" i="12"/>
  <c r="R258" i="12"/>
  <c r="R259" i="12"/>
  <c r="V230" i="12"/>
  <c r="V226" i="12"/>
  <c r="V227" i="12"/>
  <c r="V231" i="12"/>
  <c r="U230" i="12"/>
  <c r="U231" i="12"/>
  <c r="U227" i="12"/>
  <c r="U226" i="12"/>
  <c r="Q231" i="12"/>
  <c r="Q230" i="12"/>
  <c r="Q227" i="12"/>
  <c r="Q226" i="12"/>
  <c r="H231" i="12"/>
  <c r="H230" i="12"/>
  <c r="H226" i="12"/>
  <c r="H227" i="12"/>
  <c r="G231" i="12"/>
  <c r="G230" i="12"/>
  <c r="G227" i="12"/>
  <c r="G226" i="12"/>
  <c r="AA231" i="12"/>
  <c r="AA230" i="12"/>
  <c r="AA227" i="12"/>
  <c r="AA226" i="12"/>
  <c r="AE231" i="12"/>
  <c r="AE227" i="12"/>
  <c r="AE230" i="12"/>
  <c r="AE226" i="12"/>
  <c r="Y231" i="12"/>
  <c r="Y230" i="12"/>
  <c r="Y227" i="12"/>
  <c r="Y226" i="12"/>
  <c r="S231" i="12"/>
  <c r="S230" i="12"/>
  <c r="S226" i="12"/>
  <c r="S227" i="12"/>
  <c r="X231" i="12"/>
  <c r="X230" i="12"/>
  <c r="X227" i="12"/>
  <c r="X226" i="12"/>
  <c r="O231" i="12"/>
  <c r="O227" i="12"/>
  <c r="O230" i="12"/>
  <c r="O226" i="12"/>
  <c r="AI231" i="12"/>
  <c r="AI230" i="12"/>
  <c r="AI227" i="12"/>
  <c r="AI226" i="12"/>
  <c r="Z230" i="12"/>
  <c r="Z231" i="12"/>
  <c r="Z227" i="12"/>
  <c r="Z226" i="12"/>
  <c r="AF231" i="12"/>
  <c r="AF230" i="12"/>
  <c r="AF227" i="12"/>
  <c r="AF226" i="12"/>
  <c r="AH230" i="12"/>
  <c r="AH231" i="12"/>
  <c r="AH227" i="12"/>
  <c r="AH226" i="12"/>
  <c r="AD230" i="12"/>
  <c r="AD231" i="12"/>
  <c r="AD226" i="12"/>
  <c r="AD227" i="12"/>
  <c r="K231" i="12"/>
  <c r="K230" i="12"/>
  <c r="K227" i="12"/>
  <c r="K226" i="12"/>
  <c r="W231" i="12"/>
  <c r="W230" i="12"/>
  <c r="W227" i="12"/>
  <c r="W226" i="12"/>
  <c r="P231" i="12"/>
  <c r="P230" i="12"/>
  <c r="P227" i="12"/>
  <c r="P226" i="12"/>
  <c r="J230" i="12"/>
  <c r="J231" i="12"/>
  <c r="J226" i="12"/>
  <c r="J227" i="12"/>
  <c r="L230" i="12"/>
  <c r="L231" i="12"/>
  <c r="L226" i="12"/>
  <c r="L227" i="12"/>
  <c r="I231" i="12"/>
  <c r="I230" i="12"/>
  <c r="I227" i="12"/>
  <c r="I226" i="12"/>
  <c r="M230" i="12"/>
  <c r="M231" i="12"/>
  <c r="M227" i="12"/>
  <c r="M226" i="12"/>
  <c r="AB230" i="12"/>
  <c r="AB231" i="12"/>
  <c r="AB226" i="12"/>
  <c r="AB227" i="12"/>
  <c r="N230" i="12"/>
  <c r="N231" i="12"/>
  <c r="N226" i="12"/>
  <c r="N227" i="12"/>
  <c r="R230" i="12"/>
  <c r="R226" i="12"/>
  <c r="R231" i="12"/>
  <c r="R227" i="12"/>
  <c r="T230" i="12"/>
  <c r="T231" i="12"/>
  <c r="T226" i="12"/>
  <c r="T227" i="12"/>
  <c r="AJ230" i="12"/>
  <c r="AJ231" i="12"/>
  <c r="AJ226" i="12"/>
  <c r="AJ227" i="12"/>
  <c r="AG231" i="12"/>
  <c r="AG230" i="12"/>
  <c r="AG227" i="12"/>
  <c r="AG226" i="12"/>
  <c r="AC230" i="12"/>
  <c r="AC231" i="12"/>
  <c r="AC226" i="12"/>
  <c r="AC227" i="12"/>
  <c r="N112" i="12"/>
  <c r="L112" i="12"/>
  <c r="AG112" i="12"/>
  <c r="U143" i="12"/>
  <c r="T112" i="12"/>
  <c r="AB112" i="12"/>
  <c r="Z143" i="12"/>
  <c r="P143" i="12"/>
  <c r="Y112" i="12"/>
  <c r="M112" i="12"/>
  <c r="U112" i="12"/>
  <c r="S143" i="12"/>
  <c r="Q112" i="12"/>
  <c r="AA143" i="12"/>
  <c r="N143" i="12"/>
  <c r="AH112" i="12"/>
  <c r="R143" i="12"/>
  <c r="W143" i="12"/>
  <c r="O112" i="12"/>
  <c r="Y143" i="12"/>
  <c r="AF143" i="12"/>
  <c r="AB143" i="12"/>
  <c r="K143" i="12"/>
  <c r="I112" i="12"/>
  <c r="H143" i="12"/>
  <c r="J143" i="12"/>
  <c r="G143" i="12"/>
  <c r="O143" i="12"/>
  <c r="E143" i="8"/>
  <c r="G105" i="39" s="1"/>
  <c r="AH143" i="12"/>
  <c r="AD143" i="12"/>
  <c r="AE143" i="12"/>
  <c r="AC143" i="12"/>
  <c r="Q143" i="12"/>
  <c r="I143" i="12"/>
  <c r="L143" i="12"/>
  <c r="P112" i="12"/>
  <c r="T143" i="12"/>
  <c r="M143" i="12"/>
  <c r="K112" i="12"/>
  <c r="X143" i="12"/>
  <c r="AJ143" i="12"/>
  <c r="AJ112" i="12"/>
  <c r="AG143" i="12"/>
  <c r="V143" i="12"/>
  <c r="AI143" i="12"/>
  <c r="W112" i="12"/>
  <c r="AE112" i="12"/>
  <c r="AI112" i="12"/>
  <c r="E112" i="8"/>
  <c r="G73" i="39" s="1"/>
  <c r="AC112" i="12"/>
  <c r="G112" i="12"/>
  <c r="F110" i="12"/>
  <c r="R112" i="12"/>
  <c r="AD112" i="12"/>
  <c r="J112" i="12"/>
  <c r="Z112" i="12"/>
  <c r="S112" i="12"/>
  <c r="V112" i="12"/>
  <c r="H112" i="12"/>
  <c r="X112" i="12"/>
  <c r="AF112" i="12"/>
  <c r="G201" i="10"/>
  <c r="E142" i="8"/>
  <c r="G104" i="39" s="1"/>
  <c r="H201" i="10"/>
  <c r="I201" i="10"/>
  <c r="L201" i="10"/>
  <c r="J201" i="10"/>
  <c r="U57" i="15" a="1"/>
  <c r="U57" i="15" s="1"/>
  <c r="G206" i="8"/>
  <c r="E206" i="8" s="1"/>
  <c r="G167" i="39" s="1"/>
  <c r="G183" i="8"/>
  <c r="E183" i="8" s="1"/>
  <c r="G144" i="39" s="1"/>
  <c r="G190" i="8"/>
  <c r="E190" i="8" s="1"/>
  <c r="G151" i="39" s="1"/>
  <c r="V53" i="15"/>
  <c r="V50" i="15"/>
  <c r="V51" i="15"/>
  <c r="V52" i="15"/>
  <c r="G42" i="17"/>
  <c r="X42" i="17"/>
  <c r="S42" i="17"/>
  <c r="V42" i="17"/>
  <c r="AC42" i="17"/>
  <c r="M42" i="17"/>
  <c r="K42" i="17"/>
  <c r="F42" i="17"/>
  <c r="E42" i="17"/>
  <c r="B42" i="17"/>
  <c r="AJ42" i="17" s="1"/>
  <c r="AB42" i="17"/>
  <c r="L42" i="17"/>
  <c r="D42" i="17"/>
  <c r="Y42" i="17"/>
  <c r="AA42" i="17"/>
  <c r="C42" i="17"/>
  <c r="N42" i="17"/>
  <c r="O42" i="17"/>
  <c r="Z42" i="17"/>
  <c r="Q42" i="17"/>
  <c r="R42" i="17"/>
  <c r="P42" i="17"/>
  <c r="U42" i="17"/>
  <c r="W42" i="17"/>
  <c r="J42" i="17"/>
  <c r="I42" i="17"/>
  <c r="T42" i="17"/>
  <c r="E220" i="10"/>
  <c r="H181" i="39" s="1"/>
  <c r="W216" i="12"/>
  <c r="W211" i="12"/>
  <c r="W58" i="12"/>
  <c r="W223" i="12"/>
  <c r="W67" i="12"/>
  <c r="W222" i="12"/>
  <c r="W60" i="12"/>
  <c r="W214" i="12"/>
  <c r="W59" i="12"/>
  <c r="W212" i="12"/>
  <c r="W68" i="12"/>
  <c r="W217" i="12"/>
  <c r="W64" i="12"/>
  <c r="W213" i="12"/>
  <c r="W44" i="12"/>
  <c r="W215" i="12"/>
  <c r="W61" i="12"/>
  <c r="Z126" i="12"/>
  <c r="Z122" i="12"/>
  <c r="Z129" i="12"/>
  <c r="Z124" i="12"/>
  <c r="Z121" i="12"/>
  <c r="Z131" i="12"/>
  <c r="Z228" i="12"/>
  <c r="Z128" i="12"/>
  <c r="Z123" i="12"/>
  <c r="Z127" i="12"/>
  <c r="Z130" i="12"/>
  <c r="Z125" i="12"/>
  <c r="AJ255" i="12"/>
  <c r="AJ87" i="12"/>
  <c r="AJ222" i="12"/>
  <c r="AJ67" i="12"/>
  <c r="AJ216" i="12"/>
  <c r="AJ44" i="12"/>
  <c r="AJ213" i="12"/>
  <c r="AJ212" i="12"/>
  <c r="AJ59" i="12"/>
  <c r="AJ211" i="12"/>
  <c r="AJ60" i="12"/>
  <c r="AJ217" i="12"/>
  <c r="AJ68" i="12"/>
  <c r="AJ223" i="12"/>
  <c r="AJ58" i="12"/>
  <c r="AJ215" i="12"/>
  <c r="AJ64" i="12"/>
  <c r="AJ214" i="12"/>
  <c r="AJ61" i="12"/>
  <c r="AA267" i="12"/>
  <c r="AA196" i="12"/>
  <c r="AA170" i="12"/>
  <c r="AA43" i="12"/>
  <c r="AA268" i="12"/>
  <c r="AA195" i="12"/>
  <c r="J264" i="12"/>
  <c r="N164" i="12"/>
  <c r="N166" i="12"/>
  <c r="N161" i="12"/>
  <c r="N160" i="12"/>
  <c r="N159" i="12"/>
  <c r="N153" i="12"/>
  <c r="N152" i="12"/>
  <c r="N165" i="12"/>
  <c r="N154" i="12"/>
  <c r="N155" i="12"/>
  <c r="U214" i="12"/>
  <c r="U44" i="12"/>
  <c r="U215" i="12"/>
  <c r="U68" i="12"/>
  <c r="U213" i="12"/>
  <c r="U58" i="12"/>
  <c r="U212" i="12"/>
  <c r="U223" i="12"/>
  <c r="U60" i="12"/>
  <c r="U217" i="12"/>
  <c r="U59" i="12"/>
  <c r="U216" i="12"/>
  <c r="U67" i="12"/>
  <c r="U222" i="12"/>
  <c r="U61" i="12"/>
  <c r="U211" i="12"/>
  <c r="U64" i="12"/>
  <c r="AF121" i="12"/>
  <c r="AF124" i="12"/>
  <c r="AF128" i="12"/>
  <c r="AF123" i="12"/>
  <c r="AF126" i="12"/>
  <c r="AF228" i="12"/>
  <c r="AF130" i="12"/>
  <c r="AF125" i="12"/>
  <c r="AF122" i="12"/>
  <c r="AF129" i="12"/>
  <c r="AF131" i="12"/>
  <c r="AF127" i="12"/>
  <c r="AG239" i="12"/>
  <c r="AG244" i="12"/>
  <c r="AG108" i="12"/>
  <c r="AG134" i="12"/>
  <c r="AG105" i="12"/>
  <c r="AG84" i="12"/>
  <c r="AG138" i="12"/>
  <c r="AG55" i="12"/>
  <c r="AG45" i="12"/>
  <c r="AG249" i="12"/>
  <c r="AG261" i="12"/>
  <c r="AG236" i="12"/>
  <c r="AG94" i="12"/>
  <c r="AG114" i="12"/>
  <c r="AG98" i="12"/>
  <c r="AG52" i="12"/>
  <c r="AG118" i="12"/>
  <c r="AG53" i="12"/>
  <c r="AG73" i="12"/>
  <c r="AG263" i="12"/>
  <c r="AG238" i="12"/>
  <c r="AG242" i="12"/>
  <c r="AG135" i="12"/>
  <c r="AG92" i="12"/>
  <c r="AG148" i="12"/>
  <c r="AG139" i="12"/>
  <c r="AG102" i="12"/>
  <c r="AG79" i="12"/>
  <c r="AG248" i="12"/>
  <c r="AG260" i="12"/>
  <c r="AG251" i="12"/>
  <c r="AG115" i="12"/>
  <c r="AG77" i="12"/>
  <c r="AG140" i="12"/>
  <c r="AG111" i="12"/>
  <c r="AG80" i="12"/>
  <c r="AG109" i="12"/>
  <c r="AG240" i="12"/>
  <c r="AG245" i="12"/>
  <c r="AG243" i="12"/>
  <c r="AG107" i="12"/>
  <c r="AG54" i="12"/>
  <c r="AG103" i="12"/>
  <c r="AG78" i="12"/>
  <c r="AG101" i="12"/>
  <c r="AG262" i="12"/>
  <c r="AG237" i="12"/>
  <c r="AG136" i="12"/>
  <c r="AG93" i="12"/>
  <c r="AG141" i="12"/>
  <c r="AG104" i="12"/>
  <c r="AG83" i="12"/>
  <c r="AG137" i="12"/>
  <c r="AG95" i="12"/>
  <c r="AG247" i="12"/>
  <c r="AG252" i="12"/>
  <c r="AG116" i="12"/>
  <c r="AG142" i="12"/>
  <c r="AG113" i="12"/>
  <c r="AG90" i="12"/>
  <c r="AG146" i="12"/>
  <c r="AG76" i="12"/>
  <c r="AG71" i="12"/>
  <c r="AG250" i="12"/>
  <c r="AG72" i="12"/>
  <c r="AG106" i="12"/>
  <c r="AG91" i="12"/>
  <c r="AG147" i="12"/>
  <c r="AG110" i="12"/>
  <c r="AG241" i="12"/>
  <c r="AG117" i="12"/>
  <c r="AG246" i="12"/>
  <c r="AI218" i="12"/>
  <c r="J195" i="12"/>
  <c r="J170" i="12"/>
  <c r="J43" i="12"/>
  <c r="J268" i="12"/>
  <c r="J267" i="12"/>
  <c r="J196" i="12"/>
  <c r="L264" i="12"/>
  <c r="J255" i="12"/>
  <c r="J87" i="12"/>
  <c r="V243" i="12"/>
  <c r="V262" i="12"/>
  <c r="V236" i="12"/>
  <c r="V118" i="12"/>
  <c r="V73" i="12"/>
  <c r="V107" i="12"/>
  <c r="V134" i="12"/>
  <c r="V105" i="12"/>
  <c r="V104" i="12"/>
  <c r="V250" i="12"/>
  <c r="V247" i="12"/>
  <c r="V147" i="12"/>
  <c r="V110" i="12"/>
  <c r="V136" i="12"/>
  <c r="V93" i="12"/>
  <c r="V114" i="12"/>
  <c r="V98" i="12"/>
  <c r="V52" i="12"/>
  <c r="V249" i="12"/>
  <c r="V260" i="12"/>
  <c r="V111" i="12"/>
  <c r="V137" i="12"/>
  <c r="V108" i="12"/>
  <c r="V79" i="12"/>
  <c r="V92" i="12"/>
  <c r="V76" i="12"/>
  <c r="V84" i="12"/>
  <c r="V241" i="12"/>
  <c r="V245" i="12"/>
  <c r="V103" i="12"/>
  <c r="V117" i="12"/>
  <c r="V94" i="12"/>
  <c r="V78" i="12"/>
  <c r="V77" i="12"/>
  <c r="V53" i="12"/>
  <c r="V72" i="12"/>
  <c r="V252" i="12"/>
  <c r="V263" i="12"/>
  <c r="V237" i="12"/>
  <c r="V83" i="12"/>
  <c r="V109" i="12"/>
  <c r="V238" i="12"/>
  <c r="V71" i="12"/>
  <c r="V54" i="12"/>
  <c r="V148" i="12"/>
  <c r="V140" i="12"/>
  <c r="V244" i="12"/>
  <c r="V248" i="12"/>
  <c r="V246" i="12"/>
  <c r="V146" i="12"/>
  <c r="V101" i="12"/>
  <c r="V135" i="12"/>
  <c r="V55" i="12"/>
  <c r="V141" i="12"/>
  <c r="V138" i="12"/>
  <c r="V113" i="12"/>
  <c r="V102" i="12"/>
  <c r="V91" i="12"/>
  <c r="V251" i="12"/>
  <c r="V95" i="12"/>
  <c r="V45" i="12"/>
  <c r="V242" i="12"/>
  <c r="V116" i="12"/>
  <c r="V90" i="12"/>
  <c r="V240" i="12"/>
  <c r="V115" i="12"/>
  <c r="V239" i="12"/>
  <c r="V80" i="12"/>
  <c r="V261" i="12"/>
  <c r="V142" i="12"/>
  <c r="V139" i="12"/>
  <c r="V106" i="12"/>
  <c r="AE222" i="12"/>
  <c r="AE60" i="12"/>
  <c r="AE214" i="12"/>
  <c r="AE59" i="12"/>
  <c r="AE217" i="12"/>
  <c r="AE58" i="12"/>
  <c r="AE211" i="12"/>
  <c r="AE68" i="12"/>
  <c r="AE216" i="12"/>
  <c r="AE213" i="12"/>
  <c r="AE44" i="12"/>
  <c r="AE223" i="12"/>
  <c r="AE67" i="12"/>
  <c r="AE215" i="12"/>
  <c r="AE212" i="12"/>
  <c r="AE61" i="12"/>
  <c r="AE64" i="12"/>
  <c r="AH126" i="12"/>
  <c r="AH122" i="12"/>
  <c r="AH129" i="12"/>
  <c r="AH124" i="12"/>
  <c r="AH121" i="12"/>
  <c r="AH131" i="12"/>
  <c r="AH228" i="12"/>
  <c r="AH128" i="12"/>
  <c r="AH123" i="12"/>
  <c r="AH130" i="12"/>
  <c r="AH127" i="12"/>
  <c r="AH125" i="12"/>
  <c r="AI245" i="12"/>
  <c r="AI263" i="12"/>
  <c r="AI106" i="12"/>
  <c r="AI91" i="12"/>
  <c r="AI241" i="12"/>
  <c r="AI118" i="12"/>
  <c r="AI73" i="12"/>
  <c r="AI55" i="12"/>
  <c r="AI78" i="12"/>
  <c r="AI262" i="12"/>
  <c r="AI252" i="12"/>
  <c r="AI248" i="12"/>
  <c r="AI92" i="12"/>
  <c r="AI148" i="12"/>
  <c r="AI147" i="12"/>
  <c r="AI110" i="12"/>
  <c r="AI136" i="12"/>
  <c r="AI53" i="12"/>
  <c r="AI71" i="12"/>
  <c r="AI239" i="12"/>
  <c r="AI236" i="12"/>
  <c r="AI237" i="12"/>
  <c r="AI54" i="12"/>
  <c r="AI111" i="12"/>
  <c r="AI137" i="12"/>
  <c r="AI108" i="12"/>
  <c r="AI115" i="12"/>
  <c r="AI261" i="12"/>
  <c r="AI251" i="12"/>
  <c r="AI249" i="12"/>
  <c r="AI141" i="12"/>
  <c r="AI104" i="12"/>
  <c r="AI103" i="12"/>
  <c r="AI117" i="12"/>
  <c r="AI94" i="12"/>
  <c r="AI107" i="12"/>
  <c r="AI246" i="12"/>
  <c r="AI243" i="12"/>
  <c r="AI142" i="12"/>
  <c r="AI113" i="12"/>
  <c r="AI90" i="12"/>
  <c r="AI83" i="12"/>
  <c r="AI109" i="12"/>
  <c r="AI72" i="12"/>
  <c r="AI45" i="12"/>
  <c r="AI238" i="12"/>
  <c r="AI250" i="12"/>
  <c r="AI134" i="12"/>
  <c r="AI105" i="12"/>
  <c r="AI84" i="12"/>
  <c r="AI146" i="12"/>
  <c r="AI101" i="12"/>
  <c r="AI76" i="12"/>
  <c r="AI93" i="12"/>
  <c r="AI242" i="12"/>
  <c r="AI138" i="12"/>
  <c r="AI240" i="12"/>
  <c r="AI102" i="12"/>
  <c r="AI114" i="12"/>
  <c r="AI95" i="12"/>
  <c r="AI77" i="12"/>
  <c r="AI116" i="12"/>
  <c r="AI98" i="12"/>
  <c r="AI135" i="12"/>
  <c r="AI247" i="12"/>
  <c r="AI140" i="12"/>
  <c r="AI79" i="12"/>
  <c r="AI260" i="12"/>
  <c r="AI52" i="12"/>
  <c r="AI80" i="12"/>
  <c r="AI244" i="12"/>
  <c r="AI139" i="12"/>
  <c r="S255" i="12"/>
  <c r="S87" i="12"/>
  <c r="AI207" i="12"/>
  <c r="AI177" i="12"/>
  <c r="AI174" i="12"/>
  <c r="AI186" i="12"/>
  <c r="AI206" i="12"/>
  <c r="AI201" i="12"/>
  <c r="AI184" i="12"/>
  <c r="AI181" i="12"/>
  <c r="AI178" i="12"/>
  <c r="AI197" i="12"/>
  <c r="AI194" i="12"/>
  <c r="AI190" i="12"/>
  <c r="AI180" i="12"/>
  <c r="AI191" i="12"/>
  <c r="AI204" i="12"/>
  <c r="AI193" i="12"/>
  <c r="AI183" i="12"/>
  <c r="AI192" i="12"/>
  <c r="AI203" i="12"/>
  <c r="AI198" i="12"/>
  <c r="AI175" i="12"/>
  <c r="AI187" i="12"/>
  <c r="AI185" i="12"/>
  <c r="AI189" i="12"/>
  <c r="AI176" i="12"/>
  <c r="AI182" i="12"/>
  <c r="AI205" i="12"/>
  <c r="AI173" i="12"/>
  <c r="AI179" i="12"/>
  <c r="AI200" i="12"/>
  <c r="AI202" i="12"/>
  <c r="AD125" i="12"/>
  <c r="AD121" i="12"/>
  <c r="AD128" i="12"/>
  <c r="AD228" i="12"/>
  <c r="AD123" i="12"/>
  <c r="AD130" i="12"/>
  <c r="AD126" i="12"/>
  <c r="AD122" i="12"/>
  <c r="AD129" i="12"/>
  <c r="AD127" i="12"/>
  <c r="AD124" i="12"/>
  <c r="AD131" i="12"/>
  <c r="L204" i="12"/>
  <c r="L177" i="12"/>
  <c r="L203" i="12"/>
  <c r="L194" i="12"/>
  <c r="L192" i="12"/>
  <c r="L207" i="12"/>
  <c r="L173" i="12"/>
  <c r="L184" i="12"/>
  <c r="L187" i="12"/>
  <c r="L197" i="12"/>
  <c r="L179" i="12"/>
  <c r="L185" i="12"/>
  <c r="L198" i="12"/>
  <c r="L175" i="12"/>
  <c r="L189" i="12"/>
  <c r="L181" i="12"/>
  <c r="L190" i="12"/>
  <c r="L201" i="12"/>
  <c r="K129" i="12"/>
  <c r="K190" i="12" s="1"/>
  <c r="K124" i="12"/>
  <c r="K127" i="12"/>
  <c r="K130" i="12"/>
  <c r="K228" i="12"/>
  <c r="K126" i="12"/>
  <c r="K122" i="12"/>
  <c r="K121" i="12"/>
  <c r="K128" i="12"/>
  <c r="K125" i="12"/>
  <c r="K131" i="12"/>
  <c r="K123" i="12"/>
  <c r="T267" i="12"/>
  <c r="T195" i="12"/>
  <c r="T196" i="12"/>
  <c r="T170" i="12"/>
  <c r="T43" i="12"/>
  <c r="T268" i="12"/>
  <c r="AI222" i="12"/>
  <c r="AI215" i="12"/>
  <c r="AI68" i="12"/>
  <c r="AI214" i="12"/>
  <c r="AI61" i="12"/>
  <c r="AI212" i="12"/>
  <c r="AI59" i="12"/>
  <c r="AI211" i="12"/>
  <c r="AI67" i="12"/>
  <c r="AI216" i="12"/>
  <c r="AI64" i="12"/>
  <c r="AI213" i="12"/>
  <c r="AI60" i="12"/>
  <c r="AI223" i="12"/>
  <c r="AI58" i="12"/>
  <c r="AI217" i="12"/>
  <c r="AI44" i="12"/>
  <c r="T205" i="12"/>
  <c r="T192" i="12"/>
  <c r="T173" i="12"/>
  <c r="T186" i="12"/>
  <c r="T193" i="12"/>
  <c r="T183" i="12"/>
  <c r="T189" i="12"/>
  <c r="T178" i="12"/>
  <c r="T204" i="12"/>
  <c r="T201" i="12"/>
  <c r="T175" i="12"/>
  <c r="T190" i="12"/>
  <c r="T203" i="12"/>
  <c r="T191" i="12"/>
  <c r="T180" i="12"/>
  <c r="T185" i="12"/>
  <c r="T202" i="12"/>
  <c r="T182" i="12"/>
  <c r="T197" i="12"/>
  <c r="T177" i="12"/>
  <c r="T198" i="12"/>
  <c r="T174" i="12"/>
  <c r="T194" i="12"/>
  <c r="T200" i="12"/>
  <c r="T184" i="12"/>
  <c r="T206" i="12"/>
  <c r="T187" i="12"/>
  <c r="T207" i="12"/>
  <c r="T176" i="12"/>
  <c r="T181" i="12"/>
  <c r="T179" i="12"/>
  <c r="Y195" i="12"/>
  <c r="Y170" i="12"/>
  <c r="Y268" i="12"/>
  <c r="Y267" i="12"/>
  <c r="Y196" i="12"/>
  <c r="Y43" i="12"/>
  <c r="AA264" i="12"/>
  <c r="AB166" i="12"/>
  <c r="AB152" i="12"/>
  <c r="AB159" i="12"/>
  <c r="AB154" i="12"/>
  <c r="AB164" i="12"/>
  <c r="AB155" i="12"/>
  <c r="AB161" i="12"/>
  <c r="AB153" i="12"/>
  <c r="AB160" i="12"/>
  <c r="AB165" i="12"/>
  <c r="O201" i="12"/>
  <c r="O197" i="12"/>
  <c r="O187" i="12"/>
  <c r="O198" i="12"/>
  <c r="O174" i="12"/>
  <c r="O194" i="12"/>
  <c r="O179" i="12"/>
  <c r="O193" i="12"/>
  <c r="O173" i="12"/>
  <c r="O186" i="12"/>
  <c r="O191" i="12"/>
  <c r="O203" i="12"/>
  <c r="O205" i="12"/>
  <c r="O178" i="12"/>
  <c r="O183" i="12"/>
  <c r="O204" i="12"/>
  <c r="O180" i="12"/>
  <c r="O185" i="12"/>
  <c r="O175" i="12"/>
  <c r="O200" i="12"/>
  <c r="O177" i="12"/>
  <c r="O206" i="12"/>
  <c r="O184" i="12"/>
  <c r="O192" i="12"/>
  <c r="O176" i="12"/>
  <c r="O189" i="12"/>
  <c r="O182" i="12"/>
  <c r="O181" i="12"/>
  <c r="O202" i="12"/>
  <c r="O207" i="12"/>
  <c r="O190" i="12"/>
  <c r="N264" i="12"/>
  <c r="AD268" i="12"/>
  <c r="AD267" i="12"/>
  <c r="AD195" i="12"/>
  <c r="AD170" i="12"/>
  <c r="AD43" i="12"/>
  <c r="AD196" i="12"/>
  <c r="AF264" i="12"/>
  <c r="AG154" i="12"/>
  <c r="AG160" i="12"/>
  <c r="AG159" i="12"/>
  <c r="AG164" i="12"/>
  <c r="AG152" i="12"/>
  <c r="AG155" i="12"/>
  <c r="AG165" i="12"/>
  <c r="AG161" i="12"/>
  <c r="AG166" i="12"/>
  <c r="AG153" i="12"/>
  <c r="G200" i="8"/>
  <c r="E200" i="8" s="1"/>
  <c r="G161" i="39" s="1"/>
  <c r="G176" i="8"/>
  <c r="E176" i="8" s="1"/>
  <c r="G137" i="39" s="1"/>
  <c r="G184" i="8"/>
  <c r="E184" i="8" s="1"/>
  <c r="G145" i="39" s="1"/>
  <c r="R44" i="15"/>
  <c r="T53" i="15"/>
  <c r="G175" i="10"/>
  <c r="G191" i="10"/>
  <c r="G202" i="10"/>
  <c r="Y41" i="19"/>
  <c r="Q41" i="19"/>
  <c r="N41" i="19"/>
  <c r="AA41" i="19"/>
  <c r="P41" i="19"/>
  <c r="D41" i="19"/>
  <c r="AC41" i="19"/>
  <c r="F41" i="19"/>
  <c r="W41" i="19"/>
  <c r="X41" i="19"/>
  <c r="R41" i="19"/>
  <c r="I41" i="19"/>
  <c r="C41" i="19"/>
  <c r="L41" i="19"/>
  <c r="J41" i="19"/>
  <c r="E41" i="19"/>
  <c r="V41" i="19"/>
  <c r="T41" i="19"/>
  <c r="U41" i="19"/>
  <c r="AB41" i="19"/>
  <c r="O41" i="19"/>
  <c r="M41" i="19"/>
  <c r="B41" i="19"/>
  <c r="AJ41" i="19" s="1"/>
  <c r="S41" i="19"/>
  <c r="K41" i="19"/>
  <c r="G41" i="19"/>
  <c r="H41" i="19" s="1"/>
  <c r="A42" i="19"/>
  <c r="Z41" i="19"/>
  <c r="AC161" i="12"/>
  <c r="AC154" i="12"/>
  <c r="AC166" i="12"/>
  <c r="AC160" i="12"/>
  <c r="AC159" i="12"/>
  <c r="AC152" i="12"/>
  <c r="AC165" i="12"/>
  <c r="AC155" i="12"/>
  <c r="AC164" i="12"/>
  <c r="AC153" i="12"/>
  <c r="S204" i="12"/>
  <c r="S190" i="12"/>
  <c r="S183" i="12"/>
  <c r="S173" i="12"/>
  <c r="S178" i="12"/>
  <c r="S203" i="12"/>
  <c r="S185" i="12"/>
  <c r="S175" i="12"/>
  <c r="S189" i="12"/>
  <c r="S207" i="12"/>
  <c r="S182" i="12"/>
  <c r="S180" i="12"/>
  <c r="S201" i="12"/>
  <c r="S184" i="12"/>
  <c r="S174" i="12"/>
  <c r="S197" i="12"/>
  <c r="S206" i="12"/>
  <c r="S200" i="12"/>
  <c r="S176" i="12"/>
  <c r="S187" i="12"/>
  <c r="S194" i="12"/>
  <c r="S202" i="12"/>
  <c r="S198" i="12"/>
  <c r="S179" i="12"/>
  <c r="S205" i="12"/>
  <c r="S193" i="12"/>
  <c r="S192" i="12"/>
  <c r="S181" i="12"/>
  <c r="S186" i="12"/>
  <c r="S177" i="12"/>
  <c r="S191" i="12"/>
  <c r="V255" i="12"/>
  <c r="V87" i="12"/>
  <c r="G267" i="12"/>
  <c r="G196" i="12"/>
  <c r="G195" i="12"/>
  <c r="G170" i="12"/>
  <c r="G43" i="12"/>
  <c r="G268" i="12"/>
  <c r="AC217" i="12"/>
  <c r="AC59" i="12"/>
  <c r="AC216" i="12"/>
  <c r="AC67" i="12"/>
  <c r="AC214" i="12"/>
  <c r="AC68" i="12"/>
  <c r="AC213" i="12"/>
  <c r="AC64" i="12"/>
  <c r="AC211" i="12"/>
  <c r="AC44" i="12"/>
  <c r="AC223" i="12"/>
  <c r="AC60" i="12"/>
  <c r="AC212" i="12"/>
  <c r="AC215" i="12"/>
  <c r="AC58" i="12"/>
  <c r="AC222" i="12"/>
  <c r="AC61" i="12"/>
  <c r="R267" i="12"/>
  <c r="R195" i="12"/>
  <c r="R170" i="12"/>
  <c r="R196" i="12"/>
  <c r="R268" i="12"/>
  <c r="R43" i="12"/>
  <c r="K264" i="12"/>
  <c r="U161" i="12"/>
  <c r="U154" i="12"/>
  <c r="U166" i="12"/>
  <c r="U152" i="12"/>
  <c r="U159" i="12"/>
  <c r="U160" i="12"/>
  <c r="U165" i="12"/>
  <c r="U155" i="12"/>
  <c r="U164" i="12"/>
  <c r="U153" i="12"/>
  <c r="P202" i="12"/>
  <c r="P191" i="12"/>
  <c r="P193" i="12"/>
  <c r="P173" i="12"/>
  <c r="P207" i="12"/>
  <c r="P187" i="12"/>
  <c r="P184" i="12"/>
  <c r="P194" i="12"/>
  <c r="P206" i="12"/>
  <c r="P205" i="12"/>
  <c r="P190" i="12"/>
  <c r="P192" i="12"/>
  <c r="P181" i="12"/>
  <c r="P203" i="12"/>
  <c r="P186" i="12"/>
  <c r="P183" i="12"/>
  <c r="P201" i="12"/>
  <c r="P178" i="12"/>
  <c r="P175" i="12"/>
  <c r="P198" i="12"/>
  <c r="P185" i="12"/>
  <c r="P182" i="12"/>
  <c r="P204" i="12"/>
  <c r="P180" i="12"/>
  <c r="P177" i="12"/>
  <c r="P174" i="12"/>
  <c r="P200" i="12"/>
  <c r="P197" i="12"/>
  <c r="P179" i="12"/>
  <c r="P176" i="12"/>
  <c r="P189" i="12"/>
  <c r="X218" i="12"/>
  <c r="U268" i="12"/>
  <c r="U195" i="12"/>
  <c r="U170" i="12"/>
  <c r="U43" i="12"/>
  <c r="U267" i="12"/>
  <c r="U196" i="12"/>
  <c r="W264" i="12"/>
  <c r="AF166" i="12"/>
  <c r="AF152" i="12"/>
  <c r="AF161" i="12"/>
  <c r="AF159" i="12"/>
  <c r="AF154" i="12"/>
  <c r="AF160" i="12"/>
  <c r="AF165" i="12"/>
  <c r="AF155" i="12"/>
  <c r="AF153" i="12"/>
  <c r="AF164" i="12"/>
  <c r="AF241" i="12"/>
  <c r="AF246" i="12"/>
  <c r="AF236" i="12"/>
  <c r="AF136" i="12"/>
  <c r="AF80" i="12"/>
  <c r="AF106" i="12"/>
  <c r="AF53" i="12"/>
  <c r="AF147" i="12"/>
  <c r="AF110" i="12"/>
  <c r="AF263" i="12"/>
  <c r="AF238" i="12"/>
  <c r="AF252" i="12"/>
  <c r="AF116" i="12"/>
  <c r="AF79" i="12"/>
  <c r="AF92" i="12"/>
  <c r="AF148" i="12"/>
  <c r="AF139" i="12"/>
  <c r="AF102" i="12"/>
  <c r="AF262" i="12"/>
  <c r="AF237" i="12"/>
  <c r="AF109" i="12"/>
  <c r="AF135" i="12"/>
  <c r="AF55" i="12"/>
  <c r="AF105" i="12"/>
  <c r="AF104" i="12"/>
  <c r="AF83" i="12"/>
  <c r="AF77" i="12"/>
  <c r="AF250" i="12"/>
  <c r="AF247" i="12"/>
  <c r="AF251" i="12"/>
  <c r="AF101" i="12"/>
  <c r="AF115" i="12"/>
  <c r="AF142" i="12"/>
  <c r="AF98" i="12"/>
  <c r="AF90" i="12"/>
  <c r="AF146" i="12"/>
  <c r="AF54" i="12"/>
  <c r="AF242" i="12"/>
  <c r="AF239" i="12"/>
  <c r="AF243" i="12"/>
  <c r="AF95" i="12"/>
  <c r="AF107" i="12"/>
  <c r="AF134" i="12"/>
  <c r="AF91" i="12"/>
  <c r="AF84" i="12"/>
  <c r="AF118" i="12"/>
  <c r="AF137" i="12"/>
  <c r="AF114" i="12"/>
  <c r="AF103" i="12"/>
  <c r="AF249" i="12"/>
  <c r="AF117" i="12"/>
  <c r="AF141" i="12"/>
  <c r="AF45" i="12"/>
  <c r="AF248" i="12"/>
  <c r="AF73" i="12"/>
  <c r="AF113" i="12"/>
  <c r="AF72" i="12"/>
  <c r="AF240" i="12"/>
  <c r="AF108" i="12"/>
  <c r="AF76" i="12"/>
  <c r="AF138" i="12"/>
  <c r="AF261" i="12"/>
  <c r="AF94" i="12"/>
  <c r="AF140" i="12"/>
  <c r="AF260" i="12"/>
  <c r="AF93" i="12"/>
  <c r="AF245" i="12"/>
  <c r="AF78" i="12"/>
  <c r="AF52" i="12"/>
  <c r="AF244" i="12"/>
  <c r="AF71" i="12"/>
  <c r="AF111" i="12"/>
  <c r="W125" i="12"/>
  <c r="W129" i="12"/>
  <c r="W131" i="12"/>
  <c r="W127" i="12"/>
  <c r="W123" i="12"/>
  <c r="W126" i="12"/>
  <c r="W130" i="12"/>
  <c r="W121" i="12"/>
  <c r="W128" i="12"/>
  <c r="W228" i="12"/>
  <c r="W124" i="12"/>
  <c r="W122" i="12"/>
  <c r="U255" i="12"/>
  <c r="U87" i="12"/>
  <c r="P218" i="12"/>
  <c r="S264" i="12"/>
  <c r="V264" i="12"/>
  <c r="I255" i="12"/>
  <c r="I87" i="12"/>
  <c r="I184" i="12" s="1"/>
  <c r="AE206" i="12"/>
  <c r="AE173" i="12"/>
  <c r="AE193" i="12"/>
  <c r="AE194" i="12"/>
  <c r="AE198" i="12"/>
  <c r="AE186" i="12"/>
  <c r="AE183" i="12"/>
  <c r="AE197" i="12"/>
  <c r="AE180" i="12"/>
  <c r="AE185" i="12"/>
  <c r="AE182" i="12"/>
  <c r="AE207" i="12"/>
  <c r="AE192" i="12"/>
  <c r="AE191" i="12"/>
  <c r="AE177" i="12"/>
  <c r="AE174" i="12"/>
  <c r="AE201" i="12"/>
  <c r="AE204" i="12"/>
  <c r="AE189" i="12"/>
  <c r="AE190" i="12"/>
  <c r="AE202" i="12"/>
  <c r="AE187" i="12"/>
  <c r="AE184" i="12"/>
  <c r="AE200" i="12"/>
  <c r="AE181" i="12"/>
  <c r="AE179" i="12"/>
  <c r="AE176" i="12"/>
  <c r="AE178" i="12"/>
  <c r="AE175" i="12"/>
  <c r="AE203" i="12"/>
  <c r="AE205" i="12"/>
  <c r="AC267" i="12"/>
  <c r="AC195" i="12"/>
  <c r="AC170" i="12"/>
  <c r="AC43" i="12"/>
  <c r="AC268" i="12"/>
  <c r="AC196" i="12"/>
  <c r="AE153" i="12"/>
  <c r="AE164" i="12"/>
  <c r="AE165" i="12"/>
  <c r="AE155" i="12"/>
  <c r="AE160" i="12"/>
  <c r="AE161" i="12"/>
  <c r="AE154" i="12"/>
  <c r="AE166" i="12"/>
  <c r="AE159" i="12"/>
  <c r="AE152" i="12"/>
  <c r="P130" i="12"/>
  <c r="P125" i="12"/>
  <c r="P122" i="12"/>
  <c r="P121" i="12"/>
  <c r="P128" i="12"/>
  <c r="P124" i="12"/>
  <c r="P127" i="12"/>
  <c r="P131" i="12"/>
  <c r="P126" i="12"/>
  <c r="P123" i="12"/>
  <c r="P228" i="12"/>
  <c r="P129" i="12"/>
  <c r="S218" i="12"/>
  <c r="AG195" i="12"/>
  <c r="AG170" i="12"/>
  <c r="AG268" i="12"/>
  <c r="AG267" i="12"/>
  <c r="AG196" i="12"/>
  <c r="AG43" i="12"/>
  <c r="AB245" i="12"/>
  <c r="AB249" i="12"/>
  <c r="AB238" i="12"/>
  <c r="AB53" i="12"/>
  <c r="AB139" i="12"/>
  <c r="AB102" i="12"/>
  <c r="AB116" i="12"/>
  <c r="AB80" i="12"/>
  <c r="AB106" i="12"/>
  <c r="AB237" i="12"/>
  <c r="AB241" i="12"/>
  <c r="AB236" i="12"/>
  <c r="AB148" i="12"/>
  <c r="AB111" i="12"/>
  <c r="AB137" i="12"/>
  <c r="AB108" i="12"/>
  <c r="AB79" i="12"/>
  <c r="AB92" i="12"/>
  <c r="AB244" i="12"/>
  <c r="AB247" i="12"/>
  <c r="AB113" i="12"/>
  <c r="AB83" i="12"/>
  <c r="AB109" i="12"/>
  <c r="AB72" i="12"/>
  <c r="AB71" i="12"/>
  <c r="AB142" i="12"/>
  <c r="AB251" i="12"/>
  <c r="AB239" i="12"/>
  <c r="AB105" i="12"/>
  <c r="AB104" i="12"/>
  <c r="AB146" i="12"/>
  <c r="AB101" i="12"/>
  <c r="AB135" i="12"/>
  <c r="AB55" i="12"/>
  <c r="AB134" i="12"/>
  <c r="AB261" i="12"/>
  <c r="AB243" i="12"/>
  <c r="AB263" i="12"/>
  <c r="AB98" i="12"/>
  <c r="AB90" i="12"/>
  <c r="AB138" i="12"/>
  <c r="AB95" i="12"/>
  <c r="AB115" i="12"/>
  <c r="AB54" i="12"/>
  <c r="AB77" i="12"/>
  <c r="AB246" i="12"/>
  <c r="AB250" i="12"/>
  <c r="AB248" i="12"/>
  <c r="AB91" i="12"/>
  <c r="AB84" i="12"/>
  <c r="AB118" i="12"/>
  <c r="AB73" i="12"/>
  <c r="AB107" i="12"/>
  <c r="AB114" i="12"/>
  <c r="AB260" i="12"/>
  <c r="AB242" i="12"/>
  <c r="AB240" i="12"/>
  <c r="AB76" i="12"/>
  <c r="AB147" i="12"/>
  <c r="AB110" i="12"/>
  <c r="AB136" i="12"/>
  <c r="AB93" i="12"/>
  <c r="AB52" i="12"/>
  <c r="AB117" i="12"/>
  <c r="AB94" i="12"/>
  <c r="AB78" i="12"/>
  <c r="AB252" i="12"/>
  <c r="AB45" i="12"/>
  <c r="AB262" i="12"/>
  <c r="AB141" i="12"/>
  <c r="AB140" i="12"/>
  <c r="AB103" i="12"/>
  <c r="AJ202" i="12"/>
  <c r="AJ197" i="12"/>
  <c r="AJ174" i="12"/>
  <c r="AJ192" i="12"/>
  <c r="AJ177" i="12"/>
  <c r="AJ184" i="12"/>
  <c r="AJ194" i="12"/>
  <c r="AJ187" i="12"/>
  <c r="AJ207" i="12"/>
  <c r="AJ173" i="12"/>
  <c r="AJ191" i="12"/>
  <c r="AJ193" i="12"/>
  <c r="AJ190" i="12"/>
  <c r="AJ201" i="12"/>
  <c r="AJ189" i="12"/>
  <c r="AJ206" i="12"/>
  <c r="AJ183" i="12"/>
  <c r="AJ186" i="12"/>
  <c r="AJ204" i="12"/>
  <c r="AJ205" i="12"/>
  <c r="AJ175" i="12"/>
  <c r="AJ180" i="12"/>
  <c r="AJ178" i="12"/>
  <c r="AJ182" i="12"/>
  <c r="AJ181" i="12"/>
  <c r="AJ179" i="12"/>
  <c r="AJ203" i="12"/>
  <c r="AJ185" i="12"/>
  <c r="AJ200" i="12"/>
  <c r="AJ198" i="12"/>
  <c r="AJ176" i="12"/>
  <c r="G216" i="12"/>
  <c r="G217" i="12"/>
  <c r="G44" i="12"/>
  <c r="G223" i="12"/>
  <c r="G67" i="12"/>
  <c r="G203" i="12" s="1"/>
  <c r="G222" i="12"/>
  <c r="G60" i="12"/>
  <c r="G214" i="12"/>
  <c r="G59" i="12"/>
  <c r="G174" i="12" s="1"/>
  <c r="G212" i="12"/>
  <c r="G68" i="12"/>
  <c r="G204" i="12" s="1"/>
  <c r="G213" i="12"/>
  <c r="G64" i="12"/>
  <c r="G177" i="12" s="1"/>
  <c r="G215" i="12"/>
  <c r="G211" i="12"/>
  <c r="G61" i="12"/>
  <c r="G58" i="12"/>
  <c r="J129" i="12"/>
  <c r="J190" i="12" s="1"/>
  <c r="J124" i="12"/>
  <c r="J121" i="12"/>
  <c r="J131" i="12"/>
  <c r="J127" i="12"/>
  <c r="J126" i="12"/>
  <c r="J130" i="12"/>
  <c r="J122" i="12"/>
  <c r="J125" i="12"/>
  <c r="J123" i="12"/>
  <c r="J228" i="12"/>
  <c r="J128" i="12"/>
  <c r="K262" i="12"/>
  <c r="K252" i="12"/>
  <c r="K248" i="12"/>
  <c r="K106" i="12"/>
  <c r="K91" i="12"/>
  <c r="K147" i="12"/>
  <c r="K110" i="12"/>
  <c r="K136" i="12"/>
  <c r="K76" i="12"/>
  <c r="K180" i="12" s="1"/>
  <c r="K71" i="12"/>
  <c r="K247" i="12"/>
  <c r="K244" i="12"/>
  <c r="K240" i="12"/>
  <c r="K92" i="12"/>
  <c r="K148" i="12"/>
  <c r="K139" i="12"/>
  <c r="K102" i="12"/>
  <c r="K116" i="12"/>
  <c r="K93" i="12"/>
  <c r="K261" i="12"/>
  <c r="K251" i="12"/>
  <c r="K237" i="12"/>
  <c r="K54" i="12"/>
  <c r="K103" i="12"/>
  <c r="K117" i="12"/>
  <c r="K94" i="12"/>
  <c r="K53" i="12"/>
  <c r="K246" i="12"/>
  <c r="K243" i="12"/>
  <c r="K241" i="12"/>
  <c r="K141" i="12"/>
  <c r="K104" i="12"/>
  <c r="K83" i="12"/>
  <c r="K109" i="12"/>
  <c r="K72" i="12"/>
  <c r="K135" i="12"/>
  <c r="K191" i="12" s="1"/>
  <c r="K238" i="12"/>
  <c r="K250" i="12"/>
  <c r="K142" i="12"/>
  <c r="K113" i="12"/>
  <c r="K90" i="12"/>
  <c r="K146" i="12"/>
  <c r="K186" i="12" s="1"/>
  <c r="K101" i="12"/>
  <c r="K107" i="12"/>
  <c r="K79" i="12"/>
  <c r="K182" i="12" s="1"/>
  <c r="K260" i="12"/>
  <c r="K242" i="12"/>
  <c r="K134" i="12"/>
  <c r="K105" i="12"/>
  <c r="K84" i="12"/>
  <c r="K138" i="12"/>
  <c r="K95" i="12"/>
  <c r="K80" i="12"/>
  <c r="K45" i="12"/>
  <c r="K245" i="12"/>
  <c r="K263" i="12"/>
  <c r="K114" i="12"/>
  <c r="K98" i="12"/>
  <c r="K193" i="12" s="1"/>
  <c r="K52" i="12"/>
  <c r="K178" i="12" s="1"/>
  <c r="K118" i="12"/>
  <c r="K73" i="12"/>
  <c r="K78" i="12"/>
  <c r="K115" i="12"/>
  <c r="K77" i="12"/>
  <c r="K140" i="12"/>
  <c r="K111" i="12"/>
  <c r="K137" i="12"/>
  <c r="K108" i="12"/>
  <c r="K239" i="12"/>
  <c r="K55" i="12"/>
  <c r="K206" i="12" s="1"/>
  <c r="K236" i="12"/>
  <c r="K249" i="12"/>
  <c r="M218" i="12"/>
  <c r="U58" i="15" a="1"/>
  <c r="U58" i="15" s="1"/>
  <c r="G175" i="8"/>
  <c r="E175" i="8" s="1"/>
  <c r="G136" i="39" s="1"/>
  <c r="G177" i="8"/>
  <c r="E177" i="8" s="1"/>
  <c r="G138" i="39" s="1"/>
  <c r="D47" i="15"/>
  <c r="D49" i="15"/>
  <c r="D50" i="15"/>
  <c r="D48" i="15"/>
  <c r="D51" i="15"/>
  <c r="D52" i="15"/>
  <c r="Q44" i="15"/>
  <c r="T52" i="15"/>
  <c r="G180" i="10"/>
  <c r="J32" i="37"/>
  <c r="G32" i="37"/>
  <c r="H32" i="37" s="1"/>
  <c r="S32" i="37"/>
  <c r="K32" i="37"/>
  <c r="Z32" i="37"/>
  <c r="W32" i="37"/>
  <c r="B32" i="37"/>
  <c r="AJ32" i="37" s="1"/>
  <c r="V32" i="37"/>
  <c r="E32" i="37"/>
  <c r="C32" i="37"/>
  <c r="Y32" i="37"/>
  <c r="N32" i="37"/>
  <c r="AA32" i="37"/>
  <c r="Q32" i="37"/>
  <c r="F32" i="37"/>
  <c r="M32" i="37"/>
  <c r="L32" i="37"/>
  <c r="I32" i="37"/>
  <c r="AB32" i="37"/>
  <c r="P32" i="37"/>
  <c r="A33" i="37"/>
  <c r="T32" i="37"/>
  <c r="U32" i="37"/>
  <c r="R32" i="37"/>
  <c r="O32" i="37"/>
  <c r="D32" i="37"/>
  <c r="X32" i="37"/>
  <c r="AC32" i="37"/>
  <c r="AF267" i="12"/>
  <c r="AF196" i="12"/>
  <c r="AF195" i="12"/>
  <c r="AF170" i="12"/>
  <c r="AF43" i="12"/>
  <c r="AF268" i="12"/>
  <c r="I214" i="12"/>
  <c r="I59" i="12"/>
  <c r="I174" i="12" s="1"/>
  <c r="I213" i="12"/>
  <c r="I68" i="12"/>
  <c r="I217" i="12"/>
  <c r="I67" i="12"/>
  <c r="I211" i="12"/>
  <c r="I64" i="12"/>
  <c r="I223" i="12"/>
  <c r="I60" i="12"/>
  <c r="I175" i="12" s="1"/>
  <c r="I216" i="12"/>
  <c r="I215" i="12"/>
  <c r="I44" i="12"/>
  <c r="I222" i="12"/>
  <c r="I212" i="12"/>
  <c r="I61" i="12"/>
  <c r="I58" i="12"/>
  <c r="L128" i="12"/>
  <c r="L123" i="12"/>
  <c r="L127" i="12"/>
  <c r="L130" i="12"/>
  <c r="L129" i="12"/>
  <c r="L125" i="12"/>
  <c r="L121" i="12"/>
  <c r="L228" i="12"/>
  <c r="L124" i="12"/>
  <c r="L126" i="12"/>
  <c r="L131" i="12"/>
  <c r="L122" i="12"/>
  <c r="I264" i="12"/>
  <c r="AA260" i="12"/>
  <c r="AA242" i="12"/>
  <c r="AA114" i="12"/>
  <c r="AA105" i="12"/>
  <c r="AA84" i="12"/>
  <c r="AA138" i="12"/>
  <c r="AA95" i="12"/>
  <c r="AA71" i="12"/>
  <c r="AA45" i="12"/>
  <c r="AA245" i="12"/>
  <c r="AA263" i="12"/>
  <c r="AA106" i="12"/>
  <c r="AA98" i="12"/>
  <c r="AA52" i="12"/>
  <c r="AA118" i="12"/>
  <c r="AA73" i="12"/>
  <c r="AA135" i="12"/>
  <c r="AA107" i="12"/>
  <c r="AA247" i="12"/>
  <c r="AA244" i="12"/>
  <c r="AA240" i="12"/>
  <c r="AA77" i="12"/>
  <c r="AA148" i="12"/>
  <c r="AA139" i="12"/>
  <c r="AA102" i="12"/>
  <c r="AA116" i="12"/>
  <c r="AA78" i="12"/>
  <c r="AA239" i="12"/>
  <c r="AA236" i="12"/>
  <c r="AA241" i="12"/>
  <c r="AA54" i="12"/>
  <c r="AA140" i="12"/>
  <c r="AA111" i="12"/>
  <c r="AA137" i="12"/>
  <c r="AA108" i="12"/>
  <c r="AA76" i="12"/>
  <c r="AA261" i="12"/>
  <c r="AA251" i="12"/>
  <c r="AA237" i="12"/>
  <c r="AA249" i="12"/>
  <c r="AA103" i="12"/>
  <c r="AA117" i="12"/>
  <c r="AA94" i="12"/>
  <c r="AA55" i="12"/>
  <c r="AA246" i="12"/>
  <c r="AA243" i="12"/>
  <c r="AA142" i="12"/>
  <c r="AA141" i="12"/>
  <c r="AA104" i="12"/>
  <c r="AA83" i="12"/>
  <c r="AA109" i="12"/>
  <c r="AA72" i="12"/>
  <c r="AA115" i="12"/>
  <c r="AA134" i="12"/>
  <c r="AA101" i="12"/>
  <c r="AA92" i="12"/>
  <c r="AA136" i="12"/>
  <c r="AA113" i="12"/>
  <c r="AA93" i="12"/>
  <c r="AA262" i="12"/>
  <c r="AA91" i="12"/>
  <c r="AA80" i="12"/>
  <c r="AA238" i="12"/>
  <c r="AA90" i="12"/>
  <c r="AA53" i="12"/>
  <c r="AA252" i="12"/>
  <c r="AA147" i="12"/>
  <c r="AA79" i="12"/>
  <c r="AA250" i="12"/>
  <c r="AA146" i="12"/>
  <c r="AA248" i="12"/>
  <c r="AA110" i="12"/>
  <c r="T264" i="12"/>
  <c r="W196" i="12"/>
  <c r="W170" i="12"/>
  <c r="W195" i="12"/>
  <c r="W268" i="12"/>
  <c r="W267" i="12"/>
  <c r="W43" i="12"/>
  <c r="X255" i="12"/>
  <c r="X87" i="12"/>
  <c r="AB176" i="12"/>
  <c r="AB192" i="12"/>
  <c r="AB187" i="12"/>
  <c r="AB200" i="12"/>
  <c r="AB206" i="12"/>
  <c r="AB181" i="12"/>
  <c r="AB179" i="12"/>
  <c r="AB198" i="12"/>
  <c r="AB175" i="12"/>
  <c r="AB207" i="12"/>
  <c r="AB186" i="12"/>
  <c r="AB193" i="12"/>
  <c r="AB182" i="12"/>
  <c r="AB191" i="12"/>
  <c r="AB178" i="12"/>
  <c r="AB204" i="12"/>
  <c r="AB194" i="12"/>
  <c r="AB174" i="12"/>
  <c r="AB203" i="12"/>
  <c r="AB190" i="12"/>
  <c r="AB180" i="12"/>
  <c r="AB185" i="12"/>
  <c r="AB202" i="12"/>
  <c r="AB184" i="12"/>
  <c r="AB197" i="12"/>
  <c r="AB189" i="12"/>
  <c r="AB177" i="12"/>
  <c r="AB183" i="12"/>
  <c r="AB173" i="12"/>
  <c r="AB205" i="12"/>
  <c r="AB201" i="12"/>
  <c r="R202" i="12"/>
  <c r="R186" i="12"/>
  <c r="R192" i="12"/>
  <c r="R197" i="12"/>
  <c r="R178" i="12"/>
  <c r="R183" i="12"/>
  <c r="R180" i="12"/>
  <c r="R200" i="12"/>
  <c r="R206" i="12"/>
  <c r="R185" i="12"/>
  <c r="R207" i="12"/>
  <c r="R203" i="12"/>
  <c r="R177" i="12"/>
  <c r="R191" i="12"/>
  <c r="R187" i="12"/>
  <c r="R198" i="12"/>
  <c r="R194" i="12"/>
  <c r="R193" i="12"/>
  <c r="R182" i="12"/>
  <c r="R179" i="12"/>
  <c r="R205" i="12"/>
  <c r="R201" i="12"/>
  <c r="R184" i="12"/>
  <c r="R174" i="12"/>
  <c r="R204" i="12"/>
  <c r="R176" i="12"/>
  <c r="R181" i="12"/>
  <c r="R189" i="12"/>
  <c r="R190" i="12"/>
  <c r="R175" i="12"/>
  <c r="R173" i="12"/>
  <c r="H249" i="12"/>
  <c r="H261" i="12"/>
  <c r="H252" i="12"/>
  <c r="H73" i="12"/>
  <c r="H202" i="12" s="1"/>
  <c r="H93" i="12"/>
  <c r="H114" i="12"/>
  <c r="H76" i="12"/>
  <c r="H180" i="12" s="1"/>
  <c r="H52" i="12"/>
  <c r="H178" i="12" s="1"/>
  <c r="H45" i="12"/>
  <c r="H241" i="12"/>
  <c r="H246" i="12"/>
  <c r="H236" i="12"/>
  <c r="H136" i="12"/>
  <c r="H80" i="12"/>
  <c r="H106" i="12"/>
  <c r="H53" i="12"/>
  <c r="H147" i="12"/>
  <c r="H146" i="12"/>
  <c r="H186" i="12" s="1"/>
  <c r="H248" i="12"/>
  <c r="H260" i="12"/>
  <c r="H137" i="12"/>
  <c r="H108" i="12"/>
  <c r="H78" i="12"/>
  <c r="H141" i="12"/>
  <c r="H140" i="12"/>
  <c r="H111" i="12"/>
  <c r="H110" i="12"/>
  <c r="H240" i="12"/>
  <c r="H245" i="12"/>
  <c r="H117" i="12"/>
  <c r="H94" i="12"/>
  <c r="H71" i="12"/>
  <c r="H113" i="12"/>
  <c r="H103" i="12"/>
  <c r="H72" i="12"/>
  <c r="H262" i="12"/>
  <c r="H237" i="12"/>
  <c r="H109" i="12"/>
  <c r="H135" i="12"/>
  <c r="H191" i="12" s="1"/>
  <c r="H55" i="12"/>
  <c r="H206" i="12" s="1"/>
  <c r="H105" i="12"/>
  <c r="H104" i="12"/>
  <c r="H83" i="12"/>
  <c r="H102" i="12"/>
  <c r="H250" i="12"/>
  <c r="H247" i="12"/>
  <c r="H251" i="12"/>
  <c r="H101" i="12"/>
  <c r="H115" i="12"/>
  <c r="H142" i="12"/>
  <c r="H98" i="12"/>
  <c r="H193" i="12" s="1"/>
  <c r="H90" i="12"/>
  <c r="H138" i="12"/>
  <c r="H77" i="12"/>
  <c r="H242" i="12"/>
  <c r="H239" i="12"/>
  <c r="H243" i="12"/>
  <c r="H95" i="12"/>
  <c r="H107" i="12"/>
  <c r="H134" i="12"/>
  <c r="H91" i="12"/>
  <c r="H84" i="12"/>
  <c r="H183" i="12" s="1"/>
  <c r="H54" i="12"/>
  <c r="H205" i="12" s="1"/>
  <c r="H139" i="12"/>
  <c r="H263" i="12"/>
  <c r="H118" i="12"/>
  <c r="H238" i="12"/>
  <c r="H244" i="12"/>
  <c r="H116" i="12"/>
  <c r="H79" i="12"/>
  <c r="H182" i="12" s="1"/>
  <c r="H92" i="12"/>
  <c r="H148" i="12"/>
  <c r="J218" i="12"/>
  <c r="N255" i="12"/>
  <c r="N87" i="12"/>
  <c r="L212" i="12"/>
  <c r="L61" i="12"/>
  <c r="L176" i="12" s="1"/>
  <c r="L213" i="12"/>
  <c r="L222" i="12"/>
  <c r="L59" i="12"/>
  <c r="L174" i="12" s="1"/>
  <c r="L217" i="12"/>
  <c r="L68" i="12"/>
  <c r="L223" i="12"/>
  <c r="L58" i="12"/>
  <c r="L215" i="12"/>
  <c r="L64" i="12"/>
  <c r="L216" i="12"/>
  <c r="L44" i="12"/>
  <c r="L67" i="12"/>
  <c r="L211" i="12"/>
  <c r="L214" i="12"/>
  <c r="L60" i="12"/>
  <c r="AA203" i="12"/>
  <c r="AA193" i="12"/>
  <c r="AA175" i="12"/>
  <c r="AA191" i="12"/>
  <c r="AA202" i="12"/>
  <c r="AA198" i="12"/>
  <c r="AA201" i="12"/>
  <c r="AA177" i="12"/>
  <c r="AA174" i="12"/>
  <c r="AA189" i="12"/>
  <c r="AA206" i="12"/>
  <c r="AA190" i="12"/>
  <c r="AA200" i="12"/>
  <c r="AA187" i="12"/>
  <c r="AA197" i="12"/>
  <c r="AA184" i="12"/>
  <c r="AA192" i="12"/>
  <c r="AA179" i="12"/>
  <c r="AA205" i="12"/>
  <c r="AA194" i="12"/>
  <c r="AA176" i="12"/>
  <c r="AA181" i="12"/>
  <c r="AA186" i="12"/>
  <c r="AA204" i="12"/>
  <c r="AA178" i="12"/>
  <c r="AA207" i="12"/>
  <c r="AA185" i="12"/>
  <c r="AA183" i="12"/>
  <c r="AA182" i="12"/>
  <c r="AA173" i="12"/>
  <c r="AA180" i="12"/>
  <c r="I121" i="12"/>
  <c r="I128" i="12"/>
  <c r="I131" i="12"/>
  <c r="I126" i="12"/>
  <c r="I123" i="12"/>
  <c r="I130" i="12"/>
  <c r="I125" i="12"/>
  <c r="I122" i="12"/>
  <c r="I124" i="12"/>
  <c r="I228" i="12"/>
  <c r="I129" i="12"/>
  <c r="I127" i="12"/>
  <c r="J248" i="12"/>
  <c r="J245" i="12"/>
  <c r="J241" i="12"/>
  <c r="J80" i="12"/>
  <c r="J106" i="12"/>
  <c r="J53" i="12"/>
  <c r="J139" i="12"/>
  <c r="J102" i="12"/>
  <c r="J52" i="12"/>
  <c r="J178" i="12" s="1"/>
  <c r="J240" i="12"/>
  <c r="J237" i="12"/>
  <c r="J238" i="12"/>
  <c r="J79" i="12"/>
  <c r="J182" i="12" s="1"/>
  <c r="J92" i="12"/>
  <c r="J148" i="12"/>
  <c r="J111" i="12"/>
  <c r="J137" i="12"/>
  <c r="J116" i="12"/>
  <c r="J247" i="12"/>
  <c r="J244" i="12"/>
  <c r="J242" i="12"/>
  <c r="J71" i="12"/>
  <c r="J113" i="12"/>
  <c r="J83" i="12"/>
  <c r="J109" i="12"/>
  <c r="J108" i="12"/>
  <c r="J239" i="12"/>
  <c r="J236" i="12"/>
  <c r="J135" i="12"/>
  <c r="J191" i="12" s="1"/>
  <c r="J55" i="12"/>
  <c r="J105" i="12"/>
  <c r="J104" i="12"/>
  <c r="J146" i="12"/>
  <c r="J186" i="12" s="1"/>
  <c r="J101" i="12"/>
  <c r="J77" i="12"/>
  <c r="J261" i="12"/>
  <c r="J251" i="12"/>
  <c r="J115" i="12"/>
  <c r="J142" i="12"/>
  <c r="J98" i="12"/>
  <c r="J90" i="12"/>
  <c r="J138" i="12"/>
  <c r="J95" i="12"/>
  <c r="J94" i="12"/>
  <c r="J246" i="12"/>
  <c r="J243" i="12"/>
  <c r="J107" i="12"/>
  <c r="J134" i="12"/>
  <c r="J91" i="12"/>
  <c r="J84" i="12"/>
  <c r="J183" i="12" s="1"/>
  <c r="J118" i="12"/>
  <c r="J73" i="12"/>
  <c r="J202" i="12" s="1"/>
  <c r="J54" i="12"/>
  <c r="J205" i="12" s="1"/>
  <c r="J93" i="12"/>
  <c r="J110" i="12"/>
  <c r="J78" i="12"/>
  <c r="J117" i="12"/>
  <c r="J263" i="12"/>
  <c r="J114" i="12"/>
  <c r="J136" i="12"/>
  <c r="J262" i="12"/>
  <c r="J141" i="12"/>
  <c r="J72" i="12"/>
  <c r="J260" i="12"/>
  <c r="J76" i="12"/>
  <c r="J45" i="12"/>
  <c r="J252" i="12"/>
  <c r="J140" i="12"/>
  <c r="J249" i="12"/>
  <c r="J147" i="12"/>
  <c r="J250" i="12"/>
  <c r="J103" i="12"/>
  <c r="L218" i="12"/>
  <c r="P255" i="12"/>
  <c r="P87" i="12"/>
  <c r="Q179" i="12"/>
  <c r="Q192" i="12"/>
  <c r="Q194" i="12"/>
  <c r="Q186" i="12"/>
  <c r="Q183" i="12"/>
  <c r="Q189" i="12"/>
  <c r="Q203" i="12"/>
  <c r="Q177" i="12"/>
  <c r="Q191" i="12"/>
  <c r="Q207" i="12"/>
  <c r="Q202" i="12"/>
  <c r="Q193" i="12"/>
  <c r="Q182" i="12"/>
  <c r="Q180" i="12"/>
  <c r="Q201" i="12"/>
  <c r="Q190" i="12"/>
  <c r="Q184" i="12"/>
  <c r="Q174" i="12"/>
  <c r="Q200" i="12"/>
  <c r="Q187" i="12"/>
  <c r="Q173" i="12"/>
  <c r="Q178" i="12"/>
  <c r="Q197" i="12"/>
  <c r="Q185" i="12"/>
  <c r="Q176" i="12"/>
  <c r="Q175" i="12"/>
  <c r="Q206" i="12"/>
  <c r="Q198" i="12"/>
  <c r="Q204" i="12"/>
  <c r="Q205" i="12"/>
  <c r="Q181" i="12"/>
  <c r="AG264" i="12"/>
  <c r="AG223" i="12"/>
  <c r="AG44" i="12"/>
  <c r="AG216" i="12"/>
  <c r="AG211" i="12"/>
  <c r="AG64" i="12"/>
  <c r="AG213" i="12"/>
  <c r="AG68" i="12"/>
  <c r="AG212" i="12"/>
  <c r="AG58" i="12"/>
  <c r="AG215" i="12"/>
  <c r="AG67" i="12"/>
  <c r="AG222" i="12"/>
  <c r="AG214" i="12"/>
  <c r="AG217" i="12"/>
  <c r="AG61" i="12"/>
  <c r="AG59" i="12"/>
  <c r="AG60" i="12"/>
  <c r="AF255" i="12"/>
  <c r="AF87" i="12"/>
  <c r="G251" i="12"/>
  <c r="G240" i="12"/>
  <c r="G244" i="12"/>
  <c r="G110" i="12"/>
  <c r="G116" i="12"/>
  <c r="G142" i="12"/>
  <c r="G113" i="12"/>
  <c r="G71" i="12"/>
  <c r="G79" i="12"/>
  <c r="G243" i="12"/>
  <c r="G262" i="12"/>
  <c r="G236" i="12"/>
  <c r="G102" i="12"/>
  <c r="G108" i="12"/>
  <c r="G134" i="12"/>
  <c r="G105" i="12"/>
  <c r="G104" i="12"/>
  <c r="G45" i="12"/>
  <c r="G249" i="12"/>
  <c r="G261" i="12"/>
  <c r="G260" i="12"/>
  <c r="G109" i="12"/>
  <c r="G135" i="12"/>
  <c r="G192" i="12" s="1"/>
  <c r="G92" i="12"/>
  <c r="G76" i="12"/>
  <c r="G181" i="12" s="1"/>
  <c r="G52" i="12"/>
  <c r="G179" i="12" s="1"/>
  <c r="G139" i="12"/>
  <c r="G241" i="12"/>
  <c r="G246" i="12"/>
  <c r="G146" i="12"/>
  <c r="G186" i="12" s="1"/>
  <c r="G101" i="12"/>
  <c r="G115" i="12"/>
  <c r="G77" i="12"/>
  <c r="G53" i="12"/>
  <c r="G111" i="12"/>
  <c r="G83" i="12"/>
  <c r="G263" i="12"/>
  <c r="G238" i="12"/>
  <c r="G138" i="12"/>
  <c r="G95" i="12"/>
  <c r="G107" i="12"/>
  <c r="G54" i="12"/>
  <c r="G148" i="12"/>
  <c r="G189" i="12" s="1"/>
  <c r="G73" i="12"/>
  <c r="G55" i="12"/>
  <c r="G206" i="12" s="1"/>
  <c r="G237" i="12"/>
  <c r="G93" i="12"/>
  <c r="G84" i="12"/>
  <c r="G207" i="12" s="1"/>
  <c r="G245" i="12"/>
  <c r="G114" i="12"/>
  <c r="G103" i="12"/>
  <c r="G250" i="12"/>
  <c r="G118" i="12"/>
  <c r="G106" i="12"/>
  <c r="G80" i="12"/>
  <c r="G242" i="12"/>
  <c r="G137" i="12"/>
  <c r="G141" i="12"/>
  <c r="G78" i="12"/>
  <c r="G248" i="12"/>
  <c r="G117" i="12"/>
  <c r="G98" i="12"/>
  <c r="G194" i="12" s="1"/>
  <c r="G147" i="12"/>
  <c r="G247" i="12"/>
  <c r="G136" i="12"/>
  <c r="G91" i="12"/>
  <c r="G239" i="12"/>
  <c r="G94" i="12"/>
  <c r="G140" i="12"/>
  <c r="G252" i="12"/>
  <c r="G72" i="12"/>
  <c r="G90" i="12"/>
  <c r="W181" i="12"/>
  <c r="W194" i="12"/>
  <c r="W176" i="12"/>
  <c r="W203" i="12"/>
  <c r="W205" i="12"/>
  <c r="W173" i="12"/>
  <c r="W186" i="12"/>
  <c r="W183" i="12"/>
  <c r="W201" i="12"/>
  <c r="W198" i="12"/>
  <c r="W190" i="12"/>
  <c r="W174" i="12"/>
  <c r="W180" i="12"/>
  <c r="W185" i="12"/>
  <c r="W200" i="12"/>
  <c r="W193" i="12"/>
  <c r="W187" i="12"/>
  <c r="W177" i="12"/>
  <c r="W179" i="12"/>
  <c r="W207" i="12"/>
  <c r="W178" i="12"/>
  <c r="W206" i="12"/>
  <c r="W204" i="12"/>
  <c r="W197" i="12"/>
  <c r="W184" i="12"/>
  <c r="W192" i="12"/>
  <c r="W175" i="12"/>
  <c r="W191" i="12"/>
  <c r="W182" i="12"/>
  <c r="W202" i="12"/>
  <c r="W189" i="12"/>
  <c r="M127" i="12"/>
  <c r="M130" i="12"/>
  <c r="M126" i="12"/>
  <c r="M122" i="12"/>
  <c r="M129" i="12"/>
  <c r="M228" i="12"/>
  <c r="M125" i="12"/>
  <c r="M121" i="12"/>
  <c r="M128" i="12"/>
  <c r="M124" i="12"/>
  <c r="M131" i="12"/>
  <c r="M123" i="12"/>
  <c r="O249" i="12"/>
  <c r="O261" i="12"/>
  <c r="O237" i="12"/>
  <c r="O109" i="12"/>
  <c r="O135" i="12"/>
  <c r="O92" i="12"/>
  <c r="O76" i="12"/>
  <c r="O52" i="12"/>
  <c r="O147" i="12"/>
  <c r="O241" i="12"/>
  <c r="O246" i="12"/>
  <c r="O146" i="12"/>
  <c r="O101" i="12"/>
  <c r="O115" i="12"/>
  <c r="O77" i="12"/>
  <c r="O53" i="12"/>
  <c r="O103" i="12"/>
  <c r="O111" i="12"/>
  <c r="O263" i="12"/>
  <c r="O238" i="12"/>
  <c r="O138" i="12"/>
  <c r="O95" i="12"/>
  <c r="O107" i="12"/>
  <c r="O54" i="12"/>
  <c r="O148" i="12"/>
  <c r="O55" i="12"/>
  <c r="O80" i="12"/>
  <c r="O248" i="12"/>
  <c r="O252" i="12"/>
  <c r="O118" i="12"/>
  <c r="O136" i="12"/>
  <c r="O93" i="12"/>
  <c r="O141" i="12"/>
  <c r="O140" i="12"/>
  <c r="O45" i="12"/>
  <c r="O78" i="12"/>
  <c r="O251" i="12"/>
  <c r="O240" i="12"/>
  <c r="O244" i="12"/>
  <c r="O110" i="12"/>
  <c r="O116" i="12"/>
  <c r="O142" i="12"/>
  <c r="O113" i="12"/>
  <c r="O139" i="12"/>
  <c r="O71" i="12"/>
  <c r="O243" i="12"/>
  <c r="O262" i="12"/>
  <c r="O236" i="12"/>
  <c r="O102" i="12"/>
  <c r="O108" i="12"/>
  <c r="O134" i="12"/>
  <c r="O105" i="12"/>
  <c r="O104" i="12"/>
  <c r="O83" i="12"/>
  <c r="O250" i="12"/>
  <c r="O247" i="12"/>
  <c r="O245" i="12"/>
  <c r="O137" i="12"/>
  <c r="O94" i="12"/>
  <c r="O114" i="12"/>
  <c r="O98" i="12"/>
  <c r="O90" i="12"/>
  <c r="O79" i="12"/>
  <c r="O242" i="12"/>
  <c r="O239" i="12"/>
  <c r="O260" i="12"/>
  <c r="O117" i="12"/>
  <c r="O72" i="12"/>
  <c r="O106" i="12"/>
  <c r="O91" i="12"/>
  <c r="O84" i="12"/>
  <c r="O73" i="12"/>
  <c r="Q218" i="12"/>
  <c r="AC255" i="12"/>
  <c r="AC87" i="12"/>
  <c r="AB131" i="12"/>
  <c r="AB128" i="12"/>
  <c r="AB123" i="12"/>
  <c r="AB129" i="12"/>
  <c r="AB125" i="12"/>
  <c r="AB121" i="12"/>
  <c r="AB130" i="12"/>
  <c r="AB122" i="12"/>
  <c r="AB228" i="12"/>
  <c r="AB127" i="12"/>
  <c r="AB126" i="12"/>
  <c r="AB124" i="12"/>
  <c r="X264" i="12"/>
  <c r="AJ166" i="12"/>
  <c r="AJ152" i="12"/>
  <c r="AJ159" i="12"/>
  <c r="AJ164" i="12"/>
  <c r="AJ155" i="12"/>
  <c r="AJ161" i="12"/>
  <c r="AJ160" i="12"/>
  <c r="AJ153" i="12"/>
  <c r="AJ154" i="12"/>
  <c r="AJ165" i="12"/>
  <c r="Y87" i="12"/>
  <c r="Y255" i="12"/>
  <c r="H155" i="12"/>
  <c r="H152" i="12"/>
  <c r="H197" i="12" s="1"/>
  <c r="H161" i="12"/>
  <c r="H166" i="12"/>
  <c r="H165" i="12"/>
  <c r="H164" i="12"/>
  <c r="H153" i="12"/>
  <c r="H159" i="12"/>
  <c r="H160" i="12"/>
  <c r="H154" i="12"/>
  <c r="H200" i="12" s="1"/>
  <c r="R217" i="12"/>
  <c r="R64" i="12"/>
  <c r="R214" i="12"/>
  <c r="R61" i="12"/>
  <c r="R223" i="12"/>
  <c r="R222" i="12"/>
  <c r="R44" i="12"/>
  <c r="R215" i="12"/>
  <c r="R60" i="12"/>
  <c r="R213" i="12"/>
  <c r="R68" i="12"/>
  <c r="R212" i="12"/>
  <c r="R58" i="12"/>
  <c r="R211" i="12"/>
  <c r="R67" i="12"/>
  <c r="R216" i="12"/>
  <c r="R59" i="12"/>
  <c r="G202" i="8"/>
  <c r="E202" i="8" s="1"/>
  <c r="G163" i="39" s="1"/>
  <c r="G191" i="8"/>
  <c r="E191" i="8" s="1"/>
  <c r="G152" i="39" s="1"/>
  <c r="G174" i="8"/>
  <c r="E174" i="8" s="1"/>
  <c r="G135" i="39" s="1"/>
  <c r="G203" i="8"/>
  <c r="E203" i="8" s="1"/>
  <c r="G164" i="39" s="1"/>
  <c r="G173" i="8"/>
  <c r="E173" i="8" s="1"/>
  <c r="G134" i="39" s="1"/>
  <c r="G178" i="10"/>
  <c r="AH264" i="12"/>
  <c r="AH205" i="12"/>
  <c r="AH203" i="12"/>
  <c r="AH184" i="12"/>
  <c r="AH181" i="12"/>
  <c r="AH197" i="12"/>
  <c r="AH193" i="12"/>
  <c r="AH176" i="12"/>
  <c r="AH202" i="12"/>
  <c r="AH186" i="12"/>
  <c r="AH183" i="12"/>
  <c r="AH180" i="12"/>
  <c r="AH189" i="12"/>
  <c r="AH178" i="12"/>
  <c r="AH175" i="12"/>
  <c r="AH192" i="12"/>
  <c r="AH200" i="12"/>
  <c r="AH207" i="12"/>
  <c r="AH185" i="12"/>
  <c r="AH182" i="12"/>
  <c r="AH187" i="12"/>
  <c r="AH194" i="12"/>
  <c r="AH177" i="12"/>
  <c r="AH174" i="12"/>
  <c r="AH179" i="12"/>
  <c r="AH198" i="12"/>
  <c r="AH206" i="12"/>
  <c r="AH201" i="12"/>
  <c r="AH173" i="12"/>
  <c r="AH204" i="12"/>
  <c r="AH191" i="12"/>
  <c r="AH190" i="12"/>
  <c r="J155" i="12"/>
  <c r="J153" i="12"/>
  <c r="J161" i="12"/>
  <c r="J152" i="12"/>
  <c r="J197" i="12" s="1"/>
  <c r="J166" i="12"/>
  <c r="J159" i="12"/>
  <c r="J165" i="12"/>
  <c r="J154" i="12"/>
  <c r="J160" i="12"/>
  <c r="J164" i="12"/>
  <c r="N125" i="12"/>
  <c r="N129" i="12"/>
  <c r="N124" i="12"/>
  <c r="N131" i="12"/>
  <c r="N127" i="12"/>
  <c r="N123" i="12"/>
  <c r="N228" i="12"/>
  <c r="N130" i="12"/>
  <c r="N122" i="12"/>
  <c r="N121" i="12"/>
  <c r="N128" i="12"/>
  <c r="N126" i="12"/>
  <c r="T222" i="12"/>
  <c r="T44" i="12"/>
  <c r="T213" i="12"/>
  <c r="T214" i="12"/>
  <c r="T59" i="12"/>
  <c r="T217" i="12"/>
  <c r="T68" i="12"/>
  <c r="T223" i="12"/>
  <c r="T58" i="12"/>
  <c r="T215" i="12"/>
  <c r="T64" i="12"/>
  <c r="T216" i="12"/>
  <c r="T67" i="12"/>
  <c r="T212" i="12"/>
  <c r="T61" i="12"/>
  <c r="T211" i="12"/>
  <c r="T60" i="12"/>
  <c r="Q255" i="12"/>
  <c r="Q87" i="12"/>
  <c r="H267" i="12"/>
  <c r="H196" i="12"/>
  <c r="H195" i="12"/>
  <c r="H43" i="12"/>
  <c r="H268" i="12"/>
  <c r="H170" i="12"/>
  <c r="O211" i="12"/>
  <c r="O68" i="12"/>
  <c r="O217" i="12"/>
  <c r="O44" i="12"/>
  <c r="O223" i="12"/>
  <c r="O67" i="12"/>
  <c r="O215" i="12"/>
  <c r="O61" i="12"/>
  <c r="O222" i="12"/>
  <c r="O60" i="12"/>
  <c r="O214" i="12"/>
  <c r="O59" i="12"/>
  <c r="O212" i="12"/>
  <c r="O58" i="12"/>
  <c r="O213" i="12"/>
  <c r="O64" i="12"/>
  <c r="O216" i="12"/>
  <c r="R127" i="12"/>
  <c r="R126" i="12"/>
  <c r="R130" i="12"/>
  <c r="R125" i="12"/>
  <c r="R122" i="12"/>
  <c r="R129" i="12"/>
  <c r="R124" i="12"/>
  <c r="R121" i="12"/>
  <c r="R131" i="12"/>
  <c r="R228" i="12"/>
  <c r="R128" i="12"/>
  <c r="R123" i="12"/>
  <c r="S247" i="12"/>
  <c r="S244" i="12"/>
  <c r="S240" i="12"/>
  <c r="S92" i="12"/>
  <c r="S148" i="12"/>
  <c r="S139" i="12"/>
  <c r="S102" i="12"/>
  <c r="S116" i="12"/>
  <c r="S71" i="12"/>
  <c r="S239" i="12"/>
  <c r="S236" i="12"/>
  <c r="S241" i="12"/>
  <c r="S77" i="12"/>
  <c r="S140" i="12"/>
  <c r="S111" i="12"/>
  <c r="S137" i="12"/>
  <c r="S108" i="12"/>
  <c r="S80" i="12"/>
  <c r="S246" i="12"/>
  <c r="S243" i="12"/>
  <c r="S249" i="12"/>
  <c r="S141" i="12"/>
  <c r="S104" i="12"/>
  <c r="S83" i="12"/>
  <c r="S109" i="12"/>
  <c r="S72" i="12"/>
  <c r="S45" i="12"/>
  <c r="S238" i="12"/>
  <c r="S250" i="12"/>
  <c r="S142" i="12"/>
  <c r="S113" i="12"/>
  <c r="S90" i="12"/>
  <c r="S146" i="12"/>
  <c r="S101" i="12"/>
  <c r="S53" i="12"/>
  <c r="S115" i="12"/>
  <c r="S260" i="12"/>
  <c r="S242" i="12"/>
  <c r="S134" i="12"/>
  <c r="S105" i="12"/>
  <c r="S84" i="12"/>
  <c r="S138" i="12"/>
  <c r="S95" i="12"/>
  <c r="S93" i="12"/>
  <c r="S107" i="12"/>
  <c r="S245" i="12"/>
  <c r="S263" i="12"/>
  <c r="S114" i="12"/>
  <c r="S98" i="12"/>
  <c r="S52" i="12"/>
  <c r="S118" i="12"/>
  <c r="S73" i="12"/>
  <c r="S79" i="12"/>
  <c r="S55" i="12"/>
  <c r="S262" i="12"/>
  <c r="S252" i="12"/>
  <c r="S248" i="12"/>
  <c r="S106" i="12"/>
  <c r="S91" i="12"/>
  <c r="S147" i="12"/>
  <c r="S110" i="12"/>
  <c r="S136" i="12"/>
  <c r="S135" i="12"/>
  <c r="S76" i="12"/>
  <c r="S117" i="12"/>
  <c r="S94" i="12"/>
  <c r="S261" i="12"/>
  <c r="S78" i="12"/>
  <c r="S251" i="12"/>
  <c r="S237" i="12"/>
  <c r="S54" i="12"/>
  <c r="S103" i="12"/>
  <c r="U218" i="12"/>
  <c r="Q215" i="12"/>
  <c r="Q60" i="12"/>
  <c r="Q211" i="12"/>
  <c r="Q64" i="12"/>
  <c r="Q222" i="12"/>
  <c r="Q61" i="12"/>
  <c r="Q214" i="12"/>
  <c r="Q59" i="12"/>
  <c r="Q213" i="12"/>
  <c r="Q68" i="12"/>
  <c r="Q212" i="12"/>
  <c r="Q58" i="12"/>
  <c r="Q223" i="12"/>
  <c r="Q217" i="12"/>
  <c r="Q67" i="12"/>
  <c r="Q44" i="12"/>
  <c r="Q216" i="12"/>
  <c r="T128" i="12"/>
  <c r="T123" i="12"/>
  <c r="T127" i="12"/>
  <c r="T130" i="12"/>
  <c r="T129" i="12"/>
  <c r="T125" i="12"/>
  <c r="T121" i="12"/>
  <c r="T124" i="12"/>
  <c r="T228" i="12"/>
  <c r="T126" i="12"/>
  <c r="T131" i="12"/>
  <c r="T122" i="12"/>
  <c r="J198" i="12"/>
  <c r="J177" i="12"/>
  <c r="J189" i="12"/>
  <c r="J204" i="12"/>
  <c r="J201" i="12"/>
  <c r="J181" i="12"/>
  <c r="J207" i="12"/>
  <c r="J175" i="12"/>
  <c r="J173" i="12"/>
  <c r="J193" i="12"/>
  <c r="J206" i="12"/>
  <c r="J187" i="12"/>
  <c r="J200" i="12"/>
  <c r="J192" i="12"/>
  <c r="J174" i="12"/>
  <c r="J176" i="12"/>
  <c r="J203" i="12"/>
  <c r="J180" i="12"/>
  <c r="J179" i="12"/>
  <c r="J194" i="12"/>
  <c r="J185" i="12"/>
  <c r="J184" i="12"/>
  <c r="AB212" i="12"/>
  <c r="AB44" i="12"/>
  <c r="AB214" i="12"/>
  <c r="AB67" i="12"/>
  <c r="AB211" i="12"/>
  <c r="AB68" i="12"/>
  <c r="AB217" i="12"/>
  <c r="AB58" i="12"/>
  <c r="AB223" i="12"/>
  <c r="AB216" i="12"/>
  <c r="AB215" i="12"/>
  <c r="AB64" i="12"/>
  <c r="AB213" i="12"/>
  <c r="AB222" i="12"/>
  <c r="AB60" i="12"/>
  <c r="AB59" i="12"/>
  <c r="AB61" i="12"/>
  <c r="N216" i="12"/>
  <c r="N58" i="12"/>
  <c r="N223" i="12"/>
  <c r="N64" i="12"/>
  <c r="N222" i="12"/>
  <c r="N44" i="12"/>
  <c r="N214" i="12"/>
  <c r="N67" i="12"/>
  <c r="N211" i="12"/>
  <c r="N212" i="12"/>
  <c r="N59" i="12"/>
  <c r="N61" i="12"/>
  <c r="N60" i="12"/>
  <c r="N217" i="12"/>
  <c r="N215" i="12"/>
  <c r="N213" i="12"/>
  <c r="N68" i="12"/>
  <c r="N242" i="12"/>
  <c r="N239" i="12"/>
  <c r="N147" i="12"/>
  <c r="N110" i="12"/>
  <c r="N136" i="12"/>
  <c r="N80" i="12"/>
  <c r="N106" i="12"/>
  <c r="N91" i="12"/>
  <c r="N90" i="12"/>
  <c r="N249" i="12"/>
  <c r="N260" i="12"/>
  <c r="N139" i="12"/>
  <c r="N102" i="12"/>
  <c r="N116" i="12"/>
  <c r="N79" i="12"/>
  <c r="N92" i="12"/>
  <c r="N76" i="12"/>
  <c r="N140" i="12"/>
  <c r="N244" i="12"/>
  <c r="N248" i="12"/>
  <c r="N261" i="12"/>
  <c r="N83" i="12"/>
  <c r="N109" i="12"/>
  <c r="N135" i="12"/>
  <c r="N55" i="12"/>
  <c r="N141" i="12"/>
  <c r="N72" i="12"/>
  <c r="N251" i="12"/>
  <c r="N240" i="12"/>
  <c r="N236" i="12"/>
  <c r="N146" i="12"/>
  <c r="N101" i="12"/>
  <c r="N115" i="12"/>
  <c r="N142" i="12"/>
  <c r="N113" i="12"/>
  <c r="N45" i="12"/>
  <c r="N243" i="12"/>
  <c r="N262" i="12"/>
  <c r="N246" i="12"/>
  <c r="N138" i="12"/>
  <c r="N95" i="12"/>
  <c r="N107" i="12"/>
  <c r="N134" i="12"/>
  <c r="N105" i="12"/>
  <c r="N237" i="12"/>
  <c r="N108" i="12"/>
  <c r="N98" i="12"/>
  <c r="N238" i="12"/>
  <c r="N94" i="12"/>
  <c r="N53" i="12"/>
  <c r="N252" i="12"/>
  <c r="N111" i="12"/>
  <c r="N93" i="12"/>
  <c r="N148" i="12"/>
  <c r="N250" i="12"/>
  <c r="N103" i="12"/>
  <c r="N78" i="12"/>
  <c r="N104" i="12"/>
  <c r="N241" i="12"/>
  <c r="N118" i="12"/>
  <c r="N71" i="12"/>
  <c r="N84" i="12"/>
  <c r="N263" i="12"/>
  <c r="N137" i="12"/>
  <c r="N114" i="12"/>
  <c r="N52" i="12"/>
  <c r="N247" i="12"/>
  <c r="N117" i="12"/>
  <c r="N77" i="12"/>
  <c r="N245" i="12"/>
  <c r="N73" i="12"/>
  <c r="N54" i="12"/>
  <c r="AJ128" i="12"/>
  <c r="AJ123" i="12"/>
  <c r="AJ127" i="12"/>
  <c r="AJ130" i="12"/>
  <c r="AJ125" i="12"/>
  <c r="AJ121" i="12"/>
  <c r="AJ124" i="12"/>
  <c r="AJ126" i="12"/>
  <c r="AJ131" i="12"/>
  <c r="AJ122" i="12"/>
  <c r="AJ129" i="12"/>
  <c r="AJ228" i="12"/>
  <c r="K196" i="12"/>
  <c r="K195" i="12"/>
  <c r="K170" i="12"/>
  <c r="K268" i="12"/>
  <c r="K267" i="12"/>
  <c r="K43" i="12"/>
  <c r="O153" i="12"/>
  <c r="O164" i="12"/>
  <c r="O152" i="12"/>
  <c r="O161" i="12"/>
  <c r="O154" i="12"/>
  <c r="O166" i="12"/>
  <c r="O165" i="12"/>
  <c r="O160" i="12"/>
  <c r="O155" i="12"/>
  <c r="O159" i="12"/>
  <c r="AE43" i="12"/>
  <c r="AE196" i="12"/>
  <c r="AE267" i="12"/>
  <c r="AE195" i="12"/>
  <c r="AE268" i="12"/>
  <c r="AE170" i="12"/>
  <c r="AD213" i="12"/>
  <c r="AD60" i="12"/>
  <c r="AD222" i="12"/>
  <c r="AD44" i="12"/>
  <c r="AD212" i="12"/>
  <c r="AD67" i="12"/>
  <c r="AD211" i="12"/>
  <c r="AD214" i="12"/>
  <c r="AD59" i="12"/>
  <c r="AD217" i="12"/>
  <c r="AD68" i="12"/>
  <c r="AD216" i="12"/>
  <c r="AD58" i="12"/>
  <c r="AD223" i="12"/>
  <c r="AD64" i="12"/>
  <c r="AD215" i="12"/>
  <c r="AD61" i="12"/>
  <c r="AG131" i="12"/>
  <c r="AG126" i="12"/>
  <c r="AG123" i="12"/>
  <c r="AG130" i="12"/>
  <c r="AG125" i="12"/>
  <c r="AG122" i="12"/>
  <c r="AG228" i="12"/>
  <c r="AG129" i="12"/>
  <c r="AG124" i="12"/>
  <c r="AG121" i="12"/>
  <c r="AG128" i="12"/>
  <c r="AG127" i="12"/>
  <c r="AH263" i="12"/>
  <c r="AH238" i="12"/>
  <c r="AH243" i="12"/>
  <c r="AH93" i="12"/>
  <c r="AH114" i="12"/>
  <c r="AH76" i="12"/>
  <c r="AH147" i="12"/>
  <c r="AH110" i="12"/>
  <c r="AH116" i="12"/>
  <c r="AH45" i="12"/>
  <c r="AH248" i="12"/>
  <c r="AH260" i="12"/>
  <c r="AH249" i="12"/>
  <c r="AH80" i="12"/>
  <c r="AH106" i="12"/>
  <c r="AH53" i="12"/>
  <c r="AH139" i="12"/>
  <c r="AH102" i="12"/>
  <c r="AH108" i="12"/>
  <c r="AH240" i="12"/>
  <c r="AH245" i="12"/>
  <c r="AH241" i="12"/>
  <c r="AH79" i="12"/>
  <c r="AH92" i="12"/>
  <c r="AH148" i="12"/>
  <c r="AH111" i="12"/>
  <c r="AH137" i="12"/>
  <c r="AH72" i="12"/>
  <c r="AH262" i="12"/>
  <c r="AH237" i="12"/>
  <c r="AH242" i="12"/>
  <c r="AH78" i="12"/>
  <c r="AH141" i="12"/>
  <c r="AH140" i="12"/>
  <c r="AH103" i="12"/>
  <c r="AH117" i="12"/>
  <c r="AH94" i="12"/>
  <c r="AH247" i="12"/>
  <c r="AH252" i="12"/>
  <c r="AH250" i="12"/>
  <c r="AH71" i="12"/>
  <c r="AH113" i="12"/>
  <c r="AH83" i="12"/>
  <c r="AH109" i="12"/>
  <c r="AH77" i="12"/>
  <c r="AH239" i="12"/>
  <c r="AH244" i="12"/>
  <c r="AH135" i="12"/>
  <c r="AH55" i="12"/>
  <c r="AH105" i="12"/>
  <c r="AH104" i="12"/>
  <c r="AH146" i="12"/>
  <c r="AH101" i="12"/>
  <c r="AH136" i="12"/>
  <c r="AH261" i="12"/>
  <c r="AH236" i="12"/>
  <c r="AH115" i="12"/>
  <c r="AH142" i="12"/>
  <c r="AH98" i="12"/>
  <c r="AH90" i="12"/>
  <c r="AH138" i="12"/>
  <c r="AH95" i="12"/>
  <c r="AH52" i="12"/>
  <c r="AH246" i="12"/>
  <c r="AH251" i="12"/>
  <c r="AH107" i="12"/>
  <c r="AH134" i="12"/>
  <c r="AH91" i="12"/>
  <c r="AH84" i="12"/>
  <c r="AH118" i="12"/>
  <c r="AH73" i="12"/>
  <c r="AH54" i="12"/>
  <c r="AJ218" i="12"/>
  <c r="L255" i="12"/>
  <c r="L87" i="12"/>
  <c r="AE264" i="12"/>
  <c r="M255" i="12"/>
  <c r="M87" i="12"/>
  <c r="M184" i="12" s="1"/>
  <c r="J216" i="12"/>
  <c r="J59" i="12"/>
  <c r="J223" i="12"/>
  <c r="J60" i="12"/>
  <c r="J61" i="12"/>
  <c r="J213" i="12"/>
  <c r="J58" i="12"/>
  <c r="J212" i="12"/>
  <c r="J67" i="12"/>
  <c r="J211" i="12"/>
  <c r="J214" i="12"/>
  <c r="J217" i="12"/>
  <c r="J64" i="12"/>
  <c r="J222" i="12"/>
  <c r="J44" i="12"/>
  <c r="J215" i="12"/>
  <c r="J68" i="12"/>
  <c r="AD243" i="12"/>
  <c r="AD262" i="12"/>
  <c r="AD238" i="12"/>
  <c r="AD138" i="12"/>
  <c r="AD95" i="12"/>
  <c r="AD107" i="12"/>
  <c r="AD134" i="12"/>
  <c r="AD105" i="12"/>
  <c r="AD104" i="12"/>
  <c r="AD250" i="12"/>
  <c r="AD247" i="12"/>
  <c r="AD236" i="12"/>
  <c r="AD118" i="12"/>
  <c r="AD73" i="12"/>
  <c r="AD93" i="12"/>
  <c r="AD114" i="12"/>
  <c r="AD98" i="12"/>
  <c r="AD45" i="12"/>
  <c r="AD249" i="12"/>
  <c r="AD260" i="12"/>
  <c r="AD139" i="12"/>
  <c r="AD102" i="12"/>
  <c r="AD116" i="12"/>
  <c r="AD79" i="12"/>
  <c r="AD92" i="12"/>
  <c r="AD76" i="12"/>
  <c r="AD72" i="12"/>
  <c r="AD241" i="12"/>
  <c r="AD245" i="12"/>
  <c r="AD111" i="12"/>
  <c r="AD137" i="12"/>
  <c r="AD108" i="12"/>
  <c r="AD78" i="12"/>
  <c r="AD77" i="12"/>
  <c r="AD53" i="12"/>
  <c r="AD140" i="12"/>
  <c r="AD252" i="12"/>
  <c r="AD263" i="12"/>
  <c r="AD237" i="12"/>
  <c r="AD103" i="12"/>
  <c r="AD117" i="12"/>
  <c r="AD94" i="12"/>
  <c r="AD71" i="12"/>
  <c r="AD54" i="12"/>
  <c r="AD148" i="12"/>
  <c r="AD84" i="12"/>
  <c r="AD244" i="12"/>
  <c r="AD248" i="12"/>
  <c r="AD261" i="12"/>
  <c r="AD83" i="12"/>
  <c r="AD109" i="12"/>
  <c r="AD135" i="12"/>
  <c r="AD55" i="12"/>
  <c r="AD141" i="12"/>
  <c r="AD52" i="12"/>
  <c r="AD251" i="12"/>
  <c r="AD240" i="12"/>
  <c r="AD246" i="12"/>
  <c r="AD146" i="12"/>
  <c r="AD101" i="12"/>
  <c r="AD115" i="12"/>
  <c r="AD142" i="12"/>
  <c r="AD113" i="12"/>
  <c r="AD242" i="12"/>
  <c r="AD90" i="12"/>
  <c r="AD239" i="12"/>
  <c r="AD147" i="12"/>
  <c r="AD110" i="12"/>
  <c r="AD136" i="12"/>
  <c r="AD80" i="12"/>
  <c r="AD106" i="12"/>
  <c r="AD91" i="12"/>
  <c r="AC124" i="12"/>
  <c r="AC131" i="12"/>
  <c r="AC127" i="12"/>
  <c r="AC130" i="12"/>
  <c r="AC126" i="12"/>
  <c r="AC122" i="12"/>
  <c r="AC129" i="12"/>
  <c r="AC228" i="12"/>
  <c r="AC125" i="12"/>
  <c r="AC121" i="12"/>
  <c r="AC128" i="12"/>
  <c r="AC123" i="12"/>
  <c r="AE250" i="12"/>
  <c r="AE247" i="12"/>
  <c r="AE260" i="12"/>
  <c r="AE117" i="12"/>
  <c r="AE94" i="12"/>
  <c r="AE114" i="12"/>
  <c r="AE98" i="12"/>
  <c r="AE90" i="12"/>
  <c r="AE45" i="12"/>
  <c r="AE242" i="12"/>
  <c r="AE239" i="12"/>
  <c r="AE237" i="12"/>
  <c r="AE109" i="12"/>
  <c r="AE72" i="12"/>
  <c r="AE106" i="12"/>
  <c r="AE91" i="12"/>
  <c r="AE84" i="12"/>
  <c r="AE55" i="12"/>
  <c r="AE241" i="12"/>
  <c r="AE246" i="12"/>
  <c r="AE138" i="12"/>
  <c r="AE95" i="12"/>
  <c r="AE115" i="12"/>
  <c r="AE77" i="12"/>
  <c r="AE53" i="12"/>
  <c r="AE71" i="12"/>
  <c r="AE111" i="12"/>
  <c r="AE263" i="12"/>
  <c r="AE238" i="12"/>
  <c r="AE118" i="12"/>
  <c r="AE245" i="12"/>
  <c r="AE107" i="12"/>
  <c r="AE54" i="12"/>
  <c r="AE148" i="12"/>
  <c r="AE139" i="12"/>
  <c r="AE79" i="12"/>
  <c r="AE248" i="12"/>
  <c r="AE252" i="12"/>
  <c r="AE110" i="12"/>
  <c r="AE136" i="12"/>
  <c r="AE93" i="12"/>
  <c r="AE141" i="12"/>
  <c r="AE140" i="12"/>
  <c r="AE83" i="12"/>
  <c r="AE103" i="12"/>
  <c r="AE251" i="12"/>
  <c r="AE240" i="12"/>
  <c r="AE244" i="12"/>
  <c r="AE102" i="12"/>
  <c r="AE116" i="12"/>
  <c r="AE142" i="12"/>
  <c r="AE113" i="12"/>
  <c r="AE80" i="12"/>
  <c r="AE73" i="12"/>
  <c r="AE243" i="12"/>
  <c r="AE262" i="12"/>
  <c r="AE236" i="12"/>
  <c r="AE137" i="12"/>
  <c r="AE108" i="12"/>
  <c r="AE134" i="12"/>
  <c r="AE105" i="12"/>
  <c r="AE104" i="12"/>
  <c r="AE78" i="12"/>
  <c r="AE249" i="12"/>
  <c r="AE147" i="12"/>
  <c r="AE261" i="12"/>
  <c r="AE146" i="12"/>
  <c r="AE101" i="12"/>
  <c r="AE135" i="12"/>
  <c r="AE92" i="12"/>
  <c r="AE76" i="12"/>
  <c r="AE52" i="12"/>
  <c r="AG218" i="12"/>
  <c r="P170" i="12"/>
  <c r="P43" i="12"/>
  <c r="P268" i="12"/>
  <c r="P267" i="12"/>
  <c r="P196" i="12"/>
  <c r="P195" i="12"/>
  <c r="R264" i="12"/>
  <c r="S161" i="12"/>
  <c r="S155" i="12"/>
  <c r="S160" i="12"/>
  <c r="S152" i="12"/>
  <c r="S166" i="12"/>
  <c r="S159" i="12"/>
  <c r="S165" i="12"/>
  <c r="S164" i="12"/>
  <c r="S154" i="12"/>
  <c r="S153" i="12"/>
  <c r="E188" i="8"/>
  <c r="G149" i="39" s="1"/>
  <c r="G180" i="8"/>
  <c r="E180" i="8" s="1"/>
  <c r="G141" i="39" s="1"/>
  <c r="G193" i="8"/>
  <c r="E193" i="8" s="1"/>
  <c r="G154" i="39" s="1"/>
  <c r="G204" i="8"/>
  <c r="E204" i="8" s="1"/>
  <c r="G165" i="39" s="1"/>
  <c r="H42" i="15"/>
  <c r="G2" i="16" s="1" a="1"/>
  <c r="AB50" i="15"/>
  <c r="AB52" i="15"/>
  <c r="AB47" i="15"/>
  <c r="AB51" i="15"/>
  <c r="AB49" i="15"/>
  <c r="AB48" i="15"/>
  <c r="D33" i="35"/>
  <c r="M33" i="35"/>
  <c r="AA33" i="35"/>
  <c r="G33" i="35"/>
  <c r="H33" i="35" s="1"/>
  <c r="Y33" i="35"/>
  <c r="F33" i="35"/>
  <c r="L33" i="35"/>
  <c r="C33" i="35"/>
  <c r="U33" i="35"/>
  <c r="N33" i="35"/>
  <c r="K33" i="35"/>
  <c r="W33" i="35"/>
  <c r="AB33" i="35"/>
  <c r="A34" i="35"/>
  <c r="X33" i="35"/>
  <c r="AC33" i="35"/>
  <c r="E33" i="35"/>
  <c r="I33" i="35"/>
  <c r="R33" i="35"/>
  <c r="T33" i="35"/>
  <c r="S33" i="35"/>
  <c r="O33" i="35"/>
  <c r="P33" i="35"/>
  <c r="J33" i="35"/>
  <c r="B33" i="35"/>
  <c r="AJ33" i="35" s="1"/>
  <c r="V33" i="35"/>
  <c r="Q33" i="35"/>
  <c r="Z33" i="35"/>
  <c r="G183" i="10"/>
  <c r="G186" i="10"/>
  <c r="G200" i="10"/>
  <c r="P40" i="21"/>
  <c r="AB40" i="21"/>
  <c r="L40" i="21"/>
  <c r="B40" i="21"/>
  <c r="AJ40" i="21" s="1"/>
  <c r="E40" i="21"/>
  <c r="T40" i="21"/>
  <c r="D40" i="21"/>
  <c r="U40" i="21"/>
  <c r="AA40" i="21"/>
  <c r="Y40" i="21"/>
  <c r="S40" i="21"/>
  <c r="Q40" i="21"/>
  <c r="C40" i="21"/>
  <c r="V40" i="21"/>
  <c r="O40" i="21"/>
  <c r="A41" i="21"/>
  <c r="F40" i="21"/>
  <c r="AC40" i="21"/>
  <c r="N40" i="21"/>
  <c r="M40" i="21"/>
  <c r="W40" i="21"/>
  <c r="Z40" i="21"/>
  <c r="J40" i="21"/>
  <c r="I40" i="21"/>
  <c r="X40" i="21"/>
  <c r="R40" i="21"/>
  <c r="G40" i="21"/>
  <c r="H40" i="21" s="1"/>
  <c r="K40" i="21"/>
  <c r="X202" i="12"/>
  <c r="X205" i="12"/>
  <c r="X187" i="12"/>
  <c r="X177" i="12"/>
  <c r="X193" i="12"/>
  <c r="X191" i="12"/>
  <c r="X179" i="12"/>
  <c r="X184" i="12"/>
  <c r="X173" i="12"/>
  <c r="X206" i="12"/>
  <c r="X186" i="12"/>
  <c r="X183" i="12"/>
  <c r="X181" i="12"/>
  <c r="X197" i="12"/>
  <c r="X178" i="12"/>
  <c r="X175" i="12"/>
  <c r="X189" i="12"/>
  <c r="X203" i="12"/>
  <c r="X207" i="12"/>
  <c r="X198" i="12"/>
  <c r="X190" i="12"/>
  <c r="X182" i="12"/>
  <c r="X174" i="12"/>
  <c r="X200" i="12"/>
  <c r="X192" i="12"/>
  <c r="X204" i="12"/>
  <c r="X201" i="12"/>
  <c r="X180" i="12"/>
  <c r="X194" i="12"/>
  <c r="X185" i="12"/>
  <c r="X176" i="12"/>
  <c r="H255" i="12"/>
  <c r="H87" i="12"/>
  <c r="H184" i="12" s="1"/>
  <c r="U243" i="12"/>
  <c r="U261" i="12"/>
  <c r="U103" i="12"/>
  <c r="U137" i="12"/>
  <c r="U94" i="12"/>
  <c r="U78" i="12"/>
  <c r="U77" i="12"/>
  <c r="U113" i="12"/>
  <c r="U250" i="12"/>
  <c r="U246" i="12"/>
  <c r="U104" i="12"/>
  <c r="U83" i="12"/>
  <c r="U117" i="12"/>
  <c r="U72" i="12"/>
  <c r="U71" i="12"/>
  <c r="U54" i="12"/>
  <c r="U105" i="12"/>
  <c r="U245" i="12"/>
  <c r="U249" i="12"/>
  <c r="U239" i="12"/>
  <c r="U84" i="12"/>
  <c r="U138" i="12"/>
  <c r="U101" i="12"/>
  <c r="U115" i="12"/>
  <c r="U142" i="12"/>
  <c r="U141" i="12"/>
  <c r="U252" i="12"/>
  <c r="U241" i="12"/>
  <c r="U237" i="12"/>
  <c r="U52" i="12"/>
  <c r="U118" i="12"/>
  <c r="U95" i="12"/>
  <c r="U107" i="12"/>
  <c r="U134" i="12"/>
  <c r="U73" i="12"/>
  <c r="U244" i="12"/>
  <c r="U263" i="12"/>
  <c r="U247" i="12"/>
  <c r="U147" i="12"/>
  <c r="U110" i="12"/>
  <c r="U136" i="12"/>
  <c r="U93" i="12"/>
  <c r="U114" i="12"/>
  <c r="U45" i="12"/>
  <c r="U236" i="12"/>
  <c r="U248" i="12"/>
  <c r="U148" i="12"/>
  <c r="U139" i="12"/>
  <c r="U102" i="12"/>
  <c r="U116" i="12"/>
  <c r="U80" i="12"/>
  <c r="U106" i="12"/>
  <c r="U98" i="12"/>
  <c r="U251" i="12"/>
  <c r="U240" i="12"/>
  <c r="U140" i="12"/>
  <c r="U111" i="12"/>
  <c r="U262" i="12"/>
  <c r="U108" i="12"/>
  <c r="U79" i="12"/>
  <c r="U92" i="12"/>
  <c r="U76" i="12"/>
  <c r="U242" i="12"/>
  <c r="U53" i="12"/>
  <c r="U238" i="12"/>
  <c r="U90" i="12"/>
  <c r="U146" i="12"/>
  <c r="U109" i="12"/>
  <c r="U135" i="12"/>
  <c r="U55" i="12"/>
  <c r="U260" i="12"/>
  <c r="U91" i="12"/>
  <c r="Z255" i="12"/>
  <c r="Z87" i="12"/>
  <c r="T218" i="12"/>
  <c r="AJ264" i="12"/>
  <c r="V129" i="12"/>
  <c r="V125" i="12"/>
  <c r="V121" i="12"/>
  <c r="V124" i="12"/>
  <c r="V127" i="12"/>
  <c r="V228" i="12"/>
  <c r="V131" i="12"/>
  <c r="V123" i="12"/>
  <c r="V130" i="12"/>
  <c r="V126" i="12"/>
  <c r="V122" i="12"/>
  <c r="V128" i="12"/>
  <c r="AC264" i="12"/>
  <c r="K165" i="12"/>
  <c r="K164" i="12"/>
  <c r="K161" i="12"/>
  <c r="K155" i="12"/>
  <c r="K154" i="12"/>
  <c r="K200" i="12" s="1"/>
  <c r="K153" i="12"/>
  <c r="K160" i="12"/>
  <c r="K152" i="12"/>
  <c r="K166" i="12"/>
  <c r="K159" i="12"/>
  <c r="AG255" i="12"/>
  <c r="AG87" i="12"/>
  <c r="G264" i="12"/>
  <c r="P155" i="12"/>
  <c r="P164" i="12"/>
  <c r="P161" i="12"/>
  <c r="P159" i="12"/>
  <c r="P160" i="12"/>
  <c r="P165" i="12"/>
  <c r="P153" i="12"/>
  <c r="P152" i="12"/>
  <c r="P166" i="12"/>
  <c r="P154" i="12"/>
  <c r="Z211" i="12"/>
  <c r="Z67" i="12"/>
  <c r="Z217" i="12"/>
  <c r="Z64" i="12"/>
  <c r="Z216" i="12"/>
  <c r="Z59" i="12"/>
  <c r="Z223" i="12"/>
  <c r="Z214" i="12"/>
  <c r="Z44" i="12"/>
  <c r="Z215" i="12"/>
  <c r="Z60" i="12"/>
  <c r="Z213" i="12"/>
  <c r="Z68" i="12"/>
  <c r="Z212" i="12"/>
  <c r="Z58" i="12"/>
  <c r="Z222" i="12"/>
  <c r="Z61" i="12"/>
  <c r="AC243" i="12"/>
  <c r="AC261" i="12"/>
  <c r="AC140" i="12"/>
  <c r="AC111" i="12"/>
  <c r="AC137" i="12"/>
  <c r="AC94" i="12"/>
  <c r="AC78" i="12"/>
  <c r="AC77" i="12"/>
  <c r="AC53" i="12"/>
  <c r="AC250" i="12"/>
  <c r="AC246" i="12"/>
  <c r="AC103" i="12"/>
  <c r="AC117" i="12"/>
  <c r="AC72" i="12"/>
  <c r="AC71" i="12"/>
  <c r="AC54" i="12"/>
  <c r="AC113" i="12"/>
  <c r="AC245" i="12"/>
  <c r="AC249" i="12"/>
  <c r="AC237" i="12"/>
  <c r="AC90" i="12"/>
  <c r="AC146" i="12"/>
  <c r="AC101" i="12"/>
  <c r="AC115" i="12"/>
  <c r="AC142" i="12"/>
  <c r="AC73" i="12"/>
  <c r="AC252" i="12"/>
  <c r="AC241" i="12"/>
  <c r="AC262" i="12"/>
  <c r="AC84" i="12"/>
  <c r="AC138" i="12"/>
  <c r="AC95" i="12"/>
  <c r="AC107" i="12"/>
  <c r="AC134" i="12"/>
  <c r="AC141" i="12"/>
  <c r="AC244" i="12"/>
  <c r="AC263" i="12"/>
  <c r="AC247" i="12"/>
  <c r="AC52" i="12"/>
  <c r="AC118" i="12"/>
  <c r="AC136" i="12"/>
  <c r="AC93" i="12"/>
  <c r="AC114" i="12"/>
  <c r="AC76" i="12"/>
  <c r="AC236" i="12"/>
  <c r="AC248" i="12"/>
  <c r="AC239" i="12"/>
  <c r="AC147" i="12"/>
  <c r="AC110" i="12"/>
  <c r="AC116" i="12"/>
  <c r="AC80" i="12"/>
  <c r="AC106" i="12"/>
  <c r="AC98" i="12"/>
  <c r="AC139" i="12"/>
  <c r="AC92" i="12"/>
  <c r="AC260" i="12"/>
  <c r="AC83" i="12"/>
  <c r="AC91" i="12"/>
  <c r="AC251" i="12"/>
  <c r="AC102" i="12"/>
  <c r="AC45" i="12"/>
  <c r="AC242" i="12"/>
  <c r="AC109" i="12"/>
  <c r="AC105" i="12"/>
  <c r="AC240" i="12"/>
  <c r="AC108" i="12"/>
  <c r="AC238" i="12"/>
  <c r="AC135" i="12"/>
  <c r="AC148" i="12"/>
  <c r="AC79" i="12"/>
  <c r="AC104" i="12"/>
  <c r="AC55" i="12"/>
  <c r="AE218" i="12"/>
  <c r="O196" i="12"/>
  <c r="O267" i="12"/>
  <c r="O170" i="12"/>
  <c r="O43" i="12"/>
  <c r="O268" i="12"/>
  <c r="O195" i="12"/>
  <c r="Q264" i="12"/>
  <c r="R155" i="12"/>
  <c r="R164" i="12"/>
  <c r="R161" i="12"/>
  <c r="R153" i="12"/>
  <c r="R166" i="12"/>
  <c r="R159" i="12"/>
  <c r="R165" i="12"/>
  <c r="R160" i="12"/>
  <c r="R154" i="12"/>
  <c r="R152" i="12"/>
  <c r="AD164" i="12"/>
  <c r="AD159" i="12"/>
  <c r="AD154" i="12"/>
  <c r="AD166" i="12"/>
  <c r="AD153" i="12"/>
  <c r="AD161" i="12"/>
  <c r="AD160" i="12"/>
  <c r="AD152" i="12"/>
  <c r="AD165" i="12"/>
  <c r="AD155" i="12"/>
  <c r="Z239" i="12"/>
  <c r="Z236" i="12"/>
  <c r="Z135" i="12"/>
  <c r="Z55" i="12"/>
  <c r="Z105" i="12"/>
  <c r="Z104" i="12"/>
  <c r="Z146" i="12"/>
  <c r="Z101" i="12"/>
  <c r="Z72" i="12"/>
  <c r="Z261" i="12"/>
  <c r="Z251" i="12"/>
  <c r="Z115" i="12"/>
  <c r="Z142" i="12"/>
  <c r="Z98" i="12"/>
  <c r="Z90" i="12"/>
  <c r="Z138" i="12"/>
  <c r="Z95" i="12"/>
  <c r="Z136" i="12"/>
  <c r="Z248" i="12"/>
  <c r="Z245" i="12"/>
  <c r="Z241" i="12"/>
  <c r="Z80" i="12"/>
  <c r="Z106" i="12"/>
  <c r="Z53" i="12"/>
  <c r="Z139" i="12"/>
  <c r="Z102" i="12"/>
  <c r="Z54" i="12"/>
  <c r="Z240" i="12"/>
  <c r="Z237" i="12"/>
  <c r="Z250" i="12"/>
  <c r="Z79" i="12"/>
  <c r="Z92" i="12"/>
  <c r="Z148" i="12"/>
  <c r="Z111" i="12"/>
  <c r="Z137" i="12"/>
  <c r="Z108" i="12"/>
  <c r="Z262" i="12"/>
  <c r="Z252" i="12"/>
  <c r="Z242" i="12"/>
  <c r="Z78" i="12"/>
  <c r="Z141" i="12"/>
  <c r="Z140" i="12"/>
  <c r="Z103" i="12"/>
  <c r="Z117" i="12"/>
  <c r="Z52" i="12"/>
  <c r="Z263" i="12"/>
  <c r="Z107" i="12"/>
  <c r="Z116" i="12"/>
  <c r="Z247" i="12"/>
  <c r="Z93" i="12"/>
  <c r="Z84" i="12"/>
  <c r="Z94" i="12"/>
  <c r="Z246" i="12"/>
  <c r="Z71" i="12"/>
  <c r="Z147" i="12"/>
  <c r="Z77" i="12"/>
  <c r="Z260" i="12"/>
  <c r="Z134" i="12"/>
  <c r="Z83" i="12"/>
  <c r="Z45" i="12"/>
  <c r="Z244" i="12"/>
  <c r="Z114" i="12"/>
  <c r="Z118" i="12"/>
  <c r="Z243" i="12"/>
  <c r="Z113" i="12"/>
  <c r="Z110" i="12"/>
  <c r="Z249" i="12"/>
  <c r="Z91" i="12"/>
  <c r="Z109" i="12"/>
  <c r="Z238" i="12"/>
  <c r="Z76" i="12"/>
  <c r="Z73" i="12"/>
  <c r="I164" i="12"/>
  <c r="I152" i="12"/>
  <c r="I197" i="12" s="1"/>
  <c r="I154" i="12"/>
  <c r="I200" i="12" s="1"/>
  <c r="I160" i="12"/>
  <c r="I166" i="12"/>
  <c r="I155" i="12"/>
  <c r="I161" i="12"/>
  <c r="I159" i="12"/>
  <c r="I153" i="12"/>
  <c r="I165" i="12"/>
  <c r="Q43" i="12"/>
  <c r="Q267" i="12"/>
  <c r="Q196" i="12"/>
  <c r="Q195" i="12"/>
  <c r="Q170" i="12"/>
  <c r="Q268" i="12"/>
  <c r="R255" i="12"/>
  <c r="R87" i="12"/>
  <c r="S268" i="12"/>
  <c r="S267" i="12"/>
  <c r="S196" i="12"/>
  <c r="S195" i="12"/>
  <c r="S170" i="12"/>
  <c r="S43" i="12"/>
  <c r="U264" i="12"/>
  <c r="W161" i="12"/>
  <c r="W154" i="12"/>
  <c r="W166" i="12"/>
  <c r="W159" i="12"/>
  <c r="W153" i="12"/>
  <c r="W164" i="12"/>
  <c r="W152" i="12"/>
  <c r="W165" i="12"/>
  <c r="W155" i="12"/>
  <c r="W160" i="12"/>
  <c r="E233" i="12"/>
  <c r="I196" i="12"/>
  <c r="I195" i="12"/>
  <c r="I170" i="12"/>
  <c r="I268" i="12"/>
  <c r="I267" i="12"/>
  <c r="I43" i="12"/>
  <c r="Z198" i="12"/>
  <c r="Z184" i="12"/>
  <c r="Z192" i="12"/>
  <c r="Z179" i="12"/>
  <c r="Z205" i="12"/>
  <c r="Z194" i="12"/>
  <c r="Z176" i="12"/>
  <c r="Z181" i="12"/>
  <c r="Z204" i="12"/>
  <c r="Z178" i="12"/>
  <c r="Z175" i="12"/>
  <c r="Z202" i="12"/>
  <c r="Z185" i="12"/>
  <c r="Z182" i="12"/>
  <c r="Z180" i="12"/>
  <c r="Z203" i="12"/>
  <c r="Z177" i="12"/>
  <c r="Z174" i="12"/>
  <c r="Z173" i="12"/>
  <c r="Z200" i="12"/>
  <c r="Z189" i="12"/>
  <c r="Z206" i="12"/>
  <c r="Z207" i="12"/>
  <c r="Z201" i="12"/>
  <c r="Z190" i="12"/>
  <c r="Z193" i="12"/>
  <c r="Z187" i="12"/>
  <c r="Z191" i="12"/>
  <c r="Z197" i="12"/>
  <c r="Z186" i="12"/>
  <c r="Z183" i="12"/>
  <c r="U128" i="12"/>
  <c r="U124" i="12"/>
  <c r="U123" i="12"/>
  <c r="U127" i="12"/>
  <c r="U130" i="12"/>
  <c r="U126" i="12"/>
  <c r="U122" i="12"/>
  <c r="U129" i="12"/>
  <c r="U228" i="12"/>
  <c r="U125" i="12"/>
  <c r="U121" i="12"/>
  <c r="U131" i="12"/>
  <c r="Y218" i="12"/>
  <c r="W255" i="12"/>
  <c r="W87" i="12"/>
  <c r="AF218" i="12"/>
  <c r="V201" i="12"/>
  <c r="V191" i="12"/>
  <c r="V189" i="12"/>
  <c r="V190" i="12"/>
  <c r="V185" i="12"/>
  <c r="V192" i="12"/>
  <c r="V187" i="12"/>
  <c r="V184" i="12"/>
  <c r="V204" i="12"/>
  <c r="V198" i="12"/>
  <c r="V182" i="12"/>
  <c r="V179" i="12"/>
  <c r="V176" i="12"/>
  <c r="V202" i="12"/>
  <c r="V206" i="12"/>
  <c r="V174" i="12"/>
  <c r="V194" i="12"/>
  <c r="V205" i="12"/>
  <c r="V193" i="12"/>
  <c r="V181" i="12"/>
  <c r="V186" i="12"/>
  <c r="V183" i="12"/>
  <c r="V207" i="12"/>
  <c r="V203" i="12"/>
  <c r="V173" i="12"/>
  <c r="V178" i="12"/>
  <c r="V175" i="12"/>
  <c r="V200" i="12"/>
  <c r="V197" i="12"/>
  <c r="V180" i="12"/>
  <c r="V177" i="12"/>
  <c r="G205" i="10"/>
  <c r="Z39" i="23"/>
  <c r="L39" i="23"/>
  <c r="M39" i="23"/>
  <c r="X39" i="23"/>
  <c r="B39" i="23"/>
  <c r="AJ39" i="23" s="1"/>
  <c r="O39" i="23"/>
  <c r="K39" i="23"/>
  <c r="D39" i="23"/>
  <c r="N39" i="23"/>
  <c r="AB39" i="23"/>
  <c r="S39" i="23"/>
  <c r="G39" i="23"/>
  <c r="H39" i="23" s="1"/>
  <c r="P39" i="23"/>
  <c r="AC39" i="23"/>
  <c r="A40" i="23"/>
  <c r="Q39" i="23"/>
  <c r="T39" i="23"/>
  <c r="R39" i="23"/>
  <c r="AA39" i="23"/>
  <c r="E39" i="23"/>
  <c r="C39" i="23"/>
  <c r="I39" i="23"/>
  <c r="V39" i="23"/>
  <c r="W39" i="23"/>
  <c r="J39" i="23"/>
  <c r="F39" i="23"/>
  <c r="U39" i="23"/>
  <c r="Y39" i="23"/>
  <c r="R34" i="33"/>
  <c r="P34" i="33"/>
  <c r="Q34" i="33"/>
  <c r="W34" i="33"/>
  <c r="AA34" i="33"/>
  <c r="Y34" i="33"/>
  <c r="X34" i="33"/>
  <c r="N34" i="33"/>
  <c r="AC34" i="33"/>
  <c r="Z34" i="33"/>
  <c r="V34" i="33"/>
  <c r="AB34" i="33"/>
  <c r="U34" i="33"/>
  <c r="A35" i="33"/>
  <c r="F34" i="33"/>
  <c r="M34" i="33"/>
  <c r="C34" i="33"/>
  <c r="G34" i="33"/>
  <c r="H34" i="33" s="1"/>
  <c r="I34" i="33"/>
  <c r="T34" i="33"/>
  <c r="K34" i="33"/>
  <c r="S34" i="33"/>
  <c r="B34" i="33"/>
  <c r="AJ34" i="33" s="1"/>
  <c r="E34" i="33"/>
  <c r="D34" i="33"/>
  <c r="O34" i="33"/>
  <c r="J34" i="33"/>
  <c r="L34" i="33"/>
  <c r="G184" i="10"/>
  <c r="AH255" i="12"/>
  <c r="AH87" i="12"/>
  <c r="M267" i="12"/>
  <c r="M196" i="12"/>
  <c r="M195" i="12"/>
  <c r="M170" i="12"/>
  <c r="M43" i="12"/>
  <c r="M268" i="12"/>
  <c r="AI165" i="12"/>
  <c r="AI164" i="12"/>
  <c r="AI161" i="12"/>
  <c r="AI155" i="12"/>
  <c r="AI154" i="12"/>
  <c r="AI153" i="12"/>
  <c r="AI160" i="12"/>
  <c r="AI152" i="12"/>
  <c r="AI166" i="12"/>
  <c r="AI159" i="12"/>
  <c r="W218" i="12"/>
  <c r="M180" i="12"/>
  <c r="M204" i="12"/>
  <c r="M194" i="12"/>
  <c r="M187" i="12"/>
  <c r="M176" i="12"/>
  <c r="M191" i="12"/>
  <c r="M190" i="12"/>
  <c r="M203" i="12"/>
  <c r="M183" i="12"/>
  <c r="M202" i="12"/>
  <c r="M189" i="12"/>
  <c r="M198" i="12"/>
  <c r="M181" i="12"/>
  <c r="M185" i="12"/>
  <c r="M207" i="12"/>
  <c r="M173" i="12"/>
  <c r="M177" i="12"/>
  <c r="M192" i="12"/>
  <c r="M179" i="12"/>
  <c r="M201" i="12"/>
  <c r="Q123" i="12"/>
  <c r="Q130" i="12"/>
  <c r="Q125" i="12"/>
  <c r="Q121" i="12"/>
  <c r="Q128" i="12"/>
  <c r="Q127" i="12"/>
  <c r="Q131" i="12"/>
  <c r="Q122" i="12"/>
  <c r="Q129" i="12"/>
  <c r="Q126" i="12"/>
  <c r="Q124" i="12"/>
  <c r="Q228" i="12"/>
  <c r="AH268" i="12"/>
  <c r="AH170" i="12"/>
  <c r="AH196" i="12"/>
  <c r="AH43" i="12"/>
  <c r="AH267" i="12"/>
  <c r="AH195" i="12"/>
  <c r="H218" i="12"/>
  <c r="AG202" i="12"/>
  <c r="AG186" i="12"/>
  <c r="AG183" i="12"/>
  <c r="AG200" i="12"/>
  <c r="AG178" i="12"/>
  <c r="AG175" i="12"/>
  <c r="AG205" i="12"/>
  <c r="AG189" i="12"/>
  <c r="AG177" i="12"/>
  <c r="AG174" i="12"/>
  <c r="AG197" i="12"/>
  <c r="AG187" i="12"/>
  <c r="AG204" i="12"/>
  <c r="AG181" i="12"/>
  <c r="AG207" i="12"/>
  <c r="AG203" i="12"/>
  <c r="AG179" i="12"/>
  <c r="AG184" i="12"/>
  <c r="AG173" i="12"/>
  <c r="AG201" i="12"/>
  <c r="AG193" i="12"/>
  <c r="AG176" i="12"/>
  <c r="AG206" i="12"/>
  <c r="AG190" i="12"/>
  <c r="AG191" i="12"/>
  <c r="AG194" i="12"/>
  <c r="AG180" i="12"/>
  <c r="AG198" i="12"/>
  <c r="AG192" i="12"/>
  <c r="AG185" i="12"/>
  <c r="AG182" i="12"/>
  <c r="Q249" i="12"/>
  <c r="Q261" i="12"/>
  <c r="Q236" i="12"/>
  <c r="Q94" i="12"/>
  <c r="Q114" i="12"/>
  <c r="Q98" i="12"/>
  <c r="Q52" i="12"/>
  <c r="Q118" i="12"/>
  <c r="Q137" i="12"/>
  <c r="Q78" i="12"/>
  <c r="Q241" i="12"/>
  <c r="Q246" i="12"/>
  <c r="Q250" i="12"/>
  <c r="Q72" i="12"/>
  <c r="Q106" i="12"/>
  <c r="Q91" i="12"/>
  <c r="Q147" i="12"/>
  <c r="Q110" i="12"/>
  <c r="Q73" i="12"/>
  <c r="Q248" i="12"/>
  <c r="Q260" i="12"/>
  <c r="Q243" i="12"/>
  <c r="Q115" i="12"/>
  <c r="Q77" i="12"/>
  <c r="Q140" i="12"/>
  <c r="Q111" i="12"/>
  <c r="Q101" i="12"/>
  <c r="Q117" i="12"/>
  <c r="Q240" i="12"/>
  <c r="Q245" i="12"/>
  <c r="Q251" i="12"/>
  <c r="Q107" i="12"/>
  <c r="Q54" i="12"/>
  <c r="Q103" i="12"/>
  <c r="Q55" i="12"/>
  <c r="Q80" i="12"/>
  <c r="Q262" i="12"/>
  <c r="Q237" i="12"/>
  <c r="Q136" i="12"/>
  <c r="Q93" i="12"/>
  <c r="Q141" i="12"/>
  <c r="Q104" i="12"/>
  <c r="Q83" i="12"/>
  <c r="Q95" i="12"/>
  <c r="Q109" i="12"/>
  <c r="Q247" i="12"/>
  <c r="Q252" i="12"/>
  <c r="Q116" i="12"/>
  <c r="Q142" i="12"/>
  <c r="Q113" i="12"/>
  <c r="Q90" i="12"/>
  <c r="Q146" i="12"/>
  <c r="Q53" i="12"/>
  <c r="Q76" i="12"/>
  <c r="Q239" i="12"/>
  <c r="Q244" i="12"/>
  <c r="Q108" i="12"/>
  <c r="Q134" i="12"/>
  <c r="Q105" i="12"/>
  <c r="Q84" i="12"/>
  <c r="Q138" i="12"/>
  <c r="Q79" i="12"/>
  <c r="Q45" i="12"/>
  <c r="Q148" i="12"/>
  <c r="Q139" i="12"/>
  <c r="Q102" i="12"/>
  <c r="Q263" i="12"/>
  <c r="Q71" i="12"/>
  <c r="Q238" i="12"/>
  <c r="Q242" i="12"/>
  <c r="Q135" i="12"/>
  <c r="Q92" i="12"/>
  <c r="AD218" i="12"/>
  <c r="E232" i="12"/>
  <c r="K205" i="12"/>
  <c r="K202" i="12"/>
  <c r="K189" i="12"/>
  <c r="K204" i="12"/>
  <c r="K194" i="12"/>
  <c r="K181" i="12"/>
  <c r="K185" i="12"/>
  <c r="K187" i="12"/>
  <c r="K207" i="12"/>
  <c r="K177" i="12"/>
  <c r="K179" i="12"/>
  <c r="K201" i="12"/>
  <c r="K197" i="12"/>
  <c r="K198" i="12"/>
  <c r="K183" i="12"/>
  <c r="K203" i="12"/>
  <c r="K192" i="12"/>
  <c r="X196" i="12"/>
  <c r="X170" i="12"/>
  <c r="X43" i="12"/>
  <c r="X268" i="12"/>
  <c r="X267" i="12"/>
  <c r="X195" i="12"/>
  <c r="Z264" i="12"/>
  <c r="AA161" i="12"/>
  <c r="AA153" i="12"/>
  <c r="AA154" i="12"/>
  <c r="AA155" i="12"/>
  <c r="AA166" i="12"/>
  <c r="AA159" i="12"/>
  <c r="AA165" i="12"/>
  <c r="AA164" i="12"/>
  <c r="AA160" i="12"/>
  <c r="AA152" i="12"/>
  <c r="U201" i="12"/>
  <c r="U183" i="12"/>
  <c r="U189" i="12"/>
  <c r="U178" i="12"/>
  <c r="U206" i="12"/>
  <c r="U175" i="12"/>
  <c r="U200" i="12"/>
  <c r="U205" i="12"/>
  <c r="U194" i="12"/>
  <c r="U191" i="12"/>
  <c r="U197" i="12"/>
  <c r="U185" i="12"/>
  <c r="U203" i="12"/>
  <c r="U192" i="12"/>
  <c r="U182" i="12"/>
  <c r="U187" i="12"/>
  <c r="U177" i="12"/>
  <c r="U202" i="12"/>
  <c r="U198" i="12"/>
  <c r="U174" i="12"/>
  <c r="U179" i="12"/>
  <c r="U184" i="12"/>
  <c r="U181" i="12"/>
  <c r="U204" i="12"/>
  <c r="U176" i="12"/>
  <c r="U186" i="12"/>
  <c r="U190" i="12"/>
  <c r="U207" i="12"/>
  <c r="U193" i="12"/>
  <c r="U173" i="12"/>
  <c r="U180" i="12"/>
  <c r="Z43" i="12"/>
  <c r="Z268" i="12"/>
  <c r="Z267" i="12"/>
  <c r="Z195" i="12"/>
  <c r="Z170" i="12"/>
  <c r="Z196" i="12"/>
  <c r="AB264" i="12"/>
  <c r="Y264" i="12"/>
  <c r="AH159" i="12"/>
  <c r="AH165" i="12"/>
  <c r="AH155" i="12"/>
  <c r="AH154" i="12"/>
  <c r="AH161" i="12"/>
  <c r="AH153" i="12"/>
  <c r="AH160" i="12"/>
  <c r="AH152" i="12"/>
  <c r="AH166" i="12"/>
  <c r="AH164" i="12"/>
  <c r="N218" i="12"/>
  <c r="S222" i="12"/>
  <c r="S61" i="12"/>
  <c r="S60" i="12"/>
  <c r="S214" i="12"/>
  <c r="S59" i="12"/>
  <c r="S216" i="12"/>
  <c r="S64" i="12"/>
  <c r="S223" i="12"/>
  <c r="S58" i="12"/>
  <c r="S217" i="12"/>
  <c r="S44" i="12"/>
  <c r="S67" i="12"/>
  <c r="S215" i="12"/>
  <c r="S68" i="12"/>
  <c r="S212" i="12"/>
  <c r="S211" i="12"/>
  <c r="S213" i="12"/>
  <c r="AA222" i="12"/>
  <c r="AA223" i="12"/>
  <c r="AA58" i="12"/>
  <c r="AA214" i="12"/>
  <c r="AA61" i="12"/>
  <c r="AA216" i="12"/>
  <c r="AA64" i="12"/>
  <c r="AA215" i="12"/>
  <c r="AA68" i="12"/>
  <c r="AA213" i="12"/>
  <c r="AA44" i="12"/>
  <c r="AA59" i="12"/>
  <c r="AA67" i="12"/>
  <c r="AA60" i="12"/>
  <c r="AA212" i="12"/>
  <c r="AA211" i="12"/>
  <c r="AA217" i="12"/>
  <c r="AA255" i="12"/>
  <c r="AA87" i="12"/>
  <c r="V213" i="12"/>
  <c r="V60" i="12"/>
  <c r="V214" i="12"/>
  <c r="V44" i="12"/>
  <c r="V217" i="12"/>
  <c r="V68" i="12"/>
  <c r="V216" i="12"/>
  <c r="V58" i="12"/>
  <c r="V223" i="12"/>
  <c r="V64" i="12"/>
  <c r="V67" i="12"/>
  <c r="V211" i="12"/>
  <c r="V215" i="12"/>
  <c r="V212" i="12"/>
  <c r="V222" i="12"/>
  <c r="V61" i="12"/>
  <c r="V59" i="12"/>
  <c r="H223" i="12"/>
  <c r="H64" i="12"/>
  <c r="H177" i="12" s="1"/>
  <c r="H215" i="12"/>
  <c r="H60" i="12"/>
  <c r="H175" i="12" s="1"/>
  <c r="H213" i="12"/>
  <c r="H58" i="12"/>
  <c r="H173" i="12" s="1"/>
  <c r="H211" i="12"/>
  <c r="H67" i="12"/>
  <c r="H203" i="12" s="1"/>
  <c r="H216" i="12"/>
  <c r="H61" i="12"/>
  <c r="H176" i="12" s="1"/>
  <c r="H222" i="12"/>
  <c r="H214" i="12"/>
  <c r="H212" i="12"/>
  <c r="H59" i="12"/>
  <c r="H174" i="12" s="1"/>
  <c r="H68" i="12"/>
  <c r="H204" i="12" s="1"/>
  <c r="H44" i="12"/>
  <c r="H217" i="12"/>
  <c r="T159" i="12"/>
  <c r="T165" i="12"/>
  <c r="T154" i="12"/>
  <c r="T153" i="12"/>
  <c r="T160" i="12"/>
  <c r="T152" i="12"/>
  <c r="T166" i="12"/>
  <c r="T164" i="12"/>
  <c r="T155" i="12"/>
  <c r="T161" i="12"/>
  <c r="Y197" i="12"/>
  <c r="Y194" i="12"/>
  <c r="Y175" i="12"/>
  <c r="Y207" i="12"/>
  <c r="Y203" i="12"/>
  <c r="Y186" i="12"/>
  <c r="Y200" i="12"/>
  <c r="Y180" i="12"/>
  <c r="Y201" i="12"/>
  <c r="Y190" i="12"/>
  <c r="Y178" i="12"/>
  <c r="Y182" i="12"/>
  <c r="Y189" i="12"/>
  <c r="Y206" i="12"/>
  <c r="Y185" i="12"/>
  <c r="Y174" i="12"/>
  <c r="Y191" i="12"/>
  <c r="Y204" i="12"/>
  <c r="Y177" i="12"/>
  <c r="Y193" i="12"/>
  <c r="Y202" i="12"/>
  <c r="Y184" i="12"/>
  <c r="Y192" i="12"/>
  <c r="Y198" i="12"/>
  <c r="Y187" i="12"/>
  <c r="Y176" i="12"/>
  <c r="Y181" i="12"/>
  <c r="Y205" i="12"/>
  <c r="Y179" i="12"/>
  <c r="Y183" i="12"/>
  <c r="Y173" i="12"/>
  <c r="H228" i="12"/>
  <c r="H121" i="12"/>
  <c r="H128" i="12"/>
  <c r="H124" i="12"/>
  <c r="H127" i="12"/>
  <c r="H131" i="12"/>
  <c r="H126" i="12"/>
  <c r="H123" i="12"/>
  <c r="H130" i="12"/>
  <c r="H125" i="12"/>
  <c r="H122" i="12"/>
  <c r="H129" i="12"/>
  <c r="H190" i="12" s="1"/>
  <c r="I248" i="12"/>
  <c r="I260" i="12"/>
  <c r="I251" i="12"/>
  <c r="I115" i="12"/>
  <c r="I77" i="12"/>
  <c r="I140" i="12"/>
  <c r="I111" i="12"/>
  <c r="I109" i="12"/>
  <c r="I137" i="12"/>
  <c r="I240" i="12"/>
  <c r="I245" i="12"/>
  <c r="I243" i="12"/>
  <c r="I107" i="12"/>
  <c r="I54" i="12"/>
  <c r="I205" i="12" s="1"/>
  <c r="I103" i="12"/>
  <c r="I71" i="12"/>
  <c r="I53" i="12"/>
  <c r="I262" i="12"/>
  <c r="I237" i="12"/>
  <c r="I136" i="12"/>
  <c r="I93" i="12"/>
  <c r="I141" i="12"/>
  <c r="I104" i="12"/>
  <c r="I83" i="12"/>
  <c r="I101" i="12"/>
  <c r="I79" i="12"/>
  <c r="I247" i="12"/>
  <c r="I252" i="12"/>
  <c r="I116" i="12"/>
  <c r="I142" i="12"/>
  <c r="I113" i="12"/>
  <c r="I90" i="12"/>
  <c r="I146" i="12"/>
  <c r="I186" i="12" s="1"/>
  <c r="I80" i="12"/>
  <c r="I117" i="12"/>
  <c r="I239" i="12"/>
  <c r="I244" i="12"/>
  <c r="I108" i="12"/>
  <c r="I134" i="12"/>
  <c r="I105" i="12"/>
  <c r="I84" i="12"/>
  <c r="I138" i="12"/>
  <c r="I78" i="12"/>
  <c r="I73" i="12"/>
  <c r="I249" i="12"/>
  <c r="I261" i="12"/>
  <c r="I236" i="12"/>
  <c r="I94" i="12"/>
  <c r="I114" i="12"/>
  <c r="I98" i="12"/>
  <c r="I193" i="12" s="1"/>
  <c r="I52" i="12"/>
  <c r="I178" i="12" s="1"/>
  <c r="I118" i="12"/>
  <c r="I95" i="12"/>
  <c r="I45" i="12"/>
  <c r="I241" i="12"/>
  <c r="I246" i="12"/>
  <c r="I250" i="12"/>
  <c r="I72" i="12"/>
  <c r="I106" i="12"/>
  <c r="I91" i="12"/>
  <c r="I147" i="12"/>
  <c r="I110" i="12"/>
  <c r="I76" i="12"/>
  <c r="I263" i="12"/>
  <c r="I238" i="12"/>
  <c r="I242" i="12"/>
  <c r="I135" i="12"/>
  <c r="I191" i="12" s="1"/>
  <c r="I92" i="12"/>
  <c r="I148" i="12"/>
  <c r="I139" i="12"/>
  <c r="I102" i="12"/>
  <c r="I55" i="12"/>
  <c r="K218" i="12"/>
  <c r="O255" i="12"/>
  <c r="O87" i="12"/>
  <c r="AC203" i="12"/>
  <c r="AC194" i="12"/>
  <c r="AC174" i="12"/>
  <c r="AC193" i="12"/>
  <c r="AC190" i="12"/>
  <c r="AC202" i="12"/>
  <c r="AC198" i="12"/>
  <c r="AC189" i="12"/>
  <c r="AC184" i="12"/>
  <c r="AC201" i="12"/>
  <c r="AC200" i="12"/>
  <c r="AC186" i="12"/>
  <c r="AC206" i="12"/>
  <c r="AC183" i="12"/>
  <c r="AC191" i="12"/>
  <c r="AC178" i="12"/>
  <c r="AC175" i="12"/>
  <c r="AC185" i="12"/>
  <c r="AC207" i="12"/>
  <c r="AC187" i="12"/>
  <c r="AC197" i="12"/>
  <c r="AC179" i="12"/>
  <c r="AC192" i="12"/>
  <c r="AC177" i="12"/>
  <c r="AC204" i="12"/>
  <c r="AC176" i="12"/>
  <c r="AC182" i="12"/>
  <c r="AC181" i="12"/>
  <c r="AC205" i="12"/>
  <c r="AC173" i="12"/>
  <c r="AC180" i="12"/>
  <c r="X222" i="12"/>
  <c r="X59" i="12"/>
  <c r="X214" i="12"/>
  <c r="X68" i="12"/>
  <c r="X211" i="12"/>
  <c r="X61" i="12"/>
  <c r="X212" i="12"/>
  <c r="X67" i="12"/>
  <c r="X217" i="12"/>
  <c r="X216" i="12"/>
  <c r="X44" i="12"/>
  <c r="X223" i="12"/>
  <c r="X64" i="12"/>
  <c r="X215" i="12"/>
  <c r="X60" i="12"/>
  <c r="X58" i="12"/>
  <c r="X213" i="12"/>
  <c r="AI267" i="12"/>
  <c r="AI196" i="12"/>
  <c r="AI195" i="12"/>
  <c r="AI43" i="12"/>
  <c r="AI268" i="12"/>
  <c r="AI170" i="12"/>
  <c r="G218" i="12"/>
  <c r="T87" i="12"/>
  <c r="T255" i="12"/>
  <c r="U56" i="15" a="1"/>
  <c r="U56" i="15" s="1"/>
  <c r="G178" i="8"/>
  <c r="E178" i="8" s="1"/>
  <c r="G139" i="39" s="1"/>
  <c r="G205" i="8"/>
  <c r="G182" i="8"/>
  <c r="E182" i="8" s="1"/>
  <c r="G143" i="39" s="1"/>
  <c r="G197" i="8"/>
  <c r="E197" i="8" s="1"/>
  <c r="G158" i="39" s="1"/>
  <c r="H49" i="15"/>
  <c r="H52" i="15"/>
  <c r="L52" i="15"/>
  <c r="H56" i="15"/>
  <c r="H54" i="15"/>
  <c r="H48" i="15"/>
  <c r="H50" i="15"/>
  <c r="L53" i="15"/>
  <c r="L54" i="15"/>
  <c r="H51" i="15"/>
  <c r="H47" i="15"/>
  <c r="H53" i="15"/>
  <c r="L49" i="15"/>
  <c r="L50" i="15"/>
  <c r="H55" i="15"/>
  <c r="L47" i="15"/>
  <c r="L48" i="15"/>
  <c r="L51" i="15"/>
  <c r="P44" i="15"/>
  <c r="T51" i="15"/>
  <c r="O44" i="15"/>
  <c r="T50" i="15"/>
  <c r="K38" i="25"/>
  <c r="Y38" i="25"/>
  <c r="T38" i="25"/>
  <c r="C38" i="25"/>
  <c r="D38" i="25"/>
  <c r="F38" i="25"/>
  <c r="AC38" i="25"/>
  <c r="A39" i="25"/>
  <c r="B38" i="25"/>
  <c r="AJ38" i="25" s="1"/>
  <c r="N38" i="25"/>
  <c r="U38" i="25"/>
  <c r="W38" i="25"/>
  <c r="P38" i="25"/>
  <c r="I38" i="25"/>
  <c r="M38" i="25"/>
  <c r="O38" i="25"/>
  <c r="J38" i="25"/>
  <c r="Z38" i="25"/>
  <c r="E38" i="25"/>
  <c r="G38" i="25"/>
  <c r="H38" i="25" s="1"/>
  <c r="L38" i="25"/>
  <c r="AB38" i="25"/>
  <c r="S38" i="25"/>
  <c r="V38" i="25"/>
  <c r="R38" i="25"/>
  <c r="X38" i="25"/>
  <c r="Q38" i="25"/>
  <c r="AA38" i="25"/>
  <c r="I37" i="27"/>
  <c r="AB37" i="27"/>
  <c r="E37" i="27"/>
  <c r="G37" i="27"/>
  <c r="H37" i="27" s="1"/>
  <c r="X37" i="27"/>
  <c r="AA37" i="27"/>
  <c r="W37" i="27"/>
  <c r="O37" i="27"/>
  <c r="P37" i="27"/>
  <c r="T37" i="27"/>
  <c r="Z37" i="27"/>
  <c r="A38" i="27"/>
  <c r="S37" i="27"/>
  <c r="M37" i="27"/>
  <c r="V37" i="27"/>
  <c r="L37" i="27"/>
  <c r="U37" i="27"/>
  <c r="N37" i="27"/>
  <c r="D37" i="27"/>
  <c r="AC37" i="27"/>
  <c r="J37" i="27"/>
  <c r="B37" i="27"/>
  <c r="AJ37" i="27" s="1"/>
  <c r="Y37" i="27"/>
  <c r="K37" i="27"/>
  <c r="Q37" i="27"/>
  <c r="F37" i="27"/>
  <c r="C37" i="27"/>
  <c r="R37" i="27"/>
  <c r="G197" i="10"/>
  <c r="K35" i="31"/>
  <c r="A36" i="31"/>
  <c r="M35" i="31"/>
  <c r="Y35" i="31"/>
  <c r="AC35" i="31"/>
  <c r="U35" i="31"/>
  <c r="C35" i="31"/>
  <c r="AB35" i="31"/>
  <c r="N35" i="31"/>
  <c r="F35" i="31"/>
  <c r="Z35" i="31"/>
  <c r="T35" i="31"/>
  <c r="V35" i="31"/>
  <c r="AA35" i="31"/>
  <c r="W35" i="31"/>
  <c r="E35" i="31"/>
  <c r="R35" i="31"/>
  <c r="L35" i="31"/>
  <c r="G35" i="31"/>
  <c r="H35" i="31" s="1"/>
  <c r="X35" i="31"/>
  <c r="P35" i="31"/>
  <c r="J35" i="31"/>
  <c r="D35" i="31"/>
  <c r="O35" i="31"/>
  <c r="B35" i="31"/>
  <c r="AJ35" i="31" s="1"/>
  <c r="I35" i="31"/>
  <c r="S35" i="31"/>
  <c r="Q35" i="31"/>
  <c r="G124" i="12"/>
  <c r="G127" i="12"/>
  <c r="G131" i="12"/>
  <c r="G126" i="12"/>
  <c r="G228" i="12"/>
  <c r="G130" i="12"/>
  <c r="G122" i="12"/>
  <c r="G129" i="12"/>
  <c r="G125" i="12"/>
  <c r="G121" i="12"/>
  <c r="G128" i="12"/>
  <c r="G123" i="12"/>
  <c r="P262" i="12"/>
  <c r="P237" i="12"/>
  <c r="P109" i="12"/>
  <c r="P135" i="12"/>
  <c r="P55" i="12"/>
  <c r="P105" i="12"/>
  <c r="P104" i="12"/>
  <c r="P83" i="12"/>
  <c r="P54" i="12"/>
  <c r="P250" i="12"/>
  <c r="P247" i="12"/>
  <c r="P251" i="12"/>
  <c r="P101" i="12"/>
  <c r="P115" i="12"/>
  <c r="P142" i="12"/>
  <c r="P98" i="12"/>
  <c r="P90" i="12"/>
  <c r="P45" i="12"/>
  <c r="P138" i="12"/>
  <c r="P249" i="12"/>
  <c r="P261" i="12"/>
  <c r="P252" i="12"/>
  <c r="P73" i="12"/>
  <c r="P93" i="12"/>
  <c r="P114" i="12"/>
  <c r="P76" i="12"/>
  <c r="P52" i="12"/>
  <c r="P146" i="12"/>
  <c r="P241" i="12"/>
  <c r="P246" i="12"/>
  <c r="P244" i="12"/>
  <c r="P136" i="12"/>
  <c r="P80" i="12"/>
  <c r="P106" i="12"/>
  <c r="P53" i="12"/>
  <c r="P147" i="12"/>
  <c r="P118" i="12"/>
  <c r="P263" i="12"/>
  <c r="P238" i="12"/>
  <c r="P236" i="12"/>
  <c r="P116" i="12"/>
  <c r="P79" i="12"/>
  <c r="P92" i="12"/>
  <c r="P148" i="12"/>
  <c r="P139" i="12"/>
  <c r="P110" i="12"/>
  <c r="P248" i="12"/>
  <c r="P260" i="12"/>
  <c r="P137" i="12"/>
  <c r="P108" i="12"/>
  <c r="P78" i="12"/>
  <c r="P141" i="12"/>
  <c r="P140" i="12"/>
  <c r="P111" i="12"/>
  <c r="P77" i="12"/>
  <c r="P240" i="12"/>
  <c r="P245" i="12"/>
  <c r="P117" i="12"/>
  <c r="P94" i="12"/>
  <c r="P71" i="12"/>
  <c r="P113" i="12"/>
  <c r="P103" i="12"/>
  <c r="P102" i="12"/>
  <c r="P107" i="12"/>
  <c r="P134" i="12"/>
  <c r="P91" i="12"/>
  <c r="P84" i="12"/>
  <c r="P242" i="12"/>
  <c r="P72" i="12"/>
  <c r="P239" i="12"/>
  <c r="P243" i="12"/>
  <c r="P95" i="12"/>
  <c r="O264" i="12"/>
  <c r="AH223" i="12"/>
  <c r="AH222" i="12"/>
  <c r="AH59" i="12"/>
  <c r="AH215" i="12"/>
  <c r="AH60" i="12"/>
  <c r="AH212" i="12"/>
  <c r="AH58" i="12"/>
  <c r="AH211" i="12"/>
  <c r="AH67" i="12"/>
  <c r="AH217" i="12"/>
  <c r="AH64" i="12"/>
  <c r="AH216" i="12"/>
  <c r="AH44" i="12"/>
  <c r="AH214" i="12"/>
  <c r="AH68" i="12"/>
  <c r="AH61" i="12"/>
  <c r="AH213" i="12"/>
  <c r="R218" i="12"/>
  <c r="Y164" i="12"/>
  <c r="Y152" i="12"/>
  <c r="Y161" i="12"/>
  <c r="Y153" i="12"/>
  <c r="Y154" i="12"/>
  <c r="Y160" i="12"/>
  <c r="Y166" i="12"/>
  <c r="Y159" i="12"/>
  <c r="Y155" i="12"/>
  <c r="Y165" i="12"/>
  <c r="AA127" i="12"/>
  <c r="AA122" i="12"/>
  <c r="AA228" i="12"/>
  <c r="AA126" i="12"/>
  <c r="AA130" i="12"/>
  <c r="AA125" i="12"/>
  <c r="AA129" i="12"/>
  <c r="AA124" i="12"/>
  <c r="AA121" i="12"/>
  <c r="AA131" i="12"/>
  <c r="AA128" i="12"/>
  <c r="AA123" i="12"/>
  <c r="AB195" i="12"/>
  <c r="AB196" i="12"/>
  <c r="AB43" i="12"/>
  <c r="AB268" i="12"/>
  <c r="AB267" i="12"/>
  <c r="AB170" i="12"/>
  <c r="AD182" i="12"/>
  <c r="AD180" i="12"/>
  <c r="AD177" i="12"/>
  <c r="AD200" i="12"/>
  <c r="AD174" i="12"/>
  <c r="AD189" i="12"/>
  <c r="AD190" i="12"/>
  <c r="AD204" i="12"/>
  <c r="AD198" i="12"/>
  <c r="AD173" i="12"/>
  <c r="AD179" i="12"/>
  <c r="AD176" i="12"/>
  <c r="AD202" i="12"/>
  <c r="AD203" i="12"/>
  <c r="AD186" i="12"/>
  <c r="AD194" i="12"/>
  <c r="AD193" i="12"/>
  <c r="AD197" i="12"/>
  <c r="AD178" i="12"/>
  <c r="AD183" i="12"/>
  <c r="AD207" i="12"/>
  <c r="AD191" i="12"/>
  <c r="AD192" i="12"/>
  <c r="AD205" i="12"/>
  <c r="AD175" i="12"/>
  <c r="AD201" i="12"/>
  <c r="AD206" i="12"/>
  <c r="AD185" i="12"/>
  <c r="AD187" i="12"/>
  <c r="AD184" i="12"/>
  <c r="AD181" i="12"/>
  <c r="K255" i="12"/>
  <c r="K87" i="12"/>
  <c r="K184" i="12" s="1"/>
  <c r="AF202" i="12"/>
  <c r="AF189" i="12"/>
  <c r="AF205" i="12"/>
  <c r="AF182" i="12"/>
  <c r="AF191" i="12"/>
  <c r="AF187" i="12"/>
  <c r="AF190" i="12"/>
  <c r="AF174" i="12"/>
  <c r="AF206" i="12"/>
  <c r="AF193" i="12"/>
  <c r="AF176" i="12"/>
  <c r="AF173" i="12"/>
  <c r="AF180" i="12"/>
  <c r="AF186" i="12"/>
  <c r="AF194" i="12"/>
  <c r="AF203" i="12"/>
  <c r="AF178" i="12"/>
  <c r="AF183" i="12"/>
  <c r="AF198" i="12"/>
  <c r="AF197" i="12"/>
  <c r="AF185" i="12"/>
  <c r="AF175" i="12"/>
  <c r="AF204" i="12"/>
  <c r="AF207" i="12"/>
  <c r="AF192" i="12"/>
  <c r="AF179" i="12"/>
  <c r="AF177" i="12"/>
  <c r="AF184" i="12"/>
  <c r="AF201" i="12"/>
  <c r="AF200" i="12"/>
  <c r="AF181" i="12"/>
  <c r="L245" i="12"/>
  <c r="L249" i="12"/>
  <c r="L248" i="12"/>
  <c r="L53" i="12"/>
  <c r="L139" i="12"/>
  <c r="L102" i="12"/>
  <c r="L116" i="12"/>
  <c r="L80" i="12"/>
  <c r="L77" i="12"/>
  <c r="L237" i="12"/>
  <c r="L241" i="12"/>
  <c r="L240" i="12"/>
  <c r="L148" i="12"/>
  <c r="L111" i="12"/>
  <c r="L137" i="12"/>
  <c r="L108" i="12"/>
  <c r="L79" i="12"/>
  <c r="L182" i="12" s="1"/>
  <c r="L45" i="12"/>
  <c r="L251" i="12"/>
  <c r="L239" i="12"/>
  <c r="L105" i="12"/>
  <c r="L104" i="12"/>
  <c r="L146" i="12"/>
  <c r="L186" i="12" s="1"/>
  <c r="L101" i="12"/>
  <c r="L135" i="12"/>
  <c r="L191" i="12" s="1"/>
  <c r="L55" i="12"/>
  <c r="L206" i="12" s="1"/>
  <c r="L52" i="12"/>
  <c r="L178" i="12" s="1"/>
  <c r="L261" i="12"/>
  <c r="L243" i="12"/>
  <c r="L263" i="12"/>
  <c r="L98" i="12"/>
  <c r="L193" i="12" s="1"/>
  <c r="L90" i="12"/>
  <c r="L138" i="12"/>
  <c r="L95" i="12"/>
  <c r="L115" i="12"/>
  <c r="L134" i="12"/>
  <c r="L54" i="12"/>
  <c r="L205" i="12" s="1"/>
  <c r="L246" i="12"/>
  <c r="L250" i="12"/>
  <c r="L238" i="12"/>
  <c r="L91" i="12"/>
  <c r="L84" i="12"/>
  <c r="L183" i="12" s="1"/>
  <c r="L118" i="12"/>
  <c r="L73" i="12"/>
  <c r="L202" i="12" s="1"/>
  <c r="L107" i="12"/>
  <c r="L114" i="12"/>
  <c r="L244" i="12"/>
  <c r="L140" i="12"/>
  <c r="L136" i="12"/>
  <c r="L142" i="12"/>
  <c r="L242" i="12"/>
  <c r="L94" i="12"/>
  <c r="L262" i="12"/>
  <c r="L147" i="12"/>
  <c r="L72" i="12"/>
  <c r="L247" i="12"/>
  <c r="L103" i="12"/>
  <c r="L93" i="12"/>
  <c r="L236" i="12"/>
  <c r="L83" i="12"/>
  <c r="L78" i="12"/>
  <c r="L141" i="12"/>
  <c r="L110" i="12"/>
  <c r="L71" i="12"/>
  <c r="L260" i="12"/>
  <c r="L113" i="12"/>
  <c r="L117" i="12"/>
  <c r="L106" i="12"/>
  <c r="L252" i="12"/>
  <c r="L76" i="12"/>
  <c r="L180" i="12" s="1"/>
  <c r="L109" i="12"/>
  <c r="L92" i="12"/>
  <c r="I204" i="12"/>
  <c r="I176" i="12"/>
  <c r="I202" i="12"/>
  <c r="I183" i="12"/>
  <c r="I192" i="12"/>
  <c r="I181" i="12"/>
  <c r="I198" i="12"/>
  <c r="I185" i="12"/>
  <c r="I173" i="12"/>
  <c r="I203" i="12"/>
  <c r="I177" i="12"/>
  <c r="I194" i="12"/>
  <c r="I182" i="12"/>
  <c r="I189" i="12"/>
  <c r="I207" i="12"/>
  <c r="I180" i="12"/>
  <c r="I206" i="12"/>
  <c r="I190" i="12"/>
  <c r="I187" i="12"/>
  <c r="I179" i="12"/>
  <c r="I201" i="12"/>
  <c r="AE123" i="12"/>
  <c r="AE228" i="12"/>
  <c r="AE130" i="12"/>
  <c r="AE125" i="12"/>
  <c r="AE121" i="12"/>
  <c r="AE128" i="12"/>
  <c r="AE124" i="12"/>
  <c r="AE127" i="12"/>
  <c r="AE126" i="12"/>
  <c r="AE131" i="12"/>
  <c r="AE122" i="12"/>
  <c r="AE129" i="12"/>
  <c r="Y121" i="12"/>
  <c r="Y128" i="12"/>
  <c r="Y123" i="12"/>
  <c r="Y130" i="12"/>
  <c r="Y125" i="12"/>
  <c r="Y122" i="12"/>
  <c r="Y124" i="12"/>
  <c r="Y228" i="12"/>
  <c r="Y131" i="12"/>
  <c r="Y129" i="12"/>
  <c r="Y127" i="12"/>
  <c r="Y126" i="12"/>
  <c r="P216" i="12"/>
  <c r="P61" i="12"/>
  <c r="P217" i="12"/>
  <c r="P212" i="12"/>
  <c r="P44" i="12"/>
  <c r="P223" i="12"/>
  <c r="P215" i="12"/>
  <c r="P60" i="12"/>
  <c r="P222" i="12"/>
  <c r="P59" i="12"/>
  <c r="P214" i="12"/>
  <c r="P68" i="12"/>
  <c r="P213" i="12"/>
  <c r="P58" i="12"/>
  <c r="P211" i="12"/>
  <c r="P67" i="12"/>
  <c r="P64" i="12"/>
  <c r="S125" i="12"/>
  <c r="S121" i="12"/>
  <c r="S131" i="12"/>
  <c r="S128" i="12"/>
  <c r="S123" i="12"/>
  <c r="S127" i="12"/>
  <c r="S130" i="12"/>
  <c r="S228" i="12"/>
  <c r="S126" i="12"/>
  <c r="S122" i="12"/>
  <c r="S129" i="12"/>
  <c r="S124" i="12"/>
  <c r="T260" i="12"/>
  <c r="T242" i="12"/>
  <c r="T240" i="12"/>
  <c r="T76" i="12"/>
  <c r="T147" i="12"/>
  <c r="T110" i="12"/>
  <c r="T136" i="12"/>
  <c r="T93" i="12"/>
  <c r="T106" i="12"/>
  <c r="T245" i="12"/>
  <c r="T249" i="12"/>
  <c r="T238" i="12"/>
  <c r="T53" i="12"/>
  <c r="T139" i="12"/>
  <c r="T102" i="12"/>
  <c r="T116" i="12"/>
  <c r="T80" i="12"/>
  <c r="T54" i="12"/>
  <c r="T252" i="12"/>
  <c r="T262" i="12"/>
  <c r="T141" i="12"/>
  <c r="T140" i="12"/>
  <c r="T103" i="12"/>
  <c r="T117" i="12"/>
  <c r="T94" i="12"/>
  <c r="T78" i="12"/>
  <c r="T45" i="12"/>
  <c r="T244" i="12"/>
  <c r="T247" i="12"/>
  <c r="T113" i="12"/>
  <c r="T83" i="12"/>
  <c r="T109" i="12"/>
  <c r="T72" i="12"/>
  <c r="T71" i="12"/>
  <c r="T92" i="12"/>
  <c r="T251" i="12"/>
  <c r="T239" i="12"/>
  <c r="T105" i="12"/>
  <c r="T104" i="12"/>
  <c r="T146" i="12"/>
  <c r="T101" i="12"/>
  <c r="T135" i="12"/>
  <c r="T55" i="12"/>
  <c r="T142" i="12"/>
  <c r="T261" i="12"/>
  <c r="T243" i="12"/>
  <c r="T236" i="12"/>
  <c r="T98" i="12"/>
  <c r="T90" i="12"/>
  <c r="T138" i="12"/>
  <c r="T95" i="12"/>
  <c r="T115" i="12"/>
  <c r="T77" i="12"/>
  <c r="T134" i="12"/>
  <c r="T246" i="12"/>
  <c r="T250" i="12"/>
  <c r="T248" i="12"/>
  <c r="T91" i="12"/>
  <c r="T84" i="12"/>
  <c r="T118" i="12"/>
  <c r="T73" i="12"/>
  <c r="T107" i="12"/>
  <c r="T114" i="12"/>
  <c r="T108" i="12"/>
  <c r="T79" i="12"/>
  <c r="T237" i="12"/>
  <c r="T52" i="12"/>
  <c r="T241" i="12"/>
  <c r="T263" i="12"/>
  <c r="T148" i="12"/>
  <c r="T111" i="12"/>
  <c r="T137" i="12"/>
  <c r="V218" i="12"/>
  <c r="R239" i="12"/>
  <c r="R236" i="12"/>
  <c r="R135" i="12"/>
  <c r="R55" i="12"/>
  <c r="R105" i="12"/>
  <c r="R104" i="12"/>
  <c r="R146" i="12"/>
  <c r="R101" i="12"/>
  <c r="R94" i="12"/>
  <c r="R261" i="12"/>
  <c r="R251" i="12"/>
  <c r="R115" i="12"/>
  <c r="R142" i="12"/>
  <c r="R98" i="12"/>
  <c r="R90" i="12"/>
  <c r="R138" i="12"/>
  <c r="R95" i="12"/>
  <c r="R52" i="12"/>
  <c r="R248" i="12"/>
  <c r="R245" i="12"/>
  <c r="R241" i="12"/>
  <c r="R80" i="12"/>
  <c r="R106" i="12"/>
  <c r="R53" i="12"/>
  <c r="R139" i="12"/>
  <c r="R102" i="12"/>
  <c r="R116" i="12"/>
  <c r="R240" i="12"/>
  <c r="R237" i="12"/>
  <c r="R238" i="12"/>
  <c r="R79" i="12"/>
  <c r="R92" i="12"/>
  <c r="R148" i="12"/>
  <c r="R111" i="12"/>
  <c r="R137" i="12"/>
  <c r="R77" i="12"/>
  <c r="R262" i="12"/>
  <c r="R252" i="12"/>
  <c r="R250" i="12"/>
  <c r="R78" i="12"/>
  <c r="R141" i="12"/>
  <c r="R140" i="12"/>
  <c r="R103" i="12"/>
  <c r="R117" i="12"/>
  <c r="R108" i="12"/>
  <c r="R244" i="12"/>
  <c r="R114" i="12"/>
  <c r="R118" i="12"/>
  <c r="R243" i="12"/>
  <c r="R113" i="12"/>
  <c r="R110" i="12"/>
  <c r="R249" i="12"/>
  <c r="R91" i="12"/>
  <c r="R109" i="12"/>
  <c r="R242" i="12"/>
  <c r="R76" i="12"/>
  <c r="R73" i="12"/>
  <c r="R263" i="12"/>
  <c r="R107" i="12"/>
  <c r="R72" i="12"/>
  <c r="R247" i="12"/>
  <c r="R93" i="12"/>
  <c r="R84" i="12"/>
  <c r="R54" i="12"/>
  <c r="R246" i="12"/>
  <c r="R71" i="12"/>
  <c r="R147" i="12"/>
  <c r="R136" i="12"/>
  <c r="R260" i="12"/>
  <c r="R134" i="12"/>
  <c r="R83" i="12"/>
  <c r="R45" i="12"/>
  <c r="Y216" i="12"/>
  <c r="Y211" i="12"/>
  <c r="Y44" i="12"/>
  <c r="Y222" i="12"/>
  <c r="Y61" i="12"/>
  <c r="Y212" i="12"/>
  <c r="Y58" i="12"/>
  <c r="Y223" i="12"/>
  <c r="Y67" i="12"/>
  <c r="Y217" i="12"/>
  <c r="Y64" i="12"/>
  <c r="Y213" i="12"/>
  <c r="Y215" i="12"/>
  <c r="Y59" i="12"/>
  <c r="Y68" i="12"/>
  <c r="Y60" i="12"/>
  <c r="Y214" i="12"/>
  <c r="AJ170" i="12"/>
  <c r="AJ43" i="12"/>
  <c r="AJ268" i="12"/>
  <c r="AJ267" i="12"/>
  <c r="AJ195" i="12"/>
  <c r="AJ196" i="12"/>
  <c r="V268" i="12"/>
  <c r="V196" i="12"/>
  <c r="V195" i="12"/>
  <c r="V43" i="12"/>
  <c r="V267" i="12"/>
  <c r="V170" i="12"/>
  <c r="M223" i="12"/>
  <c r="M58" i="12"/>
  <c r="M215" i="12"/>
  <c r="M64" i="12"/>
  <c r="M217" i="12"/>
  <c r="M59" i="12"/>
  <c r="M174" i="12" s="1"/>
  <c r="M216" i="12"/>
  <c r="M67" i="12"/>
  <c r="M222" i="12"/>
  <c r="M61" i="12"/>
  <c r="M214" i="12"/>
  <c r="M60" i="12"/>
  <c r="M175" i="12" s="1"/>
  <c r="M213" i="12"/>
  <c r="M44" i="12"/>
  <c r="M68" i="12"/>
  <c r="M212" i="12"/>
  <c r="M211" i="12"/>
  <c r="X122" i="12"/>
  <c r="X129" i="12"/>
  <c r="X128" i="12"/>
  <c r="X124" i="12"/>
  <c r="X127" i="12"/>
  <c r="X131" i="12"/>
  <c r="X126" i="12"/>
  <c r="X123" i="12"/>
  <c r="X130" i="12"/>
  <c r="X125" i="12"/>
  <c r="X228" i="12"/>
  <c r="X121" i="12"/>
  <c r="Y240" i="12"/>
  <c r="Y245" i="12"/>
  <c r="Y243" i="12"/>
  <c r="Y107" i="12"/>
  <c r="Y54" i="12"/>
  <c r="Y103" i="12"/>
  <c r="Y73" i="12"/>
  <c r="Y109" i="12"/>
  <c r="Y262" i="12"/>
  <c r="Y237" i="12"/>
  <c r="Y136" i="12"/>
  <c r="Y93" i="12"/>
  <c r="Y141" i="12"/>
  <c r="Y104" i="12"/>
  <c r="Y83" i="12"/>
  <c r="Y137" i="12"/>
  <c r="Y101" i="12"/>
  <c r="Y239" i="12"/>
  <c r="Y244" i="12"/>
  <c r="Y108" i="12"/>
  <c r="Y134" i="12"/>
  <c r="Y105" i="12"/>
  <c r="Y84" i="12"/>
  <c r="Y138" i="12"/>
  <c r="Y80" i="12"/>
  <c r="Y45" i="12"/>
  <c r="Y249" i="12"/>
  <c r="Y261" i="12"/>
  <c r="Y236" i="12"/>
  <c r="Y94" i="12"/>
  <c r="Y114" i="12"/>
  <c r="Y98" i="12"/>
  <c r="Y52" i="12"/>
  <c r="Y118" i="12"/>
  <c r="Y78" i="12"/>
  <c r="Y53" i="12"/>
  <c r="Y241" i="12"/>
  <c r="Y246" i="12"/>
  <c r="Y250" i="12"/>
  <c r="Y72" i="12"/>
  <c r="Y106" i="12"/>
  <c r="Y91" i="12"/>
  <c r="Y147" i="12"/>
  <c r="Y110" i="12"/>
  <c r="Y76" i="12"/>
  <c r="Y263" i="12"/>
  <c r="Y238" i="12"/>
  <c r="Y242" i="12"/>
  <c r="Y135" i="12"/>
  <c r="Y92" i="12"/>
  <c r="Y148" i="12"/>
  <c r="Y139" i="12"/>
  <c r="Y102" i="12"/>
  <c r="Y117" i="12"/>
  <c r="Y260" i="12"/>
  <c r="Y140" i="12"/>
  <c r="Y252" i="12"/>
  <c r="Y90" i="12"/>
  <c r="Y251" i="12"/>
  <c r="Y111" i="12"/>
  <c r="Y116" i="12"/>
  <c r="Y146" i="12"/>
  <c r="Y115" i="12"/>
  <c r="Y95" i="12"/>
  <c r="Y142" i="12"/>
  <c r="Y71" i="12"/>
  <c r="Y248" i="12"/>
  <c r="Y77" i="12"/>
  <c r="Y55" i="12"/>
  <c r="Y247" i="12"/>
  <c r="Y113" i="12"/>
  <c r="Y79" i="12"/>
  <c r="AA218" i="12"/>
  <c r="AE255" i="12"/>
  <c r="AE87" i="12"/>
  <c r="G186" i="8"/>
  <c r="E186" i="8" s="1"/>
  <c r="G147" i="39" s="1"/>
  <c r="V44" i="15"/>
  <c r="S47" i="15"/>
  <c r="G206" i="10"/>
  <c r="U29" i="14"/>
  <c r="Z29" i="14"/>
  <c r="Q30" i="14"/>
  <c r="AE27" i="14"/>
  <c r="AA25" i="14"/>
  <c r="W23" i="14"/>
  <c r="S21" i="14"/>
  <c r="O19" i="14"/>
  <c r="K17" i="14"/>
  <c r="K229" i="14" s="1"/>
  <c r="G15" i="14"/>
  <c r="AG12" i="14"/>
  <c r="AC10" i="14"/>
  <c r="Y8" i="14"/>
  <c r="U6" i="14"/>
  <c r="U47" i="14" s="1"/>
  <c r="Q4" i="14"/>
  <c r="Q46" i="14" s="1"/>
  <c r="M2" i="14"/>
  <c r="P28" i="14"/>
  <c r="L26" i="14"/>
  <c r="H24" i="14"/>
  <c r="AH21" i="14"/>
  <c r="AD19" i="14"/>
  <c r="Z17" i="14"/>
  <c r="Z229" i="14" s="1"/>
  <c r="V15" i="14"/>
  <c r="R13" i="14"/>
  <c r="N11" i="14"/>
  <c r="J9" i="14"/>
  <c r="AJ6" i="14"/>
  <c r="AJ47" i="14" s="1"/>
  <c r="AF4" i="14"/>
  <c r="AF46" i="14" s="1"/>
  <c r="AB2" i="14"/>
  <c r="M30" i="14"/>
  <c r="AB27" i="14"/>
  <c r="X25" i="14"/>
  <c r="T23" i="14"/>
  <c r="P21" i="14"/>
  <c r="L19" i="14"/>
  <c r="H17" i="14"/>
  <c r="H229" i="14" s="1"/>
  <c r="AH14" i="14"/>
  <c r="AD12" i="14"/>
  <c r="Z10" i="14"/>
  <c r="V8" i="14"/>
  <c r="R6" i="14"/>
  <c r="R47" i="14" s="1"/>
  <c r="N4" i="14"/>
  <c r="N46" i="14" s="1"/>
  <c r="J2" i="14"/>
  <c r="U28" i="14"/>
  <c r="Q26" i="14"/>
  <c r="M24" i="14"/>
  <c r="I22" i="14"/>
  <c r="AI19" i="14"/>
  <c r="AE17" i="14"/>
  <c r="AE229" i="14" s="1"/>
  <c r="AA15" i="14"/>
  <c r="W13" i="14"/>
  <c r="S11" i="14"/>
  <c r="O9" i="14"/>
  <c r="K7" i="14"/>
  <c r="K156" i="14" s="1"/>
  <c r="G5" i="14"/>
  <c r="AG2" i="14"/>
  <c r="X27" i="14"/>
  <c r="P23" i="14"/>
  <c r="H19" i="14"/>
  <c r="AD14" i="14"/>
  <c r="V10" i="14"/>
  <c r="N6" i="14"/>
  <c r="N47" i="14" s="1"/>
  <c r="I30" i="14"/>
  <c r="Q25" i="14"/>
  <c r="I21" i="14"/>
  <c r="AE16" i="14"/>
  <c r="AE232" i="14" s="1"/>
  <c r="W12" i="14"/>
  <c r="O8" i="14"/>
  <c r="G4" i="14"/>
  <c r="G46" i="14" s="1"/>
  <c r="R27" i="14"/>
  <c r="J23" i="14"/>
  <c r="AF18" i="14"/>
  <c r="AF233" i="14" s="1"/>
  <c r="X14" i="14"/>
  <c r="P10" i="14"/>
  <c r="H6" i="14"/>
  <c r="H47" i="14" s="1"/>
  <c r="AB29" i="14"/>
  <c r="M25" i="14"/>
  <c r="AI20" i="14"/>
  <c r="AA16" i="14"/>
  <c r="AA232" i="14" s="1"/>
  <c r="S12" i="14"/>
  <c r="K8" i="14"/>
  <c r="AG3" i="14"/>
  <c r="AF27" i="14"/>
  <c r="X23" i="14"/>
  <c r="P19" i="14"/>
  <c r="H15" i="14"/>
  <c r="AD10" i="14"/>
  <c r="V6" i="14"/>
  <c r="V47" i="14" s="1"/>
  <c r="N2" i="14"/>
  <c r="G26" i="14"/>
  <c r="AC21" i="14"/>
  <c r="U17" i="14"/>
  <c r="U229" i="14" s="1"/>
  <c r="M13" i="14"/>
  <c r="AI8" i="14"/>
  <c r="AA4" i="14"/>
  <c r="AA46" i="14" s="1"/>
  <c r="T24" i="14"/>
  <c r="R7" i="14"/>
  <c r="R156" i="14" s="1"/>
  <c r="Y17" i="14"/>
  <c r="Y229" i="14" s="1"/>
  <c r="L28" i="14"/>
  <c r="J11" i="14"/>
  <c r="U23" i="14"/>
  <c r="S6" i="14"/>
  <c r="S47" i="14" s="1"/>
  <c r="J19" i="14"/>
  <c r="H2" i="14"/>
  <c r="S14" i="14"/>
  <c r="W24" i="14"/>
  <c r="U7" i="14"/>
  <c r="U156" i="14" s="1"/>
  <c r="Z3" i="14"/>
  <c r="M29" i="14"/>
  <c r="R29" i="14"/>
  <c r="AJ29" i="14"/>
  <c r="W27" i="14"/>
  <c r="S25" i="14"/>
  <c r="O23" i="14"/>
  <c r="K21" i="14"/>
  <c r="G19" i="14"/>
  <c r="AG16" i="14"/>
  <c r="AG232" i="14" s="1"/>
  <c r="AC14" i="14"/>
  <c r="Y12" i="14"/>
  <c r="U10" i="14"/>
  <c r="Q8" i="14"/>
  <c r="M6" i="14"/>
  <c r="M47" i="14" s="1"/>
  <c r="I4" i="14"/>
  <c r="I46" i="14" s="1"/>
  <c r="Z30" i="14"/>
  <c r="H28" i="14"/>
  <c r="AH25" i="14"/>
  <c r="AD23" i="14"/>
  <c r="Z21" i="14"/>
  <c r="V19" i="14"/>
  <c r="R17" i="14"/>
  <c r="R229" i="14" s="1"/>
  <c r="N15" i="14"/>
  <c r="J13" i="14"/>
  <c r="AJ10" i="14"/>
  <c r="AF8" i="14"/>
  <c r="AB6" i="14"/>
  <c r="AB47" i="14" s="1"/>
  <c r="X4" i="14"/>
  <c r="X46" i="14" s="1"/>
  <c r="T2" i="14"/>
  <c r="AF29" i="14"/>
  <c r="T27" i="14"/>
  <c r="P25" i="14"/>
  <c r="L23" i="14"/>
  <c r="H21" i="14"/>
  <c r="AH18" i="14"/>
  <c r="AH233" i="14" s="1"/>
  <c r="AD16" i="14"/>
  <c r="AD232" i="14" s="1"/>
  <c r="Z14" i="14"/>
  <c r="V12" i="14"/>
  <c r="R10" i="14"/>
  <c r="N8" i="14"/>
  <c r="J6" i="14"/>
  <c r="J47" i="14" s="1"/>
  <c r="AJ3" i="14"/>
  <c r="AH30" i="14"/>
  <c r="M28" i="14"/>
  <c r="I26" i="14"/>
  <c r="AI23" i="14"/>
  <c r="AE21" i="14"/>
  <c r="AA19" i="14"/>
  <c r="W17" i="14"/>
  <c r="W229" i="14" s="1"/>
  <c r="S15" i="14"/>
  <c r="O13" i="14"/>
  <c r="K11" i="14"/>
  <c r="G9" i="14"/>
  <c r="AG6" i="14"/>
  <c r="AG47" i="14" s="1"/>
  <c r="AC4" i="14"/>
  <c r="AC46" i="14" s="1"/>
  <c r="Y2" i="14"/>
  <c r="H27" i="14"/>
  <c r="AD22" i="14"/>
  <c r="V18" i="14"/>
  <c r="V233" i="14" s="1"/>
  <c r="N14" i="14"/>
  <c r="AJ9" i="14"/>
  <c r="AB5" i="14"/>
  <c r="L29" i="14"/>
  <c r="AE24" i="14"/>
  <c r="W20" i="14"/>
  <c r="O16" i="14"/>
  <c r="O232" i="14" s="1"/>
  <c r="G12" i="14"/>
  <c r="AC7" i="14"/>
  <c r="AC156" i="14" s="1"/>
  <c r="U3" i="14"/>
  <c r="AF26" i="14"/>
  <c r="X22" i="14"/>
  <c r="P18" i="14"/>
  <c r="P233" i="14" s="1"/>
  <c r="H14" i="14"/>
  <c r="AD9" i="14"/>
  <c r="V5" i="14"/>
  <c r="G29" i="14"/>
  <c r="AA24" i="14"/>
  <c r="S20" i="14"/>
  <c r="K16" i="14"/>
  <c r="K232" i="14" s="1"/>
  <c r="AG11" i="14"/>
  <c r="Y7" i="14"/>
  <c r="Y156" i="14" s="1"/>
  <c r="Q3" i="14"/>
  <c r="P27" i="14"/>
  <c r="H23" i="14"/>
  <c r="AD18" i="14"/>
  <c r="AD233" i="14" s="1"/>
  <c r="V14" i="14"/>
  <c r="N10" i="14"/>
  <c r="AJ5" i="14"/>
  <c r="S30" i="14"/>
  <c r="U25" i="14"/>
  <c r="M21" i="14"/>
  <c r="AI16" i="14"/>
  <c r="AI232" i="14" s="1"/>
  <c r="AA12" i="14"/>
  <c r="S8" i="14"/>
  <c r="K4" i="14"/>
  <c r="K46" i="14" s="1"/>
  <c r="P22" i="14"/>
  <c r="N5" i="14"/>
  <c r="U15" i="14"/>
  <c r="H26" i="14"/>
  <c r="AJ8" i="14"/>
  <c r="Q21" i="14"/>
  <c r="O4" i="14"/>
  <c r="O46" i="14" s="1"/>
  <c r="AJ16" i="14"/>
  <c r="AJ232" i="14" s="1"/>
  <c r="W29" i="14"/>
  <c r="O12" i="14"/>
  <c r="S22" i="14"/>
  <c r="Q5" i="14"/>
  <c r="X18" i="14"/>
  <c r="X233" i="14" s="1"/>
  <c r="AA23" i="14"/>
  <c r="H22" i="14"/>
  <c r="S28" i="14"/>
  <c r="AG19" i="14"/>
  <c r="Q11" i="14"/>
  <c r="AD26" i="14"/>
  <c r="N18" i="14"/>
  <c r="N233" i="14" s="1"/>
  <c r="AB9" i="14"/>
  <c r="Q29" i="14"/>
  <c r="AF30" i="14"/>
  <c r="AI28" i="14"/>
  <c r="J29" i="14"/>
  <c r="Y29" i="14"/>
  <c r="O27" i="14"/>
  <c r="K25" i="14"/>
  <c r="G23" i="14"/>
  <c r="AG20" i="14"/>
  <c r="AC18" i="14"/>
  <c r="AC233" i="14" s="1"/>
  <c r="Y16" i="14"/>
  <c r="Y232" i="14" s="1"/>
  <c r="U14" i="14"/>
  <c r="Q12" i="14"/>
  <c r="M10" i="14"/>
  <c r="I8" i="14"/>
  <c r="AI5" i="14"/>
  <c r="AE3" i="14"/>
  <c r="P30" i="14"/>
  <c r="AD27" i="14"/>
  <c r="Z25" i="14"/>
  <c r="V23" i="14"/>
  <c r="R21" i="14"/>
  <c r="N19" i="14"/>
  <c r="J17" i="14"/>
  <c r="J229" i="14" s="1"/>
  <c r="AJ14" i="14"/>
  <c r="AF12" i="14"/>
  <c r="AB10" i="14"/>
  <c r="X8" i="14"/>
  <c r="T6" i="14"/>
  <c r="T47" i="14" s="1"/>
  <c r="P4" i="14"/>
  <c r="P46" i="14" s="1"/>
  <c r="L2" i="14"/>
  <c r="V29" i="14"/>
  <c r="L27" i="14"/>
  <c r="H25" i="14"/>
  <c r="AH22" i="14"/>
  <c r="AD20" i="14"/>
  <c r="Z18" i="14"/>
  <c r="Z233" i="14" s="1"/>
  <c r="V16" i="14"/>
  <c r="V232" i="14" s="1"/>
  <c r="R14" i="14"/>
  <c r="N12" i="14"/>
  <c r="J10" i="14"/>
  <c r="AJ7" i="14"/>
  <c r="AJ156" i="14" s="1"/>
  <c r="AF5" i="14"/>
  <c r="AB3" i="14"/>
  <c r="V30" i="14"/>
  <c r="AI27" i="14"/>
  <c r="AE25" i="14"/>
  <c r="W21" i="14"/>
  <c r="S19" i="14"/>
  <c r="O17" i="14"/>
  <c r="O229" i="14" s="1"/>
  <c r="K15" i="14"/>
  <c r="G13" i="14"/>
  <c r="AG10" i="14"/>
  <c r="AC8" i="14"/>
  <c r="Y6" i="14"/>
  <c r="Y47" i="14" s="1"/>
  <c r="U4" i="14"/>
  <c r="U46" i="14" s="1"/>
  <c r="Q2" i="14"/>
  <c r="V26" i="14"/>
  <c r="N22" i="14"/>
  <c r="AJ17" i="14"/>
  <c r="AJ229" i="14" s="1"/>
  <c r="AB13" i="14"/>
  <c r="T9" i="14"/>
  <c r="L5" i="14"/>
  <c r="W28" i="14"/>
  <c r="O24" i="14"/>
  <c r="G20" i="14"/>
  <c r="AC15" i="14"/>
  <c r="U11" i="14"/>
  <c r="M7" i="14"/>
  <c r="M156" i="14" s="1"/>
  <c r="AI2" i="14"/>
  <c r="P26" i="14"/>
  <c r="AD17" i="14"/>
  <c r="AD229" i="14" s="1"/>
  <c r="V13" i="14"/>
  <c r="N9" i="14"/>
  <c r="AJ4" i="14"/>
  <c r="AJ46" i="14" s="1"/>
  <c r="K24" i="14"/>
  <c r="Y15" i="14"/>
  <c r="AE2" i="14"/>
  <c r="V22" i="14"/>
  <c r="AJ13" i="14"/>
  <c r="T5" i="14"/>
  <c r="AE30" i="14"/>
  <c r="AJ30" i="14"/>
  <c r="AF28" i="14"/>
  <c r="O29" i="14"/>
  <c r="G27" i="14"/>
  <c r="AG24" i="14"/>
  <c r="AC22" i="14"/>
  <c r="Y20" i="14"/>
  <c r="U18" i="14"/>
  <c r="U233" i="14" s="1"/>
  <c r="Q16" i="14"/>
  <c r="Q232" i="14" s="1"/>
  <c r="M14" i="14"/>
  <c r="I12" i="14"/>
  <c r="AI9" i="14"/>
  <c r="AE7" i="14"/>
  <c r="AE156" i="14" s="1"/>
  <c r="AA5" i="14"/>
  <c r="W3" i="14"/>
  <c r="AI29" i="14"/>
  <c r="V27" i="14"/>
  <c r="R25" i="14"/>
  <c r="N23" i="14"/>
  <c r="J21" i="14"/>
  <c r="AJ18" i="14"/>
  <c r="AJ233" i="14" s="1"/>
  <c r="AF16" i="14"/>
  <c r="AF232" i="14" s="1"/>
  <c r="AB14" i="14"/>
  <c r="X12" i="14"/>
  <c r="T10" i="14"/>
  <c r="P8" i="14"/>
  <c r="L6" i="14"/>
  <c r="L47" i="14" s="1"/>
  <c r="H4" i="14"/>
  <c r="H46" i="14" s="1"/>
  <c r="Y30" i="14"/>
  <c r="K29" i="14"/>
  <c r="AH26" i="14"/>
  <c r="AD24" i="14"/>
  <c r="Z22" i="14"/>
  <c r="V20" i="14"/>
  <c r="R18" i="14"/>
  <c r="R233" i="14" s="1"/>
  <c r="N16" i="14"/>
  <c r="N232" i="14" s="1"/>
  <c r="J14" i="14"/>
  <c r="AJ11" i="14"/>
  <c r="AF9" i="14"/>
  <c r="AB7" i="14"/>
  <c r="AB156" i="14" s="1"/>
  <c r="X5" i="14"/>
  <c r="T3" i="14"/>
  <c r="K30" i="14"/>
  <c r="AA27" i="14"/>
  <c r="W25" i="14"/>
  <c r="S23" i="14"/>
  <c r="O21" i="14"/>
  <c r="K19" i="14"/>
  <c r="G17" i="14"/>
  <c r="G229" i="14" s="1"/>
  <c r="AG14" i="14"/>
  <c r="AC12" i="14"/>
  <c r="Y10" i="14"/>
  <c r="U8" i="14"/>
  <c r="Q6" i="14"/>
  <c r="Q47" i="14" s="1"/>
  <c r="M4" i="14"/>
  <c r="M46" i="14" s="1"/>
  <c r="I2" i="14"/>
  <c r="AJ25" i="14"/>
  <c r="AB21" i="14"/>
  <c r="T17" i="14"/>
  <c r="T229" i="14" s="1"/>
  <c r="L13" i="14"/>
  <c r="AH8" i="14"/>
  <c r="Z4" i="14"/>
  <c r="Z46" i="14" s="1"/>
  <c r="G28" i="14"/>
  <c r="AC23" i="14"/>
  <c r="U19" i="14"/>
  <c r="M15" i="14"/>
  <c r="AI10" i="14"/>
  <c r="AA6" i="14"/>
  <c r="AA47" i="14" s="1"/>
  <c r="S2" i="14"/>
  <c r="AD25" i="14"/>
  <c r="V21" i="14"/>
  <c r="N17" i="14"/>
  <c r="N229" i="14" s="1"/>
  <c r="AJ12" i="14"/>
  <c r="AB8" i="14"/>
  <c r="T4" i="14"/>
  <c r="T46" i="14" s="1"/>
  <c r="AG27" i="14"/>
  <c r="Y23" i="14"/>
  <c r="Q19" i="14"/>
  <c r="I15" i="14"/>
  <c r="AE10" i="14"/>
  <c r="W6" i="14"/>
  <c r="W47" i="14" s="1"/>
  <c r="O2" i="14"/>
  <c r="N26" i="14"/>
  <c r="AJ21" i="14"/>
  <c r="AB17" i="14"/>
  <c r="AB229" i="14" s="1"/>
  <c r="T13" i="14"/>
  <c r="L9" i="14"/>
  <c r="AH4" i="14"/>
  <c r="AH46" i="14" s="1"/>
  <c r="AA28" i="14"/>
  <c r="S24" i="14"/>
  <c r="K20" i="14"/>
  <c r="AG15" i="14"/>
  <c r="Y11" i="14"/>
  <c r="Q7" i="14"/>
  <c r="Q156" i="14" s="1"/>
  <c r="I3" i="14"/>
  <c r="H18" i="14"/>
  <c r="H233" i="14" s="1"/>
  <c r="O28" i="14"/>
  <c r="M11" i="14"/>
  <c r="AD21" i="14"/>
  <c r="AB4" i="14"/>
  <c r="AB46" i="14" s="1"/>
  <c r="I17" i="14"/>
  <c r="I229" i="14" s="1"/>
  <c r="U30" i="14"/>
  <c r="AB12" i="14"/>
  <c r="I25" i="14"/>
  <c r="G8" i="14"/>
  <c r="K18" i="14"/>
  <c r="K233" i="14" s="1"/>
  <c r="AJ24" i="14"/>
  <c r="H10" i="14"/>
  <c r="W30" i="14"/>
  <c r="AB30" i="14"/>
  <c r="AC30" i="14"/>
  <c r="AH28" i="14"/>
  <c r="AC26" i="14"/>
  <c r="Y24" i="14"/>
  <c r="U22" i="14"/>
  <c r="Q20" i="14"/>
  <c r="M18" i="14"/>
  <c r="M233" i="14" s="1"/>
  <c r="I16" i="14"/>
  <c r="I232" i="14" s="1"/>
  <c r="AI13" i="14"/>
  <c r="AE11" i="14"/>
  <c r="AA9" i="14"/>
  <c r="W7" i="14"/>
  <c r="W156" i="14" s="1"/>
  <c r="S5" i="14"/>
  <c r="O3" i="14"/>
  <c r="X29" i="14"/>
  <c r="N27" i="14"/>
  <c r="J25" i="14"/>
  <c r="AJ22" i="14"/>
  <c r="AF20" i="14"/>
  <c r="AB18" i="14"/>
  <c r="AB233" i="14" s="1"/>
  <c r="X16" i="14"/>
  <c r="X232" i="14" s="1"/>
  <c r="T14" i="14"/>
  <c r="P12" i="14"/>
  <c r="L10" i="14"/>
  <c r="H8" i="14"/>
  <c r="AH5" i="14"/>
  <c r="AD3" i="14"/>
  <c r="N30" i="14"/>
  <c r="AD28" i="14"/>
  <c r="Z26" i="14"/>
  <c r="V24" i="14"/>
  <c r="R22" i="14"/>
  <c r="N20" i="14"/>
  <c r="J18" i="14"/>
  <c r="J233" i="14" s="1"/>
  <c r="AJ15" i="14"/>
  <c r="AF13" i="14"/>
  <c r="AB11" i="14"/>
  <c r="X9" i="14"/>
  <c r="T7" i="14"/>
  <c r="T156" i="14" s="1"/>
  <c r="P5" i="14"/>
  <c r="L3" i="14"/>
  <c r="AE29" i="14"/>
  <c r="S27" i="14"/>
  <c r="O25" i="14"/>
  <c r="K23" i="14"/>
  <c r="G21" i="14"/>
  <c r="AG18" i="14"/>
  <c r="AG233" i="14" s="1"/>
  <c r="AC16" i="14"/>
  <c r="AC232" i="14" s="1"/>
  <c r="Y14" i="14"/>
  <c r="U12" i="14"/>
  <c r="Q10" i="14"/>
  <c r="M8" i="14"/>
  <c r="I6" i="14"/>
  <c r="I47" i="14" s="1"/>
  <c r="AI3" i="14"/>
  <c r="J30" i="14"/>
  <c r="T25" i="14"/>
  <c r="L21" i="14"/>
  <c r="AH16" i="14"/>
  <c r="AH232" i="14" s="1"/>
  <c r="Z12" i="14"/>
  <c r="R8" i="14"/>
  <c r="J4" i="14"/>
  <c r="J46" i="14" s="1"/>
  <c r="U27" i="14"/>
  <c r="M23" i="14"/>
  <c r="AI18" i="14"/>
  <c r="AI233" i="14" s="1"/>
  <c r="AA14" i="14"/>
  <c r="S10" i="14"/>
  <c r="K6" i="14"/>
  <c r="K47" i="14" s="1"/>
  <c r="AD29" i="14"/>
  <c r="N25" i="14"/>
  <c r="AJ20" i="14"/>
  <c r="AB16" i="14"/>
  <c r="AB232" i="14" s="1"/>
  <c r="T12" i="14"/>
  <c r="L8" i="14"/>
  <c r="AH3" i="14"/>
  <c r="Q27" i="14"/>
  <c r="I23" i="14"/>
  <c r="AE18" i="14"/>
  <c r="AE233" i="14" s="1"/>
  <c r="W14" i="14"/>
  <c r="O10" i="14"/>
  <c r="G6" i="14"/>
  <c r="G47" i="14" s="1"/>
  <c r="AG30" i="14"/>
  <c r="AB25" i="14"/>
  <c r="T21" i="14"/>
  <c r="L17" i="14"/>
  <c r="L229" i="14" s="1"/>
  <c r="AH12" i="14"/>
  <c r="Z8" i="14"/>
  <c r="R4" i="14"/>
  <c r="R46" i="14" s="1"/>
  <c r="K28" i="14"/>
  <c r="AG23" i="14"/>
  <c r="Y19" i="14"/>
  <c r="Q15" i="14"/>
  <c r="I11" i="14"/>
  <c r="AE6" i="14"/>
  <c r="AE47" i="14" s="1"/>
  <c r="W2" i="14"/>
  <c r="AH15" i="14"/>
  <c r="K26" i="14"/>
  <c r="I9" i="14"/>
  <c r="Z19" i="14"/>
  <c r="X2" i="14"/>
  <c r="AI14" i="14"/>
  <c r="Z27" i="14"/>
  <c r="X10" i="14"/>
  <c r="AI22" i="14"/>
  <c r="AG5" i="14"/>
  <c r="G16" i="14"/>
  <c r="G232" i="14" s="1"/>
  <c r="AH7" i="14"/>
  <c r="AH156" i="14" s="1"/>
  <c r="S29" i="14"/>
  <c r="O30" i="14"/>
  <c r="T30" i="14"/>
  <c r="R30" i="14"/>
  <c r="Y28" i="14"/>
  <c r="U26" i="14"/>
  <c r="Q24" i="14"/>
  <c r="M22" i="14"/>
  <c r="I20" i="14"/>
  <c r="AI17" i="14"/>
  <c r="AI229" i="14" s="1"/>
  <c r="AE15" i="14"/>
  <c r="AA13" i="14"/>
  <c r="W11" i="14"/>
  <c r="S9" i="14"/>
  <c r="O7" i="14"/>
  <c r="O156" i="14" s="1"/>
  <c r="K5" i="14"/>
  <c r="G3" i="14"/>
  <c r="N29" i="14"/>
  <c r="AJ26" i="14"/>
  <c r="AF24" i="14"/>
  <c r="AB22" i="14"/>
  <c r="X20" i="14"/>
  <c r="T18" i="14"/>
  <c r="T233" i="14" s="1"/>
  <c r="P16" i="14"/>
  <c r="P232" i="14" s="1"/>
  <c r="L14" i="14"/>
  <c r="H12" i="14"/>
  <c r="AH9" i="14"/>
  <c r="AD7" i="14"/>
  <c r="AD156" i="14" s="1"/>
  <c r="Z5" i="14"/>
  <c r="V3" i="14"/>
  <c r="AG29" i="14"/>
  <c r="V28" i="14"/>
  <c r="R26" i="14"/>
  <c r="N24" i="14"/>
  <c r="J22" i="14"/>
  <c r="AJ19" i="14"/>
  <c r="AF17" i="14"/>
  <c r="AF229" i="14" s="1"/>
  <c r="AB15" i="14"/>
  <c r="X13" i="14"/>
  <c r="T11" i="14"/>
  <c r="P9" i="14"/>
  <c r="L7" i="14"/>
  <c r="L156" i="14" s="1"/>
  <c r="H5" i="14"/>
  <c r="AH2" i="14"/>
  <c r="T29" i="14"/>
  <c r="K27" i="14"/>
  <c r="G25" i="14"/>
  <c r="AG22" i="14"/>
  <c r="AC20" i="14"/>
  <c r="Y18" i="14"/>
  <c r="Y233" i="14" s="1"/>
  <c r="U16" i="14"/>
  <c r="U232" i="14" s="1"/>
  <c r="Q14" i="14"/>
  <c r="M12" i="14"/>
  <c r="I10" i="14"/>
  <c r="AI7" i="14"/>
  <c r="AI156" i="14" s="1"/>
  <c r="AE5" i="14"/>
  <c r="AA3" i="14"/>
  <c r="P29" i="14"/>
  <c r="AH24" i="14"/>
  <c r="Z20" i="14"/>
  <c r="R16" i="14"/>
  <c r="R232" i="14" s="1"/>
  <c r="J12" i="14"/>
  <c r="AF7" i="14"/>
  <c r="AF156" i="14" s="1"/>
  <c r="X3" i="14"/>
  <c r="AI26" i="14"/>
  <c r="AA22" i="14"/>
  <c r="S18" i="14"/>
  <c r="S233" i="14" s="1"/>
  <c r="K14" i="14"/>
  <c r="AG9" i="14"/>
  <c r="Y5" i="14"/>
  <c r="H29" i="14"/>
  <c r="AB24" i="14"/>
  <c r="T20" i="14"/>
  <c r="L16" i="14"/>
  <c r="L232" i="14" s="1"/>
  <c r="AH11" i="14"/>
  <c r="Z7" i="14"/>
  <c r="Z156" i="14" s="1"/>
  <c r="R3" i="14"/>
  <c r="AE26" i="14"/>
  <c r="W22" i="14"/>
  <c r="O18" i="14"/>
  <c r="O233" i="14" s="1"/>
  <c r="G14" i="14"/>
  <c r="AC9" i="14"/>
  <c r="U5" i="14"/>
  <c r="AA29" i="14"/>
  <c r="L25" i="14"/>
  <c r="AH20" i="14"/>
  <c r="Z16" i="14"/>
  <c r="Z232" i="14" s="1"/>
  <c r="R12" i="14"/>
  <c r="J8" i="14"/>
  <c r="AF3" i="14"/>
  <c r="Y27" i="14"/>
  <c r="Q23" i="14"/>
  <c r="I19" i="14"/>
  <c r="AE14" i="14"/>
  <c r="W10" i="14"/>
  <c r="O6" i="14"/>
  <c r="O47" i="14" s="1"/>
  <c r="G2" i="14"/>
  <c r="AD13" i="14"/>
  <c r="G24" i="14"/>
  <c r="AI6" i="14"/>
  <c r="AI47" i="14" s="1"/>
  <c r="V17" i="14"/>
  <c r="V229" i="14" s="1"/>
  <c r="AD30" i="14"/>
  <c r="AE12" i="14"/>
  <c r="V25" i="14"/>
  <c r="T8" i="14"/>
  <c r="AE20" i="14"/>
  <c r="AC3" i="14"/>
  <c r="AG13" i="14"/>
  <c r="AF22" i="14"/>
  <c r="J27" i="14"/>
  <c r="Q28" i="14"/>
  <c r="AE19" i="14"/>
  <c r="O11" i="14"/>
  <c r="AC2" i="14"/>
  <c r="T22" i="14"/>
  <c r="AH13" i="14"/>
  <c r="R5" i="14"/>
  <c r="J26" i="14"/>
  <c r="X17" i="14"/>
  <c r="X229" i="14" s="1"/>
  <c r="H9" i="14"/>
  <c r="I29" i="14"/>
  <c r="U20" i="14"/>
  <c r="AI11" i="14"/>
  <c r="S3" i="14"/>
  <c r="AF15" i="14"/>
  <c r="S26" i="14"/>
  <c r="Q9" i="14"/>
  <c r="AH19" i="14"/>
  <c r="AF2" i="14"/>
  <c r="U13" i="14"/>
  <c r="R28" i="14"/>
  <c r="P11" i="14"/>
  <c r="AE22" i="14"/>
  <c r="K12" i="14"/>
  <c r="X26" i="14"/>
  <c r="AE4" i="14"/>
  <c r="AE46" i="14" s="1"/>
  <c r="M19" i="14"/>
  <c r="L4" i="14"/>
  <c r="L46" i="14" s="1"/>
  <c r="AC11" i="14"/>
  <c r="I28" i="14"/>
  <c r="W19" i="14"/>
  <c r="G11" i="14"/>
  <c r="U2" i="14"/>
  <c r="L22" i="14"/>
  <c r="Z13" i="14"/>
  <c r="J5" i="14"/>
  <c r="AF25" i="14"/>
  <c r="AD8" i="14"/>
  <c r="AC28" i="14"/>
  <c r="M20" i="14"/>
  <c r="AA11" i="14"/>
  <c r="K3" i="14"/>
  <c r="P15" i="14"/>
  <c r="AG25" i="14"/>
  <c r="AE8" i="14"/>
  <c r="P2" i="14"/>
  <c r="AI12" i="14"/>
  <c r="Z24" i="14"/>
  <c r="X7" i="14"/>
  <c r="X156" i="14" s="1"/>
  <c r="O22" i="14"/>
  <c r="L20" i="14"/>
  <c r="AA2" i="14"/>
  <c r="AA10" i="14"/>
  <c r="Y9" i="14"/>
  <c r="AC27" i="14"/>
  <c r="P17" i="14"/>
  <c r="P229" i="14" s="1"/>
  <c r="R19" i="14"/>
  <c r="G10" i="14"/>
  <c r="M27" i="14"/>
  <c r="K13" i="14"/>
  <c r="AH10" i="14"/>
  <c r="Z23" i="14"/>
  <c r="AB28" i="14"/>
  <c r="G30" i="14"/>
  <c r="M26" i="14"/>
  <c r="AA17" i="14"/>
  <c r="AA229" i="14" s="1"/>
  <c r="K9" i="14"/>
  <c r="AG28" i="14"/>
  <c r="P20" i="14"/>
  <c r="AD11" i="14"/>
  <c r="N3" i="14"/>
  <c r="AJ23" i="14"/>
  <c r="T15" i="14"/>
  <c r="AH6" i="14"/>
  <c r="AH47" i="14" s="1"/>
  <c r="AG26" i="14"/>
  <c r="Q18" i="14"/>
  <c r="Q233" i="14" s="1"/>
  <c r="AE9" i="14"/>
  <c r="Z28" i="14"/>
  <c r="X11" i="14"/>
  <c r="K22" i="14"/>
  <c r="I5" i="14"/>
  <c r="Z15" i="14"/>
  <c r="O26" i="14"/>
  <c r="M9" i="14"/>
  <c r="J24" i="14"/>
  <c r="H7" i="14"/>
  <c r="H156" i="14" s="1"/>
  <c r="AA20" i="14"/>
  <c r="U9" i="14"/>
  <c r="Z11" i="14"/>
  <c r="AH23" i="14"/>
  <c r="W8" i="14"/>
  <c r="AA18" i="14"/>
  <c r="AA233" i="14" s="1"/>
  <c r="M3" i="14"/>
  <c r="AG4" i="14"/>
  <c r="AG46" i="14" s="1"/>
  <c r="V7" i="14"/>
  <c r="V156" i="14" s="1"/>
  <c r="Y22" i="14"/>
  <c r="H3" i="14"/>
  <c r="X15" i="14"/>
  <c r="AA26" i="14"/>
  <c r="AA21" i="14"/>
  <c r="AD15" i="14"/>
  <c r="AJ27" i="14"/>
  <c r="R2" i="14"/>
  <c r="X19" i="14"/>
  <c r="I13" i="14"/>
  <c r="X6" i="14"/>
  <c r="X47" i="14" s="1"/>
  <c r="AI24" i="14"/>
  <c r="Q13" i="14"/>
  <c r="AC29" i="14"/>
  <c r="AI25" i="14"/>
  <c r="S17" i="14"/>
  <c r="S229" i="14" s="1"/>
  <c r="AG8" i="14"/>
  <c r="X28" i="14"/>
  <c r="H20" i="14"/>
  <c r="V11" i="14"/>
  <c r="AJ2" i="14"/>
  <c r="AB23" i="14"/>
  <c r="L15" i="14"/>
  <c r="Z6" i="14"/>
  <c r="Z47" i="14" s="1"/>
  <c r="Y26" i="14"/>
  <c r="I18" i="14"/>
  <c r="I233" i="14" s="1"/>
  <c r="W9" i="14"/>
  <c r="J28" i="14"/>
  <c r="H11" i="14"/>
  <c r="Y21" i="14"/>
  <c r="W4" i="14"/>
  <c r="W46" i="14" s="1"/>
  <c r="J15" i="14"/>
  <c r="AC25" i="14"/>
  <c r="AA8" i="14"/>
  <c r="R20" i="14"/>
  <c r="P3" i="14"/>
  <c r="W18" i="14"/>
  <c r="W233" i="14" s="1"/>
  <c r="AG7" i="14"/>
  <c r="AG156" i="14" s="1"/>
  <c r="V9" i="14"/>
  <c r="R15" i="14"/>
  <c r="K2" i="14"/>
  <c r="W16" i="14"/>
  <c r="W232" i="14" s="1"/>
  <c r="AD5" i="14"/>
  <c r="X24" i="14"/>
  <c r="N28" i="14"/>
  <c r="W5" i="14"/>
  <c r="J7" i="14"/>
  <c r="J156" i="14" s="1"/>
  <c r="Y3" i="14"/>
  <c r="P14" i="14"/>
  <c r="P24" i="14"/>
  <c r="T19" i="14"/>
  <c r="AE13" i="14"/>
  <c r="V2" i="14"/>
  <c r="M17" i="14"/>
  <c r="M229" i="14" s="1"/>
  <c r="AC13" i="14"/>
  <c r="Y25" i="14"/>
  <c r="L12" i="14"/>
  <c r="L30" i="14"/>
  <c r="I24" i="14"/>
  <c r="W15" i="14"/>
  <c r="G7" i="14"/>
  <c r="AB26" i="14"/>
  <c r="L18" i="14"/>
  <c r="L233" i="14" s="1"/>
  <c r="Z9" i="14"/>
  <c r="AI30" i="14"/>
  <c r="AF21" i="14"/>
  <c r="P13" i="14"/>
  <c r="AD4" i="14"/>
  <c r="AD46" i="14" s="1"/>
  <c r="AC24" i="14"/>
  <c r="M16" i="14"/>
  <c r="M232" i="14" s="1"/>
  <c r="AA7" i="14"/>
  <c r="AA156" i="14" s="1"/>
  <c r="R24" i="14"/>
  <c r="P7" i="14"/>
  <c r="P156" i="14" s="1"/>
  <c r="AG17" i="14"/>
  <c r="AG229" i="14" s="1"/>
  <c r="T28" i="14"/>
  <c r="R11" i="14"/>
  <c r="G22" i="14"/>
  <c r="I7" i="14"/>
  <c r="I156" i="14" s="1"/>
  <c r="AF19" i="14"/>
  <c r="AD2" i="14"/>
  <c r="G18" i="14"/>
  <c r="G233" i="14" s="1"/>
  <c r="AC5" i="14"/>
  <c r="J3" i="14"/>
  <c r="N13" i="14"/>
  <c r="R23" i="14"/>
  <c r="K10" i="14"/>
  <c r="AB20" i="14"/>
  <c r="H30" i="14"/>
  <c r="H16" i="14"/>
  <c r="H232" i="14" s="1"/>
  <c r="L11" i="14"/>
  <c r="I14" i="14"/>
  <c r="J20" i="14"/>
  <c r="L24" i="14"/>
  <c r="S4" i="14"/>
  <c r="S46" i="14" s="1"/>
  <c r="W26" i="14"/>
  <c r="AC19" i="14"/>
  <c r="AF14" i="14"/>
  <c r="AH29" i="14"/>
  <c r="AE23" i="14"/>
  <c r="O15" i="14"/>
  <c r="AC6" i="14"/>
  <c r="AC47" i="14" s="1"/>
  <c r="T26" i="14"/>
  <c r="AH17" i="14"/>
  <c r="AH229" i="14" s="1"/>
  <c r="R9" i="14"/>
  <c r="X30" i="14"/>
  <c r="X21" i="14"/>
  <c r="H13" i="14"/>
  <c r="V4" i="14"/>
  <c r="V46" i="14" s="1"/>
  <c r="U24" i="14"/>
  <c r="AI15" i="14"/>
  <c r="S7" i="14"/>
  <c r="S156" i="14" s="1"/>
  <c r="AF23" i="14"/>
  <c r="AD6" i="14"/>
  <c r="AD47" i="14" s="1"/>
  <c r="Q17" i="14"/>
  <c r="Q229" i="14" s="1"/>
  <c r="AH27" i="14"/>
  <c r="AF10" i="14"/>
  <c r="U21" i="14"/>
  <c r="AI4" i="14"/>
  <c r="AI46" i="14" s="1"/>
  <c r="J16" i="14"/>
  <c r="J232" i="14" s="1"/>
  <c r="I27" i="14"/>
  <c r="S16" i="14"/>
  <c r="S232" i="14" s="1"/>
  <c r="M5" i="14"/>
  <c r="AG21" i="14"/>
  <c r="AF6" i="14"/>
  <c r="AF47" i="14" s="1"/>
  <c r="N21" i="14"/>
  <c r="AE28" i="14"/>
  <c r="T16" i="14"/>
  <c r="T232" i="14" s="1"/>
  <c r="S13" i="14"/>
  <c r="Z2" i="14"/>
  <c r="AC17" i="14"/>
  <c r="AC229" i="14" s="1"/>
  <c r="AA30" i="14"/>
  <c r="N7" i="14"/>
  <c r="N156" i="14" s="1"/>
  <c r="O5" i="14"/>
  <c r="AF11" i="14"/>
  <c r="O20" i="14"/>
  <c r="AI21" i="14"/>
  <c r="AB19" i="14"/>
  <c r="Y13" i="14"/>
  <c r="O14" i="14"/>
  <c r="Y4" i="14"/>
  <c r="Y46" i="14" s="1"/>
  <c r="Q22" i="14"/>
  <c r="AJ28" i="14"/>
  <c r="P6" i="14"/>
  <c r="P47" i="14" s="1"/>
  <c r="R36" i="29"/>
  <c r="B36" i="29"/>
  <c r="AJ36" i="29" s="1"/>
  <c r="N36" i="29"/>
  <c r="J36" i="29"/>
  <c r="Q36" i="29"/>
  <c r="C36" i="29"/>
  <c r="U36" i="29"/>
  <c r="I36" i="29"/>
  <c r="E36" i="29"/>
  <c r="X36" i="29"/>
  <c r="T36" i="29"/>
  <c r="L36" i="29"/>
  <c r="Y36" i="29"/>
  <c r="Z36" i="29"/>
  <c r="D36" i="29"/>
  <c r="M36" i="29"/>
  <c r="AA36" i="29"/>
  <c r="K36" i="29"/>
  <c r="W36" i="29"/>
  <c r="AC36" i="29"/>
  <c r="A37" i="29"/>
  <c r="S36" i="29"/>
  <c r="G36" i="29"/>
  <c r="H36" i="29" s="1"/>
  <c r="V36" i="29"/>
  <c r="AB36" i="29"/>
  <c r="F36" i="29"/>
  <c r="O36" i="29"/>
  <c r="P36" i="29"/>
  <c r="X153" i="12"/>
  <c r="X152" i="12"/>
  <c r="X155" i="12"/>
  <c r="X164" i="12"/>
  <c r="X161" i="12"/>
  <c r="X159" i="12"/>
  <c r="X154" i="12"/>
  <c r="X160" i="12"/>
  <c r="X165" i="12"/>
  <c r="X166" i="12"/>
  <c r="AC218" i="12"/>
  <c r="L166" i="12"/>
  <c r="L152" i="12"/>
  <c r="L159" i="12"/>
  <c r="L154" i="12"/>
  <c r="L200" i="12" s="1"/>
  <c r="L155" i="12"/>
  <c r="L161" i="12"/>
  <c r="L164" i="12"/>
  <c r="L153" i="12"/>
  <c r="L160" i="12"/>
  <c r="L165" i="12"/>
  <c r="W251" i="12"/>
  <c r="W240" i="12"/>
  <c r="W244" i="12"/>
  <c r="W110" i="12"/>
  <c r="W116" i="12"/>
  <c r="W142" i="12"/>
  <c r="W113" i="12"/>
  <c r="W83" i="12"/>
  <c r="W55" i="12"/>
  <c r="W243" i="12"/>
  <c r="W262" i="12"/>
  <c r="W236" i="12"/>
  <c r="W102" i="12"/>
  <c r="W108" i="12"/>
  <c r="W134" i="12"/>
  <c r="W105" i="12"/>
  <c r="W104" i="12"/>
  <c r="W73" i="12"/>
  <c r="W242" i="12"/>
  <c r="W239" i="12"/>
  <c r="W245" i="12"/>
  <c r="W117" i="12"/>
  <c r="W72" i="12"/>
  <c r="W106" i="12"/>
  <c r="W91" i="12"/>
  <c r="W84" i="12"/>
  <c r="W80" i="12"/>
  <c r="W249" i="12"/>
  <c r="W261" i="12"/>
  <c r="W260" i="12"/>
  <c r="W109" i="12"/>
  <c r="W135" i="12"/>
  <c r="W92" i="12"/>
  <c r="W76" i="12"/>
  <c r="W52" i="12"/>
  <c r="W78" i="12"/>
  <c r="W241" i="12"/>
  <c r="W246" i="12"/>
  <c r="W146" i="12"/>
  <c r="W101" i="12"/>
  <c r="W115" i="12"/>
  <c r="W77" i="12"/>
  <c r="W53" i="12"/>
  <c r="W79" i="12"/>
  <c r="W147" i="12"/>
  <c r="W263" i="12"/>
  <c r="W238" i="12"/>
  <c r="W138" i="12"/>
  <c r="W95" i="12"/>
  <c r="W107" i="12"/>
  <c r="W54" i="12"/>
  <c r="W148" i="12"/>
  <c r="W45" i="12"/>
  <c r="W111" i="12"/>
  <c r="W248" i="12"/>
  <c r="W252" i="12"/>
  <c r="W118" i="12"/>
  <c r="W136" i="12"/>
  <c r="W93" i="12"/>
  <c r="W141" i="12"/>
  <c r="W140" i="12"/>
  <c r="W139" i="12"/>
  <c r="W103" i="12"/>
  <c r="W250" i="12"/>
  <c r="W71" i="12"/>
  <c r="W247" i="12"/>
  <c r="W237" i="12"/>
  <c r="W137" i="12"/>
  <c r="W94" i="12"/>
  <c r="W114" i="12"/>
  <c r="W98" i="12"/>
  <c r="W90" i="12"/>
  <c r="AI264" i="12"/>
  <c r="AD264" i="12"/>
  <c r="M243" i="12"/>
  <c r="M261" i="12"/>
  <c r="M103" i="12"/>
  <c r="M117" i="12"/>
  <c r="M72" i="12"/>
  <c r="M78" i="12"/>
  <c r="M77" i="12"/>
  <c r="M98" i="12"/>
  <c r="M193" i="12" s="1"/>
  <c r="M250" i="12"/>
  <c r="M246" i="12"/>
  <c r="M104" i="12"/>
  <c r="M83" i="12"/>
  <c r="M109" i="12"/>
  <c r="M237" i="12"/>
  <c r="M71" i="12"/>
  <c r="M54" i="12"/>
  <c r="M205" i="12" s="1"/>
  <c r="M113" i="12"/>
  <c r="M245" i="12"/>
  <c r="M249" i="12"/>
  <c r="M247" i="12"/>
  <c r="M84" i="12"/>
  <c r="M138" i="12"/>
  <c r="M95" i="12"/>
  <c r="M115" i="12"/>
  <c r="M142" i="12"/>
  <c r="M76" i="12"/>
  <c r="M252" i="12"/>
  <c r="M241" i="12"/>
  <c r="M262" i="12"/>
  <c r="M52" i="12"/>
  <c r="M178" i="12" s="1"/>
  <c r="M118" i="12"/>
  <c r="M136" i="12"/>
  <c r="M107" i="12"/>
  <c r="M134" i="12"/>
  <c r="M91" i="12"/>
  <c r="M244" i="12"/>
  <c r="M263" i="12"/>
  <c r="M239" i="12"/>
  <c r="M147" i="12"/>
  <c r="M110" i="12"/>
  <c r="M116" i="12"/>
  <c r="M93" i="12"/>
  <c r="M114" i="12"/>
  <c r="M53" i="12"/>
  <c r="M236" i="12"/>
  <c r="M248" i="12"/>
  <c r="M148" i="12"/>
  <c r="M139" i="12"/>
  <c r="M102" i="12"/>
  <c r="M108" i="12"/>
  <c r="M80" i="12"/>
  <c r="M106" i="12"/>
  <c r="M141" i="12"/>
  <c r="M251" i="12"/>
  <c r="M240" i="12"/>
  <c r="M140" i="12"/>
  <c r="M111" i="12"/>
  <c r="M137" i="12"/>
  <c r="M94" i="12"/>
  <c r="M79" i="12"/>
  <c r="M182" i="12" s="1"/>
  <c r="M92" i="12"/>
  <c r="M45" i="12"/>
  <c r="M260" i="12"/>
  <c r="M105" i="12"/>
  <c r="M242" i="12"/>
  <c r="M73" i="12"/>
  <c r="M238" i="12"/>
  <c r="M90" i="12"/>
  <c r="M146" i="12"/>
  <c r="M186" i="12" s="1"/>
  <c r="M101" i="12"/>
  <c r="M135" i="12"/>
  <c r="M55" i="12"/>
  <c r="M206" i="12" s="1"/>
  <c r="O218" i="12"/>
  <c r="AB87" i="12"/>
  <c r="AB255" i="12"/>
  <c r="K215" i="12"/>
  <c r="K60" i="12"/>
  <c r="K175" i="12" s="1"/>
  <c r="K217" i="12"/>
  <c r="K58" i="12"/>
  <c r="K173" i="12" s="1"/>
  <c r="K222" i="12"/>
  <c r="K61" i="12"/>
  <c r="K176" i="12" s="1"/>
  <c r="K68" i="12"/>
  <c r="K214" i="12"/>
  <c r="K59" i="12"/>
  <c r="K174" i="12" s="1"/>
  <c r="K212" i="12"/>
  <c r="K67" i="12"/>
  <c r="K211" i="12"/>
  <c r="K64" i="12"/>
  <c r="K216" i="12"/>
  <c r="K213" i="12"/>
  <c r="K223" i="12"/>
  <c r="K44" i="12"/>
  <c r="O131" i="12"/>
  <c r="O126" i="12"/>
  <c r="O123" i="12"/>
  <c r="O122" i="12"/>
  <c r="O129" i="12"/>
  <c r="O125" i="12"/>
  <c r="O121" i="12"/>
  <c r="O128" i="12"/>
  <c r="O228" i="12"/>
  <c r="O124" i="12"/>
  <c r="O130" i="12"/>
  <c r="O127" i="12"/>
  <c r="X250" i="12"/>
  <c r="X247" i="12"/>
  <c r="X251" i="12"/>
  <c r="X101" i="12"/>
  <c r="X115" i="12"/>
  <c r="X142" i="12"/>
  <c r="X98" i="12"/>
  <c r="X90" i="12"/>
  <c r="X77" i="12"/>
  <c r="X72" i="12"/>
  <c r="X242" i="12"/>
  <c r="X239" i="12"/>
  <c r="X243" i="12"/>
  <c r="X95" i="12"/>
  <c r="X107" i="12"/>
  <c r="X134" i="12"/>
  <c r="X91" i="12"/>
  <c r="X84" i="12"/>
  <c r="X45" i="12"/>
  <c r="X241" i="12"/>
  <c r="X246" i="12"/>
  <c r="X244" i="12"/>
  <c r="X136" i="12"/>
  <c r="X80" i="12"/>
  <c r="X106" i="12"/>
  <c r="X53" i="12"/>
  <c r="X147" i="12"/>
  <c r="X118" i="12"/>
  <c r="X263" i="12"/>
  <c r="X238" i="12"/>
  <c r="X236" i="12"/>
  <c r="X116" i="12"/>
  <c r="X79" i="12"/>
  <c r="X92" i="12"/>
  <c r="X148" i="12"/>
  <c r="X139" i="12"/>
  <c r="X110" i="12"/>
  <c r="X248" i="12"/>
  <c r="X260" i="12"/>
  <c r="X137" i="12"/>
  <c r="X108" i="12"/>
  <c r="X78" i="12"/>
  <c r="X141" i="12"/>
  <c r="X140" i="12"/>
  <c r="X111" i="12"/>
  <c r="X54" i="12"/>
  <c r="X240" i="12"/>
  <c r="X245" i="12"/>
  <c r="X117" i="12"/>
  <c r="X94" i="12"/>
  <c r="X71" i="12"/>
  <c r="X113" i="12"/>
  <c r="X103" i="12"/>
  <c r="X102" i="12"/>
  <c r="X135" i="12"/>
  <c r="X83" i="12"/>
  <c r="X249" i="12"/>
  <c r="X93" i="12"/>
  <c r="X146" i="12"/>
  <c r="X262" i="12"/>
  <c r="X55" i="12"/>
  <c r="X138" i="12"/>
  <c r="X261" i="12"/>
  <c r="X114" i="12"/>
  <c r="X237" i="12"/>
  <c r="X105" i="12"/>
  <c r="X252" i="12"/>
  <c r="X76" i="12"/>
  <c r="X109" i="12"/>
  <c r="X104" i="12"/>
  <c r="X73" i="12"/>
  <c r="X52" i="12"/>
  <c r="Z218" i="12"/>
  <c r="AD255" i="12"/>
  <c r="AD87" i="12"/>
  <c r="AB218" i="12"/>
  <c r="G156" i="12"/>
  <c r="G153" i="12"/>
  <c r="G155" i="12"/>
  <c r="G152" i="12"/>
  <c r="G198" i="12" s="1"/>
  <c r="G166" i="12"/>
  <c r="G159" i="12"/>
  <c r="G165" i="12"/>
  <c r="G154" i="12"/>
  <c r="G160" i="12"/>
  <c r="G164" i="12"/>
  <c r="G161" i="12"/>
  <c r="M264" i="12"/>
  <c r="I218" i="12"/>
  <c r="H264" i="12"/>
  <c r="G87" i="12"/>
  <c r="G185" i="12" s="1"/>
  <c r="G255" i="12"/>
  <c r="AI255" i="12"/>
  <c r="AI87" i="12"/>
  <c r="N170" i="12"/>
  <c r="N268" i="12"/>
  <c r="N43" i="12"/>
  <c r="N267" i="12"/>
  <c r="N196" i="12"/>
  <c r="N195" i="12"/>
  <c r="P264" i="12"/>
  <c r="Q161" i="12"/>
  <c r="Q153" i="12"/>
  <c r="Q154" i="12"/>
  <c r="Q160" i="12"/>
  <c r="Q166" i="12"/>
  <c r="Q159" i="12"/>
  <c r="Q164" i="12"/>
  <c r="Q152" i="12"/>
  <c r="Q155" i="12"/>
  <c r="Q165" i="12"/>
  <c r="AH218" i="12"/>
  <c r="Z159" i="12"/>
  <c r="Z165" i="12"/>
  <c r="Z155" i="12"/>
  <c r="Z161" i="12"/>
  <c r="Z153" i="12"/>
  <c r="Z160" i="12"/>
  <c r="Z152" i="12"/>
  <c r="Z166" i="12"/>
  <c r="Z154" i="12"/>
  <c r="Z164" i="12"/>
  <c r="E229" i="12"/>
  <c r="I190" i="39" s="1"/>
  <c r="V160" i="12"/>
  <c r="V154" i="12"/>
  <c r="V152" i="12"/>
  <c r="V165" i="12"/>
  <c r="V166" i="12"/>
  <c r="V164" i="12"/>
  <c r="V161" i="12"/>
  <c r="V159" i="12"/>
  <c r="V155" i="12"/>
  <c r="V153" i="12"/>
  <c r="N194" i="12"/>
  <c r="N203" i="12"/>
  <c r="N184" i="12"/>
  <c r="N204" i="12"/>
  <c r="N198" i="12"/>
  <c r="N189" i="12"/>
  <c r="N190" i="12"/>
  <c r="N176" i="12"/>
  <c r="N206" i="12"/>
  <c r="N173" i="12"/>
  <c r="N178" i="12"/>
  <c r="N183" i="12"/>
  <c r="N207" i="12"/>
  <c r="N205" i="12"/>
  <c r="N191" i="12"/>
  <c r="N201" i="12"/>
  <c r="N197" i="12"/>
  <c r="N180" i="12"/>
  <c r="N185" i="12"/>
  <c r="N182" i="12"/>
  <c r="N187" i="12"/>
  <c r="N177" i="12"/>
  <c r="N200" i="12"/>
  <c r="N174" i="12"/>
  <c r="N179" i="12"/>
  <c r="N192" i="12"/>
  <c r="N202" i="12"/>
  <c r="N193" i="12"/>
  <c r="N181" i="12"/>
  <c r="N186" i="12"/>
  <c r="N175" i="12"/>
  <c r="L170" i="12"/>
  <c r="L43" i="12"/>
  <c r="L268" i="12"/>
  <c r="L267" i="12"/>
  <c r="L195" i="12"/>
  <c r="L196" i="12"/>
  <c r="M161" i="12"/>
  <c r="M155" i="12"/>
  <c r="M166" i="12"/>
  <c r="M153" i="12"/>
  <c r="M159" i="12"/>
  <c r="M152" i="12"/>
  <c r="M197" i="12" s="1"/>
  <c r="M165" i="12"/>
  <c r="M154" i="12"/>
  <c r="M200" i="12" s="1"/>
  <c r="M164" i="12"/>
  <c r="M160" i="12"/>
  <c r="AF217" i="12"/>
  <c r="AF212" i="12"/>
  <c r="AF61" i="12"/>
  <c r="AF223" i="12"/>
  <c r="AF64" i="12"/>
  <c r="AF222" i="12"/>
  <c r="AF59" i="12"/>
  <c r="AF214" i="12"/>
  <c r="AF68" i="12"/>
  <c r="AF213" i="12"/>
  <c r="AF58" i="12"/>
  <c r="AF211" i="12"/>
  <c r="AF67" i="12"/>
  <c r="AF216" i="12"/>
  <c r="AF44" i="12"/>
  <c r="AF215" i="12"/>
  <c r="AF60" i="12"/>
  <c r="AI125" i="12"/>
  <c r="AI129" i="12"/>
  <c r="AI124" i="12"/>
  <c r="AI121" i="12"/>
  <c r="AI131" i="12"/>
  <c r="AI128" i="12"/>
  <c r="AI123" i="12"/>
  <c r="AI127" i="12"/>
  <c r="AI130" i="12"/>
  <c r="AI228" i="12"/>
  <c r="AI126" i="12"/>
  <c r="AI122" i="12"/>
  <c r="AJ252" i="12"/>
  <c r="AJ262" i="12"/>
  <c r="AJ113" i="12"/>
  <c r="AJ83" i="12"/>
  <c r="AJ109" i="12"/>
  <c r="AJ72" i="12"/>
  <c r="AJ71" i="12"/>
  <c r="AJ134" i="12"/>
  <c r="AJ244" i="12"/>
  <c r="AJ247" i="12"/>
  <c r="AJ105" i="12"/>
  <c r="AJ104" i="12"/>
  <c r="AJ146" i="12"/>
  <c r="AJ101" i="12"/>
  <c r="AJ135" i="12"/>
  <c r="AJ55" i="12"/>
  <c r="AJ54" i="12"/>
  <c r="AJ246" i="12"/>
  <c r="AJ243" i="12"/>
  <c r="AJ240" i="12"/>
  <c r="AJ91" i="12"/>
  <c r="AJ84" i="12"/>
  <c r="AJ118" i="12"/>
  <c r="AJ73" i="12"/>
  <c r="AJ107" i="12"/>
  <c r="AJ106" i="12"/>
  <c r="AJ238" i="12"/>
  <c r="AJ250" i="12"/>
  <c r="AJ236" i="12"/>
  <c r="AJ76" i="12"/>
  <c r="AJ147" i="12"/>
  <c r="AJ110" i="12"/>
  <c r="AJ136" i="12"/>
  <c r="AJ93" i="12"/>
  <c r="AJ92" i="12"/>
  <c r="AJ260" i="12"/>
  <c r="AJ242" i="12"/>
  <c r="AJ248" i="12"/>
  <c r="AJ53" i="12"/>
  <c r="AJ139" i="12"/>
  <c r="AJ102" i="12"/>
  <c r="AJ116" i="12"/>
  <c r="AJ80" i="12"/>
  <c r="AJ77" i="12"/>
  <c r="AJ245" i="12"/>
  <c r="AJ249" i="12"/>
  <c r="AJ263" i="12"/>
  <c r="AJ148" i="12"/>
  <c r="AJ111" i="12"/>
  <c r="AJ137" i="12"/>
  <c r="AJ108" i="12"/>
  <c r="AJ79" i="12"/>
  <c r="AJ142" i="12"/>
  <c r="AJ237" i="12"/>
  <c r="AJ241" i="12"/>
  <c r="AJ141" i="12"/>
  <c r="AJ140" i="12"/>
  <c r="AJ103" i="12"/>
  <c r="AJ117" i="12"/>
  <c r="AJ94" i="12"/>
  <c r="AJ78" i="12"/>
  <c r="AJ45" i="12"/>
  <c r="AJ95" i="12"/>
  <c r="AJ115" i="12"/>
  <c r="AJ261" i="12"/>
  <c r="AJ114" i="12"/>
  <c r="AJ251" i="12"/>
  <c r="AJ52" i="12"/>
  <c r="AJ239" i="12"/>
  <c r="AJ98" i="12"/>
  <c r="AJ90" i="12"/>
  <c r="AJ138" i="12"/>
  <c r="M201" i="8"/>
  <c r="L201" i="8"/>
  <c r="K201" i="8"/>
  <c r="I221" i="8"/>
  <c r="G189" i="8"/>
  <c r="H189" i="8"/>
  <c r="G185" i="8"/>
  <c r="G194" i="8"/>
  <c r="H179" i="8"/>
  <c r="G187" i="8"/>
  <c r="G192" i="8"/>
  <c r="H192" i="8"/>
  <c r="H207" i="8"/>
  <c r="G179" i="8"/>
  <c r="G198" i="8"/>
  <c r="H187" i="8"/>
  <c r="H198" i="8"/>
  <c r="H181" i="8"/>
  <c r="G181" i="8"/>
  <c r="G207" i="8"/>
  <c r="H194" i="8"/>
  <c r="H185" i="8"/>
  <c r="V221" i="8"/>
  <c r="E255" i="8"/>
  <c r="G215" i="39" s="1"/>
  <c r="E258" i="8"/>
  <c r="G218" i="39" s="1"/>
  <c r="E240" i="8"/>
  <c r="G199" i="39" s="1"/>
  <c r="E243" i="8"/>
  <c r="G202" i="39" s="1"/>
  <c r="E236" i="8"/>
  <c r="G195" i="39" s="1"/>
  <c r="E248" i="8"/>
  <c r="G207" i="39" s="1"/>
  <c r="E251" i="8"/>
  <c r="G210" i="39" s="1"/>
  <c r="E231" i="8"/>
  <c r="G192" i="39" s="1"/>
  <c r="E244" i="8"/>
  <c r="G203" i="39" s="1"/>
  <c r="E245" i="8"/>
  <c r="G204" i="39" s="1"/>
  <c r="E230" i="8"/>
  <c r="G191" i="39" s="1"/>
  <c r="E170" i="8"/>
  <c r="E259" i="8"/>
  <c r="G219" i="39" s="1"/>
  <c r="E252" i="8"/>
  <c r="G211" i="39" s="1"/>
  <c r="E241" i="8"/>
  <c r="G200" i="39" s="1"/>
  <c r="E261" i="8"/>
  <c r="G221" i="39" s="1"/>
  <c r="E242" i="8"/>
  <c r="G201" i="39" s="1"/>
  <c r="E264" i="8"/>
  <c r="G224" i="39" s="1"/>
  <c r="E195" i="8"/>
  <c r="G156" i="39" s="1"/>
  <c r="E238" i="8"/>
  <c r="G197" i="39" s="1"/>
  <c r="E249" i="8"/>
  <c r="G208" i="39" s="1"/>
  <c r="E262" i="8"/>
  <c r="G222" i="39" s="1"/>
  <c r="E228" i="8"/>
  <c r="G189" i="39" s="1"/>
  <c r="E268" i="8"/>
  <c r="G228" i="39" s="1"/>
  <c r="E246" i="8"/>
  <c r="G205" i="39" s="1"/>
  <c r="E263" i="8"/>
  <c r="G223" i="39" s="1"/>
  <c r="E239" i="8"/>
  <c r="G198" i="39" s="1"/>
  <c r="E250" i="8"/>
  <c r="G209" i="39" s="1"/>
  <c r="E267" i="8"/>
  <c r="G227" i="39" s="1"/>
  <c r="E247" i="8"/>
  <c r="G206" i="39" s="1"/>
  <c r="E237" i="8"/>
  <c r="G196" i="39" s="1"/>
  <c r="E260" i="8"/>
  <c r="G220" i="39" s="1"/>
  <c r="E196" i="8"/>
  <c r="G157" i="39" s="1"/>
  <c r="W221" i="8"/>
  <c r="E223" i="8"/>
  <c r="G184" i="39" s="1"/>
  <c r="E218" i="8"/>
  <c r="G179" i="39" s="1"/>
  <c r="E217" i="8"/>
  <c r="G178" i="39" s="1"/>
  <c r="E211" i="8"/>
  <c r="G172" i="39" s="1"/>
  <c r="AG221" i="8"/>
  <c r="E213" i="8"/>
  <c r="G174" i="39" s="1"/>
  <c r="R221" i="8"/>
  <c r="E212" i="8"/>
  <c r="G173" i="39" s="1"/>
  <c r="E226" i="8"/>
  <c r="G187" i="39" s="1"/>
  <c r="AE221" i="8"/>
  <c r="E214" i="8"/>
  <c r="G175" i="39" s="1"/>
  <c r="E227" i="8"/>
  <c r="G188" i="39" s="1"/>
  <c r="E216" i="8"/>
  <c r="G177" i="39" s="1"/>
  <c r="E215" i="8"/>
  <c r="G176" i="39" s="1"/>
  <c r="G221" i="8"/>
  <c r="E222" i="8"/>
  <c r="G183" i="39" s="1"/>
  <c r="E220" i="8"/>
  <c r="G181" i="39" s="1"/>
  <c r="H201" i="8"/>
  <c r="J201" i="8"/>
  <c r="I201" i="8"/>
  <c r="G201" i="8"/>
  <c r="E59" i="8"/>
  <c r="G20" i="39" s="1"/>
  <c r="E68" i="8"/>
  <c r="G29" i="39" s="1"/>
  <c r="E87" i="8"/>
  <c r="G48" i="39" s="1"/>
  <c r="E67" i="8"/>
  <c r="G28" i="39" s="1"/>
  <c r="E64" i="8"/>
  <c r="G25" i="39" s="1"/>
  <c r="E166" i="8"/>
  <c r="G129" i="39" s="1"/>
  <c r="E125" i="8"/>
  <c r="G86" i="39" s="1"/>
  <c r="E126" i="8"/>
  <c r="G87" i="39" s="1"/>
  <c r="E131" i="8"/>
  <c r="G92" i="39" s="1"/>
  <c r="E121" i="8"/>
  <c r="E123" i="8"/>
  <c r="G84" i="39" s="1"/>
  <c r="E58" i="8"/>
  <c r="G19" i="39" s="1"/>
  <c r="E122" i="8"/>
  <c r="G83" i="39" s="1"/>
  <c r="E130" i="8"/>
  <c r="G91" i="39" s="1"/>
  <c r="E129" i="8"/>
  <c r="G90" i="39" s="1"/>
  <c r="E61" i="8"/>
  <c r="G22" i="39" s="1"/>
  <c r="E164" i="8"/>
  <c r="G127" i="39" s="1"/>
  <c r="E128" i="8"/>
  <c r="G89" i="39" s="1"/>
  <c r="E60" i="8"/>
  <c r="G21" i="39" s="1"/>
  <c r="E124" i="8"/>
  <c r="G85" i="39" s="1"/>
  <c r="E127" i="8"/>
  <c r="G88" i="39" s="1"/>
  <c r="E165" i="8"/>
  <c r="G128" i="39" s="1"/>
  <c r="E76" i="8"/>
  <c r="G37" i="39" s="1"/>
  <c r="E72" i="8"/>
  <c r="G33" i="39" s="1"/>
  <c r="E83" i="8"/>
  <c r="G44" i="39" s="1"/>
  <c r="E90" i="8"/>
  <c r="G51" i="39" s="1"/>
  <c r="E105" i="8"/>
  <c r="G66" i="39" s="1"/>
  <c r="E147" i="8"/>
  <c r="G109" i="39" s="1"/>
  <c r="E95" i="8"/>
  <c r="G56" i="39" s="1"/>
  <c r="E146" i="8"/>
  <c r="G108" i="39" s="1"/>
  <c r="E153" i="8"/>
  <c r="G115" i="39" s="1"/>
  <c r="E91" i="8"/>
  <c r="G52" i="39" s="1"/>
  <c r="E116" i="8"/>
  <c r="G77" i="39" s="1"/>
  <c r="E94" i="8"/>
  <c r="G55" i="39" s="1"/>
  <c r="E84" i="8"/>
  <c r="G45" i="39" s="1"/>
  <c r="E104" i="8"/>
  <c r="G65" i="39" s="1"/>
  <c r="E79" i="8"/>
  <c r="G40" i="39" s="1"/>
  <c r="E102" i="8"/>
  <c r="G63" i="39" s="1"/>
  <c r="E80" i="8"/>
  <c r="G41" i="39" s="1"/>
  <c r="E101" i="8"/>
  <c r="G62" i="39" s="1"/>
  <c r="E115" i="8"/>
  <c r="G76" i="39" s="1"/>
  <c r="E160" i="8"/>
  <c r="G122" i="39" s="1"/>
  <c r="E154" i="8"/>
  <c r="G116" i="39" s="1"/>
  <c r="E108" i="8"/>
  <c r="G69" i="39" s="1"/>
  <c r="E113" i="8"/>
  <c r="G74" i="39" s="1"/>
  <c r="E73" i="8"/>
  <c r="G34" i="39" s="1"/>
  <c r="E111" i="8"/>
  <c r="G72" i="39" s="1"/>
  <c r="E148" i="8"/>
  <c r="G110" i="39" s="1"/>
  <c r="E106" i="8"/>
  <c r="G67" i="39" s="1"/>
  <c r="E156" i="8"/>
  <c r="E161" i="8"/>
  <c r="G123" i="39" s="1"/>
  <c r="E71" i="8"/>
  <c r="G32" i="39" s="1"/>
  <c r="E77" i="8"/>
  <c r="G38" i="39" s="1"/>
  <c r="E109" i="8"/>
  <c r="G70" i="39" s="1"/>
  <c r="E134" i="8"/>
  <c r="G96" i="39" s="1"/>
  <c r="E110" i="8"/>
  <c r="G71" i="39" s="1"/>
  <c r="E135" i="8"/>
  <c r="G97" i="39" s="1"/>
  <c r="E93" i="8"/>
  <c r="G54" i="39" s="1"/>
  <c r="E117" i="8"/>
  <c r="G78" i="39" s="1"/>
  <c r="E140" i="8"/>
  <c r="G102" i="39" s="1"/>
  <c r="E98" i="8"/>
  <c r="G59" i="39" s="1"/>
  <c r="E136" i="8"/>
  <c r="G98" i="39" s="1"/>
  <c r="E152" i="8"/>
  <c r="G114" i="39" s="1"/>
  <c r="E155" i="8"/>
  <c r="G117" i="39" s="1"/>
  <c r="E103" i="8"/>
  <c r="G64" i="39" s="1"/>
  <c r="E138" i="8"/>
  <c r="G100" i="39" s="1"/>
  <c r="E137" i="8"/>
  <c r="G99" i="39" s="1"/>
  <c r="E118" i="8"/>
  <c r="G79" i="39" s="1"/>
  <c r="E114" i="8"/>
  <c r="G75" i="39" s="1"/>
  <c r="E141" i="8"/>
  <c r="G103" i="39" s="1"/>
  <c r="E139" i="8"/>
  <c r="G101" i="39" s="1"/>
  <c r="E78" i="8"/>
  <c r="G39" i="39" s="1"/>
  <c r="E92" i="8"/>
  <c r="G53" i="39" s="1"/>
  <c r="E107" i="8"/>
  <c r="G68" i="39" s="1"/>
  <c r="E53" i="8"/>
  <c r="G14" i="39" s="1"/>
  <c r="E52" i="8"/>
  <c r="G13" i="39" s="1"/>
  <c r="E54" i="8"/>
  <c r="G15" i="39" s="1"/>
  <c r="E55" i="8"/>
  <c r="G16" i="39" s="1"/>
  <c r="P219" i="10" l="1"/>
  <c r="P221" i="10" s="1"/>
  <c r="N219" i="10"/>
  <c r="N221" i="10" s="1"/>
  <c r="AH219" i="10"/>
  <c r="AH221" i="10" s="1"/>
  <c r="AG219" i="10"/>
  <c r="AG221" i="10" s="1"/>
  <c r="AJ219" i="10"/>
  <c r="AJ221" i="10" s="1"/>
  <c r="Y219" i="10"/>
  <c r="Y221" i="10" s="1"/>
  <c r="E185" i="10"/>
  <c r="H146" i="39" s="1"/>
  <c r="E153" i="10"/>
  <c r="H115" i="39" s="1"/>
  <c r="E203" i="10"/>
  <c r="H164" i="39" s="1"/>
  <c r="E53" i="10"/>
  <c r="H14" i="39" s="1"/>
  <c r="G219" i="10"/>
  <c r="G221" i="10" s="1"/>
  <c r="E242" i="10"/>
  <c r="H201" i="39" s="1"/>
  <c r="E98" i="10"/>
  <c r="H59" i="39" s="1"/>
  <c r="E67" i="10"/>
  <c r="H28" i="39" s="1"/>
  <c r="E164" i="10"/>
  <c r="H127" i="39" s="1"/>
  <c r="E141" i="10"/>
  <c r="H103" i="39" s="1"/>
  <c r="E79" i="10"/>
  <c r="H40" i="39" s="1"/>
  <c r="E109" i="10"/>
  <c r="H70" i="39" s="1"/>
  <c r="E147" i="10"/>
  <c r="H109" i="39" s="1"/>
  <c r="E190" i="10"/>
  <c r="H151" i="39" s="1"/>
  <c r="E198" i="10"/>
  <c r="H159" i="39" s="1"/>
  <c r="E259" i="10"/>
  <c r="H219" i="39" s="1"/>
  <c r="E238" i="10"/>
  <c r="H197" i="39" s="1"/>
  <c r="E116" i="10"/>
  <c r="H77" i="39" s="1"/>
  <c r="E83" i="10"/>
  <c r="H44" i="39" s="1"/>
  <c r="E204" i="10"/>
  <c r="H165" i="39" s="1"/>
  <c r="U219" i="10"/>
  <c r="U221" i="10" s="1"/>
  <c r="E236" i="10"/>
  <c r="H195" i="39" s="1"/>
  <c r="E87" i="10"/>
  <c r="H48" i="39" s="1"/>
  <c r="E267" i="10"/>
  <c r="H227" i="39" s="1"/>
  <c r="E161" i="10"/>
  <c r="H123" i="39" s="1"/>
  <c r="E188" i="10"/>
  <c r="H149" i="39" s="1"/>
  <c r="I219" i="10"/>
  <c r="I221" i="10" s="1"/>
  <c r="E258" i="10"/>
  <c r="H218" i="39" s="1"/>
  <c r="E114" i="10"/>
  <c r="H75" i="39" s="1"/>
  <c r="E250" i="10"/>
  <c r="H209" i="39" s="1"/>
  <c r="S219" i="10"/>
  <c r="S221" i="10" s="1"/>
  <c r="E54" i="10"/>
  <c r="H15" i="39" s="1"/>
  <c r="E140" i="10"/>
  <c r="H102" i="39" s="1"/>
  <c r="E71" i="10"/>
  <c r="H32" i="39" s="1"/>
  <c r="E105" i="10"/>
  <c r="H66" i="39" s="1"/>
  <c r="E243" i="10"/>
  <c r="H202" i="39" s="1"/>
  <c r="E215" i="10"/>
  <c r="H176" i="39" s="1"/>
  <c r="E264" i="10"/>
  <c r="H224" i="39" s="1"/>
  <c r="E261" i="10"/>
  <c r="H221" i="39" s="1"/>
  <c r="E194" i="10"/>
  <c r="H155" i="39" s="1"/>
  <c r="E91" i="10"/>
  <c r="H52" i="39" s="1"/>
  <c r="E213" i="10"/>
  <c r="H174" i="39" s="1"/>
  <c r="E262" i="10"/>
  <c r="H222" i="39" s="1"/>
  <c r="E156" i="10"/>
  <c r="AB219" i="10"/>
  <c r="AB221" i="10" s="1"/>
  <c r="E166" i="10"/>
  <c r="H129" i="39" s="1"/>
  <c r="E260" i="10"/>
  <c r="H220" i="39" s="1"/>
  <c r="E55" i="10"/>
  <c r="H16" i="39" s="1"/>
  <c r="E239" i="10"/>
  <c r="H198" i="39" s="1"/>
  <c r="K219" i="10"/>
  <c r="K221" i="10" s="1"/>
  <c r="E58" i="10"/>
  <c r="H19" i="39" s="1"/>
  <c r="M201" i="10"/>
  <c r="E201" i="10" s="1"/>
  <c r="H162" i="39" s="1"/>
  <c r="E154" i="10"/>
  <c r="H116" i="39" s="1"/>
  <c r="E216" i="10"/>
  <c r="H177" i="39" s="1"/>
  <c r="E139" i="10"/>
  <c r="H101" i="39" s="1"/>
  <c r="E76" i="10"/>
  <c r="H37" i="39" s="1"/>
  <c r="E196" i="10"/>
  <c r="H157" i="39" s="1"/>
  <c r="M219" i="10"/>
  <c r="M221" i="10" s="1"/>
  <c r="E117" i="10"/>
  <c r="H78" i="39" s="1"/>
  <c r="E179" i="10"/>
  <c r="H140" i="39" s="1"/>
  <c r="E126" i="10"/>
  <c r="H87" i="39" s="1"/>
  <c r="E130" i="10"/>
  <c r="H91" i="39" s="1"/>
  <c r="E125" i="10"/>
  <c r="H86" i="39" s="1"/>
  <c r="E214" i="10"/>
  <c r="H175" i="39" s="1"/>
  <c r="E138" i="10"/>
  <c r="H100" i="39" s="1"/>
  <c r="E136" i="10"/>
  <c r="H98" i="39" s="1"/>
  <c r="E115" i="10"/>
  <c r="H76" i="39" s="1"/>
  <c r="E101" i="10"/>
  <c r="H62" i="39" s="1"/>
  <c r="E244" i="10"/>
  <c r="H203" i="39" s="1"/>
  <c r="E251" i="10"/>
  <c r="H210" i="39" s="1"/>
  <c r="E94" i="10"/>
  <c r="H55" i="39" s="1"/>
  <c r="E218" i="10"/>
  <c r="H179" i="39" s="1"/>
  <c r="E189" i="10"/>
  <c r="H150" i="39" s="1"/>
  <c r="E252" i="10"/>
  <c r="H211" i="39" s="1"/>
  <c r="E90" i="10"/>
  <c r="H51" i="39" s="1"/>
  <c r="E77" i="10"/>
  <c r="H38" i="39" s="1"/>
  <c r="E237" i="10"/>
  <c r="H196" i="39" s="1"/>
  <c r="E93" i="10"/>
  <c r="H54" i="39" s="1"/>
  <c r="E118" i="10"/>
  <c r="H79" i="39" s="1"/>
  <c r="E170" i="10"/>
  <c r="E173" i="10"/>
  <c r="H134" i="39" s="1"/>
  <c r="E246" i="10"/>
  <c r="H205" i="39" s="1"/>
  <c r="E72" i="10"/>
  <c r="H33" i="39" s="1"/>
  <c r="E104" i="10"/>
  <c r="H65" i="39" s="1"/>
  <c r="E134" i="10"/>
  <c r="H96" i="39" s="1"/>
  <c r="E249" i="10"/>
  <c r="H208" i="39" s="1"/>
  <c r="E84" i="10"/>
  <c r="H45" i="39" s="1"/>
  <c r="E59" i="10"/>
  <c r="H20" i="39" s="1"/>
  <c r="E231" i="10"/>
  <c r="H192" i="39" s="1"/>
  <c r="E78" i="10"/>
  <c r="H39" i="39" s="1"/>
  <c r="E148" i="10"/>
  <c r="H110" i="39" s="1"/>
  <c r="E240" i="10"/>
  <c r="H199" i="39" s="1"/>
  <c r="E102" i="10"/>
  <c r="H63" i="39" s="1"/>
  <c r="E228" i="10"/>
  <c r="H189" i="39" s="1"/>
  <c r="E182" i="10"/>
  <c r="H143" i="39" s="1"/>
  <c r="E131" i="10"/>
  <c r="H92" i="39" s="1"/>
  <c r="E92" i="10"/>
  <c r="H53" i="39" s="1"/>
  <c r="E159" i="10"/>
  <c r="H121" i="39" s="1"/>
  <c r="E111" i="10"/>
  <c r="H72" i="39" s="1"/>
  <c r="E195" i="10"/>
  <c r="H156" i="39" s="1"/>
  <c r="E123" i="10"/>
  <c r="H84" i="39" s="1"/>
  <c r="E113" i="10"/>
  <c r="H74" i="39" s="1"/>
  <c r="E181" i="10"/>
  <c r="H142" i="39" s="1"/>
  <c r="E64" i="10"/>
  <c r="H25" i="39" s="1"/>
  <c r="E152" i="10"/>
  <c r="H114" i="39" s="1"/>
  <c r="E212" i="10"/>
  <c r="H173" i="39" s="1"/>
  <c r="E255" i="10"/>
  <c r="H215" i="39" s="1"/>
  <c r="E60" i="10"/>
  <c r="H21" i="39" s="1"/>
  <c r="E155" i="10"/>
  <c r="H117" i="39" s="1"/>
  <c r="E177" i="10"/>
  <c r="H138" i="39" s="1"/>
  <c r="E143" i="10"/>
  <c r="H105" i="39" s="1"/>
  <c r="E128" i="10"/>
  <c r="H89" i="39" s="1"/>
  <c r="E245" i="10"/>
  <c r="H204" i="39" s="1"/>
  <c r="E160" i="10"/>
  <c r="H122" i="39" s="1"/>
  <c r="E222" i="10"/>
  <c r="H183" i="39" s="1"/>
  <c r="E106" i="10"/>
  <c r="H67" i="39" s="1"/>
  <c r="E127" i="10"/>
  <c r="H88" i="39" s="1"/>
  <c r="E193" i="10"/>
  <c r="H154" i="39" s="1"/>
  <c r="E192" i="10"/>
  <c r="H153" i="39" s="1"/>
  <c r="E135" i="10"/>
  <c r="H97" i="39" s="1"/>
  <c r="E137" i="10"/>
  <c r="H99" i="39" s="1"/>
  <c r="E108" i="10"/>
  <c r="H69" i="39" s="1"/>
  <c r="E107" i="10"/>
  <c r="H68" i="39" s="1"/>
  <c r="E103" i="10"/>
  <c r="H64" i="39" s="1"/>
  <c r="E247" i="10"/>
  <c r="H206" i="39" s="1"/>
  <c r="E121" i="10"/>
  <c r="E52" i="10"/>
  <c r="H13" i="39" s="1"/>
  <c r="E226" i="10"/>
  <c r="H187" i="39" s="1"/>
  <c r="E68" i="10"/>
  <c r="H29" i="39" s="1"/>
  <c r="E230" i="10"/>
  <c r="H191" i="39" s="1"/>
  <c r="R219" i="10"/>
  <c r="R221" i="10" s="1"/>
  <c r="E122" i="10"/>
  <c r="H83" i="39" s="1"/>
  <c r="E61" i="10"/>
  <c r="H22" i="39" s="1"/>
  <c r="E223" i="10"/>
  <c r="H184" i="39" s="1"/>
  <c r="E142" i="10"/>
  <c r="H104" i="39" s="1"/>
  <c r="E211" i="10"/>
  <c r="H172" i="39" s="1"/>
  <c r="E110" i="10"/>
  <c r="H71" i="39" s="1"/>
  <c r="E241" i="10"/>
  <c r="H200" i="39" s="1"/>
  <c r="E80" i="10"/>
  <c r="H41" i="39" s="1"/>
  <c r="E248" i="10"/>
  <c r="H207" i="39" s="1"/>
  <c r="E95" i="10"/>
  <c r="H56" i="39" s="1"/>
  <c r="E263" i="10"/>
  <c r="H223" i="39" s="1"/>
  <c r="E187" i="10"/>
  <c r="H148" i="39" s="1"/>
  <c r="E112" i="10"/>
  <c r="H73" i="39" s="1"/>
  <c r="E227" i="10"/>
  <c r="H188" i="39" s="1"/>
  <c r="E124" i="10"/>
  <c r="H85" i="39" s="1"/>
  <c r="E165" i="10"/>
  <c r="H128" i="39" s="1"/>
  <c r="E73" i="10"/>
  <c r="H34" i="39" s="1"/>
  <c r="E207" i="10"/>
  <c r="H168" i="39" s="1"/>
  <c r="E208" i="10"/>
  <c r="H169" i="39" s="1"/>
  <c r="E268" i="10"/>
  <c r="H228" i="39" s="1"/>
  <c r="E176" i="10"/>
  <c r="H137" i="39" s="1"/>
  <c r="E217" i="10"/>
  <c r="H178" i="39" s="1"/>
  <c r="E229" i="10"/>
  <c r="H190" i="39" s="1"/>
  <c r="E146" i="10"/>
  <c r="H108" i="39" s="1"/>
  <c r="E233" i="10"/>
  <c r="E129" i="10"/>
  <c r="H90" i="39" s="1"/>
  <c r="E232" i="10"/>
  <c r="AE219" i="12"/>
  <c r="AE221" i="12" s="1"/>
  <c r="Y219" i="12"/>
  <c r="Y221" i="12" s="1"/>
  <c r="AC219" i="12"/>
  <c r="AC221" i="12" s="1"/>
  <c r="AF219" i="12"/>
  <c r="AF221" i="12" s="1"/>
  <c r="U219" i="12"/>
  <c r="U221" i="12" s="1"/>
  <c r="V219" i="12"/>
  <c r="V221" i="12" s="1"/>
  <c r="AA219" i="12"/>
  <c r="AA221" i="12" s="1"/>
  <c r="M219" i="12"/>
  <c r="M221" i="12" s="1"/>
  <c r="AD219" i="12"/>
  <c r="AD221" i="12" s="1"/>
  <c r="I219" i="12"/>
  <c r="I221" i="12" s="1"/>
  <c r="W219" i="12"/>
  <c r="W221" i="12" s="1"/>
  <c r="AB219" i="12"/>
  <c r="J221" i="10"/>
  <c r="S219" i="12"/>
  <c r="S221" i="12" s="1"/>
  <c r="R219" i="12"/>
  <c r="R221" i="12" s="1"/>
  <c r="AI219" i="12"/>
  <c r="AI221" i="12" s="1"/>
  <c r="K219" i="12"/>
  <c r="K221" i="12" s="1"/>
  <c r="N219" i="12"/>
  <c r="N221" i="12" s="1"/>
  <c r="T219" i="12"/>
  <c r="T221" i="12" s="1"/>
  <c r="L219" i="12"/>
  <c r="L221" i="12" s="1"/>
  <c r="AH219" i="12"/>
  <c r="AH221" i="12" s="1"/>
  <c r="X219" i="12"/>
  <c r="X221" i="12" s="1"/>
  <c r="J219" i="12"/>
  <c r="J221" i="12" s="1"/>
  <c r="AG219" i="12"/>
  <c r="AG221" i="12" s="1"/>
  <c r="G219" i="12"/>
  <c r="G221" i="12" s="1"/>
  <c r="AJ219" i="12"/>
  <c r="AJ221" i="12" s="1"/>
  <c r="P219" i="12"/>
  <c r="P221" i="12" s="1"/>
  <c r="Q219" i="12"/>
  <c r="Q221" i="12" s="1"/>
  <c r="O219" i="12"/>
  <c r="O221" i="12" s="1"/>
  <c r="Z219" i="12"/>
  <c r="Z221" i="12" s="1"/>
  <c r="H219" i="12"/>
  <c r="H221" i="12" s="1"/>
  <c r="E199" i="8"/>
  <c r="G160" i="39" s="1"/>
  <c r="J188" i="14"/>
  <c r="J199" i="14"/>
  <c r="J208" i="14"/>
  <c r="R188" i="14"/>
  <c r="R199" i="14"/>
  <c r="R208" i="14"/>
  <c r="H199" i="14"/>
  <c r="H188" i="14"/>
  <c r="H208" i="14"/>
  <c r="Y188" i="14"/>
  <c r="Y208" i="14"/>
  <c r="Y199" i="14"/>
  <c r="AD188" i="14"/>
  <c r="AD199" i="14"/>
  <c r="AD208" i="14"/>
  <c r="N188" i="14"/>
  <c r="N199" i="14"/>
  <c r="N208" i="14"/>
  <c r="U188" i="14"/>
  <c r="U199" i="14"/>
  <c r="U208" i="14"/>
  <c r="AA188" i="14"/>
  <c r="AA208" i="14"/>
  <c r="AA199" i="14"/>
  <c r="AB188" i="14"/>
  <c r="AB199" i="14"/>
  <c r="AB208" i="14"/>
  <c r="AH188" i="14"/>
  <c r="AH199" i="14"/>
  <c r="AH208" i="14"/>
  <c r="AE188" i="14"/>
  <c r="AE199" i="14"/>
  <c r="AE208" i="14"/>
  <c r="K188" i="14"/>
  <c r="K208" i="14"/>
  <c r="K199" i="14"/>
  <c r="AC188" i="14"/>
  <c r="AC199" i="14"/>
  <c r="AC208" i="14"/>
  <c r="T188" i="14"/>
  <c r="T199" i="14"/>
  <c r="T208" i="14"/>
  <c r="P188" i="14"/>
  <c r="P199" i="14"/>
  <c r="P208" i="14"/>
  <c r="AG188" i="14"/>
  <c r="AG208" i="14"/>
  <c r="AG199" i="14"/>
  <c r="X188" i="14"/>
  <c r="X199" i="14"/>
  <c r="X208" i="14"/>
  <c r="AF188" i="14"/>
  <c r="AF208" i="14"/>
  <c r="AF199" i="14"/>
  <c r="L188" i="14"/>
  <c r="L199" i="14"/>
  <c r="L208" i="14"/>
  <c r="V188" i="14"/>
  <c r="V208" i="14"/>
  <c r="V199" i="14"/>
  <c r="O188" i="14"/>
  <c r="O199" i="14"/>
  <c r="O208" i="14"/>
  <c r="Q188" i="14"/>
  <c r="Q199" i="14"/>
  <c r="Q208" i="14"/>
  <c r="I188" i="14"/>
  <c r="I208" i="14"/>
  <c r="I199" i="14"/>
  <c r="G188" i="14"/>
  <c r="G199" i="14"/>
  <c r="G208" i="14"/>
  <c r="AJ188" i="14"/>
  <c r="AJ208" i="14"/>
  <c r="AJ199" i="14"/>
  <c r="W188" i="14"/>
  <c r="W199" i="14"/>
  <c r="W208" i="14"/>
  <c r="Z188" i="14"/>
  <c r="Z199" i="14"/>
  <c r="Z208" i="14"/>
  <c r="AI188" i="14"/>
  <c r="AI208" i="14"/>
  <c r="AI199" i="14"/>
  <c r="M188" i="14"/>
  <c r="M199" i="14"/>
  <c r="M208" i="14"/>
  <c r="S188" i="14"/>
  <c r="S199" i="14"/>
  <c r="S208" i="14"/>
  <c r="AF258" i="14"/>
  <c r="AF259" i="14"/>
  <c r="AJ258" i="14"/>
  <c r="AJ259" i="14"/>
  <c r="P259" i="14"/>
  <c r="P258" i="14"/>
  <c r="AG258" i="14"/>
  <c r="AG259" i="14"/>
  <c r="AA258" i="14"/>
  <c r="AA259" i="14"/>
  <c r="G259" i="14"/>
  <c r="G258" i="14"/>
  <c r="M259" i="14"/>
  <c r="M258" i="14"/>
  <c r="U258" i="14"/>
  <c r="U259" i="14"/>
  <c r="H259" i="14"/>
  <c r="H258" i="14"/>
  <c r="L258" i="14"/>
  <c r="L259" i="14"/>
  <c r="T258" i="14"/>
  <c r="T259" i="14"/>
  <c r="AH258" i="14"/>
  <c r="AH259" i="14"/>
  <c r="AE259" i="14"/>
  <c r="AE258" i="14"/>
  <c r="Z258" i="14"/>
  <c r="Z259" i="14"/>
  <c r="Y258" i="14"/>
  <c r="Y259" i="14"/>
  <c r="K258" i="14"/>
  <c r="K259" i="14"/>
  <c r="R258" i="14"/>
  <c r="R259" i="14"/>
  <c r="S258" i="14"/>
  <c r="S259" i="14"/>
  <c r="V258" i="14"/>
  <c r="V259" i="14"/>
  <c r="N258" i="14"/>
  <c r="N259" i="14"/>
  <c r="AB258" i="14"/>
  <c r="AB259" i="14"/>
  <c r="X259" i="14"/>
  <c r="X258" i="14"/>
  <c r="Q258" i="14"/>
  <c r="Q259" i="14"/>
  <c r="AI259" i="14"/>
  <c r="AI258" i="14"/>
  <c r="O258" i="14"/>
  <c r="O259" i="14"/>
  <c r="AC258" i="14"/>
  <c r="AC259" i="14"/>
  <c r="J259" i="14"/>
  <c r="J258" i="14"/>
  <c r="W259" i="14"/>
  <c r="W258" i="14"/>
  <c r="I258" i="14"/>
  <c r="I259" i="14"/>
  <c r="AD259" i="14"/>
  <c r="AD258" i="14"/>
  <c r="L230" i="14"/>
  <c r="L231" i="14"/>
  <c r="L226" i="14"/>
  <c r="L227" i="14"/>
  <c r="AG231" i="14"/>
  <c r="AG230" i="14"/>
  <c r="AG227" i="14"/>
  <c r="AG226" i="14"/>
  <c r="U231" i="14"/>
  <c r="U227" i="14"/>
  <c r="U230" i="14"/>
  <c r="U226" i="14"/>
  <c r="S230" i="14"/>
  <c r="S231" i="14"/>
  <c r="S227" i="14"/>
  <c r="S226" i="14"/>
  <c r="H230" i="14"/>
  <c r="H231" i="14"/>
  <c r="H227" i="14"/>
  <c r="H226" i="14"/>
  <c r="AI230" i="14"/>
  <c r="AI231" i="14"/>
  <c r="AI226" i="14"/>
  <c r="AI227" i="14"/>
  <c r="AD231" i="14"/>
  <c r="AD230" i="14"/>
  <c r="AD227" i="14"/>
  <c r="AD226" i="14"/>
  <c r="Y231" i="14"/>
  <c r="Y226" i="14"/>
  <c r="Y230" i="14"/>
  <c r="Y227" i="14"/>
  <c r="M231" i="14"/>
  <c r="M230" i="14"/>
  <c r="M227" i="14"/>
  <c r="M226" i="14"/>
  <c r="AE231" i="14"/>
  <c r="AE230" i="14"/>
  <c r="AE227" i="14"/>
  <c r="AE226" i="14"/>
  <c r="O231" i="14"/>
  <c r="O230" i="14"/>
  <c r="O227" i="14"/>
  <c r="O226" i="14"/>
  <c r="W231" i="14"/>
  <c r="W230" i="14"/>
  <c r="W227" i="14"/>
  <c r="W226" i="14"/>
  <c r="P230" i="14"/>
  <c r="P231" i="14"/>
  <c r="P226" i="14"/>
  <c r="P227" i="14"/>
  <c r="Q231" i="14"/>
  <c r="Q230" i="14"/>
  <c r="Q227" i="14"/>
  <c r="Q226" i="14"/>
  <c r="AJ230" i="14"/>
  <c r="AJ231" i="14"/>
  <c r="AJ226" i="14"/>
  <c r="AJ227" i="14"/>
  <c r="AC231" i="14"/>
  <c r="AC230" i="14"/>
  <c r="AC227" i="14"/>
  <c r="AC226" i="14"/>
  <c r="K230" i="14"/>
  <c r="K231" i="14"/>
  <c r="K227" i="14"/>
  <c r="K226" i="14"/>
  <c r="N231" i="14"/>
  <c r="N230" i="14"/>
  <c r="N226" i="14"/>
  <c r="N227" i="14"/>
  <c r="X230" i="14"/>
  <c r="X226" i="14"/>
  <c r="X227" i="14"/>
  <c r="X231" i="14"/>
  <c r="Z230" i="14"/>
  <c r="Z231" i="14"/>
  <c r="Z226" i="14"/>
  <c r="Z227" i="14"/>
  <c r="AA230" i="14"/>
  <c r="AA231" i="14"/>
  <c r="AA227" i="14"/>
  <c r="AA226" i="14"/>
  <c r="G231" i="14"/>
  <c r="G230" i="14"/>
  <c r="G227" i="14"/>
  <c r="G226" i="14"/>
  <c r="T230" i="14"/>
  <c r="T231" i="14"/>
  <c r="T226" i="14"/>
  <c r="T227" i="14"/>
  <c r="I231" i="14"/>
  <c r="I230" i="14"/>
  <c r="I227" i="14"/>
  <c r="I226" i="14"/>
  <c r="AB230" i="14"/>
  <c r="AB226" i="14"/>
  <c r="AB227" i="14"/>
  <c r="AB231" i="14"/>
  <c r="R230" i="14"/>
  <c r="R231" i="14"/>
  <c r="R226" i="14"/>
  <c r="R227" i="14"/>
  <c r="J230" i="14"/>
  <c r="J231" i="14"/>
  <c r="J226" i="14"/>
  <c r="J227" i="14"/>
  <c r="AF230" i="14"/>
  <c r="AF231" i="14"/>
  <c r="AF227" i="14"/>
  <c r="AF226" i="14"/>
  <c r="AH230" i="14"/>
  <c r="AH231" i="14"/>
  <c r="AH226" i="14"/>
  <c r="AH227" i="14"/>
  <c r="V231" i="14"/>
  <c r="V230" i="14"/>
  <c r="V227" i="14"/>
  <c r="V226" i="14"/>
  <c r="H207" i="12"/>
  <c r="E207" i="12" s="1"/>
  <c r="I168" i="39" s="1"/>
  <c r="AH112" i="14"/>
  <c r="H194" i="12"/>
  <c r="E194" i="12" s="1"/>
  <c r="I155" i="39" s="1"/>
  <c r="H185" i="12"/>
  <c r="E185" i="12" s="1"/>
  <c r="I146" i="39" s="1"/>
  <c r="H189" i="12"/>
  <c r="E189" i="12" s="1"/>
  <c r="I150" i="39" s="1"/>
  <c r="H192" i="12"/>
  <c r="E192" i="12" s="1"/>
  <c r="I153" i="39" s="1"/>
  <c r="H181" i="12"/>
  <c r="E181" i="12" s="1"/>
  <c r="I142" i="39" s="1"/>
  <c r="H179" i="12"/>
  <c r="E179" i="12" s="1"/>
  <c r="I140" i="39" s="1"/>
  <c r="H187" i="12"/>
  <c r="H198" i="12"/>
  <c r="E198" i="12" s="1"/>
  <c r="I159" i="39" s="1"/>
  <c r="L112" i="14"/>
  <c r="I112" i="14"/>
  <c r="U112" i="14"/>
  <c r="V143" i="14"/>
  <c r="M143" i="14"/>
  <c r="V112" i="14"/>
  <c r="O112" i="14"/>
  <c r="K143" i="14"/>
  <c r="AA112" i="14"/>
  <c r="E208" i="12"/>
  <c r="I169" i="39" s="1"/>
  <c r="AG112" i="14"/>
  <c r="Y143" i="14"/>
  <c r="R143" i="14"/>
  <c r="Z112" i="14"/>
  <c r="N112" i="14"/>
  <c r="G187" i="12"/>
  <c r="AC143" i="14"/>
  <c r="N143" i="14"/>
  <c r="AF143" i="14"/>
  <c r="P112" i="14"/>
  <c r="T143" i="14"/>
  <c r="AB143" i="14"/>
  <c r="Z143" i="14"/>
  <c r="P143" i="14"/>
  <c r="AA143" i="14"/>
  <c r="G143" i="14"/>
  <c r="AD143" i="14"/>
  <c r="E143" i="12"/>
  <c r="I105" i="39" s="1"/>
  <c r="J143" i="14"/>
  <c r="X143" i="14"/>
  <c r="AH143" i="14"/>
  <c r="S112" i="14"/>
  <c r="AG143" i="14"/>
  <c r="H143" i="14"/>
  <c r="L143" i="14"/>
  <c r="I143" i="14"/>
  <c r="W143" i="14"/>
  <c r="AE143" i="14"/>
  <c r="U143" i="14"/>
  <c r="AD112" i="14"/>
  <c r="S143" i="14"/>
  <c r="AI143" i="14"/>
  <c r="O143" i="14"/>
  <c r="H112" i="14"/>
  <c r="M112" i="14"/>
  <c r="Q143" i="14"/>
  <c r="AJ143" i="14"/>
  <c r="K112" i="14"/>
  <c r="AI112" i="14"/>
  <c r="AJ112" i="14"/>
  <c r="AC112" i="14"/>
  <c r="AE112" i="14"/>
  <c r="AF112" i="14"/>
  <c r="Q112" i="14"/>
  <c r="T112" i="14"/>
  <c r="AB112" i="14"/>
  <c r="R112" i="14"/>
  <c r="E112" i="12"/>
  <c r="I73" i="39" s="1"/>
  <c r="W112" i="14"/>
  <c r="J112" i="14"/>
  <c r="G112" i="14"/>
  <c r="F110" i="14"/>
  <c r="X112" i="14"/>
  <c r="Y112" i="14"/>
  <c r="E142" i="12"/>
  <c r="I104" i="39" s="1"/>
  <c r="U58" i="17" a="1"/>
  <c r="U58" i="17" s="1"/>
  <c r="E208" i="8"/>
  <c r="G169" i="39" s="1"/>
  <c r="U56" i="17" a="1"/>
  <c r="U56" i="17" s="1"/>
  <c r="H201" i="12"/>
  <c r="U57" i="17" a="1"/>
  <c r="U57" i="17" s="1"/>
  <c r="E205" i="8"/>
  <c r="G166" i="39" s="1"/>
  <c r="E174" i="12"/>
  <c r="I135" i="39" s="1"/>
  <c r="E186" i="12"/>
  <c r="I147" i="39" s="1"/>
  <c r="E206" i="12"/>
  <c r="I167" i="39" s="1"/>
  <c r="E199" i="12"/>
  <c r="I160" i="39" s="1"/>
  <c r="G200" i="12"/>
  <c r="E154" i="12"/>
  <c r="I116" i="39" s="1"/>
  <c r="N166" i="14"/>
  <c r="N155" i="14"/>
  <c r="N152" i="14"/>
  <c r="N159" i="14"/>
  <c r="N160" i="14"/>
  <c r="N154" i="14"/>
  <c r="N153" i="14"/>
  <c r="N161" i="14"/>
  <c r="N164" i="14"/>
  <c r="N165" i="14"/>
  <c r="AF214" i="14"/>
  <c r="AF67" i="14"/>
  <c r="AF216" i="14"/>
  <c r="AF60" i="14"/>
  <c r="AF212" i="14"/>
  <c r="AF44" i="14"/>
  <c r="AF213" i="14"/>
  <c r="AF59" i="14"/>
  <c r="AF217" i="14"/>
  <c r="AF211" i="14"/>
  <c r="AF58" i="14"/>
  <c r="AF223" i="14"/>
  <c r="AF64" i="14"/>
  <c r="AF222" i="14"/>
  <c r="AF68" i="14"/>
  <c r="AF215" i="14"/>
  <c r="AF61" i="14"/>
  <c r="O127" i="14"/>
  <c r="O121" i="14"/>
  <c r="O228" i="14"/>
  <c r="O128" i="14"/>
  <c r="O124" i="14"/>
  <c r="O125" i="14"/>
  <c r="O130" i="14"/>
  <c r="O126" i="14"/>
  <c r="O123" i="14"/>
  <c r="O131" i="14"/>
  <c r="O122" i="14"/>
  <c r="O129" i="14"/>
  <c r="J218" i="14"/>
  <c r="N255" i="14"/>
  <c r="N87" i="14"/>
  <c r="W131" i="14"/>
  <c r="W128" i="14"/>
  <c r="W126" i="14"/>
  <c r="W121" i="14"/>
  <c r="W130" i="14"/>
  <c r="W125" i="14"/>
  <c r="W122" i="14"/>
  <c r="W123" i="14"/>
  <c r="W127" i="14"/>
  <c r="W228" i="14"/>
  <c r="W129" i="14"/>
  <c r="W124" i="14"/>
  <c r="AE87" i="14"/>
  <c r="AE255" i="14"/>
  <c r="P262" i="14"/>
  <c r="P238" i="14"/>
  <c r="P252" i="14"/>
  <c r="P237" i="14"/>
  <c r="P249" i="14"/>
  <c r="P241" i="14"/>
  <c r="P242" i="14"/>
  <c r="P247" i="14"/>
  <c r="P240" i="14"/>
  <c r="P110" i="14"/>
  <c r="P93" i="14"/>
  <c r="P73" i="14"/>
  <c r="P139" i="14"/>
  <c r="P78" i="14"/>
  <c r="P140" i="14"/>
  <c r="P244" i="14"/>
  <c r="P261" i="14"/>
  <c r="P102" i="14"/>
  <c r="P108" i="14"/>
  <c r="P111" i="14"/>
  <c r="P103" i="14"/>
  <c r="P80" i="14"/>
  <c r="P52" i="14"/>
  <c r="P246" i="14"/>
  <c r="P239" i="14"/>
  <c r="P134" i="14"/>
  <c r="P98" i="14"/>
  <c r="P77" i="14"/>
  <c r="P94" i="14"/>
  <c r="P55" i="14"/>
  <c r="P137" i="14"/>
  <c r="P260" i="14"/>
  <c r="P148" i="14"/>
  <c r="P117" i="14"/>
  <c r="P90" i="14"/>
  <c r="P54" i="14"/>
  <c r="P76" i="14"/>
  <c r="P138" i="14"/>
  <c r="P83" i="14"/>
  <c r="P251" i="14"/>
  <c r="P136" i="14"/>
  <c r="P146" i="14"/>
  <c r="P84" i="14"/>
  <c r="P101" i="14"/>
  <c r="P109" i="14"/>
  <c r="P72" i="14"/>
  <c r="P147" i="14"/>
  <c r="P250" i="14"/>
  <c r="P243" i="14"/>
  <c r="P141" i="14"/>
  <c r="P142" i="14"/>
  <c r="P116" i="14"/>
  <c r="P92" i="14"/>
  <c r="P53" i="14"/>
  <c r="P106" i="14"/>
  <c r="P248" i="14"/>
  <c r="P236" i="14"/>
  <c r="P118" i="14"/>
  <c r="P107" i="14"/>
  <c r="P95" i="14"/>
  <c r="P71" i="14"/>
  <c r="P45" i="14"/>
  <c r="P79" i="14"/>
  <c r="P105" i="14"/>
  <c r="P263" i="14"/>
  <c r="P113" i="14"/>
  <c r="P245" i="14"/>
  <c r="P135" i="14"/>
  <c r="P115" i="14"/>
  <c r="P104" i="14"/>
  <c r="P114" i="14"/>
  <c r="P91" i="14"/>
  <c r="L218" i="14"/>
  <c r="P130" i="14"/>
  <c r="P125" i="14"/>
  <c r="P122" i="14"/>
  <c r="P127" i="14"/>
  <c r="P124" i="14"/>
  <c r="P128" i="14"/>
  <c r="P121" i="14"/>
  <c r="P129" i="14"/>
  <c r="P126" i="14"/>
  <c r="P123" i="14"/>
  <c r="P228" i="14"/>
  <c r="P131" i="14"/>
  <c r="Z255" i="14"/>
  <c r="Z87" i="14"/>
  <c r="M264" i="14"/>
  <c r="AF196" i="14"/>
  <c r="AF195" i="14"/>
  <c r="AF268" i="14"/>
  <c r="AF170" i="14"/>
  <c r="AF43" i="14"/>
  <c r="AF267" i="14"/>
  <c r="G267" i="14"/>
  <c r="G195" i="14"/>
  <c r="G196" i="14"/>
  <c r="G43" i="14"/>
  <c r="G268" i="14"/>
  <c r="G170" i="14"/>
  <c r="T218" i="14"/>
  <c r="AA260" i="14"/>
  <c r="AA243" i="14"/>
  <c r="AA148" i="14"/>
  <c r="AA93" i="14"/>
  <c r="AA108" i="14"/>
  <c r="AA95" i="14"/>
  <c r="AA113" i="14"/>
  <c r="AA72" i="14"/>
  <c r="AA73" i="14"/>
  <c r="AA252" i="14"/>
  <c r="AA241" i="14"/>
  <c r="AA146" i="14"/>
  <c r="AA134" i="14"/>
  <c r="AA137" i="14"/>
  <c r="AA54" i="14"/>
  <c r="AA102" i="14"/>
  <c r="AA79" i="14"/>
  <c r="AA78" i="14"/>
  <c r="AA244" i="14"/>
  <c r="AA239" i="14"/>
  <c r="AA138" i="14"/>
  <c r="AA114" i="14"/>
  <c r="AA136" i="14"/>
  <c r="AA110" i="14"/>
  <c r="AA101" i="14"/>
  <c r="AA52" i="14"/>
  <c r="AA55" i="14"/>
  <c r="AA247" i="14"/>
  <c r="AA238" i="14"/>
  <c r="AA240" i="14"/>
  <c r="AA135" i="14"/>
  <c r="AA139" i="14"/>
  <c r="AA83" i="14"/>
  <c r="AA84" i="14"/>
  <c r="AA106" i="14"/>
  <c r="AA250" i="14"/>
  <c r="AA115" i="14"/>
  <c r="AA118" i="14"/>
  <c r="AA76" i="14"/>
  <c r="AA248" i="14"/>
  <c r="AA107" i="14"/>
  <c r="AA103" i="14"/>
  <c r="AA94" i="14"/>
  <c r="AA242" i="14"/>
  <c r="AA147" i="14"/>
  <c r="AA77" i="14"/>
  <c r="AA116" i="14"/>
  <c r="AA262" i="14"/>
  <c r="AA251" i="14"/>
  <c r="AA142" i="14"/>
  <c r="AA91" i="14"/>
  <c r="AA45" i="14"/>
  <c r="AA261" i="14"/>
  <c r="AA236" i="14"/>
  <c r="AA104" i="14"/>
  <c r="AA111" i="14"/>
  <c r="AA105" i="14"/>
  <c r="AA246" i="14"/>
  <c r="AA237" i="14"/>
  <c r="AA117" i="14"/>
  <c r="AA71" i="14"/>
  <c r="AA90" i="14"/>
  <c r="AA249" i="14"/>
  <c r="AA263" i="14"/>
  <c r="AA140" i="14"/>
  <c r="AA92" i="14"/>
  <c r="AA80" i="14"/>
  <c r="AA245" i="14"/>
  <c r="AA141" i="14"/>
  <c r="AA98" i="14"/>
  <c r="AA53" i="14"/>
  <c r="AA109" i="14"/>
  <c r="AC218" i="14"/>
  <c r="G260" i="14"/>
  <c r="G237" i="14"/>
  <c r="G137" i="14"/>
  <c r="G140" i="14"/>
  <c r="G138" i="14"/>
  <c r="G78" i="14"/>
  <c r="G101" i="14"/>
  <c r="G73" i="14"/>
  <c r="G202" i="14" s="1"/>
  <c r="G45" i="14"/>
  <c r="G245" i="14"/>
  <c r="G247" i="14"/>
  <c r="G148" i="14"/>
  <c r="G189" i="14" s="1"/>
  <c r="G116" i="14"/>
  <c r="G113" i="14"/>
  <c r="G71" i="14"/>
  <c r="G92" i="14"/>
  <c r="G53" i="14"/>
  <c r="G104" i="14"/>
  <c r="G242" i="14"/>
  <c r="G244" i="14"/>
  <c r="G142" i="14"/>
  <c r="G108" i="14"/>
  <c r="G102" i="14"/>
  <c r="G55" i="14"/>
  <c r="G83" i="14"/>
  <c r="G115" i="14"/>
  <c r="G98" i="14"/>
  <c r="G193" i="14" s="1"/>
  <c r="G251" i="14"/>
  <c r="G243" i="14"/>
  <c r="G261" i="14"/>
  <c r="G134" i="14"/>
  <c r="G94" i="14"/>
  <c r="G93" i="14"/>
  <c r="G110" i="14"/>
  <c r="G54" i="14"/>
  <c r="G52" i="14"/>
  <c r="G178" i="14" s="1"/>
  <c r="G105" i="14"/>
  <c r="G250" i="14"/>
  <c r="G239" i="14"/>
  <c r="G252" i="14"/>
  <c r="G111" i="14"/>
  <c r="G147" i="14"/>
  <c r="G141" i="14"/>
  <c r="G77" i="14"/>
  <c r="G107" i="14"/>
  <c r="G135" i="14"/>
  <c r="G192" i="14" s="1"/>
  <c r="G249" i="14"/>
  <c r="G246" i="14"/>
  <c r="G240" i="14"/>
  <c r="G103" i="14"/>
  <c r="G106" i="14"/>
  <c r="G109" i="14"/>
  <c r="G114" i="14"/>
  <c r="G84" i="14"/>
  <c r="G207" i="14" s="1"/>
  <c r="G76" i="14"/>
  <c r="G181" i="14" s="1"/>
  <c r="G248" i="14"/>
  <c r="G262" i="14"/>
  <c r="G241" i="14"/>
  <c r="G118" i="14"/>
  <c r="G139" i="14"/>
  <c r="G79" i="14"/>
  <c r="G117" i="14"/>
  <c r="G90" i="14"/>
  <c r="G72" i="14"/>
  <c r="G146" i="14"/>
  <c r="G187" i="14" s="1"/>
  <c r="G91" i="14"/>
  <c r="G80" i="14"/>
  <c r="G136" i="14"/>
  <c r="G263" i="14"/>
  <c r="G95" i="14"/>
  <c r="G238" i="14"/>
  <c r="G236" i="14"/>
  <c r="I218" i="14"/>
  <c r="X268" i="14"/>
  <c r="X196" i="14"/>
  <c r="X267" i="14"/>
  <c r="X195" i="14"/>
  <c r="X43" i="14"/>
  <c r="X170" i="14"/>
  <c r="Q130" i="14"/>
  <c r="Q131" i="14"/>
  <c r="Q124" i="14"/>
  <c r="Q126" i="14"/>
  <c r="Q123" i="14"/>
  <c r="Q122" i="14"/>
  <c r="Q228" i="14"/>
  <c r="Q128" i="14"/>
  <c r="Q129" i="14"/>
  <c r="Q127" i="14"/>
  <c r="Q121" i="14"/>
  <c r="Q125" i="14"/>
  <c r="T202" i="14"/>
  <c r="T200" i="14"/>
  <c r="T177" i="14"/>
  <c r="T203" i="14"/>
  <c r="T190" i="14"/>
  <c r="T192" i="14"/>
  <c r="T180" i="14"/>
  <c r="T186" i="14"/>
  <c r="T176" i="14"/>
  <c r="T207" i="14"/>
  <c r="T184" i="14"/>
  <c r="T175" i="14"/>
  <c r="T181" i="14"/>
  <c r="T174" i="14"/>
  <c r="T183" i="14"/>
  <c r="T206" i="14"/>
  <c r="T173" i="14"/>
  <c r="T178" i="14"/>
  <c r="T191" i="14"/>
  <c r="T185" i="14"/>
  <c r="T187" i="14"/>
  <c r="T205" i="14"/>
  <c r="T179" i="14"/>
  <c r="T201" i="14"/>
  <c r="T204" i="14"/>
  <c r="T182" i="14"/>
  <c r="T197" i="14"/>
  <c r="T198" i="14"/>
  <c r="T194" i="14"/>
  <c r="T193" i="14"/>
  <c r="T189" i="14"/>
  <c r="Q212" i="14"/>
  <c r="Q68" i="14"/>
  <c r="Q211" i="14"/>
  <c r="Q67" i="14"/>
  <c r="Q217" i="14"/>
  <c r="Q64" i="14"/>
  <c r="Q213" i="14"/>
  <c r="Q44" i="14"/>
  <c r="Q216" i="14"/>
  <c r="Q215" i="14"/>
  <c r="Q61" i="14"/>
  <c r="Q222" i="14"/>
  <c r="Q60" i="14"/>
  <c r="Q223" i="14"/>
  <c r="Q58" i="14"/>
  <c r="Q214" i="14"/>
  <c r="Q59" i="14"/>
  <c r="AJ127" i="14"/>
  <c r="AJ122" i="14"/>
  <c r="AJ129" i="14"/>
  <c r="AJ128" i="14"/>
  <c r="AJ123" i="14"/>
  <c r="AJ126" i="14"/>
  <c r="AJ124" i="14"/>
  <c r="AJ125" i="14"/>
  <c r="AJ228" i="14"/>
  <c r="AJ121" i="14"/>
  <c r="AJ131" i="14"/>
  <c r="AJ130" i="14"/>
  <c r="AD263" i="14"/>
  <c r="AD247" i="14"/>
  <c r="AD147" i="14"/>
  <c r="AD117" i="14"/>
  <c r="AD83" i="14"/>
  <c r="AD79" i="14"/>
  <c r="AD90" i="14"/>
  <c r="AD108" i="14"/>
  <c r="AD115" i="14"/>
  <c r="AD244" i="14"/>
  <c r="AD242" i="14"/>
  <c r="AD237" i="14"/>
  <c r="AD148" i="14"/>
  <c r="AD101" i="14"/>
  <c r="AD107" i="14"/>
  <c r="AD45" i="14"/>
  <c r="AD73" i="14"/>
  <c r="AD118" i="14"/>
  <c r="AD250" i="14"/>
  <c r="AD243" i="14"/>
  <c r="AD260" i="14"/>
  <c r="AD105" i="14"/>
  <c r="AD72" i="14"/>
  <c r="AD84" i="14"/>
  <c r="AD103" i="14"/>
  <c r="AD78" i="14"/>
  <c r="AD249" i="14"/>
  <c r="AD239" i="14"/>
  <c r="AD241" i="14"/>
  <c r="AD104" i="14"/>
  <c r="AD140" i="14"/>
  <c r="AD136" i="14"/>
  <c r="AD76" i="14"/>
  <c r="AD102" i="14"/>
  <c r="AD137" i="14"/>
  <c r="AD240" i="14"/>
  <c r="AD142" i="14"/>
  <c r="AD98" i="14"/>
  <c r="AD52" i="14"/>
  <c r="AD262" i="14"/>
  <c r="AD141" i="14"/>
  <c r="AD116" i="14"/>
  <c r="AD94" i="14"/>
  <c r="AD238" i="14"/>
  <c r="AD139" i="14"/>
  <c r="AD113" i="14"/>
  <c r="AD93" i="14"/>
  <c r="AD252" i="14"/>
  <c r="AD236" i="14"/>
  <c r="AD109" i="14"/>
  <c r="AD77" i="14"/>
  <c r="AD71" i="14"/>
  <c r="AD251" i="14"/>
  <c r="AD248" i="14"/>
  <c r="AD95" i="14"/>
  <c r="AD91" i="14"/>
  <c r="AD110" i="14"/>
  <c r="AD261" i="14"/>
  <c r="AD146" i="14"/>
  <c r="AD111" i="14"/>
  <c r="AD54" i="14"/>
  <c r="AD114" i="14"/>
  <c r="AD246" i="14"/>
  <c r="AD138" i="14"/>
  <c r="AD92" i="14"/>
  <c r="AD106" i="14"/>
  <c r="AD55" i="14"/>
  <c r="AD134" i="14"/>
  <c r="AD80" i="14"/>
  <c r="AD53" i="14"/>
  <c r="AD245" i="14"/>
  <c r="AD135" i="14"/>
  <c r="AF218" i="14"/>
  <c r="U264" i="14"/>
  <c r="E229" i="14"/>
  <c r="L190" i="39" s="1"/>
  <c r="T213" i="14"/>
  <c r="T58" i="14"/>
  <c r="T216" i="14"/>
  <c r="T61" i="14"/>
  <c r="T222" i="14"/>
  <c r="T59" i="14"/>
  <c r="T217" i="14"/>
  <c r="T212" i="14"/>
  <c r="T64" i="14"/>
  <c r="T223" i="14"/>
  <c r="T60" i="14"/>
  <c r="T215" i="14"/>
  <c r="T67" i="14"/>
  <c r="T211" i="14"/>
  <c r="T44" i="14"/>
  <c r="T214" i="14"/>
  <c r="T68" i="14"/>
  <c r="AC126" i="14"/>
  <c r="AC121" i="14"/>
  <c r="AC131" i="14"/>
  <c r="AC127" i="14"/>
  <c r="AC123" i="14"/>
  <c r="AC228" i="14"/>
  <c r="AC125" i="14"/>
  <c r="AC124" i="14"/>
  <c r="AC130" i="14"/>
  <c r="AC129" i="14"/>
  <c r="AC128" i="14"/>
  <c r="AC122" i="14"/>
  <c r="K228" i="14"/>
  <c r="K127" i="14"/>
  <c r="K125" i="14"/>
  <c r="K130" i="14"/>
  <c r="K128" i="14"/>
  <c r="K129" i="14"/>
  <c r="K190" i="14" s="1"/>
  <c r="K123" i="14"/>
  <c r="K122" i="14"/>
  <c r="K124" i="14"/>
  <c r="K131" i="14"/>
  <c r="K126" i="14"/>
  <c r="K121" i="14"/>
  <c r="AB217" i="14"/>
  <c r="AB213" i="14"/>
  <c r="AB61" i="14"/>
  <c r="AB223" i="14"/>
  <c r="AB60" i="14"/>
  <c r="AB215" i="14"/>
  <c r="AB67" i="14"/>
  <c r="AB211" i="14"/>
  <c r="AB59" i="14"/>
  <c r="AB222" i="14"/>
  <c r="AB44" i="14"/>
  <c r="AB68" i="14"/>
  <c r="AB216" i="14"/>
  <c r="AB58" i="14"/>
  <c r="AB214" i="14"/>
  <c r="AB212" i="14"/>
  <c r="AB64" i="14"/>
  <c r="N214" i="14"/>
  <c r="N44" i="14"/>
  <c r="N64" i="14"/>
  <c r="N217" i="14"/>
  <c r="N222" i="14"/>
  <c r="N67" i="14"/>
  <c r="N216" i="14"/>
  <c r="N68" i="14"/>
  <c r="N223" i="14"/>
  <c r="N58" i="14"/>
  <c r="N215" i="14"/>
  <c r="N61" i="14"/>
  <c r="N213" i="14"/>
  <c r="N59" i="14"/>
  <c r="N211" i="14"/>
  <c r="N212" i="14"/>
  <c r="N60" i="14"/>
  <c r="AE204" i="14"/>
  <c r="AE201" i="14"/>
  <c r="AE179" i="14"/>
  <c r="AE173" i="14"/>
  <c r="AE205" i="14"/>
  <c r="AE197" i="14"/>
  <c r="AE182" i="14"/>
  <c r="AE177" i="14"/>
  <c r="AE203" i="14"/>
  <c r="AE189" i="14"/>
  <c r="AE174" i="14"/>
  <c r="AE194" i="14"/>
  <c r="AE175" i="14"/>
  <c r="AE200" i="14"/>
  <c r="AE181" i="14"/>
  <c r="AE198" i="14"/>
  <c r="AE192" i="14"/>
  <c r="AE190" i="14"/>
  <c r="AE193" i="14"/>
  <c r="AE187" i="14"/>
  <c r="AE184" i="14"/>
  <c r="AE183" i="14"/>
  <c r="AE176" i="14"/>
  <c r="AE186" i="14"/>
  <c r="AE207" i="14"/>
  <c r="AE206" i="14"/>
  <c r="AE191" i="14"/>
  <c r="AE202" i="14"/>
  <c r="AE180" i="14"/>
  <c r="AE178" i="14"/>
  <c r="AE185" i="14"/>
  <c r="R214" i="14"/>
  <c r="R60" i="14"/>
  <c r="R222" i="14"/>
  <c r="R61" i="14"/>
  <c r="R223" i="14"/>
  <c r="R212" i="14"/>
  <c r="R68" i="14"/>
  <c r="R64" i="14"/>
  <c r="R215" i="14"/>
  <c r="R59" i="14"/>
  <c r="R217" i="14"/>
  <c r="R58" i="14"/>
  <c r="R216" i="14"/>
  <c r="R67" i="14"/>
  <c r="R211" i="14"/>
  <c r="R44" i="14"/>
  <c r="R213" i="14"/>
  <c r="N130" i="14"/>
  <c r="N131" i="14"/>
  <c r="N127" i="14"/>
  <c r="N125" i="14"/>
  <c r="N122" i="14"/>
  <c r="N126" i="14"/>
  <c r="N121" i="14"/>
  <c r="N124" i="14"/>
  <c r="N128" i="14"/>
  <c r="N129" i="14"/>
  <c r="N228" i="14"/>
  <c r="N123" i="14"/>
  <c r="K203" i="14"/>
  <c r="K202" i="14"/>
  <c r="K178" i="14"/>
  <c r="K187" i="14"/>
  <c r="K193" i="14"/>
  <c r="K174" i="14"/>
  <c r="K207" i="14"/>
  <c r="K185" i="14"/>
  <c r="K192" i="14"/>
  <c r="K204" i="14"/>
  <c r="K206" i="14"/>
  <c r="K189" i="14"/>
  <c r="K186" i="14"/>
  <c r="K198" i="14"/>
  <c r="K176" i="14"/>
  <c r="K177" i="14"/>
  <c r="K182" i="14"/>
  <c r="K197" i="14"/>
  <c r="K201" i="14"/>
  <c r="K179" i="14"/>
  <c r="K194" i="14"/>
  <c r="K205" i="14"/>
  <c r="K181" i="14"/>
  <c r="K183" i="14"/>
  <c r="K184" i="14"/>
  <c r="K180" i="14"/>
  <c r="K200" i="14"/>
  <c r="U164" i="14"/>
  <c r="U166" i="14"/>
  <c r="U155" i="14"/>
  <c r="U161" i="14"/>
  <c r="U152" i="14"/>
  <c r="U154" i="14"/>
  <c r="U153" i="14"/>
  <c r="U159" i="14"/>
  <c r="U165" i="14"/>
  <c r="U160" i="14"/>
  <c r="AC183" i="14"/>
  <c r="AC204" i="14"/>
  <c r="AC198" i="14"/>
  <c r="AC206" i="14"/>
  <c r="AC192" i="14"/>
  <c r="AC203" i="14"/>
  <c r="AC182" i="14"/>
  <c r="AC205" i="14"/>
  <c r="AC185" i="14"/>
  <c r="AC202" i="14"/>
  <c r="AC179" i="14"/>
  <c r="AC194" i="14"/>
  <c r="AC177" i="14"/>
  <c r="AC200" i="14"/>
  <c r="AC186" i="14"/>
  <c r="AC197" i="14"/>
  <c r="AC181" i="14"/>
  <c r="AC187" i="14"/>
  <c r="AC193" i="14"/>
  <c r="AC190" i="14"/>
  <c r="AC174" i="14"/>
  <c r="AC175" i="14"/>
  <c r="AC201" i="14"/>
  <c r="AC191" i="14"/>
  <c r="AC176" i="14"/>
  <c r="AC178" i="14"/>
  <c r="AC173" i="14"/>
  <c r="AC207" i="14"/>
  <c r="AC184" i="14"/>
  <c r="AC189" i="14"/>
  <c r="AC180" i="14"/>
  <c r="H264" i="14"/>
  <c r="W87" i="14"/>
  <c r="W255" i="14"/>
  <c r="J170" i="14"/>
  <c r="J195" i="14"/>
  <c r="J43" i="14"/>
  <c r="J268" i="14"/>
  <c r="J196" i="14"/>
  <c r="J267" i="14"/>
  <c r="L264" i="14"/>
  <c r="E228" i="12"/>
  <c r="I189" i="39" s="1"/>
  <c r="E218" i="12"/>
  <c r="I179" i="39" s="1"/>
  <c r="E258" i="12"/>
  <c r="I218" i="39" s="1"/>
  <c r="AH29" i="16"/>
  <c r="AD27" i="16"/>
  <c r="Z25" i="16"/>
  <c r="V23" i="16"/>
  <c r="R21" i="16"/>
  <c r="N19" i="16"/>
  <c r="J17" i="16"/>
  <c r="J229" i="16" s="1"/>
  <c r="AJ14" i="16"/>
  <c r="AF12" i="16"/>
  <c r="AB10" i="16"/>
  <c r="X8" i="16"/>
  <c r="T6" i="16"/>
  <c r="T47" i="16" s="1"/>
  <c r="P4" i="16"/>
  <c r="P46" i="16" s="1"/>
  <c r="L2" i="16"/>
  <c r="I29" i="16"/>
  <c r="AI26" i="16"/>
  <c r="AE24" i="16"/>
  <c r="AA22" i="16"/>
  <c r="W20" i="16"/>
  <c r="S18" i="16"/>
  <c r="S233" i="16" s="1"/>
  <c r="O16" i="16"/>
  <c r="O232" i="16" s="1"/>
  <c r="K14" i="16"/>
  <c r="G12" i="16"/>
  <c r="AG9" i="16"/>
  <c r="AC7" i="16"/>
  <c r="AC156" i="16" s="1"/>
  <c r="Y5" i="16"/>
  <c r="U3" i="16"/>
  <c r="R30" i="16"/>
  <c r="N28" i="16"/>
  <c r="J26" i="16"/>
  <c r="AJ23" i="16"/>
  <c r="AF21" i="16"/>
  <c r="AB19" i="16"/>
  <c r="X17" i="16"/>
  <c r="X229" i="16" s="1"/>
  <c r="T15" i="16"/>
  <c r="P13" i="16"/>
  <c r="L11" i="16"/>
  <c r="H9" i="16"/>
  <c r="AH6" i="16"/>
  <c r="AH47" i="16" s="1"/>
  <c r="AD4" i="16"/>
  <c r="AD46" i="16" s="1"/>
  <c r="Z2" i="16"/>
  <c r="W29" i="16"/>
  <c r="S27" i="16"/>
  <c r="O25" i="16"/>
  <c r="K23" i="16"/>
  <c r="G21" i="16"/>
  <c r="AG18" i="16"/>
  <c r="AG233" i="16" s="1"/>
  <c r="AC16" i="16"/>
  <c r="AC232" i="16" s="1"/>
  <c r="Y14" i="16"/>
  <c r="U12" i="16"/>
  <c r="Q10" i="16"/>
  <c r="M8" i="16"/>
  <c r="I6" i="16"/>
  <c r="I47" i="16" s="1"/>
  <c r="AI3" i="16"/>
  <c r="AF30" i="16"/>
  <c r="AB28" i="16"/>
  <c r="X26" i="16"/>
  <c r="T24" i="16"/>
  <c r="P22" i="16"/>
  <c r="L20" i="16"/>
  <c r="H18" i="16"/>
  <c r="H233" i="16" s="1"/>
  <c r="AH15" i="16"/>
  <c r="AD13" i="16"/>
  <c r="Z11" i="16"/>
  <c r="V9" i="16"/>
  <c r="R7" i="16"/>
  <c r="R156" i="16" s="1"/>
  <c r="N5" i="16"/>
  <c r="J3" i="16"/>
  <c r="G30" i="16"/>
  <c r="AG27" i="16"/>
  <c r="AC25" i="16"/>
  <c r="Y23" i="16"/>
  <c r="U21" i="16"/>
  <c r="Q19" i="16"/>
  <c r="M17" i="16"/>
  <c r="M229" i="16" s="1"/>
  <c r="I15" i="16"/>
  <c r="AI12" i="16"/>
  <c r="AE10" i="16"/>
  <c r="AA8" i="16"/>
  <c r="W6" i="16"/>
  <c r="W47" i="16" s="1"/>
  <c r="S4" i="16"/>
  <c r="S46" i="16" s="1"/>
  <c r="O2" i="16"/>
  <c r="L29" i="16"/>
  <c r="H27" i="16"/>
  <c r="AH24" i="16"/>
  <c r="AD22" i="16"/>
  <c r="Z20" i="16"/>
  <c r="V18" i="16"/>
  <c r="V233" i="16" s="1"/>
  <c r="R16" i="16"/>
  <c r="R232" i="16" s="1"/>
  <c r="N14" i="16"/>
  <c r="J12" i="16"/>
  <c r="AJ9" i="16"/>
  <c r="AF7" i="16"/>
  <c r="AF156" i="16" s="1"/>
  <c r="AB5" i="16"/>
  <c r="X3" i="16"/>
  <c r="M30" i="16"/>
  <c r="I28" i="16"/>
  <c r="AI25" i="16"/>
  <c r="AE23" i="16"/>
  <c r="AA21" i="16"/>
  <c r="W19" i="16"/>
  <c r="S17" i="16"/>
  <c r="S229" i="16" s="1"/>
  <c r="O15" i="16"/>
  <c r="K13" i="16"/>
  <c r="G11" i="16"/>
  <c r="AG8" i="16"/>
  <c r="AC6" i="16"/>
  <c r="AC47" i="16" s="1"/>
  <c r="Y4" i="16"/>
  <c r="Y46" i="16" s="1"/>
  <c r="U2" i="16"/>
  <c r="Z29" i="16"/>
  <c r="V27" i="16"/>
  <c r="R25" i="16"/>
  <c r="N23" i="16"/>
  <c r="J21" i="16"/>
  <c r="AJ18" i="16"/>
  <c r="AJ233" i="16" s="1"/>
  <c r="AF16" i="16"/>
  <c r="AF232" i="16" s="1"/>
  <c r="AB14" i="16"/>
  <c r="X12" i="16"/>
  <c r="T10" i="16"/>
  <c r="P8" i="16"/>
  <c r="L6" i="16"/>
  <c r="L47" i="16" s="1"/>
  <c r="H4" i="16"/>
  <c r="H46" i="16" s="1"/>
  <c r="AI30" i="16"/>
  <c r="AE28" i="16"/>
  <c r="AA26" i="16"/>
  <c r="W24" i="16"/>
  <c r="S22" i="16"/>
  <c r="O20" i="16"/>
  <c r="K18" i="16"/>
  <c r="K233" i="16" s="1"/>
  <c r="G16" i="16"/>
  <c r="G232" i="16" s="1"/>
  <c r="AG13" i="16"/>
  <c r="AC11" i="16"/>
  <c r="Y9" i="16"/>
  <c r="U7" i="16"/>
  <c r="U156" i="16" s="1"/>
  <c r="Q5" i="16"/>
  <c r="M3" i="16"/>
  <c r="J30" i="16"/>
  <c r="AJ27" i="16"/>
  <c r="AF25" i="16"/>
  <c r="AB23" i="16"/>
  <c r="X21" i="16"/>
  <c r="T19" i="16"/>
  <c r="P17" i="16"/>
  <c r="P229" i="16" s="1"/>
  <c r="L15" i="16"/>
  <c r="H13" i="16"/>
  <c r="AH10" i="16"/>
  <c r="AD8" i="16"/>
  <c r="Z6" i="16"/>
  <c r="Z47" i="16" s="1"/>
  <c r="V4" i="16"/>
  <c r="V46" i="16" s="1"/>
  <c r="R2" i="16"/>
  <c r="O29" i="16"/>
  <c r="K27" i="16"/>
  <c r="G25" i="16"/>
  <c r="AG22" i="16"/>
  <c r="AC20" i="16"/>
  <c r="Y18" i="16"/>
  <c r="Y233" i="16" s="1"/>
  <c r="U16" i="16"/>
  <c r="U232" i="16" s="1"/>
  <c r="Q14" i="16"/>
  <c r="M12" i="16"/>
  <c r="I10" i="16"/>
  <c r="AI7" i="16"/>
  <c r="AI156" i="16" s="1"/>
  <c r="AE5" i="16"/>
  <c r="AA3" i="16"/>
  <c r="X30" i="16"/>
  <c r="T28" i="16"/>
  <c r="P26" i="16"/>
  <c r="L24" i="16"/>
  <c r="H22" i="16"/>
  <c r="AH19" i="16"/>
  <c r="AD17" i="16"/>
  <c r="AD229" i="16" s="1"/>
  <c r="Z15" i="16"/>
  <c r="V13" i="16"/>
  <c r="R11" i="16"/>
  <c r="N9" i="16"/>
  <c r="J7" i="16"/>
  <c r="J156" i="16" s="1"/>
  <c r="AJ4" i="16"/>
  <c r="AJ46" i="16" s="1"/>
  <c r="AF2" i="16"/>
  <c r="AC29" i="16"/>
  <c r="Y27" i="16"/>
  <c r="U25" i="16"/>
  <c r="Q23" i="16"/>
  <c r="M21" i="16"/>
  <c r="I19" i="16"/>
  <c r="AI16" i="16"/>
  <c r="AI232" i="16" s="1"/>
  <c r="AE14" i="16"/>
  <c r="AA12" i="16"/>
  <c r="W10" i="16"/>
  <c r="S8" i="16"/>
  <c r="O6" i="16"/>
  <c r="O47" i="16" s="1"/>
  <c r="K4" i="16"/>
  <c r="K46" i="16" s="1"/>
  <c r="G2" i="16"/>
  <c r="AH28" i="16"/>
  <c r="AD26" i="16"/>
  <c r="Z24" i="16"/>
  <c r="V22" i="16"/>
  <c r="R20" i="16"/>
  <c r="N18" i="16"/>
  <c r="N233" i="16" s="1"/>
  <c r="J16" i="16"/>
  <c r="J232" i="16" s="1"/>
  <c r="AJ13" i="16"/>
  <c r="AF11" i="16"/>
  <c r="AB9" i="16"/>
  <c r="X7" i="16"/>
  <c r="X156" i="16" s="1"/>
  <c r="T5" i="16"/>
  <c r="P3" i="16"/>
  <c r="AI29" i="16"/>
  <c r="AE27" i="16"/>
  <c r="AA25" i="16"/>
  <c r="W23" i="16"/>
  <c r="S21" i="16"/>
  <c r="O19" i="16"/>
  <c r="K17" i="16"/>
  <c r="K229" i="16" s="1"/>
  <c r="G15" i="16"/>
  <c r="AG12" i="16"/>
  <c r="AC10" i="16"/>
  <c r="Y8" i="16"/>
  <c r="U6" i="16"/>
  <c r="U47" i="16" s="1"/>
  <c r="Q4" i="16"/>
  <c r="Q46" i="16" s="1"/>
  <c r="M2" i="16"/>
  <c r="R29" i="16"/>
  <c r="N27" i="16"/>
  <c r="J25" i="16"/>
  <c r="AJ22" i="16"/>
  <c r="AF20" i="16"/>
  <c r="AB18" i="16"/>
  <c r="AB233" i="16" s="1"/>
  <c r="X16" i="16"/>
  <c r="X232" i="16" s="1"/>
  <c r="T14" i="16"/>
  <c r="P12" i="16"/>
  <c r="L10" i="16"/>
  <c r="H8" i="16"/>
  <c r="AH5" i="16"/>
  <c r="AD3" i="16"/>
  <c r="AA30" i="16"/>
  <c r="W28" i="16"/>
  <c r="S26" i="16"/>
  <c r="O24" i="16"/>
  <c r="K22" i="16"/>
  <c r="G20" i="16"/>
  <c r="AG17" i="16"/>
  <c r="AG229" i="16" s="1"/>
  <c r="AC15" i="16"/>
  <c r="Y13" i="16"/>
  <c r="U11" i="16"/>
  <c r="Q9" i="16"/>
  <c r="M7" i="16"/>
  <c r="M156" i="16" s="1"/>
  <c r="I5" i="16"/>
  <c r="AI2" i="16"/>
  <c r="AF29" i="16"/>
  <c r="AB27" i="16"/>
  <c r="X25" i="16"/>
  <c r="T23" i="16"/>
  <c r="P21" i="16"/>
  <c r="L19" i="16"/>
  <c r="H17" i="16"/>
  <c r="H229" i="16" s="1"/>
  <c r="AH14" i="16"/>
  <c r="AD12" i="16"/>
  <c r="Z10" i="16"/>
  <c r="V8" i="16"/>
  <c r="R6" i="16"/>
  <c r="R47" i="16" s="1"/>
  <c r="N4" i="16"/>
  <c r="N46" i="16" s="1"/>
  <c r="J2" i="16"/>
  <c r="G29" i="16"/>
  <c r="AG26" i="16"/>
  <c r="AC24" i="16"/>
  <c r="Y22" i="16"/>
  <c r="U20" i="16"/>
  <c r="Q18" i="16"/>
  <c r="Q233" i="16" s="1"/>
  <c r="M16" i="16"/>
  <c r="M232" i="16" s="1"/>
  <c r="I14" i="16"/>
  <c r="AI11" i="16"/>
  <c r="AE9" i="16"/>
  <c r="AA7" i="16"/>
  <c r="AA156" i="16" s="1"/>
  <c r="W5" i="16"/>
  <c r="S3" i="16"/>
  <c r="P30" i="16"/>
  <c r="L28" i="16"/>
  <c r="H26" i="16"/>
  <c r="AH23" i="16"/>
  <c r="AD21" i="16"/>
  <c r="Z19" i="16"/>
  <c r="V17" i="16"/>
  <c r="V229" i="16" s="1"/>
  <c r="R15" i="16"/>
  <c r="N13" i="16"/>
  <c r="J11" i="16"/>
  <c r="AJ8" i="16"/>
  <c r="AF6" i="16"/>
  <c r="AF47" i="16" s="1"/>
  <c r="AB4" i="16"/>
  <c r="AB46" i="16" s="1"/>
  <c r="X2" i="16"/>
  <c r="U29" i="16"/>
  <c r="Q27" i="16"/>
  <c r="M25" i="16"/>
  <c r="I23" i="16"/>
  <c r="AI20" i="16"/>
  <c r="AE18" i="16"/>
  <c r="AE233" i="16" s="1"/>
  <c r="AA16" i="16"/>
  <c r="AA232" i="16" s="1"/>
  <c r="W14" i="16"/>
  <c r="S12" i="16"/>
  <c r="O10" i="16"/>
  <c r="K8" i="16"/>
  <c r="G6" i="16"/>
  <c r="G47" i="16" s="1"/>
  <c r="AG3" i="16"/>
  <c r="AD30" i="16"/>
  <c r="Z28" i="16"/>
  <c r="V26" i="16"/>
  <c r="R24" i="16"/>
  <c r="N22" i="16"/>
  <c r="J20" i="16"/>
  <c r="AJ17" i="16"/>
  <c r="AJ229" i="16" s="1"/>
  <c r="AF15" i="16"/>
  <c r="AB13" i="16"/>
  <c r="X11" i="16"/>
  <c r="T9" i="16"/>
  <c r="P7" i="16"/>
  <c r="P156" i="16" s="1"/>
  <c r="L5" i="16"/>
  <c r="H3" i="16"/>
  <c r="AA29" i="16"/>
  <c r="W27" i="16"/>
  <c r="S25" i="16"/>
  <c r="O23" i="16"/>
  <c r="K21" i="16"/>
  <c r="G19" i="16"/>
  <c r="AG16" i="16"/>
  <c r="AG232" i="16" s="1"/>
  <c r="AC14" i="16"/>
  <c r="Y12" i="16"/>
  <c r="U10" i="16"/>
  <c r="Q8" i="16"/>
  <c r="M6" i="16"/>
  <c r="M47" i="16" s="1"/>
  <c r="I4" i="16"/>
  <c r="I46" i="16" s="1"/>
  <c r="J29" i="16"/>
  <c r="AJ26" i="16"/>
  <c r="AF24" i="16"/>
  <c r="AB22" i="16"/>
  <c r="X20" i="16"/>
  <c r="T18" i="16"/>
  <c r="T233" i="16" s="1"/>
  <c r="P16" i="16"/>
  <c r="P232" i="16" s="1"/>
  <c r="L14" i="16"/>
  <c r="H12" i="16"/>
  <c r="AH9" i="16"/>
  <c r="AD7" i="16"/>
  <c r="AD156" i="16" s="1"/>
  <c r="Z5" i="16"/>
  <c r="V3" i="16"/>
  <c r="S30" i="16"/>
  <c r="O28" i="16"/>
  <c r="K26" i="16"/>
  <c r="G24" i="16"/>
  <c r="AG21" i="16"/>
  <c r="AC19" i="16"/>
  <c r="Y17" i="16"/>
  <c r="Y229" i="16" s="1"/>
  <c r="U15" i="16"/>
  <c r="Q13" i="16"/>
  <c r="M11" i="16"/>
  <c r="I9" i="16"/>
  <c r="AI6" i="16"/>
  <c r="AI47" i="16" s="1"/>
  <c r="AE4" i="16"/>
  <c r="AE46" i="16" s="1"/>
  <c r="AA2" i="16"/>
  <c r="X29" i="16"/>
  <c r="T27" i="16"/>
  <c r="P25" i="16"/>
  <c r="L23" i="16"/>
  <c r="H21" i="16"/>
  <c r="AH18" i="16"/>
  <c r="AH233" i="16" s="1"/>
  <c r="AD16" i="16"/>
  <c r="AD232" i="16" s="1"/>
  <c r="Z14" i="16"/>
  <c r="V12" i="16"/>
  <c r="R10" i="16"/>
  <c r="N8" i="16"/>
  <c r="J6" i="16"/>
  <c r="J47" i="16" s="1"/>
  <c r="AJ3" i="16"/>
  <c r="AG30" i="16"/>
  <c r="AC28" i="16"/>
  <c r="Y26" i="16"/>
  <c r="U24" i="16"/>
  <c r="Q22" i="16"/>
  <c r="M20" i="16"/>
  <c r="I18" i="16"/>
  <c r="I233" i="16" s="1"/>
  <c r="AI15" i="16"/>
  <c r="AE13" i="16"/>
  <c r="AA11" i="16"/>
  <c r="W9" i="16"/>
  <c r="S7" i="16"/>
  <c r="S156" i="16" s="1"/>
  <c r="O5" i="16"/>
  <c r="K3" i="16"/>
  <c r="H30" i="16"/>
  <c r="AH27" i="16"/>
  <c r="AD25" i="16"/>
  <c r="Z23" i="16"/>
  <c r="V21" i="16"/>
  <c r="R19" i="16"/>
  <c r="N17" i="16"/>
  <c r="N229" i="16" s="1"/>
  <c r="J15" i="16"/>
  <c r="AJ12" i="16"/>
  <c r="AF10" i="16"/>
  <c r="AB8" i="16"/>
  <c r="X6" i="16"/>
  <c r="X47" i="16" s="1"/>
  <c r="T4" i="16"/>
  <c r="T46" i="16" s="1"/>
  <c r="P2" i="16"/>
  <c r="M29" i="16"/>
  <c r="I27" i="16"/>
  <c r="AI24" i="16"/>
  <c r="AE22" i="16"/>
  <c r="AA20" i="16"/>
  <c r="W18" i="16"/>
  <c r="W233" i="16" s="1"/>
  <c r="S16" i="16"/>
  <c r="S232" i="16" s="1"/>
  <c r="O14" i="16"/>
  <c r="K12" i="16"/>
  <c r="G10" i="16"/>
  <c r="AG7" i="16"/>
  <c r="AG156" i="16" s="1"/>
  <c r="AC5" i="16"/>
  <c r="Y3" i="16"/>
  <c r="V30" i="16"/>
  <c r="R28" i="16"/>
  <c r="N26" i="16"/>
  <c r="J24" i="16"/>
  <c r="AJ21" i="16"/>
  <c r="AF19" i="16"/>
  <c r="AB17" i="16"/>
  <c r="AB229" i="16" s="1"/>
  <c r="X15" i="16"/>
  <c r="T13" i="16"/>
  <c r="P11" i="16"/>
  <c r="L9" i="16"/>
  <c r="H7" i="16"/>
  <c r="H156" i="16" s="1"/>
  <c r="AH4" i="16"/>
  <c r="AH46" i="16" s="1"/>
  <c r="AD2" i="16"/>
  <c r="S29" i="16"/>
  <c r="O27" i="16"/>
  <c r="K25" i="16"/>
  <c r="G23" i="16"/>
  <c r="AG20" i="16"/>
  <c r="AC18" i="16"/>
  <c r="AC233" i="16" s="1"/>
  <c r="Y16" i="16"/>
  <c r="Y232" i="16" s="1"/>
  <c r="U14" i="16"/>
  <c r="Q12" i="16"/>
  <c r="M10" i="16"/>
  <c r="I8" i="16"/>
  <c r="AI5" i="16"/>
  <c r="AE3" i="16"/>
  <c r="AJ30" i="16"/>
  <c r="AF28" i="16"/>
  <c r="AB26" i="16"/>
  <c r="X24" i="16"/>
  <c r="T22" i="16"/>
  <c r="P20" i="16"/>
  <c r="L18" i="16"/>
  <c r="L233" i="16" s="1"/>
  <c r="H16" i="16"/>
  <c r="H232" i="16" s="1"/>
  <c r="AH13" i="16"/>
  <c r="AD11" i="16"/>
  <c r="Z9" i="16"/>
  <c r="V7" i="16"/>
  <c r="V156" i="16" s="1"/>
  <c r="R5" i="16"/>
  <c r="N3" i="16"/>
  <c r="K30" i="16"/>
  <c r="G28" i="16"/>
  <c r="AG25" i="16"/>
  <c r="AC23" i="16"/>
  <c r="Y21" i="16"/>
  <c r="U19" i="16"/>
  <c r="Q17" i="16"/>
  <c r="Q229" i="16" s="1"/>
  <c r="M15" i="16"/>
  <c r="I13" i="16"/>
  <c r="AI10" i="16"/>
  <c r="AE8" i="16"/>
  <c r="AA6" i="16"/>
  <c r="AA47" i="16" s="1"/>
  <c r="W4" i="16"/>
  <c r="W46" i="16" s="1"/>
  <c r="S2" i="16"/>
  <c r="P29" i="16"/>
  <c r="L27" i="16"/>
  <c r="H25" i="16"/>
  <c r="AH22" i="16"/>
  <c r="AD20" i="16"/>
  <c r="Z18" i="16"/>
  <c r="Z233" i="16" s="1"/>
  <c r="V16" i="16"/>
  <c r="V232" i="16" s="1"/>
  <c r="R14" i="16"/>
  <c r="N12" i="16"/>
  <c r="J10" i="16"/>
  <c r="AJ7" i="16"/>
  <c r="AJ156" i="16" s="1"/>
  <c r="AF5" i="16"/>
  <c r="AB3" i="16"/>
  <c r="Y30" i="16"/>
  <c r="U28" i="16"/>
  <c r="Q26" i="16"/>
  <c r="M24" i="16"/>
  <c r="I22" i="16"/>
  <c r="AI19" i="16"/>
  <c r="AE17" i="16"/>
  <c r="AE229" i="16" s="1"/>
  <c r="AA15" i="16"/>
  <c r="W13" i="16"/>
  <c r="S11" i="16"/>
  <c r="O9" i="16"/>
  <c r="K7" i="16"/>
  <c r="K156" i="16" s="1"/>
  <c r="G5" i="16"/>
  <c r="AG2" i="16"/>
  <c r="AD29" i="16"/>
  <c r="Z27" i="16"/>
  <c r="V25" i="16"/>
  <c r="R23" i="16"/>
  <c r="N21" i="16"/>
  <c r="J19" i="16"/>
  <c r="AJ16" i="16"/>
  <c r="AJ232" i="16" s="1"/>
  <c r="AF14" i="16"/>
  <c r="AB12" i="16"/>
  <c r="X10" i="16"/>
  <c r="T8" i="16"/>
  <c r="P6" i="16"/>
  <c r="P47" i="16" s="1"/>
  <c r="L4" i="16"/>
  <c r="L46" i="16" s="1"/>
  <c r="H2" i="16"/>
  <c r="AI28" i="16"/>
  <c r="AE26" i="16"/>
  <c r="AA24" i="16"/>
  <c r="W22" i="16"/>
  <c r="S20" i="16"/>
  <c r="O18" i="16"/>
  <c r="O233" i="16" s="1"/>
  <c r="K16" i="16"/>
  <c r="K232" i="16" s="1"/>
  <c r="G14" i="16"/>
  <c r="AG11" i="16"/>
  <c r="AC9" i="16"/>
  <c r="Y7" i="16"/>
  <c r="Y156" i="16" s="1"/>
  <c r="U5" i="16"/>
  <c r="Q3" i="16"/>
  <c r="N30" i="16"/>
  <c r="J28" i="16"/>
  <c r="AJ25" i="16"/>
  <c r="AF23" i="16"/>
  <c r="AB21" i="16"/>
  <c r="X19" i="16"/>
  <c r="T17" i="16"/>
  <c r="T229" i="16" s="1"/>
  <c r="P15" i="16"/>
  <c r="L13" i="16"/>
  <c r="H11" i="16"/>
  <c r="AH8" i="16"/>
  <c r="AD6" i="16"/>
  <c r="AD47" i="16" s="1"/>
  <c r="Z4" i="16"/>
  <c r="Z46" i="16" s="1"/>
  <c r="V2" i="16"/>
  <c r="K29" i="16"/>
  <c r="G27" i="16"/>
  <c r="AG24" i="16"/>
  <c r="AC22" i="16"/>
  <c r="Y20" i="16"/>
  <c r="U18" i="16"/>
  <c r="U233" i="16" s="1"/>
  <c r="Q16" i="16"/>
  <c r="Q232" i="16" s="1"/>
  <c r="M14" i="16"/>
  <c r="I12" i="16"/>
  <c r="AI9" i="16"/>
  <c r="AE7" i="16"/>
  <c r="AE156" i="16" s="1"/>
  <c r="AA5" i="16"/>
  <c r="W3" i="16"/>
  <c r="AB30" i="16"/>
  <c r="X28" i="16"/>
  <c r="T26" i="16"/>
  <c r="P24" i="16"/>
  <c r="L22" i="16"/>
  <c r="H20" i="16"/>
  <c r="AH17" i="16"/>
  <c r="AH229" i="16" s="1"/>
  <c r="AD15" i="16"/>
  <c r="Z13" i="16"/>
  <c r="V11" i="16"/>
  <c r="R9" i="16"/>
  <c r="N7" i="16"/>
  <c r="N156" i="16" s="1"/>
  <c r="J5" i="16"/>
  <c r="AJ2" i="16"/>
  <c r="AG29" i="16"/>
  <c r="AC27" i="16"/>
  <c r="Y25" i="16"/>
  <c r="U23" i="16"/>
  <c r="Q21" i="16"/>
  <c r="M19" i="16"/>
  <c r="I17" i="16"/>
  <c r="I229" i="16" s="1"/>
  <c r="AI14" i="16"/>
  <c r="AE12" i="16"/>
  <c r="AA10" i="16"/>
  <c r="W8" i="16"/>
  <c r="S6" i="16"/>
  <c r="S47" i="16" s="1"/>
  <c r="O4" i="16"/>
  <c r="O46" i="16" s="1"/>
  <c r="K2" i="16"/>
  <c r="H29" i="16"/>
  <c r="AH26" i="16"/>
  <c r="AD24" i="16"/>
  <c r="Z22" i="16"/>
  <c r="V20" i="16"/>
  <c r="R18" i="16"/>
  <c r="R233" i="16" s="1"/>
  <c r="N16" i="16"/>
  <c r="N232" i="16" s="1"/>
  <c r="J14" i="16"/>
  <c r="AJ11" i="16"/>
  <c r="AF9" i="16"/>
  <c r="AB7" i="16"/>
  <c r="AB156" i="16" s="1"/>
  <c r="X5" i="16"/>
  <c r="T3" i="16"/>
  <c r="Q30" i="16"/>
  <c r="M28" i="16"/>
  <c r="I26" i="16"/>
  <c r="AI23" i="16"/>
  <c r="AE21" i="16"/>
  <c r="AA19" i="16"/>
  <c r="W17" i="16"/>
  <c r="W229" i="16" s="1"/>
  <c r="S15" i="16"/>
  <c r="O13" i="16"/>
  <c r="K11" i="16"/>
  <c r="G9" i="16"/>
  <c r="AG6" i="16"/>
  <c r="AG47" i="16" s="1"/>
  <c r="AH25" i="16"/>
  <c r="R17" i="16"/>
  <c r="R229" i="16" s="1"/>
  <c r="AF8" i="16"/>
  <c r="Q29" i="16"/>
  <c r="AE20" i="16"/>
  <c r="O12" i="16"/>
  <c r="AC3" i="16"/>
  <c r="N24" i="16"/>
  <c r="AB15" i="16"/>
  <c r="L7" i="16"/>
  <c r="L156" i="16" s="1"/>
  <c r="AA27" i="16"/>
  <c r="K19" i="16"/>
  <c r="Y10" i="16"/>
  <c r="Y2" i="16"/>
  <c r="AF26" i="16"/>
  <c r="AB20" i="16"/>
  <c r="X14" i="16"/>
  <c r="AD9" i="16"/>
  <c r="Z3" i="16"/>
  <c r="W26" i="16"/>
  <c r="AC21" i="16"/>
  <c r="Y15" i="16"/>
  <c r="U9" i="16"/>
  <c r="AA4" i="16"/>
  <c r="AA46" i="16" s="1"/>
  <c r="X27" i="16"/>
  <c r="T21" i="16"/>
  <c r="Z16" i="16"/>
  <c r="Z232" i="16" s="1"/>
  <c r="V10" i="16"/>
  <c r="R4" i="16"/>
  <c r="R46" i="16" s="1"/>
  <c r="Q28" i="16"/>
  <c r="M22" i="16"/>
  <c r="I16" i="16"/>
  <c r="I232" i="16" s="1"/>
  <c r="O11" i="16"/>
  <c r="K5" i="16"/>
  <c r="H24" i="16"/>
  <c r="V15" i="16"/>
  <c r="AJ6" i="16"/>
  <c r="AJ47" i="16" s="1"/>
  <c r="U27" i="16"/>
  <c r="AI18" i="16"/>
  <c r="AI233" i="16" s="1"/>
  <c r="S10" i="16"/>
  <c r="AH30" i="16"/>
  <c r="R22" i="16"/>
  <c r="AF13" i="16"/>
  <c r="P5" i="16"/>
  <c r="AE25" i="16"/>
  <c r="O17" i="16"/>
  <c r="O229" i="16" s="1"/>
  <c r="AC8" i="16"/>
  <c r="Q2" i="16"/>
  <c r="N25" i="16"/>
  <c r="T20" i="16"/>
  <c r="P14" i="16"/>
  <c r="L8" i="16"/>
  <c r="R3" i="16"/>
  <c r="O26" i="16"/>
  <c r="K20" i="16"/>
  <c r="Q15" i="16"/>
  <c r="M9" i="16"/>
  <c r="I3" i="16"/>
  <c r="P27" i="16"/>
  <c r="L21" i="16"/>
  <c r="H15" i="16"/>
  <c r="N10" i="16"/>
  <c r="J4" i="16"/>
  <c r="J46" i="16" s="1"/>
  <c r="AC26" i="16"/>
  <c r="AI21" i="16"/>
  <c r="AE15" i="16"/>
  <c r="AA9" i="16"/>
  <c r="AG4" i="16"/>
  <c r="AG46" i="16" s="1"/>
  <c r="AD23" i="16"/>
  <c r="N15" i="16"/>
  <c r="AB6" i="16"/>
  <c r="AB47" i="16" s="1"/>
  <c r="M27" i="16"/>
  <c r="AA18" i="16"/>
  <c r="AA233" i="16" s="1"/>
  <c r="K10" i="16"/>
  <c r="Z30" i="16"/>
  <c r="J22" i="16"/>
  <c r="X13" i="16"/>
  <c r="H5" i="16"/>
  <c r="W25" i="16"/>
  <c r="G17" i="16"/>
  <c r="G229" i="16" s="1"/>
  <c r="U8" i="16"/>
  <c r="I2" i="16"/>
  <c r="AJ24" i="16"/>
  <c r="AF18" i="16"/>
  <c r="AF233" i="16" s="1"/>
  <c r="H14" i="16"/>
  <c r="AH7" i="16"/>
  <c r="AH156" i="16" s="1"/>
  <c r="AE30" i="16"/>
  <c r="G26" i="16"/>
  <c r="AG19" i="16"/>
  <c r="AC13" i="16"/>
  <c r="AI8" i="16"/>
  <c r="AE2" i="16"/>
  <c r="AB25" i="16"/>
  <c r="AH20" i="16"/>
  <c r="AD14" i="16"/>
  <c r="Z8" i="16"/>
  <c r="AF3" i="16"/>
  <c r="U26" i="16"/>
  <c r="Q20" i="16"/>
  <c r="W15" i="16"/>
  <c r="S9" i="16"/>
  <c r="O3" i="16"/>
  <c r="O143" i="16" s="1"/>
  <c r="T30" i="16"/>
  <c r="AH21" i="16"/>
  <c r="R13" i="16"/>
  <c r="AF4" i="16"/>
  <c r="AF46" i="16" s="1"/>
  <c r="Q25" i="16"/>
  <c r="AE16" i="16"/>
  <c r="AE232" i="16" s="1"/>
  <c r="O8" i="16"/>
  <c r="AD28" i="16"/>
  <c r="N20" i="16"/>
  <c r="AB11" i="16"/>
  <c r="L3" i="16"/>
  <c r="AA23" i="16"/>
  <c r="K15" i="16"/>
  <c r="Y6" i="16"/>
  <c r="Y47" i="16" s="1"/>
  <c r="V29" i="16"/>
  <c r="AB24" i="16"/>
  <c r="X18" i="16"/>
  <c r="X233" i="16" s="1"/>
  <c r="T12" i="16"/>
  <c r="Z7" i="16"/>
  <c r="Z156" i="16" s="1"/>
  <c r="W30" i="16"/>
  <c r="S24" i="16"/>
  <c r="Y19" i="16"/>
  <c r="U13" i="16"/>
  <c r="Q7" i="16"/>
  <c r="Q156" i="16" s="1"/>
  <c r="W2" i="16"/>
  <c r="T25" i="16"/>
  <c r="P19" i="16"/>
  <c r="V14" i="16"/>
  <c r="R8" i="16"/>
  <c r="N2" i="16"/>
  <c r="M26" i="16"/>
  <c r="I20" i="16"/>
  <c r="AI13" i="16"/>
  <c r="K9" i="16"/>
  <c r="G3" i="16"/>
  <c r="L30" i="16"/>
  <c r="Z21" i="16"/>
  <c r="J13" i="16"/>
  <c r="X4" i="16"/>
  <c r="X46" i="16" s="1"/>
  <c r="I25" i="16"/>
  <c r="W16" i="16"/>
  <c r="W232" i="16" s="1"/>
  <c r="G8" i="16"/>
  <c r="V28" i="16"/>
  <c r="AJ19" i="16"/>
  <c r="T11" i="16"/>
  <c r="AH2" i="16"/>
  <c r="S23" i="16"/>
  <c r="AG14" i="16"/>
  <c r="Q6" i="16"/>
  <c r="Q47" i="16" s="1"/>
  <c r="N29" i="16"/>
  <c r="J23" i="16"/>
  <c r="P18" i="16"/>
  <c r="P233" i="16" s="1"/>
  <c r="L12" i="16"/>
  <c r="H6" i="16"/>
  <c r="H47" i="16" s="1"/>
  <c r="O30" i="16"/>
  <c r="K24" i="16"/>
  <c r="G18" i="16"/>
  <c r="G233" i="16" s="1"/>
  <c r="M13" i="16"/>
  <c r="I7" i="16"/>
  <c r="I156" i="16" s="1"/>
  <c r="AJ29" i="16"/>
  <c r="L25" i="16"/>
  <c r="H19" i="16"/>
  <c r="AH12" i="16"/>
  <c r="J8" i="16"/>
  <c r="AC30" i="16"/>
  <c r="Y24" i="16"/>
  <c r="AE19" i="16"/>
  <c r="AA13" i="16"/>
  <c r="W7" i="16"/>
  <c r="W156" i="16" s="1"/>
  <c r="AC2" i="16"/>
  <c r="P28" i="16"/>
  <c r="AD19" i="16"/>
  <c r="N11" i="16"/>
  <c r="AB2" i="16"/>
  <c r="M23" i="16"/>
  <c r="AA14" i="16"/>
  <c r="K6" i="16"/>
  <c r="K47" i="16" s="1"/>
  <c r="Z26" i="16"/>
  <c r="J18" i="16"/>
  <c r="J233" i="16" s="1"/>
  <c r="X9" i="16"/>
  <c r="I30" i="16"/>
  <c r="W21" i="16"/>
  <c r="G13" i="16"/>
  <c r="AC4" i="16"/>
  <c r="AC46" i="16" s="1"/>
  <c r="AJ28" i="16"/>
  <c r="AF22" i="16"/>
  <c r="AB16" i="16"/>
  <c r="AB232" i="16" s="1"/>
  <c r="AH11" i="16"/>
  <c r="AD5" i="16"/>
  <c r="AA28" i="16"/>
  <c r="AG23" i="16"/>
  <c r="AC17" i="16"/>
  <c r="AC229" i="16" s="1"/>
  <c r="Y11" i="16"/>
  <c r="AE6" i="16"/>
  <c r="AE47" i="16" s="1"/>
  <c r="AB29" i="16"/>
  <c r="X23" i="16"/>
  <c r="AD18" i="16"/>
  <c r="AD233" i="16" s="1"/>
  <c r="Z12" i="16"/>
  <c r="V6" i="16"/>
  <c r="V47" i="16" s="1"/>
  <c r="U30" i="16"/>
  <c r="Q24" i="16"/>
  <c r="M18" i="16"/>
  <c r="M233" i="16" s="1"/>
  <c r="S13" i="16"/>
  <c r="O7" i="16"/>
  <c r="O156" i="16" s="1"/>
  <c r="H28" i="16"/>
  <c r="V19" i="16"/>
  <c r="AJ10" i="16"/>
  <c r="T2" i="16"/>
  <c r="AI22" i="16"/>
  <c r="S14" i="16"/>
  <c r="AG5" i="16"/>
  <c r="R26" i="16"/>
  <c r="AF17" i="16"/>
  <c r="AF229" i="16" s="1"/>
  <c r="P9" i="16"/>
  <c r="AE29" i="16"/>
  <c r="O21" i="16"/>
  <c r="AC12" i="16"/>
  <c r="U4" i="16"/>
  <c r="U46" i="16" s="1"/>
  <c r="R27" i="16"/>
  <c r="X22" i="16"/>
  <c r="T16" i="16"/>
  <c r="T232" i="16" s="1"/>
  <c r="P10" i="16"/>
  <c r="V5" i="16"/>
  <c r="S28" i="16"/>
  <c r="O22" i="16"/>
  <c r="U17" i="16"/>
  <c r="U229" i="16" s="1"/>
  <c r="Q11" i="16"/>
  <c r="M5" i="16"/>
  <c r="T29" i="16"/>
  <c r="P23" i="16"/>
  <c r="L17" i="16"/>
  <c r="L229" i="16" s="1"/>
  <c r="R12" i="16"/>
  <c r="N6" i="16"/>
  <c r="N47" i="16" s="1"/>
  <c r="AG28" i="16"/>
  <c r="I24" i="16"/>
  <c r="AI17" i="16"/>
  <c r="AI229" i="16" s="1"/>
  <c r="AE11" i="16"/>
  <c r="G7" i="16"/>
  <c r="L26" i="16"/>
  <c r="Z17" i="16"/>
  <c r="Z229" i="16" s="1"/>
  <c r="J9" i="16"/>
  <c r="Y29" i="16"/>
  <c r="I21" i="16"/>
  <c r="W12" i="16"/>
  <c r="G4" i="16"/>
  <c r="G46" i="16" s="1"/>
  <c r="V24" i="16"/>
  <c r="AJ15" i="16"/>
  <c r="T7" i="16"/>
  <c r="T156" i="16" s="1"/>
  <c r="AI27" i="16"/>
  <c r="S19" i="16"/>
  <c r="AG10" i="16"/>
  <c r="M4" i="16"/>
  <c r="M46" i="16" s="1"/>
  <c r="J27" i="16"/>
  <c r="AJ20" i="16"/>
  <c r="L16" i="16"/>
  <c r="L232" i="16" s="1"/>
  <c r="H10" i="16"/>
  <c r="H112" i="16" s="1"/>
  <c r="AH3" i="16"/>
  <c r="K28" i="16"/>
  <c r="G22" i="16"/>
  <c r="AG15" i="16"/>
  <c r="I11" i="16"/>
  <c r="AI4" i="16"/>
  <c r="AI46" i="16" s="1"/>
  <c r="AF27" i="16"/>
  <c r="H23" i="16"/>
  <c r="AH16" i="16"/>
  <c r="AH232" i="16" s="1"/>
  <c r="AD10" i="16"/>
  <c r="AJ5" i="16"/>
  <c r="Y28" i="16"/>
  <c r="U22" i="16"/>
  <c r="AA17" i="16"/>
  <c r="AA229" i="16" s="1"/>
  <c r="W11" i="16"/>
  <c r="S5" i="16"/>
  <c r="E94" i="12"/>
  <c r="I55" i="39" s="1"/>
  <c r="E248" i="12"/>
  <c r="I207" i="39" s="1"/>
  <c r="E250" i="12"/>
  <c r="I209" i="39" s="1"/>
  <c r="E73" i="12"/>
  <c r="I34" i="39" s="1"/>
  <c r="E83" i="12"/>
  <c r="I44" i="39" s="1"/>
  <c r="E241" i="12"/>
  <c r="I200" i="39" s="1"/>
  <c r="E261" i="12"/>
  <c r="I221" i="39" s="1"/>
  <c r="E236" i="12"/>
  <c r="I195" i="39" s="1"/>
  <c r="E116" i="12"/>
  <c r="I77" i="39" s="1"/>
  <c r="E215" i="12"/>
  <c r="I176" i="39" s="1"/>
  <c r="E222" i="12"/>
  <c r="I183" i="39" s="1"/>
  <c r="E267" i="12"/>
  <c r="I227" i="39" s="1"/>
  <c r="O44" i="17"/>
  <c r="T50" i="17"/>
  <c r="H255" i="14"/>
  <c r="H87" i="14"/>
  <c r="H184" i="14" s="1"/>
  <c r="T264" i="14"/>
  <c r="AE264" i="14"/>
  <c r="Z264" i="14"/>
  <c r="AE217" i="14"/>
  <c r="AE60" i="14"/>
  <c r="AE216" i="14"/>
  <c r="AE213" i="14"/>
  <c r="AE58" i="14"/>
  <c r="AE223" i="14"/>
  <c r="AE67" i="14"/>
  <c r="AE215" i="14"/>
  <c r="AE68" i="14"/>
  <c r="AE222" i="14"/>
  <c r="AE61" i="14"/>
  <c r="AE214" i="14"/>
  <c r="AE59" i="14"/>
  <c r="AE212" i="14"/>
  <c r="AE44" i="14"/>
  <c r="AE211" i="14"/>
  <c r="AE64" i="14"/>
  <c r="AG262" i="14"/>
  <c r="AG240" i="14"/>
  <c r="AG239" i="14"/>
  <c r="AG139" i="14"/>
  <c r="AG114" i="14"/>
  <c r="AG141" i="14"/>
  <c r="AG55" i="14"/>
  <c r="AG52" i="14"/>
  <c r="AG78" i="14"/>
  <c r="AG247" i="14"/>
  <c r="AG244" i="14"/>
  <c r="AG245" i="14"/>
  <c r="AG117" i="14"/>
  <c r="AG106" i="14"/>
  <c r="AG108" i="14"/>
  <c r="AG103" i="14"/>
  <c r="AG91" i="14"/>
  <c r="AG113" i="14"/>
  <c r="AG261" i="14"/>
  <c r="AG237" i="14"/>
  <c r="AG147" i="14"/>
  <c r="AG109" i="14"/>
  <c r="AG92" i="14"/>
  <c r="AG98" i="14"/>
  <c r="AG94" i="14"/>
  <c r="AG84" i="14"/>
  <c r="AG80" i="14"/>
  <c r="AG246" i="14"/>
  <c r="AG260" i="14"/>
  <c r="AG148" i="14"/>
  <c r="AG101" i="14"/>
  <c r="AG118" i="14"/>
  <c r="AG72" i="14"/>
  <c r="AG54" i="14"/>
  <c r="AG105" i="14"/>
  <c r="AG45" i="14"/>
  <c r="AG251" i="14"/>
  <c r="AG236" i="14"/>
  <c r="AG135" i="14"/>
  <c r="AG95" i="14"/>
  <c r="AG134" i="14"/>
  <c r="AG107" i="14"/>
  <c r="AG90" i="14"/>
  <c r="AG79" i="14"/>
  <c r="AG249" i="14"/>
  <c r="AG243" i="14"/>
  <c r="AG241" i="14"/>
  <c r="AG142" i="14"/>
  <c r="AG138" i="14"/>
  <c r="AG102" i="14"/>
  <c r="AG137" i="14"/>
  <c r="AG71" i="14"/>
  <c r="AG73" i="14"/>
  <c r="AG77" i="14"/>
  <c r="AG248" i="14"/>
  <c r="AG242" i="14"/>
  <c r="AG238" i="14"/>
  <c r="AG146" i="14"/>
  <c r="AG136" i="14"/>
  <c r="AG83" i="14"/>
  <c r="AG76" i="14"/>
  <c r="AG115" i="14"/>
  <c r="AG110" i="14"/>
  <c r="AG104" i="14"/>
  <c r="AG53" i="14"/>
  <c r="AG263" i="14"/>
  <c r="AG111" i="14"/>
  <c r="AG252" i="14"/>
  <c r="AG250" i="14"/>
  <c r="AG140" i="14"/>
  <c r="AG93" i="14"/>
  <c r="AG116" i="14"/>
  <c r="P190" i="14"/>
  <c r="P197" i="14"/>
  <c r="P182" i="14"/>
  <c r="P178" i="14"/>
  <c r="P205" i="14"/>
  <c r="P192" i="14"/>
  <c r="P181" i="14"/>
  <c r="P189" i="14"/>
  <c r="P202" i="14"/>
  <c r="P180" i="14"/>
  <c r="P186" i="14"/>
  <c r="P176" i="14"/>
  <c r="P177" i="14"/>
  <c r="P201" i="14"/>
  <c r="P173" i="14"/>
  <c r="P185" i="14"/>
  <c r="P207" i="14"/>
  <c r="P184" i="14"/>
  <c r="P204" i="14"/>
  <c r="P191" i="14"/>
  <c r="P206" i="14"/>
  <c r="P179" i="14"/>
  <c r="P175" i="14"/>
  <c r="P198" i="14"/>
  <c r="P174" i="14"/>
  <c r="P193" i="14"/>
  <c r="P194" i="14"/>
  <c r="P183" i="14"/>
  <c r="P187" i="14"/>
  <c r="P203" i="14"/>
  <c r="P200" i="14"/>
  <c r="E121" i="12"/>
  <c r="E126" i="12"/>
  <c r="I87" i="39" s="1"/>
  <c r="E200" i="10"/>
  <c r="H161" i="39" s="1"/>
  <c r="E239" i="12"/>
  <c r="I198" i="39" s="1"/>
  <c r="E78" i="12"/>
  <c r="I39" i="39" s="1"/>
  <c r="E103" i="12"/>
  <c r="I64" i="39" s="1"/>
  <c r="E148" i="12"/>
  <c r="I110" i="39" s="1"/>
  <c r="E111" i="12"/>
  <c r="I72" i="39" s="1"/>
  <c r="E139" i="12"/>
  <c r="I101" i="39" s="1"/>
  <c r="E249" i="12"/>
  <c r="I208" i="39" s="1"/>
  <c r="E262" i="12"/>
  <c r="I222" i="39" s="1"/>
  <c r="E110" i="12"/>
  <c r="I71" i="39" s="1"/>
  <c r="E64" i="12"/>
  <c r="I25" i="39" s="1"/>
  <c r="E67" i="12"/>
  <c r="I28" i="39" s="1"/>
  <c r="E175" i="10"/>
  <c r="H136" i="39" s="1"/>
  <c r="D47" i="17"/>
  <c r="D48" i="17"/>
  <c r="D49" i="17"/>
  <c r="D52" i="17"/>
  <c r="D50" i="17"/>
  <c r="D51" i="17"/>
  <c r="H47" i="17"/>
  <c r="L54" i="17"/>
  <c r="L53" i="17"/>
  <c r="L47" i="17"/>
  <c r="L50" i="17"/>
  <c r="L49" i="17"/>
  <c r="L52" i="17"/>
  <c r="H54" i="17"/>
  <c r="H53" i="17"/>
  <c r="L48" i="17"/>
  <c r="H48" i="17"/>
  <c r="H49" i="17"/>
  <c r="L51" i="17"/>
  <c r="H50" i="17"/>
  <c r="H52" i="17"/>
  <c r="H55" i="17"/>
  <c r="H56" i="17"/>
  <c r="H51" i="17"/>
  <c r="H42" i="17"/>
  <c r="G2" i="18" s="1" a="1"/>
  <c r="AB48" i="17"/>
  <c r="AB47" i="17"/>
  <c r="AB52" i="17"/>
  <c r="AB51" i="17"/>
  <c r="AB49" i="17"/>
  <c r="AB50" i="17"/>
  <c r="AG205" i="14"/>
  <c r="AG197" i="14"/>
  <c r="AG193" i="14"/>
  <c r="AG174" i="14"/>
  <c r="AG207" i="14"/>
  <c r="AG202" i="14"/>
  <c r="AG176" i="14"/>
  <c r="AG190" i="14"/>
  <c r="AG173" i="14"/>
  <c r="AG178" i="14"/>
  <c r="AG184" i="14"/>
  <c r="AG182" i="14"/>
  <c r="AG191" i="14"/>
  <c r="AG175" i="14"/>
  <c r="AG204" i="14"/>
  <c r="AG194" i="14"/>
  <c r="AG189" i="14"/>
  <c r="AG192" i="14"/>
  <c r="AG187" i="14"/>
  <c r="AG179" i="14"/>
  <c r="AG206" i="14"/>
  <c r="AG181" i="14"/>
  <c r="AG177" i="14"/>
  <c r="AG203" i="14"/>
  <c r="AG186" i="14"/>
  <c r="AG198" i="14"/>
  <c r="AG180" i="14"/>
  <c r="AG183" i="14"/>
  <c r="AG201" i="14"/>
  <c r="AG185" i="14"/>
  <c r="AG200" i="14"/>
  <c r="J263" i="14"/>
  <c r="J250" i="14"/>
  <c r="J249" i="14"/>
  <c r="J147" i="14"/>
  <c r="J137" i="14"/>
  <c r="J95" i="14"/>
  <c r="J55" i="14"/>
  <c r="J206" i="14" s="1"/>
  <c r="J76" i="14"/>
  <c r="J180" i="14" s="1"/>
  <c r="J91" i="14"/>
  <c r="J107" i="14"/>
  <c r="J248" i="14"/>
  <c r="J252" i="14"/>
  <c r="J237" i="14"/>
  <c r="J139" i="14"/>
  <c r="J113" i="14"/>
  <c r="J138" i="14"/>
  <c r="J146" i="14"/>
  <c r="J186" i="14" s="1"/>
  <c r="J102" i="14"/>
  <c r="J72" i="14"/>
  <c r="J262" i="14"/>
  <c r="J239" i="14"/>
  <c r="J238" i="14"/>
  <c r="J141" i="14"/>
  <c r="J105" i="14"/>
  <c r="J117" i="14"/>
  <c r="J118" i="14"/>
  <c r="J101" i="14"/>
  <c r="J45" i="14"/>
  <c r="J247" i="14"/>
  <c r="J236" i="14"/>
  <c r="J241" i="14"/>
  <c r="J116" i="14"/>
  <c r="J98" i="14"/>
  <c r="J193" i="14" s="1"/>
  <c r="J110" i="14"/>
  <c r="J106" i="14"/>
  <c r="J93" i="14"/>
  <c r="J109" i="14"/>
  <c r="J261" i="14"/>
  <c r="J251" i="14"/>
  <c r="J243" i="14"/>
  <c r="J108" i="14"/>
  <c r="J136" i="14"/>
  <c r="J80" i="14"/>
  <c r="J90" i="14"/>
  <c r="J92" i="14"/>
  <c r="J77" i="14"/>
  <c r="J246" i="14"/>
  <c r="J244" i="14"/>
  <c r="J142" i="14"/>
  <c r="J94" i="14"/>
  <c r="J135" i="14"/>
  <c r="J191" i="14" s="1"/>
  <c r="J79" i="14"/>
  <c r="J182" i="14" s="1"/>
  <c r="J84" i="14"/>
  <c r="J183" i="14" s="1"/>
  <c r="J73" i="14"/>
  <c r="J202" i="14" s="1"/>
  <c r="J83" i="14"/>
  <c r="J260" i="14"/>
  <c r="J242" i="14"/>
  <c r="J134" i="14"/>
  <c r="J140" i="14"/>
  <c r="J114" i="14"/>
  <c r="J78" i="14"/>
  <c r="J52" i="14"/>
  <c r="J178" i="14" s="1"/>
  <c r="J54" i="14"/>
  <c r="J205" i="14" s="1"/>
  <c r="J245" i="14"/>
  <c r="J53" i="14"/>
  <c r="J240" i="14"/>
  <c r="J148" i="14"/>
  <c r="J115" i="14"/>
  <c r="J103" i="14"/>
  <c r="J71" i="14"/>
  <c r="J111" i="14"/>
  <c r="J104" i="14"/>
  <c r="P255" i="14"/>
  <c r="P87" i="14"/>
  <c r="R218" i="14"/>
  <c r="H218" i="14"/>
  <c r="X228" i="14"/>
  <c r="X122" i="14"/>
  <c r="X126" i="14"/>
  <c r="X129" i="14"/>
  <c r="X127" i="14"/>
  <c r="X131" i="14"/>
  <c r="X128" i="14"/>
  <c r="X130" i="14"/>
  <c r="X121" i="14"/>
  <c r="X124" i="14"/>
  <c r="X123" i="14"/>
  <c r="X125" i="14"/>
  <c r="Z126" i="14"/>
  <c r="Z228" i="14"/>
  <c r="Z121" i="14"/>
  <c r="Z131" i="14"/>
  <c r="Z130" i="14"/>
  <c r="Z129" i="14"/>
  <c r="Z123" i="14"/>
  <c r="Z124" i="14"/>
  <c r="Z128" i="14"/>
  <c r="Z125" i="14"/>
  <c r="Z127" i="14"/>
  <c r="Z122" i="14"/>
  <c r="G214" i="14"/>
  <c r="G64" i="14"/>
  <c r="G177" i="14" s="1"/>
  <c r="G212" i="14"/>
  <c r="G61" i="14"/>
  <c r="G176" i="14" s="1"/>
  <c r="G215" i="14"/>
  <c r="G59" i="14"/>
  <c r="G67" i="14"/>
  <c r="G203" i="14" s="1"/>
  <c r="G58" i="14"/>
  <c r="G216" i="14"/>
  <c r="G68" i="14"/>
  <c r="G204" i="14" s="1"/>
  <c r="G223" i="14"/>
  <c r="G44" i="14"/>
  <c r="G222" i="14"/>
  <c r="G60" i="14"/>
  <c r="G217" i="14"/>
  <c r="G211" i="14"/>
  <c r="G213" i="14"/>
  <c r="K252" i="14"/>
  <c r="K241" i="14"/>
  <c r="K146" i="14"/>
  <c r="K139" i="14"/>
  <c r="K94" i="14"/>
  <c r="K90" i="14"/>
  <c r="K91" i="14"/>
  <c r="K52" i="14"/>
  <c r="K106" i="14"/>
  <c r="K244" i="14"/>
  <c r="K239" i="14"/>
  <c r="K138" i="14"/>
  <c r="K114" i="14"/>
  <c r="K109" i="14"/>
  <c r="K80" i="14"/>
  <c r="K72" i="14"/>
  <c r="K78" i="14"/>
  <c r="K108" i="14"/>
  <c r="K262" i="14"/>
  <c r="K249" i="14"/>
  <c r="K240" i="14"/>
  <c r="K237" i="14"/>
  <c r="K136" i="14"/>
  <c r="K77" i="14"/>
  <c r="K135" i="14"/>
  <c r="K191" i="14" s="1"/>
  <c r="K95" i="14"/>
  <c r="K45" i="14"/>
  <c r="K118" i="14"/>
  <c r="K247" i="14"/>
  <c r="K263" i="14"/>
  <c r="K250" i="14"/>
  <c r="K140" i="14"/>
  <c r="K54" i="14"/>
  <c r="K55" i="14"/>
  <c r="K71" i="14"/>
  <c r="K76" i="14"/>
  <c r="K261" i="14"/>
  <c r="K243" i="14"/>
  <c r="K236" i="14"/>
  <c r="K115" i="14"/>
  <c r="K104" i="14"/>
  <c r="K142" i="14"/>
  <c r="K53" i="14"/>
  <c r="K134" i="14"/>
  <c r="K101" i="14"/>
  <c r="K246" i="14"/>
  <c r="K238" i="14"/>
  <c r="K248" i="14"/>
  <c r="K107" i="14"/>
  <c r="K137" i="14"/>
  <c r="K105" i="14"/>
  <c r="K117" i="14"/>
  <c r="K111" i="14"/>
  <c r="K92" i="14"/>
  <c r="K245" i="14"/>
  <c r="K242" i="14"/>
  <c r="K141" i="14"/>
  <c r="K147" i="14"/>
  <c r="K102" i="14"/>
  <c r="K116" i="14"/>
  <c r="K98" i="14"/>
  <c r="K73" i="14"/>
  <c r="K79" i="14"/>
  <c r="K103" i="14"/>
  <c r="K110" i="14"/>
  <c r="K260" i="14"/>
  <c r="K84" i="14"/>
  <c r="K251" i="14"/>
  <c r="K148" i="14"/>
  <c r="K93" i="14"/>
  <c r="K83" i="14"/>
  <c r="K113" i="14"/>
  <c r="AH264" i="14"/>
  <c r="X248" i="14"/>
  <c r="X261" i="14"/>
  <c r="X245" i="14"/>
  <c r="X102" i="14"/>
  <c r="X111" i="14"/>
  <c r="X139" i="14"/>
  <c r="X108" i="14"/>
  <c r="X92" i="14"/>
  <c r="X104" i="14"/>
  <c r="X247" i="14"/>
  <c r="X237" i="14"/>
  <c r="X148" i="14"/>
  <c r="X117" i="14"/>
  <c r="X90" i="14"/>
  <c r="X113" i="14"/>
  <c r="X146" i="14"/>
  <c r="X78" i="14"/>
  <c r="X45" i="14"/>
  <c r="X252" i="14"/>
  <c r="X246" i="14"/>
  <c r="X136" i="14"/>
  <c r="X147" i="14"/>
  <c r="X84" i="14"/>
  <c r="X103" i="14"/>
  <c r="X83" i="14"/>
  <c r="X53" i="14"/>
  <c r="X250" i="14"/>
  <c r="X260" i="14"/>
  <c r="X243" i="14"/>
  <c r="X138" i="14"/>
  <c r="X115" i="14"/>
  <c r="X106" i="14"/>
  <c r="X77" i="14"/>
  <c r="X142" i="14"/>
  <c r="X98" i="14"/>
  <c r="X76" i="14"/>
  <c r="X249" i="14"/>
  <c r="X242" i="14"/>
  <c r="X107" i="14"/>
  <c r="X54" i="14"/>
  <c r="X52" i="14"/>
  <c r="X263" i="14"/>
  <c r="X239" i="14"/>
  <c r="X93" i="14"/>
  <c r="X109" i="14"/>
  <c r="X105" i="14"/>
  <c r="X262" i="14"/>
  <c r="X240" i="14"/>
  <c r="X91" i="14"/>
  <c r="X80" i="14"/>
  <c r="X95" i="14"/>
  <c r="X244" i="14"/>
  <c r="X141" i="14"/>
  <c r="X135" i="14"/>
  <c r="X72" i="14"/>
  <c r="X71" i="14"/>
  <c r="X251" i="14"/>
  <c r="X118" i="14"/>
  <c r="X73" i="14"/>
  <c r="X114" i="14"/>
  <c r="X241" i="14"/>
  <c r="X110" i="14"/>
  <c r="X140" i="14"/>
  <c r="X101" i="14"/>
  <c r="X236" i="14"/>
  <c r="X134" i="14"/>
  <c r="X94" i="14"/>
  <c r="X55" i="14"/>
  <c r="X79" i="14"/>
  <c r="X238" i="14"/>
  <c r="X137" i="14"/>
  <c r="X116" i="14"/>
  <c r="AH153" i="14"/>
  <c r="AH164" i="14"/>
  <c r="AH165" i="14"/>
  <c r="AH166" i="14"/>
  <c r="AH160" i="14"/>
  <c r="AH161" i="14"/>
  <c r="AH159" i="14"/>
  <c r="AH155" i="14"/>
  <c r="AH154" i="14"/>
  <c r="AH152" i="14"/>
  <c r="Y264" i="14"/>
  <c r="AH247" i="14"/>
  <c r="AH236" i="14"/>
  <c r="AH237" i="14"/>
  <c r="AH108" i="14"/>
  <c r="AH91" i="14"/>
  <c r="AH80" i="14"/>
  <c r="AH84" i="14"/>
  <c r="AH83" i="14"/>
  <c r="AH118" i="14"/>
  <c r="AH261" i="14"/>
  <c r="AH251" i="14"/>
  <c r="AH147" i="14"/>
  <c r="AH94" i="14"/>
  <c r="AH141" i="14"/>
  <c r="AH79" i="14"/>
  <c r="AH114" i="14"/>
  <c r="AH52" i="14"/>
  <c r="AH246" i="14"/>
  <c r="AH249" i="14"/>
  <c r="AH142" i="14"/>
  <c r="AH137" i="14"/>
  <c r="AH140" i="14"/>
  <c r="AH78" i="14"/>
  <c r="AH102" i="14"/>
  <c r="AH110" i="14"/>
  <c r="AH76" i="14"/>
  <c r="AH260" i="14"/>
  <c r="AH252" i="14"/>
  <c r="AH134" i="14"/>
  <c r="AH115" i="14"/>
  <c r="AH111" i="14"/>
  <c r="AH71" i="14"/>
  <c r="AH93" i="14"/>
  <c r="AH109" i="14"/>
  <c r="AH72" i="14"/>
  <c r="AH245" i="14"/>
  <c r="AH240" i="14"/>
  <c r="AH139" i="14"/>
  <c r="AH135" i="14"/>
  <c r="AH101" i="14"/>
  <c r="AH55" i="14"/>
  <c r="AH54" i="14"/>
  <c r="AH45" i="14"/>
  <c r="AH53" i="14"/>
  <c r="AH263" i="14"/>
  <c r="AH250" i="14"/>
  <c r="AH243" i="14"/>
  <c r="AH241" i="14"/>
  <c r="AH113" i="14"/>
  <c r="AH92" i="14"/>
  <c r="AH103" i="14"/>
  <c r="AH104" i="14"/>
  <c r="AH136" i="14"/>
  <c r="AH77" i="14"/>
  <c r="AH262" i="14"/>
  <c r="AH239" i="14"/>
  <c r="AH244" i="14"/>
  <c r="AH116" i="14"/>
  <c r="AH98" i="14"/>
  <c r="AH107" i="14"/>
  <c r="AH90" i="14"/>
  <c r="AH148" i="14"/>
  <c r="AH106" i="14"/>
  <c r="AH146" i="14"/>
  <c r="AH95" i="14"/>
  <c r="AH73" i="14"/>
  <c r="AH248" i="14"/>
  <c r="AH117" i="14"/>
  <c r="AH242" i="14"/>
  <c r="AH238" i="14"/>
  <c r="AH138" i="14"/>
  <c r="AH105" i="14"/>
  <c r="S211" i="14"/>
  <c r="S67" i="14"/>
  <c r="S222" i="14"/>
  <c r="S213" i="14"/>
  <c r="S59" i="14"/>
  <c r="S214" i="14"/>
  <c r="S61" i="14"/>
  <c r="S216" i="14"/>
  <c r="S68" i="14"/>
  <c r="S212" i="14"/>
  <c r="S58" i="14"/>
  <c r="S217" i="14"/>
  <c r="S44" i="14"/>
  <c r="S223" i="14"/>
  <c r="S60" i="14"/>
  <c r="S215" i="14"/>
  <c r="S219" i="14" s="1"/>
  <c r="S64" i="14"/>
  <c r="I170" i="14"/>
  <c r="I196" i="14"/>
  <c r="I43" i="14"/>
  <c r="I268" i="14"/>
  <c r="I267" i="14"/>
  <c r="I195" i="14"/>
  <c r="K264" i="14"/>
  <c r="AB152" i="14"/>
  <c r="AB153" i="14"/>
  <c r="AB161" i="14"/>
  <c r="AB160" i="14"/>
  <c r="AB155" i="14"/>
  <c r="AB154" i="14"/>
  <c r="AB166" i="14"/>
  <c r="AB164" i="14"/>
  <c r="AB159" i="14"/>
  <c r="AB165" i="14"/>
  <c r="G218" i="14"/>
  <c r="AJ166" i="14"/>
  <c r="AJ160" i="14"/>
  <c r="AJ155" i="14"/>
  <c r="AJ153" i="14"/>
  <c r="AJ159" i="14"/>
  <c r="AJ152" i="14"/>
  <c r="AJ164" i="14"/>
  <c r="AJ161" i="14"/>
  <c r="AJ154" i="14"/>
  <c r="AJ165" i="14"/>
  <c r="S218" i="14"/>
  <c r="P211" i="14"/>
  <c r="P58" i="14"/>
  <c r="P217" i="14"/>
  <c r="P216" i="14"/>
  <c r="P67" i="14"/>
  <c r="P223" i="14"/>
  <c r="P64" i="14"/>
  <c r="P215" i="14"/>
  <c r="P61" i="14"/>
  <c r="P222" i="14"/>
  <c r="P60" i="14"/>
  <c r="P214" i="14"/>
  <c r="P59" i="14"/>
  <c r="P212" i="14"/>
  <c r="P44" i="14"/>
  <c r="P213" i="14"/>
  <c r="P68" i="14"/>
  <c r="AA121" i="14"/>
  <c r="AA130" i="14"/>
  <c r="AA127" i="14"/>
  <c r="AA131" i="14"/>
  <c r="AA128" i="14"/>
  <c r="AA228" i="14"/>
  <c r="AA123" i="14"/>
  <c r="AA126" i="14"/>
  <c r="AA129" i="14"/>
  <c r="AA124" i="14"/>
  <c r="AA122" i="14"/>
  <c r="AA125" i="14"/>
  <c r="G124" i="14"/>
  <c r="G126" i="14"/>
  <c r="G129" i="14"/>
  <c r="G190" i="14" s="1"/>
  <c r="G125" i="14"/>
  <c r="G127" i="14"/>
  <c r="G121" i="14"/>
  <c r="G123" i="14"/>
  <c r="G122" i="14"/>
  <c r="G131" i="14"/>
  <c r="G228" i="14"/>
  <c r="G128" i="14"/>
  <c r="G130" i="14"/>
  <c r="E255" i="12"/>
  <c r="I215" i="39" s="1"/>
  <c r="E159" i="12"/>
  <c r="I121" i="39" s="1"/>
  <c r="AB221" i="12"/>
  <c r="Y255" i="14"/>
  <c r="Y87" i="14"/>
  <c r="X202" i="14"/>
  <c r="X207" i="14"/>
  <c r="X201" i="14"/>
  <c r="X200" i="14"/>
  <c r="X182" i="14"/>
  <c r="X204" i="14"/>
  <c r="X187" i="14"/>
  <c r="X191" i="14"/>
  <c r="X174" i="14"/>
  <c r="X175" i="14"/>
  <c r="X184" i="14"/>
  <c r="X183" i="14"/>
  <c r="X198" i="14"/>
  <c r="X186" i="14"/>
  <c r="X197" i="14"/>
  <c r="X178" i="14"/>
  <c r="X189" i="14"/>
  <c r="X206" i="14"/>
  <c r="X173" i="14"/>
  <c r="X177" i="14"/>
  <c r="X179" i="14"/>
  <c r="X176" i="14"/>
  <c r="X205" i="14"/>
  <c r="X194" i="14"/>
  <c r="X192" i="14"/>
  <c r="X203" i="14"/>
  <c r="X181" i="14"/>
  <c r="X180" i="14"/>
  <c r="X193" i="14"/>
  <c r="X190" i="14"/>
  <c r="X185" i="14"/>
  <c r="AF191" i="14"/>
  <c r="AF201" i="14"/>
  <c r="AF200" i="14"/>
  <c r="AF186" i="14"/>
  <c r="AF183" i="14"/>
  <c r="AF182" i="14"/>
  <c r="AF192" i="14"/>
  <c r="AF175" i="14"/>
  <c r="AF206" i="14"/>
  <c r="AF174" i="14"/>
  <c r="AF193" i="14"/>
  <c r="AF178" i="14"/>
  <c r="AF198" i="14"/>
  <c r="AF181" i="14"/>
  <c r="AF194" i="14"/>
  <c r="AF177" i="14"/>
  <c r="AF205" i="14"/>
  <c r="AF190" i="14"/>
  <c r="AF173" i="14"/>
  <c r="AF189" i="14"/>
  <c r="AF185" i="14"/>
  <c r="AF207" i="14"/>
  <c r="AF197" i="14"/>
  <c r="AF179" i="14"/>
  <c r="AF204" i="14"/>
  <c r="AF184" i="14"/>
  <c r="AF187" i="14"/>
  <c r="AF202" i="14"/>
  <c r="AF176" i="14"/>
  <c r="AF180" i="14"/>
  <c r="AF203" i="14"/>
  <c r="I255" i="14"/>
  <c r="I87" i="14"/>
  <c r="I184" i="14" s="1"/>
  <c r="H249" i="14"/>
  <c r="H241" i="14"/>
  <c r="H261" i="14"/>
  <c r="H110" i="14"/>
  <c r="H93" i="14"/>
  <c r="H140" i="14"/>
  <c r="H54" i="14"/>
  <c r="H205" i="14" s="1"/>
  <c r="H55" i="14"/>
  <c r="H206" i="14" s="1"/>
  <c r="H103" i="14"/>
  <c r="H263" i="14"/>
  <c r="H246" i="14"/>
  <c r="H240" i="14"/>
  <c r="H102" i="14"/>
  <c r="H116" i="14"/>
  <c r="H138" i="14"/>
  <c r="H53" i="14"/>
  <c r="H95" i="14"/>
  <c r="H248" i="14"/>
  <c r="H238" i="14"/>
  <c r="H260" i="14"/>
  <c r="H142" i="14"/>
  <c r="H105" i="14"/>
  <c r="H101" i="14"/>
  <c r="H109" i="14"/>
  <c r="H114" i="14"/>
  <c r="H91" i="14"/>
  <c r="H262" i="14"/>
  <c r="H237" i="14"/>
  <c r="H148" i="14"/>
  <c r="H117" i="14"/>
  <c r="H90" i="14"/>
  <c r="H92" i="14"/>
  <c r="H79" i="14"/>
  <c r="H182" i="14" s="1"/>
  <c r="H113" i="14"/>
  <c r="H72" i="14"/>
  <c r="H247" i="14"/>
  <c r="H236" i="14"/>
  <c r="H136" i="14"/>
  <c r="H147" i="14"/>
  <c r="H84" i="14"/>
  <c r="H183" i="14" s="1"/>
  <c r="H73" i="14"/>
  <c r="H202" i="14" s="1"/>
  <c r="H78" i="14"/>
  <c r="H52" i="14"/>
  <c r="H178" i="14" s="1"/>
  <c r="H94" i="14"/>
  <c r="H252" i="14"/>
  <c r="H242" i="14"/>
  <c r="H141" i="14"/>
  <c r="H139" i="14"/>
  <c r="H251" i="14"/>
  <c r="H108" i="14"/>
  <c r="H111" i="14"/>
  <c r="H71" i="14"/>
  <c r="H137" i="14"/>
  <c r="H250" i="14"/>
  <c r="H245" i="14"/>
  <c r="H239" i="14"/>
  <c r="H118" i="14"/>
  <c r="H107" i="14"/>
  <c r="H134" i="14"/>
  <c r="H77" i="14"/>
  <c r="H83" i="14"/>
  <c r="H45" i="14"/>
  <c r="H104" i="14"/>
  <c r="H80" i="14"/>
  <c r="H244" i="14"/>
  <c r="H106" i="14"/>
  <c r="H243" i="14"/>
  <c r="H146" i="14"/>
  <c r="H186" i="14" s="1"/>
  <c r="H115" i="14"/>
  <c r="H135" i="14"/>
  <c r="H191" i="14" s="1"/>
  <c r="H76" i="14"/>
  <c r="H180" i="14" s="1"/>
  <c r="H98" i="14"/>
  <c r="H193" i="14" s="1"/>
  <c r="T126" i="14"/>
  <c r="T228" i="14"/>
  <c r="T123" i="14"/>
  <c r="T124" i="14"/>
  <c r="T129" i="14"/>
  <c r="T125" i="14"/>
  <c r="T121" i="14"/>
  <c r="T122" i="14"/>
  <c r="T128" i="14"/>
  <c r="T131" i="14"/>
  <c r="T130" i="14"/>
  <c r="T127" i="14"/>
  <c r="R264" i="14"/>
  <c r="X152" i="14"/>
  <c r="X164" i="14"/>
  <c r="X159" i="14"/>
  <c r="X155" i="14"/>
  <c r="X153" i="14"/>
  <c r="X166" i="14"/>
  <c r="X154" i="14"/>
  <c r="X165" i="14"/>
  <c r="X160" i="14"/>
  <c r="X161" i="14"/>
  <c r="U267" i="14"/>
  <c r="U195" i="14"/>
  <c r="U43" i="14"/>
  <c r="U268" i="14"/>
  <c r="U196" i="14"/>
  <c r="U170" i="14"/>
  <c r="W223" i="14"/>
  <c r="W67" i="14"/>
  <c r="W215" i="14"/>
  <c r="W64" i="14"/>
  <c r="W214" i="14"/>
  <c r="W59" i="14"/>
  <c r="W217" i="14"/>
  <c r="W58" i="14"/>
  <c r="W212" i="14"/>
  <c r="W68" i="14"/>
  <c r="W44" i="14"/>
  <c r="W216" i="14"/>
  <c r="W222" i="14"/>
  <c r="W213" i="14"/>
  <c r="W211" i="14"/>
  <c r="W61" i="14"/>
  <c r="W60" i="14"/>
  <c r="AF159" i="14"/>
  <c r="AF152" i="14"/>
  <c r="AF164" i="14"/>
  <c r="AF155" i="14"/>
  <c r="AF160" i="14"/>
  <c r="AF154" i="14"/>
  <c r="AF153" i="14"/>
  <c r="AF165" i="14"/>
  <c r="AF161" i="14"/>
  <c r="AF166" i="14"/>
  <c r="AI164" i="14"/>
  <c r="AI165" i="14"/>
  <c r="AI152" i="14"/>
  <c r="AI159" i="14"/>
  <c r="AI160" i="14"/>
  <c r="AI153" i="14"/>
  <c r="AI155" i="14"/>
  <c r="AI154" i="14"/>
  <c r="AI166" i="14"/>
  <c r="AI161" i="14"/>
  <c r="X255" i="14"/>
  <c r="X87" i="14"/>
  <c r="O164" i="14"/>
  <c r="O155" i="14"/>
  <c r="O154" i="14"/>
  <c r="O161" i="14"/>
  <c r="O166" i="14"/>
  <c r="O160" i="14"/>
  <c r="O159" i="14"/>
  <c r="O165" i="14"/>
  <c r="O152" i="14"/>
  <c r="O153" i="14"/>
  <c r="E232" i="14"/>
  <c r="L194" i="14"/>
  <c r="L185" i="14"/>
  <c r="L192" i="14"/>
  <c r="L197" i="14"/>
  <c r="L181" i="14"/>
  <c r="L189" i="14"/>
  <c r="L207" i="14"/>
  <c r="L177" i="14"/>
  <c r="L203" i="14"/>
  <c r="L190" i="14"/>
  <c r="L204" i="14"/>
  <c r="L179" i="14"/>
  <c r="L198" i="14"/>
  <c r="L187" i="14"/>
  <c r="L201" i="14"/>
  <c r="L260" i="14"/>
  <c r="L250" i="14"/>
  <c r="L236" i="14"/>
  <c r="L114" i="14"/>
  <c r="L101" i="14"/>
  <c r="L91" i="14"/>
  <c r="L53" i="14"/>
  <c r="L105" i="14"/>
  <c r="L72" i="14"/>
  <c r="L245" i="14"/>
  <c r="L237" i="14"/>
  <c r="L239" i="14"/>
  <c r="L106" i="14"/>
  <c r="L93" i="14"/>
  <c r="L76" i="14"/>
  <c r="L180" i="14" s="1"/>
  <c r="L83" i="14"/>
  <c r="L84" i="14"/>
  <c r="L183" i="14" s="1"/>
  <c r="L107" i="14"/>
  <c r="L252" i="14"/>
  <c r="L242" i="14"/>
  <c r="L247" i="14"/>
  <c r="L92" i="14"/>
  <c r="L146" i="14"/>
  <c r="L186" i="14" s="1"/>
  <c r="L134" i="14"/>
  <c r="L73" i="14"/>
  <c r="L202" i="14" s="1"/>
  <c r="L90" i="14"/>
  <c r="L79" i="14"/>
  <c r="L182" i="14" s="1"/>
  <c r="L244" i="14"/>
  <c r="L262" i="14"/>
  <c r="L148" i="14"/>
  <c r="L251" i="14"/>
  <c r="L241" i="14"/>
  <c r="L140" i="14"/>
  <c r="L135" i="14"/>
  <c r="L191" i="14" s="1"/>
  <c r="L141" i="14"/>
  <c r="L104" i="14"/>
  <c r="L52" i="14"/>
  <c r="L178" i="14" s="1"/>
  <c r="L45" i="14"/>
  <c r="L118" i="14"/>
  <c r="L243" i="14"/>
  <c r="L249" i="14"/>
  <c r="L147" i="14"/>
  <c r="L111" i="14"/>
  <c r="L115" i="14"/>
  <c r="L95" i="14"/>
  <c r="L136" i="14"/>
  <c r="L80" i="14"/>
  <c r="L77" i="14"/>
  <c r="L246" i="14"/>
  <c r="L248" i="14"/>
  <c r="L238" i="14"/>
  <c r="L139" i="14"/>
  <c r="L98" i="14"/>
  <c r="L193" i="14" s="1"/>
  <c r="L55" i="14"/>
  <c r="L206" i="14" s="1"/>
  <c r="L71" i="14"/>
  <c r="L102" i="14"/>
  <c r="L263" i="14"/>
  <c r="L113" i="14"/>
  <c r="L240" i="14"/>
  <c r="L54" i="14"/>
  <c r="L205" i="14" s="1"/>
  <c r="L137" i="14"/>
  <c r="L94" i="14"/>
  <c r="L138" i="14"/>
  <c r="L78" i="14"/>
  <c r="L103" i="14"/>
  <c r="L117" i="14"/>
  <c r="L142" i="14"/>
  <c r="L110" i="14"/>
  <c r="L108" i="14"/>
  <c r="L109" i="14"/>
  <c r="L261" i="14"/>
  <c r="L116" i="14"/>
  <c r="N218" i="14"/>
  <c r="AI255" i="14"/>
  <c r="AI87" i="14"/>
  <c r="I262" i="14"/>
  <c r="I236" i="14"/>
  <c r="I238" i="14"/>
  <c r="I95" i="14"/>
  <c r="I104" i="14"/>
  <c r="I76" i="14"/>
  <c r="I180" i="14" s="1"/>
  <c r="I53" i="14"/>
  <c r="I52" i="14"/>
  <c r="I178" i="14" s="1"/>
  <c r="I71" i="14"/>
  <c r="I247" i="14"/>
  <c r="I260" i="14"/>
  <c r="I239" i="14"/>
  <c r="I141" i="14"/>
  <c r="I83" i="14"/>
  <c r="I110" i="14"/>
  <c r="I148" i="14"/>
  <c r="I147" i="14"/>
  <c r="I78" i="14"/>
  <c r="I261" i="14"/>
  <c r="I245" i="14"/>
  <c r="I135" i="14"/>
  <c r="I191" i="14" s="1"/>
  <c r="I116" i="14"/>
  <c r="I137" i="14"/>
  <c r="I77" i="14"/>
  <c r="I103" i="14"/>
  <c r="I118" i="14"/>
  <c r="I45" i="14"/>
  <c r="I246" i="14"/>
  <c r="I241" i="14"/>
  <c r="I140" i="14"/>
  <c r="I138" i="14"/>
  <c r="I136" i="14"/>
  <c r="I113" i="14"/>
  <c r="I102" i="14"/>
  <c r="I108" i="14"/>
  <c r="I55" i="14"/>
  <c r="I206" i="14" s="1"/>
  <c r="I251" i="14"/>
  <c r="I244" i="14"/>
  <c r="I142" i="14"/>
  <c r="I114" i="14"/>
  <c r="I111" i="14"/>
  <c r="I98" i="14"/>
  <c r="I193" i="14" s="1"/>
  <c r="I79" i="14"/>
  <c r="I182" i="14" s="1"/>
  <c r="I84" i="14"/>
  <c r="I183" i="14" s="1"/>
  <c r="I249" i="14"/>
  <c r="I243" i="14"/>
  <c r="I252" i="14"/>
  <c r="I117" i="14"/>
  <c r="I106" i="14"/>
  <c r="I72" i="14"/>
  <c r="I90" i="14"/>
  <c r="I94" i="14"/>
  <c r="I146" i="14"/>
  <c r="I186" i="14" s="1"/>
  <c r="I105" i="14"/>
  <c r="I263" i="14"/>
  <c r="I240" i="14"/>
  <c r="I242" i="14"/>
  <c r="I109" i="14"/>
  <c r="I92" i="14"/>
  <c r="I107" i="14"/>
  <c r="I80" i="14"/>
  <c r="I93" i="14"/>
  <c r="I139" i="14"/>
  <c r="I237" i="14"/>
  <c r="I250" i="14"/>
  <c r="I101" i="14"/>
  <c r="I134" i="14"/>
  <c r="I91" i="14"/>
  <c r="I54" i="14"/>
  <c r="I205" i="14" s="1"/>
  <c r="I73" i="14"/>
  <c r="I202" i="14" s="1"/>
  <c r="I248" i="14"/>
  <c r="I115" i="14"/>
  <c r="I124" i="14"/>
  <c r="I122" i="14"/>
  <c r="I127" i="14"/>
  <c r="I228" i="14"/>
  <c r="I123" i="14"/>
  <c r="I125" i="14"/>
  <c r="I131" i="14"/>
  <c r="I128" i="14"/>
  <c r="I129" i="14"/>
  <c r="I190" i="14" s="1"/>
  <c r="I121" i="14"/>
  <c r="I130" i="14"/>
  <c r="I126" i="14"/>
  <c r="V206" i="14"/>
  <c r="V205" i="14"/>
  <c r="V180" i="14"/>
  <c r="V187" i="14"/>
  <c r="V174" i="14"/>
  <c r="V202" i="14"/>
  <c r="V175" i="14"/>
  <c r="V186" i="14"/>
  <c r="V203" i="14"/>
  <c r="V204" i="14"/>
  <c r="V198" i="14"/>
  <c r="V177" i="14"/>
  <c r="V207" i="14"/>
  <c r="V190" i="14"/>
  <c r="V173" i="14"/>
  <c r="V197" i="14"/>
  <c r="V193" i="14"/>
  <c r="V182" i="14"/>
  <c r="V184" i="14"/>
  <c r="V178" i="14"/>
  <c r="V185" i="14"/>
  <c r="V181" i="14"/>
  <c r="V183" i="14"/>
  <c r="V194" i="14"/>
  <c r="V200" i="14"/>
  <c r="V176" i="14"/>
  <c r="V201" i="14"/>
  <c r="V189" i="14"/>
  <c r="V191" i="14"/>
  <c r="V179" i="14"/>
  <c r="V192" i="14"/>
  <c r="O192" i="14"/>
  <c r="O181" i="14"/>
  <c r="O190" i="14"/>
  <c r="O193" i="14"/>
  <c r="O207" i="14"/>
  <c r="O184" i="14"/>
  <c r="O194" i="14"/>
  <c r="O178" i="14"/>
  <c r="O173" i="14"/>
  <c r="O206" i="14"/>
  <c r="O201" i="14"/>
  <c r="O198" i="14"/>
  <c r="O183" i="14"/>
  <c r="O175" i="14"/>
  <c r="O180" i="14"/>
  <c r="O176" i="14"/>
  <c r="O205" i="14"/>
  <c r="O191" i="14"/>
  <c r="O187" i="14"/>
  <c r="O179" i="14"/>
  <c r="O203" i="14"/>
  <c r="O174" i="14"/>
  <c r="O182" i="14"/>
  <c r="O202" i="14"/>
  <c r="O197" i="14"/>
  <c r="O204" i="14"/>
  <c r="O186" i="14"/>
  <c r="O200" i="14"/>
  <c r="O189" i="14"/>
  <c r="O185" i="14"/>
  <c r="O177" i="14"/>
  <c r="W263" i="14"/>
  <c r="W252" i="14"/>
  <c r="W247" i="14"/>
  <c r="W103" i="14"/>
  <c r="W114" i="14"/>
  <c r="W104" i="14"/>
  <c r="W90" i="14"/>
  <c r="W91" i="14"/>
  <c r="W52" i="14"/>
  <c r="W248" i="14"/>
  <c r="W238" i="14"/>
  <c r="W241" i="14"/>
  <c r="W138" i="14"/>
  <c r="W95" i="14"/>
  <c r="W54" i="14"/>
  <c r="W72" i="14"/>
  <c r="W106" i="14"/>
  <c r="W260" i="14"/>
  <c r="W237" i="14"/>
  <c r="W147" i="14"/>
  <c r="W118" i="14"/>
  <c r="W101" i="14"/>
  <c r="W80" i="14"/>
  <c r="W136" i="14"/>
  <c r="W102" i="14"/>
  <c r="W105" i="14"/>
  <c r="W245" i="14"/>
  <c r="W262" i="14"/>
  <c r="W137" i="14"/>
  <c r="W135" i="14"/>
  <c r="W92" i="14"/>
  <c r="W79" i="14"/>
  <c r="W110" i="14"/>
  <c r="W93" i="14"/>
  <c r="W45" i="14"/>
  <c r="W243" i="14"/>
  <c r="W244" i="14"/>
  <c r="W142" i="14"/>
  <c r="W116" i="14"/>
  <c r="W148" i="14"/>
  <c r="W78" i="14"/>
  <c r="W109" i="14"/>
  <c r="W84" i="14"/>
  <c r="W83" i="14"/>
  <c r="W251" i="14"/>
  <c r="W242" i="14"/>
  <c r="W246" i="14"/>
  <c r="W134" i="14"/>
  <c r="W108" i="14"/>
  <c r="W115" i="14"/>
  <c r="W71" i="14"/>
  <c r="W73" i="14"/>
  <c r="W77" i="14"/>
  <c r="W76" i="14"/>
  <c r="W250" i="14"/>
  <c r="W239" i="14"/>
  <c r="W240" i="14"/>
  <c r="W139" i="14"/>
  <c r="W94" i="14"/>
  <c r="W107" i="14"/>
  <c r="W55" i="14"/>
  <c r="W113" i="14"/>
  <c r="W53" i="14"/>
  <c r="W146" i="14"/>
  <c r="W236" i="14"/>
  <c r="W98" i="14"/>
  <c r="W141" i="14"/>
  <c r="W140" i="14"/>
  <c r="W249" i="14"/>
  <c r="W117" i="14"/>
  <c r="W261" i="14"/>
  <c r="W111" i="14"/>
  <c r="Y218" i="14"/>
  <c r="V255" i="14"/>
  <c r="V87" i="14"/>
  <c r="Q196" i="14"/>
  <c r="Q43" i="14"/>
  <c r="Q195" i="14"/>
  <c r="Q268" i="14"/>
  <c r="Q267" i="14"/>
  <c r="Q170" i="14"/>
  <c r="S264" i="14"/>
  <c r="J212" i="14"/>
  <c r="J60" i="14"/>
  <c r="J175" i="14" s="1"/>
  <c r="J214" i="14"/>
  <c r="J223" i="14"/>
  <c r="J59" i="14"/>
  <c r="J174" i="14" s="1"/>
  <c r="J215" i="14"/>
  <c r="J68" i="14"/>
  <c r="J217" i="14"/>
  <c r="J67" i="14"/>
  <c r="J213" i="14"/>
  <c r="J61" i="14"/>
  <c r="J176" i="14" s="1"/>
  <c r="J211" i="14"/>
  <c r="J64" i="14"/>
  <c r="J216" i="14"/>
  <c r="J222" i="14"/>
  <c r="J44" i="14"/>
  <c r="J58" i="14"/>
  <c r="J173" i="14" s="1"/>
  <c r="AE251" i="14"/>
  <c r="AE246" i="14"/>
  <c r="AE236" i="14"/>
  <c r="AE134" i="14"/>
  <c r="AE108" i="14"/>
  <c r="AE91" i="14"/>
  <c r="AE78" i="14"/>
  <c r="AE92" i="14"/>
  <c r="AE98" i="14"/>
  <c r="AE45" i="14"/>
  <c r="AE53" i="14"/>
  <c r="AE243" i="14"/>
  <c r="AE239" i="14"/>
  <c r="AE247" i="14"/>
  <c r="AE141" i="14"/>
  <c r="AE94" i="14"/>
  <c r="AE146" i="14"/>
  <c r="AE71" i="14"/>
  <c r="AE117" i="14"/>
  <c r="AE54" i="14"/>
  <c r="AE114" i="14"/>
  <c r="AE250" i="14"/>
  <c r="AE262" i="14"/>
  <c r="AE241" i="14"/>
  <c r="AE111" i="14"/>
  <c r="AE139" i="14"/>
  <c r="AE136" i="14"/>
  <c r="AE55" i="14"/>
  <c r="AE105" i="14"/>
  <c r="AE109" i="14"/>
  <c r="AE249" i="14"/>
  <c r="AE244" i="14"/>
  <c r="AE261" i="14"/>
  <c r="AE103" i="14"/>
  <c r="AE104" i="14"/>
  <c r="AE135" i="14"/>
  <c r="AE84" i="14"/>
  <c r="AE90" i="14"/>
  <c r="AE83" i="14"/>
  <c r="AE242" i="14"/>
  <c r="AE101" i="14"/>
  <c r="AE263" i="14"/>
  <c r="AE238" i="14"/>
  <c r="AE252" i="14"/>
  <c r="AE140" i="14"/>
  <c r="AE95" i="14"/>
  <c r="AE115" i="14"/>
  <c r="AE76" i="14"/>
  <c r="AE73" i="14"/>
  <c r="AE113" i="14"/>
  <c r="AE138" i="14"/>
  <c r="AE248" i="14"/>
  <c r="AE237" i="14"/>
  <c r="AE137" i="14"/>
  <c r="AE118" i="14"/>
  <c r="AE147" i="14"/>
  <c r="AE106" i="14"/>
  <c r="AE102" i="14"/>
  <c r="AE107" i="14"/>
  <c r="AE260" i="14"/>
  <c r="AE80" i="14"/>
  <c r="AE245" i="14"/>
  <c r="AE240" i="14"/>
  <c r="AE142" i="14"/>
  <c r="AE116" i="14"/>
  <c r="AE110" i="14"/>
  <c r="AE79" i="14"/>
  <c r="AE93" i="14"/>
  <c r="AE77" i="14"/>
  <c r="AE52" i="14"/>
  <c r="AE148" i="14"/>
  <c r="AE72" i="14"/>
  <c r="AG218" i="14"/>
  <c r="Q207" i="14"/>
  <c r="Q192" i="14"/>
  <c r="Q200" i="14"/>
  <c r="Q177" i="14"/>
  <c r="Q201" i="14"/>
  <c r="Q186" i="14"/>
  <c r="Q193" i="14"/>
  <c r="Q198" i="14"/>
  <c r="Q173" i="14"/>
  <c r="Q183" i="14"/>
  <c r="Q194" i="14"/>
  <c r="Q202" i="14"/>
  <c r="Q190" i="14"/>
  <c r="Q178" i="14"/>
  <c r="Q189" i="14"/>
  <c r="Q187" i="14"/>
  <c r="Q182" i="14"/>
  <c r="Q204" i="14"/>
  <c r="Q181" i="14"/>
  <c r="Q184" i="14"/>
  <c r="Q176" i="14"/>
  <c r="Q206" i="14"/>
  <c r="Q197" i="14"/>
  <c r="Q203" i="14"/>
  <c r="Q180" i="14"/>
  <c r="Q174" i="14"/>
  <c r="Q185" i="14"/>
  <c r="Q191" i="14"/>
  <c r="Q175" i="14"/>
  <c r="Q205" i="14"/>
  <c r="Q179" i="14"/>
  <c r="U247" i="14"/>
  <c r="U246" i="14"/>
  <c r="U146" i="14"/>
  <c r="U137" i="14"/>
  <c r="U147" i="14"/>
  <c r="U76" i="14"/>
  <c r="U111" i="14"/>
  <c r="U79" i="14"/>
  <c r="U78" i="14"/>
  <c r="U238" i="14"/>
  <c r="U93" i="14"/>
  <c r="U260" i="14"/>
  <c r="U244" i="14"/>
  <c r="U237" i="14"/>
  <c r="U136" i="14"/>
  <c r="U118" i="14"/>
  <c r="U117" i="14"/>
  <c r="U52" i="14"/>
  <c r="U83" i="14"/>
  <c r="U135" i="14"/>
  <c r="U134" i="14"/>
  <c r="U245" i="14"/>
  <c r="U236" i="14"/>
  <c r="U248" i="14"/>
  <c r="U141" i="14"/>
  <c r="U110" i="14"/>
  <c r="U109" i="14"/>
  <c r="U115" i="14"/>
  <c r="U72" i="14"/>
  <c r="U104" i="14"/>
  <c r="U250" i="14"/>
  <c r="U106" i="14"/>
  <c r="U252" i="14"/>
  <c r="U241" i="14"/>
  <c r="U249" i="14"/>
  <c r="U113" i="14"/>
  <c r="U102" i="14"/>
  <c r="U90" i="14"/>
  <c r="U108" i="14"/>
  <c r="U71" i="14"/>
  <c r="U95" i="14"/>
  <c r="U251" i="14"/>
  <c r="U263" i="14"/>
  <c r="U242" i="14"/>
  <c r="U105" i="14"/>
  <c r="U116" i="14"/>
  <c r="U84" i="14"/>
  <c r="U107" i="14"/>
  <c r="U142" i="14"/>
  <c r="U77" i="14"/>
  <c r="U91" i="14"/>
  <c r="U54" i="14"/>
  <c r="U243" i="14"/>
  <c r="U240" i="14"/>
  <c r="U139" i="14"/>
  <c r="U98" i="14"/>
  <c r="U103" i="14"/>
  <c r="U138" i="14"/>
  <c r="U55" i="14"/>
  <c r="U101" i="14"/>
  <c r="U53" i="14"/>
  <c r="U261" i="14"/>
  <c r="U45" i="14"/>
  <c r="U262" i="14"/>
  <c r="U239" i="14"/>
  <c r="U148" i="14"/>
  <c r="U140" i="14"/>
  <c r="U80" i="14"/>
  <c r="U73" i="14"/>
  <c r="U92" i="14"/>
  <c r="U114" i="14"/>
  <c r="U94" i="14"/>
  <c r="T268" i="14"/>
  <c r="T196" i="14"/>
  <c r="T267" i="14"/>
  <c r="T195" i="14"/>
  <c r="T170" i="14"/>
  <c r="T43" i="14"/>
  <c r="V264" i="14"/>
  <c r="R161" i="14"/>
  <c r="R155" i="14"/>
  <c r="R154" i="14"/>
  <c r="R153" i="14"/>
  <c r="R152" i="14"/>
  <c r="R159" i="14"/>
  <c r="R166" i="14"/>
  <c r="R160" i="14"/>
  <c r="R165" i="14"/>
  <c r="R164" i="14"/>
  <c r="N268" i="14"/>
  <c r="N267" i="14"/>
  <c r="N195" i="14"/>
  <c r="N170" i="14"/>
  <c r="N196" i="14"/>
  <c r="N43" i="14"/>
  <c r="I179" i="14"/>
  <c r="I194" i="14"/>
  <c r="I189" i="14"/>
  <c r="I207" i="14"/>
  <c r="I177" i="14"/>
  <c r="I198" i="14"/>
  <c r="I203" i="14"/>
  <c r="I204" i="14"/>
  <c r="I192" i="14"/>
  <c r="I185" i="14"/>
  <c r="I181" i="14"/>
  <c r="I187" i="14"/>
  <c r="I201" i="14"/>
  <c r="E125" i="12"/>
  <c r="I86" i="39" s="1"/>
  <c r="E131" i="12"/>
  <c r="I92" i="39" s="1"/>
  <c r="E197" i="10"/>
  <c r="H158" i="39" s="1"/>
  <c r="E220" i="12"/>
  <c r="I181" i="39" s="1"/>
  <c r="E205" i="10"/>
  <c r="H166" i="39" s="1"/>
  <c r="E91" i="12"/>
  <c r="I52" i="39" s="1"/>
  <c r="E141" i="12"/>
  <c r="I103" i="39" s="1"/>
  <c r="E114" i="12"/>
  <c r="I75" i="39" s="1"/>
  <c r="E54" i="12"/>
  <c r="I15" i="39" s="1"/>
  <c r="E53" i="12"/>
  <c r="I14" i="39" s="1"/>
  <c r="G178" i="12"/>
  <c r="E52" i="12"/>
  <c r="I13" i="39" s="1"/>
  <c r="E243" i="12"/>
  <c r="I202" i="39" s="1"/>
  <c r="E244" i="12"/>
  <c r="I203" i="39" s="1"/>
  <c r="L33" i="37"/>
  <c r="I33" i="37"/>
  <c r="Z33" i="37"/>
  <c r="B33" i="37"/>
  <c r="AJ33" i="37" s="1"/>
  <c r="D33" i="37"/>
  <c r="X33" i="37"/>
  <c r="J33" i="37"/>
  <c r="AA33" i="37"/>
  <c r="P33" i="37"/>
  <c r="G33" i="37"/>
  <c r="H33" i="37" s="1"/>
  <c r="S33" i="37"/>
  <c r="A34" i="37"/>
  <c r="E33" i="37"/>
  <c r="O33" i="37"/>
  <c r="AB33" i="37"/>
  <c r="K33" i="37"/>
  <c r="N33" i="37"/>
  <c r="M33" i="37"/>
  <c r="Y33" i="37"/>
  <c r="C33" i="37"/>
  <c r="F33" i="37"/>
  <c r="AC33" i="37"/>
  <c r="V33" i="37"/>
  <c r="T33" i="37"/>
  <c r="Q33" i="37"/>
  <c r="R33" i="37"/>
  <c r="W33" i="37"/>
  <c r="U33" i="37"/>
  <c r="E213" i="12"/>
  <c r="I174" i="39" s="1"/>
  <c r="E223" i="12"/>
  <c r="I184" i="39" s="1"/>
  <c r="E191" i="10"/>
  <c r="H152" i="39" s="1"/>
  <c r="E204" i="12"/>
  <c r="I165" i="39" s="1"/>
  <c r="G184" i="12"/>
  <c r="E87" i="12"/>
  <c r="I48" i="39" s="1"/>
  <c r="E166" i="12"/>
  <c r="I129" i="39" s="1"/>
  <c r="AB264" i="14"/>
  <c r="Z195" i="14"/>
  <c r="Z170" i="14"/>
  <c r="Z43" i="14"/>
  <c r="Z267" i="14"/>
  <c r="Z268" i="14"/>
  <c r="Z196" i="14"/>
  <c r="E233" i="14"/>
  <c r="P165" i="14"/>
  <c r="P155" i="14"/>
  <c r="P159" i="14"/>
  <c r="P154" i="14"/>
  <c r="P152" i="14"/>
  <c r="P153" i="14"/>
  <c r="P166" i="14"/>
  <c r="P160" i="14"/>
  <c r="P161" i="14"/>
  <c r="P164" i="14"/>
  <c r="K195" i="14"/>
  <c r="K170" i="14"/>
  <c r="K43" i="14"/>
  <c r="K268" i="14"/>
  <c r="K267" i="14"/>
  <c r="K196" i="14"/>
  <c r="X264" i="14"/>
  <c r="M218" i="14"/>
  <c r="AH218" i="14"/>
  <c r="I216" i="14"/>
  <c r="I213" i="14"/>
  <c r="I67" i="14"/>
  <c r="I214" i="14"/>
  <c r="I68" i="14"/>
  <c r="I215" i="14"/>
  <c r="I64" i="14"/>
  <c r="I211" i="14"/>
  <c r="I59" i="14"/>
  <c r="I174" i="14" s="1"/>
  <c r="I223" i="14"/>
  <c r="I217" i="14"/>
  <c r="I60" i="14"/>
  <c r="I175" i="14" s="1"/>
  <c r="I61" i="14"/>
  <c r="I176" i="14" s="1"/>
  <c r="I58" i="14"/>
  <c r="I173" i="14" s="1"/>
  <c r="I44" i="14"/>
  <c r="I212" i="14"/>
  <c r="I222" i="14"/>
  <c r="AB228" i="14"/>
  <c r="AB124" i="14"/>
  <c r="AB127" i="14"/>
  <c r="AB122" i="14"/>
  <c r="AB129" i="14"/>
  <c r="AB123" i="14"/>
  <c r="AB131" i="14"/>
  <c r="AB130" i="14"/>
  <c r="AB121" i="14"/>
  <c r="AB128" i="14"/>
  <c r="AB125" i="14"/>
  <c r="AB126" i="14"/>
  <c r="V246" i="14"/>
  <c r="V236" i="14"/>
  <c r="V146" i="14"/>
  <c r="V262" i="14"/>
  <c r="V247" i="14"/>
  <c r="V138" i="14"/>
  <c r="V244" i="14"/>
  <c r="V263" i="14"/>
  <c r="V243" i="14"/>
  <c r="V104" i="14"/>
  <c r="V102" i="14"/>
  <c r="V118" i="14"/>
  <c r="V90" i="14"/>
  <c r="V79" i="14"/>
  <c r="V111" i="14"/>
  <c r="V245" i="14"/>
  <c r="V260" i="14"/>
  <c r="V139" i="14"/>
  <c r="V93" i="14"/>
  <c r="V105" i="14"/>
  <c r="V80" i="14"/>
  <c r="V103" i="14"/>
  <c r="V110" i="14"/>
  <c r="V240" i="14"/>
  <c r="V242" i="14"/>
  <c r="V136" i="14"/>
  <c r="V134" i="14"/>
  <c r="V72" i="14"/>
  <c r="V54" i="14"/>
  <c r="V98" i="14"/>
  <c r="V73" i="14"/>
  <c r="V252" i="14"/>
  <c r="V239" i="14"/>
  <c r="V148" i="14"/>
  <c r="V117" i="14"/>
  <c r="V137" i="14"/>
  <c r="V115" i="14"/>
  <c r="V116" i="14"/>
  <c r="V94" i="14"/>
  <c r="V114" i="14"/>
  <c r="V251" i="14"/>
  <c r="V248" i="14"/>
  <c r="V147" i="14"/>
  <c r="V109" i="14"/>
  <c r="V108" i="14"/>
  <c r="V107" i="14"/>
  <c r="V71" i="14"/>
  <c r="V84" i="14"/>
  <c r="V78" i="14"/>
  <c r="V250" i="14"/>
  <c r="V238" i="14"/>
  <c r="V135" i="14"/>
  <c r="V101" i="14"/>
  <c r="V83" i="14"/>
  <c r="V106" i="14"/>
  <c r="V76" i="14"/>
  <c r="V77" i="14"/>
  <c r="V261" i="14"/>
  <c r="V237" i="14"/>
  <c r="V113" i="14"/>
  <c r="V141" i="14"/>
  <c r="V45" i="14"/>
  <c r="V91" i="14"/>
  <c r="V52" i="14"/>
  <c r="V55" i="14"/>
  <c r="V92" i="14"/>
  <c r="V53" i="14"/>
  <c r="V249" i="14"/>
  <c r="V241" i="14"/>
  <c r="V140" i="14"/>
  <c r="V95" i="14"/>
  <c r="V142" i="14"/>
  <c r="X218" i="14"/>
  <c r="L214" i="14"/>
  <c r="L59" i="14"/>
  <c r="L174" i="14" s="1"/>
  <c r="L217" i="14"/>
  <c r="L212" i="14"/>
  <c r="L58" i="14"/>
  <c r="L173" i="14" s="1"/>
  <c r="L215" i="14"/>
  <c r="L67" i="14"/>
  <c r="L222" i="14"/>
  <c r="L64" i="14"/>
  <c r="L223" i="14"/>
  <c r="L211" i="14"/>
  <c r="L216" i="14"/>
  <c r="L213" i="14"/>
  <c r="L60" i="14"/>
  <c r="L175" i="14" s="1"/>
  <c r="L44" i="14"/>
  <c r="L61" i="14"/>
  <c r="L176" i="14" s="1"/>
  <c r="L68" i="14"/>
  <c r="Q153" i="14"/>
  <c r="Q154" i="14"/>
  <c r="Q161" i="14"/>
  <c r="Q152" i="14"/>
  <c r="Q159" i="14"/>
  <c r="Q165" i="14"/>
  <c r="Q164" i="14"/>
  <c r="Q166" i="14"/>
  <c r="Q155" i="14"/>
  <c r="Q160" i="14"/>
  <c r="T255" i="14"/>
  <c r="T87" i="14"/>
  <c r="Q264" i="14"/>
  <c r="AJ255" i="14"/>
  <c r="AJ87" i="14"/>
  <c r="W197" i="14"/>
  <c r="W194" i="14"/>
  <c r="W190" i="14"/>
  <c r="W184" i="14"/>
  <c r="W193" i="14"/>
  <c r="W207" i="14"/>
  <c r="W204" i="14"/>
  <c r="W180" i="14"/>
  <c r="W178" i="14"/>
  <c r="W206" i="14"/>
  <c r="W175" i="14"/>
  <c r="W173" i="14"/>
  <c r="W191" i="14"/>
  <c r="W174" i="14"/>
  <c r="W176" i="14"/>
  <c r="W205" i="14"/>
  <c r="W201" i="14"/>
  <c r="W187" i="14"/>
  <c r="W179" i="14"/>
  <c r="W200" i="14"/>
  <c r="W181" i="14"/>
  <c r="W183" i="14"/>
  <c r="W203" i="14"/>
  <c r="W189" i="14"/>
  <c r="W186" i="14"/>
  <c r="W202" i="14"/>
  <c r="W185" i="14"/>
  <c r="W192" i="14"/>
  <c r="W198" i="14"/>
  <c r="W177" i="14"/>
  <c r="W182" i="14"/>
  <c r="AC159" i="14"/>
  <c r="AC153" i="14"/>
  <c r="AC161" i="14"/>
  <c r="AC155" i="14"/>
  <c r="AC154" i="14"/>
  <c r="AC166" i="14"/>
  <c r="AC165" i="14"/>
  <c r="AC152" i="14"/>
  <c r="AC164" i="14"/>
  <c r="AC160" i="14"/>
  <c r="Z204" i="14"/>
  <c r="Z206" i="14"/>
  <c r="Z177" i="14"/>
  <c r="Z180" i="14"/>
  <c r="Z207" i="14"/>
  <c r="Z194" i="14"/>
  <c r="Z193" i="14"/>
  <c r="Z182" i="14"/>
  <c r="Z202" i="14"/>
  <c r="Z186" i="14"/>
  <c r="Z191" i="14"/>
  <c r="Z192" i="14"/>
  <c r="Z175" i="14"/>
  <c r="Z203" i="14"/>
  <c r="Z197" i="14"/>
  <c r="Z205" i="14"/>
  <c r="Z190" i="14"/>
  <c r="Z189" i="14"/>
  <c r="Z178" i="14"/>
  <c r="Z176" i="14"/>
  <c r="Z181" i="14"/>
  <c r="Z187" i="14"/>
  <c r="Z173" i="14"/>
  <c r="Z198" i="14"/>
  <c r="Z183" i="14"/>
  <c r="Z201" i="14"/>
  <c r="Z184" i="14"/>
  <c r="Z185" i="14"/>
  <c r="Z174" i="14"/>
  <c r="Z179" i="14"/>
  <c r="Z200" i="14"/>
  <c r="U223" i="14"/>
  <c r="U67" i="14"/>
  <c r="U215" i="14"/>
  <c r="U61" i="14"/>
  <c r="U212" i="14"/>
  <c r="U60" i="14"/>
  <c r="U213" i="14"/>
  <c r="U44" i="14"/>
  <c r="U217" i="14"/>
  <c r="U211" i="14"/>
  <c r="U58" i="14"/>
  <c r="U216" i="14"/>
  <c r="U59" i="14"/>
  <c r="U214" i="14"/>
  <c r="U68" i="14"/>
  <c r="U222" i="14"/>
  <c r="U64" i="14"/>
  <c r="H268" i="14"/>
  <c r="H196" i="14"/>
  <c r="H170" i="14"/>
  <c r="H195" i="14"/>
  <c r="H43" i="14"/>
  <c r="H267" i="14"/>
  <c r="AG196" i="14"/>
  <c r="AG170" i="14"/>
  <c r="AG43" i="14"/>
  <c r="AG268" i="14"/>
  <c r="AG195" i="14"/>
  <c r="AG267" i="14"/>
  <c r="AI264" i="14"/>
  <c r="R255" i="14"/>
  <c r="R87" i="14"/>
  <c r="M170" i="14"/>
  <c r="M43" i="14"/>
  <c r="M267" i="14"/>
  <c r="M268" i="14"/>
  <c r="M195" i="14"/>
  <c r="M196" i="14"/>
  <c r="O264" i="14"/>
  <c r="E206" i="10"/>
  <c r="H167" i="39" s="1"/>
  <c r="E129" i="12"/>
  <c r="I90" i="39" s="1"/>
  <c r="E231" i="12"/>
  <c r="I192" i="39" s="1"/>
  <c r="AB36" i="31"/>
  <c r="V36" i="31"/>
  <c r="AA36" i="31"/>
  <c r="T36" i="31"/>
  <c r="N36" i="31"/>
  <c r="P36" i="31"/>
  <c r="S36" i="31"/>
  <c r="L36" i="31"/>
  <c r="F36" i="31"/>
  <c r="X36" i="31"/>
  <c r="K36" i="31"/>
  <c r="D36" i="31"/>
  <c r="G36" i="31"/>
  <c r="H36" i="31" s="1"/>
  <c r="I36" i="31"/>
  <c r="AC36" i="31"/>
  <c r="Z36" i="31"/>
  <c r="A37" i="31"/>
  <c r="Q36" i="31"/>
  <c r="J36" i="31"/>
  <c r="E36" i="31"/>
  <c r="U36" i="31"/>
  <c r="R36" i="31"/>
  <c r="W36" i="31"/>
  <c r="C36" i="31"/>
  <c r="M36" i="31"/>
  <c r="O36" i="31"/>
  <c r="Y36" i="31"/>
  <c r="B36" i="31"/>
  <c r="AJ36" i="31" s="1"/>
  <c r="E183" i="10"/>
  <c r="H144" i="39" s="1"/>
  <c r="E178" i="10"/>
  <c r="H139" i="39" s="1"/>
  <c r="E136" i="12"/>
  <c r="I98" i="39" s="1"/>
  <c r="E137" i="12"/>
  <c r="I99" i="39" s="1"/>
  <c r="E245" i="12"/>
  <c r="I204" i="39" s="1"/>
  <c r="E107" i="12"/>
  <c r="I68" i="39" s="1"/>
  <c r="E77" i="12"/>
  <c r="I38" i="39" s="1"/>
  <c r="E76" i="12"/>
  <c r="I37" i="39" s="1"/>
  <c r="E104" i="12"/>
  <c r="I65" i="39" s="1"/>
  <c r="G182" i="12"/>
  <c r="E79" i="12"/>
  <c r="I40" i="39" s="1"/>
  <c r="E240" i="12"/>
  <c r="I199" i="39" s="1"/>
  <c r="E68" i="12"/>
  <c r="I29" i="39" s="1"/>
  <c r="E268" i="12"/>
  <c r="I228" i="39" s="1"/>
  <c r="X42" i="19"/>
  <c r="J42" i="19"/>
  <c r="O42" i="19"/>
  <c r="K42" i="19"/>
  <c r="C42" i="19"/>
  <c r="P42" i="19"/>
  <c r="D42" i="19"/>
  <c r="M42" i="19"/>
  <c r="Q42" i="19"/>
  <c r="U42" i="19"/>
  <c r="V42" i="19"/>
  <c r="B42" i="19"/>
  <c r="AJ42" i="19" s="1"/>
  <c r="R42" i="19"/>
  <c r="G42" i="19"/>
  <c r="Y42" i="19"/>
  <c r="E42" i="19"/>
  <c r="N42" i="19"/>
  <c r="Z42" i="19"/>
  <c r="AC42" i="19"/>
  <c r="AB42" i="19"/>
  <c r="I42" i="19"/>
  <c r="AA42" i="19"/>
  <c r="S42" i="19"/>
  <c r="F42" i="19"/>
  <c r="L42" i="19"/>
  <c r="T42" i="19"/>
  <c r="W42" i="19"/>
  <c r="G205" i="12"/>
  <c r="E203" i="12"/>
  <c r="I164" i="39" s="1"/>
  <c r="G197" i="12"/>
  <c r="E152" i="12"/>
  <c r="I114" i="39" s="1"/>
  <c r="K37" i="29"/>
  <c r="Z37" i="29"/>
  <c r="L37" i="29"/>
  <c r="D37" i="29"/>
  <c r="S37" i="29"/>
  <c r="W37" i="29"/>
  <c r="A38" i="29"/>
  <c r="O37" i="29"/>
  <c r="P37" i="29"/>
  <c r="V37" i="29"/>
  <c r="Q37" i="29"/>
  <c r="F37" i="29"/>
  <c r="AC37" i="29"/>
  <c r="E37" i="29"/>
  <c r="AA37" i="29"/>
  <c r="U37" i="29"/>
  <c r="AB37" i="29"/>
  <c r="J37" i="29"/>
  <c r="R37" i="29"/>
  <c r="T37" i="29"/>
  <c r="N37" i="29"/>
  <c r="I37" i="29"/>
  <c r="B37" i="29"/>
  <c r="AJ37" i="29" s="1"/>
  <c r="C37" i="29"/>
  <c r="M37" i="29"/>
  <c r="G37" i="29"/>
  <c r="H37" i="29" s="1"/>
  <c r="Y37" i="29"/>
  <c r="X37" i="29"/>
  <c r="AI193" i="14"/>
  <c r="AI186" i="14"/>
  <c r="AI182" i="14"/>
  <c r="AI192" i="14"/>
  <c r="AI207" i="14"/>
  <c r="AI185" i="14"/>
  <c r="AI176" i="14"/>
  <c r="AI181" i="14"/>
  <c r="AI204" i="14"/>
  <c r="AI198" i="14"/>
  <c r="AI177" i="14"/>
  <c r="AI187" i="14"/>
  <c r="AI191" i="14"/>
  <c r="AI205" i="14"/>
  <c r="AI173" i="14"/>
  <c r="AI202" i="14"/>
  <c r="AI194" i="14"/>
  <c r="AI184" i="14"/>
  <c r="AI201" i="14"/>
  <c r="AI180" i="14"/>
  <c r="AI175" i="14"/>
  <c r="AI197" i="14"/>
  <c r="AI179" i="14"/>
  <c r="AI178" i="14"/>
  <c r="AI174" i="14"/>
  <c r="AI189" i="14"/>
  <c r="AI200" i="14"/>
  <c r="AI206" i="14"/>
  <c r="AI183" i="14"/>
  <c r="AI203" i="14"/>
  <c r="AI190" i="14"/>
  <c r="S255" i="14"/>
  <c r="S87" i="14"/>
  <c r="AC264" i="14"/>
  <c r="AD267" i="14"/>
  <c r="AD195" i="14"/>
  <c r="AD170" i="14"/>
  <c r="AD196" i="14"/>
  <c r="AD43" i="14"/>
  <c r="AD268" i="14"/>
  <c r="Y247" i="14"/>
  <c r="Y250" i="14"/>
  <c r="Y239" i="14"/>
  <c r="Y95" i="14"/>
  <c r="Y110" i="14"/>
  <c r="Y146" i="14"/>
  <c r="Y71" i="14"/>
  <c r="Y52" i="14"/>
  <c r="Y107" i="14"/>
  <c r="Y261" i="14"/>
  <c r="Y236" i="14"/>
  <c r="Y147" i="14"/>
  <c r="Y136" i="14"/>
  <c r="Y83" i="14"/>
  <c r="Y91" i="14"/>
  <c r="Y115" i="14"/>
  <c r="Y90" i="14"/>
  <c r="Y246" i="14"/>
  <c r="Y260" i="14"/>
  <c r="Y135" i="14"/>
  <c r="Y116" i="14"/>
  <c r="Y139" i="14"/>
  <c r="Y102" i="14"/>
  <c r="Y79" i="14"/>
  <c r="Y80" i="14"/>
  <c r="Y54" i="14"/>
  <c r="Y251" i="14"/>
  <c r="Y241" i="14"/>
  <c r="Y140" i="14"/>
  <c r="Y148" i="14"/>
  <c r="Y138" i="14"/>
  <c r="Y93" i="14"/>
  <c r="Y78" i="14"/>
  <c r="Y104" i="14"/>
  <c r="Y113" i="14"/>
  <c r="Y249" i="14"/>
  <c r="Y243" i="14"/>
  <c r="Y245" i="14"/>
  <c r="Y137" i="14"/>
  <c r="Y114" i="14"/>
  <c r="Y105" i="14"/>
  <c r="Y76" i="14"/>
  <c r="Y53" i="14"/>
  <c r="Y103" i="14"/>
  <c r="Y55" i="14"/>
  <c r="Y263" i="14"/>
  <c r="Y240" i="14"/>
  <c r="Y242" i="14"/>
  <c r="Y117" i="14"/>
  <c r="Y106" i="14"/>
  <c r="Y72" i="14"/>
  <c r="Y73" i="14"/>
  <c r="Y98" i="14"/>
  <c r="Y94" i="14"/>
  <c r="Y248" i="14"/>
  <c r="Y252" i="14"/>
  <c r="Y238" i="14"/>
  <c r="Y109" i="14"/>
  <c r="Y92" i="14"/>
  <c r="Y142" i="14"/>
  <c r="Y118" i="14"/>
  <c r="Y84" i="14"/>
  <c r="Y45" i="14"/>
  <c r="Y77" i="14"/>
  <c r="Y262" i="14"/>
  <c r="Y108" i="14"/>
  <c r="Y237" i="14"/>
  <c r="Y141" i="14"/>
  <c r="Y244" i="14"/>
  <c r="Y101" i="14"/>
  <c r="Y134" i="14"/>
  <c r="Y111" i="14"/>
  <c r="R130" i="14"/>
  <c r="R123" i="14"/>
  <c r="R128" i="14"/>
  <c r="R124" i="14"/>
  <c r="R126" i="14"/>
  <c r="R127" i="14"/>
  <c r="R228" i="14"/>
  <c r="R129" i="14"/>
  <c r="R121" i="14"/>
  <c r="R122" i="14"/>
  <c r="R131" i="14"/>
  <c r="R125" i="14"/>
  <c r="J228" i="14"/>
  <c r="J126" i="14"/>
  <c r="J127" i="14"/>
  <c r="J121" i="14"/>
  <c r="J123" i="14"/>
  <c r="J131" i="14"/>
  <c r="J124" i="14"/>
  <c r="J122" i="14"/>
  <c r="J129" i="14"/>
  <c r="J128" i="14"/>
  <c r="J130" i="14"/>
  <c r="J125" i="14"/>
  <c r="R170" i="14"/>
  <c r="R43" i="14"/>
  <c r="R268" i="14"/>
  <c r="R267" i="14"/>
  <c r="R195" i="14"/>
  <c r="R196" i="14"/>
  <c r="V153" i="14"/>
  <c r="V154" i="14"/>
  <c r="V166" i="14"/>
  <c r="V159" i="14"/>
  <c r="V164" i="14"/>
  <c r="V165" i="14"/>
  <c r="V155" i="14"/>
  <c r="V152" i="14"/>
  <c r="V161" i="14"/>
  <c r="V160" i="14"/>
  <c r="AA218" i="14"/>
  <c r="N251" i="14"/>
  <c r="N260" i="14"/>
  <c r="N243" i="14"/>
  <c r="N137" i="14"/>
  <c r="N110" i="14"/>
  <c r="N114" i="14"/>
  <c r="N91" i="14"/>
  <c r="N107" i="14"/>
  <c r="N103" i="14"/>
  <c r="N250" i="14"/>
  <c r="N239" i="14"/>
  <c r="N237" i="14"/>
  <c r="N142" i="14"/>
  <c r="N113" i="14"/>
  <c r="N71" i="14"/>
  <c r="N77" i="14"/>
  <c r="N98" i="14"/>
  <c r="N249" i="14"/>
  <c r="N247" i="14"/>
  <c r="N241" i="14"/>
  <c r="N104" i="14"/>
  <c r="N141" i="14"/>
  <c r="N102" i="14"/>
  <c r="N115" i="14"/>
  <c r="N54" i="14"/>
  <c r="N94" i="14"/>
  <c r="N261" i="14"/>
  <c r="N238" i="14"/>
  <c r="N146" i="14"/>
  <c r="N136" i="14"/>
  <c r="N140" i="14"/>
  <c r="N93" i="14"/>
  <c r="N105" i="14"/>
  <c r="N52" i="14"/>
  <c r="N111" i="14"/>
  <c r="N246" i="14"/>
  <c r="N236" i="14"/>
  <c r="N138" i="14"/>
  <c r="N117" i="14"/>
  <c r="N139" i="14"/>
  <c r="N72" i="14"/>
  <c r="N84" i="14"/>
  <c r="N76" i="14"/>
  <c r="N90" i="14"/>
  <c r="N252" i="14"/>
  <c r="N262" i="14"/>
  <c r="N242" i="14"/>
  <c r="N148" i="14"/>
  <c r="N101" i="14"/>
  <c r="N106" i="14"/>
  <c r="N45" i="14"/>
  <c r="N78" i="14"/>
  <c r="N80" i="14"/>
  <c r="N53" i="14"/>
  <c r="N263" i="14"/>
  <c r="N73" i="14"/>
  <c r="N245" i="14"/>
  <c r="N92" i="14"/>
  <c r="N135" i="14"/>
  <c r="N79" i="14"/>
  <c r="N147" i="14"/>
  <c r="N108" i="14"/>
  <c r="N109" i="14"/>
  <c r="N116" i="14"/>
  <c r="N244" i="14"/>
  <c r="N95" i="14"/>
  <c r="N55" i="14"/>
  <c r="N240" i="14"/>
  <c r="N83" i="14"/>
  <c r="N248" i="14"/>
  <c r="N118" i="14"/>
  <c r="N134" i="14"/>
  <c r="W264" i="14"/>
  <c r="AF131" i="14"/>
  <c r="AF130" i="14"/>
  <c r="AF125" i="14"/>
  <c r="AF129" i="14"/>
  <c r="AF127" i="14"/>
  <c r="AF124" i="14"/>
  <c r="AF121" i="14"/>
  <c r="AF122" i="14"/>
  <c r="AF128" i="14"/>
  <c r="AF228" i="14"/>
  <c r="AF123" i="14"/>
  <c r="AF126" i="14"/>
  <c r="I264" i="14"/>
  <c r="R248" i="14"/>
  <c r="R239" i="14"/>
  <c r="R241" i="14"/>
  <c r="R116" i="14"/>
  <c r="R98" i="14"/>
  <c r="R78" i="14"/>
  <c r="R135" i="14"/>
  <c r="R137" i="14"/>
  <c r="R72" i="14"/>
  <c r="R262" i="14"/>
  <c r="R249" i="14"/>
  <c r="R251" i="14"/>
  <c r="R108" i="14"/>
  <c r="R106" i="14"/>
  <c r="R71" i="14"/>
  <c r="R104" i="14"/>
  <c r="R111" i="14"/>
  <c r="R101" i="14"/>
  <c r="R261" i="14"/>
  <c r="R236" i="14"/>
  <c r="R237" i="14"/>
  <c r="R146" i="14"/>
  <c r="R147" i="14"/>
  <c r="R141" i="14"/>
  <c r="R54" i="14"/>
  <c r="R91" i="14"/>
  <c r="R246" i="14"/>
  <c r="R252" i="14"/>
  <c r="R142" i="14"/>
  <c r="R115" i="14"/>
  <c r="R102" i="14"/>
  <c r="R117" i="14"/>
  <c r="R95" i="14"/>
  <c r="R45" i="14"/>
  <c r="R107" i="14"/>
  <c r="R245" i="14"/>
  <c r="R240" i="14"/>
  <c r="R148" i="14"/>
  <c r="R113" i="14"/>
  <c r="R80" i="14"/>
  <c r="R90" i="14"/>
  <c r="R118" i="14"/>
  <c r="R76" i="14"/>
  <c r="R83" i="14"/>
  <c r="R260" i="14"/>
  <c r="R94" i="14"/>
  <c r="R84" i="14"/>
  <c r="R53" i="14"/>
  <c r="R250" i="14"/>
  <c r="R140" i="14"/>
  <c r="R103" i="14"/>
  <c r="R73" i="14"/>
  <c r="R243" i="14"/>
  <c r="R105" i="14"/>
  <c r="R77" i="14"/>
  <c r="R242" i="14"/>
  <c r="R114" i="14"/>
  <c r="R52" i="14"/>
  <c r="R238" i="14"/>
  <c r="R93" i="14"/>
  <c r="R110" i="14"/>
  <c r="R244" i="14"/>
  <c r="R79" i="14"/>
  <c r="R136" i="14"/>
  <c r="R247" i="14"/>
  <c r="R139" i="14"/>
  <c r="R109" i="14"/>
  <c r="R92" i="14"/>
  <c r="R263" i="14"/>
  <c r="R134" i="14"/>
  <c r="R55" i="14"/>
  <c r="R138" i="14"/>
  <c r="AH131" i="14"/>
  <c r="AH124" i="14"/>
  <c r="AH123" i="14"/>
  <c r="AH127" i="14"/>
  <c r="AH130" i="14"/>
  <c r="AH125" i="14"/>
  <c r="AH122" i="14"/>
  <c r="AH228" i="14"/>
  <c r="AH128" i="14"/>
  <c r="AH121" i="14"/>
  <c r="AH129" i="14"/>
  <c r="AH126" i="14"/>
  <c r="O213" i="14"/>
  <c r="O58" i="14"/>
  <c r="O214" i="14"/>
  <c r="O68" i="14"/>
  <c r="O212" i="14"/>
  <c r="O64" i="14"/>
  <c r="O217" i="14"/>
  <c r="O44" i="14"/>
  <c r="O216" i="14"/>
  <c r="O211" i="14"/>
  <c r="O59" i="14"/>
  <c r="O223" i="14"/>
  <c r="O67" i="14"/>
  <c r="O222" i="14"/>
  <c r="O60" i="14"/>
  <c r="O215" i="14"/>
  <c r="O61" i="14"/>
  <c r="T166" i="14"/>
  <c r="T154" i="14"/>
  <c r="T159" i="14"/>
  <c r="T153" i="14"/>
  <c r="T152" i="14"/>
  <c r="T164" i="14"/>
  <c r="T165" i="14"/>
  <c r="T155" i="14"/>
  <c r="T161" i="14"/>
  <c r="T160" i="14"/>
  <c r="S43" i="14"/>
  <c r="S268" i="14"/>
  <c r="S267" i="14"/>
  <c r="S196" i="14"/>
  <c r="S195" i="14"/>
  <c r="S170" i="14"/>
  <c r="AE152" i="14"/>
  <c r="AE161" i="14"/>
  <c r="AE165" i="14"/>
  <c r="AE160" i="14"/>
  <c r="AE164" i="14"/>
  <c r="AE155" i="14"/>
  <c r="AE166" i="14"/>
  <c r="AE154" i="14"/>
  <c r="AE153" i="14"/>
  <c r="AE159" i="14"/>
  <c r="L195" i="14"/>
  <c r="L268" i="14"/>
  <c r="L267" i="14"/>
  <c r="L196" i="14"/>
  <c r="L170" i="14"/>
  <c r="L43" i="14"/>
  <c r="N264" i="14"/>
  <c r="M204" i="14"/>
  <c r="M180" i="14"/>
  <c r="M179" i="14"/>
  <c r="M194" i="14"/>
  <c r="M177" i="14"/>
  <c r="M186" i="14"/>
  <c r="M189" i="14"/>
  <c r="M185" i="14"/>
  <c r="M203" i="14"/>
  <c r="M190" i="14"/>
  <c r="M198" i="14"/>
  <c r="M207" i="14"/>
  <c r="M193" i="14"/>
  <c r="M187" i="14"/>
  <c r="M175" i="14"/>
  <c r="M182" i="14"/>
  <c r="M200" i="14"/>
  <c r="M192" i="14"/>
  <c r="M206" i="14"/>
  <c r="M205" i="14"/>
  <c r="M183" i="14"/>
  <c r="M181" i="14"/>
  <c r="M178" i="14"/>
  <c r="M191" i="14"/>
  <c r="M184" i="14"/>
  <c r="O255" i="14"/>
  <c r="O87" i="14"/>
  <c r="J264" i="14"/>
  <c r="AD216" i="14"/>
  <c r="AD68" i="14"/>
  <c r="AD223" i="14"/>
  <c r="AD58" i="14"/>
  <c r="AD215" i="14"/>
  <c r="AD64" i="14"/>
  <c r="AD213" i="14"/>
  <c r="AD61" i="14"/>
  <c r="AD211" i="14"/>
  <c r="AD59" i="14"/>
  <c r="AD214" i="14"/>
  <c r="AD44" i="14"/>
  <c r="AD217" i="14"/>
  <c r="AD212" i="14"/>
  <c r="AD67" i="14"/>
  <c r="AD60" i="14"/>
  <c r="AD222" i="14"/>
  <c r="Z213" i="14"/>
  <c r="Z67" i="14"/>
  <c r="Z214" i="14"/>
  <c r="Z44" i="14"/>
  <c r="Z216" i="14"/>
  <c r="Z64" i="14"/>
  <c r="Z223" i="14"/>
  <c r="Z212" i="14"/>
  <c r="Z58" i="14"/>
  <c r="Z215" i="14"/>
  <c r="Z59" i="14"/>
  <c r="Z217" i="14"/>
  <c r="Z61" i="14"/>
  <c r="Z222" i="14"/>
  <c r="Z68" i="14"/>
  <c r="Z211" i="14"/>
  <c r="Z60" i="14"/>
  <c r="V121" i="14"/>
  <c r="V130" i="14"/>
  <c r="V129" i="14"/>
  <c r="V122" i="14"/>
  <c r="V127" i="14"/>
  <c r="V123" i="14"/>
  <c r="V131" i="14"/>
  <c r="V125" i="14"/>
  <c r="V126" i="14"/>
  <c r="V128" i="14"/>
  <c r="V228" i="14"/>
  <c r="V124" i="14"/>
  <c r="S203" i="14"/>
  <c r="S185" i="14"/>
  <c r="S178" i="14"/>
  <c r="S201" i="14"/>
  <c r="S192" i="14"/>
  <c r="S204" i="14"/>
  <c r="S198" i="14"/>
  <c r="S189" i="14"/>
  <c r="S207" i="14"/>
  <c r="S197" i="14"/>
  <c r="S191" i="14"/>
  <c r="S194" i="14"/>
  <c r="S173" i="14"/>
  <c r="S206" i="14"/>
  <c r="S190" i="14"/>
  <c r="S181" i="14"/>
  <c r="S187" i="14"/>
  <c r="S177" i="14"/>
  <c r="S184" i="14"/>
  <c r="S176" i="14"/>
  <c r="S186" i="14"/>
  <c r="S180" i="14"/>
  <c r="S179" i="14"/>
  <c r="S182" i="14"/>
  <c r="S175" i="14"/>
  <c r="S193" i="14"/>
  <c r="S183" i="14"/>
  <c r="S202" i="14"/>
  <c r="S205" i="14"/>
  <c r="S174" i="14"/>
  <c r="S200" i="14"/>
  <c r="E127" i="12"/>
  <c r="I88" i="39" s="1"/>
  <c r="K38" i="27"/>
  <c r="A39" i="27"/>
  <c r="T38" i="27"/>
  <c r="O38" i="27"/>
  <c r="C38" i="27"/>
  <c r="E38" i="27"/>
  <c r="G38" i="27"/>
  <c r="H38" i="27" s="1"/>
  <c r="W38" i="27"/>
  <c r="Z38" i="27"/>
  <c r="AC38" i="27"/>
  <c r="I38" i="27"/>
  <c r="R38" i="27"/>
  <c r="V38" i="27"/>
  <c r="D38" i="27"/>
  <c r="J38" i="27"/>
  <c r="U38" i="27"/>
  <c r="Q38" i="27"/>
  <c r="B38" i="27"/>
  <c r="AJ38" i="27" s="1"/>
  <c r="N38" i="27"/>
  <c r="L38" i="27"/>
  <c r="S38" i="27"/>
  <c r="P38" i="27"/>
  <c r="M38" i="27"/>
  <c r="AB38" i="27"/>
  <c r="AA38" i="27"/>
  <c r="X38" i="27"/>
  <c r="F38" i="27"/>
  <c r="Y38" i="27"/>
  <c r="E186" i="10"/>
  <c r="H147" i="39" s="1"/>
  <c r="C34" i="35"/>
  <c r="O34" i="35"/>
  <c r="M34" i="35"/>
  <c r="P34" i="35"/>
  <c r="Z34" i="35"/>
  <c r="Y34" i="35"/>
  <c r="X34" i="35"/>
  <c r="AA34" i="35"/>
  <c r="AC34" i="35"/>
  <c r="Q34" i="35"/>
  <c r="W34" i="35"/>
  <c r="K34" i="35"/>
  <c r="B34" i="35"/>
  <c r="AJ34" i="35" s="1"/>
  <c r="E34" i="35"/>
  <c r="A35" i="35"/>
  <c r="R34" i="35"/>
  <c r="N34" i="35"/>
  <c r="F34" i="35"/>
  <c r="G34" i="35"/>
  <c r="H34" i="35" s="1"/>
  <c r="I34" i="35"/>
  <c r="V34" i="35"/>
  <c r="L34" i="35"/>
  <c r="J34" i="35"/>
  <c r="U34" i="35"/>
  <c r="T34" i="35"/>
  <c r="S34" i="35"/>
  <c r="AB34" i="35"/>
  <c r="D34" i="35"/>
  <c r="E90" i="12"/>
  <c r="I51" i="39" s="1"/>
  <c r="E247" i="12"/>
  <c r="I206" i="39" s="1"/>
  <c r="E242" i="12"/>
  <c r="I201" i="39" s="1"/>
  <c r="E84" i="12"/>
  <c r="I45" i="39" s="1"/>
  <c r="E95" i="12"/>
  <c r="I56" i="39" s="1"/>
  <c r="E115" i="12"/>
  <c r="I76" i="39" s="1"/>
  <c r="E92" i="12"/>
  <c r="I53" i="39" s="1"/>
  <c r="E105" i="12"/>
  <c r="I66" i="39" s="1"/>
  <c r="E71" i="12"/>
  <c r="I32" i="39" s="1"/>
  <c r="E251" i="12"/>
  <c r="I210" i="39" s="1"/>
  <c r="E212" i="12"/>
  <c r="I173" i="39" s="1"/>
  <c r="E217" i="12"/>
  <c r="I178" i="39" s="1"/>
  <c r="E177" i="12"/>
  <c r="I138" i="39" s="1"/>
  <c r="T51" i="17"/>
  <c r="P44" i="17"/>
  <c r="O218" i="14"/>
  <c r="S159" i="14"/>
  <c r="S165" i="14"/>
  <c r="S152" i="14"/>
  <c r="S164" i="14"/>
  <c r="S160" i="14"/>
  <c r="S155" i="14"/>
  <c r="S153" i="14"/>
  <c r="S154" i="14"/>
  <c r="S161" i="14"/>
  <c r="S166" i="14"/>
  <c r="AB218" i="14"/>
  <c r="AF264" i="14"/>
  <c r="AA160" i="14"/>
  <c r="AA161" i="14"/>
  <c r="AA153" i="14"/>
  <c r="AA155" i="14"/>
  <c r="AA165" i="14"/>
  <c r="AA154" i="14"/>
  <c r="AA152" i="14"/>
  <c r="AA159" i="14"/>
  <c r="AA166" i="14"/>
  <c r="AA164" i="14"/>
  <c r="AC87" i="14"/>
  <c r="AC255" i="14"/>
  <c r="J165" i="14"/>
  <c r="J153" i="14"/>
  <c r="J152" i="14"/>
  <c r="J197" i="14" s="1"/>
  <c r="J160" i="14"/>
  <c r="J161" i="14"/>
  <c r="J164" i="14"/>
  <c r="J159" i="14"/>
  <c r="J155" i="14"/>
  <c r="J154" i="14"/>
  <c r="J166" i="14"/>
  <c r="L124" i="14"/>
  <c r="L131" i="14"/>
  <c r="L125" i="14"/>
  <c r="L129" i="14"/>
  <c r="L122" i="14"/>
  <c r="L121" i="14"/>
  <c r="L123" i="14"/>
  <c r="L130" i="14"/>
  <c r="L127" i="14"/>
  <c r="L126" i="14"/>
  <c r="L228" i="14"/>
  <c r="L128" i="14"/>
  <c r="H152" i="14"/>
  <c r="H197" i="14" s="1"/>
  <c r="H160" i="14"/>
  <c r="H164" i="14"/>
  <c r="H159" i="14"/>
  <c r="H165" i="14"/>
  <c r="H155" i="14"/>
  <c r="H154" i="14"/>
  <c r="H200" i="14" s="1"/>
  <c r="H161" i="14"/>
  <c r="H166" i="14"/>
  <c r="H153" i="14"/>
  <c r="P268" i="14"/>
  <c r="P195" i="14"/>
  <c r="P43" i="14"/>
  <c r="P267" i="14"/>
  <c r="P196" i="14"/>
  <c r="P170" i="14"/>
  <c r="S261" i="14"/>
  <c r="S242" i="14"/>
  <c r="S243" i="14"/>
  <c r="S115" i="14"/>
  <c r="S118" i="14"/>
  <c r="S136" i="14"/>
  <c r="S95" i="14"/>
  <c r="S110" i="14"/>
  <c r="S91" i="14"/>
  <c r="S246" i="14"/>
  <c r="S263" i="14"/>
  <c r="S236" i="14"/>
  <c r="S107" i="14"/>
  <c r="S105" i="14"/>
  <c r="S135" i="14"/>
  <c r="S94" i="14"/>
  <c r="S109" i="14"/>
  <c r="S103" i="14"/>
  <c r="S260" i="14"/>
  <c r="S241" i="14"/>
  <c r="S251" i="14"/>
  <c r="S93" i="14"/>
  <c r="S111" i="14"/>
  <c r="S134" i="14"/>
  <c r="S84" i="14"/>
  <c r="S90" i="14"/>
  <c r="S102" i="14"/>
  <c r="S245" i="14"/>
  <c r="S248" i="14"/>
  <c r="S148" i="14"/>
  <c r="S142" i="14"/>
  <c r="S101" i="14"/>
  <c r="S140" i="14"/>
  <c r="S79" i="14"/>
  <c r="S80" i="14"/>
  <c r="S52" i="14"/>
  <c r="S252" i="14"/>
  <c r="S239" i="14"/>
  <c r="S141" i="14"/>
  <c r="S114" i="14"/>
  <c r="S92" i="14"/>
  <c r="S108" i="14"/>
  <c r="S78" i="14"/>
  <c r="S55" i="14"/>
  <c r="S45" i="14"/>
  <c r="S262" i="14"/>
  <c r="S249" i="14"/>
  <c r="S237" i="14"/>
  <c r="S146" i="14"/>
  <c r="S54" i="14"/>
  <c r="S83" i="14"/>
  <c r="S76" i="14"/>
  <c r="S116" i="14"/>
  <c r="S71" i="14"/>
  <c r="S244" i="14"/>
  <c r="S77" i="14"/>
  <c r="S113" i="14"/>
  <c r="S238" i="14"/>
  <c r="S137" i="14"/>
  <c r="S250" i="14"/>
  <c r="S98" i="14"/>
  <c r="S240" i="14"/>
  <c r="S117" i="14"/>
  <c r="S147" i="14"/>
  <c r="S106" i="14"/>
  <c r="S138" i="14"/>
  <c r="S53" i="14"/>
  <c r="S247" i="14"/>
  <c r="S104" i="14"/>
  <c r="S72" i="14"/>
  <c r="S139" i="14"/>
  <c r="S73" i="14"/>
  <c r="AH255" i="14"/>
  <c r="AH87" i="14"/>
  <c r="AG255" i="14"/>
  <c r="AG87" i="14"/>
  <c r="Z161" i="14"/>
  <c r="Z154" i="14"/>
  <c r="Z159" i="14"/>
  <c r="Z155" i="14"/>
  <c r="Z165" i="14"/>
  <c r="Z160" i="14"/>
  <c r="Z164" i="14"/>
  <c r="Z153" i="14"/>
  <c r="Z166" i="14"/>
  <c r="Z152" i="14"/>
  <c r="Z218" i="14"/>
  <c r="AH170" i="14"/>
  <c r="AH267" i="14"/>
  <c r="AH196" i="14"/>
  <c r="AH195" i="14"/>
  <c r="AH43" i="14"/>
  <c r="AH268" i="14"/>
  <c r="AJ264" i="14"/>
  <c r="AD164" i="14"/>
  <c r="AD161" i="14"/>
  <c r="AD159" i="14"/>
  <c r="AD152" i="14"/>
  <c r="AD160" i="14"/>
  <c r="AD155" i="14"/>
  <c r="AD166" i="14"/>
  <c r="AD165" i="14"/>
  <c r="AD153" i="14"/>
  <c r="AD154" i="14"/>
  <c r="AA87" i="14"/>
  <c r="AA255" i="14"/>
  <c r="X211" i="14"/>
  <c r="X68" i="14"/>
  <c r="X217" i="14"/>
  <c r="X216" i="14"/>
  <c r="X60" i="14"/>
  <c r="X223" i="14"/>
  <c r="X64" i="14"/>
  <c r="X215" i="14"/>
  <c r="X61" i="14"/>
  <c r="X222" i="14"/>
  <c r="X59" i="14"/>
  <c r="X214" i="14"/>
  <c r="X58" i="14"/>
  <c r="X212" i="14"/>
  <c r="X67" i="14"/>
  <c r="X213" i="14"/>
  <c r="X44" i="14"/>
  <c r="W170" i="14"/>
  <c r="W195" i="14"/>
  <c r="W43" i="14"/>
  <c r="W267" i="14"/>
  <c r="W196" i="14"/>
  <c r="W268" i="14"/>
  <c r="AJ218" i="14"/>
  <c r="AI245" i="14"/>
  <c r="AI263" i="14"/>
  <c r="AI141" i="14"/>
  <c r="AI136" i="14"/>
  <c r="AI91" i="14"/>
  <c r="AI113" i="14"/>
  <c r="AI95" i="14"/>
  <c r="AI111" i="14"/>
  <c r="AI45" i="14"/>
  <c r="AI252" i="14"/>
  <c r="AI242" i="14"/>
  <c r="AI248" i="14"/>
  <c r="AI114" i="14"/>
  <c r="AI142" i="14"/>
  <c r="AI102" i="14"/>
  <c r="AI90" i="14"/>
  <c r="AI78" i="14"/>
  <c r="AI52" i="14"/>
  <c r="AI244" i="14"/>
  <c r="AI239" i="14"/>
  <c r="AI146" i="14"/>
  <c r="AI134" i="14"/>
  <c r="AI117" i="14"/>
  <c r="AI94" i="14"/>
  <c r="AI80" i="14"/>
  <c r="AI139" i="14"/>
  <c r="AI84" i="14"/>
  <c r="AI262" i="14"/>
  <c r="AI249" i="14"/>
  <c r="AI236" i="14"/>
  <c r="AI138" i="14"/>
  <c r="AI106" i="14"/>
  <c r="AI83" i="14"/>
  <c r="AI72" i="14"/>
  <c r="AI101" i="14"/>
  <c r="AI79" i="14"/>
  <c r="AI247" i="14"/>
  <c r="AI250" i="14"/>
  <c r="AI237" i="14"/>
  <c r="AI137" i="14"/>
  <c r="AI104" i="14"/>
  <c r="AI77" i="14"/>
  <c r="AI103" i="14"/>
  <c r="AI53" i="14"/>
  <c r="AI92" i="14"/>
  <c r="AI261" i="14"/>
  <c r="AI238" i="14"/>
  <c r="AI243" i="14"/>
  <c r="AI115" i="14"/>
  <c r="AI147" i="14"/>
  <c r="AI54" i="14"/>
  <c r="AI98" i="14"/>
  <c r="AI140" i="14"/>
  <c r="AI71" i="14"/>
  <c r="AI260" i="14"/>
  <c r="AI241" i="14"/>
  <c r="AI148" i="14"/>
  <c r="AI93" i="14"/>
  <c r="AI110" i="14"/>
  <c r="AI118" i="14"/>
  <c r="AI105" i="14"/>
  <c r="AI108" i="14"/>
  <c r="AI55" i="14"/>
  <c r="AI109" i="14"/>
  <c r="AI246" i="14"/>
  <c r="AI76" i="14"/>
  <c r="AI251" i="14"/>
  <c r="AI240" i="14"/>
  <c r="AI107" i="14"/>
  <c r="AI116" i="14"/>
  <c r="AI135" i="14"/>
  <c r="AI73" i="14"/>
  <c r="G174" i="14"/>
  <c r="G191" i="14"/>
  <c r="G175" i="14"/>
  <c r="G183" i="14"/>
  <c r="O249" i="14"/>
  <c r="O247" i="14"/>
  <c r="O137" i="14"/>
  <c r="O135" i="14"/>
  <c r="O139" i="14"/>
  <c r="O147" i="14"/>
  <c r="O55" i="14"/>
  <c r="O106" i="14"/>
  <c r="O95" i="14"/>
  <c r="O248" i="14"/>
  <c r="O243" i="14"/>
  <c r="O134" i="14"/>
  <c r="O246" i="14"/>
  <c r="O115" i="14"/>
  <c r="O101" i="14"/>
  <c r="O72" i="14"/>
  <c r="O76" i="14"/>
  <c r="O54" i="14"/>
  <c r="O245" i="14"/>
  <c r="O261" i="14"/>
  <c r="O262" i="14"/>
  <c r="O108" i="14"/>
  <c r="O91" i="14"/>
  <c r="O80" i="14"/>
  <c r="O102" i="14"/>
  <c r="O83" i="14"/>
  <c r="O110" i="14"/>
  <c r="O242" i="14"/>
  <c r="O252" i="14"/>
  <c r="O136" i="14"/>
  <c r="O94" i="14"/>
  <c r="O146" i="14"/>
  <c r="O79" i="14"/>
  <c r="O98" i="14"/>
  <c r="O73" i="14"/>
  <c r="O90" i="14"/>
  <c r="O237" i="14"/>
  <c r="O116" i="14"/>
  <c r="O92" i="14"/>
  <c r="O113" i="14"/>
  <c r="O251" i="14"/>
  <c r="O236" i="14"/>
  <c r="O141" i="14"/>
  <c r="O78" i="14"/>
  <c r="O45" i="14"/>
  <c r="O250" i="14"/>
  <c r="O241" i="14"/>
  <c r="O140" i="14"/>
  <c r="O71" i="14"/>
  <c r="O104" i="14"/>
  <c r="O263" i="14"/>
  <c r="O142" i="14"/>
  <c r="O138" i="14"/>
  <c r="O114" i="14"/>
  <c r="O84" i="14"/>
  <c r="O260" i="14"/>
  <c r="O240" i="14"/>
  <c r="O109" i="14"/>
  <c r="O117" i="14"/>
  <c r="O52" i="14"/>
  <c r="O244" i="14"/>
  <c r="O111" i="14"/>
  <c r="O105" i="14"/>
  <c r="O93" i="14"/>
  <c r="O53" i="14"/>
  <c r="O239" i="14"/>
  <c r="O103" i="14"/>
  <c r="O148" i="14"/>
  <c r="O107" i="14"/>
  <c r="O238" i="14"/>
  <c r="O118" i="14"/>
  <c r="O77" i="14"/>
  <c r="Q218" i="14"/>
  <c r="H217" i="14"/>
  <c r="H211" i="14"/>
  <c r="H60" i="14"/>
  <c r="H175" i="14" s="1"/>
  <c r="H223" i="14"/>
  <c r="H64" i="14"/>
  <c r="H177" i="14" s="1"/>
  <c r="H215" i="14"/>
  <c r="H61" i="14"/>
  <c r="H176" i="14" s="1"/>
  <c r="H222" i="14"/>
  <c r="H58" i="14"/>
  <c r="H173" i="14" s="1"/>
  <c r="H214" i="14"/>
  <c r="H67" i="14"/>
  <c r="H203" i="14" s="1"/>
  <c r="H213" i="14"/>
  <c r="H44" i="14"/>
  <c r="H212" i="14"/>
  <c r="H59" i="14"/>
  <c r="H174" i="14" s="1"/>
  <c r="H216" i="14"/>
  <c r="H68" i="14"/>
  <c r="H204" i="14" s="1"/>
  <c r="AG124" i="14"/>
  <c r="AG126" i="14"/>
  <c r="AG228" i="14"/>
  <c r="AG131" i="14"/>
  <c r="AG125" i="14"/>
  <c r="AG123" i="14"/>
  <c r="AG122" i="14"/>
  <c r="AG129" i="14"/>
  <c r="AG121" i="14"/>
  <c r="AG130" i="14"/>
  <c r="AG128" i="14"/>
  <c r="AG127" i="14"/>
  <c r="AJ194" i="14"/>
  <c r="AJ183" i="14"/>
  <c r="AJ193" i="14"/>
  <c r="AJ207" i="14"/>
  <c r="AJ200" i="14"/>
  <c r="AJ177" i="14"/>
  <c r="AJ182" i="14"/>
  <c r="AJ189" i="14"/>
  <c r="AJ192" i="14"/>
  <c r="AJ206" i="14"/>
  <c r="AJ181" i="14"/>
  <c r="AJ174" i="14"/>
  <c r="AJ184" i="14"/>
  <c r="AJ180" i="14"/>
  <c r="AJ203" i="14"/>
  <c r="AJ198" i="14"/>
  <c r="AJ185" i="14"/>
  <c r="AJ186" i="14"/>
  <c r="AJ187" i="14"/>
  <c r="AJ191" i="14"/>
  <c r="AJ175" i="14"/>
  <c r="AJ173" i="14"/>
  <c r="AJ179" i="14"/>
  <c r="AJ178" i="14"/>
  <c r="AJ205" i="14"/>
  <c r="AJ176" i="14"/>
  <c r="AJ197" i="14"/>
  <c r="AJ204" i="14"/>
  <c r="AJ202" i="14"/>
  <c r="AJ201" i="14"/>
  <c r="AJ190" i="14"/>
  <c r="L87" i="14"/>
  <c r="L184" i="14" s="1"/>
  <c r="L255" i="14"/>
  <c r="Y212" i="14"/>
  <c r="Y59" i="14"/>
  <c r="Y211" i="14"/>
  <c r="Y68" i="14"/>
  <c r="Y217" i="14"/>
  <c r="Y44" i="14"/>
  <c r="Y216" i="14"/>
  <c r="Y223" i="14"/>
  <c r="Y64" i="14"/>
  <c r="Y222" i="14"/>
  <c r="Y60" i="14"/>
  <c r="Y214" i="14"/>
  <c r="Y61" i="14"/>
  <c r="Y213" i="14"/>
  <c r="Y58" i="14"/>
  <c r="Y215" i="14"/>
  <c r="Y67" i="14"/>
  <c r="J181" i="14"/>
  <c r="J192" i="14"/>
  <c r="J190" i="14"/>
  <c r="J203" i="14"/>
  <c r="J187" i="14"/>
  <c r="J194" i="14"/>
  <c r="J200" i="14"/>
  <c r="J204" i="14"/>
  <c r="J185" i="14"/>
  <c r="J198" i="14"/>
  <c r="J207" i="14"/>
  <c r="J179" i="14"/>
  <c r="J189" i="14"/>
  <c r="J177" i="14"/>
  <c r="J201" i="14"/>
  <c r="AE170" i="14"/>
  <c r="AE196" i="14"/>
  <c r="AE43" i="14"/>
  <c r="AE267" i="14"/>
  <c r="AE268" i="14"/>
  <c r="AE195" i="14"/>
  <c r="AI195" i="14"/>
  <c r="AI170" i="14"/>
  <c r="AI43" i="14"/>
  <c r="AI268" i="14"/>
  <c r="AI267" i="14"/>
  <c r="AI196" i="14"/>
  <c r="R181" i="14"/>
  <c r="R185" i="14"/>
  <c r="R193" i="14"/>
  <c r="R180" i="14"/>
  <c r="R190" i="14"/>
  <c r="R206" i="14"/>
  <c r="R178" i="14"/>
  <c r="R194" i="14"/>
  <c r="R184" i="14"/>
  <c r="R183" i="14"/>
  <c r="R192" i="14"/>
  <c r="R186" i="14"/>
  <c r="R179" i="14"/>
  <c r="R174" i="14"/>
  <c r="R173" i="14"/>
  <c r="R202" i="14"/>
  <c r="R204" i="14"/>
  <c r="R205" i="14"/>
  <c r="R175" i="14"/>
  <c r="R177" i="14"/>
  <c r="R207" i="14"/>
  <c r="R203" i="14"/>
  <c r="R182" i="14"/>
  <c r="R200" i="14"/>
  <c r="R176" i="14"/>
  <c r="R197" i="14"/>
  <c r="R189" i="14"/>
  <c r="R201" i="14"/>
  <c r="R198" i="14"/>
  <c r="R191" i="14"/>
  <c r="R187" i="14"/>
  <c r="M213" i="14"/>
  <c r="M67" i="14"/>
  <c r="M217" i="14"/>
  <c r="M211" i="14"/>
  <c r="M61" i="14"/>
  <c r="M176" i="14" s="1"/>
  <c r="M216" i="14"/>
  <c r="M59" i="14"/>
  <c r="M174" i="14" s="1"/>
  <c r="M222" i="14"/>
  <c r="M64" i="14"/>
  <c r="M214" i="14"/>
  <c r="M60" i="14"/>
  <c r="M215" i="14"/>
  <c r="M223" i="14"/>
  <c r="M58" i="14"/>
  <c r="M173" i="14" s="1"/>
  <c r="M68" i="14"/>
  <c r="M212" i="14"/>
  <c r="M44" i="14"/>
  <c r="U128" i="14"/>
  <c r="U122" i="14"/>
  <c r="U228" i="14"/>
  <c r="U123" i="14"/>
  <c r="U131" i="14"/>
  <c r="U127" i="14"/>
  <c r="U124" i="14"/>
  <c r="U125" i="14"/>
  <c r="U129" i="14"/>
  <c r="U130" i="14"/>
  <c r="U126" i="14"/>
  <c r="U121" i="14"/>
  <c r="Q246" i="14"/>
  <c r="Q241" i="14"/>
  <c r="Q135" i="14"/>
  <c r="Q141" i="14"/>
  <c r="Q148" i="14"/>
  <c r="Q136" i="14"/>
  <c r="Q104" i="14"/>
  <c r="Q80" i="14"/>
  <c r="Q54" i="14"/>
  <c r="Q83" i="14"/>
  <c r="Q111" i="14"/>
  <c r="Q251" i="14"/>
  <c r="Q239" i="14"/>
  <c r="Q140" i="14"/>
  <c r="Q114" i="14"/>
  <c r="Q113" i="14"/>
  <c r="Q110" i="14"/>
  <c r="Q84" i="14"/>
  <c r="Q55" i="14"/>
  <c r="Q249" i="14"/>
  <c r="Q243" i="14"/>
  <c r="Q260" i="14"/>
  <c r="Q134" i="14"/>
  <c r="Q106" i="14"/>
  <c r="Q103" i="14"/>
  <c r="Q91" i="14"/>
  <c r="Q79" i="14"/>
  <c r="Q52" i="14"/>
  <c r="Q73" i="14"/>
  <c r="Q95" i="14"/>
  <c r="Q263" i="14"/>
  <c r="Q240" i="14"/>
  <c r="Q238" i="14"/>
  <c r="Q117" i="14"/>
  <c r="Q92" i="14"/>
  <c r="Q94" i="14"/>
  <c r="Q76" i="14"/>
  <c r="Q78" i="14"/>
  <c r="Q71" i="14"/>
  <c r="Q248" i="14"/>
  <c r="Q237" i="14"/>
  <c r="Q252" i="14"/>
  <c r="Q109" i="14"/>
  <c r="Q142" i="14"/>
  <c r="Q72" i="14"/>
  <c r="Q102" i="14"/>
  <c r="Q108" i="14"/>
  <c r="Q115" i="14"/>
  <c r="Q247" i="14"/>
  <c r="Q138" i="14"/>
  <c r="Q262" i="14"/>
  <c r="Q245" i="14"/>
  <c r="Q244" i="14"/>
  <c r="Q101" i="14"/>
  <c r="Q107" i="14"/>
  <c r="Q139" i="14"/>
  <c r="Q98" i="14"/>
  <c r="Q53" i="14"/>
  <c r="Q77" i="14"/>
  <c r="Q242" i="14"/>
  <c r="Q118" i="14"/>
  <c r="Q261" i="14"/>
  <c r="Q250" i="14"/>
  <c r="Q147" i="14"/>
  <c r="Q116" i="14"/>
  <c r="Q146" i="14"/>
  <c r="Q137" i="14"/>
  <c r="Q105" i="14"/>
  <c r="Q90" i="14"/>
  <c r="Q45" i="14"/>
  <c r="Q236" i="14"/>
  <c r="Q93" i="14"/>
  <c r="S121" i="14"/>
  <c r="S130" i="14"/>
  <c r="S122" i="14"/>
  <c r="S131" i="14"/>
  <c r="S124" i="14"/>
  <c r="S127" i="14"/>
  <c r="S128" i="14"/>
  <c r="S228" i="14"/>
  <c r="S125" i="14"/>
  <c r="S126" i="14"/>
  <c r="S129" i="14"/>
  <c r="S123" i="14"/>
  <c r="AJ243" i="14"/>
  <c r="AJ240" i="14"/>
  <c r="AJ242" i="14"/>
  <c r="AJ142" i="14"/>
  <c r="AJ138" i="14"/>
  <c r="AJ80" i="14"/>
  <c r="AJ78" i="14"/>
  <c r="AJ108" i="14"/>
  <c r="AJ91" i="14"/>
  <c r="AJ261" i="14"/>
  <c r="AJ263" i="14"/>
  <c r="AJ250" i="14"/>
  <c r="AJ136" i="14"/>
  <c r="AJ109" i="14"/>
  <c r="AJ72" i="14"/>
  <c r="AJ118" i="14"/>
  <c r="AJ107" i="14"/>
  <c r="AJ84" i="14"/>
  <c r="AJ246" i="14"/>
  <c r="AJ248" i="14"/>
  <c r="AJ238" i="14"/>
  <c r="AJ114" i="14"/>
  <c r="AJ146" i="14"/>
  <c r="AJ101" i="14"/>
  <c r="AJ53" i="14"/>
  <c r="AJ79" i="14"/>
  <c r="AJ83" i="14"/>
  <c r="AJ244" i="14"/>
  <c r="AJ111" i="14"/>
  <c r="AJ94" i="14"/>
  <c r="AJ73" i="14"/>
  <c r="AJ260" i="14"/>
  <c r="AJ237" i="14"/>
  <c r="AJ236" i="14"/>
  <c r="AJ106" i="14"/>
  <c r="AJ134" i="14"/>
  <c r="AJ93" i="14"/>
  <c r="AJ117" i="14"/>
  <c r="AJ77" i="14"/>
  <c r="AJ113" i="14"/>
  <c r="AJ245" i="14"/>
  <c r="AJ262" i="14"/>
  <c r="AJ239" i="14"/>
  <c r="AJ92" i="14"/>
  <c r="AJ105" i="14"/>
  <c r="AJ104" i="14"/>
  <c r="AJ71" i="14"/>
  <c r="AJ102" i="14"/>
  <c r="AJ55" i="14"/>
  <c r="AJ252" i="14"/>
  <c r="AJ249" i="14"/>
  <c r="AJ147" i="14"/>
  <c r="AJ135" i="14"/>
  <c r="AJ76" i="14"/>
  <c r="AJ95" i="14"/>
  <c r="AJ52" i="14"/>
  <c r="AJ98" i="14"/>
  <c r="AJ45" i="14"/>
  <c r="AJ241" i="14"/>
  <c r="AJ148" i="14"/>
  <c r="AJ115" i="14"/>
  <c r="AJ141" i="14"/>
  <c r="AJ251" i="14"/>
  <c r="AJ247" i="14"/>
  <c r="AJ137" i="14"/>
  <c r="AJ103" i="14"/>
  <c r="AJ139" i="14"/>
  <c r="AJ90" i="14"/>
  <c r="AJ110" i="14"/>
  <c r="AJ54" i="14"/>
  <c r="AJ116" i="14"/>
  <c r="AJ140" i="14"/>
  <c r="H123" i="14"/>
  <c r="H122" i="14"/>
  <c r="H127" i="14"/>
  <c r="H228" i="14"/>
  <c r="H128" i="14"/>
  <c r="H121" i="14"/>
  <c r="H131" i="14"/>
  <c r="H129" i="14"/>
  <c r="H190" i="14" s="1"/>
  <c r="H124" i="14"/>
  <c r="H130" i="14"/>
  <c r="H125" i="14"/>
  <c r="H126" i="14"/>
  <c r="AI218" i="14"/>
  <c r="K152" i="14"/>
  <c r="K154" i="14"/>
  <c r="K161" i="14"/>
  <c r="K159" i="14"/>
  <c r="K160" i="14"/>
  <c r="K165" i="14"/>
  <c r="K153" i="14"/>
  <c r="K166" i="14"/>
  <c r="K155" i="14"/>
  <c r="K164" i="14"/>
  <c r="E123" i="12"/>
  <c r="I84" i="39" s="1"/>
  <c r="E122" i="12"/>
  <c r="I83" i="39" s="1"/>
  <c r="E124" i="12"/>
  <c r="I85" i="39" s="1"/>
  <c r="O39" i="25"/>
  <c r="I39" i="25"/>
  <c r="Z39" i="25"/>
  <c r="AB39" i="25"/>
  <c r="G39" i="25"/>
  <c r="H39" i="25" s="1"/>
  <c r="J39" i="25"/>
  <c r="C39" i="25"/>
  <c r="B39" i="25"/>
  <c r="AJ39" i="25" s="1"/>
  <c r="F39" i="25"/>
  <c r="AC39" i="25"/>
  <c r="D39" i="25"/>
  <c r="T39" i="25"/>
  <c r="U39" i="25"/>
  <c r="V39" i="25"/>
  <c r="M39" i="25"/>
  <c r="R39" i="25"/>
  <c r="X39" i="25"/>
  <c r="A40" i="25"/>
  <c r="Y39" i="25"/>
  <c r="N39" i="25"/>
  <c r="E39" i="25"/>
  <c r="L39" i="25"/>
  <c r="K39" i="25"/>
  <c r="W39" i="25"/>
  <c r="Q39" i="25"/>
  <c r="P39" i="25"/>
  <c r="S39" i="25"/>
  <c r="AA39" i="25"/>
  <c r="E72" i="12"/>
  <c r="I33" i="39" s="1"/>
  <c r="E147" i="12"/>
  <c r="I109" i="39" s="1"/>
  <c r="E80" i="12"/>
  <c r="I41" i="39" s="1"/>
  <c r="E93" i="12"/>
  <c r="I54" i="39" s="1"/>
  <c r="E138" i="12"/>
  <c r="I100" i="39" s="1"/>
  <c r="E101" i="12"/>
  <c r="I62" i="39" s="1"/>
  <c r="G191" i="12"/>
  <c r="E135" i="12"/>
  <c r="I97" i="39" s="1"/>
  <c r="E134" i="12"/>
  <c r="I96" i="39" s="1"/>
  <c r="E199" i="10"/>
  <c r="H160" i="39" s="1"/>
  <c r="G173" i="12"/>
  <c r="E58" i="12"/>
  <c r="I19" i="39" s="1"/>
  <c r="E59" i="12"/>
  <c r="I20" i="39" s="1"/>
  <c r="E216" i="12"/>
  <c r="I177" i="39" s="1"/>
  <c r="E170" i="12"/>
  <c r="G183" i="12"/>
  <c r="T53" i="17"/>
  <c r="R44" i="17"/>
  <c r="E165" i="12"/>
  <c r="I128" i="39" s="1"/>
  <c r="E164" i="12"/>
  <c r="I127" i="39" s="1"/>
  <c r="E153" i="12"/>
  <c r="I115" i="39" s="1"/>
  <c r="AI129" i="14"/>
  <c r="AI125" i="14"/>
  <c r="AI121" i="14"/>
  <c r="AI123" i="14"/>
  <c r="AI228" i="14"/>
  <c r="AI127" i="14"/>
  <c r="AI126" i="14"/>
  <c r="AI131" i="14"/>
  <c r="AI122" i="14"/>
  <c r="AI124" i="14"/>
  <c r="AI130" i="14"/>
  <c r="AI128" i="14"/>
  <c r="K223" i="14"/>
  <c r="K67" i="14"/>
  <c r="K217" i="14"/>
  <c r="K64" i="14"/>
  <c r="K213" i="14"/>
  <c r="K44" i="14"/>
  <c r="K211" i="14"/>
  <c r="K60" i="14"/>
  <c r="K175" i="14" s="1"/>
  <c r="K222" i="14"/>
  <c r="K215" i="14"/>
  <c r="K59" i="14"/>
  <c r="K214" i="14"/>
  <c r="K61" i="14"/>
  <c r="K216" i="14"/>
  <c r="K68" i="14"/>
  <c r="K212" i="14"/>
  <c r="K58" i="14"/>
  <c r="K173" i="14" s="1"/>
  <c r="I165" i="14"/>
  <c r="I153" i="14"/>
  <c r="I164" i="14"/>
  <c r="I152" i="14"/>
  <c r="I197" i="14" s="1"/>
  <c r="I155" i="14"/>
  <c r="I161" i="14"/>
  <c r="I160" i="14"/>
  <c r="I154" i="14"/>
  <c r="I200" i="14" s="1"/>
  <c r="I159" i="14"/>
  <c r="I166" i="14"/>
  <c r="AG154" i="14"/>
  <c r="AG161" i="14"/>
  <c r="AG160" i="14"/>
  <c r="AG159" i="14"/>
  <c r="AG164" i="14"/>
  <c r="AG153" i="14"/>
  <c r="AG155" i="14"/>
  <c r="AG152" i="14"/>
  <c r="AG166" i="14"/>
  <c r="AG165" i="14"/>
  <c r="Y198" i="14"/>
  <c r="Y173" i="14"/>
  <c r="Y183" i="14"/>
  <c r="Y206" i="14"/>
  <c r="Y182" i="14"/>
  <c r="Y204" i="14"/>
  <c r="Y177" i="14"/>
  <c r="Y197" i="14"/>
  <c r="Y192" i="14"/>
  <c r="Y180" i="14"/>
  <c r="Y186" i="14"/>
  <c r="Y207" i="14"/>
  <c r="Y189" i="14"/>
  <c r="Y185" i="14"/>
  <c r="Y193" i="14"/>
  <c r="Y181" i="14"/>
  <c r="Y205" i="14"/>
  <c r="Y201" i="14"/>
  <c r="Y178" i="14"/>
  <c r="Y203" i="14"/>
  <c r="Y175" i="14"/>
  <c r="Y190" i="14"/>
  <c r="Y176" i="14"/>
  <c r="Y202" i="14"/>
  <c r="Y200" i="14"/>
  <c r="Y187" i="14"/>
  <c r="Y184" i="14"/>
  <c r="Y191" i="14"/>
  <c r="Y179" i="14"/>
  <c r="Y194" i="14"/>
  <c r="Y174" i="14"/>
  <c r="AD131" i="14"/>
  <c r="AD123" i="14"/>
  <c r="AD124" i="14"/>
  <c r="AD228" i="14"/>
  <c r="AD125" i="14"/>
  <c r="AD128" i="14"/>
  <c r="AD121" i="14"/>
  <c r="AD130" i="14"/>
  <c r="AD127" i="14"/>
  <c r="AD129" i="14"/>
  <c r="AD126" i="14"/>
  <c r="AD122" i="14"/>
  <c r="M260" i="14"/>
  <c r="M236" i="14"/>
  <c r="M237" i="14"/>
  <c r="M136" i="14"/>
  <c r="M118" i="14"/>
  <c r="M141" i="14"/>
  <c r="M73" i="14"/>
  <c r="M202" i="14" s="1"/>
  <c r="M104" i="14"/>
  <c r="M71" i="14"/>
  <c r="M108" i="14"/>
  <c r="M245" i="14"/>
  <c r="M241" i="14"/>
  <c r="M238" i="14"/>
  <c r="M138" i="14"/>
  <c r="M110" i="14"/>
  <c r="M140" i="14"/>
  <c r="M83" i="14"/>
  <c r="M95" i="14"/>
  <c r="M76" i="14"/>
  <c r="M252" i="14"/>
  <c r="M249" i="14"/>
  <c r="M248" i="14"/>
  <c r="M113" i="14"/>
  <c r="M102" i="14"/>
  <c r="M107" i="14"/>
  <c r="M54" i="14"/>
  <c r="M115" i="14"/>
  <c r="M116" i="14"/>
  <c r="M251" i="14"/>
  <c r="M244" i="14"/>
  <c r="M246" i="14"/>
  <c r="M105" i="14"/>
  <c r="M117" i="14"/>
  <c r="M90" i="14"/>
  <c r="M52" i="14"/>
  <c r="M106" i="14"/>
  <c r="M55" i="14"/>
  <c r="M250" i="14"/>
  <c r="M240" i="14"/>
  <c r="M242" i="14"/>
  <c r="M98" i="14"/>
  <c r="M111" i="14"/>
  <c r="M84" i="14"/>
  <c r="M114" i="14"/>
  <c r="M79" i="14"/>
  <c r="M93" i="14"/>
  <c r="M262" i="14"/>
  <c r="M239" i="14"/>
  <c r="M147" i="14"/>
  <c r="M148" i="14"/>
  <c r="M92" i="14"/>
  <c r="M135" i="14"/>
  <c r="M101" i="14"/>
  <c r="M78" i="14"/>
  <c r="M91" i="14"/>
  <c r="M247" i="14"/>
  <c r="M263" i="14"/>
  <c r="M139" i="14"/>
  <c r="M137" i="14"/>
  <c r="M80" i="14"/>
  <c r="M103" i="14"/>
  <c r="M72" i="14"/>
  <c r="M201" i="14" s="1"/>
  <c r="M109" i="14"/>
  <c r="M94" i="14"/>
  <c r="M45" i="14"/>
  <c r="M53" i="14"/>
  <c r="M261" i="14"/>
  <c r="M77" i="14"/>
  <c r="M243" i="14"/>
  <c r="M146" i="14"/>
  <c r="M134" i="14"/>
  <c r="M142" i="14"/>
  <c r="P218" i="14"/>
  <c r="AH222" i="14"/>
  <c r="AH58" i="14"/>
  <c r="AH214" i="14"/>
  <c r="AH61" i="14"/>
  <c r="AH213" i="14"/>
  <c r="AH68" i="14"/>
  <c r="AH217" i="14"/>
  <c r="AH67" i="14"/>
  <c r="AH216" i="14"/>
  <c r="AH44" i="14"/>
  <c r="AH211" i="14"/>
  <c r="AH212" i="14"/>
  <c r="AH59" i="14"/>
  <c r="AH223" i="14"/>
  <c r="AH64" i="14"/>
  <c r="AH215" i="14"/>
  <c r="AH60" i="14"/>
  <c r="AA217" i="14"/>
  <c r="AA58" i="14"/>
  <c r="AA213" i="14"/>
  <c r="AA60" i="14"/>
  <c r="AA223" i="14"/>
  <c r="AA44" i="14"/>
  <c r="AA214" i="14"/>
  <c r="AA61" i="14"/>
  <c r="AA67" i="14"/>
  <c r="AA222" i="14"/>
  <c r="AA64" i="14"/>
  <c r="AA216" i="14"/>
  <c r="AA212" i="14"/>
  <c r="AA211" i="14"/>
  <c r="AA215" i="14"/>
  <c r="AA59" i="14"/>
  <c r="AA68" i="14"/>
  <c r="AC243" i="14"/>
  <c r="AC246" i="14"/>
  <c r="AC139" i="14"/>
  <c r="AC91" i="14"/>
  <c r="AC115" i="14"/>
  <c r="AC93" i="14"/>
  <c r="AC77" i="14"/>
  <c r="AC134" i="14"/>
  <c r="AC71" i="14"/>
  <c r="AC250" i="14"/>
  <c r="AC240" i="14"/>
  <c r="AC146" i="14"/>
  <c r="AC142" i="14"/>
  <c r="AC106" i="14"/>
  <c r="AC90" i="14"/>
  <c r="AC45" i="14"/>
  <c r="AC54" i="14"/>
  <c r="AC111" i="14"/>
  <c r="AC260" i="14"/>
  <c r="AC262" i="14"/>
  <c r="AC237" i="14"/>
  <c r="AC136" i="14"/>
  <c r="AC118" i="14"/>
  <c r="AC79" i="14"/>
  <c r="AC117" i="14"/>
  <c r="AC104" i="14"/>
  <c r="AC92" i="14"/>
  <c r="AC72" i="14"/>
  <c r="AC245" i="14"/>
  <c r="AC247" i="14"/>
  <c r="AC261" i="14"/>
  <c r="AC147" i="14"/>
  <c r="AC110" i="14"/>
  <c r="AC141" i="14"/>
  <c r="AC108" i="14"/>
  <c r="AC103" i="14"/>
  <c r="AC107" i="14"/>
  <c r="AC244" i="14"/>
  <c r="AC248" i="14"/>
  <c r="AC263" i="14"/>
  <c r="AC105" i="14"/>
  <c r="AC138" i="14"/>
  <c r="AC78" i="14"/>
  <c r="AC94" i="14"/>
  <c r="AC109" i="14"/>
  <c r="AC239" i="14"/>
  <c r="AC137" i="14"/>
  <c r="AC95" i="14"/>
  <c r="AC238" i="14"/>
  <c r="AC80" i="14"/>
  <c r="AC55" i="14"/>
  <c r="AC249" i="14"/>
  <c r="AC116" i="14"/>
  <c r="AC53" i="14"/>
  <c r="AC252" i="14"/>
  <c r="AC148" i="14"/>
  <c r="AC101" i="14"/>
  <c r="AC135" i="14"/>
  <c r="AC251" i="14"/>
  <c r="AC113" i="14"/>
  <c r="AC84" i="14"/>
  <c r="AC83" i="14"/>
  <c r="AC242" i="14"/>
  <c r="AC98" i="14"/>
  <c r="AC73" i="14"/>
  <c r="AC76" i="14"/>
  <c r="AC241" i="14"/>
  <c r="AC102" i="14"/>
  <c r="AC114" i="14"/>
  <c r="AC236" i="14"/>
  <c r="AC140" i="14"/>
  <c r="AC52" i="14"/>
  <c r="AE124" i="14"/>
  <c r="AE125" i="14"/>
  <c r="AE122" i="14"/>
  <c r="AE130" i="14"/>
  <c r="AE131" i="14"/>
  <c r="AE123" i="14"/>
  <c r="AE228" i="14"/>
  <c r="AE121" i="14"/>
  <c r="AE129" i="14"/>
  <c r="AE126" i="14"/>
  <c r="AE127" i="14"/>
  <c r="AE128" i="14"/>
  <c r="AD200" i="14"/>
  <c r="AD183" i="14"/>
  <c r="AD203" i="14"/>
  <c r="AD177" i="14"/>
  <c r="AD192" i="14"/>
  <c r="AD175" i="14"/>
  <c r="AD191" i="14"/>
  <c r="AD187" i="14"/>
  <c r="AD206" i="14"/>
  <c r="AD198" i="14"/>
  <c r="AD180" i="14"/>
  <c r="AD181" i="14"/>
  <c r="AD190" i="14"/>
  <c r="AD173" i="14"/>
  <c r="AD189" i="14"/>
  <c r="AD178" i="14"/>
  <c r="AD204" i="14"/>
  <c r="AD182" i="14"/>
  <c r="AD179" i="14"/>
  <c r="AD186" i="14"/>
  <c r="AD193" i="14"/>
  <c r="AD197" i="14"/>
  <c r="AD194" i="14"/>
  <c r="AD201" i="14"/>
  <c r="AD185" i="14"/>
  <c r="AD184" i="14"/>
  <c r="AD174" i="14"/>
  <c r="AD207" i="14"/>
  <c r="AD176" i="14"/>
  <c r="AD205" i="14"/>
  <c r="AD202" i="14"/>
  <c r="K218" i="14"/>
  <c r="AI217" i="14"/>
  <c r="AI60" i="14"/>
  <c r="AI222" i="14"/>
  <c r="AI211" i="14"/>
  <c r="AI67" i="14"/>
  <c r="AI214" i="14"/>
  <c r="AI61" i="14"/>
  <c r="AI216" i="14"/>
  <c r="AI68" i="14"/>
  <c r="AI212" i="14"/>
  <c r="AI58" i="14"/>
  <c r="AI223" i="14"/>
  <c r="AI44" i="14"/>
  <c r="AI213" i="14"/>
  <c r="AI59" i="14"/>
  <c r="AI215" i="14"/>
  <c r="AI219" i="14" s="1"/>
  <c r="AI64" i="14"/>
  <c r="Y131" i="14"/>
  <c r="Y130" i="14"/>
  <c r="Y125" i="14"/>
  <c r="Y124" i="14"/>
  <c r="Y128" i="14"/>
  <c r="Y123" i="14"/>
  <c r="Y126" i="14"/>
  <c r="Y228" i="14"/>
  <c r="Y129" i="14"/>
  <c r="Y127" i="14"/>
  <c r="Y122" i="14"/>
  <c r="Y121" i="14"/>
  <c r="M153" i="14"/>
  <c r="M160" i="14"/>
  <c r="M159" i="14"/>
  <c r="M161" i="14"/>
  <c r="M155" i="14"/>
  <c r="M154" i="14"/>
  <c r="M152" i="14"/>
  <c r="M197" i="14" s="1"/>
  <c r="M165" i="14"/>
  <c r="M166" i="14"/>
  <c r="M164" i="14"/>
  <c r="AB87" i="14"/>
  <c r="AB255" i="14"/>
  <c r="AG223" i="14"/>
  <c r="AG44" i="14"/>
  <c r="AG222" i="14"/>
  <c r="AG60" i="14"/>
  <c r="AG67" i="14"/>
  <c r="AG216" i="14"/>
  <c r="AG64" i="14"/>
  <c r="AG214" i="14"/>
  <c r="AG61" i="14"/>
  <c r="AG213" i="14"/>
  <c r="AG59" i="14"/>
  <c r="AG212" i="14"/>
  <c r="AG68" i="14"/>
  <c r="AG217" i="14"/>
  <c r="AG211" i="14"/>
  <c r="AG58" i="14"/>
  <c r="AG215" i="14"/>
  <c r="Y152" i="14"/>
  <c r="Y166" i="14"/>
  <c r="Y160" i="14"/>
  <c r="Y164" i="14"/>
  <c r="Y159" i="14"/>
  <c r="Y155" i="14"/>
  <c r="Y165" i="14"/>
  <c r="Y154" i="14"/>
  <c r="Y153" i="14"/>
  <c r="Y161" i="14"/>
  <c r="W218" i="14"/>
  <c r="AJ213" i="14"/>
  <c r="AJ216" i="14"/>
  <c r="AJ59" i="14"/>
  <c r="AJ217" i="14"/>
  <c r="AJ60" i="14"/>
  <c r="AJ223" i="14"/>
  <c r="AJ67" i="14"/>
  <c r="AJ215" i="14"/>
  <c r="AJ44" i="14"/>
  <c r="AJ211" i="14"/>
  <c r="AJ61" i="14"/>
  <c r="AJ214" i="14"/>
  <c r="AJ58" i="14"/>
  <c r="AJ212" i="14"/>
  <c r="AJ222" i="14"/>
  <c r="AJ64" i="14"/>
  <c r="AJ68" i="14"/>
  <c r="M255" i="14"/>
  <c r="M87" i="14"/>
  <c r="P264" i="14"/>
  <c r="V214" i="14"/>
  <c r="V59" i="14"/>
  <c r="V217" i="14"/>
  <c r="V212" i="14"/>
  <c r="V44" i="14"/>
  <c r="V216" i="14"/>
  <c r="V68" i="14"/>
  <c r="V223" i="14"/>
  <c r="V58" i="14"/>
  <c r="V215" i="14"/>
  <c r="V67" i="14"/>
  <c r="V222" i="14"/>
  <c r="V64" i="14"/>
  <c r="V211" i="14"/>
  <c r="V60" i="14"/>
  <c r="V213" i="14"/>
  <c r="V61" i="14"/>
  <c r="AB43" i="14"/>
  <c r="AB268" i="14"/>
  <c r="AB267" i="14"/>
  <c r="AB195" i="14"/>
  <c r="AB196" i="14"/>
  <c r="AB170" i="14"/>
  <c r="AD264" i="14"/>
  <c r="E174" i="10"/>
  <c r="H135" i="39" s="1"/>
  <c r="E230" i="12"/>
  <c r="I191" i="39" s="1"/>
  <c r="E227" i="12"/>
  <c r="I188" i="39" s="1"/>
  <c r="E226" i="12"/>
  <c r="I187" i="39" s="1"/>
  <c r="W35" i="33"/>
  <c r="AB35" i="33"/>
  <c r="D35" i="33"/>
  <c r="V35" i="33"/>
  <c r="AC35" i="33"/>
  <c r="AA35" i="33"/>
  <c r="S35" i="33"/>
  <c r="C35" i="33"/>
  <c r="M35" i="33"/>
  <c r="J35" i="33"/>
  <c r="E35" i="33"/>
  <c r="Z35" i="33"/>
  <c r="X35" i="33"/>
  <c r="A36" i="33"/>
  <c r="O35" i="33"/>
  <c r="L35" i="33"/>
  <c r="B35" i="33"/>
  <c r="AJ35" i="33" s="1"/>
  <c r="K35" i="33"/>
  <c r="G35" i="33"/>
  <c r="H35" i="33" s="1"/>
  <c r="I35" i="33"/>
  <c r="T35" i="33"/>
  <c r="F35" i="33"/>
  <c r="U35" i="33"/>
  <c r="Q35" i="33"/>
  <c r="N35" i="33"/>
  <c r="R35" i="33"/>
  <c r="P35" i="33"/>
  <c r="Y35" i="33"/>
  <c r="E259" i="12"/>
  <c r="I219" i="39" s="1"/>
  <c r="D41" i="21"/>
  <c r="O41" i="21"/>
  <c r="K41" i="21"/>
  <c r="AB41" i="21"/>
  <c r="AC41" i="21"/>
  <c r="U41" i="21"/>
  <c r="N41" i="21"/>
  <c r="M41" i="21"/>
  <c r="AA41" i="21"/>
  <c r="I41" i="21"/>
  <c r="Q41" i="21"/>
  <c r="X41" i="21"/>
  <c r="Z41" i="21"/>
  <c r="R41" i="21"/>
  <c r="A42" i="21"/>
  <c r="P41" i="21"/>
  <c r="F41" i="21"/>
  <c r="E41" i="21"/>
  <c r="Y41" i="21"/>
  <c r="S41" i="21"/>
  <c r="B41" i="21"/>
  <c r="AJ41" i="21" s="1"/>
  <c r="T41" i="21"/>
  <c r="G41" i="21"/>
  <c r="H41" i="21" s="1"/>
  <c r="V41" i="21"/>
  <c r="W41" i="21"/>
  <c r="C41" i="21"/>
  <c r="L41" i="21"/>
  <c r="J41" i="21"/>
  <c r="E252" i="12"/>
  <c r="I211" i="39" s="1"/>
  <c r="G193" i="12"/>
  <c r="E98" i="12"/>
  <c r="I59" i="39" s="1"/>
  <c r="E106" i="12"/>
  <c r="I67" i="39" s="1"/>
  <c r="E237" i="12"/>
  <c r="I196" i="39" s="1"/>
  <c r="E238" i="12"/>
  <c r="I197" i="39" s="1"/>
  <c r="E146" i="12"/>
  <c r="I108" i="39" s="1"/>
  <c r="E109" i="12"/>
  <c r="I70" i="39" s="1"/>
  <c r="E108" i="12"/>
  <c r="I69" i="39" s="1"/>
  <c r="E113" i="12"/>
  <c r="I74" i="39" s="1"/>
  <c r="E61" i="12"/>
  <c r="I22" i="39" s="1"/>
  <c r="E214" i="12"/>
  <c r="I175" i="39" s="1"/>
  <c r="E195" i="12"/>
  <c r="I156" i="39" s="1"/>
  <c r="G180" i="12"/>
  <c r="G201" i="12"/>
  <c r="G190" i="12"/>
  <c r="Q44" i="17"/>
  <c r="T52" i="17"/>
  <c r="V44" i="17"/>
  <c r="S47" i="17"/>
  <c r="E161" i="12"/>
  <c r="I123" i="39" s="1"/>
  <c r="E155" i="12"/>
  <c r="I117" i="39" s="1"/>
  <c r="E160" i="12"/>
  <c r="I122" i="39" s="1"/>
  <c r="E156" i="12"/>
  <c r="N185" i="14"/>
  <c r="N189" i="14"/>
  <c r="N186" i="14"/>
  <c r="N205" i="14"/>
  <c r="N200" i="14"/>
  <c r="N207" i="14"/>
  <c r="N178" i="14"/>
  <c r="N191" i="14"/>
  <c r="N183" i="14"/>
  <c r="N179" i="14"/>
  <c r="N204" i="14"/>
  <c r="N198" i="14"/>
  <c r="N194" i="14"/>
  <c r="N174" i="14"/>
  <c r="N177" i="14"/>
  <c r="N206" i="14"/>
  <c r="N201" i="14"/>
  <c r="N180" i="14"/>
  <c r="N203" i="14"/>
  <c r="N193" i="14"/>
  <c r="N175" i="14"/>
  <c r="N202" i="14"/>
  <c r="N173" i="14"/>
  <c r="N192" i="14"/>
  <c r="N184" i="14"/>
  <c r="N190" i="14"/>
  <c r="N187" i="14"/>
  <c r="N182" i="14"/>
  <c r="N181" i="14"/>
  <c r="N176" i="14"/>
  <c r="N197" i="14"/>
  <c r="U176" i="14"/>
  <c r="U204" i="14"/>
  <c r="U178" i="14"/>
  <c r="U206" i="14"/>
  <c r="U191" i="14"/>
  <c r="U189" i="14"/>
  <c r="U197" i="14"/>
  <c r="U194" i="14"/>
  <c r="U200" i="14"/>
  <c r="U202" i="14"/>
  <c r="U180" i="14"/>
  <c r="U186" i="14"/>
  <c r="U182" i="14"/>
  <c r="U179" i="14"/>
  <c r="U190" i="14"/>
  <c r="U207" i="14"/>
  <c r="U198" i="14"/>
  <c r="U184" i="14"/>
  <c r="U175" i="14"/>
  <c r="U203" i="14"/>
  <c r="U183" i="14"/>
  <c r="U187" i="14"/>
  <c r="U177" i="14"/>
  <c r="U181" i="14"/>
  <c r="U174" i="14"/>
  <c r="U201" i="14"/>
  <c r="U185" i="14"/>
  <c r="U193" i="14"/>
  <c r="U192" i="14"/>
  <c r="U205" i="14"/>
  <c r="U173" i="14"/>
  <c r="G153" i="14"/>
  <c r="G161" i="14"/>
  <c r="G160" i="14"/>
  <c r="G154" i="14"/>
  <c r="G200" i="14" s="1"/>
  <c r="G165" i="14"/>
  <c r="G159" i="14"/>
  <c r="G156" i="14"/>
  <c r="G166" i="14"/>
  <c r="G152" i="14"/>
  <c r="G198" i="14" s="1"/>
  <c r="G155" i="14"/>
  <c r="G164" i="14"/>
  <c r="V196" i="14"/>
  <c r="V195" i="14"/>
  <c r="V268" i="14"/>
  <c r="V267" i="14"/>
  <c r="V170" i="14"/>
  <c r="V43" i="14"/>
  <c r="AJ268" i="14"/>
  <c r="AJ170" i="14"/>
  <c r="AJ196" i="14"/>
  <c r="AJ43" i="14"/>
  <c r="AJ267" i="14"/>
  <c r="AJ195" i="14"/>
  <c r="Q255" i="14"/>
  <c r="Q87" i="14"/>
  <c r="AA180" i="14"/>
  <c r="AA173" i="14"/>
  <c r="AA202" i="14"/>
  <c r="AA203" i="14"/>
  <c r="AA205" i="14"/>
  <c r="AA192" i="14"/>
  <c r="AA204" i="14"/>
  <c r="AA182" i="14"/>
  <c r="AA207" i="14"/>
  <c r="AA185" i="14"/>
  <c r="AA178" i="14"/>
  <c r="AA175" i="14"/>
  <c r="AA201" i="14"/>
  <c r="AA187" i="14"/>
  <c r="AA183" i="14"/>
  <c r="AA184" i="14"/>
  <c r="AA206" i="14"/>
  <c r="AA197" i="14"/>
  <c r="AA181" i="14"/>
  <c r="AA190" i="14"/>
  <c r="AA176" i="14"/>
  <c r="AA193" i="14"/>
  <c r="AA174" i="14"/>
  <c r="AA194" i="14"/>
  <c r="AA200" i="14"/>
  <c r="AA189" i="14"/>
  <c r="AA198" i="14"/>
  <c r="AA186" i="14"/>
  <c r="AA177" i="14"/>
  <c r="AA179" i="14"/>
  <c r="AA191" i="14"/>
  <c r="K255" i="14"/>
  <c r="K87" i="14"/>
  <c r="AA196" i="14"/>
  <c r="AA170" i="14"/>
  <c r="AA268" i="14"/>
  <c r="AA267" i="14"/>
  <c r="AA195" i="14"/>
  <c r="AA43" i="14"/>
  <c r="U255" i="14"/>
  <c r="U87" i="14"/>
  <c r="U218" i="14"/>
  <c r="AC268" i="14"/>
  <c r="AC195" i="14"/>
  <c r="AC196" i="14"/>
  <c r="AC170" i="14"/>
  <c r="AC43" i="14"/>
  <c r="AC267" i="14"/>
  <c r="AE218" i="14"/>
  <c r="AD87" i="14"/>
  <c r="AD255" i="14"/>
  <c r="AF247" i="14"/>
  <c r="AF260" i="14"/>
  <c r="AF148" i="14"/>
  <c r="AF146" i="14"/>
  <c r="AF103" i="14"/>
  <c r="AF77" i="14"/>
  <c r="AF134" i="14"/>
  <c r="AF53" i="14"/>
  <c r="AF78" i="14"/>
  <c r="AF252" i="14"/>
  <c r="AF251" i="14"/>
  <c r="AF136" i="14"/>
  <c r="AF139" i="14"/>
  <c r="AF94" i="14"/>
  <c r="AF54" i="14"/>
  <c r="AF106" i="14"/>
  <c r="AF116" i="14"/>
  <c r="AF76" i="14"/>
  <c r="AF250" i="14"/>
  <c r="AF261" i="14"/>
  <c r="AF245" i="14"/>
  <c r="AF141" i="14"/>
  <c r="AF137" i="14"/>
  <c r="AF84" i="14"/>
  <c r="AF92" i="14"/>
  <c r="AF72" i="14"/>
  <c r="AF104" i="14"/>
  <c r="AF52" i="14"/>
  <c r="AF249" i="14"/>
  <c r="AF241" i="14"/>
  <c r="AF242" i="14"/>
  <c r="AF140" i="14"/>
  <c r="AF115" i="14"/>
  <c r="AF142" i="14"/>
  <c r="AF91" i="14"/>
  <c r="AF138" i="14"/>
  <c r="AF95" i="14"/>
  <c r="AF248" i="14"/>
  <c r="AF238" i="14"/>
  <c r="AF246" i="14"/>
  <c r="AF110" i="14"/>
  <c r="AF93" i="14"/>
  <c r="AF73" i="14"/>
  <c r="AF98" i="14"/>
  <c r="AF83" i="14"/>
  <c r="AF240" i="14"/>
  <c r="AF90" i="14"/>
  <c r="AF71" i="14"/>
  <c r="AF239" i="14"/>
  <c r="AF109" i="14"/>
  <c r="AF79" i="14"/>
  <c r="AF263" i="14"/>
  <c r="AF147" i="14"/>
  <c r="AF105" i="14"/>
  <c r="AF135" i="14"/>
  <c r="AF262" i="14"/>
  <c r="AF118" i="14"/>
  <c r="AF101" i="14"/>
  <c r="AF111" i="14"/>
  <c r="AF244" i="14"/>
  <c r="AF102" i="14"/>
  <c r="AF114" i="14"/>
  <c r="AF45" i="14"/>
  <c r="AF243" i="14"/>
  <c r="AF117" i="14"/>
  <c r="AF55" i="14"/>
  <c r="AF236" i="14"/>
  <c r="AF113" i="14"/>
  <c r="AF108" i="14"/>
  <c r="AF237" i="14"/>
  <c r="AF107" i="14"/>
  <c r="AF80" i="14"/>
  <c r="L153" i="14"/>
  <c r="L155" i="14"/>
  <c r="L166" i="14"/>
  <c r="L161" i="14"/>
  <c r="L152" i="14"/>
  <c r="L159" i="14"/>
  <c r="L165" i="14"/>
  <c r="L154" i="14"/>
  <c r="L200" i="14" s="1"/>
  <c r="L160" i="14"/>
  <c r="L164" i="14"/>
  <c r="AF255" i="14"/>
  <c r="AF87" i="14"/>
  <c r="W159" i="14"/>
  <c r="W160" i="14"/>
  <c r="W165" i="14"/>
  <c r="W154" i="14"/>
  <c r="W153" i="14"/>
  <c r="W155" i="14"/>
  <c r="W161" i="14"/>
  <c r="W164" i="14"/>
  <c r="W166" i="14"/>
  <c r="W152" i="14"/>
  <c r="O43" i="14"/>
  <c r="O267" i="14"/>
  <c r="O268" i="14"/>
  <c r="O195" i="14"/>
  <c r="O196" i="14"/>
  <c r="O170" i="14"/>
  <c r="M130" i="14"/>
  <c r="M128" i="14"/>
  <c r="M122" i="14"/>
  <c r="M127" i="14"/>
  <c r="M228" i="14"/>
  <c r="M125" i="14"/>
  <c r="M123" i="14"/>
  <c r="M129" i="14"/>
  <c r="M126" i="14"/>
  <c r="M131" i="14"/>
  <c r="M121" i="14"/>
  <c r="M124" i="14"/>
  <c r="AB194" i="14"/>
  <c r="AB177" i="14"/>
  <c r="AB190" i="14"/>
  <c r="AB206" i="14"/>
  <c r="AB202" i="14"/>
  <c r="AB200" i="14"/>
  <c r="AB201" i="14"/>
  <c r="AB181" i="14"/>
  <c r="AB203" i="14"/>
  <c r="AB192" i="14"/>
  <c r="AB182" i="14"/>
  <c r="AB180" i="14"/>
  <c r="AB204" i="14"/>
  <c r="AB207" i="14"/>
  <c r="AB184" i="14"/>
  <c r="AB175" i="14"/>
  <c r="AB198" i="14"/>
  <c r="AB173" i="14"/>
  <c r="AB193" i="14"/>
  <c r="AB174" i="14"/>
  <c r="AB186" i="14"/>
  <c r="AB197" i="14"/>
  <c r="AB191" i="14"/>
  <c r="AB205" i="14"/>
  <c r="AB178" i="14"/>
  <c r="AB189" i="14"/>
  <c r="AB183" i="14"/>
  <c r="AB187" i="14"/>
  <c r="AB185" i="14"/>
  <c r="AB176" i="14"/>
  <c r="AB179" i="14"/>
  <c r="T252" i="14"/>
  <c r="T242" i="14"/>
  <c r="T249" i="14"/>
  <c r="T92" i="14"/>
  <c r="T136" i="14"/>
  <c r="T139" i="14"/>
  <c r="T113" i="14"/>
  <c r="T101" i="14"/>
  <c r="T109" i="14"/>
  <c r="T244" i="14"/>
  <c r="T241" i="14"/>
  <c r="T147" i="14"/>
  <c r="T141" i="14"/>
  <c r="T135" i="14"/>
  <c r="T105" i="14"/>
  <c r="T117" i="14"/>
  <c r="T108" i="14"/>
  <c r="T251" i="14"/>
  <c r="T250" i="14"/>
  <c r="T140" i="14"/>
  <c r="T138" i="14"/>
  <c r="T134" i="14"/>
  <c r="T77" i="14"/>
  <c r="T83" i="14"/>
  <c r="T98" i="14"/>
  <c r="T90" i="14"/>
  <c r="T243" i="14"/>
  <c r="T240" i="14"/>
  <c r="T137" i="14"/>
  <c r="T111" i="14"/>
  <c r="T110" i="14"/>
  <c r="T53" i="14"/>
  <c r="T72" i="14"/>
  <c r="T94" i="14"/>
  <c r="T45" i="14"/>
  <c r="T261" i="14"/>
  <c r="T263" i="14"/>
  <c r="T238" i="14"/>
  <c r="T146" i="14"/>
  <c r="T103" i="14"/>
  <c r="T91" i="14"/>
  <c r="T52" i="14"/>
  <c r="T78" i="14"/>
  <c r="T93" i="14"/>
  <c r="T71" i="14"/>
  <c r="T246" i="14"/>
  <c r="T248" i="14"/>
  <c r="T236" i="14"/>
  <c r="T142" i="14"/>
  <c r="T104" i="14"/>
  <c r="T76" i="14"/>
  <c r="T73" i="14"/>
  <c r="T80" i="14"/>
  <c r="T84" i="14"/>
  <c r="T260" i="14"/>
  <c r="T237" i="14"/>
  <c r="T239" i="14"/>
  <c r="T114" i="14"/>
  <c r="T95" i="14"/>
  <c r="T115" i="14"/>
  <c r="T54" i="14"/>
  <c r="T55" i="14"/>
  <c r="T79" i="14"/>
  <c r="T106" i="14"/>
  <c r="T148" i="14"/>
  <c r="T107" i="14"/>
  <c r="T116" i="14"/>
  <c r="T102" i="14"/>
  <c r="T245" i="14"/>
  <c r="T118" i="14"/>
  <c r="T247" i="14"/>
  <c r="T262" i="14"/>
  <c r="V218" i="14"/>
  <c r="G255" i="14"/>
  <c r="G87" i="14"/>
  <c r="G185" i="14" s="1"/>
  <c r="AB260" i="14"/>
  <c r="AB247" i="14"/>
  <c r="AB262" i="14"/>
  <c r="AB106" i="14"/>
  <c r="AB135" i="14"/>
  <c r="AB76" i="14"/>
  <c r="AB98" i="14"/>
  <c r="AB101" i="14"/>
  <c r="AB118" i="14"/>
  <c r="AB261" i="14"/>
  <c r="AB248" i="14"/>
  <c r="AB250" i="14"/>
  <c r="AB148" i="14"/>
  <c r="AB138" i="14"/>
  <c r="AB116" i="14"/>
  <c r="AB95" i="14"/>
  <c r="AB54" i="14"/>
  <c r="AB246" i="14"/>
  <c r="AB237" i="14"/>
  <c r="AB147" i="14"/>
  <c r="AB146" i="14"/>
  <c r="AB142" i="14"/>
  <c r="AB79" i="14"/>
  <c r="AB55" i="14"/>
  <c r="AB108" i="14"/>
  <c r="AB115" i="14"/>
  <c r="AB245" i="14"/>
  <c r="AB242" i="14"/>
  <c r="AB140" i="14"/>
  <c r="AB141" i="14"/>
  <c r="AB113" i="14"/>
  <c r="AB78" i="14"/>
  <c r="AB45" i="14"/>
  <c r="AB110" i="14"/>
  <c r="AB252" i="14"/>
  <c r="AB241" i="14"/>
  <c r="AB236" i="14"/>
  <c r="AB111" i="14"/>
  <c r="AB102" i="14"/>
  <c r="AB52" i="14"/>
  <c r="AB91" i="14"/>
  <c r="AB83" i="14"/>
  <c r="AB244" i="14"/>
  <c r="AB240" i="14"/>
  <c r="AB137" i="14"/>
  <c r="AB103" i="14"/>
  <c r="AB94" i="14"/>
  <c r="AB93" i="14"/>
  <c r="AB84" i="14"/>
  <c r="AB71" i="14"/>
  <c r="AB243" i="14"/>
  <c r="AB238" i="14"/>
  <c r="AB107" i="14"/>
  <c r="AB105" i="14"/>
  <c r="AB251" i="14"/>
  <c r="AB249" i="14"/>
  <c r="AB134" i="14"/>
  <c r="AB136" i="14"/>
  <c r="AB109" i="14"/>
  <c r="AB117" i="14"/>
  <c r="AB77" i="14"/>
  <c r="AB72" i="14"/>
  <c r="AB114" i="14"/>
  <c r="AB90" i="14"/>
  <c r="AB263" i="14"/>
  <c r="AB239" i="14"/>
  <c r="AB92" i="14"/>
  <c r="AB139" i="14"/>
  <c r="AB53" i="14"/>
  <c r="AB104" i="14"/>
  <c r="AB73" i="14"/>
  <c r="AB80" i="14"/>
  <c r="AD218" i="14"/>
  <c r="AG264" i="14"/>
  <c r="Y268" i="14"/>
  <c r="Y267" i="14"/>
  <c r="Y195" i="14"/>
  <c r="Y196" i="14"/>
  <c r="Y170" i="14"/>
  <c r="Y43" i="14"/>
  <c r="AA264" i="14"/>
  <c r="J255" i="14"/>
  <c r="J87" i="14"/>
  <c r="J184" i="14" s="1"/>
  <c r="G264" i="14"/>
  <c r="Z246" i="14"/>
  <c r="Z244" i="14"/>
  <c r="Z142" i="14"/>
  <c r="Z115" i="14"/>
  <c r="Z141" i="14"/>
  <c r="Z114" i="14"/>
  <c r="Z110" i="14"/>
  <c r="Z102" i="14"/>
  <c r="Z107" i="14"/>
  <c r="Z260" i="14"/>
  <c r="Z251" i="14"/>
  <c r="Z134" i="14"/>
  <c r="Z113" i="14"/>
  <c r="Z140" i="14"/>
  <c r="Z111" i="14"/>
  <c r="Z83" i="14"/>
  <c r="Z93" i="14"/>
  <c r="Z106" i="14"/>
  <c r="Z245" i="14"/>
  <c r="Z240" i="14"/>
  <c r="Z139" i="14"/>
  <c r="Z105" i="14"/>
  <c r="Z104" i="14"/>
  <c r="Z101" i="14"/>
  <c r="Z72" i="14"/>
  <c r="Z76" i="14"/>
  <c r="Z54" i="14"/>
  <c r="Z263" i="14"/>
  <c r="Z250" i="14"/>
  <c r="Z252" i="14"/>
  <c r="Z136" i="14"/>
  <c r="Z98" i="14"/>
  <c r="Z80" i="14"/>
  <c r="Z92" i="14"/>
  <c r="Z45" i="14"/>
  <c r="Z73" i="14"/>
  <c r="Z248" i="14"/>
  <c r="Z242" i="14"/>
  <c r="Z241" i="14"/>
  <c r="Z116" i="14"/>
  <c r="Z91" i="14"/>
  <c r="Z79" i="14"/>
  <c r="Z90" i="14"/>
  <c r="Z137" i="14"/>
  <c r="Z53" i="14"/>
  <c r="Z262" i="14"/>
  <c r="Z249" i="14"/>
  <c r="Z237" i="14"/>
  <c r="Z108" i="14"/>
  <c r="Z148" i="14"/>
  <c r="Z78" i="14"/>
  <c r="Z84" i="14"/>
  <c r="Z77" i="14"/>
  <c r="Z138" i="14"/>
  <c r="Z261" i="14"/>
  <c r="Z236" i="14"/>
  <c r="Z238" i="14"/>
  <c r="Z135" i="14"/>
  <c r="Z147" i="14"/>
  <c r="Z55" i="14"/>
  <c r="Z118" i="14"/>
  <c r="Z103" i="14"/>
  <c r="Z95" i="14"/>
  <c r="Z71" i="14"/>
  <c r="Z146" i="14"/>
  <c r="Z52" i="14"/>
  <c r="Z247" i="14"/>
  <c r="Z117" i="14"/>
  <c r="Z239" i="14"/>
  <c r="Z243" i="14"/>
  <c r="Z109" i="14"/>
  <c r="Z94" i="14"/>
  <c r="AH204" i="14"/>
  <c r="AH201" i="14"/>
  <c r="AH205" i="14"/>
  <c r="AH198" i="14"/>
  <c r="AH194" i="14"/>
  <c r="AH187" i="14"/>
  <c r="AH182" i="14"/>
  <c r="AH191" i="14"/>
  <c r="AH206" i="14"/>
  <c r="AH186" i="14"/>
  <c r="AH177" i="14"/>
  <c r="AH175" i="14"/>
  <c r="AH184" i="14"/>
  <c r="AH197" i="14"/>
  <c r="AH202" i="14"/>
  <c r="AH192" i="14"/>
  <c r="AH207" i="14"/>
  <c r="AH176" i="14"/>
  <c r="AH189" i="14"/>
  <c r="AH200" i="14"/>
  <c r="AH190" i="14"/>
  <c r="AH178" i="14"/>
  <c r="AH181" i="14"/>
  <c r="AH193" i="14"/>
  <c r="AH185" i="14"/>
  <c r="AH179" i="14"/>
  <c r="AH174" i="14"/>
  <c r="AH203" i="14"/>
  <c r="AH180" i="14"/>
  <c r="AH183" i="14"/>
  <c r="AH173" i="14"/>
  <c r="AC212" i="14"/>
  <c r="AC68" i="14"/>
  <c r="AC223" i="14"/>
  <c r="AC44" i="14"/>
  <c r="AC217" i="14"/>
  <c r="AC211" i="14"/>
  <c r="AC60" i="14"/>
  <c r="AC216" i="14"/>
  <c r="AC59" i="14"/>
  <c r="AC222" i="14"/>
  <c r="AC64" i="14"/>
  <c r="AC214" i="14"/>
  <c r="AC58" i="14"/>
  <c r="AC213" i="14"/>
  <c r="AC61" i="14"/>
  <c r="AC215" i="14"/>
  <c r="AC219" i="14" s="1"/>
  <c r="AC67" i="14"/>
  <c r="E128" i="12"/>
  <c r="I89" i="39" s="1"/>
  <c r="E130" i="12"/>
  <c r="I91" i="39" s="1"/>
  <c r="E184" i="10"/>
  <c r="H145" i="39" s="1"/>
  <c r="N40" i="23"/>
  <c r="AA40" i="23"/>
  <c r="V40" i="23"/>
  <c r="M40" i="23"/>
  <c r="T40" i="23"/>
  <c r="S40" i="23"/>
  <c r="L40" i="23"/>
  <c r="O40" i="23"/>
  <c r="Q40" i="23"/>
  <c r="F40" i="23"/>
  <c r="W40" i="23"/>
  <c r="B40" i="23"/>
  <c r="AJ40" i="23" s="1"/>
  <c r="U40" i="23"/>
  <c r="G40" i="23"/>
  <c r="H40" i="23" s="1"/>
  <c r="I40" i="23"/>
  <c r="C40" i="23"/>
  <c r="A41" i="23"/>
  <c r="R40" i="23"/>
  <c r="AB40" i="23"/>
  <c r="D40" i="23"/>
  <c r="Y40" i="23"/>
  <c r="AC40" i="23"/>
  <c r="Z40" i="23"/>
  <c r="J40" i="23"/>
  <c r="X40" i="23"/>
  <c r="K40" i="23"/>
  <c r="E40" i="23"/>
  <c r="P40" i="23"/>
  <c r="E264" i="12"/>
  <c r="I224" i="39" s="1"/>
  <c r="E140" i="12"/>
  <c r="I102" i="39" s="1"/>
  <c r="E117" i="12"/>
  <c r="I78" i="39" s="1"/>
  <c r="E118" i="12"/>
  <c r="I79" i="39" s="1"/>
  <c r="E55" i="12"/>
  <c r="I16" i="39" s="1"/>
  <c r="E263" i="12"/>
  <c r="I223" i="39" s="1"/>
  <c r="E246" i="12"/>
  <c r="I205" i="39" s="1"/>
  <c r="E260" i="12"/>
  <c r="I220" i="39" s="1"/>
  <c r="E102" i="12"/>
  <c r="I63" i="39" s="1"/>
  <c r="E180" i="10"/>
  <c r="H141" i="39" s="1"/>
  <c r="E211" i="12"/>
  <c r="I172" i="39" s="1"/>
  <c r="G175" i="12"/>
  <c r="E60" i="12"/>
  <c r="I21" i="39" s="1"/>
  <c r="E196" i="12"/>
  <c r="I157" i="39" s="1"/>
  <c r="E202" i="10"/>
  <c r="H163" i="39" s="1"/>
  <c r="G176" i="12"/>
  <c r="G202" i="12"/>
  <c r="V50" i="17"/>
  <c r="V52" i="17"/>
  <c r="V53" i="17"/>
  <c r="V51" i="17"/>
  <c r="E219" i="8"/>
  <c r="G180" i="39" s="1"/>
  <c r="G237" i="39" s="1"/>
  <c r="E185" i="8"/>
  <c r="G146" i="39" s="1"/>
  <c r="E179" i="8"/>
  <c r="G140" i="39" s="1"/>
  <c r="E187" i="8"/>
  <c r="G148" i="39" s="1"/>
  <c r="E207" i="8"/>
  <c r="G168" i="39" s="1"/>
  <c r="E194" i="8"/>
  <c r="G155" i="39" s="1"/>
  <c r="E198" i="8"/>
  <c r="G159" i="39" s="1"/>
  <c r="E192" i="8"/>
  <c r="G153" i="39" s="1"/>
  <c r="E181" i="8"/>
  <c r="G142" i="39" s="1"/>
  <c r="E189" i="8"/>
  <c r="G150" i="39" s="1"/>
  <c r="E221" i="8"/>
  <c r="G182" i="39" s="1"/>
  <c r="E201" i="8"/>
  <c r="G162" i="39" s="1"/>
  <c r="E159" i="8"/>
  <c r="G121" i="39" s="1"/>
  <c r="E219" i="10" l="1"/>
  <c r="H180" i="39" s="1"/>
  <c r="H237" i="39" s="1"/>
  <c r="E221" i="10"/>
  <c r="H182" i="39" s="1"/>
  <c r="AD219" i="14"/>
  <c r="I219" i="14"/>
  <c r="AG219" i="14"/>
  <c r="AA219" i="14"/>
  <c r="AA221" i="14" s="1"/>
  <c r="U219" i="14"/>
  <c r="U221" i="14" s="1"/>
  <c r="V219" i="14"/>
  <c r="V221" i="14" s="1"/>
  <c r="W219" i="14"/>
  <c r="W221" i="14" s="1"/>
  <c r="N219" i="14"/>
  <c r="N221" i="14" s="1"/>
  <c r="L219" i="14"/>
  <c r="Y219" i="14"/>
  <c r="E219" i="12"/>
  <c r="I180" i="39" s="1"/>
  <c r="T219" i="14"/>
  <c r="T221" i="14" s="1"/>
  <c r="H219" i="14"/>
  <c r="H221" i="14" s="1"/>
  <c r="Z219" i="14"/>
  <c r="Z221" i="14" s="1"/>
  <c r="R219" i="14"/>
  <c r="R221" i="14" s="1"/>
  <c r="AJ219" i="14"/>
  <c r="AJ221" i="14" s="1"/>
  <c r="M219" i="14"/>
  <c r="O219" i="14"/>
  <c r="G219" i="14"/>
  <c r="AE219" i="14"/>
  <c r="AE221" i="14" s="1"/>
  <c r="Q219" i="14"/>
  <c r="Q221" i="14" s="1"/>
  <c r="AF219" i="14"/>
  <c r="AF221" i="14" s="1"/>
  <c r="J219" i="14"/>
  <c r="J221" i="14" s="1"/>
  <c r="K219" i="14"/>
  <c r="K221" i="14" s="1"/>
  <c r="X219" i="14"/>
  <c r="X221" i="14" s="1"/>
  <c r="P219" i="14"/>
  <c r="AH219" i="14"/>
  <c r="AB219" i="14"/>
  <c r="Q188" i="16"/>
  <c r="Q199" i="16"/>
  <c r="Q208" i="16"/>
  <c r="P188" i="16"/>
  <c r="P199" i="16"/>
  <c r="P208" i="16"/>
  <c r="J188" i="16"/>
  <c r="J199" i="16"/>
  <c r="J208" i="16"/>
  <c r="I208" i="16"/>
  <c r="AC188" i="16"/>
  <c r="AC199" i="16"/>
  <c r="AC208" i="16"/>
  <c r="AB188" i="16"/>
  <c r="AB208" i="16"/>
  <c r="AB199" i="16"/>
  <c r="V188" i="16"/>
  <c r="V199" i="16"/>
  <c r="V208" i="16"/>
  <c r="S188" i="16"/>
  <c r="S208" i="16"/>
  <c r="S199" i="16"/>
  <c r="U188" i="16"/>
  <c r="U199" i="16"/>
  <c r="U208" i="16"/>
  <c r="L188" i="16"/>
  <c r="L208" i="16"/>
  <c r="L199" i="16"/>
  <c r="AG188" i="16"/>
  <c r="AG199" i="16"/>
  <c r="AG208" i="16"/>
  <c r="AF188" i="16"/>
  <c r="AF199" i="16"/>
  <c r="AF208" i="16"/>
  <c r="Z188" i="16"/>
  <c r="Z199" i="16"/>
  <c r="Z208" i="16"/>
  <c r="O188" i="16"/>
  <c r="O199" i="16"/>
  <c r="O208" i="16"/>
  <c r="T188" i="16"/>
  <c r="T199" i="16"/>
  <c r="T208" i="16"/>
  <c r="N188" i="16"/>
  <c r="N208" i="16"/>
  <c r="N199" i="16"/>
  <c r="H208" i="16"/>
  <c r="K199" i="16"/>
  <c r="K188" i="16"/>
  <c r="K208" i="16"/>
  <c r="M188" i="16"/>
  <c r="M199" i="16"/>
  <c r="M208" i="16"/>
  <c r="G208" i="16"/>
  <c r="I237" i="39"/>
  <c r="AI188" i="16"/>
  <c r="AI199" i="16"/>
  <c r="AI208" i="16"/>
  <c r="AE188" i="16"/>
  <c r="AE199" i="16"/>
  <c r="AE208" i="16"/>
  <c r="Y188" i="16"/>
  <c r="Y208" i="16"/>
  <c r="Y199" i="16"/>
  <c r="AD188" i="16"/>
  <c r="AD208" i="16"/>
  <c r="AD199" i="16"/>
  <c r="X188" i="16"/>
  <c r="X199" i="16"/>
  <c r="X208" i="16"/>
  <c r="R188" i="16"/>
  <c r="R199" i="16"/>
  <c r="R208" i="16"/>
  <c r="W188" i="16"/>
  <c r="W199" i="16"/>
  <c r="W208" i="16"/>
  <c r="AH188" i="16"/>
  <c r="AH199" i="16"/>
  <c r="AH208" i="16"/>
  <c r="AJ188" i="16"/>
  <c r="AJ208" i="16"/>
  <c r="AJ199" i="16"/>
  <c r="AA188" i="16"/>
  <c r="AA199" i="16"/>
  <c r="AA208" i="16"/>
  <c r="H181" i="14"/>
  <c r="E181" i="14" s="1"/>
  <c r="L142" i="39" s="1"/>
  <c r="AI258" i="16"/>
  <c r="AI259" i="16"/>
  <c r="AC259" i="16"/>
  <c r="AC258" i="16"/>
  <c r="AH259" i="16"/>
  <c r="AH258" i="16"/>
  <c r="AB258" i="16"/>
  <c r="AB259" i="16"/>
  <c r="M258" i="16"/>
  <c r="M259" i="16"/>
  <c r="L259" i="16"/>
  <c r="L258" i="16"/>
  <c r="S259" i="16"/>
  <c r="S258" i="16"/>
  <c r="H259" i="16"/>
  <c r="H258" i="16"/>
  <c r="Y258" i="16"/>
  <c r="Y259" i="16"/>
  <c r="K259" i="16"/>
  <c r="K258" i="16"/>
  <c r="J258" i="16"/>
  <c r="J259" i="16"/>
  <c r="G259" i="16"/>
  <c r="G258" i="16"/>
  <c r="I259" i="16"/>
  <c r="I258" i="16"/>
  <c r="AJ258" i="16"/>
  <c r="AJ259" i="16"/>
  <c r="AA259" i="16"/>
  <c r="AA258" i="16"/>
  <c r="U258" i="16"/>
  <c r="U259" i="16"/>
  <c r="Z259" i="16"/>
  <c r="Z258" i="16"/>
  <c r="T258" i="16"/>
  <c r="T259" i="16"/>
  <c r="N259" i="16"/>
  <c r="N258" i="16"/>
  <c r="AE258" i="16"/>
  <c r="AE259" i="16"/>
  <c r="P259" i="16"/>
  <c r="P258" i="16"/>
  <c r="AG258" i="16"/>
  <c r="AG259" i="16"/>
  <c r="AF258" i="16"/>
  <c r="AF259" i="16"/>
  <c r="W258" i="16"/>
  <c r="W259" i="16"/>
  <c r="V259" i="16"/>
  <c r="V258" i="16"/>
  <c r="AD259" i="16"/>
  <c r="AD258" i="16"/>
  <c r="X259" i="16"/>
  <c r="X258" i="16"/>
  <c r="R258" i="16"/>
  <c r="R259" i="16"/>
  <c r="O258" i="16"/>
  <c r="O259" i="16"/>
  <c r="Q258" i="16"/>
  <c r="Q259" i="16"/>
  <c r="AJ231" i="16"/>
  <c r="AJ230" i="16"/>
  <c r="AJ226" i="16"/>
  <c r="AJ227" i="16"/>
  <c r="AB231" i="16"/>
  <c r="AB230" i="16"/>
  <c r="AB226" i="16"/>
  <c r="AB227" i="16"/>
  <c r="Q230" i="16"/>
  <c r="Q231" i="16"/>
  <c r="Q226" i="16"/>
  <c r="Q227" i="16"/>
  <c r="P230" i="16"/>
  <c r="P231" i="16"/>
  <c r="P226" i="16"/>
  <c r="P227" i="16"/>
  <c r="J230" i="16"/>
  <c r="J231" i="16"/>
  <c r="J226" i="16"/>
  <c r="J227" i="16"/>
  <c r="G231" i="16"/>
  <c r="G230" i="16"/>
  <c r="G227" i="16"/>
  <c r="G226" i="16"/>
  <c r="I230" i="16"/>
  <c r="I231" i="16"/>
  <c r="I226" i="16"/>
  <c r="I227" i="16"/>
  <c r="AA231" i="16"/>
  <c r="AA230" i="16"/>
  <c r="AA226" i="16"/>
  <c r="AA227" i="16"/>
  <c r="U231" i="16"/>
  <c r="U230" i="16"/>
  <c r="U226" i="16"/>
  <c r="U227" i="16"/>
  <c r="AF230" i="16"/>
  <c r="AF231" i="16"/>
  <c r="AF227" i="16"/>
  <c r="AF226" i="16"/>
  <c r="Z230" i="16"/>
  <c r="Z231" i="16"/>
  <c r="Z227" i="16"/>
  <c r="Z226" i="16"/>
  <c r="T231" i="16"/>
  <c r="T230" i="16"/>
  <c r="T226" i="16"/>
  <c r="T227" i="16"/>
  <c r="AG230" i="16"/>
  <c r="AG231" i="16"/>
  <c r="AG226" i="16"/>
  <c r="AG227" i="16"/>
  <c r="N230" i="16"/>
  <c r="N231" i="16"/>
  <c r="N227" i="16"/>
  <c r="N226" i="16"/>
  <c r="Y230" i="16"/>
  <c r="Y231" i="16"/>
  <c r="Y226" i="16"/>
  <c r="Y227" i="16"/>
  <c r="H230" i="16"/>
  <c r="H231" i="16"/>
  <c r="H226" i="16"/>
  <c r="H227" i="16"/>
  <c r="W231" i="16"/>
  <c r="W230" i="16"/>
  <c r="W226" i="16"/>
  <c r="W227" i="16"/>
  <c r="V230" i="16"/>
  <c r="V231" i="16"/>
  <c r="V226" i="16"/>
  <c r="V227" i="16"/>
  <c r="S231" i="16"/>
  <c r="S230" i="16"/>
  <c r="S226" i="16"/>
  <c r="S227" i="16"/>
  <c r="M231" i="16"/>
  <c r="M230" i="16"/>
  <c r="M226" i="16"/>
  <c r="M227" i="16"/>
  <c r="R230" i="16"/>
  <c r="R231" i="16"/>
  <c r="R226" i="16"/>
  <c r="R227" i="16"/>
  <c r="L231" i="16"/>
  <c r="L230" i="16"/>
  <c r="L226" i="16"/>
  <c r="L227" i="16"/>
  <c r="K231" i="16"/>
  <c r="K230" i="16"/>
  <c r="K226" i="16"/>
  <c r="K227" i="16"/>
  <c r="AD230" i="16"/>
  <c r="AD231" i="16"/>
  <c r="AD226" i="16"/>
  <c r="AD227" i="16"/>
  <c r="X230" i="16"/>
  <c r="X231" i="16"/>
  <c r="X227" i="16"/>
  <c r="X226" i="16"/>
  <c r="AC231" i="16"/>
  <c r="AC230" i="16"/>
  <c r="AC226" i="16"/>
  <c r="AC227" i="16"/>
  <c r="O231" i="16"/>
  <c r="O230" i="16"/>
  <c r="O226" i="16"/>
  <c r="O227" i="16"/>
  <c r="AE231" i="16"/>
  <c r="AE230" i="16"/>
  <c r="AE226" i="16"/>
  <c r="AE227" i="16"/>
  <c r="AI231" i="16"/>
  <c r="AI230" i="16"/>
  <c r="AI226" i="16"/>
  <c r="AI227" i="16"/>
  <c r="AH230" i="16"/>
  <c r="AH231" i="16"/>
  <c r="AH227" i="16"/>
  <c r="AH226" i="16"/>
  <c r="H187" i="14"/>
  <c r="E187" i="14" s="1"/>
  <c r="L148" i="39" s="1"/>
  <c r="E187" i="12"/>
  <c r="I148" i="39" s="1"/>
  <c r="H185" i="14"/>
  <c r="E185" i="14" s="1"/>
  <c r="L146" i="39" s="1"/>
  <c r="H189" i="14"/>
  <c r="E189" i="14" s="1"/>
  <c r="L150" i="39" s="1"/>
  <c r="H192" i="14"/>
  <c r="E192" i="14" s="1"/>
  <c r="L153" i="39" s="1"/>
  <c r="H179" i="14"/>
  <c r="G194" i="14"/>
  <c r="H194" i="14"/>
  <c r="H207" i="14"/>
  <c r="E207" i="14" s="1"/>
  <c r="L168" i="39" s="1"/>
  <c r="G179" i="14"/>
  <c r="H198" i="14"/>
  <c r="E198" i="14" s="1"/>
  <c r="L159" i="39" s="1"/>
  <c r="N112" i="16"/>
  <c r="AE112" i="16"/>
  <c r="S112" i="16"/>
  <c r="L112" i="16"/>
  <c r="P143" i="16"/>
  <c r="J143" i="16"/>
  <c r="W143" i="16"/>
  <c r="M112" i="16"/>
  <c r="I143" i="16"/>
  <c r="V112" i="16"/>
  <c r="AE143" i="16"/>
  <c r="P112" i="16"/>
  <c r="Q143" i="16"/>
  <c r="K143" i="16"/>
  <c r="AC143" i="16"/>
  <c r="X112" i="16"/>
  <c r="AB143" i="16"/>
  <c r="R112" i="16"/>
  <c r="V143" i="16"/>
  <c r="AG143" i="16"/>
  <c r="W112" i="16"/>
  <c r="AA143" i="16"/>
  <c r="U143" i="16"/>
  <c r="AI112" i="16"/>
  <c r="E143" i="14"/>
  <c r="L105" i="39" s="1"/>
  <c r="R143" i="16"/>
  <c r="Y112" i="16"/>
  <c r="H143" i="16"/>
  <c r="AD112" i="16"/>
  <c r="T143" i="16"/>
  <c r="J112" i="16"/>
  <c r="N143" i="16"/>
  <c r="O112" i="16"/>
  <c r="S143" i="16"/>
  <c r="I112" i="16"/>
  <c r="M143" i="16"/>
  <c r="AH143" i="16"/>
  <c r="Z143" i="16"/>
  <c r="Y143" i="16"/>
  <c r="AD143" i="16"/>
  <c r="X143" i="16"/>
  <c r="AJ143" i="16"/>
  <c r="AI143" i="16"/>
  <c r="G143" i="16"/>
  <c r="L143" i="16"/>
  <c r="AF143" i="16"/>
  <c r="AA112" i="16"/>
  <c r="Z112" i="16"/>
  <c r="T112" i="16"/>
  <c r="K112" i="16"/>
  <c r="AF112" i="16"/>
  <c r="AC112" i="16"/>
  <c r="E112" i="14"/>
  <c r="L73" i="39" s="1"/>
  <c r="AJ112" i="16"/>
  <c r="G112" i="16"/>
  <c r="F110" i="16"/>
  <c r="U112" i="16"/>
  <c r="Q112" i="16"/>
  <c r="AH112" i="16"/>
  <c r="AB112" i="16"/>
  <c r="AG112" i="16"/>
  <c r="E142" i="14"/>
  <c r="L104" i="39" s="1"/>
  <c r="I221" i="14"/>
  <c r="M221" i="14"/>
  <c r="H201" i="14"/>
  <c r="AH221" i="14"/>
  <c r="S221" i="14"/>
  <c r="P221" i="14"/>
  <c r="H52" i="19"/>
  <c r="AG221" i="14"/>
  <c r="Y221" i="14"/>
  <c r="E200" i="14"/>
  <c r="L161" i="39" s="1"/>
  <c r="E202" i="12"/>
  <c r="I163" i="39" s="1"/>
  <c r="E175" i="12"/>
  <c r="I136" i="39" s="1"/>
  <c r="G197" i="14"/>
  <c r="E152" i="14"/>
  <c r="L114" i="39" s="1"/>
  <c r="E153" i="14"/>
  <c r="L115" i="39" s="1"/>
  <c r="E173" i="12"/>
  <c r="I134" i="39" s="1"/>
  <c r="Q40" i="25"/>
  <c r="O40" i="25"/>
  <c r="B40" i="25"/>
  <c r="AJ40" i="25" s="1"/>
  <c r="Z40" i="25"/>
  <c r="D40" i="25"/>
  <c r="I40" i="25"/>
  <c r="L40" i="25"/>
  <c r="F40" i="25"/>
  <c r="M40" i="25"/>
  <c r="C40" i="25"/>
  <c r="A41" i="25"/>
  <c r="AC40" i="25"/>
  <c r="T40" i="25"/>
  <c r="G40" i="25"/>
  <c r="H40" i="25" s="1"/>
  <c r="AA40" i="25"/>
  <c r="W40" i="25"/>
  <c r="N40" i="25"/>
  <c r="E40" i="25"/>
  <c r="S40" i="25"/>
  <c r="X40" i="25"/>
  <c r="R40" i="25"/>
  <c r="K40" i="25"/>
  <c r="J40" i="25"/>
  <c r="AB40" i="25"/>
  <c r="Y40" i="25"/>
  <c r="U40" i="25"/>
  <c r="P40" i="25"/>
  <c r="V40" i="25"/>
  <c r="O221" i="14"/>
  <c r="H56" i="19"/>
  <c r="H51" i="19"/>
  <c r="L47" i="19"/>
  <c r="L50" i="19"/>
  <c r="H55" i="19"/>
  <c r="H53" i="19"/>
  <c r="H48" i="19"/>
  <c r="H50" i="19"/>
  <c r="L49" i="19"/>
  <c r="L48" i="19"/>
  <c r="L51" i="19"/>
  <c r="H47" i="19"/>
  <c r="L52" i="19"/>
  <c r="L54" i="19"/>
  <c r="H54" i="19"/>
  <c r="L53" i="19"/>
  <c r="H49" i="19"/>
  <c r="U57" i="19" a="1"/>
  <c r="U57" i="19" s="1"/>
  <c r="E182" i="12"/>
  <c r="I143" i="39" s="1"/>
  <c r="E178" i="12"/>
  <c r="I139" i="39" s="1"/>
  <c r="E226" i="14"/>
  <c r="L187" i="39" s="1"/>
  <c r="E125" i="14"/>
  <c r="L86" i="39" s="1"/>
  <c r="E218" i="14"/>
  <c r="L179" i="39" s="1"/>
  <c r="E223" i="14"/>
  <c r="L184" i="39" s="1"/>
  <c r="E212" i="14"/>
  <c r="L173" i="39" s="1"/>
  <c r="AG213" i="16"/>
  <c r="AG67" i="16"/>
  <c r="AG212" i="16"/>
  <c r="AG211" i="16"/>
  <c r="AG60" i="16"/>
  <c r="AG64" i="16"/>
  <c r="AG217" i="16"/>
  <c r="AG44" i="16"/>
  <c r="AG216" i="16"/>
  <c r="AG222" i="16"/>
  <c r="AG59" i="16"/>
  <c r="AG223" i="16"/>
  <c r="AG68" i="16"/>
  <c r="AG215" i="16"/>
  <c r="AG58" i="16"/>
  <c r="AG214" i="16"/>
  <c r="AG61" i="16"/>
  <c r="I203" i="16"/>
  <c r="I192" i="16"/>
  <c r="I187" i="16"/>
  <c r="I198" i="16"/>
  <c r="I179" i="16"/>
  <c r="I194" i="16"/>
  <c r="I189" i="16"/>
  <c r="I181" i="16"/>
  <c r="I207" i="16"/>
  <c r="I204" i="16"/>
  <c r="I177" i="16"/>
  <c r="I185" i="16"/>
  <c r="S255" i="16"/>
  <c r="S87" i="16"/>
  <c r="U87" i="16"/>
  <c r="U255" i="16"/>
  <c r="X255" i="16"/>
  <c r="X87" i="16"/>
  <c r="H129" i="16"/>
  <c r="H190" i="16" s="1"/>
  <c r="H131" i="16"/>
  <c r="H128" i="16"/>
  <c r="H127" i="16"/>
  <c r="H125" i="16"/>
  <c r="H126" i="16"/>
  <c r="H124" i="16"/>
  <c r="H130" i="16"/>
  <c r="H123" i="16"/>
  <c r="H228" i="16"/>
  <c r="H122" i="16"/>
  <c r="H121" i="16"/>
  <c r="R261" i="16"/>
  <c r="R251" i="16"/>
  <c r="R241" i="16"/>
  <c r="R263" i="16"/>
  <c r="R45" i="16"/>
  <c r="R139" i="16"/>
  <c r="R80" i="16"/>
  <c r="R92" i="16"/>
  <c r="R53" i="16"/>
  <c r="R245" i="16"/>
  <c r="R243" i="16"/>
  <c r="R147" i="16"/>
  <c r="R247" i="16"/>
  <c r="R110" i="16"/>
  <c r="R116" i="16"/>
  <c r="R79" i="16"/>
  <c r="R77" i="16"/>
  <c r="R237" i="16"/>
  <c r="R141" i="16"/>
  <c r="R252" i="16"/>
  <c r="R239" i="16"/>
  <c r="R102" i="16"/>
  <c r="R108" i="16"/>
  <c r="R78" i="16"/>
  <c r="R54" i="16"/>
  <c r="R104" i="16"/>
  <c r="R260" i="16"/>
  <c r="R250" i="16"/>
  <c r="R248" i="16"/>
  <c r="R137" i="16"/>
  <c r="R117" i="16"/>
  <c r="R94" i="16"/>
  <c r="R71" i="16"/>
  <c r="R113" i="16"/>
  <c r="R90" i="16"/>
  <c r="R244" i="16"/>
  <c r="R242" i="16"/>
  <c r="R240" i="16"/>
  <c r="R136" i="16"/>
  <c r="R109" i="16"/>
  <c r="R72" i="16"/>
  <c r="R55" i="16"/>
  <c r="R105" i="16"/>
  <c r="R84" i="16"/>
  <c r="R238" i="16"/>
  <c r="R134" i="16"/>
  <c r="R249" i="16"/>
  <c r="R118" i="16"/>
  <c r="R83" i="16"/>
  <c r="R73" i="16"/>
  <c r="R93" i="16"/>
  <c r="R106" i="16"/>
  <c r="R76" i="16"/>
  <c r="R262" i="16"/>
  <c r="R111" i="16"/>
  <c r="R98" i="16"/>
  <c r="R146" i="16"/>
  <c r="R246" i="16"/>
  <c r="R103" i="16"/>
  <c r="R91" i="16"/>
  <c r="R236" i="16"/>
  <c r="R101" i="16"/>
  <c r="R52" i="16"/>
  <c r="R142" i="16"/>
  <c r="R95" i="16"/>
  <c r="R135" i="16"/>
  <c r="R148" i="16"/>
  <c r="R115" i="16"/>
  <c r="R140" i="16"/>
  <c r="R107" i="16"/>
  <c r="R138" i="16"/>
  <c r="R114" i="16"/>
  <c r="AC192" i="16"/>
  <c r="AC181" i="16"/>
  <c r="AC204" i="16"/>
  <c r="AC207" i="16"/>
  <c r="AC184" i="16"/>
  <c r="AC198" i="16"/>
  <c r="AC173" i="16"/>
  <c r="AC203" i="16"/>
  <c r="AC201" i="16"/>
  <c r="AC176" i="16"/>
  <c r="AC190" i="16"/>
  <c r="AC187" i="16"/>
  <c r="AC193" i="16"/>
  <c r="AC206" i="16"/>
  <c r="AC182" i="16"/>
  <c r="AC180" i="16"/>
  <c r="AC202" i="16"/>
  <c r="AC185" i="16"/>
  <c r="AC174" i="16"/>
  <c r="AC179" i="16"/>
  <c r="AC178" i="16"/>
  <c r="AC200" i="16"/>
  <c r="AC175" i="16"/>
  <c r="AC189" i="16"/>
  <c r="AC194" i="16"/>
  <c r="AC186" i="16"/>
  <c r="AC177" i="16"/>
  <c r="AC191" i="16"/>
  <c r="AC205" i="16"/>
  <c r="AC183" i="16"/>
  <c r="AC197" i="16"/>
  <c r="Y211" i="16"/>
  <c r="Y61" i="16"/>
  <c r="Y217" i="16"/>
  <c r="Y60" i="16"/>
  <c r="Y223" i="16"/>
  <c r="Y216" i="16"/>
  <c r="Y44" i="16"/>
  <c r="Y215" i="16"/>
  <c r="Y59" i="16"/>
  <c r="Y222" i="16"/>
  <c r="Y68" i="16"/>
  <c r="Y212" i="16"/>
  <c r="Y64" i="16"/>
  <c r="Y214" i="16"/>
  <c r="Y213" i="16"/>
  <c r="Y58" i="16"/>
  <c r="Y67" i="16"/>
  <c r="AE218" i="16"/>
  <c r="O255" i="16"/>
  <c r="O87" i="16"/>
  <c r="AB179" i="16"/>
  <c r="AB193" i="16"/>
  <c r="AB206" i="16"/>
  <c r="AB182" i="16"/>
  <c r="AB202" i="16"/>
  <c r="AB185" i="16"/>
  <c r="AB174" i="16"/>
  <c r="AB205" i="16"/>
  <c r="AB194" i="16"/>
  <c r="AB177" i="16"/>
  <c r="AB191" i="16"/>
  <c r="AB173" i="16"/>
  <c r="AB197" i="16"/>
  <c r="AB186" i="16"/>
  <c r="AB183" i="16"/>
  <c r="AB181" i="16"/>
  <c r="AB204" i="16"/>
  <c r="AB178" i="16"/>
  <c r="AB200" i="16"/>
  <c r="AB175" i="16"/>
  <c r="AB189" i="16"/>
  <c r="AB187" i="16"/>
  <c r="AB201" i="16"/>
  <c r="AB176" i="16"/>
  <c r="AB190" i="16"/>
  <c r="AB207" i="16"/>
  <c r="AB192" i="16"/>
  <c r="AB184" i="16"/>
  <c r="AB198" i="16"/>
  <c r="AB180" i="16"/>
  <c r="AB203" i="16"/>
  <c r="AG43" i="16"/>
  <c r="AG268" i="16"/>
  <c r="AG267" i="16"/>
  <c r="AG170" i="16"/>
  <c r="AG196" i="16"/>
  <c r="AG195" i="16"/>
  <c r="AI264" i="16"/>
  <c r="AJ160" i="16"/>
  <c r="AJ153" i="16"/>
  <c r="AJ166" i="16"/>
  <c r="AJ159" i="16"/>
  <c r="AJ152" i="16"/>
  <c r="AJ154" i="16"/>
  <c r="AJ155" i="16"/>
  <c r="AJ161" i="16"/>
  <c r="AJ165" i="16"/>
  <c r="AJ164" i="16"/>
  <c r="I255" i="16"/>
  <c r="I87" i="16"/>
  <c r="I184" i="16" s="1"/>
  <c r="V207" i="16"/>
  <c r="V184" i="16"/>
  <c r="V198" i="16"/>
  <c r="V173" i="16"/>
  <c r="V201" i="16"/>
  <c r="V176" i="16"/>
  <c r="V190" i="16"/>
  <c r="V204" i="16"/>
  <c r="V193" i="16"/>
  <c r="V206" i="16"/>
  <c r="V182" i="16"/>
  <c r="V203" i="16"/>
  <c r="V185" i="16"/>
  <c r="V174" i="16"/>
  <c r="V180" i="16"/>
  <c r="V202" i="16"/>
  <c r="V177" i="16"/>
  <c r="V191" i="16"/>
  <c r="V205" i="16"/>
  <c r="V187" i="16"/>
  <c r="V192" i="16"/>
  <c r="V181" i="16"/>
  <c r="V197" i="16"/>
  <c r="V189" i="16"/>
  <c r="V194" i="16"/>
  <c r="V179" i="16"/>
  <c r="V186" i="16"/>
  <c r="V178" i="16"/>
  <c r="V200" i="16"/>
  <c r="V183" i="16"/>
  <c r="V175" i="16"/>
  <c r="AA267" i="16"/>
  <c r="AA43" i="16"/>
  <c r="AA196" i="16"/>
  <c r="AA170" i="16"/>
  <c r="AA195" i="16"/>
  <c r="AA268" i="16"/>
  <c r="AC264" i="16"/>
  <c r="AD160" i="16"/>
  <c r="AD155" i="16"/>
  <c r="AD153" i="16"/>
  <c r="AD166" i="16"/>
  <c r="AD159" i="16"/>
  <c r="AD152" i="16"/>
  <c r="AD154" i="16"/>
  <c r="AD161" i="16"/>
  <c r="AD165" i="16"/>
  <c r="AD164" i="16"/>
  <c r="H247" i="16"/>
  <c r="H135" i="16"/>
  <c r="H191" i="16" s="1"/>
  <c r="H242" i="16"/>
  <c r="H139" i="16"/>
  <c r="H45" i="16"/>
  <c r="H101" i="16"/>
  <c r="H115" i="16"/>
  <c r="H114" i="16"/>
  <c r="H239" i="16"/>
  <c r="H244" i="16"/>
  <c r="H148" i="16"/>
  <c r="H188" i="16" s="1"/>
  <c r="H137" i="16"/>
  <c r="H104" i="16"/>
  <c r="H138" i="16"/>
  <c r="H95" i="16"/>
  <c r="H107" i="16"/>
  <c r="H106" i="16"/>
  <c r="H260" i="16"/>
  <c r="H236" i="16"/>
  <c r="H140" i="16"/>
  <c r="H113" i="16"/>
  <c r="H90" i="16"/>
  <c r="H118" i="16"/>
  <c r="H73" i="16"/>
  <c r="H202" i="16" s="1"/>
  <c r="H93" i="16"/>
  <c r="H92" i="16"/>
  <c r="H246" i="16"/>
  <c r="H142" i="16"/>
  <c r="H263" i="16"/>
  <c r="H105" i="16"/>
  <c r="H84" i="16"/>
  <c r="H183" i="16" s="1"/>
  <c r="H110" i="16"/>
  <c r="H116" i="16"/>
  <c r="H80" i="16"/>
  <c r="H77" i="16"/>
  <c r="H262" i="16"/>
  <c r="H238" i="16"/>
  <c r="H134" i="16"/>
  <c r="H252" i="16"/>
  <c r="H98" i="16"/>
  <c r="H193" i="16" s="1"/>
  <c r="H52" i="16"/>
  <c r="H178" i="16" s="1"/>
  <c r="H102" i="16"/>
  <c r="H108" i="16"/>
  <c r="H79" i="16"/>
  <c r="H182" i="16" s="1"/>
  <c r="H54" i="16"/>
  <c r="H205" i="16" s="1"/>
  <c r="H261" i="16"/>
  <c r="H237" i="16"/>
  <c r="H250" i="16"/>
  <c r="H147" i="16"/>
  <c r="H53" i="16"/>
  <c r="H83" i="16"/>
  <c r="H109" i="16"/>
  <c r="H141" i="16"/>
  <c r="H55" i="16"/>
  <c r="H206" i="16" s="1"/>
  <c r="H249" i="16"/>
  <c r="H94" i="16"/>
  <c r="H241" i="16"/>
  <c r="H72" i="16"/>
  <c r="H248" i="16"/>
  <c r="H91" i="16"/>
  <c r="H78" i="16"/>
  <c r="H240" i="16"/>
  <c r="H76" i="16"/>
  <c r="H180" i="16" s="1"/>
  <c r="H71" i="16"/>
  <c r="H146" i="16"/>
  <c r="H186" i="16" s="1"/>
  <c r="H136" i="16"/>
  <c r="H111" i="16"/>
  <c r="H251" i="16"/>
  <c r="H245" i="16"/>
  <c r="H103" i="16"/>
  <c r="H243" i="16"/>
  <c r="H117" i="16"/>
  <c r="J218" i="16"/>
  <c r="N255" i="16"/>
  <c r="N87" i="16"/>
  <c r="S178" i="16"/>
  <c r="S200" i="16"/>
  <c r="S175" i="16"/>
  <c r="S180" i="16"/>
  <c r="S192" i="16"/>
  <c r="S182" i="16"/>
  <c r="S203" i="16"/>
  <c r="S207" i="16"/>
  <c r="S184" i="16"/>
  <c r="S181" i="16"/>
  <c r="S198" i="16"/>
  <c r="S187" i="16"/>
  <c r="S201" i="16"/>
  <c r="S176" i="16"/>
  <c r="S174" i="16"/>
  <c r="S205" i="16"/>
  <c r="S179" i="16"/>
  <c r="S193" i="16"/>
  <c r="S206" i="16"/>
  <c r="S173" i="16"/>
  <c r="S204" i="16"/>
  <c r="S186" i="16"/>
  <c r="S183" i="16"/>
  <c r="S202" i="16"/>
  <c r="S194" i="16"/>
  <c r="S185" i="16"/>
  <c r="S190" i="16"/>
  <c r="S177" i="16"/>
  <c r="S197" i="16"/>
  <c r="S191" i="16"/>
  <c r="S189" i="16"/>
  <c r="AF195" i="16"/>
  <c r="AF170" i="16"/>
  <c r="AF43" i="16"/>
  <c r="AF196" i="16"/>
  <c r="AF268" i="16"/>
  <c r="AF267" i="16"/>
  <c r="AH264" i="16"/>
  <c r="AI161" i="16"/>
  <c r="AI164" i="16"/>
  <c r="AI154" i="16"/>
  <c r="AI160" i="16"/>
  <c r="AI153" i="16"/>
  <c r="AI166" i="16"/>
  <c r="AI155" i="16"/>
  <c r="AI165" i="16"/>
  <c r="AI159" i="16"/>
  <c r="AI152" i="16"/>
  <c r="H255" i="16"/>
  <c r="H87" i="16"/>
  <c r="H184" i="16" s="1"/>
  <c r="U178" i="16"/>
  <c r="U200" i="16"/>
  <c r="U175" i="16"/>
  <c r="U189" i="16"/>
  <c r="U192" i="16"/>
  <c r="U181" i="16"/>
  <c r="U204" i="16"/>
  <c r="U207" i="16"/>
  <c r="U184" i="16"/>
  <c r="U198" i="16"/>
  <c r="U173" i="16"/>
  <c r="U203" i="16"/>
  <c r="U201" i="16"/>
  <c r="U176" i="16"/>
  <c r="U190" i="16"/>
  <c r="U180" i="16"/>
  <c r="U187" i="16"/>
  <c r="U193" i="16"/>
  <c r="U206" i="16"/>
  <c r="U182" i="16"/>
  <c r="U179" i="16"/>
  <c r="U186" i="16"/>
  <c r="U183" i="16"/>
  <c r="U197" i="16"/>
  <c r="U174" i="16"/>
  <c r="U205" i="16"/>
  <c r="U202" i="16"/>
  <c r="U194" i="16"/>
  <c r="U185" i="16"/>
  <c r="U177" i="16"/>
  <c r="U191" i="16"/>
  <c r="Z170" i="16"/>
  <c r="Z267" i="16"/>
  <c r="Z43" i="16"/>
  <c r="Z268" i="16"/>
  <c r="Z196" i="16"/>
  <c r="Z195" i="16"/>
  <c r="AB264" i="16"/>
  <c r="AC161" i="16"/>
  <c r="AC164" i="16"/>
  <c r="AC154" i="16"/>
  <c r="AC160" i="16"/>
  <c r="AC153" i="16"/>
  <c r="AC166" i="16"/>
  <c r="AC155" i="16"/>
  <c r="AC165" i="16"/>
  <c r="AC159" i="16"/>
  <c r="AC152" i="16"/>
  <c r="E95" i="14"/>
  <c r="L56" i="39" s="1"/>
  <c r="E90" i="14"/>
  <c r="L51" i="39" s="1"/>
  <c r="G180" i="14"/>
  <c r="E76" i="14"/>
  <c r="L37" i="39" s="1"/>
  <c r="E249" i="14"/>
  <c r="L208" i="39" s="1"/>
  <c r="E239" i="14"/>
  <c r="L198" i="39" s="1"/>
  <c r="E134" i="14"/>
  <c r="L96" i="39" s="1"/>
  <c r="E102" i="14"/>
  <c r="L63" i="39" s="1"/>
  <c r="E71" i="14"/>
  <c r="L32" i="39" s="1"/>
  <c r="E101" i="14"/>
  <c r="L62" i="39" s="1"/>
  <c r="AC221" i="14"/>
  <c r="E176" i="12"/>
  <c r="I137" i="39" s="1"/>
  <c r="G184" i="14"/>
  <c r="E87" i="14"/>
  <c r="L48" i="39" s="1"/>
  <c r="E166" i="14"/>
  <c r="L129" i="39" s="1"/>
  <c r="E191" i="12"/>
  <c r="I152" i="39" s="1"/>
  <c r="E176" i="14"/>
  <c r="L137" i="39" s="1"/>
  <c r="V52" i="19"/>
  <c r="V50" i="19"/>
  <c r="V51" i="19"/>
  <c r="V53" i="19"/>
  <c r="E184" i="12"/>
  <c r="I145" i="39" s="1"/>
  <c r="E122" i="14"/>
  <c r="L83" i="39" s="1"/>
  <c r="E129" i="14"/>
  <c r="L90" i="39" s="1"/>
  <c r="E68" i="14"/>
  <c r="L29" i="39" s="1"/>
  <c r="E64" i="14"/>
  <c r="L25" i="39" s="1"/>
  <c r="U58" i="19" a="1"/>
  <c r="U58" i="19" s="1"/>
  <c r="AD213" i="16"/>
  <c r="AD58" i="16"/>
  <c r="AD212" i="16"/>
  <c r="AD67" i="16"/>
  <c r="AD217" i="16"/>
  <c r="AD211" i="16"/>
  <c r="AD64" i="16"/>
  <c r="AD216" i="16"/>
  <c r="AD61" i="16"/>
  <c r="AD223" i="16"/>
  <c r="AD60" i="16"/>
  <c r="AD215" i="16"/>
  <c r="AD44" i="16"/>
  <c r="AD214" i="16"/>
  <c r="AD68" i="16"/>
  <c r="AD222" i="16"/>
  <c r="AD59" i="16"/>
  <c r="S264" i="16"/>
  <c r="AC43" i="16"/>
  <c r="AC268" i="16"/>
  <c r="AC196" i="16"/>
  <c r="AC267" i="16"/>
  <c r="AC170" i="16"/>
  <c r="AC195" i="16"/>
  <c r="H264" i="16"/>
  <c r="AH43" i="16"/>
  <c r="AH267" i="16"/>
  <c r="AH196" i="16"/>
  <c r="AH268" i="16"/>
  <c r="AH195" i="16"/>
  <c r="AH170" i="16"/>
  <c r="J87" i="16"/>
  <c r="J184" i="16" s="1"/>
  <c r="J255" i="16"/>
  <c r="N43" i="16"/>
  <c r="N170" i="16"/>
  <c r="N268" i="16"/>
  <c r="N267" i="16"/>
  <c r="N195" i="16"/>
  <c r="N196" i="16"/>
  <c r="Y264" i="16"/>
  <c r="W131" i="16"/>
  <c r="W124" i="16"/>
  <c r="W123" i="16"/>
  <c r="W122" i="16"/>
  <c r="W130" i="16"/>
  <c r="W228" i="16"/>
  <c r="W129" i="16"/>
  <c r="W127" i="16"/>
  <c r="W121" i="16"/>
  <c r="W128" i="16"/>
  <c r="W125" i="16"/>
  <c r="W126" i="16"/>
  <c r="AE267" i="16"/>
  <c r="AE196" i="16"/>
  <c r="AE195" i="16"/>
  <c r="AE268" i="16"/>
  <c r="AE170" i="16"/>
  <c r="AE43" i="16"/>
  <c r="L207" i="16"/>
  <c r="L173" i="16"/>
  <c r="L197" i="16"/>
  <c r="L185" i="16"/>
  <c r="L175" i="16"/>
  <c r="L203" i="16"/>
  <c r="L198" i="16"/>
  <c r="L187" i="16"/>
  <c r="L200" i="16"/>
  <c r="L190" i="16"/>
  <c r="L176" i="16"/>
  <c r="L181" i="16"/>
  <c r="L179" i="16"/>
  <c r="L174" i="16"/>
  <c r="L194" i="16"/>
  <c r="L177" i="16"/>
  <c r="L192" i="16"/>
  <c r="L184" i="16"/>
  <c r="L204" i="16"/>
  <c r="L189" i="16"/>
  <c r="L201" i="16"/>
  <c r="V131" i="16"/>
  <c r="V122" i="16"/>
  <c r="V123" i="16"/>
  <c r="V130" i="16"/>
  <c r="V228" i="16"/>
  <c r="V127" i="16"/>
  <c r="V129" i="16"/>
  <c r="V126" i="16"/>
  <c r="V121" i="16"/>
  <c r="V125" i="16"/>
  <c r="V124" i="16"/>
  <c r="V128" i="16"/>
  <c r="V215" i="16"/>
  <c r="V44" i="16"/>
  <c r="V222" i="16"/>
  <c r="V59" i="16"/>
  <c r="V213" i="16"/>
  <c r="V58" i="16"/>
  <c r="V212" i="16"/>
  <c r="V67" i="16"/>
  <c r="V223" i="16"/>
  <c r="V60" i="16"/>
  <c r="V216" i="16"/>
  <c r="V214" i="16"/>
  <c r="V211" i="16"/>
  <c r="V61" i="16"/>
  <c r="V68" i="16"/>
  <c r="V64" i="16"/>
  <c r="V217" i="16"/>
  <c r="K264" i="16"/>
  <c r="S127" i="16"/>
  <c r="S128" i="16"/>
  <c r="S126" i="16"/>
  <c r="S125" i="16"/>
  <c r="S121" i="16"/>
  <c r="S122" i="16"/>
  <c r="S124" i="16"/>
  <c r="S228" i="16"/>
  <c r="S130" i="16"/>
  <c r="S123" i="16"/>
  <c r="S129" i="16"/>
  <c r="S131" i="16"/>
  <c r="T260" i="16"/>
  <c r="T140" i="16"/>
  <c r="T146" i="16"/>
  <c r="T245" i="16"/>
  <c r="T73" i="16"/>
  <c r="T107" i="16"/>
  <c r="T114" i="16"/>
  <c r="T91" i="16"/>
  <c r="T52" i="16"/>
  <c r="T244" i="16"/>
  <c r="T249" i="16"/>
  <c r="T138" i="16"/>
  <c r="T237" i="16"/>
  <c r="T118" i="16"/>
  <c r="T93" i="16"/>
  <c r="T106" i="16"/>
  <c r="T76" i="16"/>
  <c r="T111" i="16"/>
  <c r="T236" i="16"/>
  <c r="T241" i="16"/>
  <c r="T247" i="16"/>
  <c r="T135" i="16"/>
  <c r="T116" i="16"/>
  <c r="T80" i="16"/>
  <c r="T92" i="16"/>
  <c r="T53" i="16"/>
  <c r="T103" i="16"/>
  <c r="T251" i="16"/>
  <c r="T147" i="16"/>
  <c r="T239" i="16"/>
  <c r="T134" i="16"/>
  <c r="T108" i="16"/>
  <c r="T79" i="16"/>
  <c r="T77" i="16"/>
  <c r="T142" i="16"/>
  <c r="T83" i="16"/>
  <c r="T139" i="16"/>
  <c r="T246" i="16"/>
  <c r="T117" i="16"/>
  <c r="T94" i="16"/>
  <c r="T78" i="16"/>
  <c r="T54" i="16"/>
  <c r="T45" i="16"/>
  <c r="T250" i="16"/>
  <c r="T252" i="16"/>
  <c r="T238" i="16"/>
  <c r="T109" i="16"/>
  <c r="T72" i="16"/>
  <c r="T71" i="16"/>
  <c r="T113" i="16"/>
  <c r="T104" i="16"/>
  <c r="T110" i="16"/>
  <c r="T262" i="16"/>
  <c r="T148" i="16"/>
  <c r="T240" i="16"/>
  <c r="T261" i="16"/>
  <c r="T95" i="16"/>
  <c r="T115" i="16"/>
  <c r="T137" i="16"/>
  <c r="T98" i="16"/>
  <c r="T84" i="16"/>
  <c r="T243" i="16"/>
  <c r="T141" i="16"/>
  <c r="T248" i="16"/>
  <c r="T55" i="16"/>
  <c r="T105" i="16"/>
  <c r="T263" i="16"/>
  <c r="T90" i="16"/>
  <c r="T242" i="16"/>
  <c r="T102" i="16"/>
  <c r="T136" i="16"/>
  <c r="T101" i="16"/>
  <c r="V218" i="16"/>
  <c r="Z255" i="16"/>
  <c r="Z87" i="16"/>
  <c r="J214" i="16"/>
  <c r="J68" i="16"/>
  <c r="J213" i="16"/>
  <c r="J58" i="16"/>
  <c r="J212" i="16"/>
  <c r="J67" i="16"/>
  <c r="J211" i="16"/>
  <c r="J64" i="16"/>
  <c r="J217" i="16"/>
  <c r="J61" i="16"/>
  <c r="J222" i="16"/>
  <c r="J215" i="16"/>
  <c r="J59" i="16"/>
  <c r="J174" i="16" s="1"/>
  <c r="J216" i="16"/>
  <c r="J223" i="16"/>
  <c r="J60" i="16"/>
  <c r="J44" i="16"/>
  <c r="M121" i="16"/>
  <c r="M131" i="16"/>
  <c r="M124" i="16"/>
  <c r="M128" i="16"/>
  <c r="M127" i="16"/>
  <c r="M130" i="16"/>
  <c r="M126" i="16"/>
  <c r="M125" i="16"/>
  <c r="M129" i="16"/>
  <c r="M190" i="16" s="1"/>
  <c r="M122" i="16"/>
  <c r="M228" i="16"/>
  <c r="M123" i="16"/>
  <c r="N242" i="16"/>
  <c r="N263" i="16"/>
  <c r="N245" i="16"/>
  <c r="N141" i="16"/>
  <c r="N71" i="16"/>
  <c r="N113" i="16"/>
  <c r="N104" i="16"/>
  <c r="N139" i="16"/>
  <c r="N95" i="16"/>
  <c r="N252" i="16"/>
  <c r="N247" i="16"/>
  <c r="N237" i="16"/>
  <c r="N140" i="16"/>
  <c r="N55" i="16"/>
  <c r="N105" i="16"/>
  <c r="N90" i="16"/>
  <c r="N118" i="16"/>
  <c r="N73" i="16"/>
  <c r="N249" i="16"/>
  <c r="N239" i="16"/>
  <c r="N244" i="16"/>
  <c r="N115" i="16"/>
  <c r="N114" i="16"/>
  <c r="N98" i="16"/>
  <c r="N84" i="16"/>
  <c r="N110" i="16"/>
  <c r="N116" i="16"/>
  <c r="N241" i="16"/>
  <c r="N137" i="16"/>
  <c r="N236" i="16"/>
  <c r="N107" i="16"/>
  <c r="N106" i="16"/>
  <c r="N91" i="16"/>
  <c r="N52" i="16"/>
  <c r="N102" i="16"/>
  <c r="N108" i="16"/>
  <c r="N248" i="16"/>
  <c r="N262" i="16"/>
  <c r="N142" i="16"/>
  <c r="N93" i="16"/>
  <c r="N92" i="16"/>
  <c r="N76" i="16"/>
  <c r="N111" i="16"/>
  <c r="N135" i="16"/>
  <c r="N94" i="16"/>
  <c r="N250" i="16"/>
  <c r="N138" i="16"/>
  <c r="N136" i="16"/>
  <c r="N243" i="16"/>
  <c r="N78" i="16"/>
  <c r="N148" i="16"/>
  <c r="N45" i="16"/>
  <c r="N101" i="16"/>
  <c r="N246" i="16"/>
  <c r="N53" i="16"/>
  <c r="N238" i="16"/>
  <c r="N147" i="16"/>
  <c r="N134" i="16"/>
  <c r="N103" i="16"/>
  <c r="N251" i="16"/>
  <c r="N83" i="16"/>
  <c r="N261" i="16"/>
  <c r="N80" i="16"/>
  <c r="N117" i="16"/>
  <c r="N260" i="16"/>
  <c r="N79" i="16"/>
  <c r="N109" i="16"/>
  <c r="N240" i="16"/>
  <c r="N77" i="16"/>
  <c r="N72" i="16"/>
  <c r="N146" i="16"/>
  <c r="N54" i="16"/>
  <c r="P218" i="16"/>
  <c r="T255" i="16"/>
  <c r="T87" i="16"/>
  <c r="AG190" i="16"/>
  <c r="AG204" i="16"/>
  <c r="AG186" i="16"/>
  <c r="AG192" i="16"/>
  <c r="AG182" i="16"/>
  <c r="AG178" i="16"/>
  <c r="AG184" i="16"/>
  <c r="AG200" i="16"/>
  <c r="AG174" i="16"/>
  <c r="AG180" i="16"/>
  <c r="AG183" i="16"/>
  <c r="AG206" i="16"/>
  <c r="AG205" i="16"/>
  <c r="AG203" i="16"/>
  <c r="AG207" i="16"/>
  <c r="AG176" i="16"/>
  <c r="AG197" i="16"/>
  <c r="AG187" i="16"/>
  <c r="AG201" i="16"/>
  <c r="AG175" i="16"/>
  <c r="AG198" i="16"/>
  <c r="AG173" i="16"/>
  <c r="AG194" i="16"/>
  <c r="AG177" i="16"/>
  <c r="AG191" i="16"/>
  <c r="AG189" i="16"/>
  <c r="AG181" i="16"/>
  <c r="AG179" i="16"/>
  <c r="AG193" i="16"/>
  <c r="AG202" i="16"/>
  <c r="AG185" i="16"/>
  <c r="O216" i="16"/>
  <c r="O61" i="16"/>
  <c r="O223" i="16"/>
  <c r="O60" i="16"/>
  <c r="O215" i="16"/>
  <c r="O44" i="16"/>
  <c r="O222" i="16"/>
  <c r="O59" i="16"/>
  <c r="O214" i="16"/>
  <c r="O68" i="16"/>
  <c r="O217" i="16"/>
  <c r="O211" i="16"/>
  <c r="O64" i="16"/>
  <c r="O213" i="16"/>
  <c r="O212" i="16"/>
  <c r="O58" i="16"/>
  <c r="O67" i="16"/>
  <c r="R127" i="16"/>
  <c r="R123" i="16"/>
  <c r="R121" i="16"/>
  <c r="R125" i="16"/>
  <c r="R122" i="16"/>
  <c r="R131" i="16"/>
  <c r="R228" i="16"/>
  <c r="R130" i="16"/>
  <c r="R126" i="16"/>
  <c r="R124" i="16"/>
  <c r="R129" i="16"/>
  <c r="R128" i="16"/>
  <c r="S260" i="16"/>
  <c r="S148" i="16"/>
  <c r="S240" i="16"/>
  <c r="S136" i="16"/>
  <c r="S73" i="16"/>
  <c r="S93" i="16"/>
  <c r="S106" i="16"/>
  <c r="S76" i="16"/>
  <c r="S138" i="16"/>
  <c r="S244" i="16"/>
  <c r="S140" i="16"/>
  <c r="S146" i="16"/>
  <c r="S110" i="16"/>
  <c r="S118" i="16"/>
  <c r="S80" i="16"/>
  <c r="S92" i="16"/>
  <c r="S53" i="16"/>
  <c r="S111" i="16"/>
  <c r="S236" i="16"/>
  <c r="S249" i="16"/>
  <c r="S247" i="16"/>
  <c r="S102" i="16"/>
  <c r="S116" i="16"/>
  <c r="S79" i="16"/>
  <c r="S77" i="16"/>
  <c r="S142" i="16"/>
  <c r="S103" i="16"/>
  <c r="S251" i="16"/>
  <c r="S241" i="16"/>
  <c r="S239" i="16"/>
  <c r="S134" i="16"/>
  <c r="S108" i="16"/>
  <c r="S78" i="16"/>
  <c r="S54" i="16"/>
  <c r="S83" i="16"/>
  <c r="S263" i="16"/>
  <c r="S243" i="16"/>
  <c r="S147" i="16"/>
  <c r="S137" i="16"/>
  <c r="S117" i="16"/>
  <c r="S94" i="16"/>
  <c r="S71" i="16"/>
  <c r="S113" i="16"/>
  <c r="S104" i="16"/>
  <c r="S45" i="16"/>
  <c r="S237" i="16"/>
  <c r="S242" i="16"/>
  <c r="S248" i="16"/>
  <c r="S238" i="16"/>
  <c r="S95" i="16"/>
  <c r="S107" i="16"/>
  <c r="S114" i="16"/>
  <c r="S91" i="16"/>
  <c r="S52" i="16"/>
  <c r="S139" i="16"/>
  <c r="S55" i="16"/>
  <c r="S252" i="16"/>
  <c r="S135" i="16"/>
  <c r="S262" i="16"/>
  <c r="S105" i="16"/>
  <c r="S141" i="16"/>
  <c r="S246" i="16"/>
  <c r="S98" i="16"/>
  <c r="S72" i="16"/>
  <c r="S261" i="16"/>
  <c r="S109" i="16"/>
  <c r="S90" i="16"/>
  <c r="S245" i="16"/>
  <c r="S101" i="16"/>
  <c r="S84" i="16"/>
  <c r="S250" i="16"/>
  <c r="S115" i="16"/>
  <c r="U218" i="16"/>
  <c r="Y255" i="16"/>
  <c r="Y87" i="16"/>
  <c r="I217" i="16"/>
  <c r="I60" i="16"/>
  <c r="I175" i="16" s="1"/>
  <c r="I223" i="16"/>
  <c r="I216" i="16"/>
  <c r="I44" i="16"/>
  <c r="I215" i="16"/>
  <c r="I59" i="16"/>
  <c r="I174" i="16" s="1"/>
  <c r="I222" i="16"/>
  <c r="I68" i="16"/>
  <c r="I214" i="16"/>
  <c r="I58" i="16"/>
  <c r="I173" i="16" s="1"/>
  <c r="I211" i="16"/>
  <c r="I61" i="16"/>
  <c r="I176" i="16" s="1"/>
  <c r="I213" i="16"/>
  <c r="I212" i="16"/>
  <c r="I67" i="16"/>
  <c r="I64" i="16"/>
  <c r="L130" i="16"/>
  <c r="L126" i="16"/>
  <c r="L122" i="16"/>
  <c r="L125" i="16"/>
  <c r="L129" i="16"/>
  <c r="L128" i="16"/>
  <c r="L123" i="16"/>
  <c r="L121" i="16"/>
  <c r="L127" i="16"/>
  <c r="L228" i="16"/>
  <c r="L131" i="16"/>
  <c r="L124" i="16"/>
  <c r="M261" i="16"/>
  <c r="M147" i="16"/>
  <c r="M239" i="16"/>
  <c r="M244" i="16"/>
  <c r="M140" i="16"/>
  <c r="M55" i="16"/>
  <c r="M206" i="16" s="1"/>
  <c r="M113" i="16"/>
  <c r="M104" i="16"/>
  <c r="M118" i="16"/>
  <c r="M251" i="16"/>
  <c r="M139" i="16"/>
  <c r="M137" i="16"/>
  <c r="M236" i="16"/>
  <c r="M115" i="16"/>
  <c r="M136" i="16"/>
  <c r="M105" i="16"/>
  <c r="M90" i="16"/>
  <c r="M110" i="16"/>
  <c r="M243" i="16"/>
  <c r="M248" i="16"/>
  <c r="M260" i="16"/>
  <c r="M142" i="16"/>
  <c r="M107" i="16"/>
  <c r="M114" i="16"/>
  <c r="M98" i="16"/>
  <c r="M193" i="16" s="1"/>
  <c r="M84" i="16"/>
  <c r="M183" i="16" s="1"/>
  <c r="M102" i="16"/>
  <c r="M250" i="16"/>
  <c r="M240" i="16"/>
  <c r="M246" i="16"/>
  <c r="M134" i="16"/>
  <c r="M93" i="16"/>
  <c r="M106" i="16"/>
  <c r="M91" i="16"/>
  <c r="M52" i="16"/>
  <c r="M178" i="16" s="1"/>
  <c r="M117" i="16"/>
  <c r="M242" i="16"/>
  <c r="M146" i="16"/>
  <c r="M186" i="16" s="1"/>
  <c r="M238" i="16"/>
  <c r="M116" i="16"/>
  <c r="M80" i="16"/>
  <c r="M92" i="16"/>
  <c r="M76" i="16"/>
  <c r="M180" i="16" s="1"/>
  <c r="M111" i="16"/>
  <c r="M109" i="16"/>
  <c r="M262" i="16"/>
  <c r="M241" i="16"/>
  <c r="M247" i="16"/>
  <c r="M135" i="16"/>
  <c r="M191" i="16" s="1"/>
  <c r="M72" i="16"/>
  <c r="M71" i="16"/>
  <c r="M148" i="16"/>
  <c r="M45" i="16"/>
  <c r="M73" i="16"/>
  <c r="M202" i="16" s="1"/>
  <c r="M108" i="16"/>
  <c r="M103" i="16"/>
  <c r="M94" i="16"/>
  <c r="M83" i="16"/>
  <c r="M252" i="16"/>
  <c r="M79" i="16"/>
  <c r="M182" i="16" s="1"/>
  <c r="M101" i="16"/>
  <c r="M249" i="16"/>
  <c r="M78" i="16"/>
  <c r="M95" i="16"/>
  <c r="M53" i="16"/>
  <c r="M138" i="16"/>
  <c r="M77" i="16"/>
  <c r="M245" i="16"/>
  <c r="M263" i="16"/>
  <c r="M54" i="16"/>
  <c r="M205" i="16" s="1"/>
  <c r="M237" i="16"/>
  <c r="M141" i="16"/>
  <c r="O218" i="16"/>
  <c r="K255" i="16"/>
  <c r="K87" i="16"/>
  <c r="K184" i="16" s="1"/>
  <c r="AF206" i="16"/>
  <c r="AF182" i="16"/>
  <c r="AF178" i="16"/>
  <c r="AF174" i="16"/>
  <c r="AF180" i="16"/>
  <c r="AF184" i="16"/>
  <c r="AF191" i="16"/>
  <c r="AF205" i="16"/>
  <c r="AF203" i="16"/>
  <c r="AF193" i="16"/>
  <c r="AF207" i="16"/>
  <c r="AF183" i="16"/>
  <c r="AF197" i="16"/>
  <c r="AF187" i="16"/>
  <c r="AF177" i="16"/>
  <c r="AF201" i="16"/>
  <c r="AF175" i="16"/>
  <c r="AF189" i="16"/>
  <c r="AF179" i="16"/>
  <c r="AF185" i="16"/>
  <c r="AF192" i="16"/>
  <c r="AF190" i="16"/>
  <c r="AF204" i="16"/>
  <c r="AF186" i="16"/>
  <c r="AF176" i="16"/>
  <c r="AF200" i="16"/>
  <c r="AF198" i="16"/>
  <c r="AF181" i="16"/>
  <c r="AF173" i="16"/>
  <c r="AF194" i="16"/>
  <c r="AF202" i="16"/>
  <c r="E263" i="14"/>
  <c r="L223" i="39" s="1"/>
  <c r="E117" i="14"/>
  <c r="L78" i="39" s="1"/>
  <c r="E84" i="14"/>
  <c r="L45" i="39" s="1"/>
  <c r="E135" i="14"/>
  <c r="L97" i="39" s="1"/>
  <c r="E250" i="14"/>
  <c r="L209" i="39" s="1"/>
  <c r="E261" i="14"/>
  <c r="L221" i="39" s="1"/>
  <c r="E108" i="14"/>
  <c r="L69" i="39" s="1"/>
  <c r="E113" i="14"/>
  <c r="L74" i="39" s="1"/>
  <c r="E78" i="14"/>
  <c r="L39" i="39" s="1"/>
  <c r="E196" i="14"/>
  <c r="L157" i="39" s="1"/>
  <c r="E204" i="14"/>
  <c r="L165" i="39" s="1"/>
  <c r="AB47" i="19"/>
  <c r="H42" i="19"/>
  <c r="G2" i="20" s="1" a="1"/>
  <c r="AB51" i="19"/>
  <c r="AB50" i="19"/>
  <c r="AB49" i="19"/>
  <c r="AB52" i="19"/>
  <c r="AB48" i="19"/>
  <c r="P44" i="19"/>
  <c r="T51" i="19"/>
  <c r="E123" i="14"/>
  <c r="L84" i="39" s="1"/>
  <c r="E126" i="14"/>
  <c r="L87" i="39" s="1"/>
  <c r="E213" i="14"/>
  <c r="L174" i="39" s="1"/>
  <c r="E216" i="14"/>
  <c r="L177" i="39" s="1"/>
  <c r="E214" i="14"/>
  <c r="L175" i="39" s="1"/>
  <c r="E221" i="12"/>
  <c r="I182" i="39" s="1"/>
  <c r="U56" i="19" a="1"/>
  <c r="U56" i="19" s="1"/>
  <c r="AH252" i="16"/>
  <c r="AH134" i="16"/>
  <c r="AH140" i="16"/>
  <c r="AH240" i="16"/>
  <c r="AH103" i="16"/>
  <c r="AH101" i="16"/>
  <c r="AH107" i="16"/>
  <c r="AH114" i="16"/>
  <c r="AH91" i="16"/>
  <c r="AH52" i="16"/>
  <c r="AH246" i="16"/>
  <c r="AH263" i="16"/>
  <c r="AH261" i="16"/>
  <c r="AH146" i="16"/>
  <c r="AH83" i="16"/>
  <c r="AH95" i="16"/>
  <c r="AH93" i="16"/>
  <c r="AH106" i="16"/>
  <c r="AH76" i="16"/>
  <c r="AH238" i="16"/>
  <c r="AH243" i="16"/>
  <c r="AH251" i="16"/>
  <c r="AH138" i="16"/>
  <c r="AH45" i="16"/>
  <c r="AH73" i="16"/>
  <c r="AH80" i="16"/>
  <c r="AH92" i="16"/>
  <c r="AH53" i="16"/>
  <c r="AH245" i="16"/>
  <c r="AH141" i="16"/>
  <c r="AH249" i="16"/>
  <c r="AH118" i="16"/>
  <c r="AH110" i="16"/>
  <c r="AH116" i="16"/>
  <c r="AH79" i="16"/>
  <c r="AH77" i="16"/>
  <c r="AH135" i="16"/>
  <c r="AH237" i="16"/>
  <c r="AH262" i="16"/>
  <c r="AH241" i="16"/>
  <c r="AH247" i="16"/>
  <c r="AH102" i="16"/>
  <c r="AH108" i="16"/>
  <c r="AH78" i="16"/>
  <c r="AH54" i="16"/>
  <c r="AH244" i="16"/>
  <c r="AH250" i="16"/>
  <c r="AH147" i="16"/>
  <c r="AH239" i="16"/>
  <c r="AH136" i="16"/>
  <c r="AH94" i="16"/>
  <c r="AH71" i="16"/>
  <c r="AH113" i="16"/>
  <c r="AH104" i="16"/>
  <c r="AH142" i="16"/>
  <c r="AH148" i="16"/>
  <c r="AH248" i="16"/>
  <c r="AH111" i="16"/>
  <c r="AH109" i="16"/>
  <c r="AH115" i="16"/>
  <c r="AH139" i="16"/>
  <c r="AH98" i="16"/>
  <c r="AH84" i="16"/>
  <c r="AH236" i="16"/>
  <c r="AH90" i="16"/>
  <c r="AH242" i="16"/>
  <c r="AH260" i="16"/>
  <c r="AH137" i="16"/>
  <c r="AH117" i="16"/>
  <c r="AH72" i="16"/>
  <c r="AH105" i="16"/>
  <c r="AH55" i="16"/>
  <c r="W152" i="16"/>
  <c r="W165" i="16"/>
  <c r="W164" i="16"/>
  <c r="W160" i="16"/>
  <c r="W161" i="16"/>
  <c r="W153" i="16"/>
  <c r="W155" i="16"/>
  <c r="W159" i="16"/>
  <c r="W166" i="16"/>
  <c r="W154" i="16"/>
  <c r="Z204" i="16"/>
  <c r="Z186" i="16"/>
  <c r="Z191" i="16"/>
  <c r="Z198" i="16"/>
  <c r="Z178" i="16"/>
  <c r="Z200" i="16"/>
  <c r="Z182" i="16"/>
  <c r="Z190" i="16"/>
  <c r="Z180" i="16"/>
  <c r="Z192" i="16"/>
  <c r="Z205" i="16"/>
  <c r="Z203" i="16"/>
  <c r="Z207" i="16"/>
  <c r="Z184" i="16"/>
  <c r="Z197" i="16"/>
  <c r="Z187" i="16"/>
  <c r="Z201" i="16"/>
  <c r="Z176" i="16"/>
  <c r="Z173" i="16"/>
  <c r="Z194" i="16"/>
  <c r="Z177" i="16"/>
  <c r="Z183" i="16"/>
  <c r="Z193" i="16"/>
  <c r="Z179" i="16"/>
  <c r="Z185" i="16"/>
  <c r="Z175" i="16"/>
  <c r="Z206" i="16"/>
  <c r="Z174" i="16"/>
  <c r="Z189" i="16"/>
  <c r="Z181" i="16"/>
  <c r="Z202" i="16"/>
  <c r="K130" i="16"/>
  <c r="K129" i="16"/>
  <c r="K190" i="16" s="1"/>
  <c r="K127" i="16"/>
  <c r="K124" i="16"/>
  <c r="K128" i="16"/>
  <c r="K125" i="16"/>
  <c r="K228" i="16"/>
  <c r="K131" i="16"/>
  <c r="K121" i="16"/>
  <c r="K123" i="16"/>
  <c r="K126" i="16"/>
  <c r="K122" i="16"/>
  <c r="Q218" i="16"/>
  <c r="AF255" i="16"/>
  <c r="AF87" i="16"/>
  <c r="Z236" i="16"/>
  <c r="Z250" i="16"/>
  <c r="Z240" i="16"/>
  <c r="Z139" i="16"/>
  <c r="Z117" i="16"/>
  <c r="Z72" i="16"/>
  <c r="Z55" i="16"/>
  <c r="Z105" i="16"/>
  <c r="Z84" i="16"/>
  <c r="Z263" i="16"/>
  <c r="Z261" i="16"/>
  <c r="Z140" i="16"/>
  <c r="Z118" i="16"/>
  <c r="Z83" i="16"/>
  <c r="Z95" i="16"/>
  <c r="Z93" i="16"/>
  <c r="Z106" i="16"/>
  <c r="Z76" i="16"/>
  <c r="Z245" i="16"/>
  <c r="Z243" i="16"/>
  <c r="Z249" i="16"/>
  <c r="Z252" i="16"/>
  <c r="Z45" i="16"/>
  <c r="Z73" i="16"/>
  <c r="Z80" i="16"/>
  <c r="Z92" i="16"/>
  <c r="Z53" i="16"/>
  <c r="Z244" i="16"/>
  <c r="Z238" i="16"/>
  <c r="Z242" i="16"/>
  <c r="Z239" i="16"/>
  <c r="Z101" i="16"/>
  <c r="Z71" i="16"/>
  <c r="Z260" i="16"/>
  <c r="Z79" i="16"/>
  <c r="Z237" i="16"/>
  <c r="Z148" i="16"/>
  <c r="Z137" i="16"/>
  <c r="Z116" i="16"/>
  <c r="Z136" i="16"/>
  <c r="Z104" i="16"/>
  <c r="Z98" i="16"/>
  <c r="Z262" i="16"/>
  <c r="Z241" i="16"/>
  <c r="Z111" i="16"/>
  <c r="Z108" i="16"/>
  <c r="Z114" i="16"/>
  <c r="Z90" i="16"/>
  <c r="Z142" i="16"/>
  <c r="Z147" i="16"/>
  <c r="Z103" i="16"/>
  <c r="Z94" i="16"/>
  <c r="Z77" i="16"/>
  <c r="Z52" i="16"/>
  <c r="Z134" i="16"/>
  <c r="Z248" i="16"/>
  <c r="Z110" i="16"/>
  <c r="Z115" i="16"/>
  <c r="Z54" i="16"/>
  <c r="Z141" i="16"/>
  <c r="Z146" i="16"/>
  <c r="Z102" i="16"/>
  <c r="Z107" i="16"/>
  <c r="Z113" i="16"/>
  <c r="Z135" i="16"/>
  <c r="Z246" i="16"/>
  <c r="Z251" i="16"/>
  <c r="Z247" i="16"/>
  <c r="Z109" i="16"/>
  <c r="Z78" i="16"/>
  <c r="Z91" i="16"/>
  <c r="Z138" i="16"/>
  <c r="AA223" i="16"/>
  <c r="AA44" i="16"/>
  <c r="AA212" i="16"/>
  <c r="AA59" i="16"/>
  <c r="AA222" i="16"/>
  <c r="AA68" i="16"/>
  <c r="AA213" i="16"/>
  <c r="AA214" i="16"/>
  <c r="AA58" i="16"/>
  <c r="AA67" i="16"/>
  <c r="AA211" i="16"/>
  <c r="AA64" i="16"/>
  <c r="AA216" i="16"/>
  <c r="AA60" i="16"/>
  <c r="AA215" i="16"/>
  <c r="AA61" i="16"/>
  <c r="AA217" i="16"/>
  <c r="AD121" i="16"/>
  <c r="AD127" i="16"/>
  <c r="AD124" i="16"/>
  <c r="AD128" i="16"/>
  <c r="AD130" i="16"/>
  <c r="AD131" i="16"/>
  <c r="AD123" i="16"/>
  <c r="AD126" i="16"/>
  <c r="AD129" i="16"/>
  <c r="AD122" i="16"/>
  <c r="AD228" i="16"/>
  <c r="AD125" i="16"/>
  <c r="W249" i="16"/>
  <c r="W238" i="16"/>
  <c r="W236" i="16"/>
  <c r="W140" i="16"/>
  <c r="W139" i="16"/>
  <c r="W104" i="16"/>
  <c r="W142" i="16"/>
  <c r="W138" i="16"/>
  <c r="W107" i="16"/>
  <c r="W241" i="16"/>
  <c r="W136" i="16"/>
  <c r="W261" i="16"/>
  <c r="W147" i="16"/>
  <c r="W113" i="16"/>
  <c r="W90" i="16"/>
  <c r="W110" i="16"/>
  <c r="W118" i="16"/>
  <c r="W93" i="16"/>
  <c r="W248" i="16"/>
  <c r="W263" i="16"/>
  <c r="W251" i="16"/>
  <c r="W114" i="16"/>
  <c r="W105" i="16"/>
  <c r="W84" i="16"/>
  <c r="W102" i="16"/>
  <c r="W116" i="16"/>
  <c r="W80" i="16"/>
  <c r="W240" i="16"/>
  <c r="W245" i="16"/>
  <c r="W243" i="16"/>
  <c r="W106" i="16"/>
  <c r="W98" i="16"/>
  <c r="W52" i="16"/>
  <c r="W117" i="16"/>
  <c r="W108" i="16"/>
  <c r="W79" i="16"/>
  <c r="W247" i="16"/>
  <c r="W237" i="16"/>
  <c r="W141" i="16"/>
  <c r="W92" i="16"/>
  <c r="W91" i="16"/>
  <c r="W111" i="16"/>
  <c r="W109" i="16"/>
  <c r="W94" i="16"/>
  <c r="W78" i="16"/>
  <c r="W252" i="16"/>
  <c r="W246" i="16"/>
  <c r="W244" i="16"/>
  <c r="W148" i="16"/>
  <c r="W146" i="16"/>
  <c r="W45" i="16"/>
  <c r="W73" i="16"/>
  <c r="W115" i="16"/>
  <c r="W77" i="16"/>
  <c r="W72" i="16"/>
  <c r="W260" i="16"/>
  <c r="W54" i="16"/>
  <c r="W134" i="16"/>
  <c r="W239" i="16"/>
  <c r="W76" i="16"/>
  <c r="W71" i="16"/>
  <c r="W137" i="16"/>
  <c r="W53" i="16"/>
  <c r="W55" i="16"/>
  <c r="W135" i="16"/>
  <c r="W103" i="16"/>
  <c r="W262" i="16"/>
  <c r="W83" i="16"/>
  <c r="W250" i="16"/>
  <c r="W101" i="16"/>
  <c r="W242" i="16"/>
  <c r="W95" i="16"/>
  <c r="Y218" i="16"/>
  <c r="H195" i="16"/>
  <c r="H170" i="16"/>
  <c r="H43" i="16"/>
  <c r="H196" i="16"/>
  <c r="H268" i="16"/>
  <c r="H267" i="16"/>
  <c r="J264" i="16"/>
  <c r="K159" i="16"/>
  <c r="K152" i="16"/>
  <c r="K155" i="16"/>
  <c r="K165" i="16"/>
  <c r="K161" i="16"/>
  <c r="K164" i="16"/>
  <c r="K154" i="16"/>
  <c r="K166" i="16"/>
  <c r="K160" i="16"/>
  <c r="K153" i="16"/>
  <c r="M217" i="16"/>
  <c r="M61" i="16"/>
  <c r="M216" i="16"/>
  <c r="M60" i="16"/>
  <c r="M223" i="16"/>
  <c r="M44" i="16"/>
  <c r="M215" i="16"/>
  <c r="M59" i="16"/>
  <c r="M222" i="16"/>
  <c r="M68" i="16"/>
  <c r="M211" i="16"/>
  <c r="M212" i="16"/>
  <c r="M64" i="16"/>
  <c r="M58" i="16"/>
  <c r="M173" i="16" s="1"/>
  <c r="M67" i="16"/>
  <c r="M214" i="16"/>
  <c r="M213" i="16"/>
  <c r="X130" i="16"/>
  <c r="X123" i="16"/>
  <c r="X122" i="16"/>
  <c r="X228" i="16"/>
  <c r="X129" i="16"/>
  <c r="X131" i="16"/>
  <c r="X128" i="16"/>
  <c r="X126" i="16"/>
  <c r="X124" i="16"/>
  <c r="X127" i="16"/>
  <c r="X125" i="16"/>
  <c r="X121" i="16"/>
  <c r="Y247" i="16"/>
  <c r="Y262" i="16"/>
  <c r="Y260" i="16"/>
  <c r="Y139" i="16"/>
  <c r="Y90" i="16"/>
  <c r="Y110" i="16"/>
  <c r="Y116" i="16"/>
  <c r="Y79" i="16"/>
  <c r="Y77" i="16"/>
  <c r="Y239" i="16"/>
  <c r="Y244" i="16"/>
  <c r="Y251" i="16"/>
  <c r="Y248" i="16"/>
  <c r="Y84" i="16"/>
  <c r="Y102" i="16"/>
  <c r="Y108" i="16"/>
  <c r="Y78" i="16"/>
  <c r="Y54" i="16"/>
  <c r="Y246" i="16"/>
  <c r="Y236" i="16"/>
  <c r="Y250" i="16"/>
  <c r="Y240" i="16"/>
  <c r="Y52" i="16"/>
  <c r="Y117" i="16"/>
  <c r="Y94" i="16"/>
  <c r="Y71" i="16"/>
  <c r="Y113" i="16"/>
  <c r="Y238" i="16"/>
  <c r="Y142" i="16"/>
  <c r="Y242" i="16"/>
  <c r="Y146" i="16"/>
  <c r="Y137" i="16"/>
  <c r="Y109" i="16"/>
  <c r="Y72" i="16"/>
  <c r="Y55" i="16"/>
  <c r="Y105" i="16"/>
  <c r="Y263" i="16"/>
  <c r="Y134" i="16"/>
  <c r="Y148" i="16"/>
  <c r="Y138" i="16"/>
  <c r="Y111" i="16"/>
  <c r="Y101" i="16"/>
  <c r="Y115" i="16"/>
  <c r="Y136" i="16"/>
  <c r="Y98" i="16"/>
  <c r="Y252" i="16"/>
  <c r="Y135" i="16"/>
  <c r="Y141" i="16"/>
  <c r="Y147" i="16"/>
  <c r="Y104" i="16"/>
  <c r="Y45" i="16"/>
  <c r="Y140" i="16"/>
  <c r="Y80" i="16"/>
  <c r="Y92" i="16"/>
  <c r="Y53" i="16"/>
  <c r="Y261" i="16"/>
  <c r="Y95" i="16"/>
  <c r="Y243" i="16"/>
  <c r="Y73" i="16"/>
  <c r="Y249" i="16"/>
  <c r="Y107" i="16"/>
  <c r="Y241" i="16"/>
  <c r="Y93" i="16"/>
  <c r="Y118" i="16"/>
  <c r="Y114" i="16"/>
  <c r="Y106" i="16"/>
  <c r="Y245" i="16"/>
  <c r="Y103" i="16"/>
  <c r="Y91" i="16"/>
  <c r="Y237" i="16"/>
  <c r="Y83" i="16"/>
  <c r="Y76" i="16"/>
  <c r="AA218" i="16"/>
  <c r="AE255" i="16"/>
  <c r="AE87" i="16"/>
  <c r="G264" i="16"/>
  <c r="P165" i="16"/>
  <c r="P164" i="16"/>
  <c r="P155" i="16"/>
  <c r="P154" i="16"/>
  <c r="P152" i="16"/>
  <c r="P160" i="16"/>
  <c r="P153" i="16"/>
  <c r="P166" i="16"/>
  <c r="P159" i="16"/>
  <c r="P161" i="16"/>
  <c r="Z223" i="16"/>
  <c r="Z44" i="16"/>
  <c r="Z222" i="16"/>
  <c r="Z215" i="16"/>
  <c r="Z59" i="16"/>
  <c r="Z214" i="16"/>
  <c r="Z68" i="16"/>
  <c r="Z213" i="16"/>
  <c r="Z58" i="16"/>
  <c r="Z212" i="16"/>
  <c r="Z67" i="16"/>
  <c r="Z216" i="16"/>
  <c r="Z60" i="16"/>
  <c r="Z64" i="16"/>
  <c r="Z211" i="16"/>
  <c r="Z217" i="16"/>
  <c r="Z61" i="16"/>
  <c r="AC121" i="16"/>
  <c r="AC131" i="16"/>
  <c r="AC124" i="16"/>
  <c r="AC128" i="16"/>
  <c r="AC127" i="16"/>
  <c r="AC130" i="16"/>
  <c r="AC126" i="16"/>
  <c r="AC125" i="16"/>
  <c r="AC129" i="16"/>
  <c r="AC122" i="16"/>
  <c r="AC228" i="16"/>
  <c r="AC123" i="16"/>
  <c r="AD241" i="16"/>
  <c r="AD137" i="16"/>
  <c r="AD142" i="16"/>
  <c r="AD93" i="16"/>
  <c r="AD106" i="16"/>
  <c r="AD91" i="16"/>
  <c r="AD111" i="16"/>
  <c r="AD109" i="16"/>
  <c r="AD94" i="16"/>
  <c r="AD261" i="16"/>
  <c r="AD248" i="16"/>
  <c r="AD246" i="16"/>
  <c r="AD134" i="16"/>
  <c r="AD80" i="16"/>
  <c r="AD92" i="16"/>
  <c r="AD76" i="16"/>
  <c r="AD103" i="16"/>
  <c r="AD101" i="16"/>
  <c r="AD72" i="16"/>
  <c r="AD260" i="16"/>
  <c r="AD240" i="16"/>
  <c r="AD238" i="16"/>
  <c r="AD263" i="16"/>
  <c r="AD79" i="16"/>
  <c r="AD77" i="16"/>
  <c r="AD53" i="16"/>
  <c r="AD83" i="16"/>
  <c r="AD95" i="16"/>
  <c r="AD262" i="16"/>
  <c r="AD146" i="16"/>
  <c r="AD136" i="16"/>
  <c r="AD243" i="16"/>
  <c r="AD78" i="16"/>
  <c r="AD54" i="16"/>
  <c r="AD45" i="16"/>
  <c r="AD73" i="16"/>
  <c r="AD251" i="16"/>
  <c r="AD138" i="16"/>
  <c r="AD245" i="16"/>
  <c r="AD141" i="16"/>
  <c r="AD71" i="16"/>
  <c r="AD140" i="16"/>
  <c r="AD104" i="16"/>
  <c r="AD110" i="16"/>
  <c r="AD147" i="16"/>
  <c r="AD249" i="16"/>
  <c r="AD239" i="16"/>
  <c r="AD236" i="16"/>
  <c r="AD107" i="16"/>
  <c r="AD114" i="16"/>
  <c r="AD98" i="16"/>
  <c r="AD52" i="16"/>
  <c r="AD117" i="16"/>
  <c r="AD108" i="16"/>
  <c r="AD237" i="16"/>
  <c r="AD90" i="16"/>
  <c r="AD244" i="16"/>
  <c r="AD84" i="16"/>
  <c r="AD135" i="16"/>
  <c r="AD102" i="16"/>
  <c r="AD252" i="16"/>
  <c r="AD115" i="16"/>
  <c r="AD148" i="16"/>
  <c r="AD113" i="16"/>
  <c r="AD250" i="16"/>
  <c r="AD55" i="16"/>
  <c r="AD139" i="16"/>
  <c r="AD242" i="16"/>
  <c r="AD118" i="16"/>
  <c r="AD116" i="16"/>
  <c r="AD247" i="16"/>
  <c r="AD105" i="16"/>
  <c r="AF218" i="16"/>
  <c r="AJ255" i="16"/>
  <c r="AJ87" i="16"/>
  <c r="G268" i="16"/>
  <c r="G196" i="16"/>
  <c r="G195" i="16"/>
  <c r="G170" i="16"/>
  <c r="G43" i="16"/>
  <c r="G267" i="16"/>
  <c r="I264" i="16"/>
  <c r="J160" i="16"/>
  <c r="J153" i="16"/>
  <c r="J159" i="16"/>
  <c r="J164" i="16"/>
  <c r="J152" i="16"/>
  <c r="J197" i="16" s="1"/>
  <c r="J166" i="16"/>
  <c r="J154" i="16"/>
  <c r="J200" i="16" s="1"/>
  <c r="J155" i="16"/>
  <c r="J161" i="16"/>
  <c r="J165" i="16"/>
  <c r="T214" i="16"/>
  <c r="T58" i="16"/>
  <c r="T212" i="16"/>
  <c r="T213" i="16"/>
  <c r="T67" i="16"/>
  <c r="T211" i="16"/>
  <c r="T64" i="16"/>
  <c r="T217" i="16"/>
  <c r="T61" i="16"/>
  <c r="T216" i="16"/>
  <c r="T60" i="16"/>
  <c r="T222" i="16"/>
  <c r="T68" i="16"/>
  <c r="T223" i="16"/>
  <c r="T215" i="16"/>
  <c r="T44" i="16"/>
  <c r="T59" i="16"/>
  <c r="O131" i="16"/>
  <c r="O123" i="16"/>
  <c r="O130" i="16"/>
  <c r="O129" i="16"/>
  <c r="O228" i="16"/>
  <c r="O126" i="16"/>
  <c r="O125" i="16"/>
  <c r="O127" i="16"/>
  <c r="O122" i="16"/>
  <c r="O124" i="16"/>
  <c r="O128" i="16"/>
  <c r="O121" i="16"/>
  <c r="X248" i="16"/>
  <c r="X263" i="16"/>
  <c r="X134" i="16"/>
  <c r="X249" i="16"/>
  <c r="X98" i="16"/>
  <c r="X52" i="16"/>
  <c r="X117" i="16"/>
  <c r="X108" i="16"/>
  <c r="X78" i="16"/>
  <c r="X240" i="16"/>
  <c r="X245" i="16"/>
  <c r="X261" i="16"/>
  <c r="X241" i="16"/>
  <c r="X91" i="16"/>
  <c r="X137" i="16"/>
  <c r="X109" i="16"/>
  <c r="X94" i="16"/>
  <c r="X71" i="16"/>
  <c r="X252" i="16"/>
  <c r="X237" i="16"/>
  <c r="X243" i="16"/>
  <c r="X147" i="16"/>
  <c r="X76" i="16"/>
  <c r="X111" i="16"/>
  <c r="X101" i="16"/>
  <c r="X72" i="16"/>
  <c r="X55" i="16"/>
  <c r="X247" i="16"/>
  <c r="X135" i="16"/>
  <c r="X260" i="16"/>
  <c r="X139" i="16"/>
  <c r="X53" i="16"/>
  <c r="X103" i="16"/>
  <c r="X95" i="16"/>
  <c r="X115" i="16"/>
  <c r="X114" i="16"/>
  <c r="X239" i="16"/>
  <c r="X262" i="16"/>
  <c r="X250" i="16"/>
  <c r="X146" i="16"/>
  <c r="X83" i="16"/>
  <c r="X73" i="16"/>
  <c r="X107" i="16"/>
  <c r="X106" i="16"/>
  <c r="X251" i="16"/>
  <c r="X136" i="16"/>
  <c r="X142" i="16"/>
  <c r="X140" i="16"/>
  <c r="X105" i="16"/>
  <c r="X84" i="16"/>
  <c r="X102" i="16"/>
  <c r="X116" i="16"/>
  <c r="X79" i="16"/>
  <c r="X54" i="16"/>
  <c r="X141" i="16"/>
  <c r="X93" i="16"/>
  <c r="X113" i="16"/>
  <c r="X80" i="16"/>
  <c r="X246" i="16"/>
  <c r="X104" i="16"/>
  <c r="X92" i="16"/>
  <c r="X238" i="16"/>
  <c r="X90" i="16"/>
  <c r="X77" i="16"/>
  <c r="X244" i="16"/>
  <c r="X45" i="16"/>
  <c r="X138" i="16"/>
  <c r="X236" i="16"/>
  <c r="X110" i="16"/>
  <c r="X242" i="16"/>
  <c r="X148" i="16"/>
  <c r="X118" i="16"/>
  <c r="Z218" i="16"/>
  <c r="AD255" i="16"/>
  <c r="AD87" i="16"/>
  <c r="G182" i="14"/>
  <c r="E79" i="14"/>
  <c r="L40" i="39" s="1"/>
  <c r="E114" i="14"/>
  <c r="L75" i="39" s="1"/>
  <c r="E107" i="14"/>
  <c r="L68" i="39" s="1"/>
  <c r="E105" i="14"/>
  <c r="L66" i="39" s="1"/>
  <c r="E243" i="14"/>
  <c r="L202" i="39" s="1"/>
  <c r="E116" i="14"/>
  <c r="L77" i="39" s="1"/>
  <c r="E138" i="14"/>
  <c r="L100" i="39" s="1"/>
  <c r="E195" i="14"/>
  <c r="L156" i="39" s="1"/>
  <c r="E159" i="14"/>
  <c r="L121" i="39" s="1"/>
  <c r="E175" i="14"/>
  <c r="L136" i="39" s="1"/>
  <c r="E191" i="14"/>
  <c r="L152" i="39" s="1"/>
  <c r="E174" i="14"/>
  <c r="L135" i="39" s="1"/>
  <c r="AB221" i="14"/>
  <c r="E205" i="12"/>
  <c r="I166" i="39" s="1"/>
  <c r="R44" i="19"/>
  <c r="T53" i="19"/>
  <c r="E130" i="14"/>
  <c r="L91" i="39" s="1"/>
  <c r="E230" i="14"/>
  <c r="L191" i="39" s="1"/>
  <c r="E124" i="14"/>
  <c r="L85" i="39" s="1"/>
  <c r="E211" i="14"/>
  <c r="L172" i="39" s="1"/>
  <c r="G173" i="14"/>
  <c r="E58" i="14"/>
  <c r="L19" i="39" s="1"/>
  <c r="I30" i="18"/>
  <c r="AI27" i="18"/>
  <c r="AE25" i="18"/>
  <c r="AA23" i="18"/>
  <c r="W21" i="18"/>
  <c r="S19" i="18"/>
  <c r="O17" i="18"/>
  <c r="O229" i="18" s="1"/>
  <c r="K15" i="18"/>
  <c r="G13" i="18"/>
  <c r="AG10" i="18"/>
  <c r="AC8" i="18"/>
  <c r="Y6" i="18"/>
  <c r="Y47" i="18" s="1"/>
  <c r="U4" i="18"/>
  <c r="U46" i="18" s="1"/>
  <c r="Q2" i="18"/>
  <c r="N29" i="18"/>
  <c r="J27" i="18"/>
  <c r="AJ24" i="18"/>
  <c r="AF22" i="18"/>
  <c r="AB20" i="18"/>
  <c r="X18" i="18"/>
  <c r="X233" i="18" s="1"/>
  <c r="T16" i="18"/>
  <c r="T232" i="18" s="1"/>
  <c r="P14" i="18"/>
  <c r="L12" i="18"/>
  <c r="H10" i="18"/>
  <c r="AH7" i="18"/>
  <c r="AH156" i="18" s="1"/>
  <c r="AD5" i="18"/>
  <c r="Z3" i="18"/>
  <c r="W30" i="18"/>
  <c r="S28" i="18"/>
  <c r="O26" i="18"/>
  <c r="K24" i="18"/>
  <c r="G22" i="18"/>
  <c r="AG19" i="18"/>
  <c r="AE29" i="18"/>
  <c r="AA27" i="18"/>
  <c r="W25" i="18"/>
  <c r="S23" i="18"/>
  <c r="O21" i="18"/>
  <c r="K19" i="18"/>
  <c r="G17" i="18"/>
  <c r="G229" i="18" s="1"/>
  <c r="AG14" i="18"/>
  <c r="AC12" i="18"/>
  <c r="Y10" i="18"/>
  <c r="U8" i="18"/>
  <c r="Q6" i="18"/>
  <c r="Q47" i="18" s="1"/>
  <c r="M4" i="18"/>
  <c r="M46" i="18" s="1"/>
  <c r="I2" i="18"/>
  <c r="AJ28" i="18"/>
  <c r="AF26" i="18"/>
  <c r="AB24" i="18"/>
  <c r="X22" i="18"/>
  <c r="T20" i="18"/>
  <c r="P18" i="18"/>
  <c r="P233" i="18" s="1"/>
  <c r="L16" i="18"/>
  <c r="L232" i="18" s="1"/>
  <c r="H14" i="18"/>
  <c r="AH11" i="18"/>
  <c r="AD9" i="18"/>
  <c r="Z7" i="18"/>
  <c r="Z156" i="18" s="1"/>
  <c r="V5" i="18"/>
  <c r="R3" i="18"/>
  <c r="O30" i="18"/>
  <c r="K28" i="18"/>
  <c r="G26" i="18"/>
  <c r="AG23" i="18"/>
  <c r="AC21" i="18"/>
  <c r="Y19" i="18"/>
  <c r="U17" i="18"/>
  <c r="U229" i="18" s="1"/>
  <c r="Q15" i="18"/>
  <c r="M13" i="18"/>
  <c r="I11" i="18"/>
  <c r="AI8" i="18"/>
  <c r="AE6" i="18"/>
  <c r="AE47" i="18" s="1"/>
  <c r="AA4" i="18"/>
  <c r="AA46" i="18" s="1"/>
  <c r="W2" i="18"/>
  <c r="T29" i="18"/>
  <c r="P27" i="18"/>
  <c r="L25" i="18"/>
  <c r="H23" i="18"/>
  <c r="AH20" i="18"/>
  <c r="AD18" i="18"/>
  <c r="AD233" i="18" s="1"/>
  <c r="Z16" i="18"/>
  <c r="Z232" i="18" s="1"/>
  <c r="V14" i="18"/>
  <c r="R12" i="18"/>
  <c r="N10" i="18"/>
  <c r="J8" i="18"/>
  <c r="AJ5" i="18"/>
  <c r="AF3" i="18"/>
  <c r="U30" i="18"/>
  <c r="Q28" i="18"/>
  <c r="M26" i="18"/>
  <c r="I24" i="18"/>
  <c r="AI21" i="18"/>
  <c r="AE19" i="18"/>
  <c r="AA17" i="18"/>
  <c r="AA229" i="18" s="1"/>
  <c r="W15" i="18"/>
  <c r="S13" i="18"/>
  <c r="O11" i="18"/>
  <c r="K9" i="18"/>
  <c r="G7" i="18"/>
  <c r="AG4" i="18"/>
  <c r="AG46" i="18" s="1"/>
  <c r="AC2" i="18"/>
  <c r="Z29" i="18"/>
  <c r="V27" i="18"/>
  <c r="R25" i="18"/>
  <c r="N23" i="18"/>
  <c r="J21" i="18"/>
  <c r="AJ18" i="18"/>
  <c r="AJ233" i="18" s="1"/>
  <c r="AF16" i="18"/>
  <c r="AF232" i="18" s="1"/>
  <c r="AB14" i="18"/>
  <c r="X12" i="18"/>
  <c r="T10" i="18"/>
  <c r="P8" i="18"/>
  <c r="L6" i="18"/>
  <c r="L47" i="18" s="1"/>
  <c r="H4" i="18"/>
  <c r="H46" i="18" s="1"/>
  <c r="AI30" i="18"/>
  <c r="AE28" i="18"/>
  <c r="AA26" i="18"/>
  <c r="W24" i="18"/>
  <c r="S22" i="18"/>
  <c r="O20" i="18"/>
  <c r="K18" i="18"/>
  <c r="K233" i="18" s="1"/>
  <c r="G16" i="18"/>
  <c r="G232" i="18" s="1"/>
  <c r="AG13" i="18"/>
  <c r="AC11" i="18"/>
  <c r="Y9" i="18"/>
  <c r="U7" i="18"/>
  <c r="U156" i="18" s="1"/>
  <c r="Q5" i="18"/>
  <c r="M3" i="18"/>
  <c r="J30" i="18"/>
  <c r="W29" i="18"/>
  <c r="S27" i="18"/>
  <c r="O25" i="18"/>
  <c r="K23" i="18"/>
  <c r="G21" i="18"/>
  <c r="AG18" i="18"/>
  <c r="AG233" i="18" s="1"/>
  <c r="AC16" i="18"/>
  <c r="AC232" i="18" s="1"/>
  <c r="Y14" i="18"/>
  <c r="U12" i="18"/>
  <c r="Q10" i="18"/>
  <c r="M8" i="18"/>
  <c r="I6" i="18"/>
  <c r="I47" i="18" s="1"/>
  <c r="AI3" i="18"/>
  <c r="AF30" i="18"/>
  <c r="AB28" i="18"/>
  <c r="X26" i="18"/>
  <c r="T24" i="18"/>
  <c r="P22" i="18"/>
  <c r="L20" i="18"/>
  <c r="H18" i="18"/>
  <c r="H233" i="18" s="1"/>
  <c r="AH15" i="18"/>
  <c r="AD13" i="18"/>
  <c r="Z11" i="18"/>
  <c r="V9" i="18"/>
  <c r="R7" i="18"/>
  <c r="R156" i="18" s="1"/>
  <c r="N5" i="18"/>
  <c r="J3" i="18"/>
  <c r="G30" i="18"/>
  <c r="AG27" i="18"/>
  <c r="AC25" i="18"/>
  <c r="Y23" i="18"/>
  <c r="U21" i="18"/>
  <c r="Q19" i="18"/>
  <c r="G29" i="18"/>
  <c r="AG26" i="18"/>
  <c r="AC24" i="18"/>
  <c r="Y22" i="18"/>
  <c r="U20" i="18"/>
  <c r="Q18" i="18"/>
  <c r="Q233" i="18" s="1"/>
  <c r="M16" i="18"/>
  <c r="M232" i="18" s="1"/>
  <c r="I14" i="18"/>
  <c r="AI11" i="18"/>
  <c r="AE9" i="18"/>
  <c r="AA7" i="18"/>
  <c r="AA156" i="18" s="1"/>
  <c r="W5" i="18"/>
  <c r="S3" i="18"/>
  <c r="P30" i="18"/>
  <c r="L28" i="18"/>
  <c r="H26" i="18"/>
  <c r="AH23" i="18"/>
  <c r="AD21" i="18"/>
  <c r="Z19" i="18"/>
  <c r="V17" i="18"/>
  <c r="V229" i="18" s="1"/>
  <c r="R15" i="18"/>
  <c r="N13" i="18"/>
  <c r="J11" i="18"/>
  <c r="AJ8" i="18"/>
  <c r="AF6" i="18"/>
  <c r="AF47" i="18" s="1"/>
  <c r="AB4" i="18"/>
  <c r="AB46" i="18" s="1"/>
  <c r="X2" i="18"/>
  <c r="U29" i="18"/>
  <c r="Q27" i="18"/>
  <c r="M25" i="18"/>
  <c r="I23" i="18"/>
  <c r="AI20" i="18"/>
  <c r="AE18" i="18"/>
  <c r="AE233" i="18" s="1"/>
  <c r="AA16" i="18"/>
  <c r="AA232" i="18" s="1"/>
  <c r="W14" i="18"/>
  <c r="S12" i="18"/>
  <c r="O10" i="18"/>
  <c r="K8" i="18"/>
  <c r="G6" i="18"/>
  <c r="G47" i="18" s="1"/>
  <c r="AG3" i="18"/>
  <c r="AD30" i="18"/>
  <c r="Z28" i="18"/>
  <c r="V26" i="18"/>
  <c r="R24" i="18"/>
  <c r="N22" i="18"/>
  <c r="J20" i="18"/>
  <c r="AJ17" i="18"/>
  <c r="AJ229" i="18" s="1"/>
  <c r="AF15" i="18"/>
  <c r="AB13" i="18"/>
  <c r="X11" i="18"/>
  <c r="T9" i="18"/>
  <c r="P7" i="18"/>
  <c r="P156" i="18" s="1"/>
  <c r="L5" i="18"/>
  <c r="H3" i="18"/>
  <c r="AA29" i="18"/>
  <c r="W27" i="18"/>
  <c r="S25" i="18"/>
  <c r="O23" i="18"/>
  <c r="K21" i="18"/>
  <c r="G19" i="18"/>
  <c r="AG16" i="18"/>
  <c r="AG232" i="18" s="1"/>
  <c r="AC14" i="18"/>
  <c r="Y12" i="18"/>
  <c r="U10" i="18"/>
  <c r="Q8" i="18"/>
  <c r="M6" i="18"/>
  <c r="M47" i="18" s="1"/>
  <c r="I4" i="18"/>
  <c r="I46" i="18" s="1"/>
  <c r="AJ30" i="18"/>
  <c r="AF28" i="18"/>
  <c r="AB26" i="18"/>
  <c r="X24" i="18"/>
  <c r="T22" i="18"/>
  <c r="P20" i="18"/>
  <c r="L18" i="18"/>
  <c r="L233" i="18" s="1"/>
  <c r="H16" i="18"/>
  <c r="H232" i="18" s="1"/>
  <c r="AH13" i="18"/>
  <c r="AD11" i="18"/>
  <c r="Z9" i="18"/>
  <c r="V7" i="18"/>
  <c r="V156" i="18" s="1"/>
  <c r="R5" i="18"/>
  <c r="N3" i="18"/>
  <c r="K30" i="18"/>
  <c r="G28" i="18"/>
  <c r="AG25" i="18"/>
  <c r="AC23" i="18"/>
  <c r="Y21" i="18"/>
  <c r="U19" i="18"/>
  <c r="Q17" i="18"/>
  <c r="Q229" i="18" s="1"/>
  <c r="M15" i="18"/>
  <c r="I13" i="18"/>
  <c r="AI10" i="18"/>
  <c r="AE8" i="18"/>
  <c r="AA6" i="18"/>
  <c r="AA47" i="18" s="1"/>
  <c r="W4" i="18"/>
  <c r="W46" i="18" s="1"/>
  <c r="S2" i="18"/>
  <c r="P29" i="18"/>
  <c r="L27" i="18"/>
  <c r="H25" i="18"/>
  <c r="AH22" i="18"/>
  <c r="AD20" i="18"/>
  <c r="Z18" i="18"/>
  <c r="Z233" i="18" s="1"/>
  <c r="V16" i="18"/>
  <c r="V232" i="18" s="1"/>
  <c r="R14" i="18"/>
  <c r="N12" i="18"/>
  <c r="J10" i="18"/>
  <c r="AJ7" i="18"/>
  <c r="AJ156" i="18" s="1"/>
  <c r="AF5" i="18"/>
  <c r="AB3" i="18"/>
  <c r="Y30" i="18"/>
  <c r="U28" i="18"/>
  <c r="Q26" i="18"/>
  <c r="M24" i="18"/>
  <c r="I22" i="18"/>
  <c r="AI19" i="18"/>
  <c r="AE17" i="18"/>
  <c r="AE229" i="18" s="1"/>
  <c r="AA15" i="18"/>
  <c r="W13" i="18"/>
  <c r="S11" i="18"/>
  <c r="O9" i="18"/>
  <c r="K7" i="18"/>
  <c r="K156" i="18" s="1"/>
  <c r="G5" i="18"/>
  <c r="AG2" i="18"/>
  <c r="AD29" i="18"/>
  <c r="Z27" i="18"/>
  <c r="V25" i="18"/>
  <c r="R23" i="18"/>
  <c r="N21" i="18"/>
  <c r="J19" i="18"/>
  <c r="AJ16" i="18"/>
  <c r="AJ232" i="18" s="1"/>
  <c r="AF14" i="18"/>
  <c r="AB12" i="18"/>
  <c r="X10" i="18"/>
  <c r="T8" i="18"/>
  <c r="P6" i="18"/>
  <c r="P47" i="18" s="1"/>
  <c r="L4" i="18"/>
  <c r="L46" i="18" s="1"/>
  <c r="H2" i="18"/>
  <c r="AI28" i="18"/>
  <c r="AE26" i="18"/>
  <c r="AA24" i="18"/>
  <c r="W22" i="18"/>
  <c r="S20" i="18"/>
  <c r="O18" i="18"/>
  <c r="O233" i="18" s="1"/>
  <c r="K16" i="18"/>
  <c r="K232" i="18" s="1"/>
  <c r="G14" i="18"/>
  <c r="AG11" i="18"/>
  <c r="AC9" i="18"/>
  <c r="Y7" i="18"/>
  <c r="Y156" i="18" s="1"/>
  <c r="U5" i="18"/>
  <c r="Q3" i="18"/>
  <c r="N30" i="18"/>
  <c r="J28" i="18"/>
  <c r="AJ25" i="18"/>
  <c r="AF23" i="18"/>
  <c r="AB21" i="18"/>
  <c r="X19" i="18"/>
  <c r="T17" i="18"/>
  <c r="T229" i="18" s="1"/>
  <c r="P15" i="18"/>
  <c r="L13" i="18"/>
  <c r="H11" i="18"/>
  <c r="AH8" i="18"/>
  <c r="AD6" i="18"/>
  <c r="AD47" i="18" s="1"/>
  <c r="Z4" i="18"/>
  <c r="Z46" i="18" s="1"/>
  <c r="V2" i="18"/>
  <c r="K29" i="18"/>
  <c r="G27" i="18"/>
  <c r="AG24" i="18"/>
  <c r="AC22" i="18"/>
  <c r="Y20" i="18"/>
  <c r="U18" i="18"/>
  <c r="U233" i="18" s="1"/>
  <c r="Q16" i="18"/>
  <c r="Q232" i="18" s="1"/>
  <c r="M14" i="18"/>
  <c r="I12" i="18"/>
  <c r="AI9" i="18"/>
  <c r="AE7" i="18"/>
  <c r="AE156" i="18" s="1"/>
  <c r="AA5" i="18"/>
  <c r="W3" i="18"/>
  <c r="T30" i="18"/>
  <c r="P28" i="18"/>
  <c r="L26" i="18"/>
  <c r="H24" i="18"/>
  <c r="AH21" i="18"/>
  <c r="AD19" i="18"/>
  <c r="Z17" i="18"/>
  <c r="Z229" i="18" s="1"/>
  <c r="V15" i="18"/>
  <c r="R13" i="18"/>
  <c r="N11" i="18"/>
  <c r="J9" i="18"/>
  <c r="AJ6" i="18"/>
  <c r="AJ47" i="18" s="1"/>
  <c r="AF4" i="18"/>
  <c r="AF46" i="18" s="1"/>
  <c r="AB2" i="18"/>
  <c r="Y29" i="18"/>
  <c r="U27" i="18"/>
  <c r="Q25" i="18"/>
  <c r="M23" i="18"/>
  <c r="I21" i="18"/>
  <c r="AI18" i="18"/>
  <c r="AI233" i="18" s="1"/>
  <c r="AE16" i="18"/>
  <c r="AE232" i="18" s="1"/>
  <c r="AA14" i="18"/>
  <c r="W12" i="18"/>
  <c r="S10" i="18"/>
  <c r="O8" i="18"/>
  <c r="K6" i="18"/>
  <c r="K47" i="18" s="1"/>
  <c r="G4" i="18"/>
  <c r="G46" i="18" s="1"/>
  <c r="AH30" i="18"/>
  <c r="AD28" i="18"/>
  <c r="Z26" i="18"/>
  <c r="V24" i="18"/>
  <c r="R22" i="18"/>
  <c r="N20" i="18"/>
  <c r="J18" i="18"/>
  <c r="J233" i="18" s="1"/>
  <c r="AJ15" i="18"/>
  <c r="AF13" i="18"/>
  <c r="AB11" i="18"/>
  <c r="X9" i="18"/>
  <c r="T7" i="18"/>
  <c r="T156" i="18" s="1"/>
  <c r="P5" i="18"/>
  <c r="L3" i="18"/>
  <c r="Q30" i="18"/>
  <c r="M28" i="18"/>
  <c r="I26" i="18"/>
  <c r="AI23" i="18"/>
  <c r="AE21" i="18"/>
  <c r="AA19" i="18"/>
  <c r="W17" i="18"/>
  <c r="W229" i="18" s="1"/>
  <c r="S15" i="18"/>
  <c r="O13" i="18"/>
  <c r="K11" i="18"/>
  <c r="G9" i="18"/>
  <c r="AG6" i="18"/>
  <c r="AG47" i="18" s="1"/>
  <c r="AC4" i="18"/>
  <c r="AC46" i="18" s="1"/>
  <c r="Y2" i="18"/>
  <c r="V29" i="18"/>
  <c r="R27" i="18"/>
  <c r="N25" i="18"/>
  <c r="J23" i="18"/>
  <c r="AJ20" i="18"/>
  <c r="AF18" i="18"/>
  <c r="AF233" i="18" s="1"/>
  <c r="AB16" i="18"/>
  <c r="AB232" i="18" s="1"/>
  <c r="X14" i="18"/>
  <c r="T12" i="18"/>
  <c r="P10" i="18"/>
  <c r="L8" i="18"/>
  <c r="H6" i="18"/>
  <c r="H47" i="18" s="1"/>
  <c r="AH3" i="18"/>
  <c r="AE30" i="18"/>
  <c r="AA28" i="18"/>
  <c r="W26" i="18"/>
  <c r="S24" i="18"/>
  <c r="O22" i="18"/>
  <c r="K20" i="18"/>
  <c r="G18" i="18"/>
  <c r="G233" i="18" s="1"/>
  <c r="AG15" i="18"/>
  <c r="AC13" i="18"/>
  <c r="Y11" i="18"/>
  <c r="U9" i="18"/>
  <c r="Q7" i="18"/>
  <c r="Q156" i="18" s="1"/>
  <c r="M5" i="18"/>
  <c r="I3" i="18"/>
  <c r="AJ29" i="18"/>
  <c r="AF27" i="18"/>
  <c r="AB25" i="18"/>
  <c r="X23" i="18"/>
  <c r="T21" i="18"/>
  <c r="P19" i="18"/>
  <c r="L17" i="18"/>
  <c r="L229" i="18" s="1"/>
  <c r="H15" i="18"/>
  <c r="AH12" i="18"/>
  <c r="AD10" i="18"/>
  <c r="Z8" i="18"/>
  <c r="V6" i="18"/>
  <c r="V47" i="18" s="1"/>
  <c r="R4" i="18"/>
  <c r="R46" i="18" s="1"/>
  <c r="N2" i="18"/>
  <c r="AG28" i="18"/>
  <c r="AC26" i="18"/>
  <c r="Y24" i="18"/>
  <c r="U22" i="18"/>
  <c r="Q20" i="18"/>
  <c r="M18" i="18"/>
  <c r="M233" i="18" s="1"/>
  <c r="I16" i="18"/>
  <c r="I232" i="18" s="1"/>
  <c r="AI13" i="18"/>
  <c r="AE11" i="18"/>
  <c r="AA9" i="18"/>
  <c r="W7" i="18"/>
  <c r="W156" i="18" s="1"/>
  <c r="S5" i="18"/>
  <c r="O3" i="18"/>
  <c r="L30" i="18"/>
  <c r="H28" i="18"/>
  <c r="AH25" i="18"/>
  <c r="AD23" i="18"/>
  <c r="Z21" i="18"/>
  <c r="V19" i="18"/>
  <c r="R17" i="18"/>
  <c r="R229" i="18" s="1"/>
  <c r="N15" i="18"/>
  <c r="J13" i="18"/>
  <c r="AJ10" i="18"/>
  <c r="AF8" i="18"/>
  <c r="AB6" i="18"/>
  <c r="AB47" i="18" s="1"/>
  <c r="X4" i="18"/>
  <c r="X46" i="18" s="1"/>
  <c r="T2" i="18"/>
  <c r="Q29" i="18"/>
  <c r="M27" i="18"/>
  <c r="I25" i="18"/>
  <c r="AI22" i="18"/>
  <c r="AE20" i="18"/>
  <c r="AA18" i="18"/>
  <c r="AA233" i="18" s="1"/>
  <c r="W16" i="18"/>
  <c r="W232" i="18" s="1"/>
  <c r="S14" i="18"/>
  <c r="O12" i="18"/>
  <c r="K10" i="18"/>
  <c r="G8" i="18"/>
  <c r="AG5" i="18"/>
  <c r="AC3" i="18"/>
  <c r="Z30" i="18"/>
  <c r="V28" i="18"/>
  <c r="R26" i="18"/>
  <c r="N24" i="18"/>
  <c r="J22" i="18"/>
  <c r="AJ19" i="18"/>
  <c r="AF17" i="18"/>
  <c r="AF229" i="18" s="1"/>
  <c r="AB15" i="18"/>
  <c r="X13" i="18"/>
  <c r="T11" i="18"/>
  <c r="P9" i="18"/>
  <c r="L7" i="18"/>
  <c r="L156" i="18" s="1"/>
  <c r="H5" i="18"/>
  <c r="AH2" i="18"/>
  <c r="AG22" i="18"/>
  <c r="Q14" i="18"/>
  <c r="AE5" i="18"/>
  <c r="P26" i="18"/>
  <c r="AD17" i="18"/>
  <c r="AD229" i="18" s="1"/>
  <c r="N9" i="18"/>
  <c r="AC29" i="18"/>
  <c r="M21" i="18"/>
  <c r="Y15" i="18"/>
  <c r="Q11" i="18"/>
  <c r="I7" i="18"/>
  <c r="I156" i="18" s="1"/>
  <c r="AE2" i="18"/>
  <c r="X27" i="18"/>
  <c r="P23" i="18"/>
  <c r="H19" i="18"/>
  <c r="AD14" i="18"/>
  <c r="V10" i="18"/>
  <c r="N6" i="18"/>
  <c r="N47" i="18" s="1"/>
  <c r="AC30" i="18"/>
  <c r="U26" i="18"/>
  <c r="M22" i="18"/>
  <c r="AI17" i="18"/>
  <c r="AI229" i="18" s="1"/>
  <c r="AA13" i="18"/>
  <c r="S9" i="18"/>
  <c r="K5" i="18"/>
  <c r="AH29" i="18"/>
  <c r="Z25" i="18"/>
  <c r="R21" i="18"/>
  <c r="J17" i="18"/>
  <c r="J229" i="18" s="1"/>
  <c r="AF12" i="18"/>
  <c r="X8" i="18"/>
  <c r="P4" i="18"/>
  <c r="P46" i="18" s="1"/>
  <c r="I29" i="18"/>
  <c r="AE24" i="18"/>
  <c r="W20" i="18"/>
  <c r="O16" i="18"/>
  <c r="O232" i="18" s="1"/>
  <c r="G12" i="18"/>
  <c r="AC7" i="18"/>
  <c r="AC156" i="18" s="1"/>
  <c r="U3" i="18"/>
  <c r="N28" i="18"/>
  <c r="P25" i="18"/>
  <c r="X21" i="18"/>
  <c r="R18" i="18"/>
  <c r="R233" i="18" s="1"/>
  <c r="AH14" i="18"/>
  <c r="L11" i="18"/>
  <c r="N8" i="18"/>
  <c r="V4" i="18"/>
  <c r="V46" i="18" s="1"/>
  <c r="AG30" i="18"/>
  <c r="Q22" i="18"/>
  <c r="AE13" i="18"/>
  <c r="O5" i="18"/>
  <c r="AD25" i="18"/>
  <c r="N17" i="18"/>
  <c r="N229" i="18" s="1"/>
  <c r="AB8" i="18"/>
  <c r="M29" i="18"/>
  <c r="AA20" i="18"/>
  <c r="I15" i="18"/>
  <c r="AE10" i="18"/>
  <c r="W6" i="18"/>
  <c r="W47" i="18" s="1"/>
  <c r="O2" i="18"/>
  <c r="H27" i="18"/>
  <c r="AD22" i="18"/>
  <c r="V18" i="18"/>
  <c r="V233" i="18" s="1"/>
  <c r="N14" i="18"/>
  <c r="AJ9" i="18"/>
  <c r="AB5" i="18"/>
  <c r="M30" i="18"/>
  <c r="AI25" i="18"/>
  <c r="AA21" i="18"/>
  <c r="S17" i="18"/>
  <c r="S229" i="18" s="1"/>
  <c r="K13" i="18"/>
  <c r="AG8" i="18"/>
  <c r="Y4" i="18"/>
  <c r="Y46" i="18" s="1"/>
  <c r="R29" i="18"/>
  <c r="J25" i="18"/>
  <c r="AF20" i="18"/>
  <c r="X16" i="18"/>
  <c r="X232" i="18" s="1"/>
  <c r="P12" i="18"/>
  <c r="H8" i="18"/>
  <c r="AD3" i="18"/>
  <c r="W28" i="18"/>
  <c r="O24" i="18"/>
  <c r="G20" i="18"/>
  <c r="AC15" i="18"/>
  <c r="U11" i="18"/>
  <c r="M7" i="18"/>
  <c r="M156" i="18" s="1"/>
  <c r="AI2" i="18"/>
  <c r="AJ27" i="18"/>
  <c r="AD24" i="18"/>
  <c r="P21" i="18"/>
  <c r="X17" i="18"/>
  <c r="X229" i="18" s="1"/>
  <c r="Z14" i="18"/>
  <c r="AH10" i="18"/>
  <c r="AB7" i="18"/>
  <c r="AB156" i="18" s="1"/>
  <c r="N4" i="18"/>
  <c r="N46" i="18" s="1"/>
  <c r="O29" i="18"/>
  <c r="AC20" i="18"/>
  <c r="M12" i="18"/>
  <c r="AA3" i="18"/>
  <c r="L24" i="18"/>
  <c r="Z15" i="18"/>
  <c r="J7" i="18"/>
  <c r="J156" i="18" s="1"/>
  <c r="Y27" i="18"/>
  <c r="I19" i="18"/>
  <c r="AE14" i="18"/>
  <c r="W10" i="18"/>
  <c r="O6" i="18"/>
  <c r="O47" i="18" s="1"/>
  <c r="G2" i="18"/>
  <c r="AD26" i="18"/>
  <c r="V22" i="18"/>
  <c r="N18" i="18"/>
  <c r="N233" i="18" s="1"/>
  <c r="AJ13" i="18"/>
  <c r="AB9" i="18"/>
  <c r="T5" i="18"/>
  <c r="AI29" i="18"/>
  <c r="AA25" i="18"/>
  <c r="S21" i="18"/>
  <c r="K17" i="18"/>
  <c r="K229" i="18" s="1"/>
  <c r="AG12" i="18"/>
  <c r="Y8" i="18"/>
  <c r="Q4" i="18"/>
  <c r="Q46" i="18" s="1"/>
  <c r="J29" i="18"/>
  <c r="AF24" i="18"/>
  <c r="X20" i="18"/>
  <c r="P16" i="18"/>
  <c r="P232" i="18" s="1"/>
  <c r="H12" i="18"/>
  <c r="AD7" i="18"/>
  <c r="AD156" i="18" s="1"/>
  <c r="V3" i="18"/>
  <c r="O28" i="18"/>
  <c r="G24" i="18"/>
  <c r="AC19" i="18"/>
  <c r="U15" i="18"/>
  <c r="M11" i="18"/>
  <c r="AI6" i="18"/>
  <c r="AI47" i="18" s="1"/>
  <c r="AA2" i="18"/>
  <c r="AB27" i="18"/>
  <c r="AJ23" i="18"/>
  <c r="H21" i="18"/>
  <c r="P17" i="18"/>
  <c r="P229" i="18" s="1"/>
  <c r="J14" i="18"/>
  <c r="Z10" i="18"/>
  <c r="AH6" i="18"/>
  <c r="AH47" i="18" s="1"/>
  <c r="AJ3" i="18"/>
  <c r="AC28" i="18"/>
  <c r="M20" i="18"/>
  <c r="AA11" i="18"/>
  <c r="K3" i="18"/>
  <c r="Z23" i="18"/>
  <c r="J15" i="18"/>
  <c r="X6" i="18"/>
  <c r="X47" i="18" s="1"/>
  <c r="I27" i="18"/>
  <c r="W18" i="18"/>
  <c r="W233" i="18" s="1"/>
  <c r="O14" i="18"/>
  <c r="G10" i="18"/>
  <c r="AC5" i="18"/>
  <c r="V30" i="18"/>
  <c r="N26" i="18"/>
  <c r="AJ21" i="18"/>
  <c r="AB17" i="18"/>
  <c r="AB229" i="18" s="1"/>
  <c r="T13" i="18"/>
  <c r="L9" i="18"/>
  <c r="AH4" i="18"/>
  <c r="AH46" i="18" s="1"/>
  <c r="S29" i="18"/>
  <c r="K25" i="18"/>
  <c r="AG20" i="18"/>
  <c r="Y16" i="18"/>
  <c r="Y232" i="18" s="1"/>
  <c r="Q12" i="18"/>
  <c r="I8" i="18"/>
  <c r="AE3" i="18"/>
  <c r="X28" i="18"/>
  <c r="P24" i="18"/>
  <c r="H20" i="18"/>
  <c r="AD15" i="18"/>
  <c r="V11" i="18"/>
  <c r="N7" i="18"/>
  <c r="N156" i="18" s="1"/>
  <c r="AJ2" i="18"/>
  <c r="AC27" i="18"/>
  <c r="U23" i="18"/>
  <c r="M19" i="18"/>
  <c r="AI14" i="18"/>
  <c r="AA10" i="18"/>
  <c r="S6" i="18"/>
  <c r="S47" i="18" s="1"/>
  <c r="K2" i="18"/>
  <c r="T27" i="18"/>
  <c r="AB23" i="18"/>
  <c r="V20" i="18"/>
  <c r="H17" i="18"/>
  <c r="H229" i="18" s="1"/>
  <c r="P13" i="18"/>
  <c r="R10" i="18"/>
  <c r="Z6" i="18"/>
  <c r="Z47" i="18" s="1"/>
  <c r="T3" i="18"/>
  <c r="K27" i="18"/>
  <c r="Y18" i="18"/>
  <c r="Y233" i="18" s="1"/>
  <c r="I10" i="18"/>
  <c r="X30" i="18"/>
  <c r="H22" i="18"/>
  <c r="V13" i="18"/>
  <c r="AJ4" i="18"/>
  <c r="AJ46" i="18" s="1"/>
  <c r="U25" i="18"/>
  <c r="AC17" i="18"/>
  <c r="AC229" i="18" s="1"/>
  <c r="U13" i="18"/>
  <c r="M9" i="18"/>
  <c r="AI4" i="18"/>
  <c r="AI46" i="18" s="1"/>
  <c r="AB29" i="18"/>
  <c r="T25" i="18"/>
  <c r="L21" i="18"/>
  <c r="AH16" i="18"/>
  <c r="AH232" i="18" s="1"/>
  <c r="Z12" i="18"/>
  <c r="R8" i="18"/>
  <c r="J4" i="18"/>
  <c r="J46" i="18" s="1"/>
  <c r="Y28" i="18"/>
  <c r="Q24" i="18"/>
  <c r="I20" i="18"/>
  <c r="AE15" i="18"/>
  <c r="W11" i="18"/>
  <c r="O7" i="18"/>
  <c r="O156" i="18" s="1"/>
  <c r="G3" i="18"/>
  <c r="AD27" i="18"/>
  <c r="V23" i="18"/>
  <c r="N19" i="18"/>
  <c r="AJ14" i="18"/>
  <c r="AB10" i="18"/>
  <c r="T6" i="18"/>
  <c r="T47" i="18" s="1"/>
  <c r="L2" i="18"/>
  <c r="AI26" i="18"/>
  <c r="AA22" i="18"/>
  <c r="S18" i="18"/>
  <c r="S233" i="18" s="1"/>
  <c r="K14" i="18"/>
  <c r="AG9" i="18"/>
  <c r="Y5" i="18"/>
  <c r="R30" i="18"/>
  <c r="AH26" i="18"/>
  <c r="T23" i="18"/>
  <c r="AB19" i="18"/>
  <c r="AD16" i="18"/>
  <c r="AD232" i="18" s="1"/>
  <c r="H13" i="18"/>
  <c r="AF9" i="18"/>
  <c r="R6" i="18"/>
  <c r="R47" i="18" s="1"/>
  <c r="Z2" i="18"/>
  <c r="U24" i="18"/>
  <c r="AI15" i="18"/>
  <c r="S7" i="18"/>
  <c r="S156" i="18" s="1"/>
  <c r="AH27" i="18"/>
  <c r="R19" i="18"/>
  <c r="AF10" i="18"/>
  <c r="P2" i="18"/>
  <c r="AE22" i="18"/>
  <c r="S16" i="18"/>
  <c r="S232" i="18" s="1"/>
  <c r="K12" i="18"/>
  <c r="AG7" i="18"/>
  <c r="AG156" i="18" s="1"/>
  <c r="Y3" i="18"/>
  <c r="R28" i="18"/>
  <c r="J24" i="18"/>
  <c r="AF19" i="18"/>
  <c r="X15" i="18"/>
  <c r="P11" i="18"/>
  <c r="H7" i="18"/>
  <c r="H156" i="18" s="1"/>
  <c r="AD2" i="18"/>
  <c r="O27" i="18"/>
  <c r="G23" i="18"/>
  <c r="AC18" i="18"/>
  <c r="AC233" i="18" s="1"/>
  <c r="U14" i="18"/>
  <c r="M10" i="18"/>
  <c r="AI5" i="18"/>
  <c r="AB30" i="18"/>
  <c r="T26" i="18"/>
  <c r="L22" i="18"/>
  <c r="AH17" i="18"/>
  <c r="AH229" i="18" s="1"/>
  <c r="Z13" i="18"/>
  <c r="R9" i="18"/>
  <c r="J5" i="18"/>
  <c r="AG29" i="18"/>
  <c r="Y25" i="18"/>
  <c r="Q21" i="18"/>
  <c r="I17" i="18"/>
  <c r="I229" i="18" s="1"/>
  <c r="AE12" i="18"/>
  <c r="W8" i="18"/>
  <c r="O4" i="18"/>
  <c r="O46" i="18" s="1"/>
  <c r="H29" i="18"/>
  <c r="X25" i="18"/>
  <c r="AF21" i="18"/>
  <c r="AH18" i="18"/>
  <c r="AH233" i="18" s="1"/>
  <c r="L15" i="18"/>
  <c r="AJ11" i="18"/>
  <c r="V8" i="18"/>
  <c r="AD4" i="18"/>
  <c r="AD46" i="18" s="1"/>
  <c r="H30" i="18"/>
  <c r="AI24" i="18"/>
  <c r="S4" i="18"/>
  <c r="S46" i="18" s="1"/>
  <c r="R16" i="18"/>
  <c r="R232" i="18" s="1"/>
  <c r="I28" i="18"/>
  <c r="G11" i="18"/>
  <c r="AJ22" i="18"/>
  <c r="AH5" i="18"/>
  <c r="AG17" i="18"/>
  <c r="AG229" i="18" s="1"/>
  <c r="AF29" i="18"/>
  <c r="N16" i="18"/>
  <c r="N232" i="18" s="1"/>
  <c r="R2" i="18"/>
  <c r="T19" i="18"/>
  <c r="T28" i="18"/>
  <c r="Q23" i="18"/>
  <c r="K4" i="18"/>
  <c r="K46" i="18" s="1"/>
  <c r="J16" i="18"/>
  <c r="J232" i="18" s="1"/>
  <c r="AE27" i="18"/>
  <c r="AC10" i="18"/>
  <c r="AB22" i="18"/>
  <c r="Z5" i="18"/>
  <c r="Y17" i="18"/>
  <c r="Y229" i="18" s="1"/>
  <c r="X29" i="18"/>
  <c r="T15" i="18"/>
  <c r="J2" i="18"/>
  <c r="Y26" i="18"/>
  <c r="V21" i="18"/>
  <c r="M17" i="18"/>
  <c r="M229" i="18" s="1"/>
  <c r="L29" i="18"/>
  <c r="J12" i="18"/>
  <c r="AE23" i="18"/>
  <c r="AC6" i="18"/>
  <c r="AC47" i="18" s="1"/>
  <c r="AB18" i="18"/>
  <c r="AB233" i="18" s="1"/>
  <c r="AA30" i="18"/>
  <c r="Y13" i="18"/>
  <c r="J26" i="18"/>
  <c r="AD12" i="18"/>
  <c r="G25" i="18"/>
  <c r="AH19" i="18"/>
  <c r="AI16" i="18"/>
  <c r="AI232" i="18" s="1"/>
  <c r="AH28" i="18"/>
  <c r="AF11" i="18"/>
  <c r="W23" i="18"/>
  <c r="U6" i="18"/>
  <c r="U47" i="18" s="1"/>
  <c r="T18" i="18"/>
  <c r="T233" i="18" s="1"/>
  <c r="S30" i="18"/>
  <c r="Q13" i="18"/>
  <c r="AF25" i="18"/>
  <c r="V12" i="18"/>
  <c r="J6" i="18"/>
  <c r="J47" i="18" s="1"/>
  <c r="I18" i="18"/>
  <c r="I233" i="18" s="1"/>
  <c r="AJ12" i="18"/>
  <c r="AI12" i="18"/>
  <c r="AH24" i="18"/>
  <c r="AF7" i="18"/>
  <c r="AF156" i="18" s="1"/>
  <c r="W19" i="18"/>
  <c r="U2" i="18"/>
  <c r="T14" i="18"/>
  <c r="S26" i="18"/>
  <c r="Q9" i="18"/>
  <c r="L23" i="18"/>
  <c r="H9" i="18"/>
  <c r="U16" i="18"/>
  <c r="U232" i="18" s="1"/>
  <c r="R11" i="18"/>
  <c r="AA12" i="18"/>
  <c r="Z24" i="18"/>
  <c r="X7" i="18"/>
  <c r="X156" i="18" s="1"/>
  <c r="O19" i="18"/>
  <c r="M2" i="18"/>
  <c r="L14" i="18"/>
  <c r="K26" i="18"/>
  <c r="I9" i="18"/>
  <c r="Z22" i="18"/>
  <c r="AD8" i="18"/>
  <c r="W9" i="18"/>
  <c r="T4" i="18"/>
  <c r="T46" i="18" s="1"/>
  <c r="AA8" i="18"/>
  <c r="Z20" i="18"/>
  <c r="X3" i="18"/>
  <c r="O15" i="18"/>
  <c r="N27" i="18"/>
  <c r="L10" i="18"/>
  <c r="K22" i="18"/>
  <c r="I5" i="18"/>
  <c r="AI7" i="18"/>
  <c r="AI156" i="18" s="1"/>
  <c r="AF2" i="18"/>
  <c r="S8" i="18"/>
  <c r="R20" i="18"/>
  <c r="P3" i="18"/>
  <c r="G15" i="18"/>
  <c r="AJ26" i="18"/>
  <c r="AH9" i="18"/>
  <c r="AG21" i="18"/>
  <c r="AE4" i="18"/>
  <c r="AE46" i="18" s="1"/>
  <c r="L19" i="18"/>
  <c r="X5" i="18"/>
  <c r="H222" i="16"/>
  <c r="H59" i="16"/>
  <c r="H174" i="16" s="1"/>
  <c r="H212" i="16"/>
  <c r="H67" i="16"/>
  <c r="H211" i="16"/>
  <c r="H64" i="16"/>
  <c r="H60" i="16"/>
  <c r="H175" i="16" s="1"/>
  <c r="H44" i="16"/>
  <c r="H216" i="16"/>
  <c r="H68" i="16"/>
  <c r="H223" i="16"/>
  <c r="H58" i="16"/>
  <c r="H173" i="16" s="1"/>
  <c r="H215" i="16"/>
  <c r="H61" i="16"/>
  <c r="H176" i="16" s="1"/>
  <c r="H214" i="16"/>
  <c r="H217" i="16"/>
  <c r="H213" i="16"/>
  <c r="T154" i="16"/>
  <c r="T160" i="16"/>
  <c r="T153" i="16"/>
  <c r="T166" i="16"/>
  <c r="T159" i="16"/>
  <c r="T152" i="16"/>
  <c r="T161" i="16"/>
  <c r="T164" i="16"/>
  <c r="T155" i="16"/>
  <c r="T165" i="16"/>
  <c r="O184" i="16"/>
  <c r="O198" i="16"/>
  <c r="O173" i="16"/>
  <c r="O177" i="16"/>
  <c r="O207" i="16"/>
  <c r="O176" i="16"/>
  <c r="O190" i="16"/>
  <c r="O204" i="16"/>
  <c r="O194" i="16"/>
  <c r="O201" i="16"/>
  <c r="O206" i="16"/>
  <c r="O182" i="16"/>
  <c r="O186" i="16"/>
  <c r="O193" i="16"/>
  <c r="O174" i="16"/>
  <c r="O180" i="16"/>
  <c r="O185" i="16"/>
  <c r="O191" i="16"/>
  <c r="O205" i="16"/>
  <c r="O203" i="16"/>
  <c r="O202" i="16"/>
  <c r="O192" i="16"/>
  <c r="O181" i="16"/>
  <c r="O178" i="16"/>
  <c r="O183" i="16"/>
  <c r="O175" i="16"/>
  <c r="O197" i="16"/>
  <c r="O189" i="16"/>
  <c r="O187" i="16"/>
  <c r="O179" i="16"/>
  <c r="O200" i="16"/>
  <c r="T268" i="16"/>
  <c r="T196" i="16"/>
  <c r="T267" i="16"/>
  <c r="T195" i="16"/>
  <c r="T170" i="16"/>
  <c r="T43" i="16"/>
  <c r="AA87" i="16"/>
  <c r="AA255" i="16"/>
  <c r="AJ264" i="16"/>
  <c r="AC255" i="16"/>
  <c r="AC87" i="16"/>
  <c r="I170" i="16"/>
  <c r="I43" i="16"/>
  <c r="I268" i="16"/>
  <c r="I195" i="16"/>
  <c r="I267" i="16"/>
  <c r="I196" i="16"/>
  <c r="K216" i="16"/>
  <c r="K60" i="16"/>
  <c r="K175" i="16" s="1"/>
  <c r="K223" i="16"/>
  <c r="K44" i="16"/>
  <c r="K215" i="16"/>
  <c r="K59" i="16"/>
  <c r="K174" i="16" s="1"/>
  <c r="K222" i="16"/>
  <c r="K68" i="16"/>
  <c r="K213" i="16"/>
  <c r="K214" i="16"/>
  <c r="K58" i="16"/>
  <c r="K173" i="16" s="1"/>
  <c r="K217" i="16"/>
  <c r="K61" i="16"/>
  <c r="K176" i="16" s="1"/>
  <c r="K212" i="16"/>
  <c r="K211" i="16"/>
  <c r="K67" i="16"/>
  <c r="K64" i="16"/>
  <c r="AE124" i="16"/>
  <c r="AE127" i="16"/>
  <c r="AE122" i="16"/>
  <c r="AE131" i="16"/>
  <c r="AE123" i="16"/>
  <c r="AE129" i="16"/>
  <c r="AE130" i="16"/>
  <c r="AE128" i="16"/>
  <c r="AE125" i="16"/>
  <c r="AE228" i="16"/>
  <c r="AE126" i="16"/>
  <c r="AE121" i="16"/>
  <c r="I246" i="16"/>
  <c r="I134" i="16"/>
  <c r="I252" i="16"/>
  <c r="I146" i="16"/>
  <c r="I186" i="16" s="1"/>
  <c r="I103" i="16"/>
  <c r="I109" i="16"/>
  <c r="I72" i="16"/>
  <c r="I55" i="16"/>
  <c r="I206" i="16" s="1"/>
  <c r="I105" i="16"/>
  <c r="I238" i="16"/>
  <c r="I251" i="16"/>
  <c r="I249" i="16"/>
  <c r="I138" i="16"/>
  <c r="I83" i="16"/>
  <c r="I101" i="16"/>
  <c r="I115" i="16"/>
  <c r="I114" i="16"/>
  <c r="I98" i="16"/>
  <c r="I193" i="16" s="1"/>
  <c r="I245" i="16"/>
  <c r="I243" i="16"/>
  <c r="I241" i="16"/>
  <c r="I45" i="16"/>
  <c r="I95" i="16"/>
  <c r="I107" i="16"/>
  <c r="I106" i="16"/>
  <c r="I91" i="16"/>
  <c r="I237" i="16"/>
  <c r="I141" i="16"/>
  <c r="I147" i="16"/>
  <c r="I104" i="16"/>
  <c r="I140" i="16"/>
  <c r="I73" i="16"/>
  <c r="I202" i="16" s="1"/>
  <c r="I93" i="16"/>
  <c r="I92" i="16"/>
  <c r="I76" i="16"/>
  <c r="I180" i="16" s="1"/>
  <c r="I261" i="16"/>
  <c r="I135" i="16"/>
  <c r="I191" i="16" s="1"/>
  <c r="I250" i="16"/>
  <c r="I139" i="16"/>
  <c r="I90" i="16"/>
  <c r="I118" i="16"/>
  <c r="I136" i="16"/>
  <c r="I80" i="16"/>
  <c r="I77" i="16"/>
  <c r="I53" i="16"/>
  <c r="I247" i="16"/>
  <c r="I244" i="16"/>
  <c r="I242" i="16"/>
  <c r="I262" i="16"/>
  <c r="I84" i="16"/>
  <c r="I183" i="16" s="1"/>
  <c r="I110" i="16"/>
  <c r="I116" i="16"/>
  <c r="I79" i="16"/>
  <c r="I182" i="16" s="1"/>
  <c r="I54" i="16"/>
  <c r="I205" i="16" s="1"/>
  <c r="I260" i="16"/>
  <c r="I142" i="16"/>
  <c r="I263" i="16"/>
  <c r="I240" i="16"/>
  <c r="I111" i="16"/>
  <c r="I117" i="16"/>
  <c r="I94" i="16"/>
  <c r="I71" i="16"/>
  <c r="I113" i="16"/>
  <c r="I108" i="16"/>
  <c r="I78" i="16"/>
  <c r="I52" i="16"/>
  <c r="I178" i="16" s="1"/>
  <c r="I239" i="16"/>
  <c r="I137" i="16"/>
  <c r="I236" i="16"/>
  <c r="I148" i="16"/>
  <c r="I188" i="16" s="1"/>
  <c r="I248" i="16"/>
  <c r="I102" i="16"/>
  <c r="T218" i="16"/>
  <c r="T205" i="16"/>
  <c r="T194" i="16"/>
  <c r="T177" i="16"/>
  <c r="T191" i="16"/>
  <c r="T189" i="16"/>
  <c r="T197" i="16"/>
  <c r="T186" i="16"/>
  <c r="T183" i="16"/>
  <c r="T181" i="16"/>
  <c r="T204" i="16"/>
  <c r="T178" i="16"/>
  <c r="T200" i="16"/>
  <c r="T175" i="16"/>
  <c r="T180" i="16"/>
  <c r="T192" i="16"/>
  <c r="T173" i="16"/>
  <c r="T203" i="16"/>
  <c r="T207" i="16"/>
  <c r="T184" i="16"/>
  <c r="T198" i="16"/>
  <c r="T187" i="16"/>
  <c r="T201" i="16"/>
  <c r="T176" i="16"/>
  <c r="T190" i="16"/>
  <c r="T202" i="16"/>
  <c r="T185" i="16"/>
  <c r="T174" i="16"/>
  <c r="T206" i="16"/>
  <c r="T182" i="16"/>
  <c r="T179" i="16"/>
  <c r="T193" i="16"/>
  <c r="L159" i="16"/>
  <c r="L152" i="16"/>
  <c r="L155" i="16"/>
  <c r="L165" i="16"/>
  <c r="L161" i="16"/>
  <c r="L164" i="16"/>
  <c r="L154" i="16"/>
  <c r="L166" i="16"/>
  <c r="L160" i="16"/>
  <c r="L153" i="16"/>
  <c r="AA264" i="16"/>
  <c r="AB155" i="16"/>
  <c r="AB165" i="16"/>
  <c r="AB161" i="16"/>
  <c r="AB164" i="16"/>
  <c r="AB154" i="16"/>
  <c r="AB153" i="16"/>
  <c r="AB160" i="16"/>
  <c r="AB166" i="16"/>
  <c r="AB152" i="16"/>
  <c r="AB159" i="16"/>
  <c r="N202" i="16"/>
  <c r="N177" i="16"/>
  <c r="N191" i="16"/>
  <c r="N205" i="16"/>
  <c r="N187" i="16"/>
  <c r="N194" i="16"/>
  <c r="N183" i="16"/>
  <c r="N197" i="16"/>
  <c r="N179" i="16"/>
  <c r="N186" i="16"/>
  <c r="N200" i="16"/>
  <c r="N175" i="16"/>
  <c r="N189" i="16"/>
  <c r="N178" i="16"/>
  <c r="N192" i="16"/>
  <c r="N181" i="16"/>
  <c r="N207" i="16"/>
  <c r="N184" i="16"/>
  <c r="N198" i="16"/>
  <c r="N173" i="16"/>
  <c r="N203" i="16"/>
  <c r="N185" i="16"/>
  <c r="N174" i="16"/>
  <c r="N180" i="16"/>
  <c r="N190" i="16"/>
  <c r="N182" i="16"/>
  <c r="N204" i="16"/>
  <c r="N201" i="16"/>
  <c r="N193" i="16"/>
  <c r="N176" i="16"/>
  <c r="N206" i="16"/>
  <c r="S43" i="16"/>
  <c r="S268" i="16"/>
  <c r="S196" i="16"/>
  <c r="S170" i="16"/>
  <c r="S267" i="16"/>
  <c r="S195" i="16"/>
  <c r="U264" i="16"/>
  <c r="V160" i="16"/>
  <c r="V155" i="16"/>
  <c r="V153" i="16"/>
  <c r="V166" i="16"/>
  <c r="V159" i="16"/>
  <c r="V152" i="16"/>
  <c r="V154" i="16"/>
  <c r="V165" i="16"/>
  <c r="V164" i="16"/>
  <c r="V161" i="16"/>
  <c r="AF222" i="16"/>
  <c r="AF59" i="16"/>
  <c r="AF214" i="16"/>
  <c r="AF68" i="16"/>
  <c r="AF213" i="16"/>
  <c r="AF58" i="16"/>
  <c r="AF212" i="16"/>
  <c r="AF67" i="16"/>
  <c r="AF211" i="16"/>
  <c r="AF64" i="16"/>
  <c r="AF215" i="16"/>
  <c r="AF44" i="16"/>
  <c r="AF216" i="16"/>
  <c r="AF223" i="16"/>
  <c r="AF217" i="16"/>
  <c r="AF60" i="16"/>
  <c r="AF61" i="16"/>
  <c r="AI127" i="16"/>
  <c r="AI126" i="16"/>
  <c r="AI128" i="16"/>
  <c r="AI125" i="16"/>
  <c r="AI122" i="16"/>
  <c r="AI124" i="16"/>
  <c r="AI130" i="16"/>
  <c r="AI123" i="16"/>
  <c r="AI228" i="16"/>
  <c r="AI131" i="16"/>
  <c r="AI129" i="16"/>
  <c r="AI121" i="16"/>
  <c r="AJ242" i="16"/>
  <c r="AJ139" i="16"/>
  <c r="AJ252" i="16"/>
  <c r="AJ109" i="16"/>
  <c r="AJ134" i="16"/>
  <c r="AJ55" i="16"/>
  <c r="AJ105" i="16"/>
  <c r="AJ104" i="16"/>
  <c r="AJ142" i="16"/>
  <c r="AJ148" i="16"/>
  <c r="AJ260" i="16"/>
  <c r="AJ246" i="16"/>
  <c r="AJ101" i="16"/>
  <c r="AJ115" i="16"/>
  <c r="AJ114" i="16"/>
  <c r="AJ98" i="16"/>
  <c r="AJ90" i="16"/>
  <c r="AJ110" i="16"/>
  <c r="AJ263" i="16"/>
  <c r="AJ140" i="16"/>
  <c r="AJ248" i="16"/>
  <c r="AJ238" i="16"/>
  <c r="AJ95" i="16"/>
  <c r="AJ107" i="16"/>
  <c r="AJ106" i="16"/>
  <c r="AJ91" i="16"/>
  <c r="AJ84" i="16"/>
  <c r="AJ102" i="16"/>
  <c r="AJ262" i="16"/>
  <c r="AJ261" i="16"/>
  <c r="AJ240" i="16"/>
  <c r="AJ136" i="16"/>
  <c r="AJ73" i="16"/>
  <c r="AJ93" i="16"/>
  <c r="AJ92" i="16"/>
  <c r="AJ76" i="16"/>
  <c r="AJ52" i="16"/>
  <c r="AJ244" i="16"/>
  <c r="AJ251" i="16"/>
  <c r="AJ146" i="16"/>
  <c r="AJ245" i="16"/>
  <c r="AJ116" i="16"/>
  <c r="AJ80" i="16"/>
  <c r="AJ77" i="16"/>
  <c r="AJ53" i="16"/>
  <c r="AJ111" i="16"/>
  <c r="AJ250" i="16"/>
  <c r="AJ147" i="16"/>
  <c r="AJ239" i="16"/>
  <c r="AJ117" i="16"/>
  <c r="AJ72" i="16"/>
  <c r="AJ71" i="16"/>
  <c r="AJ113" i="16"/>
  <c r="AJ45" i="16"/>
  <c r="AJ249" i="16"/>
  <c r="AJ79" i="16"/>
  <c r="AJ241" i="16"/>
  <c r="AJ78" i="16"/>
  <c r="AJ138" i="16"/>
  <c r="AJ54" i="16"/>
  <c r="AJ247" i="16"/>
  <c r="AJ141" i="16"/>
  <c r="AJ237" i="16"/>
  <c r="AJ137" i="16"/>
  <c r="AJ135" i="16"/>
  <c r="AJ118" i="16"/>
  <c r="AJ236" i="16"/>
  <c r="AJ108" i="16"/>
  <c r="AJ103" i="16"/>
  <c r="AJ243" i="16"/>
  <c r="AJ94" i="16"/>
  <c r="AJ83" i="16"/>
  <c r="H179" i="16"/>
  <c r="H198" i="16"/>
  <c r="H194" i="16"/>
  <c r="H185" i="16"/>
  <c r="H189" i="16"/>
  <c r="H177" i="16"/>
  <c r="H181" i="16"/>
  <c r="H192" i="16"/>
  <c r="H187" i="16"/>
  <c r="H207" i="16"/>
  <c r="H204" i="16"/>
  <c r="H203" i="16"/>
  <c r="K187" i="16"/>
  <c r="K193" i="16"/>
  <c r="K191" i="16"/>
  <c r="K198" i="16"/>
  <c r="K179" i="16"/>
  <c r="K185" i="16"/>
  <c r="K183" i="16"/>
  <c r="K197" i="16"/>
  <c r="K202" i="16"/>
  <c r="K177" i="16"/>
  <c r="K182" i="16"/>
  <c r="K189" i="16"/>
  <c r="K194" i="16"/>
  <c r="K181" i="16"/>
  <c r="K204" i="16"/>
  <c r="K186" i="16"/>
  <c r="K200" i="16"/>
  <c r="K203" i="16"/>
  <c r="K207" i="16"/>
  <c r="K192" i="16"/>
  <c r="K206" i="16"/>
  <c r="K178" i="16"/>
  <c r="K180" i="16"/>
  <c r="X43" i="16"/>
  <c r="X267" i="16"/>
  <c r="X196" i="16"/>
  <c r="X170" i="16"/>
  <c r="X195" i="16"/>
  <c r="X268" i="16"/>
  <c r="Z264" i="16"/>
  <c r="AA154" i="16"/>
  <c r="AA160" i="16"/>
  <c r="AA153" i="16"/>
  <c r="AA166" i="16"/>
  <c r="AA159" i="16"/>
  <c r="AA161" i="16"/>
  <c r="AA164" i="16"/>
  <c r="AA152" i="16"/>
  <c r="AA165" i="16"/>
  <c r="AA155" i="16"/>
  <c r="AC215" i="16"/>
  <c r="AC59" i="16"/>
  <c r="AC222" i="16"/>
  <c r="AC68" i="16"/>
  <c r="AC214" i="16"/>
  <c r="AC58" i="16"/>
  <c r="AC213" i="16"/>
  <c r="AC67" i="16"/>
  <c r="AC211" i="16"/>
  <c r="AC212" i="16"/>
  <c r="AC64" i="16"/>
  <c r="AC223" i="16"/>
  <c r="AC44" i="16"/>
  <c r="AC217" i="16"/>
  <c r="AC216" i="16"/>
  <c r="AC60" i="16"/>
  <c r="AC61" i="16"/>
  <c r="M177" i="16"/>
  <c r="M174" i="16"/>
  <c r="M204" i="16"/>
  <c r="M197" i="16"/>
  <c r="M203" i="16"/>
  <c r="M200" i="16"/>
  <c r="M189" i="16"/>
  <c r="M187" i="16"/>
  <c r="M192" i="16"/>
  <c r="M181" i="16"/>
  <c r="M194" i="16"/>
  <c r="M176" i="16"/>
  <c r="M179" i="16"/>
  <c r="M185" i="16"/>
  <c r="M198" i="16"/>
  <c r="M175" i="16"/>
  <c r="M207" i="16"/>
  <c r="M201" i="16"/>
  <c r="R195" i="16"/>
  <c r="R170" i="16"/>
  <c r="R43" i="16"/>
  <c r="R267" i="16"/>
  <c r="R268" i="16"/>
  <c r="R196" i="16"/>
  <c r="T264" i="16"/>
  <c r="U155" i="16"/>
  <c r="U165" i="16"/>
  <c r="U161" i="16"/>
  <c r="U164" i="16"/>
  <c r="U154" i="16"/>
  <c r="U160" i="16"/>
  <c r="U153" i="16"/>
  <c r="U152" i="16"/>
  <c r="U166" i="16"/>
  <c r="U159" i="16"/>
  <c r="AE222" i="16"/>
  <c r="AE59" i="16"/>
  <c r="AE214" i="16"/>
  <c r="AE68" i="16"/>
  <c r="AE213" i="16"/>
  <c r="AE58" i="16"/>
  <c r="AE212" i="16"/>
  <c r="AE67" i="16"/>
  <c r="AE217" i="16"/>
  <c r="AE211" i="16"/>
  <c r="AE64" i="16"/>
  <c r="AE215" i="16"/>
  <c r="AE44" i="16"/>
  <c r="AE216" i="16"/>
  <c r="AE223" i="16"/>
  <c r="AE61" i="16"/>
  <c r="AE60" i="16"/>
  <c r="AH121" i="16"/>
  <c r="AH127" i="16"/>
  <c r="AH126" i="16"/>
  <c r="AH123" i="16"/>
  <c r="AH125" i="16"/>
  <c r="AH122" i="16"/>
  <c r="AH131" i="16"/>
  <c r="AH128" i="16"/>
  <c r="AH129" i="16"/>
  <c r="AH228" i="16"/>
  <c r="AH124" i="16"/>
  <c r="AH130" i="16"/>
  <c r="AI262" i="16"/>
  <c r="AI241" i="16"/>
  <c r="AI239" i="16"/>
  <c r="AI102" i="16"/>
  <c r="AI108" i="16"/>
  <c r="AI79" i="16"/>
  <c r="AI54" i="16"/>
  <c r="AI118" i="16"/>
  <c r="AI83" i="16"/>
  <c r="AI263" i="16"/>
  <c r="AI250" i="16"/>
  <c r="AI147" i="16"/>
  <c r="AI137" i="16"/>
  <c r="AI138" i="16"/>
  <c r="AI94" i="16"/>
  <c r="AI78" i="16"/>
  <c r="AI113" i="16"/>
  <c r="AI45" i="16"/>
  <c r="AI245" i="16"/>
  <c r="AI242" i="16"/>
  <c r="AI139" i="16"/>
  <c r="AI252" i="16"/>
  <c r="AI117" i="16"/>
  <c r="AI72" i="16"/>
  <c r="AI71" i="16"/>
  <c r="AI105" i="16"/>
  <c r="AI104" i="16"/>
  <c r="AI237" i="16"/>
  <c r="AI148" i="16"/>
  <c r="AI260" i="16"/>
  <c r="AI246" i="16"/>
  <c r="AI109" i="16"/>
  <c r="AI134" i="16"/>
  <c r="AI55" i="16"/>
  <c r="AI98" i="16"/>
  <c r="AI90" i="16"/>
  <c r="AI244" i="16"/>
  <c r="AI140" i="16"/>
  <c r="AI248" i="16"/>
  <c r="AI238" i="16"/>
  <c r="AI101" i="16"/>
  <c r="AI115" i="16"/>
  <c r="AI114" i="16"/>
  <c r="AI91" i="16"/>
  <c r="AI84" i="16"/>
  <c r="AI141" i="16"/>
  <c r="AI249" i="16"/>
  <c r="AI247" i="16"/>
  <c r="AI110" i="16"/>
  <c r="AI116" i="16"/>
  <c r="AI80" i="16"/>
  <c r="AI77" i="16"/>
  <c r="AI135" i="16"/>
  <c r="AI103" i="16"/>
  <c r="AI261" i="16"/>
  <c r="AI107" i="16"/>
  <c r="AI251" i="16"/>
  <c r="AI93" i="16"/>
  <c r="AI240" i="16"/>
  <c r="AI106" i="16"/>
  <c r="AI146" i="16"/>
  <c r="AI92" i="16"/>
  <c r="AI136" i="16"/>
  <c r="AI76" i="16"/>
  <c r="AI142" i="16"/>
  <c r="AI53" i="16"/>
  <c r="AI236" i="16"/>
  <c r="AI95" i="16"/>
  <c r="AI52" i="16"/>
  <c r="AI243" i="16"/>
  <c r="AI73" i="16"/>
  <c r="AI111" i="16"/>
  <c r="G198" i="16"/>
  <c r="G187" i="16"/>
  <c r="G179" i="16"/>
  <c r="G185" i="16"/>
  <c r="G189" i="16"/>
  <c r="G194" i="16"/>
  <c r="G207" i="16"/>
  <c r="G181" i="16"/>
  <c r="G177" i="16"/>
  <c r="G203" i="16"/>
  <c r="G192" i="16"/>
  <c r="G204" i="16"/>
  <c r="L170" i="16"/>
  <c r="L268" i="16"/>
  <c r="L43" i="16"/>
  <c r="L195" i="16"/>
  <c r="L196" i="16"/>
  <c r="L267" i="16"/>
  <c r="N264" i="16"/>
  <c r="E136" i="14"/>
  <c r="L98" i="39" s="1"/>
  <c r="E139" i="14"/>
  <c r="L101" i="39" s="1"/>
  <c r="E109" i="14"/>
  <c r="L70" i="39" s="1"/>
  <c r="E77" i="14"/>
  <c r="L38" i="39" s="1"/>
  <c r="E52" i="14"/>
  <c r="L13" i="39" s="1"/>
  <c r="E251" i="14"/>
  <c r="L210" i="39" s="1"/>
  <c r="E244" i="14"/>
  <c r="L203" i="39" s="1"/>
  <c r="E148" i="14"/>
  <c r="L110" i="39" s="1"/>
  <c r="E140" i="14"/>
  <c r="L102" i="39" s="1"/>
  <c r="E267" i="14"/>
  <c r="L227" i="39" s="1"/>
  <c r="L221" i="14"/>
  <c r="E255" i="14"/>
  <c r="L215" i="39" s="1"/>
  <c r="E259" i="14"/>
  <c r="L219" i="39" s="1"/>
  <c r="E165" i="14"/>
  <c r="L128" i="39" s="1"/>
  <c r="E190" i="12"/>
  <c r="I151" i="39" s="1"/>
  <c r="AI221" i="14"/>
  <c r="E193" i="14"/>
  <c r="L154" i="39" s="1"/>
  <c r="E227" i="14"/>
  <c r="L188" i="39" s="1"/>
  <c r="E121" i="14"/>
  <c r="E217" i="14"/>
  <c r="L178" i="39" s="1"/>
  <c r="E67" i="14"/>
  <c r="L28" i="39" s="1"/>
  <c r="AJ129" i="16"/>
  <c r="AJ228" i="16"/>
  <c r="AJ131" i="16"/>
  <c r="AJ121" i="16"/>
  <c r="AJ123" i="16"/>
  <c r="AJ128" i="16"/>
  <c r="AJ130" i="16"/>
  <c r="AJ126" i="16"/>
  <c r="AJ122" i="16"/>
  <c r="AJ125" i="16"/>
  <c r="AJ124" i="16"/>
  <c r="AJ127" i="16"/>
  <c r="AJ217" i="16"/>
  <c r="AJ61" i="16"/>
  <c r="AJ216" i="16"/>
  <c r="AJ60" i="16"/>
  <c r="AJ223" i="16"/>
  <c r="AJ44" i="16"/>
  <c r="AJ215" i="16"/>
  <c r="AJ59" i="16"/>
  <c r="AJ222" i="16"/>
  <c r="AJ68" i="16"/>
  <c r="AJ211" i="16"/>
  <c r="AJ64" i="16"/>
  <c r="AJ212" i="16"/>
  <c r="AJ214" i="16"/>
  <c r="AJ213" i="16"/>
  <c r="AJ58" i="16"/>
  <c r="AJ67" i="16"/>
  <c r="G255" i="16"/>
  <c r="G87" i="16"/>
  <c r="AE264" i="16"/>
  <c r="I164" i="16"/>
  <c r="I152" i="16"/>
  <c r="I197" i="16" s="1"/>
  <c r="I166" i="16"/>
  <c r="I161" i="16"/>
  <c r="I154" i="16"/>
  <c r="I200" i="16" s="1"/>
  <c r="I165" i="16"/>
  <c r="I153" i="16"/>
  <c r="I155" i="16"/>
  <c r="I160" i="16"/>
  <c r="I159" i="16"/>
  <c r="G248" i="16"/>
  <c r="G136" i="16"/>
  <c r="G141" i="16"/>
  <c r="G77" i="16"/>
  <c r="G142" i="16"/>
  <c r="G83" i="16"/>
  <c r="G134" i="16"/>
  <c r="G94" i="16"/>
  <c r="G78" i="16"/>
  <c r="G240" i="16"/>
  <c r="G245" i="16"/>
  <c r="G250" i="16"/>
  <c r="G54" i="16"/>
  <c r="G205" i="16" s="1"/>
  <c r="G45" i="16"/>
  <c r="G117" i="16"/>
  <c r="G72" i="16"/>
  <c r="G71" i="16"/>
  <c r="G260" i="16"/>
  <c r="G261" i="16"/>
  <c r="G237" i="16"/>
  <c r="G242" i="16"/>
  <c r="G113" i="16"/>
  <c r="G104" i="16"/>
  <c r="G147" i="16"/>
  <c r="G109" i="16"/>
  <c r="G139" i="16"/>
  <c r="G55" i="16"/>
  <c r="G252" i="16"/>
  <c r="G247" i="16"/>
  <c r="G135" i="16"/>
  <c r="G148" i="16"/>
  <c r="G188" i="16" s="1"/>
  <c r="G105" i="16"/>
  <c r="G90" i="16"/>
  <c r="G138" i="16"/>
  <c r="G101" i="16"/>
  <c r="G115" i="16"/>
  <c r="G263" i="16"/>
  <c r="G239" i="16"/>
  <c r="G244" i="16"/>
  <c r="G140" i="16"/>
  <c r="G98" i="16"/>
  <c r="G84" i="16"/>
  <c r="G118" i="16"/>
  <c r="G95" i="16"/>
  <c r="G107" i="16"/>
  <c r="G262" i="16"/>
  <c r="G238" i="16"/>
  <c r="G243" i="16"/>
  <c r="G92" i="16"/>
  <c r="G53" i="16"/>
  <c r="G103" i="16"/>
  <c r="G146" i="16"/>
  <c r="G186" i="16" s="1"/>
  <c r="G108" i="16"/>
  <c r="G79" i="16"/>
  <c r="G236" i="16"/>
  <c r="G110" i="16"/>
  <c r="G251" i="16"/>
  <c r="G102" i="16"/>
  <c r="G137" i="16"/>
  <c r="G114" i="16"/>
  <c r="G73" i="16"/>
  <c r="G106" i="16"/>
  <c r="G116" i="16"/>
  <c r="G249" i="16"/>
  <c r="G91" i="16"/>
  <c r="G93" i="16"/>
  <c r="G241" i="16"/>
  <c r="G76" i="16"/>
  <c r="G180" i="16" s="1"/>
  <c r="G80" i="16"/>
  <c r="G52" i="16"/>
  <c r="G246" i="16"/>
  <c r="G111" i="16"/>
  <c r="P264" i="16"/>
  <c r="Z155" i="16"/>
  <c r="Z152" i="16"/>
  <c r="Z161" i="16"/>
  <c r="Z154" i="16"/>
  <c r="Z160" i="16"/>
  <c r="Z153" i="16"/>
  <c r="Z159" i="16"/>
  <c r="Z164" i="16"/>
  <c r="Z166" i="16"/>
  <c r="Z165" i="16"/>
  <c r="L251" i="16"/>
  <c r="L241" i="16"/>
  <c r="L247" i="16"/>
  <c r="L135" i="16"/>
  <c r="L191" i="16" s="1"/>
  <c r="L108" i="16"/>
  <c r="L78" i="16"/>
  <c r="L54" i="16"/>
  <c r="L205" i="16" s="1"/>
  <c r="L83" i="16"/>
  <c r="L243" i="16"/>
  <c r="L147" i="16"/>
  <c r="L239" i="16"/>
  <c r="L142" i="16"/>
  <c r="L94" i="16"/>
  <c r="L71" i="16"/>
  <c r="L113" i="16"/>
  <c r="L104" i="16"/>
  <c r="L45" i="16"/>
  <c r="L250" i="16"/>
  <c r="L139" i="16"/>
  <c r="L260" i="16"/>
  <c r="L117" i="16"/>
  <c r="L72" i="16"/>
  <c r="L55" i="16"/>
  <c r="L206" i="16" s="1"/>
  <c r="L105" i="16"/>
  <c r="L90" i="16"/>
  <c r="L118" i="16"/>
  <c r="L242" i="16"/>
  <c r="L248" i="16"/>
  <c r="L246" i="16"/>
  <c r="L109" i="16"/>
  <c r="L115" i="16"/>
  <c r="L134" i="16"/>
  <c r="L98" i="16"/>
  <c r="L193" i="16" s="1"/>
  <c r="L84" i="16"/>
  <c r="L183" i="16" s="1"/>
  <c r="L110" i="16"/>
  <c r="L263" i="16"/>
  <c r="L148" i="16"/>
  <c r="L240" i="16"/>
  <c r="L238" i="16"/>
  <c r="L101" i="16"/>
  <c r="L107" i="16"/>
  <c r="L114" i="16"/>
  <c r="L91" i="16"/>
  <c r="L52" i="16"/>
  <c r="L178" i="16" s="1"/>
  <c r="L102" i="16"/>
  <c r="L262" i="16"/>
  <c r="L140" i="16"/>
  <c r="L146" i="16"/>
  <c r="L186" i="16" s="1"/>
  <c r="L136" i="16"/>
  <c r="L95" i="16"/>
  <c r="L93" i="16"/>
  <c r="L106" i="16"/>
  <c r="L76" i="16"/>
  <c r="L180" i="16" s="1"/>
  <c r="L137" i="16"/>
  <c r="L236" i="16"/>
  <c r="L249" i="16"/>
  <c r="L261" i="16"/>
  <c r="L237" i="16"/>
  <c r="L116" i="16"/>
  <c r="L79" i="16"/>
  <c r="L182" i="16" s="1"/>
  <c r="L77" i="16"/>
  <c r="L141" i="16"/>
  <c r="L103" i="16"/>
  <c r="L80" i="16"/>
  <c r="L92" i="16"/>
  <c r="L245" i="16"/>
  <c r="L53" i="16"/>
  <c r="L244" i="16"/>
  <c r="L111" i="16"/>
  <c r="L252" i="16"/>
  <c r="L138" i="16"/>
  <c r="L73" i="16"/>
  <c r="L202" i="16" s="1"/>
  <c r="R255" i="16"/>
  <c r="R87" i="16"/>
  <c r="AF260" i="16"/>
  <c r="AF136" i="16"/>
  <c r="AF263" i="16"/>
  <c r="AF249" i="16"/>
  <c r="AF76" i="16"/>
  <c r="AF111" i="16"/>
  <c r="AF101" i="16"/>
  <c r="AF146" i="16"/>
  <c r="AF55" i="16"/>
  <c r="AF248" i="16"/>
  <c r="AF245" i="16"/>
  <c r="AF243" i="16"/>
  <c r="AF241" i="16"/>
  <c r="AF53" i="16"/>
  <c r="AF103" i="16"/>
  <c r="AF95" i="16"/>
  <c r="AF115" i="16"/>
  <c r="AF137" i="16"/>
  <c r="AF240" i="16"/>
  <c r="AF237" i="16"/>
  <c r="AF262" i="16"/>
  <c r="AF147" i="16"/>
  <c r="AF83" i="16"/>
  <c r="AF73" i="16"/>
  <c r="AF107" i="16"/>
  <c r="AF118" i="16"/>
  <c r="AF247" i="16"/>
  <c r="AF135" i="16"/>
  <c r="AF250" i="16"/>
  <c r="AF139" i="16"/>
  <c r="AF104" i="16"/>
  <c r="AF45" i="16"/>
  <c r="AF141" i="16"/>
  <c r="AF93" i="16"/>
  <c r="AF114" i="16"/>
  <c r="AF239" i="16"/>
  <c r="AF244" i="16"/>
  <c r="AF242" i="16"/>
  <c r="AF113" i="16"/>
  <c r="AF90" i="16"/>
  <c r="AF110" i="16"/>
  <c r="AF116" i="16"/>
  <c r="AF80" i="16"/>
  <c r="AF106" i="16"/>
  <c r="AF251" i="16"/>
  <c r="AF238" i="16"/>
  <c r="AF134" i="16"/>
  <c r="AF261" i="16"/>
  <c r="AF91" i="16"/>
  <c r="AF138" i="16"/>
  <c r="AF109" i="16"/>
  <c r="AF72" i="16"/>
  <c r="AF71" i="16"/>
  <c r="AF54" i="16"/>
  <c r="AF105" i="16"/>
  <c r="AF79" i="16"/>
  <c r="AF98" i="16"/>
  <c r="AF78" i="16"/>
  <c r="AF148" i="16"/>
  <c r="AF252" i="16"/>
  <c r="AF84" i="16"/>
  <c r="AF92" i="16"/>
  <c r="AF246" i="16"/>
  <c r="AF52" i="16"/>
  <c r="AF77" i="16"/>
  <c r="AF108" i="16"/>
  <c r="AF236" i="16"/>
  <c r="AF102" i="16"/>
  <c r="AF142" i="16"/>
  <c r="AF117" i="16"/>
  <c r="AF140" i="16"/>
  <c r="AF94" i="16"/>
  <c r="AG264" i="16"/>
  <c r="AI204" i="16"/>
  <c r="AI186" i="16"/>
  <c r="AI183" i="16"/>
  <c r="AI178" i="16"/>
  <c r="AI200" i="16"/>
  <c r="AI175" i="16"/>
  <c r="AI180" i="16"/>
  <c r="AI192" i="16"/>
  <c r="AI190" i="16"/>
  <c r="AI203" i="16"/>
  <c r="AI207" i="16"/>
  <c r="AI184" i="16"/>
  <c r="AI182" i="16"/>
  <c r="AI198" i="16"/>
  <c r="AI187" i="16"/>
  <c r="AI201" i="16"/>
  <c r="AI176" i="16"/>
  <c r="AI181" i="16"/>
  <c r="AI189" i="16"/>
  <c r="AI194" i="16"/>
  <c r="AI177" i="16"/>
  <c r="AI191" i="16"/>
  <c r="AI205" i="16"/>
  <c r="AI174" i="16"/>
  <c r="AI197" i="16"/>
  <c r="AI173" i="16"/>
  <c r="AI179" i="16"/>
  <c r="AI206" i="16"/>
  <c r="AI202" i="16"/>
  <c r="AI193" i="16"/>
  <c r="AI185" i="16"/>
  <c r="AB130" i="16"/>
  <c r="AB126" i="16"/>
  <c r="AB122" i="16"/>
  <c r="AB125" i="16"/>
  <c r="AB129" i="16"/>
  <c r="AB128" i="16"/>
  <c r="AB123" i="16"/>
  <c r="AB124" i="16"/>
  <c r="AB228" i="16"/>
  <c r="AB121" i="16"/>
  <c r="AB131" i="16"/>
  <c r="AB127" i="16"/>
  <c r="AE183" i="16"/>
  <c r="AE197" i="16"/>
  <c r="AE187" i="16"/>
  <c r="AE179" i="16"/>
  <c r="AE200" i="16"/>
  <c r="AE175" i="16"/>
  <c r="AE189" i="16"/>
  <c r="AE202" i="16"/>
  <c r="AE192" i="16"/>
  <c r="AE181" i="16"/>
  <c r="AE194" i="16"/>
  <c r="AE184" i="16"/>
  <c r="AE198" i="16"/>
  <c r="AE173" i="16"/>
  <c r="AE186" i="16"/>
  <c r="AE207" i="16"/>
  <c r="AE176" i="16"/>
  <c r="AE190" i="16"/>
  <c r="AE204" i="16"/>
  <c r="AE178" i="16"/>
  <c r="AE201" i="16"/>
  <c r="AE206" i="16"/>
  <c r="AE182" i="16"/>
  <c r="AE177" i="16"/>
  <c r="AE185" i="16"/>
  <c r="AE191" i="16"/>
  <c r="AE205" i="16"/>
  <c r="AE203" i="16"/>
  <c r="AE174" i="16"/>
  <c r="AE180" i="16"/>
  <c r="AE193" i="16"/>
  <c r="AJ43" i="16"/>
  <c r="AJ196" i="16"/>
  <c r="AJ195" i="16"/>
  <c r="AJ170" i="16"/>
  <c r="AJ267" i="16"/>
  <c r="AJ268" i="16"/>
  <c r="H218" i="16"/>
  <c r="AE153" i="16"/>
  <c r="AE155" i="16"/>
  <c r="AE166" i="16"/>
  <c r="AE154" i="16"/>
  <c r="AE159" i="16"/>
  <c r="AE152" i="16"/>
  <c r="AE165" i="16"/>
  <c r="AE160" i="16"/>
  <c r="AE161" i="16"/>
  <c r="AE164" i="16"/>
  <c r="L255" i="16"/>
  <c r="L87" i="16"/>
  <c r="Y190" i="16"/>
  <c r="Y204" i="16"/>
  <c r="Y186" i="16"/>
  <c r="Y176" i="16"/>
  <c r="Y182" i="16"/>
  <c r="Y178" i="16"/>
  <c r="Y175" i="16"/>
  <c r="Y200" i="16"/>
  <c r="Y174" i="16"/>
  <c r="Y180" i="16"/>
  <c r="Y192" i="16"/>
  <c r="Y206" i="16"/>
  <c r="Y205" i="16"/>
  <c r="Y203" i="16"/>
  <c r="Y207" i="16"/>
  <c r="Y184" i="16"/>
  <c r="Y197" i="16"/>
  <c r="Y187" i="16"/>
  <c r="Y201" i="16"/>
  <c r="Y183" i="16"/>
  <c r="Y198" i="16"/>
  <c r="Y173" i="16"/>
  <c r="Y194" i="16"/>
  <c r="Y177" i="16"/>
  <c r="Y179" i="16"/>
  <c r="Y202" i="16"/>
  <c r="Y193" i="16"/>
  <c r="Y185" i="16"/>
  <c r="Y191" i="16"/>
  <c r="Y189" i="16"/>
  <c r="Y181" i="16"/>
  <c r="AD195" i="16"/>
  <c r="AD268" i="16"/>
  <c r="AD267" i="16"/>
  <c r="AD170" i="16"/>
  <c r="AD196" i="16"/>
  <c r="AD43" i="16"/>
  <c r="AF264" i="16"/>
  <c r="AG165" i="16"/>
  <c r="AG159" i="16"/>
  <c r="AG164" i="16"/>
  <c r="AG153" i="16"/>
  <c r="AG152" i="16"/>
  <c r="AG155" i="16"/>
  <c r="AG161" i="16"/>
  <c r="AG160" i="16"/>
  <c r="AG154" i="16"/>
  <c r="AG166" i="16"/>
  <c r="AD203" i="16"/>
  <c r="AD185" i="16"/>
  <c r="AD174" i="16"/>
  <c r="AD180" i="16"/>
  <c r="AD202" i="16"/>
  <c r="AD177" i="16"/>
  <c r="AD191" i="16"/>
  <c r="AD205" i="16"/>
  <c r="AD179" i="16"/>
  <c r="AD194" i="16"/>
  <c r="AD183" i="16"/>
  <c r="AD197" i="16"/>
  <c r="AD187" i="16"/>
  <c r="AD186" i="16"/>
  <c r="AD200" i="16"/>
  <c r="AD175" i="16"/>
  <c r="AD189" i="16"/>
  <c r="AD178" i="16"/>
  <c r="AD192" i="16"/>
  <c r="AD181" i="16"/>
  <c r="AD193" i="16"/>
  <c r="AD206" i="16"/>
  <c r="AD182" i="16"/>
  <c r="AD198" i="16"/>
  <c r="AD190" i="16"/>
  <c r="AD173" i="16"/>
  <c r="AD204" i="16"/>
  <c r="AD184" i="16"/>
  <c r="AD207" i="16"/>
  <c r="AD201" i="16"/>
  <c r="AD176" i="16"/>
  <c r="AI196" i="16"/>
  <c r="AI195" i="16"/>
  <c r="AI170" i="16"/>
  <c r="AI268" i="16"/>
  <c r="AI267" i="16"/>
  <c r="AI43" i="16"/>
  <c r="G218" i="16"/>
  <c r="X192" i="16"/>
  <c r="X190" i="16"/>
  <c r="X204" i="16"/>
  <c r="X186" i="16"/>
  <c r="X206" i="16"/>
  <c r="X182" i="16"/>
  <c r="X178" i="16"/>
  <c r="X174" i="16"/>
  <c r="X180" i="16"/>
  <c r="X185" i="16"/>
  <c r="X191" i="16"/>
  <c r="X205" i="16"/>
  <c r="X203" i="16"/>
  <c r="X177" i="16"/>
  <c r="X207" i="16"/>
  <c r="X183" i="16"/>
  <c r="X197" i="16"/>
  <c r="X187" i="16"/>
  <c r="X176" i="16"/>
  <c r="X200" i="16"/>
  <c r="X198" i="16"/>
  <c r="X173" i="16"/>
  <c r="X194" i="16"/>
  <c r="X201" i="16"/>
  <c r="X193" i="16"/>
  <c r="X184" i="16"/>
  <c r="X175" i="16"/>
  <c r="X179" i="16"/>
  <c r="X189" i="16"/>
  <c r="X181" i="16"/>
  <c r="X202" i="16"/>
  <c r="U195" i="16"/>
  <c r="U170" i="16"/>
  <c r="U43" i="16"/>
  <c r="U196" i="16"/>
  <c r="U267" i="16"/>
  <c r="U268" i="16"/>
  <c r="W264" i="16"/>
  <c r="AF166" i="16"/>
  <c r="AF160" i="16"/>
  <c r="AF159" i="16"/>
  <c r="AF154" i="16"/>
  <c r="AF152" i="16"/>
  <c r="AF153" i="16"/>
  <c r="AF165" i="16"/>
  <c r="AF164" i="16"/>
  <c r="AF161" i="16"/>
  <c r="AF155" i="16"/>
  <c r="R173" i="16"/>
  <c r="R194" i="16"/>
  <c r="R177" i="16"/>
  <c r="R182" i="16"/>
  <c r="R204" i="16"/>
  <c r="R186" i="16"/>
  <c r="R175" i="16"/>
  <c r="R198" i="16"/>
  <c r="R178" i="16"/>
  <c r="R200" i="16"/>
  <c r="R174" i="16"/>
  <c r="R190" i="16"/>
  <c r="R180" i="16"/>
  <c r="R192" i="16"/>
  <c r="R205" i="16"/>
  <c r="R203" i="16"/>
  <c r="R207" i="16"/>
  <c r="R184" i="16"/>
  <c r="R206" i="16"/>
  <c r="R181" i="16"/>
  <c r="R202" i="16"/>
  <c r="R185" i="16"/>
  <c r="R183" i="16"/>
  <c r="R187" i="16"/>
  <c r="R179" i="16"/>
  <c r="R201" i="16"/>
  <c r="R193" i="16"/>
  <c r="R176" i="16"/>
  <c r="R191" i="16"/>
  <c r="R189" i="16"/>
  <c r="R197" i="16"/>
  <c r="E80" i="14"/>
  <c r="L41" i="39" s="1"/>
  <c r="E118" i="14"/>
  <c r="L79" i="39" s="1"/>
  <c r="E106" i="14"/>
  <c r="L67" i="39" s="1"/>
  <c r="E141" i="14"/>
  <c r="L103" i="39" s="1"/>
  <c r="G205" i="14"/>
  <c r="E54" i="14"/>
  <c r="L15" i="39" s="1"/>
  <c r="E98" i="14"/>
  <c r="L59" i="39" s="1"/>
  <c r="E242" i="14"/>
  <c r="L201" i="39" s="1"/>
  <c r="E247" i="14"/>
  <c r="L206" i="39" s="1"/>
  <c r="E137" i="14"/>
  <c r="L99" i="39" s="1"/>
  <c r="E156" i="14"/>
  <c r="E201" i="12"/>
  <c r="I162" i="39" s="1"/>
  <c r="E193" i="12"/>
  <c r="I154" i="39" s="1"/>
  <c r="E190" i="14"/>
  <c r="L151" i="39" s="1"/>
  <c r="E177" i="14"/>
  <c r="L138" i="39" s="1"/>
  <c r="X39" i="27"/>
  <c r="Y39" i="27"/>
  <c r="D39" i="27"/>
  <c r="W39" i="27"/>
  <c r="N39" i="27"/>
  <c r="U39" i="27"/>
  <c r="O39" i="27"/>
  <c r="AC39" i="27"/>
  <c r="Z39" i="27"/>
  <c r="P39" i="27"/>
  <c r="F39" i="27"/>
  <c r="R39" i="27"/>
  <c r="S39" i="27"/>
  <c r="M39" i="27"/>
  <c r="J39" i="27"/>
  <c r="V39" i="27"/>
  <c r="I39" i="27"/>
  <c r="G39" i="27"/>
  <c r="H39" i="27" s="1"/>
  <c r="E39" i="27"/>
  <c r="B39" i="27"/>
  <c r="AJ39" i="27" s="1"/>
  <c r="Q39" i="27"/>
  <c r="AA39" i="27"/>
  <c r="T39" i="27"/>
  <c r="A40" i="27"/>
  <c r="C39" i="27"/>
  <c r="L39" i="27"/>
  <c r="K39" i="27"/>
  <c r="AB39" i="27"/>
  <c r="W38" i="29"/>
  <c r="Q38" i="29"/>
  <c r="V38" i="29"/>
  <c r="E38" i="29"/>
  <c r="R38" i="29"/>
  <c r="F38" i="29"/>
  <c r="U38" i="29"/>
  <c r="G38" i="29"/>
  <c r="H38" i="29" s="1"/>
  <c r="K38" i="29"/>
  <c r="Z38" i="29"/>
  <c r="AA38" i="29"/>
  <c r="P38" i="29"/>
  <c r="O38" i="29"/>
  <c r="D38" i="29"/>
  <c r="T38" i="29"/>
  <c r="Y38" i="29"/>
  <c r="A39" i="29"/>
  <c r="B38" i="29"/>
  <c r="AJ38" i="29" s="1"/>
  <c r="AC38" i="29"/>
  <c r="X38" i="29"/>
  <c r="C38" i="29"/>
  <c r="J38" i="29"/>
  <c r="N38" i="29"/>
  <c r="S38" i="29"/>
  <c r="L38" i="29"/>
  <c r="I38" i="29"/>
  <c r="M38" i="29"/>
  <c r="AB38" i="29"/>
  <c r="S47" i="19"/>
  <c r="V44" i="19"/>
  <c r="T50" i="19"/>
  <c r="O44" i="19"/>
  <c r="E128" i="14"/>
  <c r="L89" i="39" s="1"/>
  <c r="E60" i="14"/>
  <c r="L21" i="39" s="1"/>
  <c r="E59" i="14"/>
  <c r="L20" i="39" s="1"/>
  <c r="AJ218" i="16"/>
  <c r="G156" i="16"/>
  <c r="G160" i="16"/>
  <c r="G161" i="16"/>
  <c r="G153" i="16"/>
  <c r="G155" i="16"/>
  <c r="G166" i="16"/>
  <c r="G154" i="16"/>
  <c r="G159" i="16"/>
  <c r="G164" i="16"/>
  <c r="G152" i="16"/>
  <c r="G165" i="16"/>
  <c r="P211" i="16"/>
  <c r="P64" i="16"/>
  <c r="P216" i="16"/>
  <c r="P217" i="16"/>
  <c r="P61" i="16"/>
  <c r="P223" i="16"/>
  <c r="P60" i="16"/>
  <c r="P215" i="16"/>
  <c r="P44" i="16"/>
  <c r="P222" i="16"/>
  <c r="P59" i="16"/>
  <c r="P214" i="16"/>
  <c r="P68" i="16"/>
  <c r="P212" i="16"/>
  <c r="P67" i="16"/>
  <c r="P213" i="16"/>
  <c r="P58" i="16"/>
  <c r="V264" i="16"/>
  <c r="W202" i="16"/>
  <c r="W192" i="16"/>
  <c r="W181" i="16"/>
  <c r="W178" i="16"/>
  <c r="W183" i="16"/>
  <c r="W184" i="16"/>
  <c r="W198" i="16"/>
  <c r="W173" i="16"/>
  <c r="W177" i="16"/>
  <c r="W207" i="16"/>
  <c r="W176" i="16"/>
  <c r="W190" i="16"/>
  <c r="W204" i="16"/>
  <c r="W194" i="16"/>
  <c r="W201" i="16"/>
  <c r="W206" i="16"/>
  <c r="W182" i="16"/>
  <c r="W186" i="16"/>
  <c r="W193" i="16"/>
  <c r="W174" i="16"/>
  <c r="W180" i="16"/>
  <c r="W185" i="16"/>
  <c r="W191" i="16"/>
  <c r="W205" i="16"/>
  <c r="W203" i="16"/>
  <c r="W197" i="16"/>
  <c r="W200" i="16"/>
  <c r="W175" i="16"/>
  <c r="W189" i="16"/>
  <c r="W179" i="16"/>
  <c r="W187" i="16"/>
  <c r="AB196" i="16"/>
  <c r="AB195" i="16"/>
  <c r="AB268" i="16"/>
  <c r="AB170" i="16"/>
  <c r="AB43" i="16"/>
  <c r="AB267" i="16"/>
  <c r="M255" i="16"/>
  <c r="M87" i="16"/>
  <c r="M184" i="16" s="1"/>
  <c r="AH173" i="16"/>
  <c r="AH194" i="16"/>
  <c r="AH177" i="16"/>
  <c r="AH191" i="16"/>
  <c r="AH204" i="16"/>
  <c r="AH186" i="16"/>
  <c r="AH175" i="16"/>
  <c r="AH198" i="16"/>
  <c r="AH178" i="16"/>
  <c r="AH200" i="16"/>
  <c r="AH174" i="16"/>
  <c r="AH190" i="16"/>
  <c r="AH180" i="16"/>
  <c r="AH192" i="16"/>
  <c r="AH205" i="16"/>
  <c r="AH203" i="16"/>
  <c r="AH207" i="16"/>
  <c r="AH184" i="16"/>
  <c r="AH197" i="16"/>
  <c r="AH187" i="16"/>
  <c r="AH201" i="16"/>
  <c r="AH176" i="16"/>
  <c r="AH206" i="16"/>
  <c r="AH181" i="16"/>
  <c r="AH202" i="16"/>
  <c r="AH185" i="16"/>
  <c r="AH182" i="16"/>
  <c r="AH189" i="16"/>
  <c r="AH179" i="16"/>
  <c r="AH193" i="16"/>
  <c r="AH183" i="16"/>
  <c r="E229" i="16"/>
  <c r="M190" i="39" s="1"/>
  <c r="Q121" i="16"/>
  <c r="Q127" i="16"/>
  <c r="Q124" i="16"/>
  <c r="Q128" i="16"/>
  <c r="Q123" i="16"/>
  <c r="Q126" i="16"/>
  <c r="Q122" i="16"/>
  <c r="Q129" i="16"/>
  <c r="Q130" i="16"/>
  <c r="Q131" i="16"/>
  <c r="Q228" i="16"/>
  <c r="Q125" i="16"/>
  <c r="Q267" i="16"/>
  <c r="Q195" i="16"/>
  <c r="Q268" i="16"/>
  <c r="Q196" i="16"/>
  <c r="Q170" i="16"/>
  <c r="Q43" i="16"/>
  <c r="S212" i="16"/>
  <c r="S67" i="16"/>
  <c r="S211" i="16"/>
  <c r="S64" i="16"/>
  <c r="S217" i="16"/>
  <c r="S61" i="16"/>
  <c r="S216" i="16"/>
  <c r="S60" i="16"/>
  <c r="S223" i="16"/>
  <c r="S44" i="16"/>
  <c r="S215" i="16"/>
  <c r="S59" i="16"/>
  <c r="S213" i="16"/>
  <c r="S214" i="16"/>
  <c r="S58" i="16"/>
  <c r="S222" i="16"/>
  <c r="S68" i="16"/>
  <c r="AB218" i="16"/>
  <c r="P122" i="16"/>
  <c r="P128" i="16"/>
  <c r="P228" i="16"/>
  <c r="P125" i="16"/>
  <c r="P129" i="16"/>
  <c r="P124" i="16"/>
  <c r="P121" i="16"/>
  <c r="P123" i="16"/>
  <c r="P130" i="16"/>
  <c r="P131" i="16"/>
  <c r="P127" i="16"/>
  <c r="P126" i="16"/>
  <c r="Q239" i="16"/>
  <c r="Q260" i="16"/>
  <c r="Q250" i="16"/>
  <c r="Q248" i="16"/>
  <c r="Q84" i="16"/>
  <c r="Q102" i="16"/>
  <c r="Q108" i="16"/>
  <c r="Q78" i="16"/>
  <c r="Q140" i="16"/>
  <c r="Q262" i="16"/>
  <c r="Q244" i="16"/>
  <c r="Q242" i="16"/>
  <c r="Q240" i="16"/>
  <c r="Q52" i="16"/>
  <c r="Q117" i="16"/>
  <c r="Q94" i="16"/>
  <c r="Q71" i="16"/>
  <c r="Q113" i="16"/>
  <c r="Q246" i="16"/>
  <c r="Q236" i="16"/>
  <c r="Q148" i="16"/>
  <c r="Q146" i="16"/>
  <c r="Q136" i="16"/>
  <c r="Q109" i="16"/>
  <c r="Q72" i="16"/>
  <c r="Q55" i="16"/>
  <c r="Q105" i="16"/>
  <c r="Q238" i="16"/>
  <c r="Q142" i="16"/>
  <c r="Q249" i="16"/>
  <c r="Q138" i="16"/>
  <c r="Q111" i="16"/>
  <c r="Q101" i="16"/>
  <c r="Q115" i="16"/>
  <c r="Q114" i="16"/>
  <c r="Q98" i="16"/>
  <c r="Q261" i="16"/>
  <c r="Q134" i="16"/>
  <c r="Q241" i="16"/>
  <c r="Q118" i="16"/>
  <c r="Q103" i="16"/>
  <c r="Q95" i="16"/>
  <c r="Q107" i="16"/>
  <c r="Q106" i="16"/>
  <c r="Q91" i="16"/>
  <c r="Q247" i="16"/>
  <c r="Q135" i="16"/>
  <c r="Q141" i="16"/>
  <c r="Q252" i="16"/>
  <c r="Q90" i="16"/>
  <c r="Q110" i="16"/>
  <c r="Q116" i="16"/>
  <c r="Q79" i="16"/>
  <c r="Q54" i="16"/>
  <c r="Q245" i="16"/>
  <c r="Q83" i="16"/>
  <c r="Q76" i="16"/>
  <c r="Q237" i="16"/>
  <c r="Q45" i="16"/>
  <c r="Q53" i="16"/>
  <c r="Q251" i="16"/>
  <c r="Q73" i="16"/>
  <c r="Q243" i="16"/>
  <c r="Q137" i="16"/>
  <c r="Q147" i="16"/>
  <c r="Q93" i="16"/>
  <c r="Q139" i="16"/>
  <c r="Q80" i="16"/>
  <c r="Q92" i="16"/>
  <c r="Q263" i="16"/>
  <c r="Q104" i="16"/>
  <c r="Q77" i="16"/>
  <c r="S218" i="16"/>
  <c r="W255" i="16"/>
  <c r="W87" i="16"/>
  <c r="AJ187" i="16"/>
  <c r="AJ201" i="16"/>
  <c r="AJ176" i="16"/>
  <c r="AJ190" i="16"/>
  <c r="AJ179" i="16"/>
  <c r="AJ193" i="16"/>
  <c r="AJ206" i="16"/>
  <c r="AJ182" i="16"/>
  <c r="AJ202" i="16"/>
  <c r="AJ185" i="16"/>
  <c r="AJ174" i="16"/>
  <c r="AJ205" i="16"/>
  <c r="AJ194" i="16"/>
  <c r="AJ177" i="16"/>
  <c r="AJ191" i="16"/>
  <c r="AJ181" i="16"/>
  <c r="AJ197" i="16"/>
  <c r="AJ186" i="16"/>
  <c r="AJ183" i="16"/>
  <c r="AJ180" i="16"/>
  <c r="AJ203" i="16"/>
  <c r="AJ207" i="16"/>
  <c r="AJ184" i="16"/>
  <c r="AJ198" i="16"/>
  <c r="AJ200" i="16"/>
  <c r="AJ192" i="16"/>
  <c r="AJ175" i="16"/>
  <c r="AJ204" i="16"/>
  <c r="AJ189" i="16"/>
  <c r="AJ173" i="16"/>
  <c r="AJ178" i="16"/>
  <c r="G214" i="16"/>
  <c r="G68" i="16"/>
  <c r="G213" i="16"/>
  <c r="G58" i="16"/>
  <c r="G173" i="16" s="1"/>
  <c r="G212" i="16"/>
  <c r="G67" i="16"/>
  <c r="G217" i="16"/>
  <c r="G211" i="16"/>
  <c r="G64" i="16"/>
  <c r="G216" i="16"/>
  <c r="G61" i="16"/>
  <c r="G222" i="16"/>
  <c r="G59" i="16"/>
  <c r="G223" i="16"/>
  <c r="G215" i="16"/>
  <c r="G60" i="16"/>
  <c r="G44" i="16"/>
  <c r="J124" i="16"/>
  <c r="J128" i="16"/>
  <c r="J131" i="16"/>
  <c r="J122" i="16"/>
  <c r="J127" i="16"/>
  <c r="J130" i="16"/>
  <c r="J129" i="16"/>
  <c r="J228" i="16"/>
  <c r="J121" i="16"/>
  <c r="J126" i="16"/>
  <c r="J123" i="16"/>
  <c r="J125" i="16"/>
  <c r="K245" i="16"/>
  <c r="K242" i="16"/>
  <c r="K262" i="16"/>
  <c r="K260" i="16"/>
  <c r="K117" i="16"/>
  <c r="K94" i="16"/>
  <c r="K71" i="16"/>
  <c r="K201" i="16" s="1"/>
  <c r="K113" i="16"/>
  <c r="K90" i="16"/>
  <c r="K237" i="16"/>
  <c r="K148" i="16"/>
  <c r="K248" i="16"/>
  <c r="K246" i="16"/>
  <c r="K109" i="16"/>
  <c r="K72" i="16"/>
  <c r="K55" i="16"/>
  <c r="K105" i="16"/>
  <c r="K84" i="16"/>
  <c r="K244" i="16"/>
  <c r="K140" i="16"/>
  <c r="K240" i="16"/>
  <c r="K238" i="16"/>
  <c r="K101" i="16"/>
  <c r="K115" i="16"/>
  <c r="K134" i="16"/>
  <c r="K98" i="16"/>
  <c r="K52" i="16"/>
  <c r="K236" i="16"/>
  <c r="K252" i="16"/>
  <c r="K146" i="16"/>
  <c r="K136" i="16"/>
  <c r="K95" i="16"/>
  <c r="K107" i="16"/>
  <c r="K114" i="16"/>
  <c r="K91" i="16"/>
  <c r="K135" i="16"/>
  <c r="K251" i="16"/>
  <c r="K249" i="16"/>
  <c r="K261" i="16"/>
  <c r="K118" i="16"/>
  <c r="K73" i="16"/>
  <c r="K93" i="16"/>
  <c r="K106" i="16"/>
  <c r="K76" i="16"/>
  <c r="K111" i="16"/>
  <c r="K263" i="16"/>
  <c r="K250" i="16"/>
  <c r="K139" i="16"/>
  <c r="K137" i="16"/>
  <c r="K142" i="16"/>
  <c r="K108" i="16"/>
  <c r="K78" i="16"/>
  <c r="K54" i="16"/>
  <c r="K205" i="16" s="1"/>
  <c r="K104" i="16"/>
  <c r="K45" i="16"/>
  <c r="K247" i="16"/>
  <c r="K92" i="16"/>
  <c r="K239" i="16"/>
  <c r="K77" i="16"/>
  <c r="K110" i="16"/>
  <c r="K53" i="16"/>
  <c r="K102" i="16"/>
  <c r="K80" i="16"/>
  <c r="K243" i="16"/>
  <c r="K138" i="16"/>
  <c r="K103" i="16"/>
  <c r="K241" i="16"/>
  <c r="K141" i="16"/>
  <c r="K116" i="16"/>
  <c r="K83" i="16"/>
  <c r="K147" i="16"/>
  <c r="K79" i="16"/>
  <c r="M218" i="16"/>
  <c r="Q255" i="16"/>
  <c r="Q87" i="16"/>
  <c r="AB255" i="16"/>
  <c r="AB87" i="16"/>
  <c r="L222" i="16"/>
  <c r="L68" i="16"/>
  <c r="L214" i="16"/>
  <c r="L58" i="16"/>
  <c r="L212" i="16"/>
  <c r="L213" i="16"/>
  <c r="L67" i="16"/>
  <c r="L211" i="16"/>
  <c r="L64" i="16"/>
  <c r="L217" i="16"/>
  <c r="L61" i="16"/>
  <c r="L215" i="16"/>
  <c r="L59" i="16"/>
  <c r="L60" i="16"/>
  <c r="L44" i="16"/>
  <c r="L216" i="16"/>
  <c r="L223" i="16"/>
  <c r="G123" i="16"/>
  <c r="G121" i="16"/>
  <c r="G130" i="16"/>
  <c r="G228" i="16"/>
  <c r="G122" i="16"/>
  <c r="G128" i="16"/>
  <c r="G129" i="16"/>
  <c r="G131" i="16"/>
  <c r="G124" i="16"/>
  <c r="G127" i="16"/>
  <c r="G126" i="16"/>
  <c r="G125" i="16"/>
  <c r="P240" i="16"/>
  <c r="P261" i="16"/>
  <c r="P134" i="16"/>
  <c r="P241" i="16"/>
  <c r="P76" i="16"/>
  <c r="P111" i="16"/>
  <c r="P117" i="16"/>
  <c r="P94" i="16"/>
  <c r="P71" i="16"/>
  <c r="P263" i="16"/>
  <c r="P245" i="16"/>
  <c r="P251" i="16"/>
  <c r="P147" i="16"/>
  <c r="P53" i="16"/>
  <c r="P103" i="16"/>
  <c r="P109" i="16"/>
  <c r="P72" i="16"/>
  <c r="P55" i="16"/>
  <c r="P247" i="16"/>
  <c r="P237" i="16"/>
  <c r="P243" i="16"/>
  <c r="P139" i="16"/>
  <c r="P83" i="16"/>
  <c r="P101" i="16"/>
  <c r="P115" i="16"/>
  <c r="P114" i="16"/>
  <c r="P239" i="16"/>
  <c r="P135" i="16"/>
  <c r="P250" i="16"/>
  <c r="P138" i="16"/>
  <c r="P104" i="16"/>
  <c r="P45" i="16"/>
  <c r="P95" i="16"/>
  <c r="P107" i="16"/>
  <c r="P106" i="16"/>
  <c r="P262" i="16"/>
  <c r="P260" i="16"/>
  <c r="P242" i="16"/>
  <c r="P113" i="16"/>
  <c r="P90" i="16"/>
  <c r="P141" i="16"/>
  <c r="P73" i="16"/>
  <c r="P93" i="16"/>
  <c r="P92" i="16"/>
  <c r="P248" i="16"/>
  <c r="P136" i="16"/>
  <c r="P142" i="16"/>
  <c r="P249" i="16"/>
  <c r="P91" i="16"/>
  <c r="P146" i="16"/>
  <c r="P102" i="16"/>
  <c r="P108" i="16"/>
  <c r="P78" i="16"/>
  <c r="P246" i="16"/>
  <c r="P84" i="16"/>
  <c r="P77" i="16"/>
  <c r="P238" i="16"/>
  <c r="P52" i="16"/>
  <c r="P54" i="16"/>
  <c r="P244" i="16"/>
  <c r="P118" i="16"/>
  <c r="P236" i="16"/>
  <c r="P110" i="16"/>
  <c r="P105" i="16"/>
  <c r="P80" i="16"/>
  <c r="P148" i="16"/>
  <c r="P137" i="16"/>
  <c r="P140" i="16"/>
  <c r="P116" i="16"/>
  <c r="P252" i="16"/>
  <c r="P98" i="16"/>
  <c r="P79" i="16"/>
  <c r="R218" i="16"/>
  <c r="V87" i="16"/>
  <c r="V255" i="16"/>
  <c r="AA204" i="16"/>
  <c r="AA186" i="16"/>
  <c r="AA183" i="16"/>
  <c r="AA178" i="16"/>
  <c r="AA200" i="16"/>
  <c r="AA175" i="16"/>
  <c r="AA180" i="16"/>
  <c r="AA192" i="16"/>
  <c r="AA174" i="16"/>
  <c r="AA203" i="16"/>
  <c r="AA207" i="16"/>
  <c r="AA184" i="16"/>
  <c r="AA173" i="16"/>
  <c r="AA198" i="16"/>
  <c r="AA187" i="16"/>
  <c r="AA201" i="16"/>
  <c r="AA176" i="16"/>
  <c r="AA190" i="16"/>
  <c r="AA189" i="16"/>
  <c r="AA194" i="16"/>
  <c r="AA177" i="16"/>
  <c r="AA191" i="16"/>
  <c r="AA205" i="16"/>
  <c r="AA182" i="16"/>
  <c r="AA197" i="16"/>
  <c r="AA181" i="16"/>
  <c r="AA179" i="16"/>
  <c r="AA202" i="16"/>
  <c r="AA193" i="16"/>
  <c r="AA206" i="16"/>
  <c r="AA185" i="16"/>
  <c r="I129" i="16"/>
  <c r="I190" i="16" s="1"/>
  <c r="I121" i="16"/>
  <c r="I131" i="16"/>
  <c r="I122" i="16"/>
  <c r="I128" i="16"/>
  <c r="I130" i="16"/>
  <c r="I127" i="16"/>
  <c r="I228" i="16"/>
  <c r="I125" i="16"/>
  <c r="I124" i="16"/>
  <c r="I123" i="16"/>
  <c r="I126" i="16"/>
  <c r="J238" i="16"/>
  <c r="J243" i="16"/>
  <c r="J249" i="16"/>
  <c r="J261" i="16"/>
  <c r="J45" i="16"/>
  <c r="J73" i="16"/>
  <c r="J202" i="16" s="1"/>
  <c r="J93" i="16"/>
  <c r="J92" i="16"/>
  <c r="J76" i="16"/>
  <c r="J180" i="16" s="1"/>
  <c r="J245" i="16"/>
  <c r="J141" i="16"/>
  <c r="J241" i="16"/>
  <c r="J247" i="16"/>
  <c r="J118" i="16"/>
  <c r="J136" i="16"/>
  <c r="J80" i="16"/>
  <c r="J77" i="16"/>
  <c r="J53" i="16"/>
  <c r="J237" i="16"/>
  <c r="J250" i="16"/>
  <c r="J147" i="16"/>
  <c r="J239" i="16"/>
  <c r="J110" i="16"/>
  <c r="J116" i="16"/>
  <c r="J79" i="16"/>
  <c r="J182" i="16" s="1"/>
  <c r="J54" i="16"/>
  <c r="J205" i="16" s="1"/>
  <c r="J244" i="16"/>
  <c r="J242" i="16"/>
  <c r="J262" i="16"/>
  <c r="J137" i="16"/>
  <c r="J102" i="16"/>
  <c r="J108" i="16"/>
  <c r="J78" i="16"/>
  <c r="J139" i="16"/>
  <c r="J104" i="16"/>
  <c r="J236" i="16"/>
  <c r="J148" i="16"/>
  <c r="J248" i="16"/>
  <c r="J135" i="16"/>
  <c r="J191" i="16" s="1"/>
  <c r="J117" i="16"/>
  <c r="J94" i="16"/>
  <c r="J71" i="16"/>
  <c r="J113" i="16"/>
  <c r="J90" i="16"/>
  <c r="J246" i="16"/>
  <c r="J251" i="16"/>
  <c r="J252" i="16"/>
  <c r="J138" i="16"/>
  <c r="J83" i="16"/>
  <c r="J95" i="16"/>
  <c r="J107" i="16"/>
  <c r="J106" i="16"/>
  <c r="J91" i="16"/>
  <c r="J240" i="16"/>
  <c r="J55" i="16"/>
  <c r="J206" i="16" s="1"/>
  <c r="J146" i="16"/>
  <c r="J186" i="16" s="1"/>
  <c r="J114" i="16"/>
  <c r="J111" i="16"/>
  <c r="J105" i="16"/>
  <c r="J260" i="16"/>
  <c r="J103" i="16"/>
  <c r="J98" i="16"/>
  <c r="J193" i="16" s="1"/>
  <c r="J142" i="16"/>
  <c r="J109" i="16"/>
  <c r="J84" i="16"/>
  <c r="J183" i="16" s="1"/>
  <c r="J134" i="16"/>
  <c r="J101" i="16"/>
  <c r="J52" i="16"/>
  <c r="J178" i="16" s="1"/>
  <c r="J140" i="16"/>
  <c r="J72" i="16"/>
  <c r="J263" i="16"/>
  <c r="J115" i="16"/>
  <c r="L218" i="16"/>
  <c r="P255" i="16"/>
  <c r="P87" i="16"/>
  <c r="E91" i="14"/>
  <c r="L52" i="39" s="1"/>
  <c r="E241" i="14"/>
  <c r="L200" i="39" s="1"/>
  <c r="E103" i="14"/>
  <c r="L64" i="39" s="1"/>
  <c r="E147" i="14"/>
  <c r="L109" i="39" s="1"/>
  <c r="E110" i="14"/>
  <c r="L71" i="39" s="1"/>
  <c r="E115" i="14"/>
  <c r="L76" i="39" s="1"/>
  <c r="E104" i="14"/>
  <c r="L65" i="39" s="1"/>
  <c r="E245" i="14"/>
  <c r="L204" i="39" s="1"/>
  <c r="E237" i="14"/>
  <c r="L196" i="39" s="1"/>
  <c r="E154" i="14"/>
  <c r="L116" i="39" s="1"/>
  <c r="V41" i="23"/>
  <c r="K41" i="23"/>
  <c r="W41" i="23"/>
  <c r="P41" i="23"/>
  <c r="F41" i="23"/>
  <c r="AB41" i="23"/>
  <c r="M41" i="23"/>
  <c r="Q41" i="23"/>
  <c r="T41" i="23"/>
  <c r="AC41" i="23"/>
  <c r="R41" i="23"/>
  <c r="N41" i="23"/>
  <c r="S41" i="23"/>
  <c r="Y41" i="23"/>
  <c r="C41" i="23"/>
  <c r="X41" i="23"/>
  <c r="O41" i="23"/>
  <c r="I41" i="23"/>
  <c r="G41" i="23"/>
  <c r="H41" i="23" s="1"/>
  <c r="L41" i="23"/>
  <c r="A42" i="23"/>
  <c r="J41" i="23"/>
  <c r="U41" i="23"/>
  <c r="AA41" i="23"/>
  <c r="Z41" i="23"/>
  <c r="B41" i="23"/>
  <c r="AJ41" i="23" s="1"/>
  <c r="D41" i="23"/>
  <c r="E41" i="23"/>
  <c r="E264" i="14"/>
  <c r="L224" i="39" s="1"/>
  <c r="E164" i="14"/>
  <c r="L127" i="39" s="1"/>
  <c r="E160" i="14"/>
  <c r="L122" i="39" s="1"/>
  <c r="E180" i="12"/>
  <c r="I141" i="39" s="1"/>
  <c r="AA42" i="21"/>
  <c r="I42" i="21"/>
  <c r="U42" i="21"/>
  <c r="X42" i="21"/>
  <c r="AB42" i="21"/>
  <c r="G42" i="21"/>
  <c r="V42" i="21"/>
  <c r="Q42" i="21"/>
  <c r="Z42" i="21"/>
  <c r="P42" i="21"/>
  <c r="R42" i="21"/>
  <c r="W42" i="21"/>
  <c r="L42" i="21"/>
  <c r="D42" i="21"/>
  <c r="O42" i="21"/>
  <c r="J42" i="21"/>
  <c r="AC42" i="21"/>
  <c r="S42" i="21"/>
  <c r="N42" i="21"/>
  <c r="C42" i="21"/>
  <c r="M42" i="21"/>
  <c r="B42" i="21"/>
  <c r="AJ42" i="21" s="1"/>
  <c r="E42" i="21"/>
  <c r="T42" i="21"/>
  <c r="K42" i="21"/>
  <c r="F42" i="21"/>
  <c r="Y42" i="21"/>
  <c r="P36" i="33"/>
  <c r="F36" i="33"/>
  <c r="D36" i="33"/>
  <c r="K36" i="33"/>
  <c r="V36" i="33"/>
  <c r="AC36" i="33"/>
  <c r="R36" i="33"/>
  <c r="W36" i="33"/>
  <c r="AB36" i="33"/>
  <c r="L36" i="33"/>
  <c r="AA36" i="33"/>
  <c r="G36" i="33"/>
  <c r="H36" i="33" s="1"/>
  <c r="Z36" i="33"/>
  <c r="E36" i="33"/>
  <c r="J36" i="33"/>
  <c r="C36" i="33"/>
  <c r="B36" i="33"/>
  <c r="AJ36" i="33" s="1"/>
  <c r="N36" i="33"/>
  <c r="O36" i="33"/>
  <c r="Q36" i="33"/>
  <c r="S36" i="33"/>
  <c r="U36" i="33"/>
  <c r="X36" i="33"/>
  <c r="Y36" i="33"/>
  <c r="A37" i="33"/>
  <c r="I36" i="33"/>
  <c r="M36" i="33"/>
  <c r="T36" i="33"/>
  <c r="E202" i="14"/>
  <c r="L163" i="39" s="1"/>
  <c r="E197" i="12"/>
  <c r="I158" i="39" s="1"/>
  <c r="D51" i="19"/>
  <c r="D50" i="19"/>
  <c r="D52" i="19"/>
  <c r="D48" i="19"/>
  <c r="D47" i="19"/>
  <c r="D49" i="19"/>
  <c r="F34" i="37"/>
  <c r="C34" i="37"/>
  <c r="W34" i="37"/>
  <c r="O34" i="37"/>
  <c r="AC34" i="37"/>
  <c r="Z34" i="37"/>
  <c r="Q34" i="37"/>
  <c r="I34" i="37"/>
  <c r="V34" i="37"/>
  <c r="AB34" i="37"/>
  <c r="P34" i="37"/>
  <c r="U34" i="37"/>
  <c r="R34" i="37"/>
  <c r="T34" i="37"/>
  <c r="X34" i="37"/>
  <c r="M34" i="37"/>
  <c r="J34" i="37"/>
  <c r="Y34" i="37"/>
  <c r="K34" i="37"/>
  <c r="E34" i="37"/>
  <c r="B34" i="37"/>
  <c r="AJ34" i="37" s="1"/>
  <c r="D34" i="37"/>
  <c r="G34" i="37"/>
  <c r="H34" i="37" s="1"/>
  <c r="AA34" i="37"/>
  <c r="A35" i="37"/>
  <c r="L34" i="37"/>
  <c r="S34" i="37"/>
  <c r="N34" i="37"/>
  <c r="E228" i="14"/>
  <c r="L189" i="39" s="1"/>
  <c r="E231" i="14"/>
  <c r="L192" i="39" s="1"/>
  <c r="G221" i="14"/>
  <c r="E222" i="14"/>
  <c r="L183" i="39" s="1"/>
  <c r="E215" i="14"/>
  <c r="L176" i="39" s="1"/>
  <c r="E233" i="16"/>
  <c r="AI87" i="16"/>
  <c r="AI255" i="16"/>
  <c r="W170" i="16"/>
  <c r="W43" i="16"/>
  <c r="W267" i="16"/>
  <c r="W195" i="16"/>
  <c r="W268" i="16"/>
  <c r="W196" i="16"/>
  <c r="N218" i="16"/>
  <c r="K218" i="16"/>
  <c r="AC251" i="16"/>
  <c r="AC240" i="16"/>
  <c r="AC238" i="16"/>
  <c r="AC116" i="16"/>
  <c r="AC79" i="16"/>
  <c r="AC77" i="16"/>
  <c r="AC53" i="16"/>
  <c r="AC103" i="16"/>
  <c r="AC109" i="16"/>
  <c r="AC250" i="16"/>
  <c r="AC146" i="16"/>
  <c r="AC245" i="16"/>
  <c r="AC108" i="16"/>
  <c r="AC78" i="16"/>
  <c r="AC54" i="16"/>
  <c r="AC136" i="16"/>
  <c r="AC83" i="16"/>
  <c r="AC101" i="16"/>
  <c r="AC242" i="16"/>
  <c r="AC138" i="16"/>
  <c r="AC237" i="16"/>
  <c r="AC94" i="16"/>
  <c r="AC71" i="16"/>
  <c r="AC140" i="16"/>
  <c r="AC45" i="16"/>
  <c r="AC95" i="16"/>
  <c r="AC262" i="16"/>
  <c r="AC249" i="16"/>
  <c r="AC252" i="16"/>
  <c r="AC135" i="16"/>
  <c r="AC72" i="16"/>
  <c r="AC55" i="16"/>
  <c r="AC113" i="16"/>
  <c r="AC104" i="16"/>
  <c r="AC141" i="16"/>
  <c r="AC73" i="16"/>
  <c r="AC261" i="16"/>
  <c r="AC241" i="16"/>
  <c r="AC247" i="16"/>
  <c r="AC244" i="16"/>
  <c r="AC115" i="16"/>
  <c r="AC118" i="16"/>
  <c r="AC105" i="16"/>
  <c r="AC90" i="16"/>
  <c r="AC110" i="16"/>
  <c r="AC260" i="16"/>
  <c r="AC248" i="16"/>
  <c r="AC246" i="16"/>
  <c r="AC134" i="16"/>
  <c r="AC80" i="16"/>
  <c r="AC92" i="16"/>
  <c r="AC76" i="16"/>
  <c r="AC111" i="16"/>
  <c r="AC117" i="16"/>
  <c r="AC263" i="16"/>
  <c r="AC107" i="16"/>
  <c r="AC102" i="16"/>
  <c r="AC243" i="16"/>
  <c r="AC93" i="16"/>
  <c r="AC148" i="16"/>
  <c r="AC147" i="16"/>
  <c r="AC114" i="16"/>
  <c r="AC139" i="16"/>
  <c r="AC106" i="16"/>
  <c r="AC239" i="16"/>
  <c r="AC98" i="16"/>
  <c r="AC236" i="16"/>
  <c r="AC137" i="16"/>
  <c r="AC91" i="16"/>
  <c r="AC84" i="16"/>
  <c r="AC142" i="16"/>
  <c r="AC52" i="16"/>
  <c r="K195" i="16"/>
  <c r="K170" i="16"/>
  <c r="K43" i="16"/>
  <c r="K268" i="16"/>
  <c r="K196" i="16"/>
  <c r="K267" i="16"/>
  <c r="M264" i="16"/>
  <c r="N165" i="16"/>
  <c r="N161" i="16"/>
  <c r="N154" i="16"/>
  <c r="N160" i="16"/>
  <c r="N155" i="16"/>
  <c r="N153" i="16"/>
  <c r="N166" i="16"/>
  <c r="N152" i="16"/>
  <c r="N164" i="16"/>
  <c r="N159" i="16"/>
  <c r="X213" i="16"/>
  <c r="X58" i="16"/>
  <c r="X212" i="16"/>
  <c r="X67" i="16"/>
  <c r="X211" i="16"/>
  <c r="X64" i="16"/>
  <c r="X216" i="16"/>
  <c r="X217" i="16"/>
  <c r="X61" i="16"/>
  <c r="X223" i="16"/>
  <c r="X60" i="16"/>
  <c r="X214" i="16"/>
  <c r="X68" i="16"/>
  <c r="X44" i="16"/>
  <c r="X59" i="16"/>
  <c r="X215" i="16"/>
  <c r="X222" i="16"/>
  <c r="AA123" i="16"/>
  <c r="AA127" i="16"/>
  <c r="AA130" i="16"/>
  <c r="AA126" i="16"/>
  <c r="AA129" i="16"/>
  <c r="AA128" i="16"/>
  <c r="AA131" i="16"/>
  <c r="AA122" i="16"/>
  <c r="AA228" i="16"/>
  <c r="AA124" i="16"/>
  <c r="AA121" i="16"/>
  <c r="AA125" i="16"/>
  <c r="AB243" i="16"/>
  <c r="AB241" i="16"/>
  <c r="AB247" i="16"/>
  <c r="AB137" i="16"/>
  <c r="AB94" i="16"/>
  <c r="AB78" i="16"/>
  <c r="AB54" i="16"/>
  <c r="AB45" i="16"/>
  <c r="AB260" i="16"/>
  <c r="AB147" i="16"/>
  <c r="AB239" i="16"/>
  <c r="AB117" i="16"/>
  <c r="AB72" i="16"/>
  <c r="AB71" i="16"/>
  <c r="AB113" i="16"/>
  <c r="AB104" i="16"/>
  <c r="AB141" i="16"/>
  <c r="AB251" i="16"/>
  <c r="AB139" i="16"/>
  <c r="AB246" i="16"/>
  <c r="AB109" i="16"/>
  <c r="AB142" i="16"/>
  <c r="AB55" i="16"/>
  <c r="AB105" i="16"/>
  <c r="AB90" i="16"/>
  <c r="AB110" i="16"/>
  <c r="AB263" i="16"/>
  <c r="AB250" i="16"/>
  <c r="AB248" i="16"/>
  <c r="AB238" i="16"/>
  <c r="AB101" i="16"/>
  <c r="AB115" i="16"/>
  <c r="AB118" i="16"/>
  <c r="AB98" i="16"/>
  <c r="AB84" i="16"/>
  <c r="AB102" i="16"/>
  <c r="AB262" i="16"/>
  <c r="AB242" i="16"/>
  <c r="AB240" i="16"/>
  <c r="AB136" i="16"/>
  <c r="AB95" i="16"/>
  <c r="AB107" i="16"/>
  <c r="AB114" i="16"/>
  <c r="AB91" i="16"/>
  <c r="AB52" i="16"/>
  <c r="AB261" i="16"/>
  <c r="AB249" i="16"/>
  <c r="AB252" i="16"/>
  <c r="AB135" i="16"/>
  <c r="AB108" i="16"/>
  <c r="AB79" i="16"/>
  <c r="AB77" i="16"/>
  <c r="AB134" i="16"/>
  <c r="AB83" i="16"/>
  <c r="AB148" i="16"/>
  <c r="AB93" i="16"/>
  <c r="AB140" i="16"/>
  <c r="AB80" i="16"/>
  <c r="AB146" i="16"/>
  <c r="AB106" i="16"/>
  <c r="AB138" i="16"/>
  <c r="AB92" i="16"/>
  <c r="AB245" i="16"/>
  <c r="AB76" i="16"/>
  <c r="AB237" i="16"/>
  <c r="AB53" i="16"/>
  <c r="AB244" i="16"/>
  <c r="AB73" i="16"/>
  <c r="AB111" i="16"/>
  <c r="AB236" i="16"/>
  <c r="AB116" i="16"/>
  <c r="AB103" i="16"/>
  <c r="AD218" i="16"/>
  <c r="AH255" i="16"/>
  <c r="AH87" i="16"/>
  <c r="H161" i="16"/>
  <c r="H166" i="16"/>
  <c r="H160" i="16"/>
  <c r="H159" i="16"/>
  <c r="H154" i="16"/>
  <c r="H200" i="16" s="1"/>
  <c r="H152" i="16"/>
  <c r="H197" i="16" s="1"/>
  <c r="H153" i="16"/>
  <c r="H165" i="16"/>
  <c r="H155" i="16"/>
  <c r="H164" i="16"/>
  <c r="R217" i="16"/>
  <c r="R61" i="16"/>
  <c r="R216" i="16"/>
  <c r="R60" i="16"/>
  <c r="R223" i="16"/>
  <c r="R44" i="16"/>
  <c r="R222" i="16"/>
  <c r="R215" i="16"/>
  <c r="R59" i="16"/>
  <c r="R214" i="16"/>
  <c r="R68" i="16"/>
  <c r="R211" i="16"/>
  <c r="R64" i="16"/>
  <c r="R213" i="16"/>
  <c r="R212" i="16"/>
  <c r="R58" i="16"/>
  <c r="R67" i="16"/>
  <c r="U121" i="16"/>
  <c r="U126" i="16"/>
  <c r="U124" i="16"/>
  <c r="U123" i="16"/>
  <c r="U131" i="16"/>
  <c r="U130" i="16"/>
  <c r="U128" i="16"/>
  <c r="U125" i="16"/>
  <c r="U129" i="16"/>
  <c r="U122" i="16"/>
  <c r="U228" i="16"/>
  <c r="U127" i="16"/>
  <c r="V242" i="16"/>
  <c r="V247" i="16"/>
  <c r="V237" i="16"/>
  <c r="V141" i="16"/>
  <c r="V71" i="16"/>
  <c r="V139" i="16"/>
  <c r="V45" i="16"/>
  <c r="V73" i="16"/>
  <c r="V249" i="16"/>
  <c r="V239" i="16"/>
  <c r="V262" i="16"/>
  <c r="V148" i="16"/>
  <c r="V55" i="16"/>
  <c r="V113" i="16"/>
  <c r="V104" i="16"/>
  <c r="V140" i="16"/>
  <c r="V118" i="16"/>
  <c r="V241" i="16"/>
  <c r="V137" i="16"/>
  <c r="V244" i="16"/>
  <c r="V115" i="16"/>
  <c r="V147" i="16"/>
  <c r="V105" i="16"/>
  <c r="V90" i="16"/>
  <c r="V110" i="16"/>
  <c r="V116" i="16"/>
  <c r="V252" i="16"/>
  <c r="V246" i="16"/>
  <c r="V236" i="16"/>
  <c r="V107" i="16"/>
  <c r="V114" i="16"/>
  <c r="V98" i="16"/>
  <c r="V84" i="16"/>
  <c r="V102" i="16"/>
  <c r="V108" i="16"/>
  <c r="V248" i="16"/>
  <c r="V238" i="16"/>
  <c r="V142" i="16"/>
  <c r="V93" i="16"/>
  <c r="V106" i="16"/>
  <c r="V91" i="16"/>
  <c r="V52" i="16"/>
  <c r="V117" i="16"/>
  <c r="V94" i="16"/>
  <c r="V250" i="16"/>
  <c r="V138" i="16"/>
  <c r="V245" i="16"/>
  <c r="V243" i="16"/>
  <c r="V78" i="16"/>
  <c r="V54" i="16"/>
  <c r="V135" i="16"/>
  <c r="V83" i="16"/>
  <c r="V95" i="16"/>
  <c r="V261" i="16"/>
  <c r="V80" i="16"/>
  <c r="V109" i="16"/>
  <c r="V260" i="16"/>
  <c r="V79" i="16"/>
  <c r="V101" i="16"/>
  <c r="V240" i="16"/>
  <c r="V92" i="16"/>
  <c r="V72" i="16"/>
  <c r="V111" i="16"/>
  <c r="V146" i="16"/>
  <c r="V77" i="16"/>
  <c r="V134" i="16"/>
  <c r="V136" i="16"/>
  <c r="V76" i="16"/>
  <c r="V263" i="16"/>
  <c r="V53" i="16"/>
  <c r="V251" i="16"/>
  <c r="V103" i="16"/>
  <c r="X218" i="16"/>
  <c r="U215" i="16"/>
  <c r="U59" i="16"/>
  <c r="U222" i="16"/>
  <c r="U68" i="16"/>
  <c r="U214" i="16"/>
  <c r="U58" i="16"/>
  <c r="U213" i="16"/>
  <c r="U67" i="16"/>
  <c r="U211" i="16"/>
  <c r="U212" i="16"/>
  <c r="U64" i="16"/>
  <c r="U223" i="16"/>
  <c r="U44" i="16"/>
  <c r="U61" i="16"/>
  <c r="U60" i="16"/>
  <c r="U217" i="16"/>
  <c r="U216" i="16"/>
  <c r="AF125" i="16"/>
  <c r="AF124" i="16"/>
  <c r="AF127" i="16"/>
  <c r="AF123" i="16"/>
  <c r="AF126" i="16"/>
  <c r="AF130" i="16"/>
  <c r="AF131" i="16"/>
  <c r="AF129" i="16"/>
  <c r="AF121" i="16"/>
  <c r="AF122" i="16"/>
  <c r="AF228" i="16"/>
  <c r="AF128" i="16"/>
  <c r="AG252" i="16"/>
  <c r="AG142" i="16"/>
  <c r="AG148" i="16"/>
  <c r="AG248" i="16"/>
  <c r="AG84" i="16"/>
  <c r="AG102" i="16"/>
  <c r="AG108" i="16"/>
  <c r="AG78" i="16"/>
  <c r="AG54" i="16"/>
  <c r="AG246" i="16"/>
  <c r="AG134" i="16"/>
  <c r="AG261" i="16"/>
  <c r="AG240" i="16"/>
  <c r="AG52" i="16"/>
  <c r="AG136" i="16"/>
  <c r="AG94" i="16"/>
  <c r="AG71" i="16"/>
  <c r="AG113" i="16"/>
  <c r="AG238" i="16"/>
  <c r="AG263" i="16"/>
  <c r="AG251" i="16"/>
  <c r="AG146" i="16"/>
  <c r="AG140" i="16"/>
  <c r="AG117" i="16"/>
  <c r="AG72" i="16"/>
  <c r="AG55" i="16"/>
  <c r="AG105" i="16"/>
  <c r="AG245" i="16"/>
  <c r="AG243" i="16"/>
  <c r="AG249" i="16"/>
  <c r="AG138" i="16"/>
  <c r="AG111" i="16"/>
  <c r="AG109" i="16"/>
  <c r="AG115" i="16"/>
  <c r="AG137" i="16"/>
  <c r="AG98" i="16"/>
  <c r="AG237" i="16"/>
  <c r="AG141" i="16"/>
  <c r="AG241" i="16"/>
  <c r="AG118" i="16"/>
  <c r="AG103" i="16"/>
  <c r="AG101" i="16"/>
  <c r="AG107" i="16"/>
  <c r="AG114" i="16"/>
  <c r="AG91" i="16"/>
  <c r="AG239" i="16"/>
  <c r="AG236" i="16"/>
  <c r="AG242" i="16"/>
  <c r="AG260" i="16"/>
  <c r="AG90" i="16"/>
  <c r="AG110" i="16"/>
  <c r="AG116" i="16"/>
  <c r="AG79" i="16"/>
  <c r="AG77" i="16"/>
  <c r="AG262" i="16"/>
  <c r="AG95" i="16"/>
  <c r="AG250" i="16"/>
  <c r="AG73" i="16"/>
  <c r="AG147" i="16"/>
  <c r="AG93" i="16"/>
  <c r="AG139" i="16"/>
  <c r="AG80" i="16"/>
  <c r="AG76" i="16"/>
  <c r="AG106" i="16"/>
  <c r="AG135" i="16"/>
  <c r="AG83" i="16"/>
  <c r="AG247" i="16"/>
  <c r="AG104" i="16"/>
  <c r="AG92" i="16"/>
  <c r="AG244" i="16"/>
  <c r="AG45" i="16"/>
  <c r="AG53" i="16"/>
  <c r="AI218" i="16"/>
  <c r="J43" i="16"/>
  <c r="J268" i="16"/>
  <c r="J267" i="16"/>
  <c r="J170" i="16"/>
  <c r="J196" i="16"/>
  <c r="J195" i="16"/>
  <c r="L264" i="16"/>
  <c r="M161" i="16"/>
  <c r="M164" i="16"/>
  <c r="M154" i="16"/>
  <c r="M160" i="16"/>
  <c r="M153" i="16"/>
  <c r="M166" i="16"/>
  <c r="M155" i="16"/>
  <c r="M165" i="16"/>
  <c r="M159" i="16"/>
  <c r="M152" i="16"/>
  <c r="W215" i="16"/>
  <c r="W44" i="16"/>
  <c r="W222" i="16"/>
  <c r="W59" i="16"/>
  <c r="W214" i="16"/>
  <c r="W68" i="16"/>
  <c r="W213" i="16"/>
  <c r="W58" i="16"/>
  <c r="W212" i="16"/>
  <c r="W67" i="16"/>
  <c r="W223" i="16"/>
  <c r="W60" i="16"/>
  <c r="W211" i="16"/>
  <c r="W61" i="16"/>
  <c r="W64" i="16"/>
  <c r="W217" i="16"/>
  <c r="W216" i="16"/>
  <c r="Z121" i="16"/>
  <c r="Z228" i="16"/>
  <c r="Z123" i="16"/>
  <c r="Z124" i="16"/>
  <c r="Z128" i="16"/>
  <c r="Z122" i="16"/>
  <c r="Z131" i="16"/>
  <c r="Z125" i="16"/>
  <c r="Z126" i="16"/>
  <c r="Z130" i="16"/>
  <c r="Z127" i="16"/>
  <c r="Z129" i="16"/>
  <c r="AA262" i="16"/>
  <c r="AA250" i="16"/>
  <c r="AA248" i="16"/>
  <c r="AA238" i="16"/>
  <c r="AA95" i="16"/>
  <c r="AA107" i="16"/>
  <c r="AA118" i="16"/>
  <c r="AA98" i="16"/>
  <c r="AA84" i="16"/>
  <c r="AA244" i="16"/>
  <c r="AA242" i="16"/>
  <c r="AA240" i="16"/>
  <c r="AA136" i="16"/>
  <c r="AA73" i="16"/>
  <c r="AA93" i="16"/>
  <c r="AA114" i="16"/>
  <c r="AA91" i="16"/>
  <c r="AA52" i="16"/>
  <c r="AA236" i="16"/>
  <c r="AA148" i="16"/>
  <c r="AA146" i="16"/>
  <c r="AA110" i="16"/>
  <c r="AA116" i="16"/>
  <c r="AA80" i="16"/>
  <c r="AA106" i="16"/>
  <c r="AA76" i="16"/>
  <c r="AA111" i="16"/>
  <c r="AA261" i="16"/>
  <c r="AA140" i="16"/>
  <c r="AA252" i="16"/>
  <c r="AA102" i="16"/>
  <c r="AA108" i="16"/>
  <c r="AA79" i="16"/>
  <c r="AA92" i="16"/>
  <c r="AA53" i="16"/>
  <c r="AA103" i="16"/>
  <c r="AA243" i="16"/>
  <c r="AA249" i="16"/>
  <c r="AA247" i="16"/>
  <c r="AA135" i="16"/>
  <c r="AA94" i="16"/>
  <c r="AA78" i="16"/>
  <c r="AA77" i="16"/>
  <c r="AA134" i="16"/>
  <c r="AA83" i="16"/>
  <c r="AA237" i="16"/>
  <c r="AA251" i="16"/>
  <c r="AA139" i="16"/>
  <c r="AA246" i="16"/>
  <c r="AA101" i="16"/>
  <c r="AA115" i="16"/>
  <c r="AA138" i="16"/>
  <c r="AA105" i="16"/>
  <c r="AA90" i="16"/>
  <c r="AA239" i="16"/>
  <c r="AA54" i="16"/>
  <c r="AA137" i="16"/>
  <c r="AA113" i="16"/>
  <c r="AA263" i="16"/>
  <c r="AA117" i="16"/>
  <c r="AA71" i="16"/>
  <c r="AA245" i="16"/>
  <c r="AA109" i="16"/>
  <c r="AA104" i="16"/>
  <c r="AA141" i="16"/>
  <c r="AA72" i="16"/>
  <c r="AA45" i="16"/>
  <c r="AA241" i="16"/>
  <c r="AA260" i="16"/>
  <c r="AA142" i="16"/>
  <c r="AA147" i="16"/>
  <c r="AA55" i="16"/>
  <c r="AC218" i="16"/>
  <c r="AG255" i="16"/>
  <c r="AG87" i="16"/>
  <c r="Q211" i="16"/>
  <c r="Q61" i="16"/>
  <c r="Q217" i="16"/>
  <c r="Q60" i="16"/>
  <c r="Q223" i="16"/>
  <c r="Q216" i="16"/>
  <c r="Q44" i="16"/>
  <c r="Q215" i="16"/>
  <c r="Q59" i="16"/>
  <c r="Q222" i="16"/>
  <c r="Q68" i="16"/>
  <c r="Q212" i="16"/>
  <c r="Q64" i="16"/>
  <c r="Q214" i="16"/>
  <c r="Q213" i="16"/>
  <c r="Q58" i="16"/>
  <c r="Q67" i="16"/>
  <c r="T126" i="16"/>
  <c r="T122" i="16"/>
  <c r="T127" i="16"/>
  <c r="T125" i="16"/>
  <c r="T121" i="16"/>
  <c r="T124" i="16"/>
  <c r="T130" i="16"/>
  <c r="T228" i="16"/>
  <c r="T131" i="16"/>
  <c r="T123" i="16"/>
  <c r="T129" i="16"/>
  <c r="T128" i="16"/>
  <c r="U251" i="16"/>
  <c r="U252" i="16"/>
  <c r="U246" i="16"/>
  <c r="U236" i="16"/>
  <c r="U148" i="16"/>
  <c r="U71" i="16"/>
  <c r="U105" i="16"/>
  <c r="U84" i="16"/>
  <c r="U102" i="16"/>
  <c r="U243" i="16"/>
  <c r="U248" i="16"/>
  <c r="U238" i="16"/>
  <c r="U142" i="16"/>
  <c r="U141" i="16"/>
  <c r="U55" i="16"/>
  <c r="U98" i="16"/>
  <c r="U52" i="16"/>
  <c r="U136" i="16"/>
  <c r="U250" i="16"/>
  <c r="U240" i="16"/>
  <c r="U263" i="16"/>
  <c r="U134" i="16"/>
  <c r="U115" i="16"/>
  <c r="U114" i="16"/>
  <c r="U91" i="16"/>
  <c r="U111" i="16"/>
  <c r="U117" i="16"/>
  <c r="U242" i="16"/>
  <c r="U146" i="16"/>
  <c r="U245" i="16"/>
  <c r="U118" i="16"/>
  <c r="U107" i="16"/>
  <c r="U106" i="16"/>
  <c r="U76" i="16"/>
  <c r="U103" i="16"/>
  <c r="U109" i="16"/>
  <c r="U249" i="16"/>
  <c r="U138" i="16"/>
  <c r="U237" i="16"/>
  <c r="U116" i="16"/>
  <c r="U93" i="16"/>
  <c r="U92" i="16"/>
  <c r="U53" i="16"/>
  <c r="U83" i="16"/>
  <c r="U101" i="16"/>
  <c r="U261" i="16"/>
  <c r="U139" i="16"/>
  <c r="U137" i="16"/>
  <c r="U244" i="16"/>
  <c r="U72" i="16"/>
  <c r="U78" i="16"/>
  <c r="U113" i="16"/>
  <c r="U90" i="16"/>
  <c r="U110" i="16"/>
  <c r="U108" i="16"/>
  <c r="U45" i="16"/>
  <c r="U262" i="16"/>
  <c r="U94" i="16"/>
  <c r="U140" i="16"/>
  <c r="U241" i="16"/>
  <c r="U80" i="16"/>
  <c r="U95" i="16"/>
  <c r="U147" i="16"/>
  <c r="U79" i="16"/>
  <c r="U73" i="16"/>
  <c r="U247" i="16"/>
  <c r="U77" i="16"/>
  <c r="U239" i="16"/>
  <c r="U54" i="16"/>
  <c r="U260" i="16"/>
  <c r="U104" i="16"/>
  <c r="U135" i="16"/>
  <c r="W218" i="16"/>
  <c r="E236" i="14"/>
  <c r="L195" i="39" s="1"/>
  <c r="G186" i="14"/>
  <c r="E146" i="14"/>
  <c r="L108" i="39" s="1"/>
  <c r="E262" i="14"/>
  <c r="L222" i="39" s="1"/>
  <c r="E240" i="14"/>
  <c r="L199" i="39" s="1"/>
  <c r="E111" i="14"/>
  <c r="L72" i="39" s="1"/>
  <c r="E93" i="14"/>
  <c r="L54" i="39" s="1"/>
  <c r="E83" i="14"/>
  <c r="L44" i="39" s="1"/>
  <c r="E53" i="14"/>
  <c r="L14" i="39" s="1"/>
  <c r="E260" i="14"/>
  <c r="L220" i="39" s="1"/>
  <c r="E170" i="14"/>
  <c r="E200" i="12"/>
  <c r="I161" i="39" s="1"/>
  <c r="E258" i="14"/>
  <c r="L218" i="39" s="1"/>
  <c r="AD221" i="14"/>
  <c r="E155" i="14"/>
  <c r="L117" i="39" s="1"/>
  <c r="E161" i="14"/>
  <c r="L123" i="39" s="1"/>
  <c r="E183" i="12"/>
  <c r="I144" i="39" s="1"/>
  <c r="E183" i="14"/>
  <c r="L144" i="39" s="1"/>
  <c r="E178" i="14"/>
  <c r="L139" i="39" s="1"/>
  <c r="E203" i="14"/>
  <c r="L164" i="39" s="1"/>
  <c r="A36" i="35"/>
  <c r="C35" i="35"/>
  <c r="Y35" i="35"/>
  <c r="O35" i="35"/>
  <c r="U35" i="35"/>
  <c r="N35" i="35"/>
  <c r="Q35" i="35"/>
  <c r="S35" i="35"/>
  <c r="I35" i="35"/>
  <c r="E35" i="35"/>
  <c r="Z35" i="35"/>
  <c r="W35" i="35"/>
  <c r="P35" i="35"/>
  <c r="AC35" i="35"/>
  <c r="R35" i="35"/>
  <c r="AA35" i="35"/>
  <c r="K35" i="35"/>
  <c r="B35" i="35"/>
  <c r="AJ35" i="35" s="1"/>
  <c r="M35" i="35"/>
  <c r="D35" i="35"/>
  <c r="V35" i="35"/>
  <c r="X35" i="35"/>
  <c r="L35" i="35"/>
  <c r="AB35" i="35"/>
  <c r="J35" i="35"/>
  <c r="G35" i="35"/>
  <c r="H35" i="35" s="1"/>
  <c r="T35" i="35"/>
  <c r="F35" i="35"/>
  <c r="T52" i="19"/>
  <c r="Q44" i="19"/>
  <c r="F37" i="31"/>
  <c r="I37" i="31"/>
  <c r="B37" i="31"/>
  <c r="AJ37" i="31" s="1"/>
  <c r="AB37" i="31"/>
  <c r="Y37" i="31"/>
  <c r="U37" i="31"/>
  <c r="A38" i="31"/>
  <c r="T37" i="31"/>
  <c r="C37" i="31"/>
  <c r="J37" i="31"/>
  <c r="W37" i="31"/>
  <c r="L37" i="31"/>
  <c r="K37" i="31"/>
  <c r="AC37" i="31"/>
  <c r="O37" i="31"/>
  <c r="D37" i="31"/>
  <c r="S37" i="31"/>
  <c r="Z37" i="31"/>
  <c r="G37" i="31"/>
  <c r="H37" i="31" s="1"/>
  <c r="X37" i="31"/>
  <c r="E37" i="31"/>
  <c r="R37" i="31"/>
  <c r="V37" i="31"/>
  <c r="N37" i="31"/>
  <c r="P37" i="31"/>
  <c r="Q37" i="31"/>
  <c r="AA37" i="31"/>
  <c r="M37" i="31"/>
  <c r="E131" i="14"/>
  <c r="L92" i="39" s="1"/>
  <c r="E127" i="14"/>
  <c r="L88" i="39" s="1"/>
  <c r="E220" i="14"/>
  <c r="L181" i="39" s="1"/>
  <c r="E61" i="14"/>
  <c r="L22" i="39" s="1"/>
  <c r="E188" i="12"/>
  <c r="I149" i="39" s="1"/>
  <c r="AG128" i="16"/>
  <c r="AG123" i="16"/>
  <c r="AG122" i="16"/>
  <c r="AG126" i="16"/>
  <c r="AG131" i="16"/>
  <c r="AG228" i="16"/>
  <c r="AG125" i="16"/>
  <c r="AG129" i="16"/>
  <c r="AG130" i="16"/>
  <c r="AG124" i="16"/>
  <c r="AG127" i="16"/>
  <c r="AG121" i="16"/>
  <c r="O165" i="16"/>
  <c r="O164" i="16"/>
  <c r="O160" i="16"/>
  <c r="O155" i="16"/>
  <c r="O153" i="16"/>
  <c r="O154" i="16"/>
  <c r="O152" i="16"/>
  <c r="O161" i="16"/>
  <c r="O166" i="16"/>
  <c r="O159" i="16"/>
  <c r="AD264" i="16"/>
  <c r="I218" i="16"/>
  <c r="Q155" i="16"/>
  <c r="Q161" i="16"/>
  <c r="Q154" i="16"/>
  <c r="Q153" i="16"/>
  <c r="Q152" i="16"/>
  <c r="Q165" i="16"/>
  <c r="Q166" i="16"/>
  <c r="Q159" i="16"/>
  <c r="Q164" i="16"/>
  <c r="Q160" i="16"/>
  <c r="O240" i="16"/>
  <c r="O136" i="16"/>
  <c r="O243" i="16"/>
  <c r="O92" i="16"/>
  <c r="O76" i="16"/>
  <c r="O52" i="16"/>
  <c r="O110" i="16"/>
  <c r="O108" i="16"/>
  <c r="O79" i="16"/>
  <c r="O263" i="16"/>
  <c r="O261" i="16"/>
  <c r="O141" i="16"/>
  <c r="O77" i="16"/>
  <c r="O53" i="16"/>
  <c r="O146" i="16"/>
  <c r="O102" i="16"/>
  <c r="O94" i="16"/>
  <c r="O78" i="16"/>
  <c r="O247" i="16"/>
  <c r="O245" i="16"/>
  <c r="O250" i="16"/>
  <c r="O54" i="16"/>
  <c r="O147" i="16"/>
  <c r="O111" i="16"/>
  <c r="O117" i="16"/>
  <c r="O72" i="16"/>
  <c r="O71" i="16"/>
  <c r="O260" i="16"/>
  <c r="O239" i="16"/>
  <c r="O237" i="16"/>
  <c r="O242" i="16"/>
  <c r="O138" i="16"/>
  <c r="O134" i="16"/>
  <c r="O103" i="16"/>
  <c r="O109" i="16"/>
  <c r="O142" i="16"/>
  <c r="O55" i="16"/>
  <c r="O252" i="16"/>
  <c r="O137" i="16"/>
  <c r="O135" i="16"/>
  <c r="O148" i="16"/>
  <c r="O113" i="16"/>
  <c r="O83" i="16"/>
  <c r="O101" i="16"/>
  <c r="O115" i="16"/>
  <c r="O249" i="16"/>
  <c r="O262" i="16"/>
  <c r="O244" i="16"/>
  <c r="O140" i="16"/>
  <c r="O105" i="16"/>
  <c r="O104" i="16"/>
  <c r="O45" i="16"/>
  <c r="O95" i="16"/>
  <c r="O107" i="16"/>
  <c r="O248" i="16"/>
  <c r="O238" i="16"/>
  <c r="O251" i="16"/>
  <c r="O106" i="16"/>
  <c r="O91" i="16"/>
  <c r="O84" i="16"/>
  <c r="O118" i="16"/>
  <c r="O116" i="16"/>
  <c r="O80" i="16"/>
  <c r="O114" i="16"/>
  <c r="O246" i="16"/>
  <c r="O98" i="16"/>
  <c r="O90" i="16"/>
  <c r="O139" i="16"/>
  <c r="O73" i="16"/>
  <c r="O241" i="16"/>
  <c r="O93" i="16"/>
  <c r="O236" i="16"/>
  <c r="AH218" i="16"/>
  <c r="AH153" i="16"/>
  <c r="AH159" i="16"/>
  <c r="AH155" i="16"/>
  <c r="AH152" i="16"/>
  <c r="AH166" i="16"/>
  <c r="AH154" i="16"/>
  <c r="AH165" i="16"/>
  <c r="AH164" i="16"/>
  <c r="AH161" i="16"/>
  <c r="AH160" i="16"/>
  <c r="N123" i="16"/>
  <c r="N127" i="16"/>
  <c r="N228" i="16"/>
  <c r="N126" i="16"/>
  <c r="N129" i="16"/>
  <c r="N125" i="16"/>
  <c r="N121" i="16"/>
  <c r="N131" i="16"/>
  <c r="N130" i="16"/>
  <c r="N128" i="16"/>
  <c r="N122" i="16"/>
  <c r="N124" i="16"/>
  <c r="N217" i="16"/>
  <c r="N211" i="16"/>
  <c r="N64" i="16"/>
  <c r="N216" i="16"/>
  <c r="N61" i="16"/>
  <c r="N223" i="16"/>
  <c r="N60" i="16"/>
  <c r="N215" i="16"/>
  <c r="N44" i="16"/>
  <c r="N222" i="16"/>
  <c r="N59" i="16"/>
  <c r="N212" i="16"/>
  <c r="N67" i="16"/>
  <c r="N68" i="16"/>
  <c r="N214" i="16"/>
  <c r="N213" i="16"/>
  <c r="N58" i="16"/>
  <c r="Y121" i="16"/>
  <c r="Y131" i="16"/>
  <c r="Y127" i="16"/>
  <c r="Y126" i="16"/>
  <c r="Y124" i="16"/>
  <c r="Y129" i="16"/>
  <c r="Y122" i="16"/>
  <c r="Y228" i="16"/>
  <c r="Y128" i="16"/>
  <c r="Y125" i="16"/>
  <c r="Y130" i="16"/>
  <c r="Y123" i="16"/>
  <c r="Y170" i="16"/>
  <c r="Y267" i="16"/>
  <c r="Y43" i="16"/>
  <c r="Y196" i="16"/>
  <c r="Y268" i="16"/>
  <c r="Y195" i="16"/>
  <c r="Q200" i="16"/>
  <c r="Q174" i="16"/>
  <c r="Q180" i="16"/>
  <c r="Q176" i="16"/>
  <c r="Q206" i="16"/>
  <c r="Q205" i="16"/>
  <c r="Q207" i="16"/>
  <c r="Q197" i="16"/>
  <c r="Q187" i="16"/>
  <c r="Q201" i="16"/>
  <c r="Q192" i="16"/>
  <c r="Q191" i="16"/>
  <c r="Q189" i="16"/>
  <c r="Q179" i="16"/>
  <c r="Q193" i="16"/>
  <c r="Q181" i="16"/>
  <c r="Q202" i="16"/>
  <c r="Q185" i="16"/>
  <c r="Q198" i="16"/>
  <c r="Q173" i="16"/>
  <c r="Q194" i="16"/>
  <c r="Q177" i="16"/>
  <c r="Q182" i="16"/>
  <c r="Q178" i="16"/>
  <c r="Q183" i="16"/>
  <c r="Q203" i="16"/>
  <c r="Q175" i="16"/>
  <c r="Q190" i="16"/>
  <c r="Q184" i="16"/>
  <c r="Q204" i="16"/>
  <c r="Q186" i="16"/>
  <c r="V43" i="16"/>
  <c r="V170" i="16"/>
  <c r="V195" i="16"/>
  <c r="V196" i="16"/>
  <c r="V268" i="16"/>
  <c r="V267" i="16"/>
  <c r="X264" i="16"/>
  <c r="Y164" i="16"/>
  <c r="Y153" i="16"/>
  <c r="Y152" i="16"/>
  <c r="Y155" i="16"/>
  <c r="Y161" i="16"/>
  <c r="Y154" i="16"/>
  <c r="Y165" i="16"/>
  <c r="Y159" i="16"/>
  <c r="Y166" i="16"/>
  <c r="Y160" i="16"/>
  <c r="AI222" i="16"/>
  <c r="AI68" i="16"/>
  <c r="AI213" i="16"/>
  <c r="AI214" i="16"/>
  <c r="AI58" i="16"/>
  <c r="AI212" i="16"/>
  <c r="AI67" i="16"/>
  <c r="AI211" i="16"/>
  <c r="AI64" i="16"/>
  <c r="AI217" i="16"/>
  <c r="AI61" i="16"/>
  <c r="AI215" i="16"/>
  <c r="AI59" i="16"/>
  <c r="AI216" i="16"/>
  <c r="AI223" i="16"/>
  <c r="AI60" i="16"/>
  <c r="AI44" i="16"/>
  <c r="AE261" i="16"/>
  <c r="AE246" i="16"/>
  <c r="AE263" i="16"/>
  <c r="AE140" i="16"/>
  <c r="AE113" i="16"/>
  <c r="AE90" i="16"/>
  <c r="AE134" i="16"/>
  <c r="AE147" i="16"/>
  <c r="AE107" i="16"/>
  <c r="AE249" i="16"/>
  <c r="AE238" i="16"/>
  <c r="AE243" i="16"/>
  <c r="AE118" i="16"/>
  <c r="AE105" i="16"/>
  <c r="AE84" i="16"/>
  <c r="AE110" i="16"/>
  <c r="AE139" i="16"/>
  <c r="AE93" i="16"/>
  <c r="AE241" i="16"/>
  <c r="AE136" i="16"/>
  <c r="AE141" i="16"/>
  <c r="AE114" i="16"/>
  <c r="AE98" i="16"/>
  <c r="AE52" i="16"/>
  <c r="AE102" i="16"/>
  <c r="AE116" i="16"/>
  <c r="AE80" i="16"/>
  <c r="AE248" i="16"/>
  <c r="AE245" i="16"/>
  <c r="AE262" i="16"/>
  <c r="AE106" i="16"/>
  <c r="AE91" i="16"/>
  <c r="AE138" i="16"/>
  <c r="AE117" i="16"/>
  <c r="AE108" i="16"/>
  <c r="AE79" i="16"/>
  <c r="AE240" i="16"/>
  <c r="AE237" i="16"/>
  <c r="AE251" i="16"/>
  <c r="AE92" i="16"/>
  <c r="AE76" i="16"/>
  <c r="AE111" i="16"/>
  <c r="AE109" i="16"/>
  <c r="AE94" i="16"/>
  <c r="AE78" i="16"/>
  <c r="AE252" i="16"/>
  <c r="AE137" i="16"/>
  <c r="AE236" i="16"/>
  <c r="AE148" i="16"/>
  <c r="AE142" i="16"/>
  <c r="AE104" i="16"/>
  <c r="AE45" i="16"/>
  <c r="AE73" i="16"/>
  <c r="AE115" i="16"/>
  <c r="AE250" i="16"/>
  <c r="AE101" i="16"/>
  <c r="AE242" i="16"/>
  <c r="AE95" i="16"/>
  <c r="AE77" i="16"/>
  <c r="AE72" i="16"/>
  <c r="AE260" i="16"/>
  <c r="AE54" i="16"/>
  <c r="AE146" i="16"/>
  <c r="AE247" i="16"/>
  <c r="AE53" i="16"/>
  <c r="AE71" i="16"/>
  <c r="AE239" i="16"/>
  <c r="AE55" i="16"/>
  <c r="AE135" i="16"/>
  <c r="AE103" i="16"/>
  <c r="AE244" i="16"/>
  <c r="AE83" i="16"/>
  <c r="AG218" i="16"/>
  <c r="P196" i="16"/>
  <c r="P267" i="16"/>
  <c r="P195" i="16"/>
  <c r="P170" i="16"/>
  <c r="P43" i="16"/>
  <c r="P268" i="16"/>
  <c r="R264" i="16"/>
  <c r="S152" i="16"/>
  <c r="S155" i="16"/>
  <c r="S165" i="16"/>
  <c r="S161" i="16"/>
  <c r="S164" i="16"/>
  <c r="S154" i="16"/>
  <c r="S160" i="16"/>
  <c r="S159" i="16"/>
  <c r="S153" i="16"/>
  <c r="S166" i="16"/>
  <c r="P181" i="16"/>
  <c r="P202" i="16"/>
  <c r="P176" i="16"/>
  <c r="P200" i="16"/>
  <c r="P198" i="16"/>
  <c r="P173" i="16"/>
  <c r="P194" i="16"/>
  <c r="P192" i="16"/>
  <c r="P190" i="16"/>
  <c r="P204" i="16"/>
  <c r="P186" i="16"/>
  <c r="P206" i="16"/>
  <c r="P182" i="16"/>
  <c r="P178" i="16"/>
  <c r="P174" i="16"/>
  <c r="P180" i="16"/>
  <c r="P193" i="16"/>
  <c r="P201" i="16"/>
  <c r="P175" i="16"/>
  <c r="P189" i="16"/>
  <c r="P179" i="16"/>
  <c r="P177" i="16"/>
  <c r="P185" i="16"/>
  <c r="P207" i="16"/>
  <c r="P184" i="16"/>
  <c r="P191" i="16"/>
  <c r="P183" i="16"/>
  <c r="P203" i="16"/>
  <c r="P205" i="16"/>
  <c r="P197" i="16"/>
  <c r="P187" i="16"/>
  <c r="M170" i="16"/>
  <c r="M267" i="16"/>
  <c r="M43" i="16"/>
  <c r="M196" i="16"/>
  <c r="M195" i="16"/>
  <c r="M268" i="16"/>
  <c r="O264" i="16"/>
  <c r="X159" i="16"/>
  <c r="X154" i="16"/>
  <c r="X152" i="16"/>
  <c r="X153" i="16"/>
  <c r="X165" i="16"/>
  <c r="X164" i="16"/>
  <c r="X166" i="16"/>
  <c r="X160" i="16"/>
  <c r="X155" i="16"/>
  <c r="X161" i="16"/>
  <c r="AH217" i="16"/>
  <c r="AH61" i="16"/>
  <c r="AH216" i="16"/>
  <c r="AH60" i="16"/>
  <c r="AH223" i="16"/>
  <c r="AH44" i="16"/>
  <c r="AH222" i="16"/>
  <c r="AH215" i="16"/>
  <c r="AH59" i="16"/>
  <c r="AH214" i="16"/>
  <c r="AH68" i="16"/>
  <c r="AH211" i="16"/>
  <c r="AH64" i="16"/>
  <c r="AH58" i="16"/>
  <c r="AH67" i="16"/>
  <c r="AH213" i="16"/>
  <c r="AH212" i="16"/>
  <c r="E232" i="16"/>
  <c r="J173" i="16"/>
  <c r="J185" i="16"/>
  <c r="J204" i="16"/>
  <c r="J177" i="16"/>
  <c r="J203" i="16"/>
  <c r="J187" i="16"/>
  <c r="J192" i="16"/>
  <c r="J198" i="16"/>
  <c r="J179" i="16"/>
  <c r="J176" i="16"/>
  <c r="J181" i="16"/>
  <c r="J207" i="16"/>
  <c r="J175" i="16"/>
  <c r="J194" i="16"/>
  <c r="J190" i="16"/>
  <c r="J189" i="16"/>
  <c r="J201" i="16"/>
  <c r="O196" i="16"/>
  <c r="O195" i="16"/>
  <c r="O170" i="16"/>
  <c r="O43" i="16"/>
  <c r="O268" i="16"/>
  <c r="O267" i="16"/>
  <c r="Q264" i="16"/>
  <c r="R165" i="16"/>
  <c r="R155" i="16"/>
  <c r="R159" i="16"/>
  <c r="R161" i="16"/>
  <c r="R154" i="16"/>
  <c r="R160" i="16"/>
  <c r="R164" i="16"/>
  <c r="R166" i="16"/>
  <c r="R152" i="16"/>
  <c r="R153" i="16"/>
  <c r="AB215" i="16"/>
  <c r="AB59" i="16"/>
  <c r="AB222" i="16"/>
  <c r="AB68" i="16"/>
  <c r="AB214" i="16"/>
  <c r="AB58" i="16"/>
  <c r="AB212" i="16"/>
  <c r="AB213" i="16"/>
  <c r="AB67" i="16"/>
  <c r="AB211" i="16"/>
  <c r="AB64" i="16"/>
  <c r="AB223" i="16"/>
  <c r="AB44" i="16"/>
  <c r="AB217" i="16"/>
  <c r="AB216" i="16"/>
  <c r="AB61" i="16"/>
  <c r="AB60" i="16"/>
  <c r="E238" i="14"/>
  <c r="L197" i="39" s="1"/>
  <c r="G201" i="14"/>
  <c r="E72" i="14"/>
  <c r="L33" i="39" s="1"/>
  <c r="E248" i="14"/>
  <c r="L207" i="39" s="1"/>
  <c r="E246" i="14"/>
  <c r="L205" i="39" s="1"/>
  <c r="E252" i="14"/>
  <c r="L211" i="39" s="1"/>
  <c r="E94" i="14"/>
  <c r="L55" i="39" s="1"/>
  <c r="G206" i="14"/>
  <c r="E55" i="14"/>
  <c r="L16" i="39" s="1"/>
  <c r="E92" i="14"/>
  <c r="L53" i="39" s="1"/>
  <c r="E73" i="14"/>
  <c r="L34" i="39" s="1"/>
  <c r="E268" i="14"/>
  <c r="L228" i="39" s="1"/>
  <c r="AD219" i="16" l="1"/>
  <c r="AE219" i="16"/>
  <c r="E219" i="14"/>
  <c r="L180" i="39" s="1"/>
  <c r="L237" i="39" s="1"/>
  <c r="AH219" i="16"/>
  <c r="AH221" i="16" s="1"/>
  <c r="AC219" i="16"/>
  <c r="AI219" i="16"/>
  <c r="AI221" i="16" s="1"/>
  <c r="P219" i="16"/>
  <c r="P221" i="16" s="1"/>
  <c r="Z219" i="16"/>
  <c r="Z221" i="16" s="1"/>
  <c r="M219" i="16"/>
  <c r="M221" i="16" s="1"/>
  <c r="V219" i="16"/>
  <c r="AB219" i="16"/>
  <c r="AB221" i="16" s="1"/>
  <c r="S219" i="16"/>
  <c r="Y219" i="16"/>
  <c r="W219" i="16"/>
  <c r="W221" i="16" s="1"/>
  <c r="X219" i="16"/>
  <c r="X221" i="16" s="1"/>
  <c r="G219" i="16"/>
  <c r="G221" i="16" s="1"/>
  <c r="Q219" i="16"/>
  <c r="Q221" i="16" s="1"/>
  <c r="L219" i="16"/>
  <c r="H219" i="16"/>
  <c r="H221" i="16" s="1"/>
  <c r="AA219" i="16"/>
  <c r="AJ219" i="16"/>
  <c r="AG219" i="16"/>
  <c r="AG221" i="16" s="1"/>
  <c r="I219" i="16"/>
  <c r="I221" i="16" s="1"/>
  <c r="N219" i="16"/>
  <c r="N221" i="16" s="1"/>
  <c r="R219" i="16"/>
  <c r="R221" i="16" s="1"/>
  <c r="AF219" i="16"/>
  <c r="K219" i="16"/>
  <c r="K221" i="16" s="1"/>
  <c r="T219" i="16"/>
  <c r="T221" i="16" s="1"/>
  <c r="O219" i="16"/>
  <c r="J219" i="16"/>
  <c r="J221" i="16" s="1"/>
  <c r="U219" i="16"/>
  <c r="U221" i="16" s="1"/>
  <c r="G199" i="16"/>
  <c r="H199" i="16"/>
  <c r="I199" i="16"/>
  <c r="Q188" i="18"/>
  <c r="Q208" i="18"/>
  <c r="Q199" i="18"/>
  <c r="V188" i="18"/>
  <c r="V199" i="18"/>
  <c r="V208" i="18"/>
  <c r="AF188" i="18"/>
  <c r="AF199" i="18"/>
  <c r="AF208" i="18"/>
  <c r="T188" i="18"/>
  <c r="T199" i="18"/>
  <c r="T208" i="18"/>
  <c r="N199" i="18"/>
  <c r="N188" i="18"/>
  <c r="N208" i="18"/>
  <c r="U188" i="18"/>
  <c r="U199" i="18"/>
  <c r="U208" i="18"/>
  <c r="AC188" i="18"/>
  <c r="AC199" i="18"/>
  <c r="AC208" i="18"/>
  <c r="M188" i="18"/>
  <c r="M199" i="18"/>
  <c r="M208" i="18"/>
  <c r="AE188" i="18"/>
  <c r="AE208" i="18"/>
  <c r="AE199" i="18"/>
  <c r="Y188" i="18"/>
  <c r="Y199" i="18"/>
  <c r="Y208" i="18"/>
  <c r="AH188" i="18"/>
  <c r="AH199" i="18"/>
  <c r="AH208" i="18"/>
  <c r="L188" i="18"/>
  <c r="L208" i="18"/>
  <c r="L199" i="18"/>
  <c r="AJ188" i="18"/>
  <c r="AJ199" i="18"/>
  <c r="AJ208" i="18"/>
  <c r="G208" i="18"/>
  <c r="O188" i="18"/>
  <c r="O208" i="18"/>
  <c r="O199" i="18"/>
  <c r="S188" i="18"/>
  <c r="S199" i="18"/>
  <c r="S208" i="18"/>
  <c r="AA188" i="18"/>
  <c r="AA199" i="18"/>
  <c r="AA208" i="18"/>
  <c r="I188" i="18"/>
  <c r="I208" i="18"/>
  <c r="I199" i="18"/>
  <c r="K188" i="18"/>
  <c r="K199" i="18"/>
  <c r="K208" i="18"/>
  <c r="W188" i="18"/>
  <c r="W199" i="18"/>
  <c r="W208" i="18"/>
  <c r="H208" i="18"/>
  <c r="P188" i="18"/>
  <c r="P199" i="18"/>
  <c r="P208" i="18"/>
  <c r="X188" i="18"/>
  <c r="X199" i="18"/>
  <c r="X208" i="18"/>
  <c r="J188" i="18"/>
  <c r="J199" i="18"/>
  <c r="J208" i="18"/>
  <c r="R188" i="18"/>
  <c r="R199" i="18"/>
  <c r="R208" i="18"/>
  <c r="Z188" i="18"/>
  <c r="Z199" i="18"/>
  <c r="Z208" i="18"/>
  <c r="AB188" i="18"/>
  <c r="AB208" i="18"/>
  <c r="AB199" i="18"/>
  <c r="AD188" i="18"/>
  <c r="AD199" i="18"/>
  <c r="AD208" i="18"/>
  <c r="AI188" i="18"/>
  <c r="AI199" i="18"/>
  <c r="AI208" i="18"/>
  <c r="AG188" i="18"/>
  <c r="AG208" i="18"/>
  <c r="AG199" i="18"/>
  <c r="U258" i="18"/>
  <c r="U259" i="18"/>
  <c r="AG259" i="18"/>
  <c r="AG258" i="18"/>
  <c r="AJ259" i="18"/>
  <c r="AJ258" i="18"/>
  <c r="O258" i="18"/>
  <c r="O259" i="18"/>
  <c r="AB258" i="18"/>
  <c r="AB259" i="18"/>
  <c r="P258" i="18"/>
  <c r="P259" i="18"/>
  <c r="J259" i="18"/>
  <c r="J258" i="18"/>
  <c r="Q259" i="18"/>
  <c r="Q258" i="18"/>
  <c r="Y259" i="18"/>
  <c r="Y258" i="18"/>
  <c r="H258" i="18"/>
  <c r="H259" i="18"/>
  <c r="K258" i="18"/>
  <c r="K259" i="18"/>
  <c r="W259" i="18"/>
  <c r="W258" i="18"/>
  <c r="AF258" i="18"/>
  <c r="AF259" i="18"/>
  <c r="G259" i="18"/>
  <c r="G258" i="18"/>
  <c r="S258" i="18"/>
  <c r="S259" i="18"/>
  <c r="AA258" i="18"/>
  <c r="AA259" i="18"/>
  <c r="L259" i="18"/>
  <c r="L258" i="18"/>
  <c r="AH259" i="18"/>
  <c r="AH258" i="18"/>
  <c r="V259" i="18"/>
  <c r="V258" i="18"/>
  <c r="X258" i="18"/>
  <c r="X259" i="18"/>
  <c r="Z259" i="18"/>
  <c r="Z258" i="18"/>
  <c r="AE258" i="18"/>
  <c r="AE259" i="18"/>
  <c r="I259" i="18"/>
  <c r="I258" i="18"/>
  <c r="AD259" i="18"/>
  <c r="AD258" i="18"/>
  <c r="R259" i="18"/>
  <c r="R258" i="18"/>
  <c r="N259" i="18"/>
  <c r="N258" i="18"/>
  <c r="AI259" i="18"/>
  <c r="AI258" i="18"/>
  <c r="T259" i="18"/>
  <c r="T258" i="18"/>
  <c r="M259" i="18"/>
  <c r="M258" i="18"/>
  <c r="AC258" i="18"/>
  <c r="AC259" i="18"/>
  <c r="G231" i="18"/>
  <c r="G230" i="18"/>
  <c r="G227" i="18"/>
  <c r="G226" i="18"/>
  <c r="K231" i="18"/>
  <c r="K230" i="18"/>
  <c r="K226" i="18"/>
  <c r="K227" i="18"/>
  <c r="X230" i="18"/>
  <c r="X231" i="18"/>
  <c r="X227" i="18"/>
  <c r="X226" i="18"/>
  <c r="N230" i="18"/>
  <c r="N231" i="18"/>
  <c r="N226" i="18"/>
  <c r="N227" i="18"/>
  <c r="P230" i="18"/>
  <c r="P231" i="18"/>
  <c r="P226" i="18"/>
  <c r="P227" i="18"/>
  <c r="R231" i="18"/>
  <c r="R230" i="18"/>
  <c r="R227" i="18"/>
  <c r="R226" i="18"/>
  <c r="W230" i="18"/>
  <c r="W231" i="18"/>
  <c r="W226" i="18"/>
  <c r="W227" i="18"/>
  <c r="O230" i="18"/>
  <c r="O231" i="18"/>
  <c r="O226" i="18"/>
  <c r="O227" i="18"/>
  <c r="T230" i="18"/>
  <c r="T231" i="18"/>
  <c r="T227" i="18"/>
  <c r="T226" i="18"/>
  <c r="AE230" i="18"/>
  <c r="AE231" i="18"/>
  <c r="AE226" i="18"/>
  <c r="AE227" i="18"/>
  <c r="AG231" i="18"/>
  <c r="AG230" i="18"/>
  <c r="AG226" i="18"/>
  <c r="AG227" i="18"/>
  <c r="AA231" i="18"/>
  <c r="AA230" i="18"/>
  <c r="AA226" i="18"/>
  <c r="AA227" i="18"/>
  <c r="AH231" i="18"/>
  <c r="AH230" i="18"/>
  <c r="AH227" i="18"/>
  <c r="AH226" i="18"/>
  <c r="AD230" i="18"/>
  <c r="AD231" i="18"/>
  <c r="AD227" i="18"/>
  <c r="AD226" i="18"/>
  <c r="J231" i="18"/>
  <c r="J230" i="18"/>
  <c r="J227" i="18"/>
  <c r="J226" i="18"/>
  <c r="Z231" i="18"/>
  <c r="Z230" i="18"/>
  <c r="Z227" i="18"/>
  <c r="Z226" i="18"/>
  <c r="AJ230" i="18"/>
  <c r="AJ231" i="18"/>
  <c r="AJ227" i="18"/>
  <c r="AJ226" i="18"/>
  <c r="U231" i="18"/>
  <c r="U230" i="18"/>
  <c r="U227" i="18"/>
  <c r="U226" i="18"/>
  <c r="AC231" i="18"/>
  <c r="AC230" i="18"/>
  <c r="AC227" i="18"/>
  <c r="AC226" i="18"/>
  <c r="H230" i="18"/>
  <c r="H231" i="18"/>
  <c r="H226" i="18"/>
  <c r="H227" i="18"/>
  <c r="Q231" i="18"/>
  <c r="Q230" i="18"/>
  <c r="Q226" i="18"/>
  <c r="Q227" i="18"/>
  <c r="L230" i="18"/>
  <c r="L231" i="18"/>
  <c r="L227" i="18"/>
  <c r="L226" i="18"/>
  <c r="S231" i="18"/>
  <c r="S230" i="18"/>
  <c r="S227" i="18"/>
  <c r="S226" i="18"/>
  <c r="M231" i="18"/>
  <c r="M230" i="18"/>
  <c r="M226" i="18"/>
  <c r="M227" i="18"/>
  <c r="AB230" i="18"/>
  <c r="AB231" i="18"/>
  <c r="AB227" i="18"/>
  <c r="AB226" i="18"/>
  <c r="V230" i="18"/>
  <c r="V231" i="18"/>
  <c r="V227" i="18"/>
  <c r="V226" i="18"/>
  <c r="AF230" i="18"/>
  <c r="AF231" i="18"/>
  <c r="AF227" i="18"/>
  <c r="AF226" i="18"/>
  <c r="AI231" i="18"/>
  <c r="AI230" i="18"/>
  <c r="AI227" i="18"/>
  <c r="AI226" i="18"/>
  <c r="I231" i="18"/>
  <c r="I230" i="18"/>
  <c r="I226" i="18"/>
  <c r="I227" i="18"/>
  <c r="Y231" i="18"/>
  <c r="Y230" i="18"/>
  <c r="Y226" i="18"/>
  <c r="Y227" i="18"/>
  <c r="E194" i="14"/>
  <c r="L155" i="39" s="1"/>
  <c r="E179" i="14"/>
  <c r="L140" i="39" s="1"/>
  <c r="E208" i="14"/>
  <c r="L169" i="39" s="1"/>
  <c r="AA112" i="18"/>
  <c r="V112" i="18"/>
  <c r="O143" i="18"/>
  <c r="X143" i="18"/>
  <c r="R112" i="18"/>
  <c r="P143" i="18"/>
  <c r="AJ143" i="18"/>
  <c r="AF112" i="18"/>
  <c r="Z112" i="18"/>
  <c r="AH112" i="18"/>
  <c r="G143" i="18"/>
  <c r="AE143" i="18"/>
  <c r="J143" i="18"/>
  <c r="T143" i="18"/>
  <c r="AI112" i="18"/>
  <c r="AH143" i="18"/>
  <c r="AB143" i="18"/>
  <c r="AI143" i="18"/>
  <c r="E143" i="16"/>
  <c r="M105" i="39" s="1"/>
  <c r="I143" i="18"/>
  <c r="R143" i="18"/>
  <c r="Y143" i="18"/>
  <c r="K143" i="18"/>
  <c r="AA143" i="18"/>
  <c r="L143" i="18"/>
  <c r="J112" i="18"/>
  <c r="N143" i="18"/>
  <c r="Z143" i="18"/>
  <c r="I112" i="18"/>
  <c r="W112" i="18"/>
  <c r="AE112" i="18"/>
  <c r="AC143" i="18"/>
  <c r="W143" i="18"/>
  <c r="AG143" i="18"/>
  <c r="AG112" i="18"/>
  <c r="V143" i="18"/>
  <c r="AD143" i="18"/>
  <c r="H143" i="18"/>
  <c r="M143" i="18"/>
  <c r="H112" i="18"/>
  <c r="U143" i="18"/>
  <c r="Q143" i="18"/>
  <c r="O112" i="18"/>
  <c r="S143" i="18"/>
  <c r="AF143" i="18"/>
  <c r="AB112" i="18"/>
  <c r="AD112" i="18"/>
  <c r="X112" i="18"/>
  <c r="N112" i="18"/>
  <c r="P112" i="18"/>
  <c r="Q112" i="18"/>
  <c r="Y112" i="18"/>
  <c r="G112" i="18"/>
  <c r="F110" i="18"/>
  <c r="S112" i="18"/>
  <c r="U112" i="18"/>
  <c r="AC112" i="18"/>
  <c r="AJ112" i="18"/>
  <c r="L112" i="18"/>
  <c r="M112" i="18"/>
  <c r="K112" i="18"/>
  <c r="T112" i="18"/>
  <c r="E112" i="16"/>
  <c r="M73" i="39" s="1"/>
  <c r="E142" i="16"/>
  <c r="M104" i="39" s="1"/>
  <c r="H201" i="16"/>
  <c r="U58" i="21" a="1"/>
  <c r="U58" i="21" s="1"/>
  <c r="AE221" i="16"/>
  <c r="G201" i="16"/>
  <c r="E208" i="16"/>
  <c r="M169" i="39" s="1"/>
  <c r="AC221" i="16"/>
  <c r="L221" i="16"/>
  <c r="I201" i="16"/>
  <c r="E188" i="16"/>
  <c r="M149" i="39" s="1"/>
  <c r="E173" i="16"/>
  <c r="M134" i="39" s="1"/>
  <c r="E125" i="16"/>
  <c r="M86" i="39" s="1"/>
  <c r="E129" i="16"/>
  <c r="M90" i="39" s="1"/>
  <c r="E121" i="16"/>
  <c r="E223" i="16"/>
  <c r="M184" i="39" s="1"/>
  <c r="E67" i="16"/>
  <c r="M28" i="39" s="1"/>
  <c r="G200" i="16"/>
  <c r="E154" i="16"/>
  <c r="M116" i="39" s="1"/>
  <c r="AJ221" i="16"/>
  <c r="E76" i="16"/>
  <c r="M37" i="39" s="1"/>
  <c r="E114" i="16"/>
  <c r="M75" i="39" s="1"/>
  <c r="E146" i="16"/>
  <c r="M108" i="39" s="1"/>
  <c r="E95" i="16"/>
  <c r="M56" i="39" s="1"/>
  <c r="E115" i="16"/>
  <c r="M76" i="39" s="1"/>
  <c r="E252" i="16"/>
  <c r="M211" i="39" s="1"/>
  <c r="E237" i="16"/>
  <c r="M196" i="39" s="1"/>
  <c r="E54" i="16"/>
  <c r="M15" i="39" s="1"/>
  <c r="E181" i="16"/>
  <c r="M142" i="39" s="1"/>
  <c r="G190" i="16"/>
  <c r="AG189" i="18"/>
  <c r="AG182" i="18"/>
  <c r="AG176" i="18"/>
  <c r="AG197" i="18"/>
  <c r="AG174" i="18"/>
  <c r="AG201" i="18"/>
  <c r="AG184" i="18"/>
  <c r="AG200" i="18"/>
  <c r="AG207" i="18"/>
  <c r="AG203" i="18"/>
  <c r="AG194" i="18"/>
  <c r="AG175" i="18"/>
  <c r="AG192" i="18"/>
  <c r="AG202" i="18"/>
  <c r="AG181" i="18"/>
  <c r="AG190" i="18"/>
  <c r="AG185" i="18"/>
  <c r="AG206" i="18"/>
  <c r="AG183" i="18"/>
  <c r="AG173" i="18"/>
  <c r="AG187" i="18"/>
  <c r="AG178" i="18"/>
  <c r="AG205" i="18"/>
  <c r="AG179" i="18"/>
  <c r="AG193" i="18"/>
  <c r="AG180" i="18"/>
  <c r="AG177" i="18"/>
  <c r="AG198" i="18"/>
  <c r="AG191" i="18"/>
  <c r="AG186" i="18"/>
  <c r="AG204" i="18"/>
  <c r="AI155" i="18"/>
  <c r="AI160" i="18"/>
  <c r="AI161" i="18"/>
  <c r="AI164" i="18"/>
  <c r="AI154" i="18"/>
  <c r="AI159" i="18"/>
  <c r="AI153" i="18"/>
  <c r="AI166" i="18"/>
  <c r="AI165" i="18"/>
  <c r="AI152" i="18"/>
  <c r="M267" i="18"/>
  <c r="M43" i="18"/>
  <c r="M268" i="18"/>
  <c r="M196" i="18"/>
  <c r="M170" i="18"/>
  <c r="M195" i="18"/>
  <c r="T264" i="18"/>
  <c r="L130" i="18"/>
  <c r="L127" i="18"/>
  <c r="L126" i="18"/>
  <c r="L123" i="18"/>
  <c r="L124" i="18"/>
  <c r="L228" i="18"/>
  <c r="L129" i="18"/>
  <c r="L125" i="18"/>
  <c r="L122" i="18"/>
  <c r="L128" i="18"/>
  <c r="L131" i="18"/>
  <c r="L121" i="18"/>
  <c r="Y248" i="18"/>
  <c r="Y260" i="18"/>
  <c r="Y236" i="18"/>
  <c r="Y138" i="18"/>
  <c r="Y95" i="18"/>
  <c r="Y115" i="18"/>
  <c r="Y91" i="18"/>
  <c r="Y102" i="18"/>
  <c r="Y83" i="18"/>
  <c r="Y240" i="18"/>
  <c r="Y245" i="18"/>
  <c r="Y135" i="18"/>
  <c r="Y111" i="18"/>
  <c r="Y73" i="18"/>
  <c r="Y107" i="18"/>
  <c r="Y79" i="18"/>
  <c r="Y80" i="18"/>
  <c r="Y76" i="18"/>
  <c r="Y262" i="18"/>
  <c r="Y237" i="18"/>
  <c r="Y142" i="18"/>
  <c r="Y137" i="18"/>
  <c r="Y147" i="18"/>
  <c r="Y114" i="18"/>
  <c r="Y113" i="18"/>
  <c r="Y78" i="18"/>
  <c r="Y45" i="18"/>
  <c r="Y247" i="18"/>
  <c r="Y251" i="18"/>
  <c r="Y134" i="18"/>
  <c r="Y118" i="18"/>
  <c r="Y116" i="18"/>
  <c r="Y139" i="18"/>
  <c r="Y106" i="18"/>
  <c r="Y53" i="18"/>
  <c r="Y110" i="18"/>
  <c r="Y239" i="18"/>
  <c r="Y243" i="18"/>
  <c r="Y141" i="18"/>
  <c r="Y136" i="18"/>
  <c r="Y108" i="18"/>
  <c r="Y77" i="18"/>
  <c r="Y71" i="18"/>
  <c r="Y103" i="18"/>
  <c r="Y250" i="18"/>
  <c r="Y261" i="18"/>
  <c r="Y249" i="18"/>
  <c r="Y252" i="18"/>
  <c r="Y117" i="18"/>
  <c r="Y94" i="18"/>
  <c r="Y104" i="18"/>
  <c r="Y55" i="18"/>
  <c r="Y52" i="18"/>
  <c r="Y98" i="18"/>
  <c r="Y242" i="18"/>
  <c r="Y246" i="18"/>
  <c r="Y244" i="18"/>
  <c r="Y148" i="18"/>
  <c r="Y109" i="18"/>
  <c r="Y72" i="18"/>
  <c r="Y90" i="18"/>
  <c r="Y92" i="18"/>
  <c r="Y105" i="18"/>
  <c r="Y263" i="18"/>
  <c r="Y238" i="18"/>
  <c r="Y241" i="18"/>
  <c r="Y140" i="18"/>
  <c r="Y101" i="18"/>
  <c r="Y146" i="18"/>
  <c r="Y84" i="18"/>
  <c r="Y54" i="18"/>
  <c r="Y93" i="18"/>
  <c r="M264" i="18"/>
  <c r="K261" i="18"/>
  <c r="K236" i="18"/>
  <c r="K141" i="18"/>
  <c r="K138" i="18"/>
  <c r="K107" i="18"/>
  <c r="K92" i="18"/>
  <c r="K103" i="18"/>
  <c r="K53" i="18"/>
  <c r="K105" i="18"/>
  <c r="K246" i="18"/>
  <c r="K251" i="18"/>
  <c r="K242" i="18"/>
  <c r="K136" i="18"/>
  <c r="K93" i="18"/>
  <c r="K77" i="18"/>
  <c r="K91" i="18"/>
  <c r="K104" i="18"/>
  <c r="K95" i="18"/>
  <c r="K238" i="18"/>
  <c r="K243" i="18"/>
  <c r="K148" i="18"/>
  <c r="K117" i="18"/>
  <c r="K80" i="18"/>
  <c r="K113" i="18"/>
  <c r="K55" i="18"/>
  <c r="K206" i="18" s="1"/>
  <c r="K94" i="18"/>
  <c r="K76" i="18"/>
  <c r="K180" i="18" s="1"/>
  <c r="K260" i="18"/>
  <c r="K249" i="18"/>
  <c r="K140" i="18"/>
  <c r="K109" i="18"/>
  <c r="K79" i="18"/>
  <c r="K182" i="18" s="1"/>
  <c r="K111" i="18"/>
  <c r="K52" i="18"/>
  <c r="K178" i="18" s="1"/>
  <c r="K142" i="18"/>
  <c r="K245" i="18"/>
  <c r="K241" i="18"/>
  <c r="K147" i="18"/>
  <c r="K135" i="18"/>
  <c r="K191" i="18" s="1"/>
  <c r="K78" i="18"/>
  <c r="K137" i="18"/>
  <c r="K101" i="18"/>
  <c r="K45" i="18"/>
  <c r="K98" i="18"/>
  <c r="K193" i="18" s="1"/>
  <c r="K263" i="18"/>
  <c r="K237" i="18"/>
  <c r="K239" i="18"/>
  <c r="K139" i="18"/>
  <c r="K116" i="18"/>
  <c r="K71" i="18"/>
  <c r="K118" i="18"/>
  <c r="K54" i="18"/>
  <c r="K205" i="18" s="1"/>
  <c r="K108" i="18"/>
  <c r="K83" i="18"/>
  <c r="K248" i="18"/>
  <c r="K252" i="18"/>
  <c r="K250" i="18"/>
  <c r="K262" i="18"/>
  <c r="K134" i="18"/>
  <c r="K114" i="18"/>
  <c r="K110" i="18"/>
  <c r="K84" i="18"/>
  <c r="K183" i="18" s="1"/>
  <c r="K90" i="18"/>
  <c r="K240" i="18"/>
  <c r="K244" i="18"/>
  <c r="K247" i="18"/>
  <c r="K146" i="18"/>
  <c r="K186" i="18" s="1"/>
  <c r="K115" i="18"/>
  <c r="K106" i="18"/>
  <c r="K102" i="18"/>
  <c r="K72" i="18"/>
  <c r="K201" i="18" s="1"/>
  <c r="K73" i="18"/>
  <c r="K202" i="18" s="1"/>
  <c r="AC264" i="18"/>
  <c r="AA240" i="18"/>
  <c r="AA244" i="18"/>
  <c r="AA262" i="18"/>
  <c r="AA146" i="18"/>
  <c r="AA115" i="18"/>
  <c r="AA106" i="18"/>
  <c r="AA102" i="18"/>
  <c r="AA90" i="18"/>
  <c r="AA98" i="18"/>
  <c r="AA261" i="18"/>
  <c r="AA236" i="18"/>
  <c r="AA239" i="18"/>
  <c r="AA138" i="18"/>
  <c r="AA107" i="18"/>
  <c r="AA92" i="18"/>
  <c r="AA84" i="18"/>
  <c r="AA73" i="18"/>
  <c r="AA83" i="18"/>
  <c r="AA246" i="18"/>
  <c r="AA251" i="18"/>
  <c r="AA141" i="18"/>
  <c r="AA136" i="18"/>
  <c r="AA93" i="18"/>
  <c r="AA77" i="18"/>
  <c r="AA72" i="18"/>
  <c r="AA52" i="18"/>
  <c r="AA142" i="18"/>
  <c r="AA238" i="18"/>
  <c r="AA243" i="18"/>
  <c r="AA148" i="18"/>
  <c r="AA117" i="18"/>
  <c r="AA80" i="18"/>
  <c r="AA113" i="18"/>
  <c r="AA55" i="18"/>
  <c r="AA105" i="18"/>
  <c r="AA103" i="18"/>
  <c r="AA260" i="18"/>
  <c r="AA249" i="18"/>
  <c r="AA140" i="18"/>
  <c r="AA109" i="18"/>
  <c r="AA79" i="18"/>
  <c r="AA104" i="18"/>
  <c r="AA95" i="18"/>
  <c r="AA91" i="18"/>
  <c r="AA245" i="18"/>
  <c r="AA241" i="18"/>
  <c r="AA147" i="18"/>
  <c r="AA135" i="18"/>
  <c r="AA78" i="18"/>
  <c r="AA137" i="18"/>
  <c r="AA94" i="18"/>
  <c r="AA76" i="18"/>
  <c r="AA108" i="18"/>
  <c r="AA248" i="18"/>
  <c r="AA252" i="18"/>
  <c r="AA242" i="18"/>
  <c r="AA250" i="18"/>
  <c r="AA134" i="18"/>
  <c r="AA114" i="18"/>
  <c r="AA110" i="18"/>
  <c r="AA53" i="18"/>
  <c r="AA111" i="18"/>
  <c r="AA139" i="18"/>
  <c r="AA116" i="18"/>
  <c r="AA71" i="18"/>
  <c r="AA118" i="18"/>
  <c r="AA54" i="18"/>
  <c r="AA263" i="18"/>
  <c r="AA45" i="18"/>
  <c r="AA237" i="18"/>
  <c r="AA101" i="18"/>
  <c r="AA247" i="18"/>
  <c r="G218" i="18"/>
  <c r="W218" i="18"/>
  <c r="I161" i="18"/>
  <c r="I165" i="18"/>
  <c r="I160" i="18"/>
  <c r="I164" i="18"/>
  <c r="I155" i="18"/>
  <c r="I159" i="18"/>
  <c r="I154" i="18"/>
  <c r="I200" i="18" s="1"/>
  <c r="I153" i="18"/>
  <c r="I166" i="18"/>
  <c r="I152" i="18"/>
  <c r="X255" i="18"/>
  <c r="X87" i="18"/>
  <c r="P211" i="18"/>
  <c r="P60" i="18"/>
  <c r="P214" i="18"/>
  <c r="P44" i="18"/>
  <c r="P222" i="18"/>
  <c r="P59" i="18"/>
  <c r="P216" i="18"/>
  <c r="P217" i="18"/>
  <c r="P58" i="18"/>
  <c r="P223" i="18"/>
  <c r="P67" i="18"/>
  <c r="P215" i="18"/>
  <c r="P64" i="18"/>
  <c r="P212" i="18"/>
  <c r="P68" i="18"/>
  <c r="P213" i="18"/>
  <c r="P61" i="18"/>
  <c r="S228" i="18"/>
  <c r="S130" i="18"/>
  <c r="S126" i="18"/>
  <c r="S123" i="18"/>
  <c r="S122" i="18"/>
  <c r="S128" i="18"/>
  <c r="S121" i="18"/>
  <c r="S129" i="18"/>
  <c r="S127" i="18"/>
  <c r="S131" i="18"/>
  <c r="S124" i="18"/>
  <c r="S125" i="18"/>
  <c r="L252" i="18"/>
  <c r="L248" i="18"/>
  <c r="L147" i="18"/>
  <c r="L116" i="18"/>
  <c r="L113" i="18"/>
  <c r="L136" i="18"/>
  <c r="L84" i="18"/>
  <c r="L183" i="18" s="1"/>
  <c r="L110" i="18"/>
  <c r="L71" i="18"/>
  <c r="L244" i="18"/>
  <c r="L240" i="18"/>
  <c r="L139" i="18"/>
  <c r="L108" i="18"/>
  <c r="L105" i="18"/>
  <c r="L117" i="18"/>
  <c r="L79" i="18"/>
  <c r="L182" i="18" s="1"/>
  <c r="L102" i="18"/>
  <c r="L103" i="18"/>
  <c r="L236" i="18"/>
  <c r="L239" i="18"/>
  <c r="L238" i="18"/>
  <c r="L134" i="18"/>
  <c r="L98" i="18"/>
  <c r="L193" i="18" s="1"/>
  <c r="L109" i="18"/>
  <c r="L72" i="18"/>
  <c r="L201" i="18" s="1"/>
  <c r="L90" i="18"/>
  <c r="L93" i="18"/>
  <c r="L262" i="18"/>
  <c r="L251" i="18"/>
  <c r="L249" i="18"/>
  <c r="L146" i="18"/>
  <c r="L186" i="18" s="1"/>
  <c r="L115" i="18"/>
  <c r="L91" i="18"/>
  <c r="L101" i="18"/>
  <c r="L53" i="18"/>
  <c r="L107" i="18"/>
  <c r="L55" i="18"/>
  <c r="L206" i="18" s="1"/>
  <c r="L247" i="18"/>
  <c r="L243" i="18"/>
  <c r="L246" i="18"/>
  <c r="L138" i="18"/>
  <c r="L114" i="18"/>
  <c r="L76" i="18"/>
  <c r="L180" i="18" s="1"/>
  <c r="L95" i="18"/>
  <c r="L104" i="18"/>
  <c r="L80" i="18"/>
  <c r="L260" i="18"/>
  <c r="L250" i="18"/>
  <c r="L148" i="18"/>
  <c r="L261" i="18"/>
  <c r="L106" i="18"/>
  <c r="L73" i="18"/>
  <c r="L202" i="18" s="1"/>
  <c r="L94" i="18"/>
  <c r="L78" i="18"/>
  <c r="L245" i="18"/>
  <c r="L242" i="18"/>
  <c r="L140" i="18"/>
  <c r="L137" i="18"/>
  <c r="L92" i="18"/>
  <c r="L142" i="18"/>
  <c r="L54" i="18"/>
  <c r="L205" i="18" s="1"/>
  <c r="L52" i="18"/>
  <c r="L178" i="18" s="1"/>
  <c r="L118" i="18"/>
  <c r="L237" i="18"/>
  <c r="L263" i="18"/>
  <c r="L241" i="18"/>
  <c r="L135" i="18"/>
  <c r="L191" i="18" s="1"/>
  <c r="L77" i="18"/>
  <c r="L111" i="18"/>
  <c r="L141" i="18"/>
  <c r="L45" i="18"/>
  <c r="L83" i="18"/>
  <c r="N218" i="18"/>
  <c r="R255" i="18"/>
  <c r="R87" i="18"/>
  <c r="J214" i="18"/>
  <c r="J68" i="18"/>
  <c r="J213" i="18"/>
  <c r="J64" i="18"/>
  <c r="J212" i="18"/>
  <c r="J61" i="18"/>
  <c r="J217" i="18"/>
  <c r="J67" i="18"/>
  <c r="J215" i="18"/>
  <c r="J60" i="18"/>
  <c r="J175" i="18" s="1"/>
  <c r="J211" i="18"/>
  <c r="J44" i="18"/>
  <c r="J222" i="18"/>
  <c r="J216" i="18"/>
  <c r="J58" i="18"/>
  <c r="J173" i="18" s="1"/>
  <c r="J223" i="18"/>
  <c r="J59" i="18"/>
  <c r="M228" i="18"/>
  <c r="M127" i="18"/>
  <c r="M126" i="18"/>
  <c r="M128" i="18"/>
  <c r="M131" i="18"/>
  <c r="M125" i="18"/>
  <c r="M129" i="18"/>
  <c r="M190" i="18" s="1"/>
  <c r="M123" i="18"/>
  <c r="M122" i="18"/>
  <c r="M124" i="18"/>
  <c r="M130" i="18"/>
  <c r="M121" i="18"/>
  <c r="N243" i="18"/>
  <c r="N261" i="18"/>
  <c r="N146" i="18"/>
  <c r="N148" i="18"/>
  <c r="N111" i="18"/>
  <c r="N134" i="18"/>
  <c r="N106" i="18"/>
  <c r="N73" i="18"/>
  <c r="N98" i="18"/>
  <c r="N250" i="18"/>
  <c r="N246" i="18"/>
  <c r="N138" i="18"/>
  <c r="N113" i="18"/>
  <c r="N103" i="18"/>
  <c r="N115" i="18"/>
  <c r="N77" i="18"/>
  <c r="N108" i="18"/>
  <c r="N54" i="18"/>
  <c r="N242" i="18"/>
  <c r="N238" i="18"/>
  <c r="N137" i="18"/>
  <c r="N147" i="18"/>
  <c r="N83" i="18"/>
  <c r="N107" i="18"/>
  <c r="N72" i="18"/>
  <c r="N95" i="18"/>
  <c r="N109" i="18"/>
  <c r="N249" i="18"/>
  <c r="N239" i="18"/>
  <c r="N262" i="18"/>
  <c r="N141" i="18"/>
  <c r="N93" i="18"/>
  <c r="N52" i="18"/>
  <c r="N139" i="18"/>
  <c r="N101" i="18"/>
  <c r="N241" i="18"/>
  <c r="N237" i="18"/>
  <c r="N136" i="18"/>
  <c r="N104" i="18"/>
  <c r="N118" i="18"/>
  <c r="N80" i="18"/>
  <c r="N94" i="18"/>
  <c r="N105" i="18"/>
  <c r="N91" i="18"/>
  <c r="N260" i="18"/>
  <c r="N263" i="18"/>
  <c r="N252" i="18"/>
  <c r="N236" i="18"/>
  <c r="N90" i="18"/>
  <c r="N110" i="18"/>
  <c r="N79" i="18"/>
  <c r="N45" i="18"/>
  <c r="N76" i="18"/>
  <c r="N53" i="18"/>
  <c r="N251" i="18"/>
  <c r="N240" i="18"/>
  <c r="N244" i="18"/>
  <c r="N114" i="18"/>
  <c r="N142" i="18"/>
  <c r="N117" i="18"/>
  <c r="N71" i="18"/>
  <c r="N92" i="18"/>
  <c r="N116" i="18"/>
  <c r="N247" i="18"/>
  <c r="N135" i="18"/>
  <c r="N84" i="18"/>
  <c r="N140" i="18"/>
  <c r="N78" i="18"/>
  <c r="N102" i="18"/>
  <c r="N245" i="18"/>
  <c r="N55" i="18"/>
  <c r="N248" i="18"/>
  <c r="P218" i="18"/>
  <c r="AB255" i="18"/>
  <c r="AB87" i="18"/>
  <c r="Q212" i="18"/>
  <c r="Q59" i="18"/>
  <c r="Q217" i="18"/>
  <c r="Q58" i="18"/>
  <c r="Q223" i="18"/>
  <c r="Q213" i="18"/>
  <c r="Q67" i="18"/>
  <c r="Q215" i="18"/>
  <c r="Q64" i="18"/>
  <c r="Q222" i="18"/>
  <c r="Q68" i="18"/>
  <c r="Q214" i="18"/>
  <c r="Q61" i="18"/>
  <c r="Q216" i="18"/>
  <c r="Q44" i="18"/>
  <c r="Q211" i="18"/>
  <c r="Q60" i="18"/>
  <c r="AG255" i="18"/>
  <c r="AG87" i="18"/>
  <c r="G164" i="18"/>
  <c r="G156" i="18"/>
  <c r="G160" i="18"/>
  <c r="G155" i="18"/>
  <c r="G153" i="18"/>
  <c r="G154" i="18"/>
  <c r="G166" i="18"/>
  <c r="G161" i="18"/>
  <c r="G159" i="18"/>
  <c r="G165" i="18"/>
  <c r="G152" i="18"/>
  <c r="Y217" i="18"/>
  <c r="Y44" i="18"/>
  <c r="Y213" i="18"/>
  <c r="Y68" i="18"/>
  <c r="Y216" i="18"/>
  <c r="Y59" i="18"/>
  <c r="Y223" i="18"/>
  <c r="Y212" i="18"/>
  <c r="Y58" i="18"/>
  <c r="Y215" i="18"/>
  <c r="Y64" i="18"/>
  <c r="Y222" i="18"/>
  <c r="Y67" i="18"/>
  <c r="Y211" i="18"/>
  <c r="Y60" i="18"/>
  <c r="Y214" i="18"/>
  <c r="Y61" i="18"/>
  <c r="Z261" i="18"/>
  <c r="Z236" i="18"/>
  <c r="Z134" i="18"/>
  <c r="Z118" i="18"/>
  <c r="Z72" i="18"/>
  <c r="Z71" i="18"/>
  <c r="Z101" i="18"/>
  <c r="Z102" i="18"/>
  <c r="Z76" i="18"/>
  <c r="Z246" i="18"/>
  <c r="Z250" i="18"/>
  <c r="Z141" i="18"/>
  <c r="Z110" i="18"/>
  <c r="Z146" i="18"/>
  <c r="Z114" i="18"/>
  <c r="Z77" i="18"/>
  <c r="Z53" i="18"/>
  <c r="Z45" i="18"/>
  <c r="Z238" i="18"/>
  <c r="Z242" i="18"/>
  <c r="Z148" i="18"/>
  <c r="Z136" i="18"/>
  <c r="Z115" i="18"/>
  <c r="Z113" i="18"/>
  <c r="Z84" i="18"/>
  <c r="Z90" i="18"/>
  <c r="Z98" i="18"/>
  <c r="Z249" i="18"/>
  <c r="Z260" i="18"/>
  <c r="Z248" i="18"/>
  <c r="Z140" i="18"/>
  <c r="Z117" i="18"/>
  <c r="Z107" i="18"/>
  <c r="Z138" i="18"/>
  <c r="Z55" i="18"/>
  <c r="Z73" i="18"/>
  <c r="Z91" i="18"/>
  <c r="Z241" i="18"/>
  <c r="Z245" i="18"/>
  <c r="Z243" i="18"/>
  <c r="Z251" i="18"/>
  <c r="Z135" i="18"/>
  <c r="Z93" i="18"/>
  <c r="Z111" i="18"/>
  <c r="Z104" i="18"/>
  <c r="Z52" i="18"/>
  <c r="Z262" i="18"/>
  <c r="Z237" i="18"/>
  <c r="Z240" i="18"/>
  <c r="Z147" i="18"/>
  <c r="Z116" i="18"/>
  <c r="Z80" i="18"/>
  <c r="Z103" i="18"/>
  <c r="Z92" i="18"/>
  <c r="Z247" i="18"/>
  <c r="Z252" i="18"/>
  <c r="Z263" i="18"/>
  <c r="Z139" i="18"/>
  <c r="Z108" i="18"/>
  <c r="Z79" i="18"/>
  <c r="Z83" i="18"/>
  <c r="Z54" i="18"/>
  <c r="Z105" i="18"/>
  <c r="Z239" i="18"/>
  <c r="Z244" i="18"/>
  <c r="Z142" i="18"/>
  <c r="Z137" i="18"/>
  <c r="Z94" i="18"/>
  <c r="Z78" i="18"/>
  <c r="Z106" i="18"/>
  <c r="Z109" i="18"/>
  <c r="Z95" i="18"/>
  <c r="AB218" i="18"/>
  <c r="U57" i="21" a="1"/>
  <c r="U57" i="21" s="1"/>
  <c r="E267" i="16"/>
  <c r="M227" i="39" s="1"/>
  <c r="AA221" i="16"/>
  <c r="V221" i="16"/>
  <c r="E186" i="14"/>
  <c r="L147" i="39" s="1"/>
  <c r="E199" i="14"/>
  <c r="L160" i="39" s="1"/>
  <c r="L37" i="33"/>
  <c r="Z37" i="33"/>
  <c r="Y37" i="33"/>
  <c r="AB37" i="33"/>
  <c r="G37" i="33"/>
  <c r="H37" i="33" s="1"/>
  <c r="AC37" i="33"/>
  <c r="P37" i="33"/>
  <c r="W37" i="33"/>
  <c r="D37" i="33"/>
  <c r="R37" i="33"/>
  <c r="F37" i="33"/>
  <c r="E37" i="33"/>
  <c r="U37" i="33"/>
  <c r="T37" i="33"/>
  <c r="Q37" i="33"/>
  <c r="C37" i="33"/>
  <c r="I37" i="33"/>
  <c r="K37" i="33"/>
  <c r="J37" i="33"/>
  <c r="B37" i="33"/>
  <c r="AJ37" i="33" s="1"/>
  <c r="O37" i="33"/>
  <c r="S37" i="33"/>
  <c r="M37" i="33"/>
  <c r="N37" i="33"/>
  <c r="A38" i="33"/>
  <c r="AA37" i="33"/>
  <c r="X37" i="33"/>
  <c r="V37" i="33"/>
  <c r="E126" i="16"/>
  <c r="M87" i="39" s="1"/>
  <c r="E128" i="16"/>
  <c r="M89" i="39" s="1"/>
  <c r="E123" i="16"/>
  <c r="M84" i="39" s="1"/>
  <c r="E59" i="16"/>
  <c r="M20" i="39" s="1"/>
  <c r="E212" i="16"/>
  <c r="M173" i="39" s="1"/>
  <c r="E166" i="16"/>
  <c r="M129" i="39" s="1"/>
  <c r="E241" i="16"/>
  <c r="M200" i="39" s="1"/>
  <c r="E137" i="16"/>
  <c r="M99" i="39" s="1"/>
  <c r="E103" i="16"/>
  <c r="M64" i="39" s="1"/>
  <c r="E118" i="16"/>
  <c r="M79" i="39" s="1"/>
  <c r="E101" i="16"/>
  <c r="M62" i="39" s="1"/>
  <c r="E55" i="16"/>
  <c r="M16" i="39" s="1"/>
  <c r="E261" i="16"/>
  <c r="M221" i="39" s="1"/>
  <c r="E250" i="16"/>
  <c r="M209" i="39" s="1"/>
  <c r="E77" i="16"/>
  <c r="M38" i="39" s="1"/>
  <c r="E188" i="14"/>
  <c r="L149" i="39" s="1"/>
  <c r="E207" i="16"/>
  <c r="M168" i="39" s="1"/>
  <c r="E187" i="16"/>
  <c r="M148" i="39" s="1"/>
  <c r="O264" i="18"/>
  <c r="R43" i="18"/>
  <c r="R268" i="18"/>
  <c r="R267" i="18"/>
  <c r="R195" i="18"/>
  <c r="R170" i="18"/>
  <c r="R196" i="18"/>
  <c r="Q202" i="18"/>
  <c r="Q193" i="18"/>
  <c r="Q175" i="18"/>
  <c r="Q189" i="18"/>
  <c r="Q180" i="18"/>
  <c r="Q185" i="18"/>
  <c r="Q200" i="18"/>
  <c r="Q201" i="18"/>
  <c r="Q182" i="18"/>
  <c r="Q203" i="18"/>
  <c r="Q191" i="18"/>
  <c r="Q192" i="18"/>
  <c r="Q194" i="18"/>
  <c r="Q174" i="18"/>
  <c r="Q187" i="18"/>
  <c r="Q178" i="18"/>
  <c r="Q206" i="18"/>
  <c r="Q197" i="18"/>
  <c r="Q181" i="18"/>
  <c r="Q179" i="18"/>
  <c r="Q186" i="18"/>
  <c r="Q190" i="18"/>
  <c r="Q173" i="18"/>
  <c r="Q184" i="18"/>
  <c r="Q204" i="18"/>
  <c r="Q183" i="18"/>
  <c r="Q205" i="18"/>
  <c r="Q177" i="18"/>
  <c r="Q207" i="18"/>
  <c r="Q198" i="18"/>
  <c r="Q176" i="18"/>
  <c r="AD267" i="18"/>
  <c r="AD195" i="18"/>
  <c r="AD268" i="18"/>
  <c r="AD196" i="18"/>
  <c r="AD43" i="18"/>
  <c r="AD170" i="18"/>
  <c r="AG152" i="18"/>
  <c r="AG161" i="18"/>
  <c r="AG160" i="18"/>
  <c r="AG159" i="18"/>
  <c r="AG155" i="18"/>
  <c r="AG154" i="18"/>
  <c r="AG165" i="18"/>
  <c r="AG153" i="18"/>
  <c r="AG164" i="18"/>
  <c r="AG166" i="18"/>
  <c r="S161" i="18"/>
  <c r="S164" i="18"/>
  <c r="S154" i="18"/>
  <c r="S159" i="18"/>
  <c r="S153" i="18"/>
  <c r="S166" i="18"/>
  <c r="S152" i="18"/>
  <c r="S165" i="18"/>
  <c r="S155" i="18"/>
  <c r="S160" i="18"/>
  <c r="AB264" i="18"/>
  <c r="I217" i="18"/>
  <c r="I59" i="18"/>
  <c r="I213" i="18"/>
  <c r="I58" i="18"/>
  <c r="I223" i="18"/>
  <c r="I216" i="18"/>
  <c r="I68" i="18"/>
  <c r="I215" i="18"/>
  <c r="I64" i="18"/>
  <c r="I222" i="18"/>
  <c r="I61" i="18"/>
  <c r="I214" i="18"/>
  <c r="I67" i="18"/>
  <c r="I212" i="18"/>
  <c r="I44" i="18"/>
  <c r="I211" i="18"/>
  <c r="I60" i="18"/>
  <c r="I175" i="18" s="1"/>
  <c r="V218" i="18"/>
  <c r="G223" i="18"/>
  <c r="G44" i="18"/>
  <c r="G217" i="18"/>
  <c r="G211" i="18"/>
  <c r="G59" i="18"/>
  <c r="G216" i="18"/>
  <c r="G68" i="18"/>
  <c r="G213" i="18"/>
  <c r="G67" i="18"/>
  <c r="G214" i="18"/>
  <c r="G58" i="18"/>
  <c r="G212" i="18"/>
  <c r="G64" i="18"/>
  <c r="G222" i="18"/>
  <c r="G61" i="18"/>
  <c r="G176" i="18" s="1"/>
  <c r="G215" i="18"/>
  <c r="G60" i="18"/>
  <c r="H198" i="18"/>
  <c r="H179" i="18"/>
  <c r="H203" i="18"/>
  <c r="H187" i="18"/>
  <c r="H177" i="18"/>
  <c r="H189" i="18"/>
  <c r="H181" i="18"/>
  <c r="H185" i="18"/>
  <c r="H204" i="18"/>
  <c r="H192" i="18"/>
  <c r="H194" i="18"/>
  <c r="H207" i="18"/>
  <c r="W215" i="18"/>
  <c r="W60" i="18"/>
  <c r="W223" i="18"/>
  <c r="W44" i="18"/>
  <c r="W211" i="18"/>
  <c r="W64" i="18"/>
  <c r="W217" i="18"/>
  <c r="W214" i="18"/>
  <c r="W59" i="18"/>
  <c r="W216" i="18"/>
  <c r="W68" i="18"/>
  <c r="W213" i="18"/>
  <c r="W67" i="18"/>
  <c r="W222" i="18"/>
  <c r="W61" i="18"/>
  <c r="W212" i="18"/>
  <c r="W58" i="18"/>
  <c r="P193" i="18"/>
  <c r="P206" i="18"/>
  <c r="P180" i="18"/>
  <c r="P179" i="18"/>
  <c r="P202" i="18"/>
  <c r="P178" i="18"/>
  <c r="P200" i="18"/>
  <c r="P204" i="18"/>
  <c r="P182" i="18"/>
  <c r="P177" i="18"/>
  <c r="P192" i="18"/>
  <c r="P191" i="18"/>
  <c r="P174" i="18"/>
  <c r="P187" i="18"/>
  <c r="P205" i="18"/>
  <c r="P184" i="18"/>
  <c r="P181" i="18"/>
  <c r="P176" i="18"/>
  <c r="P197" i="18"/>
  <c r="P190" i="18"/>
  <c r="P173" i="18"/>
  <c r="P185" i="18"/>
  <c r="P201" i="18"/>
  <c r="P203" i="18"/>
  <c r="P175" i="18"/>
  <c r="P186" i="18"/>
  <c r="P207" i="18"/>
  <c r="P189" i="18"/>
  <c r="P183" i="18"/>
  <c r="P198" i="18"/>
  <c r="P194" i="18"/>
  <c r="AE211" i="18"/>
  <c r="AE64" i="18"/>
  <c r="AE214" i="18"/>
  <c r="AE61" i="18"/>
  <c r="AE212" i="18"/>
  <c r="AE60" i="18"/>
  <c r="AE222" i="18"/>
  <c r="AE44" i="18"/>
  <c r="AE217" i="18"/>
  <c r="AE215" i="18"/>
  <c r="AE59" i="18"/>
  <c r="AE216" i="18"/>
  <c r="AE68" i="18"/>
  <c r="AE223" i="18"/>
  <c r="AE58" i="18"/>
  <c r="AE213" i="18"/>
  <c r="AE67" i="18"/>
  <c r="AE255" i="18"/>
  <c r="AE87" i="18"/>
  <c r="X205" i="18"/>
  <c r="X184" i="18"/>
  <c r="X174" i="18"/>
  <c r="X186" i="18"/>
  <c r="X197" i="18"/>
  <c r="X183" i="18"/>
  <c r="X204" i="18"/>
  <c r="X178" i="18"/>
  <c r="X207" i="18"/>
  <c r="X189" i="18"/>
  <c r="X175" i="18"/>
  <c r="X190" i="18"/>
  <c r="X177" i="18"/>
  <c r="X201" i="18"/>
  <c r="X206" i="18"/>
  <c r="X181" i="18"/>
  <c r="X187" i="18"/>
  <c r="X193" i="18"/>
  <c r="X202" i="18"/>
  <c r="X173" i="18"/>
  <c r="X176" i="18"/>
  <c r="X194" i="18"/>
  <c r="X180" i="18"/>
  <c r="X192" i="18"/>
  <c r="X203" i="18"/>
  <c r="X182" i="18"/>
  <c r="X179" i="18"/>
  <c r="X198" i="18"/>
  <c r="X191" i="18"/>
  <c r="X185" i="18"/>
  <c r="X200" i="18"/>
  <c r="AB126" i="18"/>
  <c r="AB123" i="18"/>
  <c r="AB129" i="18"/>
  <c r="AB228" i="18"/>
  <c r="AB122" i="18"/>
  <c r="AB124" i="18"/>
  <c r="AB121" i="18"/>
  <c r="AB125" i="18"/>
  <c r="AB131" i="18"/>
  <c r="AB130" i="18"/>
  <c r="AB128" i="18"/>
  <c r="AB127" i="18"/>
  <c r="AC246" i="18"/>
  <c r="AC249" i="18"/>
  <c r="AC260" i="18"/>
  <c r="AC238" i="18"/>
  <c r="AC98" i="18"/>
  <c r="AC111" i="18"/>
  <c r="AC117" i="18"/>
  <c r="AC78" i="18"/>
  <c r="AC93" i="18"/>
  <c r="AC252" i="18"/>
  <c r="AC241" i="18"/>
  <c r="AC237" i="18"/>
  <c r="AC136" i="18"/>
  <c r="AC91" i="18"/>
  <c r="AC141" i="18"/>
  <c r="AC53" i="18"/>
  <c r="AC73" i="18"/>
  <c r="AC110" i="18"/>
  <c r="AC244" i="18"/>
  <c r="AC262" i="18"/>
  <c r="AC147" i="18"/>
  <c r="AC134" i="18"/>
  <c r="AC76" i="18"/>
  <c r="AC118" i="18"/>
  <c r="AC102" i="18"/>
  <c r="AC45" i="18"/>
  <c r="AC101" i="18"/>
  <c r="AC236" i="18"/>
  <c r="AC247" i="18"/>
  <c r="AC139" i="18"/>
  <c r="AC115" i="18"/>
  <c r="AC135" i="18"/>
  <c r="AC92" i="18"/>
  <c r="AC107" i="18"/>
  <c r="AC79" i="18"/>
  <c r="AC251" i="18"/>
  <c r="AC239" i="18"/>
  <c r="AC146" i="18"/>
  <c r="AC114" i="18"/>
  <c r="AC104" i="18"/>
  <c r="AC116" i="18"/>
  <c r="AC52" i="18"/>
  <c r="AC95" i="18"/>
  <c r="AC55" i="18"/>
  <c r="AC243" i="18"/>
  <c r="AC245" i="18"/>
  <c r="AC138" i="18"/>
  <c r="AC148" i="18"/>
  <c r="AC90" i="18"/>
  <c r="AC108" i="18"/>
  <c r="AC140" i="18"/>
  <c r="AC83" i="18"/>
  <c r="AC106" i="18"/>
  <c r="AC250" i="18"/>
  <c r="AC240" i="18"/>
  <c r="AC137" i="18"/>
  <c r="AC113" i="18"/>
  <c r="AC84" i="18"/>
  <c r="AC94" i="18"/>
  <c r="AC109" i="18"/>
  <c r="AC71" i="18"/>
  <c r="AC77" i="18"/>
  <c r="AC261" i="18"/>
  <c r="AC242" i="18"/>
  <c r="AC263" i="18"/>
  <c r="AC248" i="18"/>
  <c r="AC105" i="18"/>
  <c r="AC142" i="18"/>
  <c r="AC72" i="18"/>
  <c r="AC80" i="18"/>
  <c r="AC103" i="18"/>
  <c r="AC54" i="18"/>
  <c r="AE218" i="18"/>
  <c r="AI255" i="18"/>
  <c r="AI87" i="18"/>
  <c r="N195" i="18"/>
  <c r="N268" i="18"/>
  <c r="N196" i="18"/>
  <c r="N43" i="18"/>
  <c r="N170" i="18"/>
  <c r="N267" i="18"/>
  <c r="P264" i="18"/>
  <c r="Q165" i="18"/>
  <c r="Q153" i="18"/>
  <c r="Q164" i="18"/>
  <c r="Q166" i="18"/>
  <c r="Q152" i="18"/>
  <c r="Q161" i="18"/>
  <c r="Q160" i="18"/>
  <c r="Q159" i="18"/>
  <c r="Q155" i="18"/>
  <c r="Q154" i="18"/>
  <c r="S217" i="18"/>
  <c r="S68" i="18"/>
  <c r="S223" i="18"/>
  <c r="S61" i="18"/>
  <c r="S216" i="18"/>
  <c r="S64" i="18"/>
  <c r="S214" i="18"/>
  <c r="S60" i="18"/>
  <c r="S222" i="18"/>
  <c r="S44" i="18"/>
  <c r="S215" i="18"/>
  <c r="S59" i="18"/>
  <c r="S213" i="18"/>
  <c r="S211" i="18"/>
  <c r="S58" i="18"/>
  <c r="S212" i="18"/>
  <c r="S67" i="18"/>
  <c r="V129" i="18"/>
  <c r="V127" i="18"/>
  <c r="V126" i="18"/>
  <c r="V125" i="18"/>
  <c r="V131" i="18"/>
  <c r="V124" i="18"/>
  <c r="V228" i="18"/>
  <c r="V128" i="18"/>
  <c r="V130" i="18"/>
  <c r="V122" i="18"/>
  <c r="V121" i="18"/>
  <c r="V123" i="18"/>
  <c r="W244" i="18"/>
  <c r="W262" i="18"/>
  <c r="W238" i="18"/>
  <c r="W134" i="18"/>
  <c r="W118" i="18"/>
  <c r="W141" i="18"/>
  <c r="W45" i="18"/>
  <c r="W146" i="18"/>
  <c r="W90" i="18"/>
  <c r="W250" i="18"/>
  <c r="W247" i="18"/>
  <c r="W243" i="18"/>
  <c r="W140" i="18"/>
  <c r="W110" i="18"/>
  <c r="W114" i="18"/>
  <c r="W115" i="18"/>
  <c r="W104" i="18"/>
  <c r="W80" i="18"/>
  <c r="W242" i="18"/>
  <c r="W239" i="18"/>
  <c r="W236" i="18"/>
  <c r="W113" i="18"/>
  <c r="W102" i="18"/>
  <c r="W106" i="18"/>
  <c r="W101" i="18"/>
  <c r="W55" i="18"/>
  <c r="W78" i="18"/>
  <c r="W249" i="18"/>
  <c r="W260" i="18"/>
  <c r="W261" i="18"/>
  <c r="W139" i="18"/>
  <c r="W148" i="18"/>
  <c r="W92" i="18"/>
  <c r="W91" i="18"/>
  <c r="W73" i="18"/>
  <c r="W53" i="18"/>
  <c r="W241" i="18"/>
  <c r="W245" i="18"/>
  <c r="W137" i="18"/>
  <c r="W138" i="18"/>
  <c r="W117" i="18"/>
  <c r="W77" i="18"/>
  <c r="W79" i="18"/>
  <c r="W54" i="18"/>
  <c r="W105" i="18"/>
  <c r="W263" i="18"/>
  <c r="W237" i="18"/>
  <c r="W136" i="18"/>
  <c r="W111" i="18"/>
  <c r="W109" i="18"/>
  <c r="W108" i="18"/>
  <c r="W72" i="18"/>
  <c r="W76" i="18"/>
  <c r="W248" i="18"/>
  <c r="W251" i="18"/>
  <c r="W135" i="18"/>
  <c r="W103" i="18"/>
  <c r="W147" i="18"/>
  <c r="W98" i="18"/>
  <c r="W94" i="18"/>
  <c r="W107" i="18"/>
  <c r="W71" i="18"/>
  <c r="W252" i="18"/>
  <c r="W240" i="18"/>
  <c r="W246" i="18"/>
  <c r="W142" i="18"/>
  <c r="W83" i="18"/>
  <c r="W116" i="18"/>
  <c r="W93" i="18"/>
  <c r="W84" i="18"/>
  <c r="W95" i="18"/>
  <c r="W52" i="18"/>
  <c r="Y218" i="18"/>
  <c r="H196" i="18"/>
  <c r="H267" i="18"/>
  <c r="H170" i="18"/>
  <c r="H43" i="18"/>
  <c r="H268" i="18"/>
  <c r="H195" i="18"/>
  <c r="J264" i="18"/>
  <c r="K165" i="18"/>
  <c r="K164" i="18"/>
  <c r="K160" i="18"/>
  <c r="K155" i="18"/>
  <c r="K159" i="18"/>
  <c r="K161" i="18"/>
  <c r="K153" i="18"/>
  <c r="K154" i="18"/>
  <c r="K200" i="18" s="1"/>
  <c r="K166" i="18"/>
  <c r="K152" i="18"/>
  <c r="K197" i="18" s="1"/>
  <c r="U215" i="18"/>
  <c r="U44" i="18"/>
  <c r="U214" i="18"/>
  <c r="U64" i="18"/>
  <c r="U217" i="18"/>
  <c r="U59" i="18"/>
  <c r="U212" i="18"/>
  <c r="U58" i="18"/>
  <c r="U222" i="18"/>
  <c r="U67" i="18"/>
  <c r="U213" i="18"/>
  <c r="U68" i="18"/>
  <c r="U223" i="18"/>
  <c r="U60" i="18"/>
  <c r="U211" i="18"/>
  <c r="U216" i="18"/>
  <c r="U61" i="18"/>
  <c r="AF228" i="18"/>
  <c r="AF121" i="18"/>
  <c r="AF126" i="18"/>
  <c r="AF131" i="18"/>
  <c r="AF125" i="18"/>
  <c r="AF124" i="18"/>
  <c r="AF130" i="18"/>
  <c r="AF129" i="18"/>
  <c r="AF127" i="18"/>
  <c r="AF122" i="18"/>
  <c r="AF128" i="18"/>
  <c r="AF123" i="18"/>
  <c r="AG262" i="18"/>
  <c r="AG237" i="18"/>
  <c r="AG249" i="18"/>
  <c r="AG118" i="18"/>
  <c r="AG108" i="18"/>
  <c r="AG147" i="18"/>
  <c r="AG93" i="18"/>
  <c r="AG79" i="18"/>
  <c r="AG45" i="18"/>
  <c r="AG247" i="18"/>
  <c r="AG251" i="18"/>
  <c r="AG141" i="18"/>
  <c r="AG117" i="18"/>
  <c r="AG94" i="18"/>
  <c r="AG83" i="18"/>
  <c r="AG54" i="18"/>
  <c r="AG102" i="18"/>
  <c r="AG239" i="18"/>
  <c r="AG243" i="18"/>
  <c r="AG244" i="18"/>
  <c r="AG109" i="18"/>
  <c r="AG72" i="18"/>
  <c r="AG104" i="18"/>
  <c r="AG76" i="18"/>
  <c r="AG110" i="18"/>
  <c r="AG80" i="18"/>
  <c r="AG250" i="18"/>
  <c r="AG261" i="18"/>
  <c r="AG241" i="18"/>
  <c r="AG236" i="18"/>
  <c r="AG101" i="18"/>
  <c r="AG138" i="18"/>
  <c r="AG90" i="18"/>
  <c r="AG136" i="18"/>
  <c r="AG106" i="18"/>
  <c r="AG78" i="18"/>
  <c r="AG242" i="18"/>
  <c r="AG246" i="18"/>
  <c r="AG135" i="18"/>
  <c r="AG148" i="18"/>
  <c r="AG95" i="18"/>
  <c r="AG115" i="18"/>
  <c r="AG84" i="18"/>
  <c r="AG103" i="18"/>
  <c r="AG77" i="18"/>
  <c r="AG263" i="18"/>
  <c r="AG238" i="18"/>
  <c r="AG252" i="18"/>
  <c r="AG140" i="18"/>
  <c r="AG73" i="18"/>
  <c r="AG107" i="18"/>
  <c r="AG113" i="18"/>
  <c r="AG98" i="18"/>
  <c r="AG53" i="18"/>
  <c r="AG240" i="18"/>
  <c r="AG245" i="18"/>
  <c r="AG134" i="18"/>
  <c r="AG111" i="18"/>
  <c r="AG116" i="18"/>
  <c r="AG114" i="18"/>
  <c r="AG105" i="18"/>
  <c r="AG91" i="18"/>
  <c r="AG92" i="18"/>
  <c r="AG137" i="18"/>
  <c r="AG71" i="18"/>
  <c r="AG55" i="18"/>
  <c r="AG248" i="18"/>
  <c r="AG52" i="18"/>
  <c r="AG260" i="18"/>
  <c r="AG142" i="18"/>
  <c r="AG146" i="18"/>
  <c r="AG139" i="18"/>
  <c r="AI218" i="18"/>
  <c r="Q264" i="18"/>
  <c r="R161" i="18"/>
  <c r="R155" i="18"/>
  <c r="R165" i="18"/>
  <c r="R160" i="18"/>
  <c r="R159" i="18"/>
  <c r="R154" i="18"/>
  <c r="R153" i="18"/>
  <c r="R164" i="18"/>
  <c r="R152" i="18"/>
  <c r="R166" i="18"/>
  <c r="E232" i="18"/>
  <c r="J205" i="18"/>
  <c r="J187" i="18"/>
  <c r="J176" i="18"/>
  <c r="J191" i="18"/>
  <c r="J182" i="18"/>
  <c r="J179" i="18"/>
  <c r="J185" i="18"/>
  <c r="J204" i="18"/>
  <c r="J183" i="18"/>
  <c r="J198" i="18"/>
  <c r="J181" i="18"/>
  <c r="J192" i="18"/>
  <c r="J174" i="18"/>
  <c r="J203" i="18"/>
  <c r="J186" i="18"/>
  <c r="J207" i="18"/>
  <c r="J201" i="18"/>
  <c r="J178" i="18"/>
  <c r="J189" i="18"/>
  <c r="J177" i="18"/>
  <c r="J202" i="18"/>
  <c r="J194" i="18"/>
  <c r="J193" i="18"/>
  <c r="W196" i="18"/>
  <c r="W170" i="18"/>
  <c r="W43" i="18"/>
  <c r="W267" i="18"/>
  <c r="W268" i="18"/>
  <c r="W195" i="18"/>
  <c r="Y264" i="18"/>
  <c r="Z159" i="18"/>
  <c r="Z155" i="18"/>
  <c r="Z154" i="18"/>
  <c r="Z153" i="18"/>
  <c r="Z166" i="18"/>
  <c r="Z152" i="18"/>
  <c r="Z165" i="18"/>
  <c r="Z164" i="18"/>
  <c r="Z160" i="18"/>
  <c r="Z161" i="18"/>
  <c r="AG217" i="18"/>
  <c r="AG59" i="18"/>
  <c r="AG223" i="18"/>
  <c r="AG213" i="18"/>
  <c r="AG58" i="18"/>
  <c r="AG215" i="18"/>
  <c r="AG64" i="18"/>
  <c r="AG222" i="18"/>
  <c r="AG68" i="18"/>
  <c r="AG214" i="18"/>
  <c r="AG61" i="18"/>
  <c r="AG211" i="18"/>
  <c r="AG60" i="18"/>
  <c r="AG216" i="18"/>
  <c r="AG44" i="18"/>
  <c r="AG212" i="18"/>
  <c r="AG67" i="18"/>
  <c r="AF221" i="16"/>
  <c r="E184" i="14"/>
  <c r="L145" i="39" s="1"/>
  <c r="Z36" i="35"/>
  <c r="S36" i="35"/>
  <c r="Q36" i="35"/>
  <c r="X36" i="35"/>
  <c r="AC36" i="35"/>
  <c r="M36" i="35"/>
  <c r="W36" i="35"/>
  <c r="B36" i="35"/>
  <c r="AJ36" i="35" s="1"/>
  <c r="I36" i="35"/>
  <c r="AB36" i="35"/>
  <c r="G36" i="35"/>
  <c r="H36" i="35" s="1"/>
  <c r="D36" i="35"/>
  <c r="P36" i="35"/>
  <c r="V36" i="35"/>
  <c r="A37" i="35"/>
  <c r="AA36" i="35"/>
  <c r="K36" i="35"/>
  <c r="L36" i="35"/>
  <c r="O36" i="35"/>
  <c r="E36" i="35"/>
  <c r="Y36" i="35"/>
  <c r="T36" i="35"/>
  <c r="F36" i="35"/>
  <c r="R36" i="35"/>
  <c r="U36" i="35"/>
  <c r="N36" i="35"/>
  <c r="C36" i="35"/>
  <c r="J36" i="35"/>
  <c r="T53" i="21"/>
  <c r="R44" i="21"/>
  <c r="E127" i="16"/>
  <c r="M88" i="39" s="1"/>
  <c r="E122" i="16"/>
  <c r="M83" i="39" s="1"/>
  <c r="E222" i="16"/>
  <c r="M183" i="39" s="1"/>
  <c r="E58" i="16"/>
  <c r="M19" i="39" s="1"/>
  <c r="E155" i="16"/>
  <c r="M117" i="39" s="1"/>
  <c r="O39" i="29"/>
  <c r="K39" i="29"/>
  <c r="G39" i="29"/>
  <c r="H39" i="29" s="1"/>
  <c r="P39" i="29"/>
  <c r="X39" i="29"/>
  <c r="AA39" i="29"/>
  <c r="L39" i="29"/>
  <c r="F39" i="29"/>
  <c r="E39" i="29"/>
  <c r="D39" i="29"/>
  <c r="Z39" i="29"/>
  <c r="S39" i="29"/>
  <c r="J39" i="29"/>
  <c r="AC39" i="29"/>
  <c r="U39" i="29"/>
  <c r="AB39" i="29"/>
  <c r="W39" i="29"/>
  <c r="V39" i="29"/>
  <c r="B39" i="29"/>
  <c r="AJ39" i="29" s="1"/>
  <c r="I39" i="29"/>
  <c r="C39" i="29"/>
  <c r="T39" i="29"/>
  <c r="Q39" i="29"/>
  <c r="A40" i="29"/>
  <c r="M39" i="29"/>
  <c r="Y39" i="29"/>
  <c r="R39" i="29"/>
  <c r="N39" i="29"/>
  <c r="E220" i="16"/>
  <c r="M181" i="39" s="1"/>
  <c r="E93" i="16"/>
  <c r="M54" i="39" s="1"/>
  <c r="E102" i="16"/>
  <c r="M63" i="39" s="1"/>
  <c r="E53" i="16"/>
  <c r="M14" i="39" s="1"/>
  <c r="G183" i="16"/>
  <c r="E84" i="16"/>
  <c r="M45" i="39" s="1"/>
  <c r="E138" i="16"/>
  <c r="M100" i="39" s="1"/>
  <c r="E139" i="16"/>
  <c r="M101" i="39" s="1"/>
  <c r="E260" i="16"/>
  <c r="M220" i="39" s="1"/>
  <c r="E245" i="16"/>
  <c r="M204" i="39" s="1"/>
  <c r="E141" i="16"/>
  <c r="M103" i="39" s="1"/>
  <c r="E204" i="16"/>
  <c r="M165" i="39" s="1"/>
  <c r="E194" i="16"/>
  <c r="M155" i="39" s="1"/>
  <c r="E198" i="16"/>
  <c r="M159" i="39" s="1"/>
  <c r="X165" i="18"/>
  <c r="X164" i="18"/>
  <c r="X155" i="18"/>
  <c r="X154" i="18"/>
  <c r="X153" i="18"/>
  <c r="X166" i="18"/>
  <c r="X161" i="18"/>
  <c r="X152" i="18"/>
  <c r="X160" i="18"/>
  <c r="X159" i="18"/>
  <c r="Y255" i="18"/>
  <c r="Y87" i="18"/>
  <c r="V204" i="18"/>
  <c r="V185" i="18"/>
  <c r="V175" i="18"/>
  <c r="V181" i="18"/>
  <c r="V203" i="18"/>
  <c r="V197" i="18"/>
  <c r="V177" i="18"/>
  <c r="V192" i="18"/>
  <c r="V180" i="18"/>
  <c r="V202" i="18"/>
  <c r="V189" i="18"/>
  <c r="V190" i="18"/>
  <c r="V179" i="18"/>
  <c r="V194" i="18"/>
  <c r="V200" i="18"/>
  <c r="V201" i="18"/>
  <c r="V182" i="18"/>
  <c r="V173" i="18"/>
  <c r="V206" i="18"/>
  <c r="V205" i="18"/>
  <c r="V184" i="18"/>
  <c r="V174" i="18"/>
  <c r="V178" i="18"/>
  <c r="V198" i="18"/>
  <c r="V176" i="18"/>
  <c r="V191" i="18"/>
  <c r="V186" i="18"/>
  <c r="V193" i="18"/>
  <c r="V207" i="18"/>
  <c r="V183" i="18"/>
  <c r="V187" i="18"/>
  <c r="AC217" i="18"/>
  <c r="AC64" i="18"/>
  <c r="AC212" i="18"/>
  <c r="AC67" i="18"/>
  <c r="AC211" i="18"/>
  <c r="AC222" i="18"/>
  <c r="AC61" i="18"/>
  <c r="AC223" i="18"/>
  <c r="AC60" i="18"/>
  <c r="AC215" i="18"/>
  <c r="AC44" i="18"/>
  <c r="AC213" i="18"/>
  <c r="AC59" i="18"/>
  <c r="AC214" i="18"/>
  <c r="AC58" i="18"/>
  <c r="AC68" i="18"/>
  <c r="AC216" i="18"/>
  <c r="AF197" i="18"/>
  <c r="AF206" i="18"/>
  <c r="AF203" i="18"/>
  <c r="AF176" i="18"/>
  <c r="AF207" i="18"/>
  <c r="AF189" i="18"/>
  <c r="AF202" i="18"/>
  <c r="AF181" i="18"/>
  <c r="AF187" i="18"/>
  <c r="AF201" i="18"/>
  <c r="AF184" i="18"/>
  <c r="AF173" i="18"/>
  <c r="AF179" i="18"/>
  <c r="AF193" i="18"/>
  <c r="AF183" i="18"/>
  <c r="AF191" i="18"/>
  <c r="AF185" i="18"/>
  <c r="AF194" i="18"/>
  <c r="AF175" i="18"/>
  <c r="AF180" i="18"/>
  <c r="AF200" i="18"/>
  <c r="AF190" i="18"/>
  <c r="AF198" i="18"/>
  <c r="AF178" i="18"/>
  <c r="AF205" i="18"/>
  <c r="AF174" i="18"/>
  <c r="AF177" i="18"/>
  <c r="AF192" i="18"/>
  <c r="AF204" i="18"/>
  <c r="AF182" i="18"/>
  <c r="AF186" i="18"/>
  <c r="H159" i="18"/>
  <c r="H152" i="18"/>
  <c r="H197" i="18" s="1"/>
  <c r="H160" i="18"/>
  <c r="H165" i="18"/>
  <c r="H164" i="18"/>
  <c r="H155" i="18"/>
  <c r="H154" i="18"/>
  <c r="H200" i="18" s="1"/>
  <c r="H153" i="18"/>
  <c r="H166" i="18"/>
  <c r="H161" i="18"/>
  <c r="AI128" i="18"/>
  <c r="AI121" i="18"/>
  <c r="AI127" i="18"/>
  <c r="AI131" i="18"/>
  <c r="AI124" i="18"/>
  <c r="AI125" i="18"/>
  <c r="AI228" i="18"/>
  <c r="AI130" i="18"/>
  <c r="AI126" i="18"/>
  <c r="AI123" i="18"/>
  <c r="AI122" i="18"/>
  <c r="AI129" i="18"/>
  <c r="G244" i="18"/>
  <c r="G262" i="18"/>
  <c r="G251" i="18"/>
  <c r="G134" i="18"/>
  <c r="G118" i="18"/>
  <c r="G141" i="18"/>
  <c r="G80" i="18"/>
  <c r="G93" i="18"/>
  <c r="G94" i="18"/>
  <c r="G250" i="18"/>
  <c r="G247" i="18"/>
  <c r="G137" i="18"/>
  <c r="G140" i="18"/>
  <c r="G110" i="18"/>
  <c r="G114" i="18"/>
  <c r="G78" i="18"/>
  <c r="G115" i="18"/>
  <c r="G84" i="18"/>
  <c r="G183" i="18" s="1"/>
  <c r="G242" i="18"/>
  <c r="G239" i="18"/>
  <c r="G246" i="18"/>
  <c r="G113" i="18"/>
  <c r="G102" i="18"/>
  <c r="G106" i="18"/>
  <c r="G45" i="18"/>
  <c r="G101" i="18"/>
  <c r="G54" i="18"/>
  <c r="G249" i="18"/>
  <c r="G260" i="18"/>
  <c r="G136" i="18"/>
  <c r="G139" i="18"/>
  <c r="G148" i="18"/>
  <c r="G188" i="18" s="1"/>
  <c r="G92" i="18"/>
  <c r="G105" i="18"/>
  <c r="G91" i="18"/>
  <c r="G108" i="18"/>
  <c r="G241" i="18"/>
  <c r="G245" i="18"/>
  <c r="G243" i="18"/>
  <c r="G138" i="18"/>
  <c r="G117" i="18"/>
  <c r="G77" i="18"/>
  <c r="G76" i="18"/>
  <c r="G79" i="18"/>
  <c r="G104" i="18"/>
  <c r="G263" i="18"/>
  <c r="G237" i="18"/>
  <c r="G135" i="18"/>
  <c r="G111" i="18"/>
  <c r="G109" i="18"/>
  <c r="G107" i="18"/>
  <c r="G71" i="18"/>
  <c r="G72" i="18"/>
  <c r="G53" i="18"/>
  <c r="G248" i="18"/>
  <c r="G261" i="18"/>
  <c r="G238" i="18"/>
  <c r="G103" i="18"/>
  <c r="G147" i="18"/>
  <c r="G95" i="18"/>
  <c r="G55" i="18"/>
  <c r="G206" i="18" s="1"/>
  <c r="G73" i="18"/>
  <c r="G202" i="18" s="1"/>
  <c r="G252" i="18"/>
  <c r="G240" i="18"/>
  <c r="G236" i="18"/>
  <c r="G142" i="18"/>
  <c r="G83" i="18"/>
  <c r="G116" i="18"/>
  <c r="G90" i="18"/>
  <c r="G98" i="18"/>
  <c r="G193" i="18" s="1"/>
  <c r="G146" i="18"/>
  <c r="G186" i="18" s="1"/>
  <c r="G52" i="18"/>
  <c r="G178" i="18" s="1"/>
  <c r="U255" i="18"/>
  <c r="U87" i="18"/>
  <c r="AE249" i="18"/>
  <c r="AE260" i="18"/>
  <c r="AE251" i="18"/>
  <c r="AE147" i="18"/>
  <c r="AE110" i="18"/>
  <c r="AE106" i="18"/>
  <c r="AE80" i="18"/>
  <c r="AE101" i="18"/>
  <c r="AE94" i="18"/>
  <c r="AE241" i="18"/>
  <c r="AE245" i="18"/>
  <c r="AE238" i="18"/>
  <c r="AE102" i="18"/>
  <c r="AE92" i="18"/>
  <c r="AE78" i="18"/>
  <c r="AE91" i="18"/>
  <c r="AE84" i="18"/>
  <c r="AE263" i="18"/>
  <c r="AE237" i="18"/>
  <c r="AE135" i="18"/>
  <c r="AE146" i="18"/>
  <c r="AE140" i="18"/>
  <c r="AE77" i="18"/>
  <c r="AE107" i="18"/>
  <c r="AE55" i="18"/>
  <c r="AE53" i="18"/>
  <c r="AE248" i="18"/>
  <c r="AE243" i="18"/>
  <c r="AE246" i="18"/>
  <c r="AE111" i="18"/>
  <c r="AE117" i="18"/>
  <c r="AE115" i="18"/>
  <c r="AE105" i="18"/>
  <c r="AE108" i="18"/>
  <c r="AE104" i="18"/>
  <c r="AE252" i="18"/>
  <c r="AE240" i="18"/>
  <c r="AE236" i="18"/>
  <c r="AE142" i="18"/>
  <c r="AE103" i="18"/>
  <c r="AE109" i="18"/>
  <c r="AE73" i="18"/>
  <c r="AE76" i="18"/>
  <c r="AE79" i="18"/>
  <c r="AE52" i="18"/>
  <c r="AE244" i="18"/>
  <c r="AE262" i="18"/>
  <c r="AE261" i="18"/>
  <c r="AE134" i="18"/>
  <c r="AE83" i="18"/>
  <c r="AE139" i="18"/>
  <c r="AE45" i="18"/>
  <c r="AE71" i="18"/>
  <c r="AE72" i="18"/>
  <c r="AE250" i="18"/>
  <c r="AE247" i="18"/>
  <c r="AE137" i="18"/>
  <c r="AE148" i="18"/>
  <c r="AE141" i="18"/>
  <c r="AE116" i="18"/>
  <c r="AE95" i="18"/>
  <c r="AE98" i="18"/>
  <c r="AE54" i="18"/>
  <c r="AE242" i="18"/>
  <c r="AE239" i="18"/>
  <c r="AE136" i="18"/>
  <c r="AE113" i="18"/>
  <c r="AE118" i="18"/>
  <c r="AE114" i="18"/>
  <c r="AE90" i="18"/>
  <c r="AE93" i="18"/>
  <c r="AE138" i="18"/>
  <c r="M218" i="18"/>
  <c r="AC218" i="18"/>
  <c r="I130" i="18"/>
  <c r="I122" i="18"/>
  <c r="I129" i="18"/>
  <c r="I228" i="18"/>
  <c r="I121" i="18"/>
  <c r="I126" i="18"/>
  <c r="I128" i="18"/>
  <c r="I125" i="18"/>
  <c r="I127" i="18"/>
  <c r="I123" i="18"/>
  <c r="I124" i="18"/>
  <c r="I131" i="18"/>
  <c r="V223" i="18"/>
  <c r="V61" i="18"/>
  <c r="V216" i="18"/>
  <c r="V60" i="18"/>
  <c r="V217" i="18"/>
  <c r="V211" i="18"/>
  <c r="V44" i="18"/>
  <c r="V222" i="18"/>
  <c r="V68" i="18"/>
  <c r="V214" i="18"/>
  <c r="V64" i="18"/>
  <c r="V212" i="18"/>
  <c r="V59" i="18"/>
  <c r="V215" i="18"/>
  <c r="V58" i="18"/>
  <c r="V213" i="18"/>
  <c r="V67" i="18"/>
  <c r="Y123" i="18"/>
  <c r="Y130" i="18"/>
  <c r="Y228" i="18"/>
  <c r="Y122" i="18"/>
  <c r="Y129" i="18"/>
  <c r="Y128" i="18"/>
  <c r="Y126" i="18"/>
  <c r="Y121" i="18"/>
  <c r="Y125" i="18"/>
  <c r="Y127" i="18"/>
  <c r="Y124" i="18"/>
  <c r="Y131" i="18"/>
  <c r="AJ213" i="18"/>
  <c r="AJ67" i="18"/>
  <c r="AJ223" i="18"/>
  <c r="AJ58" i="18"/>
  <c r="AJ212" i="18"/>
  <c r="AJ214" i="18"/>
  <c r="AJ68" i="18"/>
  <c r="AJ211" i="18"/>
  <c r="AJ64" i="18"/>
  <c r="AJ216" i="18"/>
  <c r="AJ61" i="18"/>
  <c r="AJ217" i="18"/>
  <c r="AJ60" i="18"/>
  <c r="AJ222" i="18"/>
  <c r="AJ44" i="18"/>
  <c r="AJ215" i="18"/>
  <c r="AJ59" i="18"/>
  <c r="T207" i="18"/>
  <c r="T202" i="18"/>
  <c r="T186" i="18"/>
  <c r="T174" i="18"/>
  <c r="T201" i="18"/>
  <c r="T206" i="18"/>
  <c r="T178" i="18"/>
  <c r="T173" i="18"/>
  <c r="T193" i="18"/>
  <c r="T200" i="18"/>
  <c r="T183" i="18"/>
  <c r="T205" i="18"/>
  <c r="T185" i="18"/>
  <c r="T181" i="18"/>
  <c r="T197" i="18"/>
  <c r="T187" i="18"/>
  <c r="T177" i="18"/>
  <c r="T182" i="18"/>
  <c r="T189" i="18"/>
  <c r="T192" i="18"/>
  <c r="T179" i="18"/>
  <c r="T194" i="18"/>
  <c r="T175" i="18"/>
  <c r="T204" i="18"/>
  <c r="T191" i="18"/>
  <c r="T203" i="18"/>
  <c r="T184" i="18"/>
  <c r="T180" i="18"/>
  <c r="T190" i="18"/>
  <c r="T198" i="18"/>
  <c r="T176" i="18"/>
  <c r="Y267" i="18"/>
  <c r="Y196" i="18"/>
  <c r="Y195" i="18"/>
  <c r="Y170" i="18"/>
  <c r="Y43" i="18"/>
  <c r="Y268" i="18"/>
  <c r="AA264" i="18"/>
  <c r="T160" i="18"/>
  <c r="T153" i="18"/>
  <c r="T166" i="18"/>
  <c r="T152" i="18"/>
  <c r="T165" i="18"/>
  <c r="T155" i="18"/>
  <c r="T164" i="18"/>
  <c r="T161" i="18"/>
  <c r="T159" i="18"/>
  <c r="T154" i="18"/>
  <c r="N203" i="18"/>
  <c r="N177" i="18"/>
  <c r="N183" i="18"/>
  <c r="N178" i="18"/>
  <c r="N202" i="18"/>
  <c r="N207" i="18"/>
  <c r="N175" i="18"/>
  <c r="N173" i="18"/>
  <c r="N194" i="18"/>
  <c r="N204" i="18"/>
  <c r="N200" i="18"/>
  <c r="N187" i="18"/>
  <c r="N206" i="18"/>
  <c r="N201" i="18"/>
  <c r="N197" i="18"/>
  <c r="N193" i="18"/>
  <c r="N181" i="18"/>
  <c r="N190" i="18"/>
  <c r="N182" i="18"/>
  <c r="N191" i="18"/>
  <c r="N186" i="18"/>
  <c r="N184" i="18"/>
  <c r="N174" i="18"/>
  <c r="N205" i="18"/>
  <c r="N192" i="18"/>
  <c r="N176" i="18"/>
  <c r="N180" i="18"/>
  <c r="N198" i="18"/>
  <c r="N185" i="18"/>
  <c r="N189" i="18"/>
  <c r="N179" i="18"/>
  <c r="S43" i="18"/>
  <c r="S268" i="18"/>
  <c r="S267" i="18"/>
  <c r="S195" i="18"/>
  <c r="S170" i="18"/>
  <c r="S196" i="18"/>
  <c r="U264" i="18"/>
  <c r="V160" i="18"/>
  <c r="V164" i="18"/>
  <c r="V153" i="18"/>
  <c r="V166" i="18"/>
  <c r="V159" i="18"/>
  <c r="V152" i="18"/>
  <c r="V165" i="18"/>
  <c r="V154" i="18"/>
  <c r="V155" i="18"/>
  <c r="V161" i="18"/>
  <c r="U207" i="18"/>
  <c r="U205" i="18"/>
  <c r="U194" i="18"/>
  <c r="U173" i="18"/>
  <c r="U202" i="18"/>
  <c r="U198" i="18"/>
  <c r="U184" i="18"/>
  <c r="U181" i="18"/>
  <c r="U204" i="18"/>
  <c r="U197" i="18"/>
  <c r="U186" i="18"/>
  <c r="U176" i="18"/>
  <c r="U180" i="18"/>
  <c r="U203" i="18"/>
  <c r="U189" i="18"/>
  <c r="U178" i="18"/>
  <c r="U174" i="18"/>
  <c r="U206" i="18"/>
  <c r="U182" i="18"/>
  <c r="U200" i="18"/>
  <c r="U193" i="18"/>
  <c r="U185" i="18"/>
  <c r="U191" i="18"/>
  <c r="U179" i="18"/>
  <c r="U190" i="18"/>
  <c r="U187" i="18"/>
  <c r="U201" i="18"/>
  <c r="U175" i="18"/>
  <c r="U192" i="18"/>
  <c r="U177" i="18"/>
  <c r="U183" i="18"/>
  <c r="AC201" i="18"/>
  <c r="AC202" i="18"/>
  <c r="AC193" i="18"/>
  <c r="AC190" i="18"/>
  <c r="AC194" i="18"/>
  <c r="AC197" i="18"/>
  <c r="AC184" i="18"/>
  <c r="AC180" i="18"/>
  <c r="AC204" i="18"/>
  <c r="AC191" i="18"/>
  <c r="AC176" i="18"/>
  <c r="AC179" i="18"/>
  <c r="AC203" i="18"/>
  <c r="AC186" i="18"/>
  <c r="AC205" i="18"/>
  <c r="AC182" i="18"/>
  <c r="AC178" i="18"/>
  <c r="AC198" i="18"/>
  <c r="AC174" i="18"/>
  <c r="AC200" i="18"/>
  <c r="AC189" i="18"/>
  <c r="AC206" i="18"/>
  <c r="AC183" i="18"/>
  <c r="AC173" i="18"/>
  <c r="AC207" i="18"/>
  <c r="AC177" i="18"/>
  <c r="AC181" i="18"/>
  <c r="AC175" i="18"/>
  <c r="AC192" i="18"/>
  <c r="AC187" i="18"/>
  <c r="AC185" i="18"/>
  <c r="AG264" i="18"/>
  <c r="AH159" i="18"/>
  <c r="AH154" i="18"/>
  <c r="AH153" i="18"/>
  <c r="AH166" i="18"/>
  <c r="AH164" i="18"/>
  <c r="AH152" i="18"/>
  <c r="AH161" i="18"/>
  <c r="AH155" i="18"/>
  <c r="AH165" i="18"/>
  <c r="AH160" i="18"/>
  <c r="G255" i="18"/>
  <c r="G87" i="18"/>
  <c r="E170" i="16"/>
  <c r="E258" i="16"/>
  <c r="M218" i="39" s="1"/>
  <c r="O221" i="16"/>
  <c r="E206" i="14"/>
  <c r="L167" i="39" s="1"/>
  <c r="AD221" i="16"/>
  <c r="V51" i="21"/>
  <c r="V52" i="21"/>
  <c r="V53" i="21"/>
  <c r="V50" i="21"/>
  <c r="T51" i="21"/>
  <c r="P44" i="21"/>
  <c r="E226" i="16"/>
  <c r="M187" i="39" s="1"/>
  <c r="E227" i="16"/>
  <c r="M188" i="39" s="1"/>
  <c r="G176" i="16"/>
  <c r="E61" i="16"/>
  <c r="M22" i="39" s="1"/>
  <c r="E213" i="16"/>
  <c r="M174" i="39" s="1"/>
  <c r="E153" i="16"/>
  <c r="M115" i="39" s="1"/>
  <c r="E91" i="16"/>
  <c r="M52" i="39" s="1"/>
  <c r="E251" i="16"/>
  <c r="M210" i="39" s="1"/>
  <c r="E92" i="16"/>
  <c r="M53" i="39" s="1"/>
  <c r="G193" i="16"/>
  <c r="E98" i="16"/>
  <c r="M59" i="39" s="1"/>
  <c r="E90" i="16"/>
  <c r="M51" i="39" s="1"/>
  <c r="E109" i="16"/>
  <c r="M70" i="39" s="1"/>
  <c r="E71" i="16"/>
  <c r="M32" i="39" s="1"/>
  <c r="E240" i="16"/>
  <c r="M199" i="39" s="1"/>
  <c r="E136" i="16"/>
  <c r="M98" i="39" s="1"/>
  <c r="G184" i="16"/>
  <c r="E87" i="16"/>
  <c r="M48" i="39" s="1"/>
  <c r="E180" i="16"/>
  <c r="M141" i="39" s="1"/>
  <c r="E192" i="16"/>
  <c r="M153" i="39" s="1"/>
  <c r="E189" i="16"/>
  <c r="M150" i="39" s="1"/>
  <c r="G131" i="18"/>
  <c r="G123" i="18"/>
  <c r="G130" i="18"/>
  <c r="G129" i="18"/>
  <c r="G190" i="18" s="1"/>
  <c r="G121" i="18"/>
  <c r="G228" i="18"/>
  <c r="G128" i="18"/>
  <c r="G127" i="18"/>
  <c r="G122" i="18"/>
  <c r="G126" i="18"/>
  <c r="G124" i="18"/>
  <c r="G125" i="18"/>
  <c r="L213" i="18"/>
  <c r="L59" i="18"/>
  <c r="L223" i="18"/>
  <c r="L58" i="18"/>
  <c r="L212" i="18"/>
  <c r="L214" i="18"/>
  <c r="L68" i="18"/>
  <c r="L211" i="18"/>
  <c r="L64" i="18"/>
  <c r="L216" i="18"/>
  <c r="L61" i="18"/>
  <c r="L217" i="18"/>
  <c r="L60" i="18"/>
  <c r="L215" i="18"/>
  <c r="L67" i="18"/>
  <c r="L222" i="18"/>
  <c r="L44" i="18"/>
  <c r="L43" i="18"/>
  <c r="L268" i="18"/>
  <c r="L196" i="18"/>
  <c r="L170" i="18"/>
  <c r="L195" i="18"/>
  <c r="L267" i="18"/>
  <c r="O160" i="18"/>
  <c r="O153" i="18"/>
  <c r="O155" i="18"/>
  <c r="O166" i="18"/>
  <c r="O154" i="18"/>
  <c r="O159" i="18"/>
  <c r="O152" i="18"/>
  <c r="O165" i="18"/>
  <c r="O164" i="18"/>
  <c r="O161" i="18"/>
  <c r="AJ195" i="18"/>
  <c r="AJ170" i="18"/>
  <c r="AJ43" i="18"/>
  <c r="AJ268" i="18"/>
  <c r="AJ267" i="18"/>
  <c r="AJ196" i="18"/>
  <c r="T255" i="18"/>
  <c r="T87" i="18"/>
  <c r="V243" i="18"/>
  <c r="V261" i="18"/>
  <c r="V146" i="18"/>
  <c r="V114" i="18"/>
  <c r="V134" i="18"/>
  <c r="V142" i="18"/>
  <c r="V105" i="18"/>
  <c r="V91" i="18"/>
  <c r="V92" i="18"/>
  <c r="V250" i="18"/>
  <c r="V246" i="18"/>
  <c r="V138" i="18"/>
  <c r="V140" i="18"/>
  <c r="V111" i="18"/>
  <c r="V115" i="18"/>
  <c r="V76" i="18"/>
  <c r="V106" i="18"/>
  <c r="V55" i="18"/>
  <c r="V242" i="18"/>
  <c r="V238" i="18"/>
  <c r="V239" i="18"/>
  <c r="V113" i="18"/>
  <c r="V103" i="18"/>
  <c r="V107" i="18"/>
  <c r="V52" i="18"/>
  <c r="V77" i="18"/>
  <c r="V73" i="18"/>
  <c r="V249" i="18"/>
  <c r="V252" i="18"/>
  <c r="V137" i="18"/>
  <c r="V139" i="18"/>
  <c r="V83" i="18"/>
  <c r="V93" i="18"/>
  <c r="V108" i="18"/>
  <c r="V72" i="18"/>
  <c r="V54" i="18"/>
  <c r="V241" i="18"/>
  <c r="V247" i="18"/>
  <c r="V237" i="18"/>
  <c r="V118" i="18"/>
  <c r="V80" i="18"/>
  <c r="V98" i="18"/>
  <c r="V109" i="18"/>
  <c r="V95" i="18"/>
  <c r="V260" i="18"/>
  <c r="V263" i="18"/>
  <c r="V244" i="18"/>
  <c r="V136" i="18"/>
  <c r="V104" i="18"/>
  <c r="V110" i="18"/>
  <c r="V79" i="18"/>
  <c r="V45" i="18"/>
  <c r="V94" i="18"/>
  <c r="V53" i="18"/>
  <c r="V251" i="18"/>
  <c r="V240" i="18"/>
  <c r="V236" i="18"/>
  <c r="V141" i="18"/>
  <c r="V84" i="18"/>
  <c r="V117" i="18"/>
  <c r="V71" i="18"/>
  <c r="V101" i="18"/>
  <c r="V102" i="18"/>
  <c r="V148" i="18"/>
  <c r="V78" i="18"/>
  <c r="V147" i="18"/>
  <c r="V245" i="18"/>
  <c r="V116" i="18"/>
  <c r="V248" i="18"/>
  <c r="V262" i="18"/>
  <c r="V135" i="18"/>
  <c r="V90" i="18"/>
  <c r="AJ255" i="18"/>
  <c r="AJ87" i="18"/>
  <c r="I264" i="18"/>
  <c r="AD241" i="18"/>
  <c r="AD236" i="18"/>
  <c r="AD136" i="18"/>
  <c r="AD104" i="18"/>
  <c r="AD118" i="18"/>
  <c r="AD80" i="18"/>
  <c r="AD73" i="18"/>
  <c r="AD101" i="18"/>
  <c r="AD94" i="18"/>
  <c r="AD260" i="18"/>
  <c r="AD263" i="18"/>
  <c r="AD262" i="18"/>
  <c r="AD247" i="18"/>
  <c r="AD90" i="18"/>
  <c r="AD110" i="18"/>
  <c r="AD79" i="18"/>
  <c r="AD45" i="18"/>
  <c r="AD91" i="18"/>
  <c r="AD53" i="18"/>
  <c r="AD245" i="18"/>
  <c r="AD248" i="18"/>
  <c r="AD239" i="18"/>
  <c r="AD135" i="18"/>
  <c r="AD84" i="18"/>
  <c r="AD140" i="18"/>
  <c r="AD78" i="18"/>
  <c r="AD95" i="18"/>
  <c r="AD55" i="18"/>
  <c r="AD251" i="18"/>
  <c r="AD240" i="18"/>
  <c r="AD237" i="18"/>
  <c r="AD114" i="18"/>
  <c r="AD142" i="18"/>
  <c r="AD117" i="18"/>
  <c r="AD71" i="18"/>
  <c r="AD105" i="18"/>
  <c r="AD108" i="18"/>
  <c r="AD243" i="18"/>
  <c r="AD261" i="18"/>
  <c r="AD146" i="18"/>
  <c r="AD148" i="18"/>
  <c r="AD111" i="18"/>
  <c r="AD134" i="18"/>
  <c r="AD102" i="18"/>
  <c r="AD76" i="18"/>
  <c r="AD106" i="18"/>
  <c r="AD250" i="18"/>
  <c r="AD246" i="18"/>
  <c r="AD138" i="18"/>
  <c r="AD113" i="18"/>
  <c r="AD103" i="18"/>
  <c r="AD115" i="18"/>
  <c r="AD92" i="18"/>
  <c r="AD139" i="18"/>
  <c r="AD77" i="18"/>
  <c r="AD249" i="18"/>
  <c r="AD244" i="18"/>
  <c r="AD252" i="18"/>
  <c r="AD141" i="18"/>
  <c r="AD93" i="18"/>
  <c r="AD109" i="18"/>
  <c r="AD98" i="18"/>
  <c r="AD54" i="18"/>
  <c r="AD83" i="18"/>
  <c r="AD107" i="18"/>
  <c r="AD52" i="18"/>
  <c r="AD116" i="18"/>
  <c r="AD242" i="18"/>
  <c r="AD72" i="18"/>
  <c r="AD238" i="18"/>
  <c r="AD137" i="18"/>
  <c r="AD147" i="18"/>
  <c r="AA218" i="18"/>
  <c r="M203" i="18"/>
  <c r="M185" i="18"/>
  <c r="M177" i="18"/>
  <c r="M192" i="18"/>
  <c r="M207" i="18"/>
  <c r="M198" i="18"/>
  <c r="M189" i="18"/>
  <c r="M181" i="18"/>
  <c r="M194" i="18"/>
  <c r="M179" i="18"/>
  <c r="M204" i="18"/>
  <c r="M187" i="18"/>
  <c r="AH267" i="18"/>
  <c r="AH195" i="18"/>
  <c r="AH196" i="18"/>
  <c r="AH170" i="18"/>
  <c r="AH43" i="18"/>
  <c r="AH268" i="18"/>
  <c r="AJ264" i="18"/>
  <c r="J255" i="18"/>
  <c r="J87" i="18"/>
  <c r="J184" i="18" s="1"/>
  <c r="AE201" i="18"/>
  <c r="AE189" i="18"/>
  <c r="AE205" i="18"/>
  <c r="AE173" i="18"/>
  <c r="AE193" i="18"/>
  <c r="AE204" i="18"/>
  <c r="AE183" i="18"/>
  <c r="AE179" i="18"/>
  <c r="AE197" i="18"/>
  <c r="AE175" i="18"/>
  <c r="AE178" i="18"/>
  <c r="AE198" i="18"/>
  <c r="AE185" i="18"/>
  <c r="AE182" i="18"/>
  <c r="AE186" i="18"/>
  <c r="AE202" i="18"/>
  <c r="AE190" i="18"/>
  <c r="AE206" i="18"/>
  <c r="AE174" i="18"/>
  <c r="AE177" i="18"/>
  <c r="AE194" i="18"/>
  <c r="AE191" i="18"/>
  <c r="AE200" i="18"/>
  <c r="AE187" i="18"/>
  <c r="AE184" i="18"/>
  <c r="AE203" i="18"/>
  <c r="AE207" i="18"/>
  <c r="AE192" i="18"/>
  <c r="AE176" i="18"/>
  <c r="AE181" i="18"/>
  <c r="AE180" i="18"/>
  <c r="AB268" i="18"/>
  <c r="AB195" i="18"/>
  <c r="AB170" i="18"/>
  <c r="AB43" i="18"/>
  <c r="AB267" i="18"/>
  <c r="AB196" i="18"/>
  <c r="AD264" i="18"/>
  <c r="AE160" i="18"/>
  <c r="AE153" i="18"/>
  <c r="AE155" i="18"/>
  <c r="AE166" i="18"/>
  <c r="AE154" i="18"/>
  <c r="AE159" i="18"/>
  <c r="AE152" i="18"/>
  <c r="AE165" i="18"/>
  <c r="AE164" i="18"/>
  <c r="AE161" i="18"/>
  <c r="L255" i="18"/>
  <c r="L87" i="18"/>
  <c r="Y205" i="18"/>
  <c r="Y194" i="18"/>
  <c r="Y189" i="18"/>
  <c r="Y178" i="18"/>
  <c r="Y198" i="18"/>
  <c r="Y191" i="18"/>
  <c r="Y180" i="18"/>
  <c r="Y177" i="18"/>
  <c r="Y200" i="18"/>
  <c r="Y193" i="18"/>
  <c r="Y182" i="18"/>
  <c r="Y207" i="18"/>
  <c r="Y184" i="18"/>
  <c r="Y192" i="18"/>
  <c r="Y203" i="18"/>
  <c r="Y174" i="18"/>
  <c r="Y202" i="18"/>
  <c r="Y176" i="18"/>
  <c r="Y206" i="18"/>
  <c r="Y190" i="18"/>
  <c r="Y187" i="18"/>
  <c r="Y175" i="18"/>
  <c r="Y183" i="18"/>
  <c r="Y181" i="18"/>
  <c r="Y179" i="18"/>
  <c r="Y201" i="18"/>
  <c r="Y197" i="18"/>
  <c r="Y186" i="18"/>
  <c r="Y204" i="18"/>
  <c r="Y173" i="18"/>
  <c r="Y185" i="18"/>
  <c r="H262" i="18"/>
  <c r="H236" i="18"/>
  <c r="H142" i="18"/>
  <c r="H110" i="18"/>
  <c r="H147" i="18"/>
  <c r="H98" i="18"/>
  <c r="H193" i="18" s="1"/>
  <c r="H79" i="18"/>
  <c r="H182" i="18" s="1"/>
  <c r="H104" i="18"/>
  <c r="H78" i="18"/>
  <c r="H251" i="18"/>
  <c r="H247" i="18"/>
  <c r="H260" i="18"/>
  <c r="H134" i="18"/>
  <c r="H102" i="18"/>
  <c r="H116" i="18"/>
  <c r="H91" i="18"/>
  <c r="H72" i="18"/>
  <c r="H53" i="18"/>
  <c r="H45" i="18"/>
  <c r="H243" i="18"/>
  <c r="H239" i="18"/>
  <c r="H237" i="18"/>
  <c r="H141" i="18"/>
  <c r="H148" i="18"/>
  <c r="H188" i="18" s="1"/>
  <c r="H108" i="18"/>
  <c r="H76" i="18"/>
  <c r="H180" i="18" s="1"/>
  <c r="H55" i="18"/>
  <c r="H206" i="18" s="1"/>
  <c r="H92" i="18"/>
  <c r="H249" i="18"/>
  <c r="H261" i="18"/>
  <c r="H250" i="18"/>
  <c r="H139" i="18"/>
  <c r="H117" i="18"/>
  <c r="H146" i="18"/>
  <c r="H186" i="18" s="1"/>
  <c r="H71" i="18"/>
  <c r="H106" i="18"/>
  <c r="H52" i="18"/>
  <c r="H178" i="18" s="1"/>
  <c r="H241" i="18"/>
  <c r="H246" i="18"/>
  <c r="H136" i="18"/>
  <c r="H109" i="18"/>
  <c r="H115" i="18"/>
  <c r="H93" i="18"/>
  <c r="H94" i="18"/>
  <c r="H114" i="18"/>
  <c r="H263" i="18"/>
  <c r="H238" i="18"/>
  <c r="H245" i="18"/>
  <c r="H138" i="18"/>
  <c r="H101" i="18"/>
  <c r="H140" i="18"/>
  <c r="H83" i="18"/>
  <c r="H84" i="18"/>
  <c r="H183" i="18" s="1"/>
  <c r="H107" i="18"/>
  <c r="H240" i="18"/>
  <c r="H244" i="18"/>
  <c r="H242" i="18"/>
  <c r="H118" i="18"/>
  <c r="H73" i="18"/>
  <c r="H202" i="18" s="1"/>
  <c r="H105" i="18"/>
  <c r="H103" i="18"/>
  <c r="H54" i="18"/>
  <c r="H205" i="18" s="1"/>
  <c r="H80" i="18"/>
  <c r="H135" i="18"/>
  <c r="H191" i="18" s="1"/>
  <c r="H137" i="18"/>
  <c r="H95" i="18"/>
  <c r="H113" i="18"/>
  <c r="H111" i="18"/>
  <c r="H77" i="18"/>
  <c r="H248" i="18"/>
  <c r="H90" i="18"/>
  <c r="H252" i="18"/>
  <c r="J218" i="18"/>
  <c r="N87" i="18"/>
  <c r="N255" i="18"/>
  <c r="M244" i="18"/>
  <c r="M262" i="18"/>
  <c r="M240" i="18"/>
  <c r="M134" i="18"/>
  <c r="M76" i="18"/>
  <c r="M180" i="18" s="1"/>
  <c r="M118" i="18"/>
  <c r="M79" i="18"/>
  <c r="M182" i="18" s="1"/>
  <c r="M110" i="18"/>
  <c r="M83" i="18"/>
  <c r="M236" i="18"/>
  <c r="M247" i="18"/>
  <c r="M238" i="18"/>
  <c r="M115" i="18"/>
  <c r="M135" i="18"/>
  <c r="M191" i="18" s="1"/>
  <c r="M53" i="18"/>
  <c r="M102" i="18"/>
  <c r="M71" i="18"/>
  <c r="M251" i="18"/>
  <c r="M239" i="18"/>
  <c r="M146" i="18"/>
  <c r="M186" i="18" s="1"/>
  <c r="M114" i="18"/>
  <c r="M104" i="18"/>
  <c r="M116" i="18"/>
  <c r="M106" i="18"/>
  <c r="M92" i="18"/>
  <c r="M103" i="18"/>
  <c r="M243" i="18"/>
  <c r="M237" i="18"/>
  <c r="M138" i="18"/>
  <c r="M148" i="18"/>
  <c r="M90" i="18"/>
  <c r="M108" i="18"/>
  <c r="M77" i="18"/>
  <c r="M107" i="18"/>
  <c r="M93" i="18"/>
  <c r="M250" i="18"/>
  <c r="M248" i="18"/>
  <c r="M263" i="18"/>
  <c r="M113" i="18"/>
  <c r="M84" i="18"/>
  <c r="M183" i="18" s="1"/>
  <c r="M94" i="18"/>
  <c r="M52" i="18"/>
  <c r="M178" i="18" s="1"/>
  <c r="M80" i="18"/>
  <c r="M55" i="18"/>
  <c r="M206" i="18" s="1"/>
  <c r="M261" i="18"/>
  <c r="M242" i="18"/>
  <c r="M245" i="18"/>
  <c r="M137" i="18"/>
  <c r="M105" i="18"/>
  <c r="M142" i="18"/>
  <c r="M72" i="18"/>
  <c r="M201" i="18" s="1"/>
  <c r="M117" i="18"/>
  <c r="M78" i="18"/>
  <c r="M54" i="18"/>
  <c r="M205" i="18" s="1"/>
  <c r="M252" i="18"/>
  <c r="M241" i="18"/>
  <c r="M139" i="18"/>
  <c r="M136" i="18"/>
  <c r="M91" i="18"/>
  <c r="M141" i="18"/>
  <c r="M101" i="18"/>
  <c r="M140" i="18"/>
  <c r="M95" i="18"/>
  <c r="M111" i="18"/>
  <c r="M109" i="18"/>
  <c r="M45" i="18"/>
  <c r="M246" i="18"/>
  <c r="M73" i="18"/>
  <c r="M202" i="18" s="1"/>
  <c r="M249" i="18"/>
  <c r="M147" i="18"/>
  <c r="M260" i="18"/>
  <c r="M98" i="18"/>
  <c r="M193" i="18" s="1"/>
  <c r="O218" i="18"/>
  <c r="S255" i="18"/>
  <c r="S87" i="18"/>
  <c r="E229" i="18"/>
  <c r="N190" i="39" s="1"/>
  <c r="H223" i="18"/>
  <c r="H67" i="18"/>
  <c r="H215" i="18"/>
  <c r="H68" i="18"/>
  <c r="H212" i="18"/>
  <c r="H64" i="18"/>
  <c r="H214" i="18"/>
  <c r="H61" i="18"/>
  <c r="H176" i="18" s="1"/>
  <c r="H222" i="18"/>
  <c r="H60" i="18"/>
  <c r="H175" i="18" s="1"/>
  <c r="H217" i="18"/>
  <c r="H44" i="18"/>
  <c r="H213" i="18"/>
  <c r="H59" i="18"/>
  <c r="H174" i="18" s="1"/>
  <c r="H216" i="18"/>
  <c r="H211" i="18"/>
  <c r="H58" i="18"/>
  <c r="H173" i="18" s="1"/>
  <c r="K121" i="18"/>
  <c r="K131" i="18"/>
  <c r="K130" i="18"/>
  <c r="K124" i="18"/>
  <c r="K127" i="18"/>
  <c r="K228" i="18"/>
  <c r="K123" i="18"/>
  <c r="K125" i="18"/>
  <c r="K129" i="18"/>
  <c r="K190" i="18" s="1"/>
  <c r="K126" i="18"/>
  <c r="K122" i="18"/>
  <c r="K128" i="18"/>
  <c r="E195" i="16"/>
  <c r="M156" i="39" s="1"/>
  <c r="E259" i="16"/>
  <c r="M219" i="39" s="1"/>
  <c r="Y221" i="16"/>
  <c r="E41" i="25"/>
  <c r="V41" i="25"/>
  <c r="Y41" i="25"/>
  <c r="AC41" i="25"/>
  <c r="T41" i="25"/>
  <c r="B41" i="25"/>
  <c r="AJ41" i="25" s="1"/>
  <c r="X41" i="25"/>
  <c r="M41" i="25"/>
  <c r="W41" i="25"/>
  <c r="J41" i="25"/>
  <c r="P41" i="25"/>
  <c r="C41" i="25"/>
  <c r="A42" i="25"/>
  <c r="U41" i="25"/>
  <c r="G41" i="25"/>
  <c r="H41" i="25" s="1"/>
  <c r="D41" i="25"/>
  <c r="AA41" i="25"/>
  <c r="I41" i="25"/>
  <c r="F41" i="25"/>
  <c r="AB41" i="25"/>
  <c r="L41" i="25"/>
  <c r="N41" i="25"/>
  <c r="S41" i="25"/>
  <c r="K41" i="25"/>
  <c r="Z41" i="25"/>
  <c r="O41" i="25"/>
  <c r="R41" i="25"/>
  <c r="Q41" i="25"/>
  <c r="E221" i="14"/>
  <c r="L182" i="39" s="1"/>
  <c r="M42" i="23"/>
  <c r="C42" i="23"/>
  <c r="AA42" i="23"/>
  <c r="K42" i="23"/>
  <c r="Q42" i="23"/>
  <c r="S42" i="23"/>
  <c r="U42" i="23"/>
  <c r="L42" i="23"/>
  <c r="I42" i="23"/>
  <c r="F42" i="23"/>
  <c r="E42" i="23"/>
  <c r="W42" i="23"/>
  <c r="G42" i="23"/>
  <c r="X42" i="23"/>
  <c r="O42" i="23"/>
  <c r="D42" i="23"/>
  <c r="Y42" i="23"/>
  <c r="B42" i="23"/>
  <c r="AJ42" i="23" s="1"/>
  <c r="J42" i="23"/>
  <c r="V42" i="23"/>
  <c r="AB42" i="23"/>
  <c r="AC42" i="23"/>
  <c r="T42" i="23"/>
  <c r="Z42" i="23"/>
  <c r="N42" i="23"/>
  <c r="R42" i="23"/>
  <c r="P42" i="23"/>
  <c r="E230" i="16"/>
  <c r="M191" i="39" s="1"/>
  <c r="E216" i="16"/>
  <c r="M177" i="39" s="1"/>
  <c r="E68" i="16"/>
  <c r="M29" i="39" s="1"/>
  <c r="E165" i="16"/>
  <c r="M128" i="39" s="1"/>
  <c r="E161" i="16"/>
  <c r="M123" i="39" s="1"/>
  <c r="E218" i="16"/>
  <c r="M179" i="39" s="1"/>
  <c r="E111" i="16"/>
  <c r="M72" i="39" s="1"/>
  <c r="E249" i="16"/>
  <c r="M208" i="39" s="1"/>
  <c r="E110" i="16"/>
  <c r="M71" i="39" s="1"/>
  <c r="E243" i="16"/>
  <c r="M202" i="39" s="1"/>
  <c r="E140" i="16"/>
  <c r="M102" i="39" s="1"/>
  <c r="E105" i="16"/>
  <c r="M66" i="39" s="1"/>
  <c r="E147" i="16"/>
  <c r="M109" i="39" s="1"/>
  <c r="E72" i="16"/>
  <c r="M33" i="39" s="1"/>
  <c r="E78" i="16"/>
  <c r="M39" i="39" s="1"/>
  <c r="E248" i="16"/>
  <c r="M207" i="39" s="1"/>
  <c r="E255" i="16"/>
  <c r="M215" i="39" s="1"/>
  <c r="E186" i="16"/>
  <c r="M147" i="39" s="1"/>
  <c r="P263" i="18"/>
  <c r="P238" i="18"/>
  <c r="P136" i="18"/>
  <c r="P146" i="18"/>
  <c r="P95" i="18"/>
  <c r="P113" i="18"/>
  <c r="P92" i="18"/>
  <c r="P83" i="18"/>
  <c r="P106" i="18"/>
  <c r="P248" i="18"/>
  <c r="P252" i="18"/>
  <c r="P135" i="18"/>
  <c r="P118" i="18"/>
  <c r="P73" i="18"/>
  <c r="P105" i="18"/>
  <c r="P107" i="18"/>
  <c r="P54" i="18"/>
  <c r="P94" i="18"/>
  <c r="P240" i="18"/>
  <c r="P244" i="18"/>
  <c r="P260" i="18"/>
  <c r="P110" i="18"/>
  <c r="P139" i="18"/>
  <c r="P98" i="18"/>
  <c r="P90" i="18"/>
  <c r="P103" i="18"/>
  <c r="P84" i="18"/>
  <c r="P262" i="18"/>
  <c r="P236" i="18"/>
  <c r="P142" i="18"/>
  <c r="P102" i="18"/>
  <c r="P116" i="18"/>
  <c r="P91" i="18"/>
  <c r="P80" i="18"/>
  <c r="P53" i="18"/>
  <c r="P77" i="18"/>
  <c r="P251" i="18"/>
  <c r="P247" i="18"/>
  <c r="P237" i="18"/>
  <c r="P134" i="18"/>
  <c r="P140" i="18"/>
  <c r="P108" i="18"/>
  <c r="P76" i="18"/>
  <c r="P78" i="18"/>
  <c r="P114" i="18"/>
  <c r="P45" i="18"/>
  <c r="P243" i="18"/>
  <c r="P239" i="18"/>
  <c r="P250" i="18"/>
  <c r="P141" i="18"/>
  <c r="P117" i="18"/>
  <c r="P138" i="18"/>
  <c r="P111" i="18"/>
  <c r="P71" i="18"/>
  <c r="P79" i="18"/>
  <c r="P241" i="18"/>
  <c r="P246" i="18"/>
  <c r="P242" i="18"/>
  <c r="P101" i="18"/>
  <c r="P148" i="18"/>
  <c r="P137" i="18"/>
  <c r="P93" i="18"/>
  <c r="P52" i="18"/>
  <c r="P249" i="18"/>
  <c r="P72" i="18"/>
  <c r="P261" i="18"/>
  <c r="P245" i="18"/>
  <c r="P147" i="18"/>
  <c r="P109" i="18"/>
  <c r="P115" i="18"/>
  <c r="P104" i="18"/>
  <c r="P55" i="18"/>
  <c r="U195" i="18"/>
  <c r="U267" i="18"/>
  <c r="U170" i="18"/>
  <c r="U43" i="18"/>
  <c r="U196" i="18"/>
  <c r="U268" i="18"/>
  <c r="J43" i="18"/>
  <c r="J268" i="18"/>
  <c r="J267" i="18"/>
  <c r="J195" i="18"/>
  <c r="J170" i="18"/>
  <c r="J196" i="18"/>
  <c r="M222" i="18"/>
  <c r="M67" i="18"/>
  <c r="M213" i="18"/>
  <c r="M59" i="18"/>
  <c r="M174" i="18" s="1"/>
  <c r="M216" i="18"/>
  <c r="M58" i="18"/>
  <c r="M173" i="18" s="1"/>
  <c r="M214" i="18"/>
  <c r="M68" i="18"/>
  <c r="M217" i="18"/>
  <c r="M64" i="18"/>
  <c r="M211" i="18"/>
  <c r="M212" i="18"/>
  <c r="M61" i="18"/>
  <c r="M176" i="18" s="1"/>
  <c r="M223" i="18"/>
  <c r="M60" i="18"/>
  <c r="M175" i="18" s="1"/>
  <c r="M215" i="18"/>
  <c r="M44" i="18"/>
  <c r="X124" i="18"/>
  <c r="X130" i="18"/>
  <c r="X123" i="18"/>
  <c r="X128" i="18"/>
  <c r="X122" i="18"/>
  <c r="X127" i="18"/>
  <c r="X121" i="18"/>
  <c r="X228" i="18"/>
  <c r="X129" i="18"/>
  <c r="X126" i="18"/>
  <c r="X131" i="18"/>
  <c r="X125" i="18"/>
  <c r="Z43" i="18"/>
  <c r="Z268" i="18"/>
  <c r="Z267" i="18"/>
  <c r="Z195" i="18"/>
  <c r="Z170" i="18"/>
  <c r="Z196" i="18"/>
  <c r="T262" i="18"/>
  <c r="T251" i="18"/>
  <c r="T246" i="18"/>
  <c r="T239" i="18"/>
  <c r="T141" i="18"/>
  <c r="T98" i="18"/>
  <c r="T109" i="18"/>
  <c r="T110" i="18"/>
  <c r="T84" i="18"/>
  <c r="T55" i="18"/>
  <c r="T247" i="18"/>
  <c r="T243" i="18"/>
  <c r="T241" i="18"/>
  <c r="T146" i="18"/>
  <c r="T114" i="18"/>
  <c r="T91" i="18"/>
  <c r="T101" i="18"/>
  <c r="T83" i="18"/>
  <c r="T79" i="18"/>
  <c r="T260" i="18"/>
  <c r="T250" i="18"/>
  <c r="T238" i="18"/>
  <c r="T138" i="18"/>
  <c r="T106" i="18"/>
  <c r="T76" i="18"/>
  <c r="T95" i="18"/>
  <c r="T71" i="18"/>
  <c r="T72" i="18"/>
  <c r="T245" i="18"/>
  <c r="T242" i="18"/>
  <c r="T148" i="18"/>
  <c r="T137" i="18"/>
  <c r="T92" i="18"/>
  <c r="T135" i="18"/>
  <c r="T73" i="18"/>
  <c r="T53" i="18"/>
  <c r="T118" i="18"/>
  <c r="T237" i="18"/>
  <c r="T263" i="18"/>
  <c r="T140" i="18"/>
  <c r="T116" i="18"/>
  <c r="T77" i="18"/>
  <c r="T107" i="18"/>
  <c r="T103" i="18"/>
  <c r="T104" i="18"/>
  <c r="T252" i="18"/>
  <c r="T248" i="18"/>
  <c r="T261" i="18"/>
  <c r="T108" i="18"/>
  <c r="T136" i="18"/>
  <c r="T134" i="18"/>
  <c r="T80" i="18"/>
  <c r="T93" i="18"/>
  <c r="T94" i="18"/>
  <c r="T244" i="18"/>
  <c r="T240" i="18"/>
  <c r="T147" i="18"/>
  <c r="T142" i="18"/>
  <c r="T113" i="18"/>
  <c r="T111" i="18"/>
  <c r="T78" i="18"/>
  <c r="T52" i="18"/>
  <c r="T102" i="18"/>
  <c r="T236" i="18"/>
  <c r="T249" i="18"/>
  <c r="T139" i="18"/>
  <c r="T115" i="18"/>
  <c r="T105" i="18"/>
  <c r="T117" i="18"/>
  <c r="T54" i="18"/>
  <c r="T45" i="18"/>
  <c r="T90" i="18"/>
  <c r="K267" i="18"/>
  <c r="K195" i="18"/>
  <c r="K196" i="18"/>
  <c r="K170" i="18"/>
  <c r="K43" i="18"/>
  <c r="K268" i="18"/>
  <c r="N159" i="18"/>
  <c r="N152" i="18"/>
  <c r="N165" i="18"/>
  <c r="N161" i="18"/>
  <c r="N154" i="18"/>
  <c r="N164" i="18"/>
  <c r="N160" i="18"/>
  <c r="N155" i="18"/>
  <c r="N153" i="18"/>
  <c r="N166" i="18"/>
  <c r="AJ237" i="18"/>
  <c r="AJ263" i="18"/>
  <c r="AJ238" i="18"/>
  <c r="AJ116" i="18"/>
  <c r="AJ77" i="18"/>
  <c r="AJ107" i="18"/>
  <c r="AJ52" i="18"/>
  <c r="AJ80" i="18"/>
  <c r="AJ252" i="18"/>
  <c r="AJ248" i="18"/>
  <c r="AJ147" i="18"/>
  <c r="AJ108" i="18"/>
  <c r="AJ136" i="18"/>
  <c r="AJ134" i="18"/>
  <c r="AJ103" i="18"/>
  <c r="AJ118" i="18"/>
  <c r="AJ78" i="18"/>
  <c r="AJ244" i="18"/>
  <c r="AJ240" i="18"/>
  <c r="AJ139" i="18"/>
  <c r="AJ142" i="18"/>
  <c r="AJ113" i="18"/>
  <c r="AJ111" i="18"/>
  <c r="AJ93" i="18"/>
  <c r="AJ110" i="18"/>
  <c r="AJ83" i="18"/>
  <c r="AJ236" i="18"/>
  <c r="AJ239" i="18"/>
  <c r="AJ246" i="18"/>
  <c r="AJ115" i="18"/>
  <c r="AJ105" i="18"/>
  <c r="AJ117" i="18"/>
  <c r="AJ54" i="18"/>
  <c r="AJ104" i="18"/>
  <c r="AJ71" i="18"/>
  <c r="AJ262" i="18"/>
  <c r="AJ251" i="18"/>
  <c r="AJ261" i="18"/>
  <c r="AJ146" i="18"/>
  <c r="AJ141" i="18"/>
  <c r="AJ98" i="18"/>
  <c r="AJ109" i="18"/>
  <c r="AJ53" i="18"/>
  <c r="AJ94" i="18"/>
  <c r="AJ55" i="18"/>
  <c r="AJ247" i="18"/>
  <c r="AJ243" i="18"/>
  <c r="AJ148" i="18"/>
  <c r="AJ138" i="18"/>
  <c r="AJ114" i="18"/>
  <c r="AJ91" i="18"/>
  <c r="AJ101" i="18"/>
  <c r="AJ84" i="18"/>
  <c r="AJ45" i="18"/>
  <c r="AJ245" i="18"/>
  <c r="AJ242" i="18"/>
  <c r="AJ249" i="18"/>
  <c r="AJ137" i="18"/>
  <c r="AJ92" i="18"/>
  <c r="AJ135" i="18"/>
  <c r="AJ73" i="18"/>
  <c r="AJ72" i="18"/>
  <c r="AJ90" i="18"/>
  <c r="AJ241" i="18"/>
  <c r="AJ106" i="18"/>
  <c r="AJ76" i="18"/>
  <c r="AJ95" i="18"/>
  <c r="AJ79" i="18"/>
  <c r="AJ260" i="18"/>
  <c r="AJ102" i="18"/>
  <c r="AJ250" i="18"/>
  <c r="AJ140" i="18"/>
  <c r="AA170" i="18"/>
  <c r="AA43" i="18"/>
  <c r="AA268" i="18"/>
  <c r="AA267" i="18"/>
  <c r="AA195" i="18"/>
  <c r="AA196" i="18"/>
  <c r="AD160" i="18"/>
  <c r="AD155" i="18"/>
  <c r="AD153" i="18"/>
  <c r="AD166" i="18"/>
  <c r="AD159" i="18"/>
  <c r="AD152" i="18"/>
  <c r="AD165" i="18"/>
  <c r="AD154" i="18"/>
  <c r="AD164" i="18"/>
  <c r="AD161" i="18"/>
  <c r="AI268" i="18"/>
  <c r="AI267" i="18"/>
  <c r="AI195" i="18"/>
  <c r="AI196" i="18"/>
  <c r="AI170" i="18"/>
  <c r="AI43" i="18"/>
  <c r="K255" i="18"/>
  <c r="K87" i="18"/>
  <c r="K184" i="18" s="1"/>
  <c r="U236" i="18"/>
  <c r="U247" i="18"/>
  <c r="U139" i="18"/>
  <c r="U115" i="18"/>
  <c r="U76" i="18"/>
  <c r="U118" i="18"/>
  <c r="U83" i="18"/>
  <c r="U101" i="18"/>
  <c r="U107" i="18"/>
  <c r="U251" i="18"/>
  <c r="U239" i="18"/>
  <c r="U260" i="18"/>
  <c r="U141" i="18"/>
  <c r="U135" i="18"/>
  <c r="U116" i="18"/>
  <c r="U71" i="18"/>
  <c r="U79" i="18"/>
  <c r="U243" i="18"/>
  <c r="U248" i="18"/>
  <c r="U146" i="18"/>
  <c r="U114" i="18"/>
  <c r="U108" i="18"/>
  <c r="U53" i="18"/>
  <c r="U250" i="18"/>
  <c r="U245" i="18"/>
  <c r="U138" i="18"/>
  <c r="U140" i="18"/>
  <c r="U261" i="18"/>
  <c r="U242" i="18"/>
  <c r="U246" i="18"/>
  <c r="U249" i="18"/>
  <c r="U240" i="18"/>
  <c r="U237" i="18"/>
  <c r="U105" i="18"/>
  <c r="U84" i="18"/>
  <c r="U148" i="18"/>
  <c r="U93" i="18"/>
  <c r="U102" i="18"/>
  <c r="U244" i="18"/>
  <c r="U262" i="18"/>
  <c r="U263" i="18"/>
  <c r="U104" i="18"/>
  <c r="U117" i="18"/>
  <c r="U55" i="18"/>
  <c r="U147" i="18"/>
  <c r="U90" i="18"/>
  <c r="U103" i="18"/>
  <c r="U80" i="18"/>
  <c r="U137" i="18"/>
  <c r="U134" i="18"/>
  <c r="U52" i="18"/>
  <c r="U78" i="18"/>
  <c r="U136" i="18"/>
  <c r="U111" i="18"/>
  <c r="U45" i="18"/>
  <c r="U73" i="18"/>
  <c r="U142" i="18"/>
  <c r="U94" i="18"/>
  <c r="U106" i="18"/>
  <c r="U54" i="18"/>
  <c r="U252" i="18"/>
  <c r="U113" i="18"/>
  <c r="U72" i="18"/>
  <c r="U77" i="18"/>
  <c r="U241" i="18"/>
  <c r="U98" i="18"/>
  <c r="U110" i="18"/>
  <c r="U109" i="18"/>
  <c r="U238" i="18"/>
  <c r="U91" i="18"/>
  <c r="U95" i="18"/>
  <c r="U92" i="18"/>
  <c r="AA255" i="18"/>
  <c r="AA87" i="18"/>
  <c r="H264" i="18"/>
  <c r="K213" i="18"/>
  <c r="K214" i="18"/>
  <c r="K64" i="18"/>
  <c r="K212" i="18"/>
  <c r="K67" i="18"/>
  <c r="K217" i="18"/>
  <c r="K61" i="18"/>
  <c r="K176" i="18" s="1"/>
  <c r="K222" i="18"/>
  <c r="K60" i="18"/>
  <c r="K175" i="18" s="1"/>
  <c r="K215" i="18"/>
  <c r="K44" i="18"/>
  <c r="K211" i="18"/>
  <c r="K59" i="18"/>
  <c r="K174" i="18" s="1"/>
  <c r="K223" i="18"/>
  <c r="K58" i="18"/>
  <c r="K173" i="18" s="1"/>
  <c r="K216" i="18"/>
  <c r="K68" i="18"/>
  <c r="N126" i="18"/>
  <c r="N228" i="18"/>
  <c r="N128" i="18"/>
  <c r="N125" i="18"/>
  <c r="N124" i="18"/>
  <c r="N131" i="18"/>
  <c r="N129" i="18"/>
  <c r="N130" i="18"/>
  <c r="N122" i="18"/>
  <c r="N121" i="18"/>
  <c r="N123" i="18"/>
  <c r="N127" i="18"/>
  <c r="O250" i="18"/>
  <c r="O247" i="18"/>
  <c r="O238" i="18"/>
  <c r="O148" i="18"/>
  <c r="O118" i="18"/>
  <c r="O114" i="18"/>
  <c r="O104" i="18"/>
  <c r="O78" i="18"/>
  <c r="O101" i="18"/>
  <c r="O242" i="18"/>
  <c r="O239" i="18"/>
  <c r="O137" i="18"/>
  <c r="O113" i="18"/>
  <c r="O110" i="18"/>
  <c r="O106" i="18"/>
  <c r="O115" i="18"/>
  <c r="O105" i="18"/>
  <c r="O91" i="18"/>
  <c r="O249" i="18"/>
  <c r="O260" i="18"/>
  <c r="O136" i="18"/>
  <c r="O147" i="18"/>
  <c r="O102" i="18"/>
  <c r="O92" i="18"/>
  <c r="O73" i="18"/>
  <c r="O76" i="18"/>
  <c r="O53" i="18"/>
  <c r="O241" i="18"/>
  <c r="O245" i="18"/>
  <c r="O261" i="18"/>
  <c r="O146" i="18"/>
  <c r="O140" i="18"/>
  <c r="O77" i="18"/>
  <c r="O108" i="18"/>
  <c r="O71" i="18"/>
  <c r="O138" i="18"/>
  <c r="O263" i="18"/>
  <c r="O237" i="18"/>
  <c r="O236" i="18"/>
  <c r="O111" i="18"/>
  <c r="O117" i="18"/>
  <c r="O107" i="18"/>
  <c r="O55" i="18"/>
  <c r="O79" i="18"/>
  <c r="O248" i="18"/>
  <c r="O251" i="18"/>
  <c r="O135" i="18"/>
  <c r="O103" i="18"/>
  <c r="O109" i="18"/>
  <c r="O94" i="18"/>
  <c r="O95" i="18"/>
  <c r="O98" i="18"/>
  <c r="O72" i="18"/>
  <c r="O252" i="18"/>
  <c r="O240" i="18"/>
  <c r="O246" i="18"/>
  <c r="O142" i="18"/>
  <c r="O83" i="18"/>
  <c r="O139" i="18"/>
  <c r="O84" i="18"/>
  <c r="O90" i="18"/>
  <c r="O93" i="18"/>
  <c r="O52" i="18"/>
  <c r="O244" i="18"/>
  <c r="O262" i="18"/>
  <c r="O243" i="18"/>
  <c r="O134" i="18"/>
  <c r="O141" i="18"/>
  <c r="O116" i="18"/>
  <c r="O45" i="18"/>
  <c r="O80" i="18"/>
  <c r="O54" i="18"/>
  <c r="Q218" i="18"/>
  <c r="AC255" i="18"/>
  <c r="AC87" i="18"/>
  <c r="AH203" i="18"/>
  <c r="AH200" i="18"/>
  <c r="AH201" i="18"/>
  <c r="AH176" i="18"/>
  <c r="AH204" i="18"/>
  <c r="AH193" i="18"/>
  <c r="AH194" i="18"/>
  <c r="AH184" i="18"/>
  <c r="AH197" i="18"/>
  <c r="AH182" i="18"/>
  <c r="AH190" i="18"/>
  <c r="AH175" i="18"/>
  <c r="AH206" i="18"/>
  <c r="AH192" i="18"/>
  <c r="AH181" i="18"/>
  <c r="AH187" i="18"/>
  <c r="AH174" i="18"/>
  <c r="AH173" i="18"/>
  <c r="AH179" i="18"/>
  <c r="AH185" i="18"/>
  <c r="AH191" i="18"/>
  <c r="AH207" i="18"/>
  <c r="AH189" i="18"/>
  <c r="AH177" i="18"/>
  <c r="AH202" i="18"/>
  <c r="AH180" i="18"/>
  <c r="AH186" i="18"/>
  <c r="AH183" i="18"/>
  <c r="AH198" i="18"/>
  <c r="AH205" i="18"/>
  <c r="AH178" i="18"/>
  <c r="P126" i="18"/>
  <c r="P131" i="18"/>
  <c r="P125" i="18"/>
  <c r="P130" i="18"/>
  <c r="P124" i="18"/>
  <c r="P123" i="18"/>
  <c r="P128" i="18"/>
  <c r="P122" i="18"/>
  <c r="P127" i="18"/>
  <c r="P121" i="18"/>
  <c r="P228" i="18"/>
  <c r="P129" i="18"/>
  <c r="Q242" i="18"/>
  <c r="Q246" i="18"/>
  <c r="Q249" i="18"/>
  <c r="Q148" i="18"/>
  <c r="Q95" i="18"/>
  <c r="Q115" i="18"/>
  <c r="Q92" i="18"/>
  <c r="Q55" i="18"/>
  <c r="Q98" i="18"/>
  <c r="Q263" i="18"/>
  <c r="Q238" i="18"/>
  <c r="Q244" i="18"/>
  <c r="Q140" i="18"/>
  <c r="Q73" i="18"/>
  <c r="Q137" i="18"/>
  <c r="Q107" i="18"/>
  <c r="Q136" i="18"/>
  <c r="Q53" i="18"/>
  <c r="Q248" i="18"/>
  <c r="Q260" i="18"/>
  <c r="Q241" i="18"/>
  <c r="Q146" i="18"/>
  <c r="Q139" i="18"/>
  <c r="Q114" i="18"/>
  <c r="Q102" i="18"/>
  <c r="Q105" i="18"/>
  <c r="Q91" i="18"/>
  <c r="Q240" i="18"/>
  <c r="Q245" i="18"/>
  <c r="Q135" i="18"/>
  <c r="Q111" i="18"/>
  <c r="Q116" i="18"/>
  <c r="Q147" i="18"/>
  <c r="Q80" i="18"/>
  <c r="Q93" i="18"/>
  <c r="Q79" i="18"/>
  <c r="Q262" i="18"/>
  <c r="Q237" i="18"/>
  <c r="Q236" i="18"/>
  <c r="Q118" i="18"/>
  <c r="Q108" i="18"/>
  <c r="Q78" i="18"/>
  <c r="Q83" i="18"/>
  <c r="Q52" i="18"/>
  <c r="Q247" i="18"/>
  <c r="Q251" i="18"/>
  <c r="Q142" i="18"/>
  <c r="Q117" i="18"/>
  <c r="Q94" i="18"/>
  <c r="Q104" i="18"/>
  <c r="Q113" i="18"/>
  <c r="Q76" i="18"/>
  <c r="Q106" i="18"/>
  <c r="Q239" i="18"/>
  <c r="Q243" i="18"/>
  <c r="Q134" i="18"/>
  <c r="Q109" i="18"/>
  <c r="Q72" i="18"/>
  <c r="Q90" i="18"/>
  <c r="Q110" i="18"/>
  <c r="Q54" i="18"/>
  <c r="Q77" i="18"/>
  <c r="Q250" i="18"/>
  <c r="Q261" i="18"/>
  <c r="Q252" i="18"/>
  <c r="Q141" i="18"/>
  <c r="Q101" i="18"/>
  <c r="Q138" i="18"/>
  <c r="Q84" i="18"/>
  <c r="Q71" i="18"/>
  <c r="Q103" i="18"/>
  <c r="Q45" i="18"/>
  <c r="S218" i="18"/>
  <c r="W255" i="18"/>
  <c r="W87" i="18"/>
  <c r="O211" i="18"/>
  <c r="O64" i="18"/>
  <c r="O214" i="18"/>
  <c r="O61" i="18"/>
  <c r="O212" i="18"/>
  <c r="O60" i="18"/>
  <c r="O222" i="18"/>
  <c r="O44" i="18"/>
  <c r="O217" i="18"/>
  <c r="O215" i="18"/>
  <c r="O59" i="18"/>
  <c r="O216" i="18"/>
  <c r="O68" i="18"/>
  <c r="O223" i="18"/>
  <c r="O58" i="18"/>
  <c r="O213" i="18"/>
  <c r="O67" i="18"/>
  <c r="R125" i="18"/>
  <c r="R126" i="18"/>
  <c r="R131" i="18"/>
  <c r="R127" i="18"/>
  <c r="R124" i="18"/>
  <c r="R228" i="18"/>
  <c r="R130" i="18"/>
  <c r="R129" i="18"/>
  <c r="R123" i="18"/>
  <c r="R128" i="18"/>
  <c r="R122" i="18"/>
  <c r="R121" i="18"/>
  <c r="S245" i="18"/>
  <c r="S241" i="18"/>
  <c r="S147" i="18"/>
  <c r="S142" i="18"/>
  <c r="S137" i="18"/>
  <c r="S95" i="18"/>
  <c r="S91" i="18"/>
  <c r="S134" i="18"/>
  <c r="S263" i="18"/>
  <c r="S237" i="18"/>
  <c r="S250" i="18"/>
  <c r="S139" i="18"/>
  <c r="S115" i="18"/>
  <c r="S114" i="18"/>
  <c r="S118" i="18"/>
  <c r="S76" i="18"/>
  <c r="S52" i="18"/>
  <c r="S111" i="18"/>
  <c r="S248" i="18"/>
  <c r="S252" i="18"/>
  <c r="S247" i="18"/>
  <c r="S239" i="18"/>
  <c r="S107" i="18"/>
  <c r="S106" i="18"/>
  <c r="S110" i="18"/>
  <c r="S54" i="18"/>
  <c r="S101" i="18"/>
  <c r="S240" i="18"/>
  <c r="S244" i="18"/>
  <c r="S242" i="18"/>
  <c r="S146" i="18"/>
  <c r="S93" i="18"/>
  <c r="S92" i="18"/>
  <c r="S102" i="18"/>
  <c r="S108" i="18"/>
  <c r="S45" i="18"/>
  <c r="S261" i="18"/>
  <c r="S236" i="18"/>
  <c r="S141" i="18"/>
  <c r="S138" i="18"/>
  <c r="S80" i="18"/>
  <c r="S77" i="18"/>
  <c r="S90" i="18"/>
  <c r="S98" i="18"/>
  <c r="S84" i="18"/>
  <c r="S246" i="18"/>
  <c r="S251" i="18"/>
  <c r="S262" i="18"/>
  <c r="S117" i="18"/>
  <c r="S79" i="18"/>
  <c r="S136" i="18"/>
  <c r="S73" i="18"/>
  <c r="S83" i="18"/>
  <c r="S72" i="18"/>
  <c r="S260" i="18"/>
  <c r="S249" i="18"/>
  <c r="S140" i="18"/>
  <c r="S116" i="18"/>
  <c r="S71" i="18"/>
  <c r="S135" i="18"/>
  <c r="S105" i="18"/>
  <c r="S103" i="18"/>
  <c r="S94" i="18"/>
  <c r="S243" i="18"/>
  <c r="S148" i="18"/>
  <c r="S109" i="18"/>
  <c r="S78" i="18"/>
  <c r="S113" i="18"/>
  <c r="S55" i="18"/>
  <c r="S53" i="18"/>
  <c r="S238" i="18"/>
  <c r="S104" i="18"/>
  <c r="U218" i="18"/>
  <c r="AD255" i="18"/>
  <c r="AD87" i="18"/>
  <c r="T211" i="18"/>
  <c r="T64" i="18"/>
  <c r="T216" i="18"/>
  <c r="T68" i="18"/>
  <c r="T214" i="18"/>
  <c r="T61" i="18"/>
  <c r="T217" i="18"/>
  <c r="T60" i="18"/>
  <c r="T222" i="18"/>
  <c r="T44" i="18"/>
  <c r="T215" i="18"/>
  <c r="T219" i="18" s="1"/>
  <c r="T59" i="18"/>
  <c r="T212" i="18"/>
  <c r="T223" i="18"/>
  <c r="T67" i="18"/>
  <c r="T58" i="18"/>
  <c r="T213" i="18"/>
  <c r="W127" i="18"/>
  <c r="W122" i="18"/>
  <c r="W126" i="18"/>
  <c r="W125" i="18"/>
  <c r="W131" i="18"/>
  <c r="W124" i="18"/>
  <c r="W123" i="18"/>
  <c r="W228" i="18"/>
  <c r="W121" i="18"/>
  <c r="W129" i="18"/>
  <c r="W128" i="18"/>
  <c r="W130" i="18"/>
  <c r="AF251" i="18"/>
  <c r="AF247" i="18"/>
  <c r="AF242" i="18"/>
  <c r="AF245" i="18"/>
  <c r="AF140" i="18"/>
  <c r="AF108" i="18"/>
  <c r="AF76" i="18"/>
  <c r="AF83" i="18"/>
  <c r="AF106" i="18"/>
  <c r="AF45" i="18"/>
  <c r="AF243" i="18"/>
  <c r="AF239" i="18"/>
  <c r="AF260" i="18"/>
  <c r="AF141" i="18"/>
  <c r="AF117" i="18"/>
  <c r="AF138" i="18"/>
  <c r="AF137" i="18"/>
  <c r="AF103" i="18"/>
  <c r="AF94" i="18"/>
  <c r="AF249" i="18"/>
  <c r="AF261" i="18"/>
  <c r="AF237" i="18"/>
  <c r="AF147" i="18"/>
  <c r="AF109" i="18"/>
  <c r="AF115" i="18"/>
  <c r="AF90" i="18"/>
  <c r="AF55" i="18"/>
  <c r="AF84" i="18"/>
  <c r="AF241" i="18"/>
  <c r="AF246" i="18"/>
  <c r="AF136" i="18"/>
  <c r="AF101" i="18"/>
  <c r="AF148" i="18"/>
  <c r="AF80" i="18"/>
  <c r="AF114" i="18"/>
  <c r="AF77" i="18"/>
  <c r="AF263" i="18"/>
  <c r="AF238" i="18"/>
  <c r="AF135" i="18"/>
  <c r="AF146" i="18"/>
  <c r="AF95" i="18"/>
  <c r="AF113" i="18"/>
  <c r="AF78" i="18"/>
  <c r="AF111" i="18"/>
  <c r="AF53" i="18"/>
  <c r="AF248" i="18"/>
  <c r="AF252" i="18"/>
  <c r="AF250" i="18"/>
  <c r="AF118" i="18"/>
  <c r="AF73" i="18"/>
  <c r="AF105" i="18"/>
  <c r="AF107" i="18"/>
  <c r="AF79" i="18"/>
  <c r="AF104" i="18"/>
  <c r="AF262" i="18"/>
  <c r="AF236" i="18"/>
  <c r="AF134" i="18"/>
  <c r="AF102" i="18"/>
  <c r="AF116" i="18"/>
  <c r="AF91" i="18"/>
  <c r="AF93" i="18"/>
  <c r="AF54" i="18"/>
  <c r="AF92" i="18"/>
  <c r="AF142" i="18"/>
  <c r="AF110" i="18"/>
  <c r="AF139" i="18"/>
  <c r="AF98" i="18"/>
  <c r="AF71" i="18"/>
  <c r="AF72" i="18"/>
  <c r="AF240" i="18"/>
  <c r="AF52" i="18"/>
  <c r="AF244" i="18"/>
  <c r="AH218" i="18"/>
  <c r="I195" i="18"/>
  <c r="I170" i="18"/>
  <c r="I43" i="18"/>
  <c r="I268" i="18"/>
  <c r="I196" i="18"/>
  <c r="I267" i="18"/>
  <c r="K264" i="18"/>
  <c r="E196" i="16"/>
  <c r="M157" i="39" s="1"/>
  <c r="E264" i="16"/>
  <c r="M224" i="39" s="1"/>
  <c r="U56" i="21" a="1"/>
  <c r="U56" i="21" s="1"/>
  <c r="E180" i="14"/>
  <c r="L141" i="39" s="1"/>
  <c r="E197" i="14"/>
  <c r="L158" i="39" s="1"/>
  <c r="D47" i="21"/>
  <c r="D48" i="21"/>
  <c r="D51" i="21"/>
  <c r="D49" i="21"/>
  <c r="D52" i="21"/>
  <c r="D50" i="21"/>
  <c r="T52" i="21"/>
  <c r="Q44" i="21"/>
  <c r="E231" i="16"/>
  <c r="M192" i="39" s="1"/>
  <c r="E228" i="16"/>
  <c r="M189" i="39" s="1"/>
  <c r="E64" i="16"/>
  <c r="M25" i="39" s="1"/>
  <c r="E214" i="16"/>
  <c r="M175" i="39" s="1"/>
  <c r="S221" i="16"/>
  <c r="G197" i="16"/>
  <c r="E152" i="16"/>
  <c r="M114" i="39" s="1"/>
  <c r="E160" i="16"/>
  <c r="M122" i="39" s="1"/>
  <c r="E205" i="14"/>
  <c r="L166" i="39" s="1"/>
  <c r="E246" i="16"/>
  <c r="M205" i="39" s="1"/>
  <c r="E116" i="16"/>
  <c r="M77" i="39" s="1"/>
  <c r="E236" i="16"/>
  <c r="M195" i="39" s="1"/>
  <c r="E238" i="16"/>
  <c r="M197" i="39" s="1"/>
  <c r="E244" i="16"/>
  <c r="M203" i="39" s="1"/>
  <c r="E148" i="16"/>
  <c r="M110" i="39" s="1"/>
  <c r="E104" i="16"/>
  <c r="M65" i="39" s="1"/>
  <c r="E117" i="16"/>
  <c r="M78" i="39" s="1"/>
  <c r="E94" i="16"/>
  <c r="M55" i="39" s="1"/>
  <c r="G206" i="16"/>
  <c r="E203" i="16"/>
  <c r="M164" i="39" s="1"/>
  <c r="E185" i="16"/>
  <c r="M146" i="39" s="1"/>
  <c r="R218" i="18"/>
  <c r="O228" i="18"/>
  <c r="O126" i="18"/>
  <c r="O128" i="18"/>
  <c r="O125" i="18"/>
  <c r="O131" i="18"/>
  <c r="O124" i="18"/>
  <c r="O130" i="18"/>
  <c r="O123" i="18"/>
  <c r="O127" i="18"/>
  <c r="O122" i="18"/>
  <c r="O129" i="18"/>
  <c r="O121" i="18"/>
  <c r="W264" i="18"/>
  <c r="T127" i="18"/>
  <c r="T126" i="18"/>
  <c r="T130" i="18"/>
  <c r="T131" i="18"/>
  <c r="T228" i="18"/>
  <c r="T123" i="18"/>
  <c r="T124" i="18"/>
  <c r="T128" i="18"/>
  <c r="T125" i="18"/>
  <c r="T122" i="18"/>
  <c r="T129" i="18"/>
  <c r="T121" i="18"/>
  <c r="AF264" i="18"/>
  <c r="P195" i="18"/>
  <c r="P170" i="18"/>
  <c r="P43" i="18"/>
  <c r="P268" i="18"/>
  <c r="P196" i="18"/>
  <c r="P267" i="18"/>
  <c r="AB222" i="18"/>
  <c r="AB68" i="18"/>
  <c r="AB223" i="18"/>
  <c r="AB60" i="18"/>
  <c r="AB217" i="18"/>
  <c r="AB215" i="18"/>
  <c r="AB64" i="18"/>
  <c r="AB212" i="18"/>
  <c r="AB67" i="18"/>
  <c r="AB211" i="18"/>
  <c r="AB61" i="18"/>
  <c r="AB216" i="18"/>
  <c r="AB44" i="18"/>
  <c r="AB213" i="18"/>
  <c r="AB59" i="18"/>
  <c r="AB214" i="18"/>
  <c r="AB58" i="18"/>
  <c r="AE126" i="18"/>
  <c r="AE131" i="18"/>
  <c r="AE125" i="18"/>
  <c r="AE124" i="18"/>
  <c r="AE130" i="18"/>
  <c r="AE123" i="18"/>
  <c r="AE129" i="18"/>
  <c r="AE121" i="18"/>
  <c r="AE228" i="18"/>
  <c r="AE128" i="18"/>
  <c r="AE122" i="18"/>
  <c r="AE127" i="18"/>
  <c r="L175" i="18"/>
  <c r="L207" i="18"/>
  <c r="L192" i="18"/>
  <c r="L174" i="18"/>
  <c r="L203" i="18"/>
  <c r="L185" i="18"/>
  <c r="L173" i="18"/>
  <c r="L198" i="18"/>
  <c r="L177" i="18"/>
  <c r="L190" i="18"/>
  <c r="L194" i="18"/>
  <c r="L184" i="18"/>
  <c r="L189" i="18"/>
  <c r="L187" i="18"/>
  <c r="L176" i="18"/>
  <c r="L204" i="18"/>
  <c r="L179" i="18"/>
  <c r="L181" i="18"/>
  <c r="AJ193" i="18"/>
  <c r="AJ187" i="18"/>
  <c r="AJ192" i="18"/>
  <c r="AJ173" i="18"/>
  <c r="AJ205" i="18"/>
  <c r="AJ202" i="18"/>
  <c r="AJ179" i="18"/>
  <c r="AJ183" i="18"/>
  <c r="AJ197" i="18"/>
  <c r="AJ206" i="18"/>
  <c r="AJ194" i="18"/>
  <c r="AJ185" i="18"/>
  <c r="AJ175" i="18"/>
  <c r="AJ189" i="18"/>
  <c r="AJ200" i="18"/>
  <c r="AJ190" i="18"/>
  <c r="AJ177" i="18"/>
  <c r="AJ181" i="18"/>
  <c r="AJ204" i="18"/>
  <c r="AJ203" i="18"/>
  <c r="AJ186" i="18"/>
  <c r="AJ184" i="18"/>
  <c r="AJ180" i="18"/>
  <c r="AJ198" i="18"/>
  <c r="AJ178" i="18"/>
  <c r="AJ176" i="18"/>
  <c r="AJ207" i="18"/>
  <c r="AJ174" i="18"/>
  <c r="AJ201" i="18"/>
  <c r="AJ191" i="18"/>
  <c r="AJ182" i="18"/>
  <c r="J166" i="18"/>
  <c r="J152" i="18"/>
  <c r="J197" i="18" s="1"/>
  <c r="J165" i="18"/>
  <c r="J161" i="18"/>
  <c r="J164" i="18"/>
  <c r="J160" i="18"/>
  <c r="J159" i="18"/>
  <c r="J153" i="18"/>
  <c r="J155" i="18"/>
  <c r="J154" i="18"/>
  <c r="J200" i="18" s="1"/>
  <c r="AB164" i="18"/>
  <c r="AB159" i="18"/>
  <c r="AB155" i="18"/>
  <c r="AB166" i="18"/>
  <c r="AB161" i="18"/>
  <c r="AB152" i="18"/>
  <c r="AB154" i="18"/>
  <c r="AB160" i="18"/>
  <c r="AB153" i="18"/>
  <c r="AB165" i="18"/>
  <c r="M161" i="18"/>
  <c r="M165" i="18"/>
  <c r="M154" i="18"/>
  <c r="M200" i="18" s="1"/>
  <c r="M160" i="18"/>
  <c r="M153" i="18"/>
  <c r="M166" i="18"/>
  <c r="M159" i="18"/>
  <c r="M155" i="18"/>
  <c r="M164" i="18"/>
  <c r="M152" i="18"/>
  <c r="M197" i="18" s="1"/>
  <c r="AC160" i="18"/>
  <c r="AC155" i="18"/>
  <c r="AC164" i="18"/>
  <c r="AC166" i="18"/>
  <c r="AC159" i="18"/>
  <c r="AC152" i="18"/>
  <c r="AC165" i="18"/>
  <c r="AC161" i="18"/>
  <c r="AC154" i="18"/>
  <c r="AC153" i="18"/>
  <c r="L154" i="18"/>
  <c r="L200" i="18" s="1"/>
  <c r="L160" i="18"/>
  <c r="L153" i="18"/>
  <c r="L165" i="18"/>
  <c r="L164" i="18"/>
  <c r="L159" i="18"/>
  <c r="L155" i="18"/>
  <c r="L166" i="18"/>
  <c r="L161" i="18"/>
  <c r="L152" i="18"/>
  <c r="L197" i="18" s="1"/>
  <c r="AD223" i="18"/>
  <c r="AD58" i="18"/>
  <c r="AD216" i="18"/>
  <c r="AD64" i="18"/>
  <c r="AD211" i="18"/>
  <c r="AD67" i="18"/>
  <c r="AD212" i="18"/>
  <c r="AD61" i="18"/>
  <c r="AD215" i="18"/>
  <c r="AD60" i="18"/>
  <c r="AD217" i="18"/>
  <c r="AD213" i="18"/>
  <c r="AD44" i="18"/>
  <c r="AD222" i="18"/>
  <c r="AD68" i="18"/>
  <c r="AD214" i="18"/>
  <c r="AD59" i="18"/>
  <c r="AG228" i="18"/>
  <c r="AG125" i="18"/>
  <c r="AG131" i="18"/>
  <c r="AG130" i="18"/>
  <c r="AG124" i="18"/>
  <c r="AG129" i="18"/>
  <c r="AG123" i="18"/>
  <c r="AG122" i="18"/>
  <c r="AG128" i="18"/>
  <c r="AG121" i="18"/>
  <c r="AG126" i="18"/>
  <c r="AG127" i="18"/>
  <c r="AH246" i="18"/>
  <c r="AH250" i="18"/>
  <c r="AH248" i="18"/>
  <c r="AH117" i="18"/>
  <c r="AH93" i="18"/>
  <c r="AH113" i="18"/>
  <c r="AH76" i="18"/>
  <c r="AH53" i="18"/>
  <c r="AH102" i="18"/>
  <c r="AH238" i="18"/>
  <c r="AH242" i="18"/>
  <c r="AH148" i="18"/>
  <c r="AH116" i="18"/>
  <c r="AH80" i="18"/>
  <c r="AH146" i="18"/>
  <c r="AH98" i="18"/>
  <c r="AH135" i="18"/>
  <c r="AH90" i="18"/>
  <c r="AH249" i="18"/>
  <c r="AH260" i="18"/>
  <c r="AH240" i="18"/>
  <c r="AH140" i="18"/>
  <c r="AH108" i="18"/>
  <c r="AH79" i="18"/>
  <c r="AH111" i="18"/>
  <c r="AH55" i="18"/>
  <c r="AH73" i="18"/>
  <c r="AH241" i="18"/>
  <c r="AH245" i="18"/>
  <c r="AH263" i="18"/>
  <c r="AH243" i="18"/>
  <c r="AH94" i="18"/>
  <c r="AH78" i="18"/>
  <c r="AH103" i="18"/>
  <c r="AH91" i="18"/>
  <c r="AH84" i="18"/>
  <c r="AH262" i="18"/>
  <c r="AH237" i="18"/>
  <c r="AH142" i="18"/>
  <c r="AH147" i="18"/>
  <c r="AH72" i="18"/>
  <c r="AH71" i="18"/>
  <c r="AH83" i="18"/>
  <c r="AH54" i="18"/>
  <c r="AH52" i="18"/>
  <c r="AH247" i="18"/>
  <c r="AH252" i="18"/>
  <c r="AH134" i="18"/>
  <c r="AH139" i="18"/>
  <c r="AH138" i="18"/>
  <c r="AH137" i="18"/>
  <c r="AH109" i="18"/>
  <c r="AH106" i="18"/>
  <c r="AH104" i="18"/>
  <c r="AH239" i="18"/>
  <c r="AH244" i="18"/>
  <c r="AH251" i="18"/>
  <c r="AH118" i="18"/>
  <c r="AH115" i="18"/>
  <c r="AH114" i="18"/>
  <c r="AH105" i="18"/>
  <c r="AH101" i="18"/>
  <c r="AH92" i="18"/>
  <c r="AH261" i="18"/>
  <c r="AH236" i="18"/>
  <c r="AH141" i="18"/>
  <c r="AH110" i="18"/>
  <c r="AH107" i="18"/>
  <c r="AH136" i="18"/>
  <c r="AH95" i="18"/>
  <c r="AH77" i="18"/>
  <c r="AH45" i="18"/>
  <c r="AJ218" i="18"/>
  <c r="AF87" i="18"/>
  <c r="AF255" i="18"/>
  <c r="X222" i="18"/>
  <c r="X60" i="18"/>
  <c r="X217" i="18"/>
  <c r="X44" i="18"/>
  <c r="X213" i="18"/>
  <c r="X68" i="18"/>
  <c r="X211" i="18"/>
  <c r="X59" i="18"/>
  <c r="X216" i="18"/>
  <c r="X214" i="18"/>
  <c r="X58" i="18"/>
  <c r="X223" i="18"/>
  <c r="X67" i="18"/>
  <c r="X215" i="18"/>
  <c r="X64" i="18"/>
  <c r="X212" i="18"/>
  <c r="X61" i="18"/>
  <c r="AA228" i="18"/>
  <c r="AA123" i="18"/>
  <c r="AA126" i="18"/>
  <c r="AA122" i="18"/>
  <c r="AA128" i="18"/>
  <c r="AA121" i="18"/>
  <c r="AA131" i="18"/>
  <c r="AA130" i="18"/>
  <c r="AA129" i="18"/>
  <c r="AA127" i="18"/>
  <c r="AA124" i="18"/>
  <c r="AA125" i="18"/>
  <c r="AB252" i="18"/>
  <c r="AB248" i="18"/>
  <c r="AB140" i="18"/>
  <c r="AB116" i="18"/>
  <c r="AB113" i="18"/>
  <c r="AB136" i="18"/>
  <c r="AB94" i="18"/>
  <c r="AB45" i="18"/>
  <c r="AB84" i="18"/>
  <c r="AB244" i="18"/>
  <c r="AB240" i="18"/>
  <c r="AB147" i="18"/>
  <c r="AB108" i="18"/>
  <c r="AB105" i="18"/>
  <c r="AB117" i="18"/>
  <c r="AB54" i="18"/>
  <c r="AB118" i="18"/>
  <c r="AB79" i="18"/>
  <c r="AB236" i="18"/>
  <c r="AB246" i="18"/>
  <c r="AB139" i="18"/>
  <c r="AB134" i="18"/>
  <c r="AB98" i="18"/>
  <c r="AB109" i="18"/>
  <c r="AB53" i="18"/>
  <c r="AB107" i="18"/>
  <c r="AB72" i="18"/>
  <c r="AB262" i="18"/>
  <c r="AB251" i="18"/>
  <c r="AB238" i="18"/>
  <c r="AB146" i="18"/>
  <c r="AB115" i="18"/>
  <c r="AB91" i="18"/>
  <c r="AB101" i="18"/>
  <c r="AB102" i="18"/>
  <c r="AB83" i="18"/>
  <c r="AB55" i="18"/>
  <c r="AB247" i="18"/>
  <c r="AB243" i="18"/>
  <c r="AB241" i="18"/>
  <c r="AB138" i="18"/>
  <c r="AB114" i="18"/>
  <c r="AB76" i="18"/>
  <c r="AB95" i="18"/>
  <c r="AB90" i="18"/>
  <c r="AB71" i="18"/>
  <c r="AB260" i="18"/>
  <c r="AB250" i="18"/>
  <c r="AB261" i="18"/>
  <c r="AB249" i="18"/>
  <c r="AB106" i="18"/>
  <c r="AB73" i="18"/>
  <c r="AB52" i="18"/>
  <c r="AB103" i="18"/>
  <c r="AB237" i="18"/>
  <c r="AB263" i="18"/>
  <c r="AB148" i="18"/>
  <c r="AB135" i="18"/>
  <c r="AB77" i="18"/>
  <c r="AB111" i="18"/>
  <c r="AB104" i="18"/>
  <c r="AB78" i="18"/>
  <c r="AB110" i="18"/>
  <c r="AB242" i="18"/>
  <c r="AB239" i="18"/>
  <c r="AB137" i="18"/>
  <c r="AB92" i="18"/>
  <c r="AB142" i="18"/>
  <c r="AB141" i="18"/>
  <c r="AB80" i="18"/>
  <c r="AB245" i="18"/>
  <c r="AB93" i="18"/>
  <c r="AD218" i="18"/>
  <c r="AH255" i="18"/>
  <c r="AH87" i="18"/>
  <c r="G264" i="18"/>
  <c r="P160" i="18"/>
  <c r="P166" i="18"/>
  <c r="P155" i="18"/>
  <c r="P159" i="18"/>
  <c r="P154" i="18"/>
  <c r="P152" i="18"/>
  <c r="P153" i="18"/>
  <c r="P165" i="18"/>
  <c r="P161" i="18"/>
  <c r="P164" i="18"/>
  <c r="AH129" i="18"/>
  <c r="AH123" i="18"/>
  <c r="AH128" i="18"/>
  <c r="AH122" i="18"/>
  <c r="AH228" i="18"/>
  <c r="AH121" i="18"/>
  <c r="AH125" i="18"/>
  <c r="AH126" i="18"/>
  <c r="AH131" i="18"/>
  <c r="AH127" i="18"/>
  <c r="AH130" i="18"/>
  <c r="AH124" i="18"/>
  <c r="AI245" i="18"/>
  <c r="AI241" i="18"/>
  <c r="AI147" i="18"/>
  <c r="AI142" i="18"/>
  <c r="AI137" i="18"/>
  <c r="AI91" i="18"/>
  <c r="AI108" i="18"/>
  <c r="AI95" i="18"/>
  <c r="AI263" i="18"/>
  <c r="AI237" i="18"/>
  <c r="AI262" i="18"/>
  <c r="AI139" i="18"/>
  <c r="AI115" i="18"/>
  <c r="AI114" i="18"/>
  <c r="AI118" i="18"/>
  <c r="AI54" i="18"/>
  <c r="AI104" i="18"/>
  <c r="AI76" i="18"/>
  <c r="AI248" i="18"/>
  <c r="AI252" i="18"/>
  <c r="AI239" i="18"/>
  <c r="AI242" i="18"/>
  <c r="AI107" i="18"/>
  <c r="AI106" i="18"/>
  <c r="AI110" i="18"/>
  <c r="AI101" i="18"/>
  <c r="AI94" i="18"/>
  <c r="AI240" i="18"/>
  <c r="AI244" i="18"/>
  <c r="AI141" i="18"/>
  <c r="AI146" i="18"/>
  <c r="AI93" i="18"/>
  <c r="AI92" i="18"/>
  <c r="AI102" i="18"/>
  <c r="AI53" i="18"/>
  <c r="AI45" i="18"/>
  <c r="AI261" i="18"/>
  <c r="AI236" i="18"/>
  <c r="AI250" i="18"/>
  <c r="AI138" i="18"/>
  <c r="AI80" i="18"/>
  <c r="AI77" i="18"/>
  <c r="AI98" i="18"/>
  <c r="AI111" i="18"/>
  <c r="AI134" i="18"/>
  <c r="AI246" i="18"/>
  <c r="AI251" i="18"/>
  <c r="AI148" i="18"/>
  <c r="AI117" i="18"/>
  <c r="AI79" i="18"/>
  <c r="AI136" i="18"/>
  <c r="AI83" i="18"/>
  <c r="AI84" i="18"/>
  <c r="AI90" i="18"/>
  <c r="AI260" i="18"/>
  <c r="AI249" i="18"/>
  <c r="AI247" i="18"/>
  <c r="AI116" i="18"/>
  <c r="AI71" i="18"/>
  <c r="AI135" i="18"/>
  <c r="AI103" i="18"/>
  <c r="AI52" i="18"/>
  <c r="AI105" i="18"/>
  <c r="AI55" i="18"/>
  <c r="AI72" i="18"/>
  <c r="AI238" i="18"/>
  <c r="AI73" i="18"/>
  <c r="AI243" i="18"/>
  <c r="AI140" i="18"/>
  <c r="AI109" i="18"/>
  <c r="AI78" i="18"/>
  <c r="AI113" i="18"/>
  <c r="G179" i="18"/>
  <c r="G204" i="18"/>
  <c r="G187" i="18"/>
  <c r="G192" i="18"/>
  <c r="G177" i="18"/>
  <c r="G194" i="18"/>
  <c r="G189" i="18"/>
  <c r="G185" i="18"/>
  <c r="G207" i="18"/>
  <c r="G198" i="18"/>
  <c r="G181" i="18"/>
  <c r="G203" i="18"/>
  <c r="U154" i="18"/>
  <c r="U164" i="18"/>
  <c r="U160" i="18"/>
  <c r="U153" i="18"/>
  <c r="U166" i="18"/>
  <c r="U159" i="18"/>
  <c r="U152" i="18"/>
  <c r="U161" i="18"/>
  <c r="U165" i="18"/>
  <c r="U155" i="18"/>
  <c r="O202" i="18"/>
  <c r="O190" i="18"/>
  <c r="O197" i="18"/>
  <c r="O200" i="18"/>
  <c r="O178" i="18"/>
  <c r="O194" i="18"/>
  <c r="O191" i="18"/>
  <c r="O182" i="18"/>
  <c r="O177" i="18"/>
  <c r="O184" i="18"/>
  <c r="O174" i="18"/>
  <c r="O187" i="18"/>
  <c r="O207" i="18"/>
  <c r="O203" i="18"/>
  <c r="O176" i="18"/>
  <c r="O205" i="18"/>
  <c r="O180" i="18"/>
  <c r="O201" i="18"/>
  <c r="O189" i="18"/>
  <c r="O181" i="18"/>
  <c r="O193" i="18"/>
  <c r="O192" i="18"/>
  <c r="O183" i="18"/>
  <c r="O173" i="18"/>
  <c r="O198" i="18"/>
  <c r="O204" i="18"/>
  <c r="O206" i="18"/>
  <c r="O179" i="18"/>
  <c r="O185" i="18"/>
  <c r="O175" i="18"/>
  <c r="O186" i="18"/>
  <c r="Q43" i="18"/>
  <c r="Q268" i="18"/>
  <c r="Q267" i="18"/>
  <c r="Q196" i="18"/>
  <c r="Q195" i="18"/>
  <c r="Q170" i="18"/>
  <c r="S264" i="18"/>
  <c r="E268" i="16"/>
  <c r="M228" i="39" s="1"/>
  <c r="I38" i="31"/>
  <c r="R38" i="31"/>
  <c r="W38" i="31"/>
  <c r="AC38" i="31"/>
  <c r="X38" i="31"/>
  <c r="J38" i="31"/>
  <c r="L38" i="31"/>
  <c r="O38" i="31"/>
  <c r="P38" i="31"/>
  <c r="B38" i="31"/>
  <c r="AJ38" i="31" s="1"/>
  <c r="T38" i="31"/>
  <c r="A39" i="31"/>
  <c r="K38" i="31"/>
  <c r="AB38" i="31"/>
  <c r="V38" i="31"/>
  <c r="AA38" i="31"/>
  <c r="E38" i="31"/>
  <c r="N38" i="31"/>
  <c r="S38" i="31"/>
  <c r="M38" i="31"/>
  <c r="Q38" i="31"/>
  <c r="Z38" i="31"/>
  <c r="D38" i="31"/>
  <c r="G38" i="31"/>
  <c r="H38" i="31" s="1"/>
  <c r="Y38" i="31"/>
  <c r="F38" i="31"/>
  <c r="C38" i="31"/>
  <c r="U38" i="31"/>
  <c r="M35" i="37"/>
  <c r="B35" i="37"/>
  <c r="AJ35" i="37" s="1"/>
  <c r="AB35" i="37"/>
  <c r="O35" i="37"/>
  <c r="A36" i="37"/>
  <c r="R35" i="37"/>
  <c r="G35" i="37"/>
  <c r="H35" i="37" s="1"/>
  <c r="E35" i="37"/>
  <c r="X35" i="37"/>
  <c r="K35" i="37"/>
  <c r="AA35" i="37"/>
  <c r="V35" i="37"/>
  <c r="U35" i="37"/>
  <c r="AC35" i="37"/>
  <c r="S35" i="37"/>
  <c r="Q35" i="37"/>
  <c r="J35" i="37"/>
  <c r="P35" i="37"/>
  <c r="L35" i="37"/>
  <c r="I35" i="37"/>
  <c r="Z35" i="37"/>
  <c r="Y35" i="37"/>
  <c r="D35" i="37"/>
  <c r="T35" i="37"/>
  <c r="F35" i="37"/>
  <c r="N35" i="37"/>
  <c r="W35" i="37"/>
  <c r="C35" i="37"/>
  <c r="L49" i="21"/>
  <c r="H51" i="21"/>
  <c r="L51" i="21"/>
  <c r="L48" i="21"/>
  <c r="L53" i="21"/>
  <c r="L47" i="21"/>
  <c r="H49" i="21"/>
  <c r="H54" i="21"/>
  <c r="H55" i="21"/>
  <c r="L50" i="21"/>
  <c r="H52" i="21"/>
  <c r="H50" i="21"/>
  <c r="L54" i="21"/>
  <c r="H53" i="21"/>
  <c r="H48" i="21"/>
  <c r="L52" i="21"/>
  <c r="H47" i="21"/>
  <c r="H56" i="21"/>
  <c r="T50" i="21"/>
  <c r="O44" i="21"/>
  <c r="S47" i="21"/>
  <c r="V44" i="21"/>
  <c r="E124" i="16"/>
  <c r="M85" i="39" s="1"/>
  <c r="G175" i="16"/>
  <c r="E60" i="16"/>
  <c r="M21" i="39" s="1"/>
  <c r="E211" i="16"/>
  <c r="M172" i="39" s="1"/>
  <c r="E164" i="16"/>
  <c r="M127" i="39" s="1"/>
  <c r="E156" i="16"/>
  <c r="G178" i="16"/>
  <c r="E52" i="16"/>
  <c r="M13" i="39" s="1"/>
  <c r="E106" i="16"/>
  <c r="M67" i="39" s="1"/>
  <c r="E79" i="16"/>
  <c r="M40" i="39" s="1"/>
  <c r="E262" i="16"/>
  <c r="M222" i="39" s="1"/>
  <c r="E239" i="16"/>
  <c r="M198" i="39" s="1"/>
  <c r="G191" i="16"/>
  <c r="E135" i="16"/>
  <c r="M97" i="39" s="1"/>
  <c r="E113" i="16"/>
  <c r="M74" i="39" s="1"/>
  <c r="E134" i="16"/>
  <c r="M96" i="39" s="1"/>
  <c r="G182" i="16"/>
  <c r="G174" i="16"/>
  <c r="L264" i="18"/>
  <c r="X243" i="18"/>
  <c r="X239" i="18"/>
  <c r="X245" i="18"/>
  <c r="X141" i="18"/>
  <c r="X148" i="18"/>
  <c r="X108" i="18"/>
  <c r="X76" i="18"/>
  <c r="X104" i="18"/>
  <c r="X78" i="18"/>
  <c r="X249" i="18"/>
  <c r="X261" i="18"/>
  <c r="X242" i="18"/>
  <c r="X139" i="18"/>
  <c r="X117" i="18"/>
  <c r="X146" i="18"/>
  <c r="X103" i="18"/>
  <c r="X55" i="18"/>
  <c r="X53" i="18"/>
  <c r="X241" i="18"/>
  <c r="X246" i="18"/>
  <c r="X260" i="18"/>
  <c r="X109" i="18"/>
  <c r="X115" i="18"/>
  <c r="X79" i="18"/>
  <c r="X92" i="18"/>
  <c r="X111" i="18"/>
  <c r="X263" i="18"/>
  <c r="X238" i="18"/>
  <c r="X136" i="18"/>
  <c r="X138" i="18"/>
  <c r="X101" i="18"/>
  <c r="X140" i="18"/>
  <c r="X72" i="18"/>
  <c r="X54" i="18"/>
  <c r="X71" i="18"/>
  <c r="X248" i="18"/>
  <c r="X252" i="18"/>
  <c r="X237" i="18"/>
  <c r="X137" i="18"/>
  <c r="X95" i="18"/>
  <c r="X113" i="18"/>
  <c r="X106" i="18"/>
  <c r="X114" i="18"/>
  <c r="X52" i="18"/>
  <c r="X240" i="18"/>
  <c r="X244" i="18"/>
  <c r="X135" i="18"/>
  <c r="X118" i="18"/>
  <c r="X73" i="18"/>
  <c r="X105" i="18"/>
  <c r="X94" i="18"/>
  <c r="X107" i="18"/>
  <c r="X93" i="18"/>
  <c r="X251" i="18"/>
  <c r="X247" i="18"/>
  <c r="X250" i="18"/>
  <c r="X134" i="18"/>
  <c r="X102" i="18"/>
  <c r="X116" i="18"/>
  <c r="X91" i="18"/>
  <c r="X77" i="18"/>
  <c r="X80" i="18"/>
  <c r="X45" i="18"/>
  <c r="X262" i="18"/>
  <c r="X83" i="18"/>
  <c r="X236" i="18"/>
  <c r="X142" i="18"/>
  <c r="X110" i="18"/>
  <c r="X147" i="18"/>
  <c r="X98" i="18"/>
  <c r="X84" i="18"/>
  <c r="X90" i="18"/>
  <c r="AF166" i="18"/>
  <c r="AF155" i="18"/>
  <c r="AF159" i="18"/>
  <c r="AF154" i="18"/>
  <c r="AF152" i="18"/>
  <c r="AF153" i="18"/>
  <c r="AF165" i="18"/>
  <c r="AF164" i="18"/>
  <c r="AF161" i="18"/>
  <c r="AF160" i="18"/>
  <c r="Q255" i="18"/>
  <c r="Q87" i="18"/>
  <c r="AH264" i="18"/>
  <c r="Z255" i="18"/>
  <c r="Z87" i="18"/>
  <c r="AF222" i="18"/>
  <c r="AF60" i="18"/>
  <c r="AF217" i="18"/>
  <c r="AF44" i="18"/>
  <c r="AF213" i="18"/>
  <c r="AF59" i="18"/>
  <c r="AF216" i="18"/>
  <c r="AF211" i="18"/>
  <c r="AF58" i="18"/>
  <c r="AF223" i="18"/>
  <c r="AF67" i="18"/>
  <c r="AF215" i="18"/>
  <c r="AF64" i="18"/>
  <c r="AF212" i="18"/>
  <c r="AF68" i="18"/>
  <c r="AF214" i="18"/>
  <c r="AF61" i="18"/>
  <c r="I218" i="18"/>
  <c r="V87" i="18"/>
  <c r="V255" i="18"/>
  <c r="R211" i="18"/>
  <c r="R64" i="18"/>
  <c r="R223" i="18"/>
  <c r="R60" i="18"/>
  <c r="R216" i="18"/>
  <c r="R44" i="18"/>
  <c r="R212" i="18"/>
  <c r="R59" i="18"/>
  <c r="R217" i="18"/>
  <c r="R58" i="18"/>
  <c r="R222" i="18"/>
  <c r="R215" i="18"/>
  <c r="R67" i="18"/>
  <c r="R213" i="18"/>
  <c r="R61" i="18"/>
  <c r="R214" i="18"/>
  <c r="R68" i="18"/>
  <c r="AA222" i="18"/>
  <c r="AA60" i="18"/>
  <c r="AA215" i="18"/>
  <c r="AA44" i="18"/>
  <c r="AA211" i="18"/>
  <c r="AA59" i="18"/>
  <c r="AA223" i="18"/>
  <c r="AA68" i="18"/>
  <c r="AA216" i="18"/>
  <c r="AA58" i="18"/>
  <c r="AA213" i="18"/>
  <c r="AA214" i="18"/>
  <c r="AA64" i="18"/>
  <c r="AA212" i="18"/>
  <c r="AA67" i="18"/>
  <c r="AA217" i="18"/>
  <c r="AA61" i="18"/>
  <c r="AD130" i="18"/>
  <c r="AD122" i="18"/>
  <c r="AD121" i="18"/>
  <c r="AD123" i="18"/>
  <c r="AD128" i="18"/>
  <c r="AD228" i="18"/>
  <c r="AD127" i="18"/>
  <c r="AD126" i="18"/>
  <c r="AD125" i="18"/>
  <c r="AD131" i="18"/>
  <c r="AD129" i="18"/>
  <c r="AD124" i="18"/>
  <c r="AG218" i="18"/>
  <c r="J129" i="18"/>
  <c r="J190" i="18" s="1"/>
  <c r="J128" i="18"/>
  <c r="J121" i="18"/>
  <c r="J228" i="18"/>
  <c r="J131" i="18"/>
  <c r="J125" i="18"/>
  <c r="J126" i="18"/>
  <c r="J124" i="18"/>
  <c r="J130" i="18"/>
  <c r="J123" i="18"/>
  <c r="J127" i="18"/>
  <c r="J122" i="18"/>
  <c r="Z212" i="18"/>
  <c r="Z58" i="18"/>
  <c r="Z222" i="18"/>
  <c r="Z217" i="18"/>
  <c r="Z64" i="18"/>
  <c r="Z214" i="18"/>
  <c r="Z68" i="18"/>
  <c r="Z213" i="18"/>
  <c r="Z67" i="18"/>
  <c r="Z215" i="18"/>
  <c r="Z61" i="18"/>
  <c r="Z211" i="18"/>
  <c r="Z60" i="18"/>
  <c r="Z216" i="18"/>
  <c r="Z59" i="18"/>
  <c r="Z223" i="18"/>
  <c r="Z44" i="18"/>
  <c r="S201" i="18"/>
  <c r="S189" i="18"/>
  <c r="S198" i="18"/>
  <c r="S192" i="18"/>
  <c r="S187" i="18"/>
  <c r="S185" i="18"/>
  <c r="S176" i="18"/>
  <c r="S190" i="18"/>
  <c r="S191" i="18"/>
  <c r="S179" i="18"/>
  <c r="S177" i="18"/>
  <c r="S181" i="18"/>
  <c r="S205" i="18"/>
  <c r="S207" i="18"/>
  <c r="S182" i="18"/>
  <c r="S184" i="18"/>
  <c r="S197" i="18"/>
  <c r="S206" i="18"/>
  <c r="S203" i="18"/>
  <c r="S175" i="18"/>
  <c r="S202" i="18"/>
  <c r="S200" i="18"/>
  <c r="S186" i="18"/>
  <c r="S174" i="18"/>
  <c r="S204" i="18"/>
  <c r="S180" i="18"/>
  <c r="S183" i="18"/>
  <c r="S194" i="18"/>
  <c r="S193" i="18"/>
  <c r="S178" i="18"/>
  <c r="S173" i="18"/>
  <c r="Z125" i="18"/>
  <c r="Z126" i="18"/>
  <c r="Z124" i="18"/>
  <c r="Z130" i="18"/>
  <c r="Z123" i="18"/>
  <c r="Z127" i="18"/>
  <c r="Z122" i="18"/>
  <c r="Z228" i="18"/>
  <c r="Z128" i="18"/>
  <c r="Z131" i="18"/>
  <c r="Z129" i="18"/>
  <c r="Z121" i="18"/>
  <c r="AH223" i="18"/>
  <c r="AH59" i="18"/>
  <c r="AH222" i="18"/>
  <c r="AH216" i="18"/>
  <c r="AH58" i="18"/>
  <c r="AH214" i="18"/>
  <c r="AH68" i="18"/>
  <c r="AH213" i="18"/>
  <c r="AH64" i="18"/>
  <c r="AH212" i="18"/>
  <c r="AH61" i="18"/>
  <c r="AH217" i="18"/>
  <c r="AH60" i="18"/>
  <c r="AH211" i="18"/>
  <c r="AH67" i="18"/>
  <c r="AH215" i="18"/>
  <c r="AH44" i="18"/>
  <c r="AA202" i="18"/>
  <c r="AA186" i="18"/>
  <c r="AA181" i="18"/>
  <c r="AA194" i="18"/>
  <c r="AA192" i="18"/>
  <c r="AA178" i="18"/>
  <c r="AA184" i="18"/>
  <c r="AA189" i="18"/>
  <c r="AA206" i="18"/>
  <c r="AA176" i="18"/>
  <c r="AA203" i="18"/>
  <c r="AA180" i="18"/>
  <c r="AA200" i="18"/>
  <c r="AA175" i="18"/>
  <c r="AA198" i="18"/>
  <c r="AA207" i="18"/>
  <c r="AA193" i="18"/>
  <c r="AA182" i="18"/>
  <c r="AA190" i="18"/>
  <c r="AA201" i="18"/>
  <c r="AA187" i="18"/>
  <c r="AA185" i="18"/>
  <c r="AA174" i="18"/>
  <c r="AA197" i="18"/>
  <c r="AA204" i="18"/>
  <c r="AA183" i="18"/>
  <c r="AA205" i="18"/>
  <c r="AA191" i="18"/>
  <c r="AA179" i="18"/>
  <c r="AA177" i="18"/>
  <c r="AA173" i="18"/>
  <c r="T170" i="18"/>
  <c r="T43" i="18"/>
  <c r="T267" i="18"/>
  <c r="T196" i="18"/>
  <c r="T195" i="18"/>
  <c r="T268" i="18"/>
  <c r="V264" i="18"/>
  <c r="W153" i="18"/>
  <c r="W154" i="18"/>
  <c r="W166" i="18"/>
  <c r="W161" i="18"/>
  <c r="W159" i="18"/>
  <c r="W152" i="18"/>
  <c r="W165" i="18"/>
  <c r="W164" i="18"/>
  <c r="W160" i="18"/>
  <c r="W155" i="18"/>
  <c r="E233" i="18"/>
  <c r="AJ130" i="18"/>
  <c r="AJ128" i="18"/>
  <c r="AJ228" i="18"/>
  <c r="AJ123" i="18"/>
  <c r="AJ124" i="18"/>
  <c r="AJ122" i="18"/>
  <c r="AJ125" i="18"/>
  <c r="AJ129" i="18"/>
  <c r="AJ121" i="18"/>
  <c r="AJ127" i="18"/>
  <c r="AJ126" i="18"/>
  <c r="AJ131" i="18"/>
  <c r="I192" i="18"/>
  <c r="I198" i="18"/>
  <c r="I173" i="18"/>
  <c r="I184" i="18"/>
  <c r="I206" i="18"/>
  <c r="I193" i="18"/>
  <c r="I178" i="18"/>
  <c r="I183" i="18"/>
  <c r="I201" i="18"/>
  <c r="I177" i="18"/>
  <c r="I204" i="18"/>
  <c r="I203" i="18"/>
  <c r="I194" i="18"/>
  <c r="I176" i="18"/>
  <c r="I197" i="18"/>
  <c r="I182" i="18"/>
  <c r="I189" i="18"/>
  <c r="I191" i="18"/>
  <c r="I174" i="18"/>
  <c r="I187" i="18"/>
  <c r="I185" i="18"/>
  <c r="I207" i="18"/>
  <c r="I179" i="18"/>
  <c r="I190" i="18"/>
  <c r="I181" i="18"/>
  <c r="I186" i="18"/>
  <c r="V268" i="18"/>
  <c r="V196" i="18"/>
  <c r="V170" i="18"/>
  <c r="V43" i="18"/>
  <c r="V267" i="18"/>
  <c r="V195" i="18"/>
  <c r="X264" i="18"/>
  <c r="Y165" i="18"/>
  <c r="Y160" i="18"/>
  <c r="Y164" i="18"/>
  <c r="Y155" i="18"/>
  <c r="Y159" i="18"/>
  <c r="Y154" i="18"/>
  <c r="Y153" i="18"/>
  <c r="Y166" i="18"/>
  <c r="Y152" i="18"/>
  <c r="Y161" i="18"/>
  <c r="AI223" i="18"/>
  <c r="AI58" i="18"/>
  <c r="AI213" i="18"/>
  <c r="AI216" i="18"/>
  <c r="AI68" i="18"/>
  <c r="AI212" i="18"/>
  <c r="AI67" i="18"/>
  <c r="AI217" i="18"/>
  <c r="AI64" i="18"/>
  <c r="AI214" i="18"/>
  <c r="AI61" i="18"/>
  <c r="AI222" i="18"/>
  <c r="AI60" i="18"/>
  <c r="AI211" i="18"/>
  <c r="AI59" i="18"/>
  <c r="AI215" i="18"/>
  <c r="AI44" i="18"/>
  <c r="K181" i="18"/>
  <c r="K187" i="18"/>
  <c r="K179" i="18"/>
  <c r="K198" i="18"/>
  <c r="K204" i="18"/>
  <c r="K194" i="18"/>
  <c r="K192" i="18"/>
  <c r="K189" i="18"/>
  <c r="K207" i="18"/>
  <c r="K203" i="18"/>
  <c r="K177" i="18"/>
  <c r="K185" i="18"/>
  <c r="X268" i="18"/>
  <c r="X195" i="18"/>
  <c r="X267" i="18"/>
  <c r="X196" i="18"/>
  <c r="X170" i="18"/>
  <c r="X43" i="18"/>
  <c r="Z264" i="18"/>
  <c r="AA165" i="18"/>
  <c r="AA164" i="18"/>
  <c r="AA160" i="18"/>
  <c r="AA155" i="18"/>
  <c r="AA159" i="18"/>
  <c r="AA161" i="18"/>
  <c r="AA153" i="18"/>
  <c r="AA154" i="18"/>
  <c r="AA152" i="18"/>
  <c r="AA166" i="18"/>
  <c r="AC170" i="18"/>
  <c r="AC43" i="18"/>
  <c r="AC268" i="18"/>
  <c r="AC196" i="18"/>
  <c r="AC267" i="18"/>
  <c r="AC195" i="18"/>
  <c r="AE264" i="18"/>
  <c r="M255" i="18"/>
  <c r="M87" i="18"/>
  <c r="M184" i="18" s="1"/>
  <c r="W198" i="18"/>
  <c r="W203" i="18"/>
  <c r="W182" i="18"/>
  <c r="W180" i="18"/>
  <c r="W202" i="18"/>
  <c r="W190" i="18"/>
  <c r="W184" i="18"/>
  <c r="W174" i="18"/>
  <c r="W179" i="18"/>
  <c r="W194" i="18"/>
  <c r="W206" i="18"/>
  <c r="W176" i="18"/>
  <c r="W204" i="18"/>
  <c r="W186" i="18"/>
  <c r="W200" i="18"/>
  <c r="W183" i="18"/>
  <c r="W197" i="18"/>
  <c r="W178" i="18"/>
  <c r="W207" i="18"/>
  <c r="W175" i="18"/>
  <c r="W189" i="18"/>
  <c r="W177" i="18"/>
  <c r="W201" i="18"/>
  <c r="W205" i="18"/>
  <c r="W181" i="18"/>
  <c r="W193" i="18"/>
  <c r="W185" i="18"/>
  <c r="W192" i="18"/>
  <c r="W173" i="18"/>
  <c r="W191" i="18"/>
  <c r="W187" i="18"/>
  <c r="E173" i="14"/>
  <c r="L134" i="39" s="1"/>
  <c r="E182" i="14"/>
  <c r="L143" i="39" s="1"/>
  <c r="K18" i="20"/>
  <c r="K233" i="20" s="1"/>
  <c r="AE21" i="20"/>
  <c r="AC25" i="20"/>
  <c r="AB25" i="20"/>
  <c r="V28" i="20"/>
  <c r="AA2" i="20"/>
  <c r="V4" i="20"/>
  <c r="V46" i="20" s="1"/>
  <c r="Q6" i="20"/>
  <c r="Q47" i="20" s="1"/>
  <c r="T8" i="20"/>
  <c r="AF10" i="20"/>
  <c r="P14" i="20"/>
  <c r="AI17" i="20"/>
  <c r="AI229" i="20" s="1"/>
  <c r="Z21" i="20"/>
  <c r="W28" i="20"/>
  <c r="U11" i="20"/>
  <c r="K15" i="20"/>
  <c r="I19" i="20"/>
  <c r="H19" i="20"/>
  <c r="L15" i="20"/>
  <c r="AF18" i="20"/>
  <c r="AF233" i="20" s="1"/>
  <c r="U22" i="20"/>
  <c r="AB26" i="20"/>
  <c r="AH30" i="20"/>
  <c r="AG3" i="20"/>
  <c r="AJ5" i="20"/>
  <c r="AE7" i="20"/>
  <c r="AE156" i="20" s="1"/>
  <c r="Z9" i="20"/>
  <c r="Y21" i="20"/>
  <c r="AE28" i="20"/>
  <c r="AC11" i="20"/>
  <c r="S15" i="20"/>
  <c r="Q19" i="20"/>
  <c r="P19" i="20"/>
  <c r="AB15" i="20"/>
  <c r="R19" i="20"/>
  <c r="G23" i="20"/>
  <c r="N27" i="20"/>
  <c r="H2" i="20"/>
  <c r="K4" i="20"/>
  <c r="K46" i="20" s="1"/>
  <c r="N6" i="20"/>
  <c r="N47" i="20" s="1"/>
  <c r="I8" i="20"/>
  <c r="AG13" i="20"/>
  <c r="K11" i="20"/>
  <c r="AF27" i="20"/>
  <c r="AJ19" i="20"/>
  <c r="T11" i="20"/>
  <c r="U8" i="20"/>
  <c r="L4" i="20"/>
  <c r="L46" i="20" s="1"/>
  <c r="J27" i="20"/>
  <c r="M22" i="20"/>
  <c r="N13" i="20"/>
  <c r="K22" i="20"/>
  <c r="AA23" i="20"/>
  <c r="U25" i="20"/>
  <c r="P23" i="20"/>
  <c r="T19" i="20"/>
  <c r="X14" i="20"/>
  <c r="AI13" i="20"/>
  <c r="AH13" i="20"/>
  <c r="AF13" i="20"/>
  <c r="AD13" i="20"/>
  <c r="P13" i="20"/>
  <c r="AF12" i="20"/>
  <c r="U19" i="20"/>
  <c r="K23" i="20"/>
  <c r="I27" i="20"/>
  <c r="H27" i="20"/>
  <c r="AJ9" i="20"/>
  <c r="G4" i="20"/>
  <c r="G46" i="20" s="1"/>
  <c r="AF5" i="20"/>
  <c r="AA7" i="20"/>
  <c r="AA156" i="20" s="1"/>
  <c r="AD9" i="20"/>
  <c r="AJ12" i="20"/>
  <c r="AJ16" i="20"/>
  <c r="AJ232" i="20" s="1"/>
  <c r="Y20" i="20"/>
  <c r="P24" i="20"/>
  <c r="Q29" i="20"/>
  <c r="U24" i="20"/>
  <c r="T13" i="20"/>
  <c r="AH2" i="20"/>
  <c r="AB11" i="20"/>
  <c r="AJ26" i="20"/>
  <c r="M19" i="20"/>
  <c r="AG22" i="20"/>
  <c r="AE26" i="20"/>
  <c r="AD26" i="20"/>
  <c r="Z30" i="20"/>
  <c r="AC3" i="20"/>
  <c r="X5" i="20"/>
  <c r="S7" i="20"/>
  <c r="S156" i="20" s="1"/>
  <c r="V9" i="20"/>
  <c r="X12" i="20"/>
  <c r="T16" i="20"/>
  <c r="T232" i="20" s="1"/>
  <c r="I20" i="20"/>
  <c r="AD23" i="20"/>
  <c r="I25" i="20"/>
  <c r="R28" i="20"/>
  <c r="L16" i="20"/>
  <c r="L232" i="20" s="1"/>
  <c r="X2" i="20"/>
  <c r="L11" i="20"/>
  <c r="AI20" i="20"/>
  <c r="H14" i="20"/>
  <c r="J10" i="20"/>
  <c r="AA9" i="20"/>
  <c r="I21" i="20"/>
  <c r="AC24" i="20"/>
  <c r="AA28" i="20"/>
  <c r="Z28" i="20"/>
  <c r="X11" i="20"/>
  <c r="Y5" i="20"/>
  <c r="T7" i="20"/>
  <c r="T156" i="20" s="1"/>
  <c r="O9" i="20"/>
  <c r="L12" i="20"/>
  <c r="AJ15" i="20"/>
  <c r="L20" i="20"/>
  <c r="AE23" i="20"/>
  <c r="V27" i="20"/>
  <c r="L2" i="20"/>
  <c r="X15" i="20"/>
  <c r="AD19" i="20"/>
  <c r="G19" i="20"/>
  <c r="AG14" i="20"/>
  <c r="P18" i="20"/>
  <c r="P233" i="20" s="1"/>
  <c r="R13" i="20"/>
  <c r="AE18" i="20"/>
  <c r="AE233" i="20" s="1"/>
  <c r="G10" i="20"/>
  <c r="AA22" i="20"/>
  <c r="Q26" i="20"/>
  <c r="O30" i="20"/>
  <c r="N30" i="20"/>
  <c r="L13" i="20"/>
  <c r="M7" i="20"/>
  <c r="M156" i="20" s="1"/>
  <c r="H9" i="20"/>
  <c r="R11" i="20"/>
  <c r="AJ14" i="20"/>
  <c r="L19" i="20"/>
  <c r="R23" i="20"/>
  <c r="G27" i="20"/>
  <c r="AB30" i="20"/>
  <c r="AD3" i="20"/>
  <c r="AE29" i="20"/>
  <c r="AH20" i="20"/>
  <c r="AA17" i="20"/>
  <c r="AA229" i="20" s="1"/>
  <c r="AD21" i="20"/>
  <c r="Q30" i="20"/>
  <c r="G30" i="20"/>
  <c r="X23" i="20"/>
  <c r="AH11" i="20"/>
  <c r="AD8" i="20"/>
  <c r="M4" i="20"/>
  <c r="M46" i="20" s="1"/>
  <c r="L27" i="20"/>
  <c r="AF22" i="20"/>
  <c r="AC13" i="20"/>
  <c r="AH9" i="20"/>
  <c r="G20" i="20"/>
  <c r="W21" i="20"/>
  <c r="Q23" i="20"/>
  <c r="L21" i="20"/>
  <c r="V11" i="20"/>
  <c r="G11" i="20"/>
  <c r="W10" i="20"/>
  <c r="U10" i="20"/>
  <c r="T10" i="20"/>
  <c r="R10" i="20"/>
  <c r="AI9" i="20"/>
  <c r="V7" i="20"/>
  <c r="V156" i="20" s="1"/>
  <c r="Q17" i="20"/>
  <c r="Q229" i="20" s="1"/>
  <c r="G21" i="20"/>
  <c r="AI24" i="20"/>
  <c r="AH24" i="20"/>
  <c r="AH26" i="20"/>
  <c r="X30" i="20"/>
  <c r="AB3" i="20"/>
  <c r="W5" i="20"/>
  <c r="Z7" i="20"/>
  <c r="Z156" i="20" s="1"/>
  <c r="AC9" i="20"/>
  <c r="AI12" i="20"/>
  <c r="Q16" i="20"/>
  <c r="Q232" i="20" s="1"/>
  <c r="H20" i="20"/>
  <c r="AI22" i="20"/>
  <c r="M20" i="20"/>
  <c r="X29" i="20"/>
  <c r="I24" i="20"/>
  <c r="AE6" i="20"/>
  <c r="AE47" i="20" s="1"/>
  <c r="L14" i="20"/>
  <c r="I17" i="20"/>
  <c r="I229" i="20" s="1"/>
  <c r="AC20" i="20"/>
  <c r="AA24" i="20"/>
  <c r="Z24" i="20"/>
  <c r="R26" i="20"/>
  <c r="H30" i="20"/>
  <c r="T3" i="20"/>
  <c r="O5" i="20"/>
  <c r="R7" i="20"/>
  <c r="R156" i="20" s="1"/>
  <c r="U9" i="20"/>
  <c r="V12" i="20"/>
  <c r="AE15" i="20"/>
  <c r="V19" i="20"/>
  <c r="AC28" i="20"/>
  <c r="AJ21" i="20"/>
  <c r="L7" i="20"/>
  <c r="L156" i="20" s="1"/>
  <c r="AB19" i="20"/>
  <c r="Q4" i="20"/>
  <c r="Q46" i="20" s="1"/>
  <c r="T29" i="20"/>
  <c r="N8" i="20"/>
  <c r="Z3" i="20"/>
  <c r="O3" i="20"/>
  <c r="AI18" i="20"/>
  <c r="AI233" i="20" s="1"/>
  <c r="Y22" i="20"/>
  <c r="W26" i="20"/>
  <c r="V26" i="20"/>
  <c r="J30" i="20"/>
  <c r="U3" i="20"/>
  <c r="P5" i="20"/>
  <c r="K7" i="20"/>
  <c r="K156" i="20" s="1"/>
  <c r="N9" i="20"/>
  <c r="K12" i="20"/>
  <c r="AH15" i="20"/>
  <c r="W19" i="20"/>
  <c r="N23" i="20"/>
  <c r="M27" i="20"/>
  <c r="P25" i="20"/>
  <c r="AJ8" i="20"/>
  <c r="Y8" i="20"/>
  <c r="U29" i="20"/>
  <c r="U30" i="20"/>
  <c r="X3" i="20"/>
  <c r="AD18" i="20"/>
  <c r="AD233" i="20" s="1"/>
  <c r="K21" i="20"/>
  <c r="W20" i="20"/>
  <c r="M24" i="20"/>
  <c r="K28" i="20"/>
  <c r="J28" i="20"/>
  <c r="H11" i="20"/>
  <c r="I5" i="20"/>
  <c r="AH6" i="20"/>
  <c r="AH47" i="20" s="1"/>
  <c r="AC8" i="20"/>
  <c r="Q11" i="20"/>
  <c r="AH14" i="20"/>
  <c r="J19" i="20"/>
  <c r="AC22" i="20"/>
  <c r="T26" i="20"/>
  <c r="S30" i="20"/>
  <c r="AA27" i="20"/>
  <c r="R12" i="20"/>
  <c r="AE5" i="20"/>
  <c r="AB5" i="20"/>
  <c r="AI30" i="20"/>
  <c r="M28" i="20"/>
  <c r="AG27" i="20"/>
  <c r="T21" i="20"/>
  <c r="I9" i="20"/>
  <c r="Z6" i="20"/>
  <c r="Z47" i="20" s="1"/>
  <c r="I2" i="20"/>
  <c r="AH22" i="20"/>
  <c r="X18" i="20"/>
  <c r="X233" i="20" s="1"/>
  <c r="P10" i="20"/>
  <c r="AD7" i="20"/>
  <c r="AD156" i="20" s="1"/>
  <c r="AG17" i="20"/>
  <c r="AG229" i="20" s="1"/>
  <c r="S19" i="20"/>
  <c r="M21" i="20"/>
  <c r="AH16" i="20"/>
  <c r="AH232" i="20" s="1"/>
  <c r="AE8" i="20"/>
  <c r="V8" i="20"/>
  <c r="M8" i="20"/>
  <c r="L8" i="20"/>
  <c r="K8" i="20"/>
  <c r="J8" i="20"/>
  <c r="AA5" i="20"/>
  <c r="R5" i="20"/>
  <c r="M15" i="20"/>
  <c r="AG18" i="20"/>
  <c r="AG233" i="20" s="1"/>
  <c r="AE22" i="20"/>
  <c r="AD22" i="20"/>
  <c r="Z22" i="20"/>
  <c r="P26" i="20"/>
  <c r="AI29" i="20"/>
  <c r="S3" i="20"/>
  <c r="V5" i="20"/>
  <c r="Y7" i="20"/>
  <c r="Y156" i="20" s="1"/>
  <c r="AB9" i="20"/>
  <c r="T12" i="20"/>
  <c r="AD15" i="20"/>
  <c r="AE20" i="20"/>
  <c r="AE13" i="20"/>
  <c r="AD16" i="20"/>
  <c r="AD232" i="20" s="1"/>
  <c r="AE11" i="20"/>
  <c r="L28" i="20"/>
  <c r="P8" i="20"/>
  <c r="AI14" i="20"/>
  <c r="Y18" i="20"/>
  <c r="Y233" i="20" s="1"/>
  <c r="W22" i="20"/>
  <c r="V22" i="20"/>
  <c r="J22" i="20"/>
  <c r="AD25" i="20"/>
  <c r="S29" i="20"/>
  <c r="K3" i="20"/>
  <c r="N5" i="20"/>
  <c r="Q7" i="20"/>
  <c r="Q156" i="20" s="1"/>
  <c r="T9" i="20"/>
  <c r="H12" i="20"/>
  <c r="N15" i="20"/>
  <c r="Q22" i="20"/>
  <c r="AB17" i="20"/>
  <c r="AB229" i="20" s="1"/>
  <c r="Q28" i="20"/>
  <c r="AI8" i="20"/>
  <c r="AB22" i="20"/>
  <c r="H23" i="20"/>
  <c r="AJ3" i="20"/>
  <c r="AF21" i="20"/>
  <c r="X20" i="20"/>
  <c r="AE16" i="20"/>
  <c r="AE232" i="20" s="1"/>
  <c r="U20" i="20"/>
  <c r="S24" i="20"/>
  <c r="R24" i="20"/>
  <c r="AF25" i="20"/>
  <c r="V29" i="20"/>
  <c r="L3" i="20"/>
  <c r="G5" i="20"/>
  <c r="J7" i="20"/>
  <c r="J156" i="20" s="1"/>
  <c r="M9" i="20"/>
  <c r="I12" i="20"/>
  <c r="O15" i="20"/>
  <c r="AJ18" i="20"/>
  <c r="AJ233" i="20" s="1"/>
  <c r="Y26" i="20"/>
  <c r="U7" i="20"/>
  <c r="U156" i="20" s="1"/>
  <c r="N28" i="20"/>
  <c r="M2" i="20"/>
  <c r="I23" i="20"/>
  <c r="K10" i="20"/>
  <c r="AG16" i="20"/>
  <c r="AG232" i="20" s="1"/>
  <c r="Z14" i="20"/>
  <c r="S5" i="20"/>
  <c r="S18" i="20"/>
  <c r="S233" i="20" s="1"/>
  <c r="I22" i="20"/>
  <c r="G26" i="20"/>
  <c r="AJ25" i="20"/>
  <c r="H29" i="20"/>
  <c r="AI2" i="20"/>
  <c r="AD4" i="20"/>
  <c r="AD46" i="20" s="1"/>
  <c r="Y6" i="20"/>
  <c r="Y47" i="20" s="1"/>
  <c r="AB8" i="20"/>
  <c r="O11" i="20"/>
  <c r="AF14" i="20"/>
  <c r="U18" i="20"/>
  <c r="U233" i="20" s="1"/>
  <c r="L22" i="20"/>
  <c r="O28" i="20"/>
  <c r="S23" i="20"/>
  <c r="L23" i="20"/>
  <c r="L26" i="20"/>
  <c r="AA29" i="20"/>
  <c r="AA26" i="20"/>
  <c r="I26" i="20"/>
  <c r="Y23" i="20"/>
  <c r="L17" i="20"/>
  <c r="L229" i="20" s="1"/>
  <c r="AI6" i="20"/>
  <c r="AI47" i="20" s="1"/>
  <c r="R2" i="20"/>
  <c r="AJ22" i="20"/>
  <c r="Z18" i="20"/>
  <c r="Z233" i="20" s="1"/>
  <c r="AE10" i="20"/>
  <c r="AI5" i="20"/>
  <c r="Z5" i="20"/>
  <c r="AC15" i="20"/>
  <c r="O17" i="20"/>
  <c r="O229" i="20" s="1"/>
  <c r="AI16" i="20"/>
  <c r="AI232" i="20" s="1"/>
  <c r="AD14" i="20"/>
  <c r="AA6" i="20"/>
  <c r="AA47" i="20" s="1"/>
  <c r="R6" i="20"/>
  <c r="R47" i="20" s="1"/>
  <c r="I6" i="20"/>
  <c r="I47" i="20" s="1"/>
  <c r="H6" i="20"/>
  <c r="H47" i="20" s="1"/>
  <c r="G6" i="20"/>
  <c r="G47" i="20" s="1"/>
  <c r="AF3" i="20"/>
  <c r="W3" i="20"/>
  <c r="N3" i="20"/>
  <c r="I13" i="20"/>
  <c r="AC16" i="20"/>
  <c r="AC232" i="20" s="1"/>
  <c r="AA20" i="20"/>
  <c r="Z20" i="20"/>
  <c r="R18" i="20"/>
  <c r="R233" i="20" s="1"/>
  <c r="H22" i="20"/>
  <c r="AA25" i="20"/>
  <c r="AH29" i="20"/>
  <c r="R3" i="20"/>
  <c r="U5" i="20"/>
  <c r="X7" i="20"/>
  <c r="X156" i="20" s="1"/>
  <c r="S9" i="20"/>
  <c r="AJ11" i="20"/>
  <c r="AA18" i="20"/>
  <c r="AA233" i="20" s="1"/>
  <c r="S28" i="20"/>
  <c r="Y9" i="20"/>
  <c r="AC4" i="20"/>
  <c r="AC46" i="20" s="1"/>
  <c r="R15" i="20"/>
  <c r="AG29" i="20"/>
  <c r="AE12" i="20"/>
  <c r="U16" i="20"/>
  <c r="U232" i="20" s="1"/>
  <c r="S20" i="20"/>
  <c r="R20" i="20"/>
  <c r="AF17" i="20"/>
  <c r="AF229" i="20" s="1"/>
  <c r="V21" i="20"/>
  <c r="K25" i="20"/>
  <c r="R29" i="20"/>
  <c r="J3" i="20"/>
  <c r="M5" i="20"/>
  <c r="P7" i="20"/>
  <c r="P156" i="20" s="1"/>
  <c r="K9" i="20"/>
  <c r="W11" i="20"/>
  <c r="AI15" i="20"/>
  <c r="P11" i="20"/>
  <c r="W15" i="20"/>
  <c r="W2" i="20"/>
  <c r="AB10" i="20"/>
  <c r="V14" i="20"/>
  <c r="AI21" i="20"/>
  <c r="S13" i="20"/>
  <c r="N7" i="20"/>
  <c r="N156" i="20" s="1"/>
  <c r="AA14" i="20"/>
  <c r="Q18" i="20"/>
  <c r="Q233" i="20" s="1"/>
  <c r="O22" i="20"/>
  <c r="N22" i="20"/>
  <c r="X21" i="20"/>
  <c r="N25" i="20"/>
  <c r="AG28" i="20"/>
  <c r="AG2" i="20"/>
  <c r="AJ4" i="20"/>
  <c r="AJ46" i="20" s="1"/>
  <c r="I7" i="20"/>
  <c r="I156" i="20" s="1"/>
  <c r="L9" i="20"/>
  <c r="Y11" i="20"/>
  <c r="AB14" i="20"/>
  <c r="I18" i="20"/>
  <c r="I233" i="20" s="1"/>
  <c r="T20" i="20"/>
  <c r="T15" i="20"/>
  <c r="T18" i="20"/>
  <c r="T233" i="20" s="1"/>
  <c r="W14" i="20"/>
  <c r="AH21" i="20"/>
  <c r="W7" i="20"/>
  <c r="W156" i="20" s="1"/>
  <c r="AF26" i="20"/>
  <c r="P16" i="20"/>
  <c r="P232" i="20" s="1"/>
  <c r="O16" i="20"/>
  <c r="O232" i="20" s="1"/>
  <c r="AI19" i="20"/>
  <c r="AG23" i="20"/>
  <c r="AF23" i="20"/>
  <c r="AD24" i="20"/>
  <c r="T28" i="20"/>
  <c r="Z2" i="20"/>
  <c r="U4" i="20"/>
  <c r="U46" i="20" s="1"/>
  <c r="X6" i="20"/>
  <c r="X47" i="20" s="1"/>
  <c r="AA8" i="20"/>
  <c r="N11" i="20"/>
  <c r="M14" i="20"/>
  <c r="AH17" i="20"/>
  <c r="AH229" i="20" s="1"/>
  <c r="K26" i="20"/>
  <c r="K19" i="20"/>
  <c r="I11" i="20"/>
  <c r="U13" i="20"/>
  <c r="AG12" i="20"/>
  <c r="W24" i="20"/>
  <c r="AI23" i="20"/>
  <c r="U21" i="20"/>
  <c r="H15" i="20"/>
  <c r="AE4" i="20"/>
  <c r="AE46" i="20" s="1"/>
  <c r="O27" i="20"/>
  <c r="AB18" i="20"/>
  <c r="AB233" i="20" s="1"/>
  <c r="R14" i="20"/>
  <c r="R8" i="20"/>
  <c r="AE3" i="20"/>
  <c r="V3" i="20"/>
  <c r="Y13" i="20"/>
  <c r="G13" i="20"/>
  <c r="AE14" i="20"/>
  <c r="Z12" i="20"/>
  <c r="W4" i="20"/>
  <c r="W46" i="20" s="1"/>
  <c r="N4" i="20"/>
  <c r="N46" i="20" s="1"/>
  <c r="AI3" i="20"/>
  <c r="AH3" i="20"/>
  <c r="AF30" i="20"/>
  <c r="M30" i="20"/>
  <c r="Z29" i="20"/>
  <c r="K30" i="20"/>
  <c r="AI10" i="20"/>
  <c r="Y14" i="20"/>
  <c r="W18" i="20"/>
  <c r="W233" i="20" s="1"/>
  <c r="V18" i="20"/>
  <c r="V233" i="20" s="1"/>
  <c r="J14" i="20"/>
  <c r="AD17" i="20"/>
  <c r="AD229" i="20" s="1"/>
  <c r="S21" i="20"/>
  <c r="Z25" i="20"/>
  <c r="AF29" i="20"/>
  <c r="Q3" i="20"/>
  <c r="T5" i="20"/>
  <c r="O7" i="20"/>
  <c r="O156" i="20" s="1"/>
  <c r="J9" i="20"/>
  <c r="W16" i="20"/>
  <c r="W232" i="20" s="1"/>
  <c r="AG19" i="20"/>
  <c r="M3" i="20"/>
  <c r="H24" i="20"/>
  <c r="AD6" i="20"/>
  <c r="AD47" i="20" s="1"/>
  <c r="AC27" i="20"/>
  <c r="AA10" i="20"/>
  <c r="Q14" i="20"/>
  <c r="O18" i="20"/>
  <c r="O233" i="20" s="1"/>
  <c r="N18" i="20"/>
  <c r="N233" i="20" s="1"/>
  <c r="Z13" i="20"/>
  <c r="N17" i="20"/>
  <c r="N229" i="20" s="1"/>
  <c r="AG20" i="20"/>
  <c r="J25" i="20"/>
  <c r="P29" i="20"/>
  <c r="I3" i="20"/>
  <c r="L5" i="20"/>
  <c r="G7" i="20"/>
  <c r="AF8" i="20"/>
  <c r="AA11" i="20"/>
  <c r="H21" i="20"/>
  <c r="AG6" i="20"/>
  <c r="AG47" i="20" s="1"/>
  <c r="Z19" i="20"/>
  <c r="H4" i="20"/>
  <c r="H46" i="20" s="1"/>
  <c r="N10" i="20"/>
  <c r="V13" i="20"/>
  <c r="P30" i="20"/>
  <c r="Y29" i="20"/>
  <c r="W12" i="20"/>
  <c r="M16" i="20"/>
  <c r="M232" i="20" s="1"/>
  <c r="K20" i="20"/>
  <c r="J20" i="20"/>
  <c r="P17" i="20"/>
  <c r="P229" i="20" s="1"/>
  <c r="AJ20" i="20"/>
  <c r="Y24" i="20"/>
  <c r="AF28" i="20"/>
  <c r="AF2" i="20"/>
  <c r="AI4" i="20"/>
  <c r="AI46" i="20" s="1"/>
  <c r="H7" i="20"/>
  <c r="H156" i="20" s="1"/>
  <c r="AG8" i="20"/>
  <c r="J11" i="20"/>
  <c r="W30" i="20"/>
  <c r="H5" i="20"/>
  <c r="AA4" i="20"/>
  <c r="AA46" i="20" s="1"/>
  <c r="L6" i="20"/>
  <c r="L47" i="20" s="1"/>
  <c r="L25" i="20"/>
  <c r="AD5" i="20"/>
  <c r="AF24" i="20"/>
  <c r="M26" i="20"/>
  <c r="AJ2" i="20"/>
  <c r="K14" i="20"/>
  <c r="AE17" i="20"/>
  <c r="AE229" i="20" s="1"/>
  <c r="AC21" i="20"/>
  <c r="AB21" i="20"/>
  <c r="V20" i="20"/>
  <c r="L24" i="20"/>
  <c r="AE27" i="20"/>
  <c r="Q2" i="20"/>
  <c r="T4" i="20"/>
  <c r="T46" i="20" s="1"/>
  <c r="W6" i="20"/>
  <c r="W47" i="20" s="1"/>
  <c r="Z8" i="20"/>
  <c r="AC10" i="20"/>
  <c r="AA13" i="20"/>
  <c r="G24" i="20"/>
  <c r="AC12" i="20"/>
  <c r="O4" i="20"/>
  <c r="O46" i="20" s="1"/>
  <c r="AH7" i="20"/>
  <c r="AH156" i="20" s="1"/>
  <c r="J29" i="20"/>
  <c r="S22" i="20"/>
  <c r="AA19" i="20"/>
  <c r="M17" i="20"/>
  <c r="M229" i="20" s="1"/>
  <c r="AH12" i="20"/>
  <c r="AH27" i="20"/>
  <c r="AC18" i="20"/>
  <c r="AC233" i="20" s="1"/>
  <c r="T14" i="20"/>
  <c r="S8" i="20"/>
  <c r="J4" i="20"/>
  <c r="J46" i="20" s="1"/>
  <c r="L30" i="20"/>
  <c r="AA30" i="20"/>
  <c r="I30" i="20"/>
  <c r="AG10" i="20"/>
  <c r="AB29" i="20"/>
  <c r="V10" i="20"/>
  <c r="S2" i="20"/>
  <c r="J2" i="20"/>
  <c r="AJ30" i="20"/>
  <c r="Z26" i="20"/>
  <c r="X26" i="20"/>
  <c r="AI25" i="20"/>
  <c r="R25" i="20"/>
  <c r="G28" i="20"/>
  <c r="W29" i="20"/>
  <c r="U12" i="20"/>
  <c r="S16" i="20"/>
  <c r="S232" i="20" s="1"/>
  <c r="R16" i="20"/>
  <c r="R232" i="20" s="1"/>
  <c r="Z10" i="20"/>
  <c r="X13" i="20"/>
  <c r="K17" i="20"/>
  <c r="K229" i="20" s="1"/>
  <c r="R21" i="20"/>
  <c r="X25" i="20"/>
  <c r="AD29" i="20"/>
  <c r="P3" i="20"/>
  <c r="K5" i="20"/>
  <c r="AJ6" i="20"/>
  <c r="AJ47" i="20" s="1"/>
  <c r="S14" i="20"/>
  <c r="V30" i="20"/>
  <c r="AB24" i="20"/>
  <c r="AD11" i="20"/>
  <c r="W27" i="20"/>
  <c r="Y25" i="20"/>
  <c r="O29" i="20"/>
  <c r="M12" i="20"/>
  <c r="K16" i="20"/>
  <c r="K232" i="20" s="1"/>
  <c r="J16" i="20"/>
  <c r="J232" i="20" s="1"/>
  <c r="M10" i="20"/>
  <c r="K13" i="20"/>
  <c r="Y16" i="20"/>
  <c r="Y232" i="20" s="1"/>
  <c r="AF20" i="20"/>
  <c r="H25" i="20"/>
  <c r="N29" i="20"/>
  <c r="H3" i="20"/>
  <c r="AG4" i="20"/>
  <c r="AG46" i="20" s="1"/>
  <c r="AB6" i="20"/>
  <c r="AB47" i="20" s="1"/>
  <c r="O26" i="20"/>
  <c r="AD12" i="20"/>
  <c r="P28" i="20"/>
  <c r="AH8" i="20"/>
  <c r="W25" i="20"/>
  <c r="AH18" i="20"/>
  <c r="AH233" i="20" s="1"/>
  <c r="AI7" i="20"/>
  <c r="AI156" i="20" s="1"/>
  <c r="V17" i="20"/>
  <c r="V229" i="20" s="1"/>
  <c r="U27" i="20"/>
  <c r="S10" i="20"/>
  <c r="I14" i="20"/>
  <c r="G18" i="20"/>
  <c r="G233" i="20" s="1"/>
  <c r="AJ17" i="20"/>
  <c r="AJ229" i="20" s="1"/>
  <c r="M13" i="20"/>
  <c r="AB16" i="20"/>
  <c r="AB232" i="20" s="1"/>
  <c r="Q20" i="20"/>
  <c r="X24" i="20"/>
  <c r="AD28" i="20"/>
  <c r="AE2" i="20"/>
  <c r="AH4" i="20"/>
  <c r="AH46" i="20" s="1"/>
  <c r="AC6" i="20"/>
  <c r="AC47" i="20" s="1"/>
  <c r="X8" i="20"/>
  <c r="K24" i="20"/>
  <c r="AE19" i="20"/>
  <c r="AH23" i="20"/>
  <c r="AG21" i="20"/>
  <c r="Z16" i="20"/>
  <c r="Z232" i="20" s="1"/>
  <c r="X17" i="20"/>
  <c r="X229" i="20" s="1"/>
  <c r="R9" i="20"/>
  <c r="T30" i="20"/>
  <c r="I29" i="20"/>
  <c r="G12" i="20"/>
  <c r="AA15" i="20"/>
  <c r="Y19" i="20"/>
  <c r="X19" i="20"/>
  <c r="N16" i="20"/>
  <c r="N232" i="20" s="1"/>
  <c r="AH19" i="20"/>
  <c r="W23" i="20"/>
  <c r="AD27" i="20"/>
  <c r="P2" i="20"/>
  <c r="S4" i="20"/>
  <c r="S46" i="20" s="1"/>
  <c r="V6" i="20"/>
  <c r="V47" i="20" s="1"/>
  <c r="Q8" i="20"/>
  <c r="O10" i="20"/>
  <c r="AC19" i="20"/>
  <c r="Q27" i="20"/>
  <c r="X22" i="20"/>
  <c r="J26" i="20"/>
  <c r="S12" i="20"/>
  <c r="W17" i="20"/>
  <c r="W229" i="20" s="1"/>
  <c r="U14" i="20"/>
  <c r="AH25" i="20"/>
  <c r="X27" i="20"/>
  <c r="T22" i="20"/>
  <c r="J21" i="20"/>
  <c r="O14" i="20"/>
  <c r="J13" i="20"/>
  <c r="K29" i="20"/>
  <c r="N26" i="20"/>
  <c r="U23" i="20"/>
  <c r="AJ13" i="20"/>
  <c r="X16" i="20"/>
  <c r="X232" i="20" s="1"/>
  <c r="AC2" i="20"/>
  <c r="V15" i="20"/>
  <c r="AA3" i="20"/>
  <c r="AI11" i="20"/>
  <c r="AB12" i="20"/>
  <c r="AB28" i="20"/>
  <c r="Y15" i="20"/>
  <c r="T27" i="20"/>
  <c r="AI26" i="20"/>
  <c r="T17" i="20"/>
  <c r="T229" i="20" s="1"/>
  <c r="V23" i="20"/>
  <c r="M6" i="20"/>
  <c r="M47" i="20" s="1"/>
  <c r="X10" i="20"/>
  <c r="O13" i="20"/>
  <c r="AJ10" i="20"/>
  <c r="AJ112" i="20" s="1"/>
  <c r="R17" i="20"/>
  <c r="R229" i="20" s="1"/>
  <c r="T25" i="20"/>
  <c r="L18" i="20"/>
  <c r="L233" i="20" s="1"/>
  <c r="AF16" i="20"/>
  <c r="AF232" i="20" s="1"/>
  <c r="L29" i="20"/>
  <c r="AE9" i="20"/>
  <c r="AG24" i="20"/>
  <c r="AF19" i="20"/>
  <c r="Q21" i="20"/>
  <c r="AF11" i="20"/>
  <c r="Y12" i="20"/>
  <c r="H28" i="20"/>
  <c r="AF6" i="20"/>
  <c r="AF47" i="20" s="1"/>
  <c r="Z17" i="20"/>
  <c r="Z229" i="20" s="1"/>
  <c r="AE30" i="20"/>
  <c r="X9" i="20"/>
  <c r="T24" i="20"/>
  <c r="J24" i="20"/>
  <c r="S6" i="20"/>
  <c r="S47" i="20" s="1"/>
  <c r="AE24" i="20"/>
  <c r="P15" i="20"/>
  <c r="N19" i="20"/>
  <c r="I4" i="20"/>
  <c r="I46" i="20" s="1"/>
  <c r="J6" i="20"/>
  <c r="J47" i="20" s="1"/>
  <c r="I15" i="20"/>
  <c r="AH10" i="20"/>
  <c r="S26" i="20"/>
  <c r="AJ27" i="20"/>
  <c r="R22" i="20"/>
  <c r="AG25" i="20"/>
  <c r="N14" i="20"/>
  <c r="J17" i="20"/>
  <c r="J229" i="20" s="1"/>
  <c r="G3" i="20"/>
  <c r="P12" i="20"/>
  <c r="K27" i="20"/>
  <c r="G8" i="20"/>
  <c r="AD20" i="20"/>
  <c r="X4" i="20"/>
  <c r="X46" i="20" s="1"/>
  <c r="Z4" i="20"/>
  <c r="Z46" i="20" s="1"/>
  <c r="AF7" i="20"/>
  <c r="AF156" i="20" s="1"/>
  <c r="AG15" i="20"/>
  <c r="I16" i="20"/>
  <c r="I232" i="20" s="1"/>
  <c r="AD2" i="20"/>
  <c r="G9" i="20"/>
  <c r="AG7" i="20"/>
  <c r="AG156" i="20" s="1"/>
  <c r="Y30" i="20"/>
  <c r="Q12" i="20"/>
  <c r="AB27" i="20"/>
  <c r="H8" i="20"/>
  <c r="H10" i="20"/>
  <c r="AJ29" i="20"/>
  <c r="P6" i="20"/>
  <c r="P47" i="20" s="1"/>
  <c r="O24" i="20"/>
  <c r="AB23" i="20"/>
  <c r="J18" i="20"/>
  <c r="J233" i="20" s="1"/>
  <c r="AC23" i="20"/>
  <c r="J12" i="20"/>
  <c r="H13" i="20"/>
  <c r="X28" i="20"/>
  <c r="P9" i="20"/>
  <c r="G25" i="20"/>
  <c r="AG5" i="20"/>
  <c r="V16" i="20"/>
  <c r="V232" i="20" s="1"/>
  <c r="T2" i="20"/>
  <c r="O23" i="20"/>
  <c r="S25" i="20"/>
  <c r="AD30" i="20"/>
  <c r="N12" i="20"/>
  <c r="I28" i="20"/>
  <c r="Y2" i="20"/>
  <c r="H26" i="20"/>
  <c r="U28" i="20"/>
  <c r="Q9" i="20"/>
  <c r="T23" i="20"/>
  <c r="AH5" i="20"/>
  <c r="AC5" i="20"/>
  <c r="AD10" i="20"/>
  <c r="O6" i="20"/>
  <c r="O47" i="20" s="1"/>
  <c r="AI27" i="20"/>
  <c r="R27" i="20"/>
  <c r="P22" i="20"/>
  <c r="S27" i="20"/>
  <c r="O8" i="20"/>
  <c r="P21" i="20"/>
  <c r="AF4" i="20"/>
  <c r="AF46" i="20" s="1"/>
  <c r="AB4" i="20"/>
  <c r="AB46" i="20" s="1"/>
  <c r="I10" i="20"/>
  <c r="AF9" i="20"/>
  <c r="AJ24" i="20"/>
  <c r="G22" i="20"/>
  <c r="Y10" i="20"/>
  <c r="Q25" i="20"/>
  <c r="AF15" i="20"/>
  <c r="P20" i="20"/>
  <c r="Y4" i="20"/>
  <c r="Y46" i="20" s="1"/>
  <c r="Z11" i="20"/>
  <c r="Y17" i="20"/>
  <c r="Y229" i="20" s="1"/>
  <c r="W13" i="20"/>
  <c r="Z15" i="20"/>
  <c r="O2" i="20"/>
  <c r="U15" i="20"/>
  <c r="J5" i="20"/>
  <c r="N24" i="20"/>
  <c r="G2" i="20"/>
  <c r="AE25" i="20"/>
  <c r="J23" i="20"/>
  <c r="H18" i="20"/>
  <c r="H233" i="20" s="1"/>
  <c r="O25" i="20"/>
  <c r="K6" i="20"/>
  <c r="K47" i="20" s="1"/>
  <c r="H17" i="20"/>
  <c r="H229" i="20" s="1"/>
  <c r="AB2" i="20"/>
  <c r="AJ23" i="20"/>
  <c r="AI28" i="20"/>
  <c r="AB7" i="20"/>
  <c r="AB156" i="20" s="1"/>
  <c r="AB20" i="20"/>
  <c r="AC17" i="20"/>
  <c r="AC229" i="20" s="1"/>
  <c r="M25" i="20"/>
  <c r="M23" i="20"/>
  <c r="AB13" i="20"/>
  <c r="H16" i="20"/>
  <c r="H232" i="20" s="1"/>
  <c r="U2" i="20"/>
  <c r="V2" i="20"/>
  <c r="G17" i="20"/>
  <c r="G229" i="20" s="1"/>
  <c r="S11" i="20"/>
  <c r="AG11" i="20"/>
  <c r="Z27" i="20"/>
  <c r="Q13" i="20"/>
  <c r="O20" i="20"/>
  <c r="Z23" i="20"/>
  <c r="AC30" i="20"/>
  <c r="AC29" i="20"/>
  <c r="AC26" i="20"/>
  <c r="AA21" i="20"/>
  <c r="Q10" i="20"/>
  <c r="L10" i="20"/>
  <c r="V25" i="20"/>
  <c r="O12" i="20"/>
  <c r="AC14" i="20"/>
  <c r="G14" i="20"/>
  <c r="AA12" i="20"/>
  <c r="Y28" i="20"/>
  <c r="Q5" i="20"/>
  <c r="W8" i="20"/>
  <c r="G29" i="20"/>
  <c r="AG9" i="20"/>
  <c r="V24" i="20"/>
  <c r="T6" i="20"/>
  <c r="T47" i="20" s="1"/>
  <c r="M11" i="20"/>
  <c r="R30" i="20"/>
  <c r="U17" i="20"/>
  <c r="U229" i="20" s="1"/>
  <c r="O19" i="20"/>
  <c r="R4" i="20"/>
  <c r="R46" i="20" s="1"/>
  <c r="AA16" i="20"/>
  <c r="AA232" i="20" s="1"/>
  <c r="G16" i="20"/>
  <c r="G232" i="20" s="1"/>
  <c r="J15" i="20"/>
  <c r="U26" i="20"/>
  <c r="Y27" i="20"/>
  <c r="M18" i="20"/>
  <c r="M233" i="20" s="1"/>
  <c r="S17" i="20"/>
  <c r="S229" i="20" s="1"/>
  <c r="M29" i="20"/>
  <c r="AJ7" i="20"/>
  <c r="AJ156" i="20" s="1"/>
  <c r="N21" i="20"/>
  <c r="AG30" i="20"/>
  <c r="U6" i="20"/>
  <c r="U47" i="20" s="1"/>
  <c r="AH28" i="20"/>
  <c r="W9" i="20"/>
  <c r="Q24" i="20"/>
  <c r="AJ28" i="20"/>
  <c r="K2" i="20"/>
  <c r="AG26" i="20"/>
  <c r="AC7" i="20"/>
  <c r="AC156" i="20" s="1"/>
  <c r="N20" i="20"/>
  <c r="P4" i="20"/>
  <c r="P46" i="20" s="1"/>
  <c r="O21" i="20"/>
  <c r="Y3" i="20"/>
  <c r="Q15" i="20"/>
  <c r="G15" i="20"/>
  <c r="N2" i="20"/>
  <c r="P27" i="20"/>
  <c r="H42" i="21"/>
  <c r="G2" i="22" s="1" a="1"/>
  <c r="AB49" i="21"/>
  <c r="AB51" i="21"/>
  <c r="AB52" i="21"/>
  <c r="AB48" i="21"/>
  <c r="AB47" i="21"/>
  <c r="AB50" i="21"/>
  <c r="E131" i="16"/>
  <c r="M92" i="39" s="1"/>
  <c r="E130" i="16"/>
  <c r="M91" i="39" s="1"/>
  <c r="E215" i="16"/>
  <c r="M176" i="39" s="1"/>
  <c r="E217" i="16"/>
  <c r="M178" i="39" s="1"/>
  <c r="E159" i="16"/>
  <c r="M121" i="39" s="1"/>
  <c r="N40" i="27"/>
  <c r="Z40" i="27"/>
  <c r="X40" i="27"/>
  <c r="F40" i="27"/>
  <c r="Y40" i="27"/>
  <c r="C40" i="27"/>
  <c r="AB40" i="27"/>
  <c r="R40" i="27"/>
  <c r="U40" i="27"/>
  <c r="A41" i="27"/>
  <c r="T40" i="27"/>
  <c r="J40" i="27"/>
  <c r="K40" i="27"/>
  <c r="AA40" i="27"/>
  <c r="W40" i="27"/>
  <c r="L40" i="27"/>
  <c r="Q40" i="27"/>
  <c r="AC40" i="27"/>
  <c r="I40" i="27"/>
  <c r="O40" i="27"/>
  <c r="D40" i="27"/>
  <c r="E40" i="27"/>
  <c r="S40" i="27"/>
  <c r="G40" i="27"/>
  <c r="H40" i="27" s="1"/>
  <c r="V40" i="27"/>
  <c r="B40" i="27"/>
  <c r="AJ40" i="27" s="1"/>
  <c r="M40" i="27"/>
  <c r="P40" i="27"/>
  <c r="E80" i="16"/>
  <c r="M41" i="39" s="1"/>
  <c r="G202" i="16"/>
  <c r="E73" i="16"/>
  <c r="M34" i="39" s="1"/>
  <c r="E108" i="16"/>
  <c r="M69" i="39" s="1"/>
  <c r="E107" i="16"/>
  <c r="M68" i="39" s="1"/>
  <c r="E263" i="16"/>
  <c r="M223" i="39" s="1"/>
  <c r="E247" i="16"/>
  <c r="M206" i="39" s="1"/>
  <c r="E242" i="16"/>
  <c r="M201" i="39" s="1"/>
  <c r="E83" i="16"/>
  <c r="M44" i="39" s="1"/>
  <c r="E205" i="16"/>
  <c r="M166" i="39" s="1"/>
  <c r="E177" i="16"/>
  <c r="M138" i="39" s="1"/>
  <c r="E179" i="16"/>
  <c r="M140" i="39" s="1"/>
  <c r="AF195" i="18"/>
  <c r="AF196" i="18"/>
  <c r="AF170" i="18"/>
  <c r="AF43" i="18"/>
  <c r="AF267" i="18"/>
  <c r="AF268" i="18"/>
  <c r="Z218" i="18"/>
  <c r="R264" i="18"/>
  <c r="H255" i="18"/>
  <c r="H87" i="18"/>
  <c r="H184" i="18" s="1"/>
  <c r="N264" i="18"/>
  <c r="P255" i="18"/>
  <c r="P87" i="18"/>
  <c r="H218" i="18"/>
  <c r="U127" i="18"/>
  <c r="U126" i="18"/>
  <c r="U125" i="18"/>
  <c r="U131" i="18"/>
  <c r="U130" i="18"/>
  <c r="U128" i="18"/>
  <c r="U123" i="18"/>
  <c r="U122" i="18"/>
  <c r="U124" i="18"/>
  <c r="U228" i="18"/>
  <c r="U129" i="18"/>
  <c r="U121" i="18"/>
  <c r="X218" i="18"/>
  <c r="G196" i="18"/>
  <c r="G170" i="18"/>
  <c r="G43" i="18"/>
  <c r="G267" i="18"/>
  <c r="G268" i="18"/>
  <c r="G195" i="18"/>
  <c r="AC228" i="18"/>
  <c r="AC127" i="18"/>
  <c r="AC126" i="18"/>
  <c r="AC125" i="18"/>
  <c r="AC131" i="18"/>
  <c r="AC123" i="18"/>
  <c r="AC122" i="18"/>
  <c r="AC129" i="18"/>
  <c r="AC121" i="18"/>
  <c r="AC124" i="18"/>
  <c r="AC128" i="18"/>
  <c r="AC130" i="18"/>
  <c r="AF218" i="18"/>
  <c r="O268" i="18"/>
  <c r="O195" i="18"/>
  <c r="O170" i="18"/>
  <c r="O43" i="18"/>
  <c r="O196" i="18"/>
  <c r="O267" i="18"/>
  <c r="R203" i="18"/>
  <c r="R189" i="18"/>
  <c r="R190" i="18"/>
  <c r="R182" i="18"/>
  <c r="R187" i="18"/>
  <c r="R185" i="18"/>
  <c r="R201" i="18"/>
  <c r="R181" i="18"/>
  <c r="R179" i="18"/>
  <c r="R174" i="18"/>
  <c r="R206" i="18"/>
  <c r="R194" i="18"/>
  <c r="R173" i="18"/>
  <c r="R192" i="18"/>
  <c r="R204" i="18"/>
  <c r="R205" i="18"/>
  <c r="R186" i="18"/>
  <c r="R183" i="18"/>
  <c r="R191" i="18"/>
  <c r="R197" i="18"/>
  <c r="R200" i="18"/>
  <c r="R178" i="18"/>
  <c r="R184" i="18"/>
  <c r="R207" i="18"/>
  <c r="R193" i="18"/>
  <c r="R176" i="18"/>
  <c r="R177" i="18"/>
  <c r="R198" i="18"/>
  <c r="R202" i="18"/>
  <c r="R180" i="18"/>
  <c r="R175" i="18"/>
  <c r="AE43" i="18"/>
  <c r="AE267" i="18"/>
  <c r="AE268" i="18"/>
  <c r="AE195" i="18"/>
  <c r="AE196" i="18"/>
  <c r="AE170" i="18"/>
  <c r="Z205" i="18"/>
  <c r="Z190" i="18"/>
  <c r="Z207" i="18"/>
  <c r="Z177" i="18"/>
  <c r="Z200" i="18"/>
  <c r="Z181" i="18"/>
  <c r="Z202" i="18"/>
  <c r="Z184" i="18"/>
  <c r="Z206" i="18"/>
  <c r="Z193" i="18"/>
  <c r="Z173" i="18"/>
  <c r="Z187" i="18"/>
  <c r="Z176" i="18"/>
  <c r="Z204" i="18"/>
  <c r="Z179" i="18"/>
  <c r="Z175" i="18"/>
  <c r="Z191" i="18"/>
  <c r="Z197" i="18"/>
  <c r="Z185" i="18"/>
  <c r="Z201" i="18"/>
  <c r="Z192" i="18"/>
  <c r="Z186" i="18"/>
  <c r="Z174" i="18"/>
  <c r="Z198" i="18"/>
  <c r="Z194" i="18"/>
  <c r="Z189" i="18"/>
  <c r="Z178" i="18"/>
  <c r="Z203" i="18"/>
  <c r="Z182" i="18"/>
  <c r="Z180" i="18"/>
  <c r="Z183" i="18"/>
  <c r="H125" i="18"/>
  <c r="H129" i="18"/>
  <c r="H190" i="18" s="1"/>
  <c r="H131" i="18"/>
  <c r="H124" i="18"/>
  <c r="H130" i="18"/>
  <c r="H123" i="18"/>
  <c r="H128" i="18"/>
  <c r="H122" i="18"/>
  <c r="H127" i="18"/>
  <c r="H121" i="18"/>
  <c r="H228" i="18"/>
  <c r="H126" i="18"/>
  <c r="I242" i="18"/>
  <c r="I246" i="18"/>
  <c r="I252" i="18"/>
  <c r="I148" i="18"/>
  <c r="I109" i="18"/>
  <c r="I72" i="18"/>
  <c r="I84" i="18"/>
  <c r="I79" i="18"/>
  <c r="I92" i="18"/>
  <c r="I263" i="18"/>
  <c r="I238" i="18"/>
  <c r="I249" i="18"/>
  <c r="I140" i="18"/>
  <c r="I101" i="18"/>
  <c r="I146" i="18"/>
  <c r="I105" i="18"/>
  <c r="I55" i="18"/>
  <c r="I52" i="18"/>
  <c r="I248" i="18"/>
  <c r="I260" i="18"/>
  <c r="I135" i="18"/>
  <c r="I138" i="18"/>
  <c r="I95" i="18"/>
  <c r="I115" i="18"/>
  <c r="I93" i="18"/>
  <c r="I113" i="18"/>
  <c r="I107" i="18"/>
  <c r="I240" i="18"/>
  <c r="I245" i="18"/>
  <c r="I244" i="18"/>
  <c r="I111" i="18"/>
  <c r="I73" i="18"/>
  <c r="I202" i="18" s="1"/>
  <c r="I114" i="18"/>
  <c r="I83" i="18"/>
  <c r="I106" i="18"/>
  <c r="I102" i="18"/>
  <c r="I262" i="18"/>
  <c r="I237" i="18"/>
  <c r="I142" i="18"/>
  <c r="I137" i="18"/>
  <c r="I147" i="18"/>
  <c r="I139" i="18"/>
  <c r="I76" i="18"/>
  <c r="I180" i="18" s="1"/>
  <c r="I77" i="18"/>
  <c r="I80" i="18"/>
  <c r="I247" i="18"/>
  <c r="I251" i="18"/>
  <c r="I134" i="18"/>
  <c r="I118" i="18"/>
  <c r="I116" i="18"/>
  <c r="I103" i="18"/>
  <c r="I54" i="18"/>
  <c r="I205" i="18" s="1"/>
  <c r="I78" i="18"/>
  <c r="I239" i="18"/>
  <c r="I243" i="18"/>
  <c r="I241" i="18"/>
  <c r="I136" i="18"/>
  <c r="I108" i="18"/>
  <c r="I104" i="18"/>
  <c r="I98" i="18"/>
  <c r="I53" i="18"/>
  <c r="I45" i="18"/>
  <c r="I250" i="18"/>
  <c r="I261" i="18"/>
  <c r="I236" i="18"/>
  <c r="I141" i="18"/>
  <c r="I117" i="18"/>
  <c r="I94" i="18"/>
  <c r="I90" i="18"/>
  <c r="I91" i="18"/>
  <c r="I110" i="18"/>
  <c r="I71" i="18"/>
  <c r="K218" i="18"/>
  <c r="O255" i="18"/>
  <c r="O87" i="18"/>
  <c r="AB207" i="18"/>
  <c r="AB178" i="18"/>
  <c r="AB180" i="18"/>
  <c r="AB201" i="18"/>
  <c r="AB192" i="18"/>
  <c r="AB206" i="18"/>
  <c r="AB175" i="18"/>
  <c r="AB193" i="18"/>
  <c r="AB190" i="18"/>
  <c r="AB200" i="18"/>
  <c r="AB182" i="18"/>
  <c r="AB205" i="18"/>
  <c r="AB203" i="18"/>
  <c r="AB187" i="18"/>
  <c r="AB185" i="18"/>
  <c r="AB174" i="18"/>
  <c r="AB197" i="18"/>
  <c r="AB198" i="18"/>
  <c r="AB179" i="18"/>
  <c r="AB177" i="18"/>
  <c r="AB173" i="18"/>
  <c r="AB189" i="18"/>
  <c r="AB202" i="18"/>
  <c r="AB184" i="18"/>
  <c r="AB183" i="18"/>
  <c r="AB204" i="18"/>
  <c r="AB194" i="18"/>
  <c r="AB176" i="18"/>
  <c r="AB191" i="18"/>
  <c r="AB186" i="18"/>
  <c r="AB181" i="18"/>
  <c r="AG170" i="18"/>
  <c r="AG43" i="18"/>
  <c r="AG268" i="18"/>
  <c r="AG267" i="18"/>
  <c r="AG196" i="18"/>
  <c r="AG195" i="18"/>
  <c r="AI264" i="18"/>
  <c r="AJ160" i="18"/>
  <c r="AJ153" i="18"/>
  <c r="AJ166" i="18"/>
  <c r="AJ152" i="18"/>
  <c r="AJ165" i="18"/>
  <c r="AJ155" i="18"/>
  <c r="AJ164" i="18"/>
  <c r="AJ154" i="18"/>
  <c r="AJ161" i="18"/>
  <c r="AJ159" i="18"/>
  <c r="I255" i="18"/>
  <c r="I87" i="18"/>
  <c r="AD206" i="18"/>
  <c r="AD204" i="18"/>
  <c r="AD184" i="18"/>
  <c r="AD174" i="18"/>
  <c r="AD187" i="18"/>
  <c r="AD197" i="18"/>
  <c r="AD176" i="18"/>
  <c r="AD180" i="18"/>
  <c r="AD191" i="18"/>
  <c r="AD205" i="18"/>
  <c r="AD179" i="18"/>
  <c r="AD186" i="18"/>
  <c r="AD198" i="18"/>
  <c r="AD178" i="18"/>
  <c r="AD201" i="18"/>
  <c r="AD185" i="18"/>
  <c r="AD183" i="18"/>
  <c r="AD192" i="18"/>
  <c r="AD203" i="18"/>
  <c r="AD177" i="18"/>
  <c r="AD175" i="18"/>
  <c r="AD173" i="18"/>
  <c r="AD194" i="18"/>
  <c r="AD207" i="18"/>
  <c r="AD193" i="18"/>
  <c r="AD182" i="18"/>
  <c r="AD181" i="18"/>
  <c r="AD202" i="18"/>
  <c r="AD190" i="18"/>
  <c r="AD200" i="18"/>
  <c r="AD189" i="18"/>
  <c r="J262" i="18"/>
  <c r="J237" i="18"/>
  <c r="J142" i="18"/>
  <c r="J147" i="18"/>
  <c r="J116" i="18"/>
  <c r="J80" i="18"/>
  <c r="J103" i="18"/>
  <c r="J101" i="18"/>
  <c r="J102" i="18"/>
  <c r="J247" i="18"/>
  <c r="J252" i="18"/>
  <c r="J134" i="18"/>
  <c r="J139" i="18"/>
  <c r="J108" i="18"/>
  <c r="J79" i="18"/>
  <c r="J83" i="18"/>
  <c r="J77" i="18"/>
  <c r="J45" i="18"/>
  <c r="J239" i="18"/>
  <c r="J244" i="18"/>
  <c r="J243" i="18"/>
  <c r="J137" i="18"/>
  <c r="J94" i="18"/>
  <c r="J78" i="18"/>
  <c r="J98" i="18"/>
  <c r="J54" i="18"/>
  <c r="J90" i="18"/>
  <c r="J261" i="18"/>
  <c r="J236" i="18"/>
  <c r="J141" i="18"/>
  <c r="J118" i="18"/>
  <c r="J72" i="18"/>
  <c r="J71" i="18"/>
  <c r="J84" i="18"/>
  <c r="J73" i="18"/>
  <c r="J246" i="18"/>
  <c r="J250" i="18"/>
  <c r="J240" i="18"/>
  <c r="J110" i="18"/>
  <c r="J146" i="18"/>
  <c r="J114" i="18"/>
  <c r="J109" i="18"/>
  <c r="J53" i="18"/>
  <c r="J105" i="18"/>
  <c r="J238" i="18"/>
  <c r="J242" i="18"/>
  <c r="J148" i="18"/>
  <c r="J136" i="18"/>
  <c r="J115" i="18"/>
  <c r="J113" i="18"/>
  <c r="J91" i="18"/>
  <c r="J104" i="18"/>
  <c r="J95" i="18"/>
  <c r="J241" i="18"/>
  <c r="J245" i="18"/>
  <c r="J248" i="18"/>
  <c r="J263" i="18"/>
  <c r="J135" i="18"/>
  <c r="J93" i="18"/>
  <c r="J111" i="18"/>
  <c r="J106" i="18"/>
  <c r="J52" i="18"/>
  <c r="J117" i="18"/>
  <c r="J107" i="18"/>
  <c r="J138" i="18"/>
  <c r="J55" i="18"/>
  <c r="J206" i="18" s="1"/>
  <c r="J249" i="18"/>
  <c r="J92" i="18"/>
  <c r="J260" i="18"/>
  <c r="J76" i="18"/>
  <c r="J180" i="18" s="1"/>
  <c r="J251" i="18"/>
  <c r="J140" i="18"/>
  <c r="L218" i="18"/>
  <c r="AI197" i="18"/>
  <c r="AI203" i="18"/>
  <c r="AI186" i="18"/>
  <c r="AI193" i="18"/>
  <c r="AI202" i="18"/>
  <c r="AI180" i="18"/>
  <c r="AI178" i="18"/>
  <c r="AI184" i="18"/>
  <c r="AI194" i="18"/>
  <c r="AI204" i="18"/>
  <c r="AI175" i="18"/>
  <c r="AI207" i="18"/>
  <c r="AI201" i="18"/>
  <c r="AI174" i="18"/>
  <c r="AI206" i="18"/>
  <c r="AI191" i="18"/>
  <c r="AI192" i="18"/>
  <c r="AI182" i="18"/>
  <c r="AI198" i="18"/>
  <c r="AI200" i="18"/>
  <c r="AI187" i="18"/>
  <c r="AI173" i="18"/>
  <c r="AI205" i="18"/>
  <c r="AI189" i="18"/>
  <c r="AI177" i="18"/>
  <c r="AI176" i="18"/>
  <c r="AI190" i="18"/>
  <c r="AI181" i="18"/>
  <c r="AI179" i="18"/>
  <c r="AI185" i="18"/>
  <c r="AI183" i="18"/>
  <c r="N211" i="18"/>
  <c r="N60" i="18"/>
  <c r="N217" i="18"/>
  <c r="N212" i="18"/>
  <c r="N44" i="18"/>
  <c r="N222" i="18"/>
  <c r="N68" i="18"/>
  <c r="N214" i="18"/>
  <c r="N67" i="18"/>
  <c r="N215" i="18"/>
  <c r="N59" i="18"/>
  <c r="N213" i="18"/>
  <c r="N58" i="18"/>
  <c r="N216" i="18"/>
  <c r="N61" i="18"/>
  <c r="N64" i="18"/>
  <c r="N223" i="18"/>
  <c r="Q228" i="18"/>
  <c r="Q131" i="18"/>
  <c r="Q128" i="18"/>
  <c r="Q130" i="18"/>
  <c r="Q124" i="18"/>
  <c r="Q129" i="18"/>
  <c r="Q123" i="18"/>
  <c r="Q122" i="18"/>
  <c r="Q126" i="18"/>
  <c r="Q121" i="18"/>
  <c r="Q125" i="18"/>
  <c r="Q127" i="18"/>
  <c r="R262" i="18"/>
  <c r="R237" i="18"/>
  <c r="R243" i="18"/>
  <c r="R147" i="18"/>
  <c r="R72" i="18"/>
  <c r="R71" i="18"/>
  <c r="R83" i="18"/>
  <c r="R54" i="18"/>
  <c r="R77" i="18"/>
  <c r="R247" i="18"/>
  <c r="R252" i="18"/>
  <c r="R240" i="18"/>
  <c r="R139" i="18"/>
  <c r="R138" i="18"/>
  <c r="R137" i="18"/>
  <c r="R102" i="18"/>
  <c r="R98" i="18"/>
  <c r="R45" i="18"/>
  <c r="R239" i="18"/>
  <c r="R244" i="18"/>
  <c r="R142" i="18"/>
  <c r="R118" i="18"/>
  <c r="R115" i="18"/>
  <c r="R114" i="18"/>
  <c r="R90" i="18"/>
  <c r="R53" i="18"/>
  <c r="R109" i="18"/>
  <c r="R261" i="18"/>
  <c r="R236" i="18"/>
  <c r="R134" i="18"/>
  <c r="R110" i="18"/>
  <c r="R107" i="18"/>
  <c r="R136" i="18"/>
  <c r="R73" i="18"/>
  <c r="R91" i="18"/>
  <c r="R84" i="18"/>
  <c r="R246" i="18"/>
  <c r="R250" i="18"/>
  <c r="R263" i="18"/>
  <c r="R117" i="18"/>
  <c r="R93" i="18"/>
  <c r="R113" i="18"/>
  <c r="R55" i="18"/>
  <c r="R52" i="18"/>
  <c r="R238" i="18"/>
  <c r="R242" i="18"/>
  <c r="R141" i="18"/>
  <c r="R116" i="18"/>
  <c r="R80" i="18"/>
  <c r="R146" i="18"/>
  <c r="R105" i="18"/>
  <c r="R135" i="18"/>
  <c r="R104" i="18"/>
  <c r="R241" i="18"/>
  <c r="R245" i="18"/>
  <c r="R248" i="18"/>
  <c r="R140" i="18"/>
  <c r="R94" i="18"/>
  <c r="R78" i="18"/>
  <c r="R103" i="18"/>
  <c r="R76" i="18"/>
  <c r="R101" i="18"/>
  <c r="R95" i="18"/>
  <c r="R249" i="18"/>
  <c r="R106" i="18"/>
  <c r="R260" i="18"/>
  <c r="R92" i="18"/>
  <c r="R251" i="18"/>
  <c r="R148" i="18"/>
  <c r="R108" i="18"/>
  <c r="R79" i="18"/>
  <c r="R111" i="18"/>
  <c r="T218" i="18"/>
  <c r="E201" i="14"/>
  <c r="L162" i="39" s="1"/>
  <c r="AD219" i="18" l="1"/>
  <c r="AD221" i="18" s="1"/>
  <c r="V219" i="18"/>
  <c r="V221" i="18" s="1"/>
  <c r="AJ219" i="18"/>
  <c r="E199" i="16"/>
  <c r="M160" i="39" s="1"/>
  <c r="AA219" i="18"/>
  <c r="E219" i="16"/>
  <c r="M180" i="39" s="1"/>
  <c r="M237" i="39" s="1"/>
  <c r="W219" i="18"/>
  <c r="W221" i="18" s="1"/>
  <c r="I219" i="18"/>
  <c r="I221" i="18" s="1"/>
  <c r="AC219" i="18"/>
  <c r="AC221" i="18" s="1"/>
  <c r="K219" i="18"/>
  <c r="M219" i="18"/>
  <c r="M221" i="18" s="1"/>
  <c r="S219" i="18"/>
  <c r="S221" i="18" s="1"/>
  <c r="N219" i="18"/>
  <c r="R219" i="18"/>
  <c r="R221" i="18" s="1"/>
  <c r="P219" i="18"/>
  <c r="P221" i="18" s="1"/>
  <c r="J219" i="18"/>
  <c r="J221" i="18" s="1"/>
  <c r="O219" i="18"/>
  <c r="O221" i="18" s="1"/>
  <c r="L219" i="18"/>
  <c r="L221" i="18" s="1"/>
  <c r="G219" i="18"/>
  <c r="G221" i="18" s="1"/>
  <c r="Y219" i="18"/>
  <c r="Y221" i="18" s="1"/>
  <c r="Q219" i="18"/>
  <c r="AH219" i="18"/>
  <c r="AH221" i="18" s="1"/>
  <c r="Z219" i="18"/>
  <c r="Z221" i="18" s="1"/>
  <c r="X219" i="18"/>
  <c r="X221" i="18" s="1"/>
  <c r="AB219" i="18"/>
  <c r="AB221" i="18" s="1"/>
  <c r="H219" i="18"/>
  <c r="U219" i="18"/>
  <c r="U221" i="18" s="1"/>
  <c r="AE219" i="18"/>
  <c r="AE221" i="18" s="1"/>
  <c r="AG219" i="18"/>
  <c r="AI219" i="18"/>
  <c r="AI221" i="18" s="1"/>
  <c r="AF219" i="18"/>
  <c r="AF221" i="18" s="1"/>
  <c r="G199" i="18"/>
  <c r="H199" i="18"/>
  <c r="Y188" i="20"/>
  <c r="Y208" i="20"/>
  <c r="Y199" i="20"/>
  <c r="U188" i="20"/>
  <c r="U199" i="20"/>
  <c r="U208" i="20"/>
  <c r="AH188" i="20"/>
  <c r="AH199" i="20"/>
  <c r="AH208" i="20"/>
  <c r="AE188" i="20"/>
  <c r="AE199" i="20"/>
  <c r="AE208" i="20"/>
  <c r="X188" i="20"/>
  <c r="X199" i="20"/>
  <c r="X208" i="20"/>
  <c r="O188" i="20"/>
  <c r="O208" i="20"/>
  <c r="O199" i="20"/>
  <c r="AB188" i="20"/>
  <c r="AB199" i="20"/>
  <c r="AB208" i="20"/>
  <c r="I188" i="20"/>
  <c r="I208" i="20"/>
  <c r="I199" i="20"/>
  <c r="AA188" i="20"/>
  <c r="AA199" i="20"/>
  <c r="AA208" i="20"/>
  <c r="AG188" i="20"/>
  <c r="AG199" i="20"/>
  <c r="AG208" i="20"/>
  <c r="AC188" i="20"/>
  <c r="AC208" i="20"/>
  <c r="AC199" i="20"/>
  <c r="H208" i="20"/>
  <c r="AJ188" i="20"/>
  <c r="AJ199" i="20"/>
  <c r="AJ208" i="20"/>
  <c r="G208" i="20"/>
  <c r="AD188" i="20"/>
  <c r="AD199" i="20"/>
  <c r="AD208" i="20"/>
  <c r="P188" i="20"/>
  <c r="P199" i="20"/>
  <c r="P208" i="20"/>
  <c r="V188" i="20"/>
  <c r="V199" i="20"/>
  <c r="V208" i="20"/>
  <c r="W188" i="20"/>
  <c r="W199" i="20"/>
  <c r="W208" i="20"/>
  <c r="R188" i="20"/>
  <c r="R208" i="20"/>
  <c r="R199" i="20"/>
  <c r="AF188" i="20"/>
  <c r="AF208" i="20"/>
  <c r="AF199" i="20"/>
  <c r="L188" i="20"/>
  <c r="L208" i="20"/>
  <c r="L199" i="20"/>
  <c r="Q199" i="20"/>
  <c r="Q188" i="20"/>
  <c r="Q208" i="20"/>
  <c r="N188" i="20"/>
  <c r="N199" i="20"/>
  <c r="N208" i="20"/>
  <c r="J188" i="20"/>
  <c r="J208" i="20"/>
  <c r="J199" i="20"/>
  <c r="S188" i="20"/>
  <c r="S199" i="20"/>
  <c r="S208" i="20"/>
  <c r="AI188" i="20"/>
  <c r="AI199" i="20"/>
  <c r="AI208" i="20"/>
  <c r="M188" i="20"/>
  <c r="M199" i="20"/>
  <c r="M208" i="20"/>
  <c r="K188" i="20"/>
  <c r="K199" i="20"/>
  <c r="K208" i="20"/>
  <c r="Z188" i="20"/>
  <c r="Z199" i="20"/>
  <c r="Z208" i="20"/>
  <c r="T188" i="20"/>
  <c r="T208" i="20"/>
  <c r="T199" i="20"/>
  <c r="J258" i="20"/>
  <c r="J259" i="20"/>
  <c r="L258" i="20"/>
  <c r="L259" i="20"/>
  <c r="AD259" i="20"/>
  <c r="AD258" i="20"/>
  <c r="T258" i="20"/>
  <c r="T259" i="20"/>
  <c r="Q259" i="20"/>
  <c r="Q258" i="20"/>
  <c r="AI259" i="20"/>
  <c r="AI258" i="20"/>
  <c r="AE259" i="20"/>
  <c r="AE258" i="20"/>
  <c r="Y258" i="20"/>
  <c r="Y259" i="20"/>
  <c r="U258" i="20"/>
  <c r="U259" i="20"/>
  <c r="V258" i="20"/>
  <c r="V259" i="20"/>
  <c r="K258" i="20"/>
  <c r="K259" i="20"/>
  <c r="S258" i="20"/>
  <c r="S259" i="20"/>
  <c r="AF258" i="20"/>
  <c r="AF259" i="20"/>
  <c r="AC258" i="20"/>
  <c r="AC259" i="20"/>
  <c r="AH259" i="20"/>
  <c r="AH258" i="20"/>
  <c r="W259" i="20"/>
  <c r="W258" i="20"/>
  <c r="M258" i="20"/>
  <c r="M259" i="20"/>
  <c r="R259" i="20"/>
  <c r="R258" i="20"/>
  <c r="AG259" i="20"/>
  <c r="AG258" i="20"/>
  <c r="AJ259" i="20"/>
  <c r="AJ258" i="20"/>
  <c r="O259" i="20"/>
  <c r="O258" i="20"/>
  <c r="Z259" i="20"/>
  <c r="Z258" i="20"/>
  <c r="AB259" i="20"/>
  <c r="AB258" i="20"/>
  <c r="H258" i="20"/>
  <c r="H259" i="20"/>
  <c r="N259" i="20"/>
  <c r="N258" i="20"/>
  <c r="X259" i="20"/>
  <c r="X258" i="20"/>
  <c r="AA259" i="20"/>
  <c r="AA258" i="20"/>
  <c r="G258" i="20"/>
  <c r="G259" i="20"/>
  <c r="P259" i="20"/>
  <c r="P258" i="20"/>
  <c r="I258" i="20"/>
  <c r="I259" i="20"/>
  <c r="J230" i="20"/>
  <c r="J231" i="20"/>
  <c r="J227" i="20"/>
  <c r="J226" i="20"/>
  <c r="Z230" i="20"/>
  <c r="Z231" i="20"/>
  <c r="Z227" i="20"/>
  <c r="Z226" i="20"/>
  <c r="V230" i="20"/>
  <c r="V231" i="20"/>
  <c r="V226" i="20"/>
  <c r="V227" i="20"/>
  <c r="N230" i="20"/>
  <c r="N231" i="20"/>
  <c r="N227" i="20"/>
  <c r="N226" i="20"/>
  <c r="AE231" i="20"/>
  <c r="AE230" i="20"/>
  <c r="AE226" i="20"/>
  <c r="AE227" i="20"/>
  <c r="G231" i="20"/>
  <c r="G230" i="20"/>
  <c r="G227" i="20"/>
  <c r="G226" i="20"/>
  <c r="AG231" i="20"/>
  <c r="AG230" i="20"/>
  <c r="AG226" i="20"/>
  <c r="AG227" i="20"/>
  <c r="I231" i="20"/>
  <c r="I230" i="20"/>
  <c r="I227" i="20"/>
  <c r="I226" i="20"/>
  <c r="Q231" i="20"/>
  <c r="Q230" i="20"/>
  <c r="Q227" i="20"/>
  <c r="Q226" i="20"/>
  <c r="Y231" i="20"/>
  <c r="Y230" i="20"/>
  <c r="Y227" i="20"/>
  <c r="Y226" i="20"/>
  <c r="H231" i="20"/>
  <c r="H230" i="20"/>
  <c r="H227" i="20"/>
  <c r="H226" i="20"/>
  <c r="AC230" i="20"/>
  <c r="AC231" i="20"/>
  <c r="AC226" i="20"/>
  <c r="AC227" i="20"/>
  <c r="O231" i="20"/>
  <c r="O230" i="20"/>
  <c r="O226" i="20"/>
  <c r="O227" i="20"/>
  <c r="AD230" i="20"/>
  <c r="AD231" i="20"/>
  <c r="AD227" i="20"/>
  <c r="AD226" i="20"/>
  <c r="L230" i="20"/>
  <c r="L231" i="20"/>
  <c r="L226" i="20"/>
  <c r="L227" i="20"/>
  <c r="AH230" i="20"/>
  <c r="AH231" i="20"/>
  <c r="AH227" i="20"/>
  <c r="AH226" i="20"/>
  <c r="AJ230" i="20"/>
  <c r="AJ231" i="20"/>
  <c r="AJ227" i="20"/>
  <c r="AJ226" i="20"/>
  <c r="AB230" i="20"/>
  <c r="AB231" i="20"/>
  <c r="AB227" i="20"/>
  <c r="AB226" i="20"/>
  <c r="W231" i="20"/>
  <c r="W230" i="20"/>
  <c r="W226" i="20"/>
  <c r="W227" i="20"/>
  <c r="U230" i="20"/>
  <c r="U231" i="20"/>
  <c r="U226" i="20"/>
  <c r="U227" i="20"/>
  <c r="AF231" i="20"/>
  <c r="AF230" i="20"/>
  <c r="AF227" i="20"/>
  <c r="AF226" i="20"/>
  <c r="P231" i="20"/>
  <c r="P230" i="20"/>
  <c r="P227" i="20"/>
  <c r="P226" i="20"/>
  <c r="R230" i="20"/>
  <c r="R231" i="20"/>
  <c r="R227" i="20"/>
  <c r="R226" i="20"/>
  <c r="K231" i="20"/>
  <c r="K230" i="20"/>
  <c r="K226" i="20"/>
  <c r="K227" i="20"/>
  <c r="AA231" i="20"/>
  <c r="AA230" i="20"/>
  <c r="AA227" i="20"/>
  <c r="AA226" i="20"/>
  <c r="T230" i="20"/>
  <c r="T231" i="20"/>
  <c r="T226" i="20"/>
  <c r="T227" i="20"/>
  <c r="AI231" i="20"/>
  <c r="AI230" i="20"/>
  <c r="AI227" i="20"/>
  <c r="AI226" i="20"/>
  <c r="M230" i="20"/>
  <c r="M231" i="20"/>
  <c r="M226" i="20"/>
  <c r="M227" i="20"/>
  <c r="X231" i="20"/>
  <c r="X230" i="20"/>
  <c r="X227" i="20"/>
  <c r="X226" i="20"/>
  <c r="S231" i="20"/>
  <c r="S230" i="20"/>
  <c r="S227" i="20"/>
  <c r="S226" i="20"/>
  <c r="AA143" i="20"/>
  <c r="AB143" i="20"/>
  <c r="AG112" i="20"/>
  <c r="N112" i="20"/>
  <c r="I143" i="20"/>
  <c r="X143" i="20"/>
  <c r="Y143" i="20"/>
  <c r="O112" i="20"/>
  <c r="AA112" i="20"/>
  <c r="J143" i="20"/>
  <c r="U112" i="20"/>
  <c r="M112" i="20"/>
  <c r="V112" i="20"/>
  <c r="N143" i="20"/>
  <c r="L143" i="20"/>
  <c r="S143" i="20"/>
  <c r="Z143" i="20"/>
  <c r="E143" i="18"/>
  <c r="N105" i="39" s="1"/>
  <c r="W143" i="20"/>
  <c r="AJ143" i="20"/>
  <c r="U143" i="20"/>
  <c r="G143" i="20"/>
  <c r="H143" i="20"/>
  <c r="AF143" i="20"/>
  <c r="AD143" i="20"/>
  <c r="L112" i="20"/>
  <c r="I112" i="20"/>
  <c r="AH143" i="20"/>
  <c r="V143" i="20"/>
  <c r="K112" i="20"/>
  <c r="AF112" i="20"/>
  <c r="X112" i="20"/>
  <c r="P143" i="20"/>
  <c r="AI143" i="20"/>
  <c r="AE143" i="20"/>
  <c r="K143" i="20"/>
  <c r="P112" i="20"/>
  <c r="AD112" i="20"/>
  <c r="S112" i="20"/>
  <c r="Q143" i="20"/>
  <c r="AE112" i="20"/>
  <c r="T143" i="20"/>
  <c r="AC143" i="20"/>
  <c r="AG143" i="20"/>
  <c r="R143" i="20"/>
  <c r="O143" i="20"/>
  <c r="Y112" i="20"/>
  <c r="M143" i="20"/>
  <c r="Q112" i="20"/>
  <c r="AC112" i="20"/>
  <c r="W112" i="20"/>
  <c r="AI112" i="20"/>
  <c r="J112" i="20"/>
  <c r="E112" i="18"/>
  <c r="N73" i="39" s="1"/>
  <c r="G112" i="20"/>
  <c r="F110" i="20"/>
  <c r="H112" i="20"/>
  <c r="AH112" i="20"/>
  <c r="R112" i="20"/>
  <c r="Z112" i="20"/>
  <c r="AB112" i="20"/>
  <c r="T112" i="20"/>
  <c r="E142" i="18"/>
  <c r="N104" i="39" s="1"/>
  <c r="E201" i="16"/>
  <c r="M162" i="39" s="1"/>
  <c r="U58" i="23" a="1"/>
  <c r="U58" i="23" s="1"/>
  <c r="E208" i="18"/>
  <c r="N169" i="39" s="1"/>
  <c r="Q221" i="18"/>
  <c r="AJ221" i="18"/>
  <c r="U56" i="23" a="1"/>
  <c r="U56" i="23" s="1"/>
  <c r="H201" i="18"/>
  <c r="E267" i="18"/>
  <c r="N227" i="39" s="1"/>
  <c r="N43" i="20"/>
  <c r="N267" i="20"/>
  <c r="N268" i="20"/>
  <c r="N196" i="20"/>
  <c r="N195" i="20"/>
  <c r="N170" i="20"/>
  <c r="N174" i="20"/>
  <c r="N194" i="20"/>
  <c r="N203" i="20"/>
  <c r="N179" i="20"/>
  <c r="N176" i="20"/>
  <c r="N177" i="20"/>
  <c r="N182" i="20"/>
  <c r="N197" i="20"/>
  <c r="N184" i="20"/>
  <c r="N190" i="20"/>
  <c r="N178" i="20"/>
  <c r="N180" i="20"/>
  <c r="N200" i="20"/>
  <c r="N183" i="20"/>
  <c r="N198" i="20"/>
  <c r="N175" i="20"/>
  <c r="N206" i="20"/>
  <c r="N185" i="20"/>
  <c r="N192" i="20"/>
  <c r="N181" i="20"/>
  <c r="N204" i="20"/>
  <c r="N187" i="20"/>
  <c r="N205" i="20"/>
  <c r="N186" i="20"/>
  <c r="N207" i="20"/>
  <c r="N193" i="20"/>
  <c r="N201" i="20"/>
  <c r="N191" i="20"/>
  <c r="N202" i="20"/>
  <c r="N189" i="20"/>
  <c r="N173" i="20"/>
  <c r="E232" i="20"/>
  <c r="V267" i="20"/>
  <c r="V196" i="20"/>
  <c r="V268" i="20"/>
  <c r="V170" i="20"/>
  <c r="V195" i="20"/>
  <c r="V43" i="20"/>
  <c r="AB161" i="20"/>
  <c r="AB164" i="20"/>
  <c r="AB159" i="20"/>
  <c r="AB166" i="20"/>
  <c r="AB155" i="20"/>
  <c r="AB165" i="20"/>
  <c r="AB160" i="20"/>
  <c r="AB152" i="20"/>
  <c r="AB153" i="20"/>
  <c r="AB154" i="20"/>
  <c r="W255" i="20"/>
  <c r="W87" i="20"/>
  <c r="H87" i="20"/>
  <c r="H184" i="20" s="1"/>
  <c r="H255" i="20"/>
  <c r="H214" i="20"/>
  <c r="H215" i="20"/>
  <c r="H60" i="20"/>
  <c r="H175" i="20" s="1"/>
  <c r="H67" i="20"/>
  <c r="H64" i="20"/>
  <c r="H216" i="20"/>
  <c r="H212" i="20"/>
  <c r="H222" i="20"/>
  <c r="H223" i="20"/>
  <c r="H68" i="20"/>
  <c r="H58" i="20"/>
  <c r="H173" i="20" s="1"/>
  <c r="H211" i="20"/>
  <c r="H61" i="20"/>
  <c r="H176" i="20" s="1"/>
  <c r="H59" i="20"/>
  <c r="H174" i="20" s="1"/>
  <c r="H213" i="20"/>
  <c r="H217" i="20"/>
  <c r="H44" i="20"/>
  <c r="AH223" i="20"/>
  <c r="AH217" i="20"/>
  <c r="AH222" i="20"/>
  <c r="AH60" i="20"/>
  <c r="AH64" i="20"/>
  <c r="AH216" i="20"/>
  <c r="AH215" i="20"/>
  <c r="AH44" i="20"/>
  <c r="AH67" i="20"/>
  <c r="AH213" i="20"/>
  <c r="AH211" i="20"/>
  <c r="AH59" i="20"/>
  <c r="AH214" i="20"/>
  <c r="AH61" i="20"/>
  <c r="AH58" i="20"/>
  <c r="AH68" i="20"/>
  <c r="AH212" i="20"/>
  <c r="AC268" i="20"/>
  <c r="AC43" i="20"/>
  <c r="AC195" i="20"/>
  <c r="AC170" i="20"/>
  <c r="AC267" i="20"/>
  <c r="AC196" i="20"/>
  <c r="J192" i="20"/>
  <c r="J207" i="20"/>
  <c r="J204" i="20"/>
  <c r="J177" i="20"/>
  <c r="J202" i="20"/>
  <c r="J184" i="20"/>
  <c r="J179" i="20"/>
  <c r="J194" i="20"/>
  <c r="J203" i="20"/>
  <c r="J187" i="20"/>
  <c r="J185" i="20"/>
  <c r="J198" i="20"/>
  <c r="J183" i="20"/>
  <c r="J189" i="20"/>
  <c r="J181" i="20"/>
  <c r="AI153" i="20"/>
  <c r="AI161" i="20"/>
  <c r="AI160" i="20"/>
  <c r="AI165" i="20"/>
  <c r="AI166" i="20"/>
  <c r="AI154" i="20"/>
  <c r="AI164" i="20"/>
  <c r="AI159" i="20"/>
  <c r="AI155" i="20"/>
  <c r="AI152" i="20"/>
  <c r="Q43" i="20"/>
  <c r="Q267" i="20"/>
  <c r="Q196" i="20"/>
  <c r="Q268" i="20"/>
  <c r="Q170" i="20"/>
  <c r="Q195" i="20"/>
  <c r="AJ170" i="20"/>
  <c r="AJ43" i="20"/>
  <c r="AJ196" i="20"/>
  <c r="AJ268" i="20"/>
  <c r="AJ267" i="20"/>
  <c r="AJ195" i="20"/>
  <c r="AJ218" i="20"/>
  <c r="V255" i="20"/>
  <c r="V87" i="20"/>
  <c r="G166" i="20"/>
  <c r="G154" i="20"/>
  <c r="G200" i="20" s="1"/>
  <c r="G165" i="20"/>
  <c r="G156" i="20"/>
  <c r="G160" i="20"/>
  <c r="G161" i="20"/>
  <c r="G155" i="20"/>
  <c r="G164" i="20"/>
  <c r="G153" i="20"/>
  <c r="G159" i="20"/>
  <c r="G152" i="20"/>
  <c r="G197" i="20" s="1"/>
  <c r="AG264" i="20"/>
  <c r="S197" i="20"/>
  <c r="S191" i="20"/>
  <c r="S193" i="20"/>
  <c r="S206" i="20"/>
  <c r="S181" i="20"/>
  <c r="S178" i="20"/>
  <c r="S180" i="20"/>
  <c r="S187" i="20"/>
  <c r="S185" i="20"/>
  <c r="S204" i="20"/>
  <c r="S175" i="20"/>
  <c r="S173" i="20"/>
  <c r="S198" i="20"/>
  <c r="S182" i="20"/>
  <c r="S174" i="20"/>
  <c r="S179" i="20"/>
  <c r="S207" i="20"/>
  <c r="S194" i="20"/>
  <c r="S200" i="20"/>
  <c r="S190" i="20"/>
  <c r="S184" i="20"/>
  <c r="S183" i="20"/>
  <c r="S186" i="20"/>
  <c r="S192" i="20"/>
  <c r="S202" i="20"/>
  <c r="S176" i="20"/>
  <c r="S189" i="20"/>
  <c r="S177" i="20"/>
  <c r="S205" i="20"/>
  <c r="S201" i="20"/>
  <c r="S203" i="20"/>
  <c r="AI189" i="20"/>
  <c r="AI204" i="20"/>
  <c r="AI185" i="20"/>
  <c r="AI201" i="20"/>
  <c r="AI178" i="20"/>
  <c r="AI175" i="20"/>
  <c r="AI187" i="20"/>
  <c r="AI192" i="20"/>
  <c r="AI174" i="20"/>
  <c r="AI202" i="20"/>
  <c r="AI173" i="20"/>
  <c r="AI200" i="20"/>
  <c r="AI205" i="20"/>
  <c r="AI203" i="20"/>
  <c r="AI198" i="20"/>
  <c r="AI197" i="20"/>
  <c r="AI182" i="20"/>
  <c r="AI206" i="20"/>
  <c r="AI186" i="20"/>
  <c r="AI184" i="20"/>
  <c r="AI180" i="20"/>
  <c r="AI183" i="20"/>
  <c r="AI177" i="20"/>
  <c r="AI207" i="20"/>
  <c r="AI191" i="20"/>
  <c r="AI190" i="20"/>
  <c r="AI194" i="20"/>
  <c r="AI179" i="20"/>
  <c r="AI193" i="20"/>
  <c r="AI176" i="20"/>
  <c r="AI181" i="20"/>
  <c r="R218" i="20"/>
  <c r="W98" i="20"/>
  <c r="W252" i="20"/>
  <c r="W55" i="20"/>
  <c r="W110" i="20"/>
  <c r="W135" i="20"/>
  <c r="W246" i="20"/>
  <c r="W140" i="20"/>
  <c r="W116" i="20"/>
  <c r="W83" i="20"/>
  <c r="W136" i="20"/>
  <c r="W251" i="20"/>
  <c r="W90" i="20"/>
  <c r="W139" i="20"/>
  <c r="W243" i="20"/>
  <c r="W93" i="20"/>
  <c r="W94" i="20"/>
  <c r="W95" i="20"/>
  <c r="W237" i="20"/>
  <c r="W244" i="20"/>
  <c r="W54" i="20"/>
  <c r="W53" i="20"/>
  <c r="W115" i="20"/>
  <c r="W241" i="20"/>
  <c r="W80" i="20"/>
  <c r="W72" i="20"/>
  <c r="W71" i="20"/>
  <c r="W118" i="20"/>
  <c r="W250" i="20"/>
  <c r="W238" i="20"/>
  <c r="W102" i="20"/>
  <c r="W260" i="20"/>
  <c r="W77" i="20"/>
  <c r="W148" i="20"/>
  <c r="W142" i="20"/>
  <c r="W78" i="20"/>
  <c r="W114" i="20"/>
  <c r="W104" i="20"/>
  <c r="W242" i="20"/>
  <c r="W248" i="20"/>
  <c r="W45" i="20"/>
  <c r="W240" i="20"/>
  <c r="W261" i="20"/>
  <c r="W91" i="20"/>
  <c r="W245" i="20"/>
  <c r="W236" i="20"/>
  <c r="W84" i="20"/>
  <c r="W134" i="20"/>
  <c r="W141" i="20"/>
  <c r="W146" i="20"/>
  <c r="W138" i="20"/>
  <c r="W113" i="20"/>
  <c r="W117" i="20"/>
  <c r="W147" i="20"/>
  <c r="W239" i="20"/>
  <c r="W105" i="20"/>
  <c r="W108" i="20"/>
  <c r="W92" i="20"/>
  <c r="W137" i="20"/>
  <c r="W106" i="20"/>
  <c r="W52" i="20"/>
  <c r="W107" i="20"/>
  <c r="W263" i="20"/>
  <c r="W101" i="20"/>
  <c r="W103" i="20"/>
  <c r="W73" i="20"/>
  <c r="W262" i="20"/>
  <c r="W76" i="20"/>
  <c r="W111" i="20"/>
  <c r="W249" i="20"/>
  <c r="W79" i="20"/>
  <c r="W247" i="20"/>
  <c r="W109" i="20"/>
  <c r="R268" i="20"/>
  <c r="R195" i="20"/>
  <c r="R196" i="20"/>
  <c r="R267" i="20"/>
  <c r="R43" i="20"/>
  <c r="R170" i="20"/>
  <c r="AJ249" i="20"/>
  <c r="AJ242" i="20"/>
  <c r="AJ52" i="20"/>
  <c r="AJ93" i="20"/>
  <c r="AJ110" i="20"/>
  <c r="AJ243" i="20"/>
  <c r="AJ240" i="20"/>
  <c r="AJ114" i="20"/>
  <c r="AJ102" i="20"/>
  <c r="AJ246" i="20"/>
  <c r="AJ239" i="20"/>
  <c r="AJ91" i="20"/>
  <c r="AJ105" i="20"/>
  <c r="AJ140" i="20"/>
  <c r="AJ261" i="20"/>
  <c r="AJ78" i="20"/>
  <c r="AJ83" i="20"/>
  <c r="AJ72" i="20"/>
  <c r="AJ147" i="20"/>
  <c r="AJ248" i="20"/>
  <c r="AJ142" i="20"/>
  <c r="AJ139" i="20"/>
  <c r="AJ116" i="20"/>
  <c r="AJ137" i="20"/>
  <c r="AJ260" i="20"/>
  <c r="AJ80" i="20"/>
  <c r="AJ77" i="20"/>
  <c r="AJ101" i="20"/>
  <c r="AJ241" i="20"/>
  <c r="AJ252" i="20"/>
  <c r="AJ71" i="20"/>
  <c r="AJ98" i="20"/>
  <c r="AJ108" i="20"/>
  <c r="AJ148" i="20"/>
  <c r="AJ250" i="20"/>
  <c r="AJ104" i="20"/>
  <c r="AJ117" i="20"/>
  <c r="AJ138" i="20"/>
  <c r="AJ237" i="20"/>
  <c r="AJ90" i="20"/>
  <c r="AJ106" i="20"/>
  <c r="AJ141" i="20"/>
  <c r="AJ54" i="20"/>
  <c r="AJ45" i="20"/>
  <c r="AJ136" i="20"/>
  <c r="AJ95" i="20"/>
  <c r="AJ238" i="20"/>
  <c r="AJ244" i="20"/>
  <c r="AJ55" i="20"/>
  <c r="AJ134" i="20"/>
  <c r="AJ111" i="20"/>
  <c r="AJ251" i="20"/>
  <c r="AJ79" i="20"/>
  <c r="AJ84" i="20"/>
  <c r="AJ107" i="20"/>
  <c r="AJ118" i="20"/>
  <c r="AJ263" i="20"/>
  <c r="AJ109" i="20"/>
  <c r="AJ103" i="20"/>
  <c r="AJ94" i="20"/>
  <c r="AJ245" i="20"/>
  <c r="AJ262" i="20"/>
  <c r="AJ135" i="20"/>
  <c r="AJ236" i="20"/>
  <c r="AJ53" i="20"/>
  <c r="AJ92" i="20"/>
  <c r="AJ247" i="20"/>
  <c r="AJ113" i="20"/>
  <c r="AJ73" i="20"/>
  <c r="AJ76" i="20"/>
  <c r="AJ146" i="20"/>
  <c r="AJ115" i="20"/>
  <c r="AE255" i="20"/>
  <c r="AE87" i="20"/>
  <c r="M184" i="20"/>
  <c r="M179" i="20"/>
  <c r="M176" i="20"/>
  <c r="M174" i="20"/>
  <c r="M177" i="20"/>
  <c r="M203" i="20"/>
  <c r="M192" i="20"/>
  <c r="M173" i="20"/>
  <c r="M198" i="20"/>
  <c r="M175" i="20"/>
  <c r="M194" i="20"/>
  <c r="M187" i="20"/>
  <c r="M185" i="20"/>
  <c r="M204" i="20"/>
  <c r="M207" i="20"/>
  <c r="M189" i="20"/>
  <c r="M181" i="20"/>
  <c r="M201" i="20"/>
  <c r="K203" i="20"/>
  <c r="K187" i="20"/>
  <c r="K186" i="20"/>
  <c r="K177" i="20"/>
  <c r="K181" i="20"/>
  <c r="K194" i="20"/>
  <c r="K204" i="20"/>
  <c r="K200" i="20"/>
  <c r="K183" i="20"/>
  <c r="K198" i="20"/>
  <c r="K191" i="20"/>
  <c r="K205" i="20"/>
  <c r="K193" i="20"/>
  <c r="K189" i="20"/>
  <c r="K185" i="20"/>
  <c r="K192" i="20"/>
  <c r="K202" i="20"/>
  <c r="K206" i="20"/>
  <c r="K178" i="20"/>
  <c r="K197" i="20"/>
  <c r="K180" i="20"/>
  <c r="K207" i="20"/>
  <c r="K184" i="20"/>
  <c r="K182" i="20"/>
  <c r="K179" i="20"/>
  <c r="U138" i="20"/>
  <c r="U101" i="20"/>
  <c r="U240" i="20"/>
  <c r="U238" i="20"/>
  <c r="U95" i="20"/>
  <c r="U103" i="20"/>
  <c r="U91" i="20"/>
  <c r="U55" i="20"/>
  <c r="U53" i="20"/>
  <c r="U110" i="20"/>
  <c r="U93" i="20"/>
  <c r="U242" i="20"/>
  <c r="U241" i="20"/>
  <c r="U251" i="20"/>
  <c r="U73" i="20"/>
  <c r="U83" i="20"/>
  <c r="U76" i="20"/>
  <c r="U116" i="20"/>
  <c r="U262" i="20"/>
  <c r="U52" i="20"/>
  <c r="U106" i="20"/>
  <c r="U146" i="20"/>
  <c r="U236" i="20"/>
  <c r="U248" i="20"/>
  <c r="U243" i="20"/>
  <c r="U72" i="20"/>
  <c r="U45" i="20"/>
  <c r="U84" i="20"/>
  <c r="U147" i="20"/>
  <c r="U249" i="20"/>
  <c r="U104" i="20"/>
  <c r="U80" i="20"/>
  <c r="U141" i="20"/>
  <c r="U245" i="20"/>
  <c r="U237" i="20"/>
  <c r="U263" i="20"/>
  <c r="U54" i="20"/>
  <c r="U261" i="20"/>
  <c r="U102" i="20"/>
  <c r="U92" i="20"/>
  <c r="U114" i="20"/>
  <c r="U137" i="20"/>
  <c r="U148" i="20"/>
  <c r="U250" i="20"/>
  <c r="U140" i="20"/>
  <c r="U109" i="20"/>
  <c r="U260" i="20"/>
  <c r="U77" i="20"/>
  <c r="U136" i="20"/>
  <c r="U79" i="20"/>
  <c r="U108" i="20"/>
  <c r="U117" i="20"/>
  <c r="U134" i="20"/>
  <c r="U115" i="20"/>
  <c r="U107" i="20"/>
  <c r="U247" i="20"/>
  <c r="U246" i="20"/>
  <c r="U90" i="20"/>
  <c r="U105" i="20"/>
  <c r="U78" i="20"/>
  <c r="U94" i="20"/>
  <c r="U139" i="20"/>
  <c r="U113" i="20"/>
  <c r="U244" i="20"/>
  <c r="U118" i="20"/>
  <c r="U98" i="20"/>
  <c r="U71" i="20"/>
  <c r="U142" i="20"/>
  <c r="U111" i="20"/>
  <c r="U135" i="20"/>
  <c r="U252" i="20"/>
  <c r="U239" i="20"/>
  <c r="AE121" i="20"/>
  <c r="AE127" i="20"/>
  <c r="AE228" i="20"/>
  <c r="AE129" i="20"/>
  <c r="AE126" i="20"/>
  <c r="AE130" i="20"/>
  <c r="AE128" i="20"/>
  <c r="AE131" i="20"/>
  <c r="AE125" i="20"/>
  <c r="AE124" i="20"/>
  <c r="AE123" i="20"/>
  <c r="AE122" i="20"/>
  <c r="M218" i="20"/>
  <c r="AB93" i="20"/>
  <c r="AB118" i="20"/>
  <c r="AB252" i="20"/>
  <c r="AB78" i="20"/>
  <c r="AB147" i="20"/>
  <c r="AB72" i="20"/>
  <c r="AB237" i="20"/>
  <c r="AB243" i="20"/>
  <c r="AB104" i="20"/>
  <c r="AB116" i="20"/>
  <c r="AB251" i="20"/>
  <c r="AB107" i="20"/>
  <c r="AB140" i="20"/>
  <c r="AB92" i="20"/>
  <c r="AB238" i="20"/>
  <c r="AB53" i="20"/>
  <c r="AB45" i="20"/>
  <c r="AB84" i="20"/>
  <c r="AB139" i="20"/>
  <c r="AB250" i="20"/>
  <c r="AB244" i="20"/>
  <c r="AB76" i="20"/>
  <c r="AB146" i="20"/>
  <c r="AB109" i="20"/>
  <c r="AB248" i="20"/>
  <c r="AB71" i="20"/>
  <c r="AB247" i="20"/>
  <c r="AB80" i="20"/>
  <c r="AB105" i="20"/>
  <c r="AB110" i="20"/>
  <c r="AB241" i="20"/>
  <c r="AB90" i="20"/>
  <c r="AB103" i="20"/>
  <c r="AB134" i="20"/>
  <c r="AB148" i="20"/>
  <c r="AB137" i="20"/>
  <c r="AB245" i="20"/>
  <c r="AB261" i="20"/>
  <c r="AB52" i="20"/>
  <c r="AB108" i="20"/>
  <c r="AB141" i="20"/>
  <c r="AB236" i="20"/>
  <c r="AB91" i="20"/>
  <c r="AB77" i="20"/>
  <c r="AB113" i="20"/>
  <c r="AB242" i="20"/>
  <c r="AB239" i="20"/>
  <c r="AB79" i="20"/>
  <c r="AB114" i="20"/>
  <c r="AB102" i="20"/>
  <c r="AB240" i="20"/>
  <c r="AB262" i="20"/>
  <c r="AB111" i="20"/>
  <c r="AB101" i="20"/>
  <c r="AB138" i="20"/>
  <c r="AB260" i="20"/>
  <c r="AB246" i="20"/>
  <c r="AB98" i="20"/>
  <c r="AB94" i="20"/>
  <c r="AB135" i="20"/>
  <c r="AB95" i="20"/>
  <c r="AB83" i="20"/>
  <c r="AB115" i="20"/>
  <c r="AB55" i="20"/>
  <c r="AB142" i="20"/>
  <c r="AB106" i="20"/>
  <c r="AB117" i="20"/>
  <c r="AB249" i="20"/>
  <c r="AB73" i="20"/>
  <c r="AB263" i="20"/>
  <c r="AB136" i="20"/>
  <c r="AB54" i="20"/>
  <c r="AI218" i="20"/>
  <c r="AD255" i="20"/>
  <c r="AD87" i="20"/>
  <c r="AJ264" i="20"/>
  <c r="Z198" i="20"/>
  <c r="Z180" i="20"/>
  <c r="Z175" i="20"/>
  <c r="Z187" i="20"/>
  <c r="Z178" i="20"/>
  <c r="Z205" i="20"/>
  <c r="Z201" i="20"/>
  <c r="Z174" i="20"/>
  <c r="Z203" i="20"/>
  <c r="Z185" i="20"/>
  <c r="Z193" i="20"/>
  <c r="Z173" i="20"/>
  <c r="Z183" i="20"/>
  <c r="Z192" i="20"/>
  <c r="Z207" i="20"/>
  <c r="Z189" i="20"/>
  <c r="Z190" i="20"/>
  <c r="Z179" i="20"/>
  <c r="Z186" i="20"/>
  <c r="Z197" i="20"/>
  <c r="Z181" i="20"/>
  <c r="Z202" i="20"/>
  <c r="Z206" i="20"/>
  <c r="Z184" i="20"/>
  <c r="Z176" i="20"/>
  <c r="Z191" i="20"/>
  <c r="Z200" i="20"/>
  <c r="Z182" i="20"/>
  <c r="Z204" i="20"/>
  <c r="Z194" i="20"/>
  <c r="Z177" i="20"/>
  <c r="E174" i="16"/>
  <c r="M135" i="39" s="1"/>
  <c r="E202" i="18"/>
  <c r="N163" i="39" s="1"/>
  <c r="E203" i="18"/>
  <c r="N164" i="39" s="1"/>
  <c r="E189" i="18"/>
  <c r="N150" i="39" s="1"/>
  <c r="E264" i="18"/>
  <c r="N224" i="39" s="1"/>
  <c r="H42" i="23"/>
  <c r="G2" i="24" s="1" a="1"/>
  <c r="AB47" i="23"/>
  <c r="AB50" i="23"/>
  <c r="AB51" i="23"/>
  <c r="AB52" i="23"/>
  <c r="AB49" i="23"/>
  <c r="AB48" i="23"/>
  <c r="Q44" i="23"/>
  <c r="T52" i="23"/>
  <c r="E129" i="18"/>
  <c r="N90" i="39" s="1"/>
  <c r="E147" i="18"/>
  <c r="N109" i="39" s="1"/>
  <c r="E107" i="18"/>
  <c r="N68" i="39" s="1"/>
  <c r="G180" i="18"/>
  <c r="E76" i="18"/>
  <c r="N37" i="39" s="1"/>
  <c r="E91" i="18"/>
  <c r="N52" i="39" s="1"/>
  <c r="G205" i="18"/>
  <c r="E54" i="18"/>
  <c r="N15" i="39" s="1"/>
  <c r="E242" i="18"/>
  <c r="N201" i="39" s="1"/>
  <c r="E247" i="18"/>
  <c r="N206" i="39" s="1"/>
  <c r="E251" i="18"/>
  <c r="N210" i="39" s="1"/>
  <c r="G175" i="18"/>
  <c r="E60" i="18"/>
  <c r="N21" i="39" s="1"/>
  <c r="E67" i="18"/>
  <c r="N28" i="39" s="1"/>
  <c r="E223" i="18"/>
  <c r="N184" i="39" s="1"/>
  <c r="E159" i="18"/>
  <c r="N121" i="39" s="1"/>
  <c r="E164" i="18"/>
  <c r="N127" i="39" s="1"/>
  <c r="E218" i="18"/>
  <c r="N179" i="39" s="1"/>
  <c r="G121" i="20"/>
  <c r="G228" i="20"/>
  <c r="G124" i="20"/>
  <c r="G122" i="20"/>
  <c r="G126" i="20"/>
  <c r="G129" i="20"/>
  <c r="G190" i="20" s="1"/>
  <c r="G125" i="20"/>
  <c r="G127" i="20"/>
  <c r="G128" i="20"/>
  <c r="G131" i="20"/>
  <c r="G130" i="20"/>
  <c r="G123" i="20"/>
  <c r="K267" i="20"/>
  <c r="K268" i="20"/>
  <c r="K170" i="20"/>
  <c r="K196" i="20"/>
  <c r="K195" i="20"/>
  <c r="K43" i="20"/>
  <c r="AJ166" i="20"/>
  <c r="AJ154" i="20"/>
  <c r="AJ159" i="20"/>
  <c r="AJ161" i="20"/>
  <c r="AJ160" i="20"/>
  <c r="AJ152" i="20"/>
  <c r="AJ153" i="20"/>
  <c r="AJ155" i="20"/>
  <c r="AJ165" i="20"/>
  <c r="AJ164" i="20"/>
  <c r="U267" i="20"/>
  <c r="U195" i="20"/>
  <c r="U196" i="20"/>
  <c r="U43" i="20"/>
  <c r="U268" i="20"/>
  <c r="U170" i="20"/>
  <c r="AG128" i="20"/>
  <c r="AG122" i="20"/>
  <c r="AG131" i="20"/>
  <c r="AG126" i="20"/>
  <c r="AG125" i="20"/>
  <c r="AG130" i="20"/>
  <c r="AG127" i="20"/>
  <c r="AG124" i="20"/>
  <c r="AG121" i="20"/>
  <c r="AG129" i="20"/>
  <c r="AG123" i="20"/>
  <c r="AG228" i="20"/>
  <c r="G92" i="20"/>
  <c r="G262" i="20"/>
  <c r="G249" i="20"/>
  <c r="G109" i="20"/>
  <c r="G148" i="20"/>
  <c r="G188" i="20" s="1"/>
  <c r="G263" i="20"/>
  <c r="G90" i="20"/>
  <c r="G91" i="20"/>
  <c r="G117" i="20"/>
  <c r="G114" i="20"/>
  <c r="G140" i="20"/>
  <c r="G53" i="20"/>
  <c r="G71" i="20"/>
  <c r="G134" i="20"/>
  <c r="G238" i="20"/>
  <c r="G115" i="20"/>
  <c r="G45" i="20"/>
  <c r="G76" i="20"/>
  <c r="G102" i="20"/>
  <c r="G146" i="20"/>
  <c r="G186" i="20" s="1"/>
  <c r="G247" i="20"/>
  <c r="G78" i="20"/>
  <c r="G105" i="20"/>
  <c r="G138" i="20"/>
  <c r="G52" i="20"/>
  <c r="G178" i="20" s="1"/>
  <c r="G73" i="20"/>
  <c r="G202" i="20" s="1"/>
  <c r="G94" i="20"/>
  <c r="G137" i="20"/>
  <c r="G250" i="20"/>
  <c r="G239" i="20"/>
  <c r="G103" i="20"/>
  <c r="G107" i="20"/>
  <c r="G244" i="20"/>
  <c r="G93" i="20"/>
  <c r="G136" i="20"/>
  <c r="G241" i="20"/>
  <c r="G80" i="20"/>
  <c r="G104" i="20"/>
  <c r="G243" i="20"/>
  <c r="G106" i="20"/>
  <c r="G101" i="20"/>
  <c r="G98" i="20"/>
  <c r="G245" i="20"/>
  <c r="G236" i="20"/>
  <c r="G84" i="20"/>
  <c r="G240" i="20"/>
  <c r="G251" i="20"/>
  <c r="G111" i="20"/>
  <c r="G141" i="20"/>
  <c r="G110" i="20"/>
  <c r="G55" i="20"/>
  <c r="G206" i="20" s="1"/>
  <c r="G83" i="20"/>
  <c r="G261" i="20"/>
  <c r="G260" i="20"/>
  <c r="G237" i="20"/>
  <c r="G108" i="20"/>
  <c r="G72" i="20"/>
  <c r="G116" i="20"/>
  <c r="G246" i="20"/>
  <c r="G77" i="20"/>
  <c r="G95" i="20"/>
  <c r="G118" i="20"/>
  <c r="G242" i="20"/>
  <c r="G147" i="20"/>
  <c r="G135" i="20"/>
  <c r="G191" i="20" s="1"/>
  <c r="G248" i="20"/>
  <c r="G79" i="20"/>
  <c r="G182" i="20" s="1"/>
  <c r="G113" i="20"/>
  <c r="G142" i="20"/>
  <c r="G252" i="20"/>
  <c r="G139" i="20"/>
  <c r="G54" i="20"/>
  <c r="I129" i="20"/>
  <c r="I190" i="20" s="1"/>
  <c r="I131" i="20"/>
  <c r="I126" i="20"/>
  <c r="I228" i="20"/>
  <c r="I130" i="20"/>
  <c r="I122" i="20"/>
  <c r="I128" i="20"/>
  <c r="I127" i="20"/>
  <c r="I123" i="20"/>
  <c r="I124" i="20"/>
  <c r="I125" i="20"/>
  <c r="I121" i="20"/>
  <c r="Q186" i="20"/>
  <c r="Q184" i="20"/>
  <c r="Q175" i="20"/>
  <c r="Q177" i="20"/>
  <c r="Q201" i="20"/>
  <c r="Q197" i="20"/>
  <c r="Q204" i="20"/>
  <c r="Q187" i="20"/>
  <c r="Q174" i="20"/>
  <c r="Q189" i="20"/>
  <c r="Q181" i="20"/>
  <c r="Q194" i="20"/>
  <c r="Q185" i="20"/>
  <c r="Q207" i="20"/>
  <c r="Q178" i="20"/>
  <c r="Q206" i="20"/>
  <c r="Q191" i="20"/>
  <c r="Q192" i="20"/>
  <c r="Q176" i="20"/>
  <c r="Q202" i="20"/>
  <c r="Q182" i="20"/>
  <c r="Q198" i="20"/>
  <c r="Q193" i="20"/>
  <c r="Q173" i="20"/>
  <c r="Q200" i="20"/>
  <c r="Q203" i="20"/>
  <c r="Q180" i="20"/>
  <c r="Q179" i="20"/>
  <c r="Q190" i="20"/>
  <c r="Q183" i="20"/>
  <c r="Q205" i="20"/>
  <c r="M87" i="20"/>
  <c r="M255" i="20"/>
  <c r="H242" i="20"/>
  <c r="H252" i="20"/>
  <c r="H246" i="20"/>
  <c r="H77" i="20"/>
  <c r="H106" i="20"/>
  <c r="H140" i="20"/>
  <c r="H135" i="20"/>
  <c r="H191" i="20" s="1"/>
  <c r="H249" i="20"/>
  <c r="H236" i="20"/>
  <c r="H148" i="20"/>
  <c r="H188" i="20" s="1"/>
  <c r="H139" i="20"/>
  <c r="H238" i="20"/>
  <c r="H248" i="20"/>
  <c r="H52" i="20"/>
  <c r="H178" i="20" s="1"/>
  <c r="H95" i="20"/>
  <c r="H111" i="20"/>
  <c r="H105" i="20"/>
  <c r="H134" i="20"/>
  <c r="H104" i="20"/>
  <c r="H142" i="20"/>
  <c r="H147" i="20"/>
  <c r="H261" i="20"/>
  <c r="H138" i="20"/>
  <c r="H53" i="20"/>
  <c r="H146" i="20"/>
  <c r="H186" i="20" s="1"/>
  <c r="H113" i="20"/>
  <c r="H98" i="20"/>
  <c r="H193" i="20" s="1"/>
  <c r="H90" i="20"/>
  <c r="H118" i="20"/>
  <c r="H115" i="20"/>
  <c r="H72" i="20"/>
  <c r="H251" i="20"/>
  <c r="H73" i="20"/>
  <c r="H202" i="20" s="1"/>
  <c r="H109" i="20"/>
  <c r="H103" i="20"/>
  <c r="H136" i="20"/>
  <c r="H110" i="20"/>
  <c r="H84" i="20"/>
  <c r="H183" i="20" s="1"/>
  <c r="H80" i="20"/>
  <c r="H55" i="20"/>
  <c r="H206" i="20" s="1"/>
  <c r="H262" i="20"/>
  <c r="H76" i="20"/>
  <c r="H180" i="20" s="1"/>
  <c r="H107" i="20"/>
  <c r="H101" i="20"/>
  <c r="H79" i="20"/>
  <c r="H182" i="20" s="1"/>
  <c r="H108" i="20"/>
  <c r="H102" i="20"/>
  <c r="H245" i="20"/>
  <c r="H91" i="20"/>
  <c r="H141" i="20"/>
  <c r="H243" i="20"/>
  <c r="H54" i="20"/>
  <c r="H205" i="20" s="1"/>
  <c r="H93" i="20"/>
  <c r="H240" i="20"/>
  <c r="H83" i="20"/>
  <c r="H78" i="20"/>
  <c r="H94" i="20"/>
  <c r="H237" i="20"/>
  <c r="H239" i="20"/>
  <c r="H117" i="20"/>
  <c r="H244" i="20"/>
  <c r="H263" i="20"/>
  <c r="H92" i="20"/>
  <c r="H116" i="20"/>
  <c r="H241" i="20"/>
  <c r="H260" i="20"/>
  <c r="H250" i="20"/>
  <c r="H247" i="20"/>
  <c r="H45" i="20"/>
  <c r="H71" i="20"/>
  <c r="H137" i="20"/>
  <c r="H114" i="20"/>
  <c r="X255" i="20"/>
  <c r="X87" i="20"/>
  <c r="AG68" i="20"/>
  <c r="AG214" i="20"/>
  <c r="AG222" i="20"/>
  <c r="AG223" i="20"/>
  <c r="AG212" i="20"/>
  <c r="AG213" i="20"/>
  <c r="AG64" i="20"/>
  <c r="AG44" i="20"/>
  <c r="AG217" i="20"/>
  <c r="AG211" i="20"/>
  <c r="AG216" i="20"/>
  <c r="AG215" i="20"/>
  <c r="AG58" i="20"/>
  <c r="AG61" i="20"/>
  <c r="AG60" i="20"/>
  <c r="AG59" i="20"/>
  <c r="AG67" i="20"/>
  <c r="N67" i="20"/>
  <c r="N58" i="20"/>
  <c r="N215" i="20"/>
  <c r="N223" i="20"/>
  <c r="N214" i="20"/>
  <c r="N64" i="20"/>
  <c r="N60" i="20"/>
  <c r="N61" i="20"/>
  <c r="N217" i="20"/>
  <c r="N222" i="20"/>
  <c r="N212" i="20"/>
  <c r="N211" i="20"/>
  <c r="N68" i="20"/>
  <c r="N59" i="20"/>
  <c r="N213" i="20"/>
  <c r="N44" i="20"/>
  <c r="N216" i="20"/>
  <c r="G87" i="20"/>
  <c r="G255" i="20"/>
  <c r="K264" i="20"/>
  <c r="Z268" i="20"/>
  <c r="Z267" i="20"/>
  <c r="Z195" i="20"/>
  <c r="Z170" i="20"/>
  <c r="Z43" i="20"/>
  <c r="Z196" i="20"/>
  <c r="X179" i="20"/>
  <c r="X198" i="20"/>
  <c r="X186" i="20"/>
  <c r="X194" i="20"/>
  <c r="X190" i="20"/>
  <c r="X205" i="20"/>
  <c r="X197" i="20"/>
  <c r="X184" i="20"/>
  <c r="X178" i="20"/>
  <c r="X175" i="20"/>
  <c r="X206" i="20"/>
  <c r="X192" i="20"/>
  <c r="X185" i="20"/>
  <c r="X177" i="20"/>
  <c r="X207" i="20"/>
  <c r="X202" i="20"/>
  <c r="X201" i="20"/>
  <c r="X182" i="20"/>
  <c r="X204" i="20"/>
  <c r="X203" i="20"/>
  <c r="X180" i="20"/>
  <c r="X200" i="20"/>
  <c r="X183" i="20"/>
  <c r="X193" i="20"/>
  <c r="X189" i="20"/>
  <c r="X173" i="20"/>
  <c r="X174" i="20"/>
  <c r="X191" i="20"/>
  <c r="X187" i="20"/>
  <c r="X176" i="20"/>
  <c r="X181" i="20"/>
  <c r="P165" i="20"/>
  <c r="P166" i="20"/>
  <c r="P164" i="20"/>
  <c r="P153" i="20"/>
  <c r="P159" i="20"/>
  <c r="P161" i="20"/>
  <c r="P155" i="20"/>
  <c r="P154" i="20"/>
  <c r="P152" i="20"/>
  <c r="P160" i="20"/>
  <c r="S218" i="20"/>
  <c r="AF108" i="20"/>
  <c r="AF142" i="20"/>
  <c r="AF111" i="20"/>
  <c r="AF261" i="20"/>
  <c r="AF83" i="20"/>
  <c r="AF146" i="20"/>
  <c r="AF260" i="20"/>
  <c r="AF248" i="20"/>
  <c r="AF76" i="20"/>
  <c r="AF79" i="20"/>
  <c r="AF94" i="20"/>
  <c r="AF140" i="20"/>
  <c r="AF250" i="20"/>
  <c r="AF240" i="20"/>
  <c r="AF101" i="20"/>
  <c r="AF141" i="20"/>
  <c r="AF252" i="20"/>
  <c r="AF241" i="20"/>
  <c r="AF245" i="20"/>
  <c r="AF73" i="20"/>
  <c r="AF78" i="20"/>
  <c r="AF72" i="20"/>
  <c r="AF137" i="20"/>
  <c r="AF118" i="20"/>
  <c r="AF116" i="20"/>
  <c r="AF134" i="20"/>
  <c r="AF249" i="20"/>
  <c r="AF102" i="20"/>
  <c r="AF236" i="20"/>
  <c r="AF237" i="20"/>
  <c r="AF244" i="20"/>
  <c r="AF53" i="20"/>
  <c r="AF103" i="20"/>
  <c r="AF242" i="20"/>
  <c r="AF246" i="20"/>
  <c r="AF135" i="20"/>
  <c r="AF104" i="20"/>
  <c r="AF106" i="20"/>
  <c r="AF147" i="20"/>
  <c r="AF239" i="20"/>
  <c r="AF115" i="20"/>
  <c r="AF109" i="20"/>
  <c r="AF238" i="20"/>
  <c r="AF90" i="20"/>
  <c r="AF95" i="20"/>
  <c r="AF110" i="20"/>
  <c r="AF148" i="20"/>
  <c r="AF52" i="20"/>
  <c r="AF105" i="20"/>
  <c r="AF251" i="20"/>
  <c r="AF55" i="20"/>
  <c r="AF91" i="20"/>
  <c r="AF263" i="20"/>
  <c r="AF77" i="20"/>
  <c r="AF93" i="20"/>
  <c r="AF84" i="20"/>
  <c r="AF136" i="20"/>
  <c r="AF138" i="20"/>
  <c r="AF262" i="20"/>
  <c r="AF243" i="20"/>
  <c r="AF113" i="20"/>
  <c r="AF117" i="20"/>
  <c r="AF54" i="20"/>
  <c r="AF45" i="20"/>
  <c r="AF139" i="20"/>
  <c r="AF92" i="20"/>
  <c r="AF71" i="20"/>
  <c r="AF80" i="20"/>
  <c r="AF107" i="20"/>
  <c r="AF247" i="20"/>
  <c r="AF98" i="20"/>
  <c r="AF114" i="20"/>
  <c r="AE218" i="20"/>
  <c r="S264" i="20"/>
  <c r="R44" i="20"/>
  <c r="R223" i="20"/>
  <c r="R214" i="20"/>
  <c r="R213" i="20"/>
  <c r="R59" i="20"/>
  <c r="R64" i="20"/>
  <c r="R211" i="20"/>
  <c r="R215" i="20"/>
  <c r="R58" i="20"/>
  <c r="R67" i="20"/>
  <c r="R60" i="20"/>
  <c r="R216" i="20"/>
  <c r="R217" i="20"/>
  <c r="R61" i="20"/>
  <c r="R222" i="20"/>
  <c r="R212" i="20"/>
  <c r="R68" i="20"/>
  <c r="W197" i="20"/>
  <c r="W193" i="20"/>
  <c r="W206" i="20"/>
  <c r="W192" i="20"/>
  <c r="W178" i="20"/>
  <c r="W205" i="20"/>
  <c r="W186" i="20"/>
  <c r="W185" i="20"/>
  <c r="W203" i="20"/>
  <c r="W200" i="20"/>
  <c r="W183" i="20"/>
  <c r="W194" i="20"/>
  <c r="W182" i="20"/>
  <c r="W173" i="20"/>
  <c r="W191" i="20"/>
  <c r="W190" i="20"/>
  <c r="W177" i="20"/>
  <c r="W204" i="20"/>
  <c r="W176" i="20"/>
  <c r="W181" i="20"/>
  <c r="W202" i="20"/>
  <c r="W207" i="20"/>
  <c r="W179" i="20"/>
  <c r="W187" i="20"/>
  <c r="W180" i="20"/>
  <c r="W189" i="20"/>
  <c r="W175" i="20"/>
  <c r="W198" i="20"/>
  <c r="W174" i="20"/>
  <c r="W201" i="20"/>
  <c r="W184" i="20"/>
  <c r="AD247" i="20"/>
  <c r="AD72" i="20"/>
  <c r="AD83" i="20"/>
  <c r="AD84" i="20"/>
  <c r="AD238" i="20"/>
  <c r="AD92" i="20"/>
  <c r="AD118" i="20"/>
  <c r="AD135" i="20"/>
  <c r="AD236" i="20"/>
  <c r="AD148" i="20"/>
  <c r="AD261" i="20"/>
  <c r="AD246" i="20"/>
  <c r="AD71" i="20"/>
  <c r="AD102" i="20"/>
  <c r="AD248" i="20"/>
  <c r="AD245" i="20"/>
  <c r="AD79" i="20"/>
  <c r="AD109" i="20"/>
  <c r="AD116" i="20"/>
  <c r="AD147" i="20"/>
  <c r="AD146" i="20"/>
  <c r="AD95" i="20"/>
  <c r="AD45" i="20"/>
  <c r="AD93" i="20"/>
  <c r="AD262" i="20"/>
  <c r="AD237" i="20"/>
  <c r="AD78" i="20"/>
  <c r="AD106" i="20"/>
  <c r="AD77" i="20"/>
  <c r="AD115" i="20"/>
  <c r="AD251" i="20"/>
  <c r="AD239" i="20"/>
  <c r="AD52" i="20"/>
  <c r="AD142" i="20"/>
  <c r="AD240" i="20"/>
  <c r="AD117" i="20"/>
  <c r="AD103" i="20"/>
  <c r="AD104" i="20"/>
  <c r="AD54" i="20"/>
  <c r="AD111" i="20"/>
  <c r="AD138" i="20"/>
  <c r="AD134" i="20"/>
  <c r="AD136" i="20"/>
  <c r="AD94" i="20"/>
  <c r="AD101" i="20"/>
  <c r="AD73" i="20"/>
  <c r="AD110" i="20"/>
  <c r="AD113" i="20"/>
  <c r="AD244" i="20"/>
  <c r="AD53" i="20"/>
  <c r="AD141" i="20"/>
  <c r="AD91" i="20"/>
  <c r="AD249" i="20"/>
  <c r="AD241" i="20"/>
  <c r="AD107" i="20"/>
  <c r="AD114" i="20"/>
  <c r="AD55" i="20"/>
  <c r="AD242" i="20"/>
  <c r="AD260" i="20"/>
  <c r="AD250" i="20"/>
  <c r="AD108" i="20"/>
  <c r="AD105" i="20"/>
  <c r="AD137" i="20"/>
  <c r="AD140" i="20"/>
  <c r="AD80" i="20"/>
  <c r="AD76" i="20"/>
  <c r="AD139" i="20"/>
  <c r="AD252" i="20"/>
  <c r="AD90" i="20"/>
  <c r="AD98" i="20"/>
  <c r="AD263" i="20"/>
  <c r="AD243" i="20"/>
  <c r="M152" i="20"/>
  <c r="M197" i="20" s="1"/>
  <c r="M165" i="20"/>
  <c r="M164" i="20"/>
  <c r="M166" i="20"/>
  <c r="M153" i="20"/>
  <c r="M160" i="20"/>
  <c r="M155" i="20"/>
  <c r="M154" i="20"/>
  <c r="M200" i="20" s="1"/>
  <c r="M161" i="20"/>
  <c r="M159" i="20"/>
  <c r="R255" i="20"/>
  <c r="R87" i="20"/>
  <c r="AF87" i="20"/>
  <c r="AF255" i="20"/>
  <c r="Y206" i="20"/>
  <c r="Y182" i="20"/>
  <c r="Y184" i="20"/>
  <c r="Y185" i="20"/>
  <c r="Y198" i="20"/>
  <c r="Y186" i="20"/>
  <c r="Y192" i="20"/>
  <c r="Y207" i="20"/>
  <c r="Y193" i="20"/>
  <c r="Y200" i="20"/>
  <c r="Y203" i="20"/>
  <c r="Y179" i="20"/>
  <c r="Y187" i="20"/>
  <c r="Y194" i="20"/>
  <c r="Y189" i="20"/>
  <c r="Y181" i="20"/>
  <c r="Y190" i="20"/>
  <c r="Y175" i="20"/>
  <c r="Y177" i="20"/>
  <c r="Y178" i="20"/>
  <c r="Y202" i="20"/>
  <c r="Y183" i="20"/>
  <c r="Y205" i="20"/>
  <c r="Y204" i="20"/>
  <c r="Y191" i="20"/>
  <c r="Y197" i="20"/>
  <c r="Y174" i="20"/>
  <c r="Y173" i="20"/>
  <c r="Y201" i="20"/>
  <c r="Y176" i="20"/>
  <c r="Y180" i="20"/>
  <c r="E176" i="18"/>
  <c r="N137" i="39" s="1"/>
  <c r="E194" i="18"/>
  <c r="N155" i="39" s="1"/>
  <c r="S47" i="23"/>
  <c r="V44" i="23"/>
  <c r="E122" i="18"/>
  <c r="N83" i="39" s="1"/>
  <c r="E130" i="18"/>
  <c r="N91" i="39" s="1"/>
  <c r="E236" i="18"/>
  <c r="N195" i="39" s="1"/>
  <c r="E103" i="18"/>
  <c r="N64" i="39" s="1"/>
  <c r="E109" i="18"/>
  <c r="N70" i="39" s="1"/>
  <c r="E77" i="18"/>
  <c r="N38" i="39" s="1"/>
  <c r="E105" i="18"/>
  <c r="N66" i="39" s="1"/>
  <c r="E101" i="18"/>
  <c r="N62" i="39" s="1"/>
  <c r="E84" i="18"/>
  <c r="N45" i="39" s="1"/>
  <c r="E250" i="18"/>
  <c r="N209" i="39" s="1"/>
  <c r="E262" i="18"/>
  <c r="N222" i="39" s="1"/>
  <c r="E215" i="18"/>
  <c r="N176" i="39" s="1"/>
  <c r="E213" i="18"/>
  <c r="N174" i="39" s="1"/>
  <c r="E161" i="18"/>
  <c r="N123" i="39" s="1"/>
  <c r="T221" i="18"/>
  <c r="E170" i="18"/>
  <c r="Q127" i="20"/>
  <c r="Q125" i="20"/>
  <c r="Q123" i="20"/>
  <c r="Q122" i="20"/>
  <c r="Q126" i="20"/>
  <c r="Q131" i="20"/>
  <c r="Q128" i="20"/>
  <c r="Q130" i="20"/>
  <c r="Q124" i="20"/>
  <c r="Q228" i="20"/>
  <c r="Q121" i="20"/>
  <c r="Q129" i="20"/>
  <c r="O218" i="20"/>
  <c r="G170" i="20"/>
  <c r="G43" i="20"/>
  <c r="G196" i="20"/>
  <c r="G267" i="20"/>
  <c r="G268" i="20"/>
  <c r="G195" i="20"/>
  <c r="T170" i="20"/>
  <c r="T43" i="20"/>
  <c r="T267" i="20"/>
  <c r="T268" i="20"/>
  <c r="T196" i="20"/>
  <c r="T195" i="20"/>
  <c r="AF159" i="20"/>
  <c r="AF165" i="20"/>
  <c r="AF154" i="20"/>
  <c r="AF152" i="20"/>
  <c r="AF164" i="20"/>
  <c r="AF153" i="20"/>
  <c r="AF155" i="20"/>
  <c r="AF160" i="20"/>
  <c r="AF161" i="20"/>
  <c r="AF166" i="20"/>
  <c r="AF264" i="20"/>
  <c r="AJ213" i="20"/>
  <c r="AJ58" i="20"/>
  <c r="AJ61" i="20"/>
  <c r="AJ211" i="20"/>
  <c r="AJ215" i="20"/>
  <c r="AJ60" i="20"/>
  <c r="AJ59" i="20"/>
  <c r="AJ44" i="20"/>
  <c r="AJ217" i="20"/>
  <c r="AJ223" i="20"/>
  <c r="AJ216" i="20"/>
  <c r="AJ222" i="20"/>
  <c r="AJ67" i="20"/>
  <c r="AJ212" i="20"/>
  <c r="AJ68" i="20"/>
  <c r="AJ64" i="20"/>
  <c r="AJ214" i="20"/>
  <c r="Y131" i="20"/>
  <c r="Y128" i="20"/>
  <c r="Y129" i="20"/>
  <c r="Y127" i="20"/>
  <c r="Y122" i="20"/>
  <c r="Y121" i="20"/>
  <c r="Y130" i="20"/>
  <c r="Y125" i="20"/>
  <c r="Y126" i="20"/>
  <c r="Y228" i="20"/>
  <c r="Y123" i="20"/>
  <c r="Y124" i="20"/>
  <c r="AJ87" i="20"/>
  <c r="AJ255" i="20"/>
  <c r="AC264" i="20"/>
  <c r="AH264" i="20"/>
  <c r="Z67" i="20"/>
  <c r="Z59" i="20"/>
  <c r="Z217" i="20"/>
  <c r="Z215" i="20"/>
  <c r="Z44" i="20"/>
  <c r="Z223" i="20"/>
  <c r="Z211" i="20"/>
  <c r="Z213" i="20"/>
  <c r="Z214" i="20"/>
  <c r="Z68" i="20"/>
  <c r="Z58" i="20"/>
  <c r="Z61" i="20"/>
  <c r="Z222" i="20"/>
  <c r="Z212" i="20"/>
  <c r="Z64" i="20"/>
  <c r="Z60" i="20"/>
  <c r="Z216" i="20"/>
  <c r="J218" i="20"/>
  <c r="I246" i="20"/>
  <c r="I52" i="20"/>
  <c r="I178" i="20" s="1"/>
  <c r="I106" i="20"/>
  <c r="I78" i="20"/>
  <c r="I116" i="20"/>
  <c r="I238" i="20"/>
  <c r="I251" i="20"/>
  <c r="I243" i="20"/>
  <c r="I247" i="20"/>
  <c r="I53" i="20"/>
  <c r="I241" i="20"/>
  <c r="I245" i="20"/>
  <c r="I91" i="20"/>
  <c r="I92" i="20"/>
  <c r="I137" i="20"/>
  <c r="I139" i="20"/>
  <c r="I248" i="20"/>
  <c r="I236" i="20"/>
  <c r="I249" i="20"/>
  <c r="I252" i="20"/>
  <c r="I240" i="20"/>
  <c r="I263" i="20"/>
  <c r="I76" i="20"/>
  <c r="I180" i="20" s="1"/>
  <c r="I140" i="20"/>
  <c r="I114" i="20"/>
  <c r="I115" i="20"/>
  <c r="I142" i="20"/>
  <c r="I138" i="20"/>
  <c r="I117" i="20"/>
  <c r="I146" i="20"/>
  <c r="I186" i="20" s="1"/>
  <c r="I148" i="20"/>
  <c r="I260" i="20"/>
  <c r="I73" i="20"/>
  <c r="I202" i="20" s="1"/>
  <c r="I111" i="20"/>
  <c r="I104" i="20"/>
  <c r="I113" i="20"/>
  <c r="I103" i="20"/>
  <c r="I105" i="20"/>
  <c r="I136" i="20"/>
  <c r="I93" i="20"/>
  <c r="I71" i="20"/>
  <c r="I134" i="20"/>
  <c r="I108" i="20"/>
  <c r="I110" i="20"/>
  <c r="I135" i="20"/>
  <c r="I191" i="20" s="1"/>
  <c r="I109" i="20"/>
  <c r="I83" i="20"/>
  <c r="I98" i="20"/>
  <c r="I193" i="20" s="1"/>
  <c r="I250" i="20"/>
  <c r="I77" i="20"/>
  <c r="I84" i="20"/>
  <c r="I183" i="20" s="1"/>
  <c r="I55" i="20"/>
  <c r="I206" i="20" s="1"/>
  <c r="I94" i="20"/>
  <c r="I102" i="20"/>
  <c r="I80" i="20"/>
  <c r="I101" i="20"/>
  <c r="I45" i="20"/>
  <c r="I244" i="20"/>
  <c r="I90" i="20"/>
  <c r="I242" i="20"/>
  <c r="I54" i="20"/>
  <c r="I205" i="20" s="1"/>
  <c r="I147" i="20"/>
  <c r="I107" i="20"/>
  <c r="I95" i="20"/>
  <c r="I237" i="20"/>
  <c r="I239" i="20"/>
  <c r="I261" i="20"/>
  <c r="I262" i="20"/>
  <c r="I72" i="20"/>
  <c r="I79" i="20"/>
  <c r="I182" i="20" s="1"/>
  <c r="I141" i="20"/>
  <c r="I118" i="20"/>
  <c r="Y255" i="20"/>
  <c r="Y87" i="20"/>
  <c r="H121" i="20"/>
  <c r="H125" i="20"/>
  <c r="H131" i="20"/>
  <c r="H126" i="20"/>
  <c r="H130" i="20"/>
  <c r="H122" i="20"/>
  <c r="H228" i="20"/>
  <c r="H128" i="20"/>
  <c r="H123" i="20"/>
  <c r="H129" i="20"/>
  <c r="H190" i="20" s="1"/>
  <c r="H124" i="20"/>
  <c r="H127" i="20"/>
  <c r="W154" i="20"/>
  <c r="W153" i="20"/>
  <c r="W152" i="20"/>
  <c r="W164" i="20"/>
  <c r="W155" i="20"/>
  <c r="W161" i="20"/>
  <c r="W166" i="20"/>
  <c r="W159" i="20"/>
  <c r="W160" i="20"/>
  <c r="W165" i="20"/>
  <c r="AB61" i="20"/>
  <c r="AB222" i="20"/>
  <c r="AB217" i="20"/>
  <c r="AB67" i="20"/>
  <c r="AB59" i="20"/>
  <c r="AB215" i="20"/>
  <c r="AB223" i="20"/>
  <c r="AB44" i="20"/>
  <c r="AB68" i="20"/>
  <c r="AB216" i="20"/>
  <c r="AB212" i="20"/>
  <c r="AB214" i="20"/>
  <c r="AB213" i="20"/>
  <c r="AB211" i="20"/>
  <c r="AB60" i="20"/>
  <c r="AB58" i="20"/>
  <c r="AB64" i="20"/>
  <c r="AC124" i="20"/>
  <c r="AC122" i="20"/>
  <c r="AC123" i="20"/>
  <c r="AC127" i="20"/>
  <c r="AC228" i="20"/>
  <c r="AC125" i="20"/>
  <c r="AC128" i="20"/>
  <c r="AC129" i="20"/>
  <c r="AC126" i="20"/>
  <c r="AC121" i="20"/>
  <c r="AC130" i="20"/>
  <c r="AC131" i="20"/>
  <c r="AI268" i="20"/>
  <c r="AI196" i="20"/>
  <c r="AI195" i="20"/>
  <c r="AI170" i="20"/>
  <c r="AI43" i="20"/>
  <c r="AI267" i="20"/>
  <c r="O131" i="20"/>
  <c r="O126" i="20"/>
  <c r="O228" i="20"/>
  <c r="O124" i="20"/>
  <c r="O123" i="20"/>
  <c r="O127" i="20"/>
  <c r="O130" i="20"/>
  <c r="O128" i="20"/>
  <c r="O129" i="20"/>
  <c r="O121" i="20"/>
  <c r="O125" i="20"/>
  <c r="O122" i="20"/>
  <c r="Q155" i="20"/>
  <c r="Q160" i="20"/>
  <c r="Q154" i="20"/>
  <c r="Q159" i="20"/>
  <c r="Q161" i="20"/>
  <c r="Q166" i="20"/>
  <c r="Q153" i="20"/>
  <c r="Q152" i="20"/>
  <c r="Q164" i="20"/>
  <c r="Q165" i="20"/>
  <c r="AD130" i="20"/>
  <c r="AD128" i="20"/>
  <c r="AD122" i="20"/>
  <c r="AD121" i="20"/>
  <c r="AD126" i="20"/>
  <c r="AD228" i="20"/>
  <c r="AD127" i="20"/>
  <c r="AD123" i="20"/>
  <c r="AD124" i="20"/>
  <c r="AD131" i="20"/>
  <c r="AD125" i="20"/>
  <c r="AD129" i="20"/>
  <c r="T173" i="20"/>
  <c r="T175" i="20"/>
  <c r="T182" i="20"/>
  <c r="T189" i="20"/>
  <c r="T190" i="20"/>
  <c r="T204" i="20"/>
  <c r="T193" i="20"/>
  <c r="T203" i="20"/>
  <c r="T177" i="20"/>
  <c r="T187" i="20"/>
  <c r="T200" i="20"/>
  <c r="T179" i="20"/>
  <c r="T174" i="20"/>
  <c r="T202" i="20"/>
  <c r="T181" i="20"/>
  <c r="T180" i="20"/>
  <c r="T198" i="20"/>
  <c r="T201" i="20"/>
  <c r="T186" i="20"/>
  <c r="T191" i="20"/>
  <c r="T183" i="20"/>
  <c r="T205" i="20"/>
  <c r="T192" i="20"/>
  <c r="T194" i="20"/>
  <c r="T178" i="20"/>
  <c r="T206" i="20"/>
  <c r="T184" i="20"/>
  <c r="T207" i="20"/>
  <c r="T176" i="20"/>
  <c r="T185" i="20"/>
  <c r="T197" i="20"/>
  <c r="X79" i="20"/>
  <c r="X108" i="20"/>
  <c r="X137" i="20"/>
  <c r="X250" i="20"/>
  <c r="X76" i="20"/>
  <c r="X84" i="20"/>
  <c r="X148" i="20"/>
  <c r="X80" i="20"/>
  <c r="X93" i="20"/>
  <c r="X261" i="20"/>
  <c r="X45" i="20"/>
  <c r="X78" i="20"/>
  <c r="X237" i="20"/>
  <c r="X244" i="20"/>
  <c r="X116" i="20"/>
  <c r="X111" i="20"/>
  <c r="X248" i="20"/>
  <c r="X53" i="20"/>
  <c r="X246" i="20"/>
  <c r="X260" i="20"/>
  <c r="X77" i="20"/>
  <c r="X104" i="20"/>
  <c r="X117" i="20"/>
  <c r="X95" i="20"/>
  <c r="X113" i="20"/>
  <c r="X52" i="20"/>
  <c r="X245" i="20"/>
  <c r="X239" i="20"/>
  <c r="X141" i="20"/>
  <c r="X241" i="20"/>
  <c r="X110" i="20"/>
  <c r="X106" i="20"/>
  <c r="X243" i="20"/>
  <c r="X73" i="20"/>
  <c r="X109" i="20"/>
  <c r="X139" i="20"/>
  <c r="X147" i="20"/>
  <c r="X142" i="20"/>
  <c r="X98" i="20"/>
  <c r="X94" i="20"/>
  <c r="X90" i="20"/>
  <c r="X249" i="20"/>
  <c r="X103" i="20"/>
  <c r="X107" i="20"/>
  <c r="X134" i="20"/>
  <c r="X91" i="20"/>
  <c r="X146" i="20"/>
  <c r="X83" i="20"/>
  <c r="X71" i="20"/>
  <c r="X102" i="20"/>
  <c r="X242" i="20"/>
  <c r="X263" i="20"/>
  <c r="X54" i="20"/>
  <c r="X105" i="20"/>
  <c r="X136" i="20"/>
  <c r="X140" i="20"/>
  <c r="X252" i="20"/>
  <c r="X92" i="20"/>
  <c r="X72" i="20"/>
  <c r="X236" i="20"/>
  <c r="X238" i="20"/>
  <c r="X240" i="20"/>
  <c r="X138" i="20"/>
  <c r="X115" i="20"/>
  <c r="X101" i="20"/>
  <c r="X118" i="20"/>
  <c r="X262" i="20"/>
  <c r="X251" i="20"/>
  <c r="X55" i="20"/>
  <c r="X135" i="20"/>
  <c r="X114" i="20"/>
  <c r="X247" i="20"/>
  <c r="W264" i="20"/>
  <c r="AC218" i="20"/>
  <c r="H218" i="20"/>
  <c r="T216" i="20"/>
  <c r="T223" i="20"/>
  <c r="T67" i="20"/>
  <c r="T212" i="20"/>
  <c r="T68" i="20"/>
  <c r="T64" i="20"/>
  <c r="T44" i="20"/>
  <c r="T213" i="20"/>
  <c r="T217" i="20"/>
  <c r="T61" i="20"/>
  <c r="T58" i="20"/>
  <c r="T214" i="20"/>
  <c r="T215" i="20"/>
  <c r="T59" i="20"/>
  <c r="T60" i="20"/>
  <c r="T222" i="20"/>
  <c r="T211" i="20"/>
  <c r="G218" i="20"/>
  <c r="L87" i="20"/>
  <c r="L184" i="20" s="1"/>
  <c r="L255" i="20"/>
  <c r="L218" i="20"/>
  <c r="X196" i="20"/>
  <c r="X195" i="20"/>
  <c r="X268" i="20"/>
  <c r="X43" i="20"/>
  <c r="X267" i="20"/>
  <c r="X170" i="20"/>
  <c r="M264" i="20"/>
  <c r="Y218" i="20"/>
  <c r="AH255" i="20"/>
  <c r="AH87" i="20"/>
  <c r="N255" i="20"/>
  <c r="N87" i="20"/>
  <c r="R264" i="20"/>
  <c r="L123" i="20"/>
  <c r="L122" i="20"/>
  <c r="L129" i="20"/>
  <c r="L190" i="20" s="1"/>
  <c r="L131" i="20"/>
  <c r="L228" i="20"/>
  <c r="L128" i="20"/>
  <c r="L125" i="20"/>
  <c r="L121" i="20"/>
  <c r="L124" i="20"/>
  <c r="L127" i="20"/>
  <c r="L130" i="20"/>
  <c r="L126" i="20"/>
  <c r="E175" i="16"/>
  <c r="M136" i="39" s="1"/>
  <c r="E186" i="18"/>
  <c r="N147" i="39" s="1"/>
  <c r="E181" i="18"/>
  <c r="N142" i="39" s="1"/>
  <c r="E177" i="18"/>
  <c r="N138" i="39" s="1"/>
  <c r="T51" i="23"/>
  <c r="P44" i="23"/>
  <c r="D50" i="23"/>
  <c r="D49" i="23"/>
  <c r="D47" i="23"/>
  <c r="D52" i="23"/>
  <c r="D48" i="23"/>
  <c r="D51" i="23"/>
  <c r="L51" i="23"/>
  <c r="H53" i="23"/>
  <c r="H50" i="23"/>
  <c r="H55" i="23"/>
  <c r="H54" i="23"/>
  <c r="H52" i="23"/>
  <c r="H51" i="23"/>
  <c r="H47" i="23"/>
  <c r="H49" i="23"/>
  <c r="L53" i="23"/>
  <c r="L48" i="23"/>
  <c r="L50" i="23"/>
  <c r="L49" i="23"/>
  <c r="L52" i="23"/>
  <c r="L47" i="23"/>
  <c r="H48" i="23"/>
  <c r="L54" i="23"/>
  <c r="H56" i="23"/>
  <c r="E127" i="18"/>
  <c r="N88" i="39" s="1"/>
  <c r="E230" i="18"/>
  <c r="N191" i="39" s="1"/>
  <c r="E52" i="18"/>
  <c r="N13" i="39" s="1"/>
  <c r="E240" i="18"/>
  <c r="N199" i="39" s="1"/>
  <c r="E238" i="18"/>
  <c r="N197" i="39" s="1"/>
  <c r="E111" i="18"/>
  <c r="N72" i="39" s="1"/>
  <c r="E117" i="18"/>
  <c r="N78" i="39" s="1"/>
  <c r="E92" i="18"/>
  <c r="N53" i="39" s="1"/>
  <c r="E115" i="18"/>
  <c r="N76" i="39" s="1"/>
  <c r="E94" i="18"/>
  <c r="N55" i="39" s="1"/>
  <c r="E244" i="18"/>
  <c r="N203" i="39" s="1"/>
  <c r="E183" i="16"/>
  <c r="M144" i="39" s="1"/>
  <c r="T40" i="29"/>
  <c r="Q40" i="29"/>
  <c r="X40" i="29"/>
  <c r="Z40" i="29"/>
  <c r="M40" i="29"/>
  <c r="C40" i="29"/>
  <c r="K40" i="29"/>
  <c r="V40" i="29"/>
  <c r="E40" i="29"/>
  <c r="AB40" i="29"/>
  <c r="J40" i="29"/>
  <c r="R40" i="29"/>
  <c r="I40" i="29"/>
  <c r="A41" i="29"/>
  <c r="Y40" i="29"/>
  <c r="D40" i="29"/>
  <c r="U40" i="29"/>
  <c r="N40" i="29"/>
  <c r="L40" i="29"/>
  <c r="F40" i="29"/>
  <c r="W40" i="29"/>
  <c r="AC40" i="29"/>
  <c r="S40" i="29"/>
  <c r="O40" i="29"/>
  <c r="AA40" i="29"/>
  <c r="P40" i="29"/>
  <c r="B40" i="29"/>
  <c r="AJ40" i="29" s="1"/>
  <c r="G40" i="29"/>
  <c r="H40" i="29" s="1"/>
  <c r="E61" i="18"/>
  <c r="N22" i="39" s="1"/>
  <c r="E68" i="18"/>
  <c r="N29" i="39" s="1"/>
  <c r="E166" i="18"/>
  <c r="N129" i="39" s="1"/>
  <c r="E200" i="16"/>
  <c r="M161" i="39" s="1"/>
  <c r="E196" i="18"/>
  <c r="N157" i="39" s="1"/>
  <c r="AA30" i="22"/>
  <c r="W28" i="22"/>
  <c r="S26" i="22"/>
  <c r="K30" i="22"/>
  <c r="G28" i="22"/>
  <c r="AG29" i="22"/>
  <c r="AC27" i="22"/>
  <c r="S30" i="22"/>
  <c r="AI26" i="22"/>
  <c r="W24" i="22"/>
  <c r="S22" i="22"/>
  <c r="O20" i="22"/>
  <c r="K18" i="22"/>
  <c r="K233" i="22" s="1"/>
  <c r="AE30" i="22"/>
  <c r="AA28" i="22"/>
  <c r="W26" i="22"/>
  <c r="S24" i="22"/>
  <c r="O22" i="22"/>
  <c r="K20" i="22"/>
  <c r="G18" i="22"/>
  <c r="G233" i="22" s="1"/>
  <c r="AG15" i="22"/>
  <c r="L28" i="22"/>
  <c r="P25" i="22"/>
  <c r="U22" i="22"/>
  <c r="Z19" i="22"/>
  <c r="AD16" i="22"/>
  <c r="AD232" i="22" s="1"/>
  <c r="T14" i="22"/>
  <c r="P12" i="22"/>
  <c r="L10" i="22"/>
  <c r="H8" i="22"/>
  <c r="AH5" i="22"/>
  <c r="AD3" i="22"/>
  <c r="V30" i="22"/>
  <c r="AA27" i="22"/>
  <c r="AF24" i="22"/>
  <c r="AJ21" i="22"/>
  <c r="K19" i="22"/>
  <c r="P16" i="22"/>
  <c r="P232" i="22" s="1"/>
  <c r="I14" i="22"/>
  <c r="AI11" i="22"/>
  <c r="AE9" i="22"/>
  <c r="AA7" i="22"/>
  <c r="AA156" i="22" s="1"/>
  <c r="W5" i="22"/>
  <c r="S3" i="22"/>
  <c r="AJ29" i="22"/>
  <c r="L26" i="22"/>
  <c r="R22" i="22"/>
  <c r="Y18" i="22"/>
  <c r="Y233" i="22" s="1"/>
  <c r="I15" i="22"/>
  <c r="N12" i="22"/>
  <c r="S9" i="22"/>
  <c r="W6" i="22"/>
  <c r="W47" i="22" s="1"/>
  <c r="AB3" i="22"/>
  <c r="P29" i="22"/>
  <c r="V25" i="22"/>
  <c r="AB21" i="22"/>
  <c r="AI17" i="22"/>
  <c r="AI229" i="22" s="1"/>
  <c r="X14" i="22"/>
  <c r="AC11" i="22"/>
  <c r="AH8" i="22"/>
  <c r="H6" i="22"/>
  <c r="H47" i="22" s="1"/>
  <c r="M3" i="22"/>
  <c r="J28" i="22"/>
  <c r="G23" i="22"/>
  <c r="AJ17" i="22"/>
  <c r="AJ229" i="22" s="1"/>
  <c r="AB13" i="22"/>
  <c r="AG9" i="22"/>
  <c r="J6" i="22"/>
  <c r="J47" i="22" s="1"/>
  <c r="P2" i="22"/>
  <c r="J26" i="22"/>
  <c r="J21" i="22"/>
  <c r="G16" i="22"/>
  <c r="G232" i="22" s="1"/>
  <c r="L12" i="22"/>
  <c r="S8" i="22"/>
  <c r="Y4" i="22"/>
  <c r="Y46" i="22" s="1"/>
  <c r="L29" i="22"/>
  <c r="L24" i="22"/>
  <c r="J19" i="22"/>
  <c r="V14" i="22"/>
  <c r="AC10" i="22"/>
  <c r="AI6" i="22"/>
  <c r="AI47" i="22" s="1"/>
  <c r="J3" i="22"/>
  <c r="N27" i="22"/>
  <c r="L22" i="22"/>
  <c r="J17" i="22"/>
  <c r="J229" i="22" s="1"/>
  <c r="H13" i="22"/>
  <c r="M9" i="22"/>
  <c r="T5" i="22"/>
  <c r="AJ30" i="22"/>
  <c r="AF25" i="22"/>
  <c r="AF20" i="22"/>
  <c r="AF15" i="22"/>
  <c r="G12" i="22"/>
  <c r="N8" i="22"/>
  <c r="T4" i="22"/>
  <c r="T46" i="22" s="1"/>
  <c r="S29" i="22"/>
  <c r="R24" i="22"/>
  <c r="P19" i="22"/>
  <c r="AA14" i="22"/>
  <c r="AH10" i="22"/>
  <c r="I7" i="22"/>
  <c r="I156" i="22" s="1"/>
  <c r="P3" i="22"/>
  <c r="Q16" i="22"/>
  <c r="Q232" i="22" s="1"/>
  <c r="AH28" i="22"/>
  <c r="V10" i="22"/>
  <c r="O23" i="22"/>
  <c r="O6" i="22"/>
  <c r="O47" i="22" s="1"/>
  <c r="L18" i="22"/>
  <c r="L233" i="22" s="1"/>
  <c r="S2" i="22"/>
  <c r="S13" i="22"/>
  <c r="G27" i="22"/>
  <c r="I9" i="22"/>
  <c r="AE14" i="22"/>
  <c r="J30" i="22"/>
  <c r="Z27" i="22"/>
  <c r="Y29" i="22"/>
  <c r="AA26" i="22"/>
  <c r="O24" i="22"/>
  <c r="K22" i="22"/>
  <c r="G20" i="22"/>
  <c r="AG17" i="22"/>
  <c r="AG229" i="22" s="1"/>
  <c r="W30" i="22"/>
  <c r="S28" i="22"/>
  <c r="O26" i="22"/>
  <c r="K24" i="22"/>
  <c r="G22" i="22"/>
  <c r="AG19" i="22"/>
  <c r="AC17" i="22"/>
  <c r="AC229" i="22" s="1"/>
  <c r="Z30" i="22"/>
  <c r="AE27" i="22"/>
  <c r="AJ24" i="22"/>
  <c r="J22" i="22"/>
  <c r="O19" i="22"/>
  <c r="T16" i="22"/>
  <c r="T232" i="22" s="1"/>
  <c r="L14" i="22"/>
  <c r="H12" i="22"/>
  <c r="AH9" i="22"/>
  <c r="AD7" i="22"/>
  <c r="AD156" i="22" s="1"/>
  <c r="Z5" i="22"/>
  <c r="V3" i="22"/>
  <c r="L30" i="22"/>
  <c r="P27" i="22"/>
  <c r="U24" i="22"/>
  <c r="Z21" i="22"/>
  <c r="AD18" i="22"/>
  <c r="AD233" i="22" s="1"/>
  <c r="AJ15" i="22"/>
  <c r="AE13" i="22"/>
  <c r="AA11" i="22"/>
  <c r="W9" i="22"/>
  <c r="S7" i="22"/>
  <c r="S156" i="22" s="1"/>
  <c r="O5" i="22"/>
  <c r="K3" i="22"/>
  <c r="V29" i="22"/>
  <c r="AB25" i="22"/>
  <c r="AH21" i="22"/>
  <c r="J18" i="22"/>
  <c r="J233" i="22" s="1"/>
  <c r="AC14" i="22"/>
  <c r="AG11" i="22"/>
  <c r="H9" i="22"/>
  <c r="M6" i="22"/>
  <c r="M47" i="22" s="1"/>
  <c r="Q3" i="22"/>
  <c r="AF28" i="22"/>
  <c r="H25" i="22"/>
  <c r="N21" i="22"/>
  <c r="T17" i="22"/>
  <c r="T229" i="22" s="1"/>
  <c r="N14" i="22"/>
  <c r="R11" i="22"/>
  <c r="W8" i="22"/>
  <c r="AB5" i="22"/>
  <c r="AF2" i="22"/>
  <c r="V27" i="22"/>
  <c r="T22" i="22"/>
  <c r="P17" i="22"/>
  <c r="P229" i="22" s="1"/>
  <c r="M13" i="22"/>
  <c r="T9" i="22"/>
  <c r="Y5" i="22"/>
  <c r="X30" i="22"/>
  <c r="T25" i="22"/>
  <c r="T20" i="22"/>
  <c r="W15" i="22"/>
  <c r="AB11" i="22"/>
  <c r="AH7" i="22"/>
  <c r="AH156" i="22" s="1"/>
  <c r="K4" i="22"/>
  <c r="K46" i="22" s="1"/>
  <c r="Y28" i="22"/>
  <c r="V23" i="22"/>
  <c r="U18" i="22"/>
  <c r="U233" i="22" s="1"/>
  <c r="H14" i="22"/>
  <c r="N10" i="22"/>
  <c r="U6" i="22"/>
  <c r="U47" i="22" s="1"/>
  <c r="AA2" i="22"/>
  <c r="X26" i="22"/>
  <c r="W21" i="22"/>
  <c r="U16" i="22"/>
  <c r="U232" i="22" s="1"/>
  <c r="W12" i="22"/>
  <c r="AD8" i="22"/>
  <c r="AI4" i="22"/>
  <c r="AI46" i="22" s="1"/>
  <c r="Q30" i="22"/>
  <c r="O25" i="22"/>
  <c r="L20" i="22"/>
  <c r="Q15" i="22"/>
  <c r="X11" i="22"/>
  <c r="AC7" i="22"/>
  <c r="AC156" i="22" s="1"/>
  <c r="AJ3" i="22"/>
  <c r="AD28" i="22"/>
  <c r="AB23" i="22"/>
  <c r="AB18" i="22"/>
  <c r="AB233" i="22" s="1"/>
  <c r="M14" i="22"/>
  <c r="S10" i="22"/>
  <c r="Z6" i="22"/>
  <c r="Z47" i="22" s="1"/>
  <c r="AE2" i="22"/>
  <c r="P14" i="22"/>
  <c r="Q26" i="22"/>
  <c r="Y8" i="22"/>
  <c r="AC20" i="22"/>
  <c r="R4" i="22"/>
  <c r="R46" i="22" s="1"/>
  <c r="AB15" i="22"/>
  <c r="M30" i="22"/>
  <c r="U11" i="22"/>
  <c r="T24" i="22"/>
  <c r="L7" i="22"/>
  <c r="L156" i="22" s="1"/>
  <c r="M7" i="22"/>
  <c r="M156" i="22" s="1"/>
  <c r="I20" i="22"/>
  <c r="T3" i="22"/>
  <c r="Q29" i="22"/>
  <c r="K26" i="22"/>
  <c r="G24" i="22"/>
  <c r="AG21" i="22"/>
  <c r="AC19" i="22"/>
  <c r="Y17" i="22"/>
  <c r="Y229" i="22" s="1"/>
  <c r="O30" i="22"/>
  <c r="K28" i="22"/>
  <c r="G26" i="22"/>
  <c r="AG23" i="22"/>
  <c r="AC21" i="22"/>
  <c r="Y19" i="22"/>
  <c r="U17" i="22"/>
  <c r="U229" i="22" s="1"/>
  <c r="P30" i="22"/>
  <c r="T27" i="22"/>
  <c r="Y24" i="22"/>
  <c r="AD21" i="22"/>
  <c r="AH18" i="22"/>
  <c r="AH233" i="22" s="1"/>
  <c r="I16" i="22"/>
  <c r="I232" i="22" s="1"/>
  <c r="AH13" i="22"/>
  <c r="AD11" i="22"/>
  <c r="Z9" i="22"/>
  <c r="V7" i="22"/>
  <c r="V156" i="22" s="1"/>
  <c r="R5" i="22"/>
  <c r="N3" i="22"/>
  <c r="AE29" i="22"/>
  <c r="AJ26" i="22"/>
  <c r="J24" i="22"/>
  <c r="O21" i="22"/>
  <c r="T18" i="22"/>
  <c r="T233" i="22" s="1"/>
  <c r="AA15" i="22"/>
  <c r="W13" i="22"/>
  <c r="S11" i="22"/>
  <c r="O9" i="22"/>
  <c r="K7" i="22"/>
  <c r="K156" i="22" s="1"/>
  <c r="G5" i="22"/>
  <c r="AG2" i="22"/>
  <c r="G29" i="22"/>
  <c r="N25" i="22"/>
  <c r="T21" i="22"/>
  <c r="Z17" i="22"/>
  <c r="Z229" i="22" s="1"/>
  <c r="R14" i="22"/>
  <c r="W11" i="22"/>
  <c r="AA8" i="22"/>
  <c r="AF5" i="22"/>
  <c r="G3" i="22"/>
  <c r="Q28" i="22"/>
  <c r="X24" i="22"/>
  <c r="AD20" i="22"/>
  <c r="AJ16" i="22"/>
  <c r="AJ232" i="22" s="1"/>
  <c r="AG13" i="22"/>
  <c r="H11" i="22"/>
  <c r="L8" i="22"/>
  <c r="Q5" i="22"/>
  <c r="V2" i="22"/>
  <c r="AF26" i="22"/>
  <c r="AE21" i="22"/>
  <c r="AC16" i="22"/>
  <c r="AC232" i="22" s="1"/>
  <c r="AB12" i="22"/>
  <c r="AI8" i="22"/>
  <c r="L5" i="22"/>
  <c r="AH29" i="22"/>
  <c r="AG24" i="22"/>
  <c r="AD19" i="22"/>
  <c r="H15" i="22"/>
  <c r="O11" i="22"/>
  <c r="T7" i="22"/>
  <c r="T156" i="22" s="1"/>
  <c r="Z3" i="22"/>
  <c r="AI27" i="22"/>
  <c r="AH22" i="22"/>
  <c r="AE17" i="22"/>
  <c r="AE229" i="22" s="1"/>
  <c r="X13" i="22"/>
  <c r="AD9" i="22"/>
  <c r="AJ5" i="22"/>
  <c r="M2" i="22"/>
  <c r="AI25" i="22"/>
  <c r="AG20" i="22"/>
  <c r="AH15" i="22"/>
  <c r="I12" i="22"/>
  <c r="O8" i="22"/>
  <c r="V4" i="22"/>
  <c r="V46" i="22" s="1"/>
  <c r="AA29" i="22"/>
  <c r="Z24" i="22"/>
  <c r="X19" i="22"/>
  <c r="AF14" i="22"/>
  <c r="I11" i="22"/>
  <c r="P7" i="22"/>
  <c r="P156" i="22" s="1"/>
  <c r="U3" i="22"/>
  <c r="M28" i="22"/>
  <c r="J23" i="22"/>
  <c r="H18" i="22"/>
  <c r="H233" i="22" s="1"/>
  <c r="AC13" i="22"/>
  <c r="AI9" i="22"/>
  <c r="K6" i="22"/>
  <c r="K47" i="22" s="1"/>
  <c r="R2" i="22"/>
  <c r="S12" i="22"/>
  <c r="AF23" i="22"/>
  <c r="AA6" i="22"/>
  <c r="AA47" i="22" s="1"/>
  <c r="N18" i="22"/>
  <c r="N233" i="22" s="1"/>
  <c r="U2" i="22"/>
  <c r="AD13" i="22"/>
  <c r="AB27" i="22"/>
  <c r="X9" i="22"/>
  <c r="AI21" i="22"/>
  <c r="N5" i="22"/>
  <c r="X22" i="22"/>
  <c r="T11" i="22"/>
  <c r="J25" i="22"/>
  <c r="I29" i="22"/>
  <c r="AG25" i="22"/>
  <c r="AC23" i="22"/>
  <c r="Y21" i="22"/>
  <c r="U19" i="22"/>
  <c r="Q17" i="22"/>
  <c r="Q229" i="22" s="1"/>
  <c r="G30" i="22"/>
  <c r="AG27" i="22"/>
  <c r="AC25" i="22"/>
  <c r="Y23" i="22"/>
  <c r="U21" i="22"/>
  <c r="Q19" i="22"/>
  <c r="M17" i="22"/>
  <c r="M229" i="22" s="1"/>
  <c r="AI29" i="22"/>
  <c r="J27" i="22"/>
  <c r="N24" i="22"/>
  <c r="S21" i="22"/>
  <c r="X18" i="22"/>
  <c r="X233" i="22" s="1"/>
  <c r="AD15" i="22"/>
  <c r="Z13" i="22"/>
  <c r="V11" i="22"/>
  <c r="R9" i="22"/>
  <c r="N7" i="22"/>
  <c r="N156" i="22" s="1"/>
  <c r="J5" i="22"/>
  <c r="AJ2" i="22"/>
  <c r="T29" i="22"/>
  <c r="Y26" i="22"/>
  <c r="AD23" i="22"/>
  <c r="AH20" i="22"/>
  <c r="I18" i="22"/>
  <c r="I233" i="22" s="1"/>
  <c r="S15" i="22"/>
  <c r="O13" i="22"/>
  <c r="K11" i="22"/>
  <c r="G9" i="22"/>
  <c r="AG6" i="22"/>
  <c r="AG47" i="22" s="1"/>
  <c r="AC4" i="22"/>
  <c r="AC46" i="22" s="1"/>
  <c r="Y2" i="22"/>
  <c r="X28" i="22"/>
  <c r="AC24" i="22"/>
  <c r="AJ20" i="22"/>
  <c r="L17" i="22"/>
  <c r="L229" i="22" s="1"/>
  <c r="G14" i="22"/>
  <c r="L11" i="22"/>
  <c r="Q8" i="22"/>
  <c r="U5" i="22"/>
  <c r="Z2" i="22"/>
  <c r="AH27" i="22"/>
  <c r="I24" i="22"/>
  <c r="P20" i="22"/>
  <c r="V16" i="22"/>
  <c r="V232" i="22" s="1"/>
  <c r="V13" i="22"/>
  <c r="AA10" i="22"/>
  <c r="AF7" i="22"/>
  <c r="AF156" i="22" s="1"/>
  <c r="AJ4" i="22"/>
  <c r="AJ46" i="22" s="1"/>
  <c r="K2" i="22"/>
  <c r="M26" i="22"/>
  <c r="K21" i="22"/>
  <c r="J16" i="22"/>
  <c r="J232" i="22" s="1"/>
  <c r="O12" i="22"/>
  <c r="T8" i="22"/>
  <c r="AA4" i="22"/>
  <c r="AA46" i="22" s="1"/>
  <c r="O29" i="22"/>
  <c r="M24" i="22"/>
  <c r="L19" i="22"/>
  <c r="W14" i="22"/>
  <c r="AD10" i="22"/>
  <c r="G7" i="22"/>
  <c r="L3" i="22"/>
  <c r="O27" i="22"/>
  <c r="N22" i="22"/>
  <c r="N17" i="22"/>
  <c r="N229" i="22" s="1"/>
  <c r="I13" i="22"/>
  <c r="P9" i="22"/>
  <c r="V5" i="22"/>
  <c r="R30" i="22"/>
  <c r="R25" i="22"/>
  <c r="N20" i="22"/>
  <c r="R15" i="22"/>
  <c r="Y11" i="22"/>
  <c r="AE7" i="22"/>
  <c r="AE156" i="22" s="1"/>
  <c r="G4" i="22"/>
  <c r="G46" i="22" s="1"/>
  <c r="H29" i="22"/>
  <c r="AJ23" i="22"/>
  <c r="AJ18" i="22"/>
  <c r="AJ233" i="22" s="1"/>
  <c r="S14" i="22"/>
  <c r="X10" i="22"/>
  <c r="X112" i="22" s="1"/>
  <c r="AE6" i="22"/>
  <c r="AE47" i="22" s="1"/>
  <c r="H3" i="22"/>
  <c r="W27" i="22"/>
  <c r="V22" i="22"/>
  <c r="S17" i="22"/>
  <c r="S229" i="22" s="1"/>
  <c r="N13" i="22"/>
  <c r="U9" i="22"/>
  <c r="AA5" i="22"/>
  <c r="AJ28" i="22"/>
  <c r="W10" i="22"/>
  <c r="P21" i="22"/>
  <c r="AE4" i="22"/>
  <c r="AE46" i="22" s="1"/>
  <c r="AC15" i="22"/>
  <c r="AD30" i="22"/>
  <c r="AH11" i="22"/>
  <c r="K25" i="22"/>
  <c r="AB7" i="22"/>
  <c r="AB156" i="22" s="1"/>
  <c r="S19" i="22"/>
  <c r="R3" i="22"/>
  <c r="Q13" i="22"/>
  <c r="AF3" i="22"/>
  <c r="T19" i="22"/>
  <c r="AE28" i="22"/>
  <c r="Y25" i="22"/>
  <c r="U23" i="22"/>
  <c r="Q21" i="22"/>
  <c r="M19" i="22"/>
  <c r="I17" i="22"/>
  <c r="I229" i="22" s="1"/>
  <c r="AC29" i="22"/>
  <c r="Y27" i="22"/>
  <c r="U25" i="22"/>
  <c r="Q23" i="22"/>
  <c r="M21" i="22"/>
  <c r="I19" i="22"/>
  <c r="AI16" i="22"/>
  <c r="AI232" i="22" s="1"/>
  <c r="X29" i="22"/>
  <c r="AC26" i="22"/>
  <c r="AH23" i="22"/>
  <c r="H21" i="22"/>
  <c r="M18" i="22"/>
  <c r="M233" i="22" s="1"/>
  <c r="V15" i="22"/>
  <c r="R13" i="22"/>
  <c r="N11" i="22"/>
  <c r="J9" i="22"/>
  <c r="AJ6" i="22"/>
  <c r="AJ47" i="22" s="1"/>
  <c r="AF4" i="22"/>
  <c r="AF46" i="22" s="1"/>
  <c r="AB2" i="22"/>
  <c r="J29" i="22"/>
  <c r="N26" i="22"/>
  <c r="S23" i="22"/>
  <c r="X20" i="22"/>
  <c r="AB17" i="22"/>
  <c r="AB229" i="22" s="1"/>
  <c r="K15" i="22"/>
  <c r="G13" i="22"/>
  <c r="AG10" i="22"/>
  <c r="AC8" i="22"/>
  <c r="Y6" i="22"/>
  <c r="Y47" i="22" s="1"/>
  <c r="U4" i="22"/>
  <c r="U46" i="22" s="1"/>
  <c r="Q2" i="22"/>
  <c r="I28" i="22"/>
  <c r="P24" i="22"/>
  <c r="U20" i="22"/>
  <c r="AB16" i="22"/>
  <c r="AB232" i="22" s="1"/>
  <c r="AA13" i="22"/>
  <c r="AE10" i="22"/>
  <c r="AJ7" i="22"/>
  <c r="AJ156" i="22" s="1"/>
  <c r="K5" i="22"/>
  <c r="O2" i="22"/>
  <c r="S27" i="22"/>
  <c r="Z23" i="22"/>
  <c r="AE19" i="22"/>
  <c r="H16" i="22"/>
  <c r="H232" i="22" s="1"/>
  <c r="L13" i="22"/>
  <c r="P10" i="22"/>
  <c r="U7" i="22"/>
  <c r="U156" i="22" s="1"/>
  <c r="Z4" i="22"/>
  <c r="Z46" i="22" s="1"/>
  <c r="Y30" i="22"/>
  <c r="X25" i="22"/>
  <c r="V20" i="22"/>
  <c r="X15" i="22"/>
  <c r="AE11" i="22"/>
  <c r="G8" i="22"/>
  <c r="L4" i="22"/>
  <c r="L46" i="22" s="1"/>
  <c r="Z28" i="22"/>
  <c r="X23" i="22"/>
  <c r="V18" i="22"/>
  <c r="V233" i="22" s="1"/>
  <c r="J14" i="22"/>
  <c r="O10" i="22"/>
  <c r="O112" i="22" s="1"/>
  <c r="V6" i="22"/>
  <c r="V47" i="22" s="1"/>
  <c r="AC2" i="22"/>
  <c r="AB26" i="22"/>
  <c r="X21" i="22"/>
  <c r="X16" i="22"/>
  <c r="X232" i="22" s="1"/>
  <c r="Z12" i="22"/>
  <c r="AE8" i="22"/>
  <c r="H5" i="22"/>
  <c r="AB29" i="22"/>
  <c r="AB24" i="22"/>
  <c r="AA19" i="22"/>
  <c r="AH14" i="22"/>
  <c r="J11" i="22"/>
  <c r="Q7" i="22"/>
  <c r="Q156" i="22" s="1"/>
  <c r="W3" i="22"/>
  <c r="T28" i="22"/>
  <c r="R23" i="22"/>
  <c r="P18" i="22"/>
  <c r="P233" i="22" s="1"/>
  <c r="AI13" i="22"/>
  <c r="K10" i="22"/>
  <c r="P6" i="22"/>
  <c r="P47" i="22" s="1"/>
  <c r="W2" i="22"/>
  <c r="AG26" i="22"/>
  <c r="AF21" i="22"/>
  <c r="AF16" i="22"/>
  <c r="AF232" i="22" s="1"/>
  <c r="AD12" i="22"/>
  <c r="AJ8" i="22"/>
  <c r="M5" i="22"/>
  <c r="T26" i="22"/>
  <c r="Z8" i="22"/>
  <c r="AC18" i="22"/>
  <c r="AC233" i="22" s="1"/>
  <c r="AH2" i="22"/>
  <c r="AF13" i="22"/>
  <c r="N28" i="22"/>
  <c r="G10" i="22"/>
  <c r="Y22" i="22"/>
  <c r="AD5" i="22"/>
  <c r="AG16" i="22"/>
  <c r="AG232" i="22" s="1"/>
  <c r="H27" i="22"/>
  <c r="AC5" i="22"/>
  <c r="M15" i="22"/>
  <c r="W17" i="22"/>
  <c r="W229" i="22" s="1"/>
  <c r="AI30" i="22"/>
  <c r="M27" i="22"/>
  <c r="AE24" i="22"/>
  <c r="AA22" i="22"/>
  <c r="W20" i="22"/>
  <c r="S18" i="22"/>
  <c r="S233" i="22" s="1"/>
  <c r="O16" i="22"/>
  <c r="O232" i="22" s="1"/>
  <c r="AI28" i="22"/>
  <c r="AE26" i="22"/>
  <c r="AA24" i="22"/>
  <c r="W22" i="22"/>
  <c r="S20" i="22"/>
  <c r="O18" i="22"/>
  <c r="O233" i="22" s="1"/>
  <c r="K16" i="22"/>
  <c r="K232" i="22" s="1"/>
  <c r="V28" i="22"/>
  <c r="AA25" i="22"/>
  <c r="AF22" i="22"/>
  <c r="AJ19" i="22"/>
  <c r="K17" i="22"/>
  <c r="K229" i="22" s="1"/>
  <c r="AB14" i="22"/>
  <c r="X12" i="22"/>
  <c r="T10" i="22"/>
  <c r="P8" i="22"/>
  <c r="L6" i="22"/>
  <c r="L47" i="22" s="1"/>
  <c r="H4" i="22"/>
  <c r="H46" i="22" s="1"/>
  <c r="AG30" i="22"/>
  <c r="H28" i="22"/>
  <c r="L25" i="22"/>
  <c r="Q22" i="22"/>
  <c r="V19" i="22"/>
  <c r="Z16" i="22"/>
  <c r="Z232" i="22" s="1"/>
  <c r="Q14" i="22"/>
  <c r="M12" i="22"/>
  <c r="I10" i="22"/>
  <c r="I112" i="22" s="1"/>
  <c r="AI7" i="22"/>
  <c r="AI156" i="22" s="1"/>
  <c r="AE5" i="22"/>
  <c r="AA3" i="22"/>
  <c r="T30" i="22"/>
  <c r="Z26" i="22"/>
  <c r="AG22" i="22"/>
  <c r="H19" i="22"/>
  <c r="T15" i="22"/>
  <c r="Y12" i="22"/>
  <c r="AC9" i="22"/>
  <c r="AH6" i="22"/>
  <c r="AH47" i="22" s="1"/>
  <c r="I4" i="22"/>
  <c r="I46" i="22" s="1"/>
  <c r="AD29" i="22"/>
  <c r="AJ25" i="22"/>
  <c r="M22" i="22"/>
  <c r="R18" i="22"/>
  <c r="R233" i="22" s="1"/>
  <c r="AI14" i="22"/>
  <c r="J12" i="22"/>
  <c r="N9" i="22"/>
  <c r="S6" i="22"/>
  <c r="S47" i="22" s="1"/>
  <c r="X3" i="22"/>
  <c r="AB28" i="22"/>
  <c r="AA23" i="22"/>
  <c r="Z18" i="22"/>
  <c r="Z233" i="22" s="1"/>
  <c r="K14" i="22"/>
  <c r="R10" i="22"/>
  <c r="R112" i="22" s="1"/>
  <c r="X6" i="22"/>
  <c r="X47" i="22" s="1"/>
  <c r="AD2" i="22"/>
  <c r="AD26" i="22"/>
  <c r="AA21" i="22"/>
  <c r="Y16" i="22"/>
  <c r="Y232" i="22" s="1"/>
  <c r="AA12" i="22"/>
  <c r="AG8" i="22"/>
  <c r="I5" i="22"/>
  <c r="AF29" i="22"/>
  <c r="AD24" i="22"/>
  <c r="AB19" i="22"/>
  <c r="G15" i="22"/>
  <c r="M11" i="22"/>
  <c r="R7" i="22"/>
  <c r="R156" i="22" s="1"/>
  <c r="Y3" i="22"/>
  <c r="AF27" i="22"/>
  <c r="AD22" i="22"/>
  <c r="AD17" i="22"/>
  <c r="AD229" i="22" s="1"/>
  <c r="U13" i="22"/>
  <c r="AB9" i="22"/>
  <c r="AI5" i="22"/>
  <c r="J2" i="22"/>
  <c r="V26" i="22"/>
  <c r="V21" i="22"/>
  <c r="R16" i="22"/>
  <c r="R232" i="22" s="1"/>
  <c r="V12" i="22"/>
  <c r="AB8" i="22"/>
  <c r="AH4" i="22"/>
  <c r="AH46" i="22" s="1"/>
  <c r="I30" i="22"/>
  <c r="G25" i="22"/>
  <c r="AI19" i="22"/>
  <c r="L15" i="22"/>
  <c r="Q11" i="22"/>
  <c r="X7" i="22"/>
  <c r="X156" i="22" s="1"/>
  <c r="AE3" i="22"/>
  <c r="AF18" i="22"/>
  <c r="AF233" i="22" s="1"/>
  <c r="AI2" i="22"/>
  <c r="R12" i="22"/>
  <c r="AE25" i="22"/>
  <c r="K8" i="22"/>
  <c r="Z20" i="22"/>
  <c r="Q4" i="22"/>
  <c r="Q46" i="22" s="1"/>
  <c r="O15" i="22"/>
  <c r="W29" i="22"/>
  <c r="AI10" i="22"/>
  <c r="V24" i="22"/>
  <c r="P5" i="22"/>
  <c r="Z7" i="22"/>
  <c r="Z156" i="22" s="1"/>
  <c r="I21" i="22"/>
  <c r="Q27" i="22"/>
  <c r="AE18" i="22"/>
  <c r="AE233" i="22" s="1"/>
  <c r="W23" i="22"/>
  <c r="J13" i="22"/>
  <c r="X4" i="22"/>
  <c r="X46" i="22" s="1"/>
  <c r="H23" i="22"/>
  <c r="AC12" i="22"/>
  <c r="M4" i="22"/>
  <c r="M46" i="22" s="1"/>
  <c r="H20" i="22"/>
  <c r="Y7" i="22"/>
  <c r="Y156" i="22" s="1"/>
  <c r="K23" i="22"/>
  <c r="AJ9" i="22"/>
  <c r="AH24" i="22"/>
  <c r="W7" i="22"/>
  <c r="W156" i="22" s="1"/>
  <c r="AH17" i="22"/>
  <c r="AH229" i="22" s="1"/>
  <c r="N2" i="22"/>
  <c r="K12" i="22"/>
  <c r="H24" i="22"/>
  <c r="AF6" i="22"/>
  <c r="AF47" i="22" s="1"/>
  <c r="AA17" i="22"/>
  <c r="AA229" i="22" s="1"/>
  <c r="H2" i="22"/>
  <c r="Q12" i="22"/>
  <c r="AC6" i="22"/>
  <c r="AC47" i="22" s="1"/>
  <c r="AD25" i="22"/>
  <c r="AD14" i="22"/>
  <c r="G11" i="22"/>
  <c r="AE20" i="22"/>
  <c r="I27" i="22"/>
  <c r="W18" i="22"/>
  <c r="W233" i="22" s="1"/>
  <c r="L23" i="22"/>
  <c r="AF12" i="22"/>
  <c r="P4" i="22"/>
  <c r="P46" i="22" s="1"/>
  <c r="AB22" i="22"/>
  <c r="U12" i="22"/>
  <c r="AI3" i="22"/>
  <c r="W19" i="22"/>
  <c r="O7" i="22"/>
  <c r="O156" i="22" s="1"/>
  <c r="Z22" i="22"/>
  <c r="Y9" i="22"/>
  <c r="Q24" i="22"/>
  <c r="H7" i="22"/>
  <c r="H156" i="22" s="1"/>
  <c r="O17" i="22"/>
  <c r="O229" i="22" s="1"/>
  <c r="U30" i="22"/>
  <c r="Z11" i="22"/>
  <c r="T23" i="22"/>
  <c r="R6" i="22"/>
  <c r="R47" i="22" s="1"/>
  <c r="H17" i="22"/>
  <c r="H229" i="22" s="1"/>
  <c r="AB30" i="22"/>
  <c r="AF11" i="22"/>
  <c r="AG4" i="22"/>
  <c r="AG46" i="22" s="1"/>
  <c r="N23" i="22"/>
  <c r="AG12" i="22"/>
  <c r="O28" i="22"/>
  <c r="AI18" i="22"/>
  <c r="AI233" i="22" s="1"/>
  <c r="M25" i="22"/>
  <c r="AA16" i="22"/>
  <c r="AA232" i="22" s="1"/>
  <c r="AB20" i="22"/>
  <c r="AJ10" i="22"/>
  <c r="T2" i="22"/>
  <c r="M20" i="22"/>
  <c r="Y10" i="22"/>
  <c r="I2" i="22"/>
  <c r="M16" i="22"/>
  <c r="M232" i="22" s="1"/>
  <c r="AD4" i="22"/>
  <c r="AD46" i="22" s="1"/>
  <c r="R19" i="22"/>
  <c r="J7" i="22"/>
  <c r="J156" i="22" s="1"/>
  <c r="AH19" i="22"/>
  <c r="AC3" i="22"/>
  <c r="Y13" i="22"/>
  <c r="I26" i="22"/>
  <c r="R8" i="22"/>
  <c r="G19" i="22"/>
  <c r="I3" i="22"/>
  <c r="T13" i="22"/>
  <c r="P26" i="22"/>
  <c r="V8" i="22"/>
  <c r="N16" i="22"/>
  <c r="N232" i="22" s="1"/>
  <c r="J8" i="22"/>
  <c r="AH16" i="22"/>
  <c r="AH232" i="22" s="1"/>
  <c r="Z10" i="22"/>
  <c r="U27" i="22"/>
  <c r="AA18" i="22"/>
  <c r="AA233" i="22" s="1"/>
  <c r="AI24" i="22"/>
  <c r="S16" i="22"/>
  <c r="S232" i="22" s="1"/>
  <c r="Q20" i="22"/>
  <c r="AB10" i="22"/>
  <c r="L2" i="22"/>
  <c r="AF19" i="22"/>
  <c r="Q10" i="22"/>
  <c r="AH30" i="22"/>
  <c r="AE15" i="22"/>
  <c r="S4" i="22"/>
  <c r="S46" i="22" s="1"/>
  <c r="AG18" i="22"/>
  <c r="AG233" i="22" s="1"/>
  <c r="AD6" i="22"/>
  <c r="AD47" i="22" s="1"/>
  <c r="N19" i="22"/>
  <c r="O3" i="22"/>
  <c r="K13" i="22"/>
  <c r="S25" i="22"/>
  <c r="AG7" i="22"/>
  <c r="AG156" i="22" s="1"/>
  <c r="Q18" i="22"/>
  <c r="Q233" i="22" s="1"/>
  <c r="X2" i="22"/>
  <c r="AJ12" i="22"/>
  <c r="Z25" i="22"/>
  <c r="I8" i="22"/>
  <c r="O14" i="22"/>
  <c r="N6" i="22"/>
  <c r="N47" i="22" s="1"/>
  <c r="K9" i="22"/>
  <c r="Q25" i="22"/>
  <c r="AE16" i="22"/>
  <c r="AE232" i="22" s="1"/>
  <c r="I23" i="22"/>
  <c r="N29" i="22"/>
  <c r="AF17" i="22"/>
  <c r="AF229" i="22" s="1"/>
  <c r="AF8" i="22"/>
  <c r="AC28" i="22"/>
  <c r="R17" i="22"/>
  <c r="R229" i="22" s="1"/>
  <c r="U8" i="22"/>
  <c r="X27" i="22"/>
  <c r="P13" i="22"/>
  <c r="AC30" i="22"/>
  <c r="Z15" i="22"/>
  <c r="O4" i="22"/>
  <c r="O46" i="22" s="1"/>
  <c r="J15" i="22"/>
  <c r="AJ27" i="22"/>
  <c r="AF9" i="22"/>
  <c r="G21" i="22"/>
  <c r="W4" i="22"/>
  <c r="W46" i="22" s="1"/>
  <c r="U14" i="22"/>
  <c r="AD27" i="22"/>
  <c r="AA9" i="22"/>
  <c r="L21" i="22"/>
  <c r="AB4" i="22"/>
  <c r="AB46" i="22" s="1"/>
  <c r="AF30" i="22"/>
  <c r="J20" i="22"/>
  <c r="H22" i="22"/>
  <c r="M23" i="22"/>
  <c r="I25" i="22"/>
  <c r="W16" i="22"/>
  <c r="W232" i="22" s="1"/>
  <c r="AE22" i="22"/>
  <c r="AG28" i="22"/>
  <c r="V17" i="22"/>
  <c r="V229" i="22" s="1"/>
  <c r="X8" i="22"/>
  <c r="R28" i="22"/>
  <c r="G17" i="22"/>
  <c r="G229" i="22" s="1"/>
  <c r="M8" i="22"/>
  <c r="K27" i="22"/>
  <c r="AI12" i="22"/>
  <c r="N30" i="22"/>
  <c r="P15" i="22"/>
  <c r="AH3" i="22"/>
  <c r="Z14" i="22"/>
  <c r="R27" i="22"/>
  <c r="Q9" i="22"/>
  <c r="R20" i="22"/>
  <c r="J4" i="22"/>
  <c r="J46" i="22" s="1"/>
  <c r="AJ13" i="22"/>
  <c r="L27" i="22"/>
  <c r="L9" i="22"/>
  <c r="Y20" i="22"/>
  <c r="N4" i="22"/>
  <c r="N46" i="22" s="1"/>
  <c r="P28" i="22"/>
  <c r="X17" i="22"/>
  <c r="X229" i="22" s="1"/>
  <c r="AH12" i="22"/>
  <c r="U29" i="22"/>
  <c r="AI20" i="22"/>
  <c r="R26" i="22"/>
  <c r="N15" i="22"/>
  <c r="AB6" i="22"/>
  <c r="AB47" i="22" s="1"/>
  <c r="AH25" i="22"/>
  <c r="AG14" i="22"/>
  <c r="Q6" i="22"/>
  <c r="Q47" i="22" s="1"/>
  <c r="AE23" i="22"/>
  <c r="U10" i="22"/>
  <c r="AH26" i="22"/>
  <c r="AE12" i="22"/>
  <c r="H30" i="22"/>
  <c r="P11" i="22"/>
  <c r="AJ22" i="22"/>
  <c r="G6" i="22"/>
  <c r="G47" i="22" s="1"/>
  <c r="AI15" i="22"/>
  <c r="K29" i="22"/>
  <c r="AC22" i="22"/>
  <c r="L16" i="22"/>
  <c r="L232" i="22" s="1"/>
  <c r="AI23" i="22"/>
  <c r="AJ11" i="22"/>
  <c r="AG3" i="22"/>
  <c r="V9" i="22"/>
  <c r="AI22" i="22"/>
  <c r="M29" i="22"/>
  <c r="AA20" i="22"/>
  <c r="H26" i="22"/>
  <c r="AJ14" i="22"/>
  <c r="T6" i="22"/>
  <c r="T47" i="22" s="1"/>
  <c r="W25" i="22"/>
  <c r="Y14" i="22"/>
  <c r="I6" i="22"/>
  <c r="I47" i="22" s="1"/>
  <c r="P23" i="22"/>
  <c r="J10" i="22"/>
  <c r="U26" i="22"/>
  <c r="T12" i="22"/>
  <c r="R29" i="22"/>
  <c r="AF10" i="22"/>
  <c r="P22" i="22"/>
  <c r="X5" i="22"/>
  <c r="U15" i="22"/>
  <c r="U28" i="22"/>
  <c r="M10" i="22"/>
  <c r="I22" i="22"/>
  <c r="S5" i="22"/>
  <c r="Y15" i="22"/>
  <c r="R21" i="22"/>
  <c r="H10" i="22"/>
  <c r="G2" i="22"/>
  <c r="Z29" i="22"/>
  <c r="AG5" i="22"/>
  <c r="Y139" i="20"/>
  <c r="Y103" i="20"/>
  <c r="Y246" i="20"/>
  <c r="Y261" i="20"/>
  <c r="Y248" i="20"/>
  <c r="Y80" i="20"/>
  <c r="Y105" i="20"/>
  <c r="Y250" i="20"/>
  <c r="Y77" i="20"/>
  <c r="Y55" i="20"/>
  <c r="Y101" i="20"/>
  <c r="Y142" i="20"/>
  <c r="Y141" i="20"/>
  <c r="Y54" i="20"/>
  <c r="Y106" i="20"/>
  <c r="Y110" i="20"/>
  <c r="Y249" i="20"/>
  <c r="Y90" i="20"/>
  <c r="Y262" i="20"/>
  <c r="Y72" i="20"/>
  <c r="Y114" i="20"/>
  <c r="Y83" i="20"/>
  <c r="Y135" i="20"/>
  <c r="Y252" i="20"/>
  <c r="Y76" i="20"/>
  <c r="Y115" i="20"/>
  <c r="Y238" i="20"/>
  <c r="Y241" i="20"/>
  <c r="Y237" i="20"/>
  <c r="Y117" i="20"/>
  <c r="Y146" i="20"/>
  <c r="Y95" i="20"/>
  <c r="Y45" i="20"/>
  <c r="Y148" i="20"/>
  <c r="Y242" i="20"/>
  <c r="Y79" i="20"/>
  <c r="Y240" i="20"/>
  <c r="Y243" i="20"/>
  <c r="Y247" i="20"/>
  <c r="Y53" i="20"/>
  <c r="Y107" i="20"/>
  <c r="Y73" i="20"/>
  <c r="Y136" i="20"/>
  <c r="Y94" i="20"/>
  <c r="Y92" i="20"/>
  <c r="Y98" i="20"/>
  <c r="Y147" i="20"/>
  <c r="Y263" i="20"/>
  <c r="Y140" i="20"/>
  <c r="Y137" i="20"/>
  <c r="Y93" i="20"/>
  <c r="Y111" i="20"/>
  <c r="Y251" i="20"/>
  <c r="Y91" i="20"/>
  <c r="Y102" i="20"/>
  <c r="Y104" i="20"/>
  <c r="Y138" i="20"/>
  <c r="Y239" i="20"/>
  <c r="Y84" i="20"/>
  <c r="Y118" i="20"/>
  <c r="Y236" i="20"/>
  <c r="Y245" i="20"/>
  <c r="Y108" i="20"/>
  <c r="Y109" i="20"/>
  <c r="Y113" i="20"/>
  <c r="Y244" i="20"/>
  <c r="Y260" i="20"/>
  <c r="Y52" i="20"/>
  <c r="Y134" i="20"/>
  <c r="Y116" i="20"/>
  <c r="Y71" i="20"/>
  <c r="Y78" i="20"/>
  <c r="O264" i="20"/>
  <c r="L214" i="20"/>
  <c r="L213" i="20"/>
  <c r="L44" i="20"/>
  <c r="L61" i="20"/>
  <c r="L223" i="20"/>
  <c r="L215" i="20"/>
  <c r="L64" i="20"/>
  <c r="L222" i="20"/>
  <c r="L58" i="20"/>
  <c r="L59" i="20"/>
  <c r="L216" i="20"/>
  <c r="L211" i="20"/>
  <c r="L67" i="20"/>
  <c r="L60" i="20"/>
  <c r="L212" i="20"/>
  <c r="L217" i="20"/>
  <c r="L68" i="20"/>
  <c r="Q87" i="20"/>
  <c r="Q255" i="20"/>
  <c r="AB255" i="20"/>
  <c r="AB87" i="20"/>
  <c r="AB195" i="20"/>
  <c r="AB267" i="20"/>
  <c r="AB43" i="20"/>
  <c r="AB268" i="20"/>
  <c r="AB196" i="20"/>
  <c r="AB170" i="20"/>
  <c r="I213" i="20"/>
  <c r="I60" i="20"/>
  <c r="I175" i="20" s="1"/>
  <c r="I61" i="20"/>
  <c r="I176" i="20" s="1"/>
  <c r="I211" i="20"/>
  <c r="I222" i="20"/>
  <c r="I217" i="20"/>
  <c r="I44" i="20"/>
  <c r="I59" i="20"/>
  <c r="I174" i="20" s="1"/>
  <c r="I214" i="20"/>
  <c r="I212" i="20"/>
  <c r="I68" i="20"/>
  <c r="I58" i="20"/>
  <c r="I173" i="20" s="1"/>
  <c r="I67" i="20"/>
  <c r="I223" i="20"/>
  <c r="I216" i="20"/>
  <c r="I64" i="20"/>
  <c r="I215" i="20"/>
  <c r="O255" i="20"/>
  <c r="O87" i="20"/>
  <c r="O64" i="20"/>
  <c r="O212" i="20"/>
  <c r="O223" i="20"/>
  <c r="O59" i="20"/>
  <c r="O67" i="20"/>
  <c r="O215" i="20"/>
  <c r="O68" i="20"/>
  <c r="O60" i="20"/>
  <c r="O211" i="20"/>
  <c r="O222" i="20"/>
  <c r="O214" i="20"/>
  <c r="O61" i="20"/>
  <c r="O44" i="20"/>
  <c r="O58" i="20"/>
  <c r="O217" i="20"/>
  <c r="O216" i="20"/>
  <c r="O213" i="20"/>
  <c r="E233" i="20"/>
  <c r="AA255" i="20"/>
  <c r="AA87" i="20"/>
  <c r="V218" i="20"/>
  <c r="H161" i="20"/>
  <c r="H155" i="20"/>
  <c r="H160" i="20"/>
  <c r="H152" i="20"/>
  <c r="H197" i="20" s="1"/>
  <c r="H165" i="20"/>
  <c r="H164" i="20"/>
  <c r="H154" i="20"/>
  <c r="H200" i="20" s="1"/>
  <c r="H166" i="20"/>
  <c r="H153" i="20"/>
  <c r="H159" i="20"/>
  <c r="K218" i="20"/>
  <c r="Z264" i="20"/>
  <c r="AA216" i="20"/>
  <c r="AA214" i="20"/>
  <c r="AA61" i="20"/>
  <c r="AA60" i="20"/>
  <c r="AA215" i="20"/>
  <c r="AA213" i="20"/>
  <c r="AA217" i="20"/>
  <c r="AA44" i="20"/>
  <c r="AA211" i="20"/>
  <c r="AA68" i="20"/>
  <c r="AA58" i="20"/>
  <c r="AA212" i="20"/>
  <c r="AA223" i="20"/>
  <c r="AA222" i="20"/>
  <c r="AA59" i="20"/>
  <c r="AA64" i="20"/>
  <c r="AA67" i="20"/>
  <c r="O159" i="20"/>
  <c r="O166" i="20"/>
  <c r="O160" i="20"/>
  <c r="O165" i="20"/>
  <c r="O154" i="20"/>
  <c r="O153" i="20"/>
  <c r="O155" i="20"/>
  <c r="O152" i="20"/>
  <c r="O161" i="20"/>
  <c r="O164" i="20"/>
  <c r="AH113" i="20"/>
  <c r="AH263" i="20"/>
  <c r="AH252" i="20"/>
  <c r="AH83" i="20"/>
  <c r="AH148" i="20"/>
  <c r="AH242" i="20"/>
  <c r="AH72" i="20"/>
  <c r="AH98" i="20"/>
  <c r="AH106" i="20"/>
  <c r="AH109" i="20"/>
  <c r="AH137" i="20"/>
  <c r="AH147" i="20"/>
  <c r="AH247" i="20"/>
  <c r="AH93" i="20"/>
  <c r="AH243" i="20"/>
  <c r="AH261" i="20"/>
  <c r="AH73" i="20"/>
  <c r="AH91" i="20"/>
  <c r="AH138" i="20"/>
  <c r="AH104" i="20"/>
  <c r="AH135" i="20"/>
  <c r="AH76" i="20"/>
  <c r="AH114" i="20"/>
  <c r="AH110" i="20"/>
  <c r="AH239" i="20"/>
  <c r="AH246" i="20"/>
  <c r="AH71" i="20"/>
  <c r="AH77" i="20"/>
  <c r="AH101" i="20"/>
  <c r="AH111" i="20"/>
  <c r="AH249" i="20"/>
  <c r="AH78" i="20"/>
  <c r="AH118" i="20"/>
  <c r="AH244" i="20"/>
  <c r="AH245" i="20"/>
  <c r="AH236" i="20"/>
  <c r="AH53" i="20"/>
  <c r="AH117" i="20"/>
  <c r="AH95" i="20"/>
  <c r="AH251" i="20"/>
  <c r="AH45" i="20"/>
  <c r="AH136" i="20"/>
  <c r="AH140" i="20"/>
  <c r="AH240" i="20"/>
  <c r="AH141" i="20"/>
  <c r="AH262" i="20"/>
  <c r="AH84" i="20"/>
  <c r="AH54" i="20"/>
  <c r="AH107" i="20"/>
  <c r="AH248" i="20"/>
  <c r="AH92" i="20"/>
  <c r="AH105" i="20"/>
  <c r="AH102" i="20"/>
  <c r="AH55" i="20"/>
  <c r="AH142" i="20"/>
  <c r="AH139" i="20"/>
  <c r="AH80" i="20"/>
  <c r="AH134" i="20"/>
  <c r="AH115" i="20"/>
  <c r="AH241" i="20"/>
  <c r="AH90" i="20"/>
  <c r="AH108" i="20"/>
  <c r="AH146" i="20"/>
  <c r="AH116" i="20"/>
  <c r="AH237" i="20"/>
  <c r="AH94" i="20"/>
  <c r="AH260" i="20"/>
  <c r="AH52" i="20"/>
  <c r="AH79" i="20"/>
  <c r="AH103" i="20"/>
  <c r="AH238" i="20"/>
  <c r="AH250" i="20"/>
  <c r="V148" i="20"/>
  <c r="V108" i="20"/>
  <c r="V93" i="20"/>
  <c r="V138" i="20"/>
  <c r="V111" i="20"/>
  <c r="V241" i="20"/>
  <c r="V260" i="20"/>
  <c r="V53" i="20"/>
  <c r="V107" i="20"/>
  <c r="V105" i="20"/>
  <c r="V135" i="20"/>
  <c r="V118" i="20"/>
  <c r="V110" i="20"/>
  <c r="V141" i="20"/>
  <c r="V244" i="20"/>
  <c r="V252" i="20"/>
  <c r="V76" i="20"/>
  <c r="V54" i="20"/>
  <c r="V103" i="20"/>
  <c r="V98" i="20"/>
  <c r="V94" i="20"/>
  <c r="V72" i="20"/>
  <c r="V106" i="20"/>
  <c r="V137" i="20"/>
  <c r="V249" i="20"/>
  <c r="V116" i="20"/>
  <c r="V52" i="20"/>
  <c r="V95" i="20"/>
  <c r="V117" i="20"/>
  <c r="V263" i="20"/>
  <c r="V79" i="20"/>
  <c r="V104" i="20"/>
  <c r="V92" i="20"/>
  <c r="V239" i="20"/>
  <c r="V101" i="20"/>
  <c r="V109" i="20"/>
  <c r="V250" i="20"/>
  <c r="V45" i="20"/>
  <c r="V73" i="20"/>
  <c r="V146" i="20"/>
  <c r="V237" i="20"/>
  <c r="V102" i="20"/>
  <c r="V90" i="20"/>
  <c r="V113" i="20"/>
  <c r="V245" i="20"/>
  <c r="V83" i="20"/>
  <c r="V247" i="20"/>
  <c r="V242" i="20"/>
  <c r="V80" i="20"/>
  <c r="V139" i="20"/>
  <c r="V140" i="20"/>
  <c r="V71" i="20"/>
  <c r="V134" i="20"/>
  <c r="V77" i="20"/>
  <c r="V251" i="20"/>
  <c r="V147" i="20"/>
  <c r="V236" i="20"/>
  <c r="V240" i="20"/>
  <c r="V142" i="20"/>
  <c r="V262" i="20"/>
  <c r="V78" i="20"/>
  <c r="V55" i="20"/>
  <c r="V84" i="20"/>
  <c r="V238" i="20"/>
  <c r="V248" i="20"/>
  <c r="V261" i="20"/>
  <c r="V91" i="20"/>
  <c r="V115" i="20"/>
  <c r="V114" i="20"/>
  <c r="V136" i="20"/>
  <c r="V246" i="20"/>
  <c r="V243" i="20"/>
  <c r="U192" i="20"/>
  <c r="U193" i="20"/>
  <c r="U186" i="20"/>
  <c r="U179" i="20"/>
  <c r="U197" i="20"/>
  <c r="U178" i="20"/>
  <c r="U206" i="20"/>
  <c r="U190" i="20"/>
  <c r="U173" i="20"/>
  <c r="U177" i="20"/>
  <c r="U203" i="20"/>
  <c r="U200" i="20"/>
  <c r="U205" i="20"/>
  <c r="U204" i="20"/>
  <c r="U194" i="20"/>
  <c r="U180" i="20"/>
  <c r="U183" i="20"/>
  <c r="U189" i="20"/>
  <c r="U207" i="20"/>
  <c r="U187" i="20"/>
  <c r="U176" i="20"/>
  <c r="U181" i="20"/>
  <c r="U202" i="20"/>
  <c r="U182" i="20"/>
  <c r="U175" i="20"/>
  <c r="U191" i="20"/>
  <c r="U198" i="20"/>
  <c r="U201" i="20"/>
  <c r="U185" i="20"/>
  <c r="U174" i="20"/>
  <c r="U184" i="20"/>
  <c r="AH203" i="20"/>
  <c r="AH184" i="20"/>
  <c r="AH179" i="20"/>
  <c r="AH198" i="20"/>
  <c r="AH206" i="20"/>
  <c r="AH204" i="20"/>
  <c r="AH192" i="20"/>
  <c r="AH176" i="20"/>
  <c r="AH194" i="20"/>
  <c r="AH185" i="20"/>
  <c r="AH178" i="20"/>
  <c r="AH190" i="20"/>
  <c r="AH175" i="20"/>
  <c r="AH200" i="20"/>
  <c r="AH191" i="20"/>
  <c r="AH182" i="20"/>
  <c r="AH205" i="20"/>
  <c r="AH186" i="20"/>
  <c r="AH183" i="20"/>
  <c r="AH187" i="20"/>
  <c r="AH193" i="20"/>
  <c r="AH180" i="20"/>
  <c r="AH207" i="20"/>
  <c r="AH177" i="20"/>
  <c r="AH189" i="20"/>
  <c r="AH202" i="20"/>
  <c r="AH181" i="20"/>
  <c r="AH173" i="20"/>
  <c r="AH197" i="20"/>
  <c r="AH201" i="20"/>
  <c r="AH174" i="20"/>
  <c r="W170" i="20"/>
  <c r="W43" i="20"/>
  <c r="W196" i="20"/>
  <c r="W268" i="20"/>
  <c r="W195" i="20"/>
  <c r="W267" i="20"/>
  <c r="J116" i="20"/>
  <c r="J135" i="20"/>
  <c r="J191" i="20" s="1"/>
  <c r="J243" i="20"/>
  <c r="J73" i="20"/>
  <c r="J240" i="20"/>
  <c r="J111" i="20"/>
  <c r="J118" i="20"/>
  <c r="J94" i="20"/>
  <c r="J102" i="20"/>
  <c r="J109" i="20"/>
  <c r="J104" i="20"/>
  <c r="J142" i="20"/>
  <c r="J237" i="20"/>
  <c r="J103" i="20"/>
  <c r="J77" i="20"/>
  <c r="J98" i="20"/>
  <c r="J193" i="20" s="1"/>
  <c r="J106" i="20"/>
  <c r="J72" i="20"/>
  <c r="J201" i="20" s="1"/>
  <c r="J107" i="20"/>
  <c r="J101" i="20"/>
  <c r="J115" i="20"/>
  <c r="J138" i="20"/>
  <c r="J261" i="20"/>
  <c r="J83" i="20"/>
  <c r="J91" i="20"/>
  <c r="J92" i="20"/>
  <c r="J54" i="20"/>
  <c r="J205" i="20" s="1"/>
  <c r="J93" i="20"/>
  <c r="J114" i="20"/>
  <c r="J136" i="20"/>
  <c r="J134" i="20"/>
  <c r="J252" i="20"/>
  <c r="J246" i="20"/>
  <c r="J45" i="20"/>
  <c r="J76" i="20"/>
  <c r="J180" i="20" s="1"/>
  <c r="J71" i="20"/>
  <c r="J139" i="20"/>
  <c r="J95" i="20"/>
  <c r="J79" i="20"/>
  <c r="J182" i="20" s="1"/>
  <c r="J105" i="20"/>
  <c r="J239" i="20"/>
  <c r="J242" i="20"/>
  <c r="J238" i="20"/>
  <c r="J80" i="20"/>
  <c r="J244" i="20"/>
  <c r="J78" i="20"/>
  <c r="J55" i="20"/>
  <c r="J206" i="20" s="1"/>
  <c r="J146" i="20"/>
  <c r="J186" i="20" s="1"/>
  <c r="J241" i="20"/>
  <c r="J52" i="20"/>
  <c r="J178" i="20" s="1"/>
  <c r="J236" i="20"/>
  <c r="J250" i="20"/>
  <c r="J248" i="20"/>
  <c r="J53" i="20"/>
  <c r="J137" i="20"/>
  <c r="J251" i="20"/>
  <c r="J249" i="20"/>
  <c r="J84" i="20"/>
  <c r="J147" i="20"/>
  <c r="J148" i="20"/>
  <c r="J108" i="20"/>
  <c r="J110" i="20"/>
  <c r="J140" i="20"/>
  <c r="J141" i="20"/>
  <c r="J247" i="20"/>
  <c r="J245" i="20"/>
  <c r="J262" i="20"/>
  <c r="J90" i="20"/>
  <c r="J117" i="20"/>
  <c r="J260" i="20"/>
  <c r="J113" i="20"/>
  <c r="J263" i="20"/>
  <c r="Z218" i="20"/>
  <c r="K222" i="20"/>
  <c r="K212" i="20"/>
  <c r="K64" i="20"/>
  <c r="K59" i="20"/>
  <c r="K174" i="20" s="1"/>
  <c r="K213" i="20"/>
  <c r="K215" i="20"/>
  <c r="K214" i="20"/>
  <c r="K68" i="20"/>
  <c r="K60" i="20"/>
  <c r="K175" i="20" s="1"/>
  <c r="K216" i="20"/>
  <c r="K217" i="20"/>
  <c r="K223" i="20"/>
  <c r="K67" i="20"/>
  <c r="K211" i="20"/>
  <c r="K44" i="20"/>
  <c r="K61" i="20"/>
  <c r="K176" i="20" s="1"/>
  <c r="K58" i="20"/>
  <c r="K173" i="20" s="1"/>
  <c r="AD152" i="20"/>
  <c r="AD161" i="20"/>
  <c r="AD160" i="20"/>
  <c r="AD155" i="20"/>
  <c r="AD154" i="20"/>
  <c r="AD159" i="20"/>
  <c r="AD166" i="20"/>
  <c r="AD164" i="20"/>
  <c r="AD165" i="20"/>
  <c r="AD153" i="20"/>
  <c r="AH123" i="20"/>
  <c r="AH127" i="20"/>
  <c r="AH131" i="20"/>
  <c r="AH128" i="20"/>
  <c r="AH228" i="20"/>
  <c r="AH124" i="20"/>
  <c r="AH129" i="20"/>
  <c r="AH121" i="20"/>
  <c r="AH130" i="20"/>
  <c r="AH122" i="20"/>
  <c r="AH125" i="20"/>
  <c r="AH126" i="20"/>
  <c r="AB264" i="20"/>
  <c r="R154" i="20"/>
  <c r="R159" i="20"/>
  <c r="R155" i="20"/>
  <c r="R153" i="20"/>
  <c r="R166" i="20"/>
  <c r="R161" i="20"/>
  <c r="R165" i="20"/>
  <c r="R152" i="20"/>
  <c r="R160" i="20"/>
  <c r="R164" i="20"/>
  <c r="U222" i="20"/>
  <c r="U64" i="20"/>
  <c r="U68" i="20"/>
  <c r="U214" i="20"/>
  <c r="U216" i="20"/>
  <c r="U61" i="20"/>
  <c r="U58" i="20"/>
  <c r="U212" i="20"/>
  <c r="U67" i="20"/>
  <c r="U44" i="20"/>
  <c r="U211" i="20"/>
  <c r="U213" i="20"/>
  <c r="U59" i="20"/>
  <c r="U217" i="20"/>
  <c r="U223" i="20"/>
  <c r="U60" i="20"/>
  <c r="U215" i="20"/>
  <c r="AJ130" i="20"/>
  <c r="AJ124" i="20"/>
  <c r="AJ121" i="20"/>
  <c r="AJ122" i="20"/>
  <c r="AJ125" i="20"/>
  <c r="AJ128" i="20"/>
  <c r="AJ131" i="20"/>
  <c r="AJ127" i="20"/>
  <c r="AJ123" i="20"/>
  <c r="AJ129" i="20"/>
  <c r="AJ228" i="20"/>
  <c r="AJ126" i="20"/>
  <c r="S164" i="20"/>
  <c r="S165" i="20"/>
  <c r="S161" i="20"/>
  <c r="S166" i="20"/>
  <c r="S155" i="20"/>
  <c r="S153" i="20"/>
  <c r="S160" i="20"/>
  <c r="S159" i="20"/>
  <c r="S154" i="20"/>
  <c r="S152" i="20"/>
  <c r="AI255" i="20"/>
  <c r="AI87" i="20"/>
  <c r="AG255" i="20"/>
  <c r="AG87" i="20"/>
  <c r="AB128" i="20"/>
  <c r="AB130" i="20"/>
  <c r="AB124" i="20"/>
  <c r="AB125" i="20"/>
  <c r="AB126" i="20"/>
  <c r="AB131" i="20"/>
  <c r="AB129" i="20"/>
  <c r="AB123" i="20"/>
  <c r="AB122" i="20"/>
  <c r="AB228" i="20"/>
  <c r="AB121" i="20"/>
  <c r="AB127" i="20"/>
  <c r="AE159" i="20"/>
  <c r="AE160" i="20"/>
  <c r="AE152" i="20"/>
  <c r="AE153" i="20"/>
  <c r="AE155" i="20"/>
  <c r="AE164" i="20"/>
  <c r="AE165" i="20"/>
  <c r="AE154" i="20"/>
  <c r="AE166" i="20"/>
  <c r="AE161" i="20"/>
  <c r="H264" i="20"/>
  <c r="AF222" i="20"/>
  <c r="AF217" i="20"/>
  <c r="AF61" i="20"/>
  <c r="AF58" i="20"/>
  <c r="AF59" i="20"/>
  <c r="AF60" i="20"/>
  <c r="AF223" i="20"/>
  <c r="AF216" i="20"/>
  <c r="AF67" i="20"/>
  <c r="AF68" i="20"/>
  <c r="AF214" i="20"/>
  <c r="AF212" i="20"/>
  <c r="AF213" i="20"/>
  <c r="AF215" i="20"/>
  <c r="AF64" i="20"/>
  <c r="AF44" i="20"/>
  <c r="AF211" i="20"/>
  <c r="AE205" i="20"/>
  <c r="AE198" i="20"/>
  <c r="AE187" i="20"/>
  <c r="AE204" i="20"/>
  <c r="AE194" i="20"/>
  <c r="AE189" i="20"/>
  <c r="AE202" i="20"/>
  <c r="AE175" i="20"/>
  <c r="AE174" i="20"/>
  <c r="AE201" i="20"/>
  <c r="AE192" i="20"/>
  <c r="AE179" i="20"/>
  <c r="AE206" i="20"/>
  <c r="AE191" i="20"/>
  <c r="AE203" i="20"/>
  <c r="AE186" i="20"/>
  <c r="AE200" i="20"/>
  <c r="AE207" i="20"/>
  <c r="AE173" i="20"/>
  <c r="AE184" i="20"/>
  <c r="AE182" i="20"/>
  <c r="AE190" i="20"/>
  <c r="AE197" i="20"/>
  <c r="AE185" i="20"/>
  <c r="AE178" i="20"/>
  <c r="AE181" i="20"/>
  <c r="AE177" i="20"/>
  <c r="AE193" i="20"/>
  <c r="AE176" i="20"/>
  <c r="AE180" i="20"/>
  <c r="AE183" i="20"/>
  <c r="E182" i="16"/>
  <c r="M143" i="39" s="1"/>
  <c r="E193" i="18"/>
  <c r="N154" i="39" s="1"/>
  <c r="E198" i="18"/>
  <c r="N159" i="39" s="1"/>
  <c r="E192" i="18"/>
  <c r="N153" i="39" s="1"/>
  <c r="R44" i="23"/>
  <c r="T53" i="23"/>
  <c r="E125" i="18"/>
  <c r="N86" i="39" s="1"/>
  <c r="E226" i="18"/>
  <c r="N187" i="39" s="1"/>
  <c r="E123" i="18"/>
  <c r="N84" i="39" s="1"/>
  <c r="E221" i="16"/>
  <c r="M182" i="39" s="1"/>
  <c r="E146" i="18"/>
  <c r="N108" i="39" s="1"/>
  <c r="E252" i="18"/>
  <c r="N211" i="39" s="1"/>
  <c r="E261" i="18"/>
  <c r="N221" i="39" s="1"/>
  <c r="G191" i="18"/>
  <c r="E135" i="18"/>
  <c r="N97" i="39" s="1"/>
  <c r="E138" i="18"/>
  <c r="N100" i="39" s="1"/>
  <c r="E148" i="18"/>
  <c r="N110" i="39" s="1"/>
  <c r="E106" i="18"/>
  <c r="N67" i="39" s="1"/>
  <c r="E78" i="18"/>
  <c r="N39" i="39" s="1"/>
  <c r="E93" i="18"/>
  <c r="N54" i="39" s="1"/>
  <c r="E222" i="18"/>
  <c r="N183" i="39" s="1"/>
  <c r="E216" i="18"/>
  <c r="N177" i="39" s="1"/>
  <c r="G200" i="18"/>
  <c r="E154" i="18"/>
  <c r="N116" i="39" s="1"/>
  <c r="O183" i="20"/>
  <c r="O197" i="20"/>
  <c r="O205" i="20"/>
  <c r="O174" i="20"/>
  <c r="O180" i="20"/>
  <c r="O187" i="20"/>
  <c r="O206" i="20"/>
  <c r="O185" i="20"/>
  <c r="O186" i="20"/>
  <c r="O200" i="20"/>
  <c r="O176" i="20"/>
  <c r="O203" i="20"/>
  <c r="O207" i="20"/>
  <c r="O191" i="20"/>
  <c r="O202" i="20"/>
  <c r="O181" i="20"/>
  <c r="O193" i="20"/>
  <c r="O173" i="20"/>
  <c r="O189" i="20"/>
  <c r="O190" i="20"/>
  <c r="O201" i="20"/>
  <c r="O175" i="20"/>
  <c r="O184" i="20"/>
  <c r="O179" i="20"/>
  <c r="O194" i="20"/>
  <c r="O192" i="20"/>
  <c r="O182" i="20"/>
  <c r="O204" i="20"/>
  <c r="O198" i="20"/>
  <c r="O177" i="20"/>
  <c r="O178" i="20"/>
  <c r="Q64" i="20"/>
  <c r="Q44" i="20"/>
  <c r="Q213" i="20"/>
  <c r="Q217" i="20"/>
  <c r="Q61" i="20"/>
  <c r="Q211" i="20"/>
  <c r="Q214" i="20"/>
  <c r="Q212" i="20"/>
  <c r="Q60" i="20"/>
  <c r="Q67" i="20"/>
  <c r="Q215" i="20"/>
  <c r="Q216" i="20"/>
  <c r="Q223" i="20"/>
  <c r="Q222" i="20"/>
  <c r="Q58" i="20"/>
  <c r="Q68" i="20"/>
  <c r="Q59" i="20"/>
  <c r="P218" i="20"/>
  <c r="Y267" i="20"/>
  <c r="Y196" i="20"/>
  <c r="Y195" i="20"/>
  <c r="Y170" i="20"/>
  <c r="Y268" i="20"/>
  <c r="Y43" i="20"/>
  <c r="N264" i="20"/>
  <c r="X67" i="20"/>
  <c r="X215" i="20"/>
  <c r="X212" i="20"/>
  <c r="X223" i="20"/>
  <c r="X61" i="20"/>
  <c r="X214" i="20"/>
  <c r="X68" i="20"/>
  <c r="X58" i="20"/>
  <c r="X213" i="20"/>
  <c r="X217" i="20"/>
  <c r="X44" i="20"/>
  <c r="X59" i="20"/>
  <c r="X222" i="20"/>
  <c r="X60" i="20"/>
  <c r="X64" i="20"/>
  <c r="X216" i="20"/>
  <c r="X211" i="20"/>
  <c r="X264" i="20"/>
  <c r="AE267" i="20"/>
  <c r="AE195" i="20"/>
  <c r="AE268" i="20"/>
  <c r="AE196" i="20"/>
  <c r="AE170" i="20"/>
  <c r="AE43" i="20"/>
  <c r="AF218" i="20"/>
  <c r="P138" i="20"/>
  <c r="P249" i="20"/>
  <c r="P54" i="20"/>
  <c r="P140" i="20"/>
  <c r="P238" i="20"/>
  <c r="P236" i="20"/>
  <c r="P252" i="20"/>
  <c r="P147" i="20"/>
  <c r="P134" i="20"/>
  <c r="P84" i="20"/>
  <c r="P260" i="20"/>
  <c r="P110" i="20"/>
  <c r="P55" i="20"/>
  <c r="P105" i="20"/>
  <c r="P262" i="20"/>
  <c r="P90" i="20"/>
  <c r="P135" i="20"/>
  <c r="P104" i="20"/>
  <c r="P102" i="20"/>
  <c r="P137" i="20"/>
  <c r="P247" i="20"/>
  <c r="P53" i="20"/>
  <c r="P103" i="20"/>
  <c r="P237" i="20"/>
  <c r="P76" i="20"/>
  <c r="P93" i="20"/>
  <c r="P115" i="20"/>
  <c r="P94" i="20"/>
  <c r="P106" i="20"/>
  <c r="P244" i="20"/>
  <c r="P142" i="20"/>
  <c r="P101" i="20"/>
  <c r="P98" i="20"/>
  <c r="P263" i="20"/>
  <c r="P77" i="20"/>
  <c r="P78" i="20"/>
  <c r="P52" i="20"/>
  <c r="P117" i="20"/>
  <c r="P79" i="20"/>
  <c r="P111" i="20"/>
  <c r="P148" i="20"/>
  <c r="P261" i="20"/>
  <c r="P114" i="20"/>
  <c r="P80" i="20"/>
  <c r="P250" i="20"/>
  <c r="P73" i="20"/>
  <c r="P113" i="20"/>
  <c r="P136" i="20"/>
  <c r="P251" i="20"/>
  <c r="P92" i="20"/>
  <c r="P95" i="20"/>
  <c r="P241" i="20"/>
  <c r="P248" i="20"/>
  <c r="P91" i="20"/>
  <c r="P141" i="20"/>
  <c r="P240" i="20"/>
  <c r="P72" i="20"/>
  <c r="P116" i="20"/>
  <c r="P246" i="20"/>
  <c r="P83" i="20"/>
  <c r="P107" i="20"/>
  <c r="P146" i="20"/>
  <c r="P242" i="20"/>
  <c r="P71" i="20"/>
  <c r="P109" i="20"/>
  <c r="P239" i="20"/>
  <c r="P243" i="20"/>
  <c r="P45" i="20"/>
  <c r="P118" i="20"/>
  <c r="P139" i="20"/>
  <c r="P245" i="20"/>
  <c r="P108" i="20"/>
  <c r="AA264" i="20"/>
  <c r="AC215" i="20"/>
  <c r="AC59" i="20"/>
  <c r="AC223" i="20"/>
  <c r="AC60" i="20"/>
  <c r="AC211" i="20"/>
  <c r="AC212" i="20"/>
  <c r="AC67" i="20"/>
  <c r="AC44" i="20"/>
  <c r="AC214" i="20"/>
  <c r="AC216" i="20"/>
  <c r="AC64" i="20"/>
  <c r="AC68" i="20"/>
  <c r="AC217" i="20"/>
  <c r="AC222" i="20"/>
  <c r="AC213" i="20"/>
  <c r="AC61" i="20"/>
  <c r="AC58" i="20"/>
  <c r="AB176" i="20"/>
  <c r="AB174" i="20"/>
  <c r="AB177" i="20"/>
  <c r="AB202" i="20"/>
  <c r="AB182" i="20"/>
  <c r="AB200" i="20"/>
  <c r="AB201" i="20"/>
  <c r="AB194" i="20"/>
  <c r="AB178" i="20"/>
  <c r="AB203" i="20"/>
  <c r="AB184" i="20"/>
  <c r="AB190" i="20"/>
  <c r="AB173" i="20"/>
  <c r="AB192" i="20"/>
  <c r="AB183" i="20"/>
  <c r="AB204" i="20"/>
  <c r="AB185" i="20"/>
  <c r="AB197" i="20"/>
  <c r="AB207" i="20"/>
  <c r="AB181" i="20"/>
  <c r="AB180" i="20"/>
  <c r="AB189" i="20"/>
  <c r="AB175" i="20"/>
  <c r="AB179" i="20"/>
  <c r="AB186" i="20"/>
  <c r="AB193" i="20"/>
  <c r="AB191" i="20"/>
  <c r="AB205" i="20"/>
  <c r="AB198" i="20"/>
  <c r="AB206" i="20"/>
  <c r="AB187" i="20"/>
  <c r="AI248" i="20"/>
  <c r="AI90" i="20"/>
  <c r="AI79" i="20"/>
  <c r="AI135" i="20"/>
  <c r="AI244" i="20"/>
  <c r="AI147" i="20"/>
  <c r="AI55" i="20"/>
  <c r="AI242" i="20"/>
  <c r="AI137" i="20"/>
  <c r="AI250" i="20"/>
  <c r="AI92" i="20"/>
  <c r="AI105" i="20"/>
  <c r="AI108" i="20"/>
  <c r="AI236" i="20"/>
  <c r="AI45" i="20"/>
  <c r="AI76" i="20"/>
  <c r="AI95" i="20"/>
  <c r="AI239" i="20"/>
  <c r="AI146" i="20"/>
  <c r="AI240" i="20"/>
  <c r="AI84" i="20"/>
  <c r="AI78" i="20"/>
  <c r="AI139" i="20"/>
  <c r="AI237" i="20"/>
  <c r="AI72" i="20"/>
  <c r="AI117" i="20"/>
  <c r="AI103" i="20"/>
  <c r="AI134" i="20"/>
  <c r="AI249" i="20"/>
  <c r="AI142" i="20"/>
  <c r="AI98" i="20"/>
  <c r="AI109" i="20"/>
  <c r="AI247" i="20"/>
  <c r="AI141" i="20"/>
  <c r="AI116" i="20"/>
  <c r="AI73" i="20"/>
  <c r="AI110" i="20"/>
  <c r="AI262" i="20"/>
  <c r="AI260" i="20"/>
  <c r="AI52" i="20"/>
  <c r="AI94" i="20"/>
  <c r="AI136" i="20"/>
  <c r="AI104" i="20"/>
  <c r="AI53" i="20"/>
  <c r="AI107" i="20"/>
  <c r="AI140" i="20"/>
  <c r="AI114" i="20"/>
  <c r="AI238" i="20"/>
  <c r="AI251" i="20"/>
  <c r="AI71" i="20"/>
  <c r="AI111" i="20"/>
  <c r="AI261" i="20"/>
  <c r="AI54" i="20"/>
  <c r="AI106" i="20"/>
  <c r="AI80" i="20"/>
  <c r="AI102" i="20"/>
  <c r="AI243" i="20"/>
  <c r="AI93" i="20"/>
  <c r="AI91" i="20"/>
  <c r="AI101" i="20"/>
  <c r="AI246" i="20"/>
  <c r="AI263" i="20"/>
  <c r="AI113" i="20"/>
  <c r="AI252" i="20"/>
  <c r="AI115" i="20"/>
  <c r="AI83" i="20"/>
  <c r="AI118" i="20"/>
  <c r="AI148" i="20"/>
  <c r="AI245" i="20"/>
  <c r="AI77" i="20"/>
  <c r="AI138" i="20"/>
  <c r="AI241" i="20"/>
  <c r="AE91" i="20"/>
  <c r="AE250" i="20"/>
  <c r="AE249" i="20"/>
  <c r="AE90" i="20"/>
  <c r="AE137" i="20"/>
  <c r="AE115" i="20"/>
  <c r="AE146" i="20"/>
  <c r="AE98" i="20"/>
  <c r="AE101" i="20"/>
  <c r="AE83" i="20"/>
  <c r="AE114" i="20"/>
  <c r="AE242" i="20"/>
  <c r="AE118" i="20"/>
  <c r="AE110" i="20"/>
  <c r="AE139" i="20"/>
  <c r="AE136" i="20"/>
  <c r="AE52" i="20"/>
  <c r="AE80" i="20"/>
  <c r="AE73" i="20"/>
  <c r="AE76" i="20"/>
  <c r="AE148" i="20"/>
  <c r="AE79" i="20"/>
  <c r="AE94" i="20"/>
  <c r="AE113" i="20"/>
  <c r="AE245" i="20"/>
  <c r="AE84" i="20"/>
  <c r="AE244" i="20"/>
  <c r="AE78" i="20"/>
  <c r="AE45" i="20"/>
  <c r="AE141" i="20"/>
  <c r="AE241" i="20"/>
  <c r="AE71" i="20"/>
  <c r="AE102" i="20"/>
  <c r="AE104" i="20"/>
  <c r="AE142" i="20"/>
  <c r="AE239" i="20"/>
  <c r="AE243" i="20"/>
  <c r="AE262" i="20"/>
  <c r="AE117" i="20"/>
  <c r="AE106" i="20"/>
  <c r="AE248" i="20"/>
  <c r="AE95" i="20"/>
  <c r="AE72" i="20"/>
  <c r="AE109" i="20"/>
  <c r="AE138" i="20"/>
  <c r="AE240" i="20"/>
  <c r="AE236" i="20"/>
  <c r="AE77" i="20"/>
  <c r="AE53" i="20"/>
  <c r="AE140" i="20"/>
  <c r="AE246" i="20"/>
  <c r="AE55" i="20"/>
  <c r="AE93" i="20"/>
  <c r="AE116" i="20"/>
  <c r="AE251" i="20"/>
  <c r="AE261" i="20"/>
  <c r="AE107" i="20"/>
  <c r="AE147" i="20"/>
  <c r="AE135" i="20"/>
  <c r="AE238" i="20"/>
  <c r="AE263" i="20"/>
  <c r="AE54" i="20"/>
  <c r="AE105" i="20"/>
  <c r="AE103" i="20"/>
  <c r="AE108" i="20"/>
  <c r="AE92" i="20"/>
  <c r="AE237" i="20"/>
  <c r="AE247" i="20"/>
  <c r="AE252" i="20"/>
  <c r="AE260" i="20"/>
  <c r="AE134" i="20"/>
  <c r="AE111" i="20"/>
  <c r="I152" i="20"/>
  <c r="I164" i="20"/>
  <c r="I160" i="20"/>
  <c r="I153" i="20"/>
  <c r="I159" i="20"/>
  <c r="I165" i="20"/>
  <c r="I166" i="20"/>
  <c r="I155" i="20"/>
  <c r="I161" i="20"/>
  <c r="I154" i="20"/>
  <c r="W124" i="20"/>
  <c r="W228" i="20"/>
  <c r="W131" i="20"/>
  <c r="W123" i="20"/>
  <c r="W127" i="20"/>
  <c r="W122" i="20"/>
  <c r="W128" i="20"/>
  <c r="W129" i="20"/>
  <c r="W121" i="20"/>
  <c r="W130" i="20"/>
  <c r="W126" i="20"/>
  <c r="W125" i="20"/>
  <c r="X161" i="20"/>
  <c r="X160" i="20"/>
  <c r="X165" i="20"/>
  <c r="X152" i="20"/>
  <c r="X164" i="20"/>
  <c r="X154" i="20"/>
  <c r="X166" i="20"/>
  <c r="X155" i="20"/>
  <c r="X153" i="20"/>
  <c r="X159" i="20"/>
  <c r="AA218" i="20"/>
  <c r="U218" i="20"/>
  <c r="K103" i="20"/>
  <c r="K250" i="20"/>
  <c r="K115" i="20"/>
  <c r="K91" i="20"/>
  <c r="K238" i="20"/>
  <c r="K93" i="20"/>
  <c r="K55" i="20"/>
  <c r="K94" i="20"/>
  <c r="K101" i="20"/>
  <c r="K114" i="20"/>
  <c r="K248" i="20"/>
  <c r="K84" i="20"/>
  <c r="K110" i="20"/>
  <c r="K116" i="20"/>
  <c r="K53" i="20"/>
  <c r="K118" i="20"/>
  <c r="K107" i="20"/>
  <c r="K80" i="20"/>
  <c r="K135" i="20"/>
  <c r="K251" i="20"/>
  <c r="K249" i="20"/>
  <c r="K138" i="20"/>
  <c r="K260" i="20"/>
  <c r="K54" i="20"/>
  <c r="K148" i="20"/>
  <c r="K106" i="20"/>
  <c r="K105" i="20"/>
  <c r="K95" i="20"/>
  <c r="K244" i="20"/>
  <c r="K109" i="20"/>
  <c r="K71" i="20"/>
  <c r="K201" i="20" s="1"/>
  <c r="K247" i="20"/>
  <c r="K245" i="20"/>
  <c r="K92" i="20"/>
  <c r="K142" i="20"/>
  <c r="K104" i="20"/>
  <c r="K79" i="20"/>
  <c r="K246" i="20"/>
  <c r="K45" i="20"/>
  <c r="K76" i="20"/>
  <c r="K243" i="20"/>
  <c r="K236" i="20"/>
  <c r="K237" i="20"/>
  <c r="K83" i="20"/>
  <c r="K261" i="20"/>
  <c r="K77" i="20"/>
  <c r="K98" i="20"/>
  <c r="K113" i="20"/>
  <c r="K240" i="20"/>
  <c r="K52" i="20"/>
  <c r="K139" i="20"/>
  <c r="K242" i="20"/>
  <c r="K141" i="20"/>
  <c r="K117" i="20"/>
  <c r="K146" i="20"/>
  <c r="K263" i="20"/>
  <c r="K90" i="20"/>
  <c r="K73" i="20"/>
  <c r="K241" i="20"/>
  <c r="K262" i="20"/>
  <c r="K102" i="20"/>
  <c r="K111" i="20"/>
  <c r="K147" i="20"/>
  <c r="K140" i="20"/>
  <c r="K134" i="20"/>
  <c r="K137" i="20"/>
  <c r="K252" i="20"/>
  <c r="K72" i="20"/>
  <c r="K78" i="20"/>
  <c r="K239" i="20"/>
  <c r="K108" i="20"/>
  <c r="K136" i="20"/>
  <c r="P214" i="20"/>
  <c r="P211" i="20"/>
  <c r="P212" i="20"/>
  <c r="P223" i="20"/>
  <c r="P68" i="20"/>
  <c r="P44" i="20"/>
  <c r="P213" i="20"/>
  <c r="P217" i="20"/>
  <c r="P61" i="20"/>
  <c r="P59" i="20"/>
  <c r="P215" i="20"/>
  <c r="P216" i="20"/>
  <c r="P222" i="20"/>
  <c r="P67" i="20"/>
  <c r="P64" i="20"/>
  <c r="P60" i="20"/>
  <c r="P58" i="20"/>
  <c r="L164" i="20"/>
  <c r="L153" i="20"/>
  <c r="L154" i="20"/>
  <c r="L200" i="20" s="1"/>
  <c r="L155" i="20"/>
  <c r="L161" i="20"/>
  <c r="L166" i="20"/>
  <c r="L165" i="20"/>
  <c r="L159" i="20"/>
  <c r="L160" i="20"/>
  <c r="L152" i="20"/>
  <c r="L197" i="20" s="1"/>
  <c r="W59" i="20"/>
  <c r="W216" i="20"/>
  <c r="W222" i="20"/>
  <c r="W58" i="20"/>
  <c r="W60" i="20"/>
  <c r="W215" i="20"/>
  <c r="W211" i="20"/>
  <c r="W64" i="20"/>
  <c r="W44" i="20"/>
  <c r="W223" i="20"/>
  <c r="W61" i="20"/>
  <c r="W67" i="20"/>
  <c r="W213" i="20"/>
  <c r="W217" i="20"/>
  <c r="W212" i="20"/>
  <c r="W214" i="20"/>
  <c r="W68" i="20"/>
  <c r="AC255" i="20"/>
  <c r="AC87" i="20"/>
  <c r="G264" i="20"/>
  <c r="I192" i="20"/>
  <c r="I179" i="20"/>
  <c r="I187" i="20"/>
  <c r="I200" i="20"/>
  <c r="I197" i="20"/>
  <c r="I177" i="20"/>
  <c r="I181" i="20"/>
  <c r="I185" i="20"/>
  <c r="I189" i="20"/>
  <c r="I207" i="20"/>
  <c r="I194" i="20"/>
  <c r="I203" i="20"/>
  <c r="I198" i="20"/>
  <c r="I204" i="20"/>
  <c r="I201" i="20"/>
  <c r="P264" i="20"/>
  <c r="I264" i="20"/>
  <c r="E191" i="16"/>
  <c r="M152" i="39" s="1"/>
  <c r="E183" i="18"/>
  <c r="N144" i="39" s="1"/>
  <c r="E187" i="18"/>
  <c r="N148" i="39" s="1"/>
  <c r="E197" i="16"/>
  <c r="M158" i="39" s="1"/>
  <c r="K221" i="18"/>
  <c r="O42" i="25"/>
  <c r="I42" i="25"/>
  <c r="U42" i="25"/>
  <c r="T42" i="25"/>
  <c r="F42" i="25"/>
  <c r="E42" i="25"/>
  <c r="W42" i="25"/>
  <c r="Y42" i="25"/>
  <c r="AA42" i="25"/>
  <c r="AB42" i="25"/>
  <c r="G42" i="25"/>
  <c r="P42" i="25"/>
  <c r="R42" i="25"/>
  <c r="J42" i="25"/>
  <c r="B42" i="25"/>
  <c r="AJ42" i="25" s="1"/>
  <c r="AC42" i="25"/>
  <c r="L42" i="25"/>
  <c r="D42" i="25"/>
  <c r="Q42" i="25"/>
  <c r="N42" i="25"/>
  <c r="Z42" i="25"/>
  <c r="K42" i="25"/>
  <c r="V42" i="25"/>
  <c r="X42" i="25"/>
  <c r="C42" i="25"/>
  <c r="S42" i="25"/>
  <c r="M42" i="25"/>
  <c r="E231" i="18"/>
  <c r="N192" i="39" s="1"/>
  <c r="E131" i="18"/>
  <c r="N92" i="39" s="1"/>
  <c r="E193" i="16"/>
  <c r="M154" i="39" s="1"/>
  <c r="G184" i="18"/>
  <c r="E87" i="18"/>
  <c r="N48" i="39" s="1"/>
  <c r="E98" i="18"/>
  <c r="N59" i="39" s="1"/>
  <c r="E73" i="18"/>
  <c r="N34" i="39" s="1"/>
  <c r="E248" i="18"/>
  <c r="N207" i="39" s="1"/>
  <c r="E237" i="18"/>
  <c r="N196" i="39" s="1"/>
  <c r="E243" i="18"/>
  <c r="N202" i="39" s="1"/>
  <c r="E139" i="18"/>
  <c r="N101" i="39" s="1"/>
  <c r="E102" i="18"/>
  <c r="N63" i="39" s="1"/>
  <c r="E114" i="18"/>
  <c r="N75" i="39" s="1"/>
  <c r="E80" i="18"/>
  <c r="N41" i="39" s="1"/>
  <c r="U57" i="23" a="1"/>
  <c r="U57" i="23" s="1"/>
  <c r="E64" i="18"/>
  <c r="N25" i="39" s="1"/>
  <c r="G174" i="18"/>
  <c r="E59" i="18"/>
  <c r="N20" i="39" s="1"/>
  <c r="E153" i="18"/>
  <c r="N115" i="39" s="1"/>
  <c r="E190" i="16"/>
  <c r="M151" i="39" s="1"/>
  <c r="AB41" i="27"/>
  <c r="A42" i="27"/>
  <c r="AA41" i="27"/>
  <c r="G41" i="27"/>
  <c r="H41" i="27" s="1"/>
  <c r="D41" i="27"/>
  <c r="V41" i="27"/>
  <c r="T41" i="27"/>
  <c r="R41" i="27"/>
  <c r="N41" i="27"/>
  <c r="L41" i="27"/>
  <c r="O41" i="27"/>
  <c r="W41" i="27"/>
  <c r="Y41" i="27"/>
  <c r="F41" i="27"/>
  <c r="S41" i="27"/>
  <c r="Z41" i="27"/>
  <c r="Q41" i="27"/>
  <c r="U41" i="27"/>
  <c r="E41" i="27"/>
  <c r="AC41" i="27"/>
  <c r="J41" i="27"/>
  <c r="K41" i="27"/>
  <c r="I41" i="27"/>
  <c r="X41" i="27"/>
  <c r="C41" i="27"/>
  <c r="B41" i="27"/>
  <c r="AJ41" i="27" s="1"/>
  <c r="M41" i="27"/>
  <c r="P41" i="27"/>
  <c r="AA204" i="20"/>
  <c r="AA187" i="20"/>
  <c r="AA177" i="20"/>
  <c r="AA202" i="20"/>
  <c r="AA205" i="20"/>
  <c r="AA186" i="20"/>
  <c r="AA184" i="20"/>
  <c r="AA183" i="20"/>
  <c r="AA192" i="20"/>
  <c r="AA173" i="20"/>
  <c r="AA185" i="20"/>
  <c r="AA182" i="20"/>
  <c r="AA197" i="20"/>
  <c r="AA190" i="20"/>
  <c r="AA178" i="20"/>
  <c r="AA207" i="20"/>
  <c r="AA180" i="20"/>
  <c r="AA203" i="20"/>
  <c r="AA206" i="20"/>
  <c r="AA189" i="20"/>
  <c r="AA193" i="20"/>
  <c r="AA176" i="20"/>
  <c r="AA181" i="20"/>
  <c r="AA194" i="20"/>
  <c r="AA201" i="20"/>
  <c r="AA191" i="20"/>
  <c r="AA198" i="20"/>
  <c r="AA200" i="20"/>
  <c r="AA175" i="20"/>
  <c r="AA179" i="20"/>
  <c r="AA174" i="20"/>
  <c r="U126" i="20"/>
  <c r="U125" i="20"/>
  <c r="U128" i="20"/>
  <c r="U129" i="20"/>
  <c r="U228" i="20"/>
  <c r="U130" i="20"/>
  <c r="U124" i="20"/>
  <c r="U127" i="20"/>
  <c r="U131" i="20"/>
  <c r="U121" i="20"/>
  <c r="U123" i="20"/>
  <c r="U122" i="20"/>
  <c r="AF126" i="20"/>
  <c r="AF122" i="20"/>
  <c r="AF123" i="20"/>
  <c r="AF131" i="20"/>
  <c r="AF127" i="20"/>
  <c r="AF129" i="20"/>
  <c r="AF124" i="20"/>
  <c r="AF128" i="20"/>
  <c r="AF125" i="20"/>
  <c r="AF228" i="20"/>
  <c r="AF121" i="20"/>
  <c r="AF130" i="20"/>
  <c r="AD61" i="20"/>
  <c r="AD222" i="20"/>
  <c r="AD211" i="20"/>
  <c r="AD212" i="20"/>
  <c r="AD59" i="20"/>
  <c r="AD68" i="20"/>
  <c r="AD215" i="20"/>
  <c r="AD216" i="20"/>
  <c r="AD67" i="20"/>
  <c r="AD44" i="20"/>
  <c r="AD58" i="20"/>
  <c r="AD213" i="20"/>
  <c r="AD217" i="20"/>
  <c r="AD60" i="20"/>
  <c r="AD214" i="20"/>
  <c r="AD64" i="20"/>
  <c r="AD223" i="20"/>
  <c r="AG155" i="20"/>
  <c r="AG165" i="20"/>
  <c r="AG166" i="20"/>
  <c r="AG164" i="20"/>
  <c r="AG154" i="20"/>
  <c r="AG161" i="20"/>
  <c r="AG159" i="20"/>
  <c r="AG160" i="20"/>
  <c r="AG152" i="20"/>
  <c r="AG153" i="20"/>
  <c r="AD218" i="20"/>
  <c r="P123" i="20"/>
  <c r="P122" i="20"/>
  <c r="P128" i="20"/>
  <c r="P124" i="20"/>
  <c r="P130" i="20"/>
  <c r="P127" i="20"/>
  <c r="P126" i="20"/>
  <c r="P125" i="20"/>
  <c r="P228" i="20"/>
  <c r="P121" i="20"/>
  <c r="P131" i="20"/>
  <c r="P129" i="20"/>
  <c r="Y264" i="20"/>
  <c r="AG185" i="20"/>
  <c r="AG179" i="20"/>
  <c r="AG174" i="20"/>
  <c r="AG200" i="20"/>
  <c r="AG180" i="20"/>
  <c r="AG181" i="20"/>
  <c r="AG178" i="20"/>
  <c r="AG183" i="20"/>
  <c r="AG177" i="20"/>
  <c r="AG176" i="20"/>
  <c r="AG201" i="20"/>
  <c r="AG190" i="20"/>
  <c r="AG191" i="20"/>
  <c r="AG206" i="20"/>
  <c r="AG187" i="20"/>
  <c r="AG186" i="20"/>
  <c r="AG203" i="20"/>
  <c r="AG189" i="20"/>
  <c r="AG197" i="20"/>
  <c r="AG202" i="20"/>
  <c r="AG192" i="20"/>
  <c r="AG207" i="20"/>
  <c r="AG175" i="20"/>
  <c r="AG205" i="20"/>
  <c r="AG173" i="20"/>
  <c r="AG198" i="20"/>
  <c r="AG194" i="20"/>
  <c r="AG204" i="20"/>
  <c r="AG193" i="20"/>
  <c r="AG184" i="20"/>
  <c r="AG182" i="20"/>
  <c r="S64" i="20"/>
  <c r="S61" i="20"/>
  <c r="S214" i="20"/>
  <c r="S213" i="20"/>
  <c r="S212" i="20"/>
  <c r="S60" i="20"/>
  <c r="S58" i="20"/>
  <c r="S68" i="20"/>
  <c r="S215" i="20"/>
  <c r="S217" i="20"/>
  <c r="S44" i="20"/>
  <c r="S216" i="20"/>
  <c r="S211" i="20"/>
  <c r="S67" i="20"/>
  <c r="S59" i="20"/>
  <c r="S223" i="20"/>
  <c r="S222" i="20"/>
  <c r="J43" i="20"/>
  <c r="J196" i="20"/>
  <c r="J268" i="20"/>
  <c r="J195" i="20"/>
  <c r="J267" i="20"/>
  <c r="J170" i="20"/>
  <c r="AC182" i="20"/>
  <c r="AC179" i="20"/>
  <c r="AC177" i="20"/>
  <c r="AC178" i="20"/>
  <c r="AC180" i="20"/>
  <c r="AC193" i="20"/>
  <c r="AC189" i="20"/>
  <c r="AC186" i="20"/>
  <c r="AC190" i="20"/>
  <c r="AC174" i="20"/>
  <c r="AC207" i="20"/>
  <c r="AC173" i="20"/>
  <c r="AC198" i="20"/>
  <c r="AC192" i="20"/>
  <c r="AC201" i="20"/>
  <c r="AC181" i="20"/>
  <c r="AC176" i="20"/>
  <c r="AC194" i="20"/>
  <c r="AC187" i="20"/>
  <c r="AC204" i="20"/>
  <c r="AC197" i="20"/>
  <c r="AC191" i="20"/>
  <c r="AC200" i="20"/>
  <c r="AC205" i="20"/>
  <c r="AC175" i="20"/>
  <c r="AC184" i="20"/>
  <c r="AC185" i="20"/>
  <c r="AC202" i="20"/>
  <c r="AC206" i="20"/>
  <c r="AC203" i="20"/>
  <c r="AC183" i="20"/>
  <c r="AF43" i="20"/>
  <c r="AF268" i="20"/>
  <c r="AF267" i="20"/>
  <c r="AF170" i="20"/>
  <c r="AF196" i="20"/>
  <c r="AF195" i="20"/>
  <c r="H181" i="20"/>
  <c r="H177" i="20"/>
  <c r="H194" i="20"/>
  <c r="H207" i="20"/>
  <c r="H203" i="20"/>
  <c r="H204" i="20"/>
  <c r="H192" i="20"/>
  <c r="H187" i="20"/>
  <c r="H185" i="20"/>
  <c r="H189" i="20"/>
  <c r="H179" i="20"/>
  <c r="H198" i="20"/>
  <c r="AG218" i="20"/>
  <c r="Q136" i="20"/>
  <c r="Q71" i="20"/>
  <c r="Q106" i="20"/>
  <c r="Q115" i="20"/>
  <c r="Q243" i="20"/>
  <c r="Q242" i="20"/>
  <c r="Q54" i="20"/>
  <c r="Q142" i="20"/>
  <c r="Q141" i="20"/>
  <c r="Q118" i="20"/>
  <c r="Q248" i="20"/>
  <c r="Q53" i="20"/>
  <c r="Q95" i="20"/>
  <c r="Q261" i="20"/>
  <c r="Q260" i="20"/>
  <c r="Q98" i="20"/>
  <c r="Q105" i="20"/>
  <c r="Q146" i="20"/>
  <c r="Q148" i="20"/>
  <c r="Q239" i="20"/>
  <c r="Q107" i="20"/>
  <c r="Q117" i="20"/>
  <c r="Q240" i="20"/>
  <c r="Q90" i="20"/>
  <c r="Q79" i="20"/>
  <c r="Q45" i="20"/>
  <c r="Q109" i="20"/>
  <c r="Q116" i="20"/>
  <c r="Q114" i="20"/>
  <c r="Q92" i="20"/>
  <c r="Q110" i="20"/>
  <c r="Q263" i="20"/>
  <c r="Q262" i="20"/>
  <c r="Q91" i="20"/>
  <c r="Q137" i="20"/>
  <c r="Q140" i="20"/>
  <c r="Q104" i="20"/>
  <c r="Q246" i="20"/>
  <c r="Q84" i="20"/>
  <c r="Q73" i="20"/>
  <c r="Q103" i="20"/>
  <c r="Q252" i="20"/>
  <c r="Q244" i="20"/>
  <c r="Q108" i="20"/>
  <c r="Q55" i="20"/>
  <c r="Q139" i="20"/>
  <c r="Q251" i="20"/>
  <c r="Q147" i="20"/>
  <c r="Q93" i="20"/>
  <c r="Q102" i="20"/>
  <c r="Q236" i="20"/>
  <c r="Q94" i="20"/>
  <c r="Q78" i="20"/>
  <c r="Q249" i="20"/>
  <c r="Q72" i="20"/>
  <c r="Q101" i="20"/>
  <c r="Q237" i="20"/>
  <c r="Q250" i="20"/>
  <c r="Q77" i="20"/>
  <c r="Q135" i="20"/>
  <c r="Q113" i="20"/>
  <c r="Q247" i="20"/>
  <c r="Q76" i="20"/>
  <c r="Q245" i="20"/>
  <c r="Q52" i="20"/>
  <c r="Q80" i="20"/>
  <c r="Q83" i="20"/>
  <c r="Q238" i="20"/>
  <c r="Q241" i="20"/>
  <c r="Q138" i="20"/>
  <c r="Q134" i="20"/>
  <c r="Q111" i="20"/>
  <c r="R123" i="20"/>
  <c r="R127" i="20"/>
  <c r="R131" i="20"/>
  <c r="R121" i="20"/>
  <c r="R129" i="20"/>
  <c r="R124" i="20"/>
  <c r="R128" i="20"/>
  <c r="R125" i="20"/>
  <c r="R126" i="20"/>
  <c r="R130" i="20"/>
  <c r="R228" i="20"/>
  <c r="R122" i="20"/>
  <c r="AE64" i="20"/>
  <c r="AE59" i="20"/>
  <c r="AE212" i="20"/>
  <c r="AE214" i="20"/>
  <c r="AE67" i="20"/>
  <c r="AE60" i="20"/>
  <c r="AE61" i="20"/>
  <c r="AE44" i="20"/>
  <c r="AE58" i="20"/>
  <c r="AE223" i="20"/>
  <c r="AE222" i="20"/>
  <c r="AE215" i="20"/>
  <c r="AE68" i="20"/>
  <c r="AE216" i="20"/>
  <c r="AE213" i="20"/>
  <c r="AE217" i="20"/>
  <c r="AE211" i="20"/>
  <c r="M170" i="20"/>
  <c r="M196" i="20"/>
  <c r="M195" i="20"/>
  <c r="M43" i="20"/>
  <c r="M268" i="20"/>
  <c r="M267" i="20"/>
  <c r="J166" i="20"/>
  <c r="J164" i="20"/>
  <c r="J165" i="20"/>
  <c r="J152" i="20"/>
  <c r="J197" i="20" s="1"/>
  <c r="J155" i="20"/>
  <c r="J161" i="20"/>
  <c r="J154" i="20"/>
  <c r="J200" i="20" s="1"/>
  <c r="J160" i="20"/>
  <c r="J153" i="20"/>
  <c r="J159" i="20"/>
  <c r="Y164" i="20"/>
  <c r="Y160" i="20"/>
  <c r="Y165" i="20"/>
  <c r="Y159" i="20"/>
  <c r="Y154" i="20"/>
  <c r="Y153" i="20"/>
  <c r="Y161" i="20"/>
  <c r="Y166" i="20"/>
  <c r="Y152" i="20"/>
  <c r="Y155" i="20"/>
  <c r="J264" i="20"/>
  <c r="AJ207" i="20"/>
  <c r="AJ191" i="20"/>
  <c r="AJ198" i="20"/>
  <c r="AJ187" i="20"/>
  <c r="AJ183" i="20"/>
  <c r="AJ176" i="20"/>
  <c r="AJ192" i="20"/>
  <c r="AJ197" i="20"/>
  <c r="AJ180" i="20"/>
  <c r="AJ185" i="20"/>
  <c r="AJ182" i="20"/>
  <c r="AJ193" i="20"/>
  <c r="AJ203" i="20"/>
  <c r="AJ200" i="20"/>
  <c r="AJ205" i="20"/>
  <c r="AJ184" i="20"/>
  <c r="AJ190" i="20"/>
  <c r="AJ177" i="20"/>
  <c r="AJ194" i="20"/>
  <c r="AJ186" i="20"/>
  <c r="AJ175" i="20"/>
  <c r="AJ174" i="20"/>
  <c r="AJ173" i="20"/>
  <c r="AJ201" i="20"/>
  <c r="AJ206" i="20"/>
  <c r="AJ181" i="20"/>
  <c r="AJ189" i="20"/>
  <c r="AJ202" i="20"/>
  <c r="AJ179" i="20"/>
  <c r="AJ178" i="20"/>
  <c r="AJ204" i="20"/>
  <c r="T263" i="20"/>
  <c r="T78" i="20"/>
  <c r="T106" i="20"/>
  <c r="T94" i="20"/>
  <c r="T242" i="20"/>
  <c r="T251" i="20"/>
  <c r="T54" i="20"/>
  <c r="T147" i="20"/>
  <c r="T110" i="20"/>
  <c r="T241" i="20"/>
  <c r="T248" i="20"/>
  <c r="T84" i="20"/>
  <c r="T92" i="20"/>
  <c r="T260" i="20"/>
  <c r="T45" i="20"/>
  <c r="T117" i="20"/>
  <c r="T107" i="20"/>
  <c r="T141" i="20"/>
  <c r="T240" i="20"/>
  <c r="T247" i="20"/>
  <c r="T76" i="20"/>
  <c r="T52" i="20"/>
  <c r="T118" i="20"/>
  <c r="T244" i="20"/>
  <c r="T55" i="20"/>
  <c r="T105" i="20"/>
  <c r="T93" i="20"/>
  <c r="T139" i="20"/>
  <c r="T243" i="20"/>
  <c r="T239" i="20"/>
  <c r="T73" i="20"/>
  <c r="T101" i="20"/>
  <c r="T249" i="20"/>
  <c r="T140" i="20"/>
  <c r="T103" i="20"/>
  <c r="T98" i="20"/>
  <c r="T114" i="20"/>
  <c r="T237" i="20"/>
  <c r="T261" i="20"/>
  <c r="T245" i="20"/>
  <c r="T72" i="20"/>
  <c r="T135" i="20"/>
  <c r="T236" i="20"/>
  <c r="T53" i="20"/>
  <c r="T83" i="20"/>
  <c r="T111" i="20"/>
  <c r="T142" i="20"/>
  <c r="T250" i="20"/>
  <c r="T137" i="20"/>
  <c r="T77" i="20"/>
  <c r="T134" i="20"/>
  <c r="T238" i="20"/>
  <c r="T246" i="20"/>
  <c r="T80" i="20"/>
  <c r="T90" i="20"/>
  <c r="T115" i="20"/>
  <c r="T138" i="20"/>
  <c r="T79" i="20"/>
  <c r="T136" i="20"/>
  <c r="T95" i="20"/>
  <c r="T146" i="20"/>
  <c r="T148" i="20"/>
  <c r="T102" i="20"/>
  <c r="T116" i="20"/>
  <c r="T262" i="20"/>
  <c r="T113" i="20"/>
  <c r="T91" i="20"/>
  <c r="T104" i="20"/>
  <c r="T108" i="20"/>
  <c r="T109" i="20"/>
  <c r="T71" i="20"/>
  <c r="T252" i="20"/>
  <c r="G192" i="20"/>
  <c r="G198" i="20"/>
  <c r="G207" i="20"/>
  <c r="G185" i="20"/>
  <c r="G177" i="20"/>
  <c r="G194" i="20"/>
  <c r="G203" i="20"/>
  <c r="G181" i="20"/>
  <c r="G179" i="20"/>
  <c r="G187" i="20"/>
  <c r="G204" i="20"/>
  <c r="G189" i="20"/>
  <c r="AD176" i="20"/>
  <c r="AD203" i="20"/>
  <c r="AD181" i="20"/>
  <c r="AD185" i="20"/>
  <c r="AD194" i="20"/>
  <c r="AD190" i="20"/>
  <c r="AD179" i="20"/>
  <c r="AD205" i="20"/>
  <c r="AD207" i="20"/>
  <c r="AD178" i="20"/>
  <c r="AD184" i="20"/>
  <c r="AD193" i="20"/>
  <c r="AD187" i="20"/>
  <c r="AD201" i="20"/>
  <c r="AD175" i="20"/>
  <c r="AD174" i="20"/>
  <c r="AD177" i="20"/>
  <c r="AD183" i="20"/>
  <c r="AD202" i="20"/>
  <c r="AD198" i="20"/>
  <c r="AD186" i="20"/>
  <c r="AD182" i="20"/>
  <c r="AD173" i="20"/>
  <c r="AD192" i="20"/>
  <c r="AD200" i="20"/>
  <c r="AD189" i="20"/>
  <c r="AD206" i="20"/>
  <c r="AD180" i="20"/>
  <c r="AD197" i="20"/>
  <c r="AD191" i="20"/>
  <c r="AD204" i="20"/>
  <c r="L264" i="20"/>
  <c r="AD264" i="20"/>
  <c r="AC53" i="20"/>
  <c r="AC106" i="20"/>
  <c r="AC241" i="20"/>
  <c r="AC139" i="20"/>
  <c r="AC113" i="20"/>
  <c r="AC137" i="20"/>
  <c r="AC262" i="20"/>
  <c r="AC243" i="20"/>
  <c r="AC77" i="20"/>
  <c r="AC83" i="20"/>
  <c r="AC146" i="20"/>
  <c r="AC95" i="20"/>
  <c r="AC103" i="20"/>
  <c r="AC104" i="20"/>
  <c r="AC116" i="20"/>
  <c r="AC117" i="20"/>
  <c r="AC249" i="20"/>
  <c r="AC260" i="20"/>
  <c r="AC247" i="20"/>
  <c r="AC73" i="20"/>
  <c r="AC45" i="20"/>
  <c r="AC80" i="20"/>
  <c r="AC246" i="20"/>
  <c r="AC102" i="20"/>
  <c r="AC78" i="20"/>
  <c r="AC108" i="20"/>
  <c r="AC134" i="20"/>
  <c r="AC76" i="20"/>
  <c r="AC140" i="20"/>
  <c r="AC236" i="20"/>
  <c r="AC248" i="20"/>
  <c r="AC111" i="20"/>
  <c r="AC252" i="20"/>
  <c r="AC90" i="20"/>
  <c r="AC142" i="20"/>
  <c r="AC98" i="20"/>
  <c r="AC94" i="20"/>
  <c r="AC109" i="20"/>
  <c r="AC261" i="20"/>
  <c r="AC110" i="20"/>
  <c r="AC242" i="20"/>
  <c r="AC238" i="20"/>
  <c r="AC84" i="20"/>
  <c r="AC141" i="20"/>
  <c r="AC55" i="20"/>
  <c r="AC114" i="20"/>
  <c r="AC93" i="20"/>
  <c r="AC237" i="20"/>
  <c r="AC148" i="20"/>
  <c r="AC79" i="20"/>
  <c r="AC239" i="20"/>
  <c r="AC240" i="20"/>
  <c r="AC118" i="20"/>
  <c r="AC135" i="20"/>
  <c r="AC263" i="20"/>
  <c r="AC251" i="20"/>
  <c r="AC92" i="20"/>
  <c r="AC71" i="20"/>
  <c r="AC54" i="20"/>
  <c r="AC52" i="20"/>
  <c r="AC147" i="20"/>
  <c r="AC244" i="20"/>
  <c r="AC138" i="20"/>
  <c r="AC107" i="20"/>
  <c r="AC136" i="20"/>
  <c r="AC91" i="20"/>
  <c r="AC245" i="20"/>
  <c r="AC115" i="20"/>
  <c r="AC101" i="20"/>
  <c r="AC250" i="20"/>
  <c r="AC72" i="20"/>
  <c r="AC105" i="20"/>
  <c r="AH43" i="20"/>
  <c r="AH195" i="20"/>
  <c r="AH268" i="20"/>
  <c r="AH196" i="20"/>
  <c r="AH170" i="20"/>
  <c r="AH267" i="20"/>
  <c r="U264" i="20"/>
  <c r="T264" i="20"/>
  <c r="Q264" i="20"/>
  <c r="AG79" i="20"/>
  <c r="AG147" i="20"/>
  <c r="AG111" i="20"/>
  <c r="AG246" i="20"/>
  <c r="AG250" i="20"/>
  <c r="AG117" i="20"/>
  <c r="AG98" i="20"/>
  <c r="AG138" i="20"/>
  <c r="AG80" i="20"/>
  <c r="AG242" i="20"/>
  <c r="AG54" i="20"/>
  <c r="AG118" i="20"/>
  <c r="AG142" i="20"/>
  <c r="AG238" i="20"/>
  <c r="AG110" i="20"/>
  <c r="AG115" i="20"/>
  <c r="AG45" i="20"/>
  <c r="AG139" i="20"/>
  <c r="AG52" i="20"/>
  <c r="AG252" i="20"/>
  <c r="AG78" i="20"/>
  <c r="AG108" i="20"/>
  <c r="AG114" i="20"/>
  <c r="AG263" i="20"/>
  <c r="AG72" i="20"/>
  <c r="AG109" i="20"/>
  <c r="AG135" i="20"/>
  <c r="AG249" i="20"/>
  <c r="AG262" i="20"/>
  <c r="AG76" i="20"/>
  <c r="AG71" i="20"/>
  <c r="AG103" i="20"/>
  <c r="AG236" i="20"/>
  <c r="AG260" i="20"/>
  <c r="AG107" i="20"/>
  <c r="AG101" i="20"/>
  <c r="AG116" i="20"/>
  <c r="AG251" i="20"/>
  <c r="AG247" i="20"/>
  <c r="AG90" i="20"/>
  <c r="AG141" i="20"/>
  <c r="AG237" i="20"/>
  <c r="AG95" i="20"/>
  <c r="AG106" i="20"/>
  <c r="AG93" i="20"/>
  <c r="AG104" i="20"/>
  <c r="AG245" i="20"/>
  <c r="AG240" i="20"/>
  <c r="AG136" i="20"/>
  <c r="AG94" i="20"/>
  <c r="AG105" i="20"/>
  <c r="AG261" i="20"/>
  <c r="AG53" i="20"/>
  <c r="AG92" i="20"/>
  <c r="AG102" i="20"/>
  <c r="AG113" i="20"/>
  <c r="AG244" i="20"/>
  <c r="AG77" i="20"/>
  <c r="AG55" i="20"/>
  <c r="AG83" i="20"/>
  <c r="AG248" i="20"/>
  <c r="AG243" i="20"/>
  <c r="AG84" i="20"/>
  <c r="AG73" i="20"/>
  <c r="AG137" i="20"/>
  <c r="AG134" i="20"/>
  <c r="AG239" i="20"/>
  <c r="AG91" i="20"/>
  <c r="AG140" i="20"/>
  <c r="AG146" i="20"/>
  <c r="AG241" i="20"/>
  <c r="AG148" i="20"/>
  <c r="K228" i="20"/>
  <c r="K124" i="20"/>
  <c r="K129" i="20"/>
  <c r="K190" i="20" s="1"/>
  <c r="K131" i="20"/>
  <c r="K128" i="20"/>
  <c r="K126" i="20"/>
  <c r="K125" i="20"/>
  <c r="K130" i="20"/>
  <c r="K122" i="20"/>
  <c r="K121" i="20"/>
  <c r="K127" i="20"/>
  <c r="K123" i="20"/>
  <c r="Q36" i="37"/>
  <c r="U36" i="37"/>
  <c r="G36" i="37"/>
  <c r="H36" i="37" s="1"/>
  <c r="F36" i="37"/>
  <c r="J36" i="37"/>
  <c r="D36" i="37"/>
  <c r="B36" i="37"/>
  <c r="AJ36" i="37" s="1"/>
  <c r="Y36" i="37"/>
  <c r="W36" i="37"/>
  <c r="P36" i="37"/>
  <c r="AA36" i="37"/>
  <c r="N36" i="37"/>
  <c r="T36" i="37"/>
  <c r="Z36" i="37"/>
  <c r="A37" i="37"/>
  <c r="C36" i="37"/>
  <c r="O36" i="37"/>
  <c r="S36" i="37"/>
  <c r="R36" i="37"/>
  <c r="E36" i="37"/>
  <c r="I36" i="37"/>
  <c r="AC36" i="37"/>
  <c r="X36" i="37"/>
  <c r="L36" i="37"/>
  <c r="K36" i="37"/>
  <c r="M36" i="37"/>
  <c r="AB36" i="37"/>
  <c r="V36" i="37"/>
  <c r="P39" i="31"/>
  <c r="E39" i="31"/>
  <c r="K39" i="31"/>
  <c r="A40" i="31"/>
  <c r="M39" i="31"/>
  <c r="N39" i="31"/>
  <c r="Z39" i="31"/>
  <c r="F39" i="31"/>
  <c r="C39" i="31"/>
  <c r="AB39" i="31"/>
  <c r="G39" i="31"/>
  <c r="H39" i="31" s="1"/>
  <c r="V39" i="31"/>
  <c r="T39" i="31"/>
  <c r="R39" i="31"/>
  <c r="L39" i="31"/>
  <c r="O39" i="31"/>
  <c r="B39" i="31"/>
  <c r="AJ39" i="31" s="1"/>
  <c r="W39" i="31"/>
  <c r="J39" i="31"/>
  <c r="D39" i="31"/>
  <c r="I39" i="31"/>
  <c r="AA39" i="31"/>
  <c r="X39" i="31"/>
  <c r="AC39" i="31"/>
  <c r="Q39" i="31"/>
  <c r="S39" i="31"/>
  <c r="U39" i="31"/>
  <c r="Y39" i="31"/>
  <c r="E206" i="18"/>
  <c r="N167" i="39" s="1"/>
  <c r="E207" i="18"/>
  <c r="N168" i="39" s="1"/>
  <c r="E204" i="18"/>
  <c r="N165" i="39" s="1"/>
  <c r="E206" i="16"/>
  <c r="M167" i="39" s="1"/>
  <c r="E124" i="18"/>
  <c r="N85" i="39" s="1"/>
  <c r="E128" i="18"/>
  <c r="N89" i="39" s="1"/>
  <c r="E255" i="18"/>
  <c r="N215" i="39" s="1"/>
  <c r="E90" i="18"/>
  <c r="N51" i="39" s="1"/>
  <c r="E55" i="18"/>
  <c r="N16" i="39" s="1"/>
  <c r="E53" i="18"/>
  <c r="N14" i="39" s="1"/>
  <c r="E263" i="18"/>
  <c r="N223" i="39" s="1"/>
  <c r="E245" i="18"/>
  <c r="N204" i="39" s="1"/>
  <c r="E136" i="18"/>
  <c r="N98" i="39" s="1"/>
  <c r="E113" i="18"/>
  <c r="N74" i="39" s="1"/>
  <c r="E110" i="18"/>
  <c r="N71" i="39" s="1"/>
  <c r="E141" i="18"/>
  <c r="N103" i="39" s="1"/>
  <c r="E212" i="18"/>
  <c r="N173" i="39" s="1"/>
  <c r="E211" i="18"/>
  <c r="N172" i="39" s="1"/>
  <c r="E155" i="18"/>
  <c r="N117" i="39" s="1"/>
  <c r="E195" i="18"/>
  <c r="N156" i="39" s="1"/>
  <c r="N218" i="20"/>
  <c r="O268" i="20"/>
  <c r="O267" i="20"/>
  <c r="O195" i="20"/>
  <c r="O196" i="20"/>
  <c r="O170" i="20"/>
  <c r="O43" i="20"/>
  <c r="P193" i="20"/>
  <c r="P181" i="20"/>
  <c r="P174" i="20"/>
  <c r="P205" i="20"/>
  <c r="P200" i="20"/>
  <c r="P177" i="20"/>
  <c r="P178" i="20"/>
  <c r="P206" i="20"/>
  <c r="P197" i="20"/>
  <c r="P191" i="20"/>
  <c r="P194" i="20"/>
  <c r="P186" i="20"/>
  <c r="P183" i="20"/>
  <c r="P204" i="20"/>
  <c r="P187" i="20"/>
  <c r="P180" i="20"/>
  <c r="P173" i="20"/>
  <c r="P201" i="20"/>
  <c r="P176" i="20"/>
  <c r="P175" i="20"/>
  <c r="P185" i="20"/>
  <c r="P198" i="20"/>
  <c r="P184" i="20"/>
  <c r="P182" i="20"/>
  <c r="P202" i="20"/>
  <c r="P179" i="20"/>
  <c r="P203" i="20"/>
  <c r="P207" i="20"/>
  <c r="P189" i="20"/>
  <c r="P190" i="20"/>
  <c r="P192" i="20"/>
  <c r="AA111" i="20"/>
  <c r="AA262" i="20"/>
  <c r="AA238" i="20"/>
  <c r="AA73" i="20"/>
  <c r="AA146" i="20"/>
  <c r="AA252" i="20"/>
  <c r="AA91" i="20"/>
  <c r="AA102" i="20"/>
  <c r="AA109" i="20"/>
  <c r="AA142" i="20"/>
  <c r="AA53" i="20"/>
  <c r="AA135" i="20"/>
  <c r="AA79" i="20"/>
  <c r="AA236" i="20"/>
  <c r="AA248" i="20"/>
  <c r="AA84" i="20"/>
  <c r="AA94" i="20"/>
  <c r="AA107" i="20"/>
  <c r="AA140" i="20"/>
  <c r="AA250" i="20"/>
  <c r="AA77" i="20"/>
  <c r="AA105" i="20"/>
  <c r="AA118" i="20"/>
  <c r="AA246" i="20"/>
  <c r="AA260" i="20"/>
  <c r="AA55" i="20"/>
  <c r="AA106" i="20"/>
  <c r="AA101" i="20"/>
  <c r="AA141" i="20"/>
  <c r="AA113" i="20"/>
  <c r="AA104" i="20"/>
  <c r="AA116" i="20"/>
  <c r="AA251" i="20"/>
  <c r="AA117" i="20"/>
  <c r="AA76" i="20"/>
  <c r="AA148" i="20"/>
  <c r="AA93" i="20"/>
  <c r="AA136" i="20"/>
  <c r="AA249" i="20"/>
  <c r="AA92" i="20"/>
  <c r="AA78" i="20"/>
  <c r="AA134" i="20"/>
  <c r="AA240" i="20"/>
  <c r="AA52" i="20"/>
  <c r="AA245" i="20"/>
  <c r="AA83" i="20"/>
  <c r="AA137" i="20"/>
  <c r="AA103" i="20"/>
  <c r="AA239" i="20"/>
  <c r="AA139" i="20"/>
  <c r="AA98" i="20"/>
  <c r="AA110" i="20"/>
  <c r="AA261" i="20"/>
  <c r="AA54" i="20"/>
  <c r="AA243" i="20"/>
  <c r="AA237" i="20"/>
  <c r="AA45" i="20"/>
  <c r="AA80" i="20"/>
  <c r="AA138" i="20"/>
  <c r="AA247" i="20"/>
  <c r="AA72" i="20"/>
  <c r="AA71" i="20"/>
  <c r="AA114" i="20"/>
  <c r="AA244" i="20"/>
  <c r="AA263" i="20"/>
  <c r="AA90" i="20"/>
  <c r="AA108" i="20"/>
  <c r="AA242" i="20"/>
  <c r="AA241" i="20"/>
  <c r="AA115" i="20"/>
  <c r="AA95" i="20"/>
  <c r="AA147" i="20"/>
  <c r="J255" i="20"/>
  <c r="J87" i="20"/>
  <c r="AA126" i="20"/>
  <c r="AA122" i="20"/>
  <c r="AA125" i="20"/>
  <c r="AA129" i="20"/>
  <c r="AA127" i="20"/>
  <c r="AA130" i="20"/>
  <c r="AA123" i="20"/>
  <c r="AA121" i="20"/>
  <c r="AA124" i="20"/>
  <c r="AA128" i="20"/>
  <c r="AA131" i="20"/>
  <c r="AA228" i="20"/>
  <c r="K255" i="20"/>
  <c r="K87" i="20"/>
  <c r="S267" i="20"/>
  <c r="S268" i="20"/>
  <c r="S195" i="20"/>
  <c r="S196" i="20"/>
  <c r="S170" i="20"/>
  <c r="S43" i="20"/>
  <c r="AI58" i="20"/>
  <c r="AI64" i="20"/>
  <c r="AI211" i="20"/>
  <c r="AI44" i="20"/>
  <c r="AI68" i="20"/>
  <c r="AI214" i="20"/>
  <c r="AI223" i="20"/>
  <c r="AI217" i="20"/>
  <c r="AI60" i="20"/>
  <c r="AI59" i="20"/>
  <c r="AI212" i="20"/>
  <c r="AI213" i="20"/>
  <c r="AI67" i="20"/>
  <c r="AI61" i="20"/>
  <c r="AI216" i="20"/>
  <c r="AI215" i="20"/>
  <c r="AI222" i="20"/>
  <c r="AI264" i="20"/>
  <c r="T131" i="20"/>
  <c r="T121" i="20"/>
  <c r="T124" i="20"/>
  <c r="T228" i="20"/>
  <c r="T127" i="20"/>
  <c r="T122" i="20"/>
  <c r="T125" i="20"/>
  <c r="T126" i="20"/>
  <c r="T129" i="20"/>
  <c r="T123" i="20"/>
  <c r="T128" i="20"/>
  <c r="T130" i="20"/>
  <c r="AG268" i="20"/>
  <c r="AG196" i="20"/>
  <c r="AG195" i="20"/>
  <c r="AG267" i="20"/>
  <c r="AG43" i="20"/>
  <c r="AG170" i="20"/>
  <c r="N155" i="20"/>
  <c r="N164" i="20"/>
  <c r="N161" i="20"/>
  <c r="N159" i="20"/>
  <c r="N154" i="20"/>
  <c r="N165" i="20"/>
  <c r="N160" i="20"/>
  <c r="N166" i="20"/>
  <c r="N152" i="20"/>
  <c r="N153" i="20"/>
  <c r="AI127" i="20"/>
  <c r="AI125" i="20"/>
  <c r="AI123" i="20"/>
  <c r="AI129" i="20"/>
  <c r="AI126" i="20"/>
  <c r="AI130" i="20"/>
  <c r="AI228" i="20"/>
  <c r="AI124" i="20"/>
  <c r="AI121" i="20"/>
  <c r="AI131" i="20"/>
  <c r="AI122" i="20"/>
  <c r="AI128" i="20"/>
  <c r="V178" i="20"/>
  <c r="V202" i="20"/>
  <c r="V176" i="20"/>
  <c r="V177" i="20"/>
  <c r="V189" i="20"/>
  <c r="V205" i="20"/>
  <c r="V174" i="20"/>
  <c r="V173" i="20"/>
  <c r="V180" i="20"/>
  <c r="V194" i="20"/>
  <c r="V187" i="20"/>
  <c r="V207" i="20"/>
  <c r="V204" i="20"/>
  <c r="V184" i="20"/>
  <c r="V183" i="20"/>
  <c r="V197" i="20"/>
  <c r="V182" i="20"/>
  <c r="V185" i="20"/>
  <c r="V206" i="20"/>
  <c r="V190" i="20"/>
  <c r="V175" i="20"/>
  <c r="V193" i="20"/>
  <c r="V198" i="20"/>
  <c r="V181" i="20"/>
  <c r="V201" i="20"/>
  <c r="V200" i="20"/>
  <c r="V186" i="20"/>
  <c r="V191" i="20"/>
  <c r="V203" i="20"/>
  <c r="V192" i="20"/>
  <c r="V179" i="20"/>
  <c r="R136" i="20"/>
  <c r="R247" i="20"/>
  <c r="R52" i="20"/>
  <c r="R94" i="20"/>
  <c r="R142" i="20"/>
  <c r="R139" i="20"/>
  <c r="R105" i="20"/>
  <c r="R109" i="20"/>
  <c r="R140" i="20"/>
  <c r="R113" i="20"/>
  <c r="R242" i="20"/>
  <c r="R76" i="20"/>
  <c r="R79" i="20"/>
  <c r="R134" i="20"/>
  <c r="R244" i="20"/>
  <c r="R98" i="20"/>
  <c r="R101" i="20"/>
  <c r="R92" i="20"/>
  <c r="R118" i="20"/>
  <c r="R245" i="20"/>
  <c r="R83" i="20"/>
  <c r="R141" i="20"/>
  <c r="R260" i="20"/>
  <c r="R261" i="20"/>
  <c r="R73" i="20"/>
  <c r="R93" i="20"/>
  <c r="R53" i="20"/>
  <c r="R110" i="20"/>
  <c r="R239" i="20"/>
  <c r="R238" i="20"/>
  <c r="R72" i="20"/>
  <c r="R135" i="20"/>
  <c r="R251" i="20"/>
  <c r="R95" i="20"/>
  <c r="R91" i="20"/>
  <c r="R237" i="20"/>
  <c r="R55" i="20"/>
  <c r="R80" i="20"/>
  <c r="R102" i="20"/>
  <c r="R263" i="20"/>
  <c r="R45" i="20"/>
  <c r="R111" i="20"/>
  <c r="R103" i="20"/>
  <c r="R236" i="20"/>
  <c r="R116" i="20"/>
  <c r="R104" i="20"/>
  <c r="R117" i="20"/>
  <c r="R146" i="20"/>
  <c r="R84" i="20"/>
  <c r="R54" i="20"/>
  <c r="R114" i="20"/>
  <c r="R71" i="20"/>
  <c r="R262" i="20"/>
  <c r="R106" i="20"/>
  <c r="R90" i="20"/>
  <c r="R243" i="20"/>
  <c r="R249" i="20"/>
  <c r="R147" i="20"/>
  <c r="R108" i="20"/>
  <c r="R148" i="20"/>
  <c r="R115" i="20"/>
  <c r="R77" i="20"/>
  <c r="R138" i="20"/>
  <c r="R107" i="20"/>
  <c r="R250" i="20"/>
  <c r="R137" i="20"/>
  <c r="R241" i="20"/>
  <c r="R240" i="20"/>
  <c r="R248" i="20"/>
  <c r="R252" i="20"/>
  <c r="R78" i="20"/>
  <c r="R246" i="20"/>
  <c r="I255" i="20"/>
  <c r="I87" i="20"/>
  <c r="I184" i="20" s="1"/>
  <c r="X218" i="20"/>
  <c r="M129" i="20"/>
  <c r="M190" i="20" s="1"/>
  <c r="M130" i="20"/>
  <c r="M126" i="20"/>
  <c r="M124" i="20"/>
  <c r="M121" i="20"/>
  <c r="M122" i="20"/>
  <c r="M123" i="20"/>
  <c r="M131" i="20"/>
  <c r="M128" i="20"/>
  <c r="M125" i="20"/>
  <c r="M127" i="20"/>
  <c r="M228" i="20"/>
  <c r="K152" i="20"/>
  <c r="K164" i="20"/>
  <c r="K166" i="20"/>
  <c r="K155" i="20"/>
  <c r="K161" i="20"/>
  <c r="K160" i="20"/>
  <c r="K154" i="20"/>
  <c r="K153" i="20"/>
  <c r="K165" i="20"/>
  <c r="K159" i="20"/>
  <c r="O104" i="20"/>
  <c r="O147" i="20"/>
  <c r="O92" i="20"/>
  <c r="O98" i="20"/>
  <c r="O115" i="20"/>
  <c r="O241" i="20"/>
  <c r="O71" i="20"/>
  <c r="O72" i="20"/>
  <c r="O83" i="20"/>
  <c r="O148" i="20"/>
  <c r="O105" i="20"/>
  <c r="O117" i="20"/>
  <c r="O141" i="20"/>
  <c r="O91" i="20"/>
  <c r="O243" i="20"/>
  <c r="O260" i="20"/>
  <c r="O55" i="20"/>
  <c r="O109" i="20"/>
  <c r="O95" i="20"/>
  <c r="O146" i="20"/>
  <c r="O45" i="20"/>
  <c r="O114" i="20"/>
  <c r="O139" i="20"/>
  <c r="O138" i="20"/>
  <c r="O263" i="20"/>
  <c r="O84" i="20"/>
  <c r="O80" i="20"/>
  <c r="O252" i="20"/>
  <c r="O78" i="20"/>
  <c r="O137" i="20"/>
  <c r="O79" i="20"/>
  <c r="O110" i="20"/>
  <c r="O111" i="20"/>
  <c r="O118" i="20"/>
  <c r="O251" i="20"/>
  <c r="O54" i="20"/>
  <c r="O248" i="20"/>
  <c r="O52" i="20"/>
  <c r="O73" i="20"/>
  <c r="O236" i="20"/>
  <c r="O77" i="20"/>
  <c r="O108" i="20"/>
  <c r="O76" i="20"/>
  <c r="O107" i="20"/>
  <c r="O245" i="20"/>
  <c r="O142" i="20"/>
  <c r="O244" i="20"/>
  <c r="O93" i="20"/>
  <c r="O237" i="20"/>
  <c r="O249" i="20"/>
  <c r="O90" i="20"/>
  <c r="O116" i="20"/>
  <c r="O53" i="20"/>
  <c r="O246" i="20"/>
  <c r="O239" i="20"/>
  <c r="O247" i="20"/>
  <c r="O250" i="20"/>
  <c r="O242" i="20"/>
  <c r="O262" i="20"/>
  <c r="O238" i="20"/>
  <c r="O102" i="20"/>
  <c r="O103" i="20"/>
  <c r="O106" i="20"/>
  <c r="O261" i="20"/>
  <c r="O135" i="20"/>
  <c r="O140" i="20"/>
  <c r="O101" i="20"/>
  <c r="O94" i="20"/>
  <c r="O113" i="20"/>
  <c r="O240" i="20"/>
  <c r="O136" i="20"/>
  <c r="O134" i="20"/>
  <c r="Z161" i="20"/>
  <c r="Z160" i="20"/>
  <c r="Z165" i="20"/>
  <c r="Z159" i="20"/>
  <c r="Z152" i="20"/>
  <c r="Z166" i="20"/>
  <c r="Z164" i="20"/>
  <c r="Z154" i="20"/>
  <c r="Z153" i="20"/>
  <c r="Z155" i="20"/>
  <c r="X130" i="20"/>
  <c r="X127" i="20"/>
  <c r="X228" i="20"/>
  <c r="X126" i="20"/>
  <c r="X129" i="20"/>
  <c r="X125" i="20"/>
  <c r="X128" i="20"/>
  <c r="X121" i="20"/>
  <c r="X124" i="20"/>
  <c r="X131" i="20"/>
  <c r="X122" i="20"/>
  <c r="X123" i="20"/>
  <c r="T164" i="20"/>
  <c r="T161" i="20"/>
  <c r="T152" i="20"/>
  <c r="T154" i="20"/>
  <c r="T159" i="20"/>
  <c r="T165" i="20"/>
  <c r="T155" i="20"/>
  <c r="T166" i="20"/>
  <c r="T160" i="20"/>
  <c r="T153" i="20"/>
  <c r="J212" i="20"/>
  <c r="J217" i="20"/>
  <c r="J68" i="20"/>
  <c r="J58" i="20"/>
  <c r="J173" i="20" s="1"/>
  <c r="J211" i="20"/>
  <c r="J215" i="20"/>
  <c r="J60" i="20"/>
  <c r="J175" i="20" s="1"/>
  <c r="J214" i="20"/>
  <c r="J213" i="20"/>
  <c r="J59" i="20"/>
  <c r="J174" i="20" s="1"/>
  <c r="J44" i="20"/>
  <c r="J223" i="20"/>
  <c r="J222" i="20"/>
  <c r="J216" i="20"/>
  <c r="J64" i="20"/>
  <c r="J61" i="20"/>
  <c r="J176" i="20" s="1"/>
  <c r="J67" i="20"/>
  <c r="T255" i="20"/>
  <c r="T87" i="20"/>
  <c r="AA155" i="20"/>
  <c r="AA164" i="20"/>
  <c r="AA165" i="20"/>
  <c r="AA153" i="20"/>
  <c r="AA161" i="20"/>
  <c r="AA160" i="20"/>
  <c r="AA154" i="20"/>
  <c r="AA166" i="20"/>
  <c r="AA152" i="20"/>
  <c r="AA159" i="20"/>
  <c r="S123" i="20"/>
  <c r="S130" i="20"/>
  <c r="S127" i="20"/>
  <c r="S124" i="20"/>
  <c r="S131" i="20"/>
  <c r="S228" i="20"/>
  <c r="S128" i="20"/>
  <c r="S122" i="20"/>
  <c r="S129" i="20"/>
  <c r="S125" i="20"/>
  <c r="S126" i="20"/>
  <c r="S121" i="20"/>
  <c r="AG221" i="18"/>
  <c r="E188" i="18"/>
  <c r="N149" i="39" s="1"/>
  <c r="E185" i="18"/>
  <c r="N146" i="39" s="1"/>
  <c r="E179" i="18"/>
  <c r="N140" i="39" s="1"/>
  <c r="E259" i="18"/>
  <c r="N219" i="39" s="1"/>
  <c r="T50" i="23"/>
  <c r="O44" i="23"/>
  <c r="E227" i="18"/>
  <c r="N188" i="39" s="1"/>
  <c r="E228" i="18"/>
  <c r="N189" i="39" s="1"/>
  <c r="E116" i="18"/>
  <c r="N77" i="39" s="1"/>
  <c r="G201" i="18"/>
  <c r="E72" i="18"/>
  <c r="N33" i="39" s="1"/>
  <c r="E104" i="18"/>
  <c r="N65" i="39" s="1"/>
  <c r="E241" i="18"/>
  <c r="N200" i="39" s="1"/>
  <c r="E260" i="18"/>
  <c r="N220" i="39" s="1"/>
  <c r="E246" i="18"/>
  <c r="N205" i="39" s="1"/>
  <c r="E140" i="18"/>
  <c r="N102" i="39" s="1"/>
  <c r="E118" i="18"/>
  <c r="N79" i="39" s="1"/>
  <c r="G173" i="18"/>
  <c r="E58" i="18"/>
  <c r="N19" i="39" s="1"/>
  <c r="E217" i="18"/>
  <c r="N178" i="39" s="1"/>
  <c r="G197" i="18"/>
  <c r="E152" i="18"/>
  <c r="N114" i="39" s="1"/>
  <c r="E160" i="18"/>
  <c r="N122" i="39" s="1"/>
  <c r="E268" i="18"/>
  <c r="N228" i="39" s="1"/>
  <c r="E202" i="16"/>
  <c r="M163" i="39" s="1"/>
  <c r="AC166" i="20"/>
  <c r="AC154" i="20"/>
  <c r="AC159" i="20"/>
  <c r="AC153" i="20"/>
  <c r="AC165" i="20"/>
  <c r="AC152" i="20"/>
  <c r="AC164" i="20"/>
  <c r="AC161" i="20"/>
  <c r="AC155" i="20"/>
  <c r="AC160" i="20"/>
  <c r="J126" i="20"/>
  <c r="J127" i="20"/>
  <c r="J128" i="20"/>
  <c r="J228" i="20"/>
  <c r="J129" i="20"/>
  <c r="J190" i="20" s="1"/>
  <c r="J124" i="20"/>
  <c r="J121" i="20"/>
  <c r="J125" i="20"/>
  <c r="J130" i="20"/>
  <c r="J123" i="20"/>
  <c r="J122" i="20"/>
  <c r="J131" i="20"/>
  <c r="E229" i="20"/>
  <c r="O190" i="39" s="1"/>
  <c r="AB218" i="20"/>
  <c r="Z128" i="20"/>
  <c r="Z125" i="20"/>
  <c r="Z122" i="20"/>
  <c r="Z121" i="20"/>
  <c r="Z131" i="20"/>
  <c r="Z124" i="20"/>
  <c r="Z127" i="20"/>
  <c r="Z129" i="20"/>
  <c r="Z228" i="20"/>
  <c r="Z126" i="20"/>
  <c r="Z130" i="20"/>
  <c r="Z123" i="20"/>
  <c r="Y222" i="20"/>
  <c r="Y223" i="20"/>
  <c r="Y64" i="20"/>
  <c r="Y67" i="20"/>
  <c r="Y216" i="20"/>
  <c r="Y217" i="20"/>
  <c r="Y212" i="20"/>
  <c r="Y60" i="20"/>
  <c r="Y61" i="20"/>
  <c r="Y211" i="20"/>
  <c r="Y68" i="20"/>
  <c r="Y214" i="20"/>
  <c r="Y58" i="20"/>
  <c r="Y44" i="20"/>
  <c r="Y215" i="20"/>
  <c r="Y59" i="20"/>
  <c r="Y213" i="20"/>
  <c r="AD268" i="20"/>
  <c r="AD196" i="20"/>
  <c r="AD170" i="20"/>
  <c r="AD195" i="20"/>
  <c r="AD43" i="20"/>
  <c r="AD267" i="20"/>
  <c r="V125" i="20"/>
  <c r="V121" i="20"/>
  <c r="V126" i="20"/>
  <c r="V130" i="20"/>
  <c r="V129" i="20"/>
  <c r="V127" i="20"/>
  <c r="V131" i="20"/>
  <c r="V124" i="20"/>
  <c r="V128" i="20"/>
  <c r="V122" i="20"/>
  <c r="V228" i="20"/>
  <c r="V123" i="20"/>
  <c r="P267" i="20"/>
  <c r="P196" i="20"/>
  <c r="P195" i="20"/>
  <c r="P170" i="20"/>
  <c r="P43" i="20"/>
  <c r="P268" i="20"/>
  <c r="AE264" i="20"/>
  <c r="Q218" i="20"/>
  <c r="M64" i="20"/>
  <c r="M212" i="20"/>
  <c r="M211" i="20"/>
  <c r="M44" i="20"/>
  <c r="M61" i="20"/>
  <c r="M217" i="20"/>
  <c r="M223" i="20"/>
  <c r="M68" i="20"/>
  <c r="M213" i="20"/>
  <c r="M214" i="20"/>
  <c r="M216" i="20"/>
  <c r="M67" i="20"/>
  <c r="M59" i="20"/>
  <c r="M58" i="20"/>
  <c r="M215" i="20"/>
  <c r="M222" i="20"/>
  <c r="M60" i="20"/>
  <c r="R179" i="20"/>
  <c r="R180" i="20"/>
  <c r="R178" i="20"/>
  <c r="R175" i="20"/>
  <c r="R182" i="20"/>
  <c r="R176" i="20"/>
  <c r="R194" i="20"/>
  <c r="R206" i="20"/>
  <c r="R187" i="20"/>
  <c r="R186" i="20"/>
  <c r="R177" i="20"/>
  <c r="R203" i="20"/>
  <c r="R197" i="20"/>
  <c r="R185" i="20"/>
  <c r="R193" i="20"/>
  <c r="R191" i="20"/>
  <c r="R192" i="20"/>
  <c r="R207" i="20"/>
  <c r="R174" i="20"/>
  <c r="R201" i="20"/>
  <c r="R205" i="20"/>
  <c r="R173" i="20"/>
  <c r="R202" i="20"/>
  <c r="R190" i="20"/>
  <c r="R189" i="20"/>
  <c r="R183" i="20"/>
  <c r="R181" i="20"/>
  <c r="R204" i="20"/>
  <c r="R200" i="20"/>
  <c r="R198" i="20"/>
  <c r="R184" i="20"/>
  <c r="V213" i="20"/>
  <c r="V61" i="20"/>
  <c r="V68" i="20"/>
  <c r="V211" i="20"/>
  <c r="V215" i="20"/>
  <c r="V59" i="20"/>
  <c r="V212" i="20"/>
  <c r="V44" i="20"/>
  <c r="V223" i="20"/>
  <c r="V64" i="20"/>
  <c r="V222" i="20"/>
  <c r="V67" i="20"/>
  <c r="V217" i="20"/>
  <c r="V58" i="20"/>
  <c r="V214" i="20"/>
  <c r="V216" i="20"/>
  <c r="V60" i="20"/>
  <c r="AH155" i="20"/>
  <c r="AH152" i="20"/>
  <c r="AH166" i="20"/>
  <c r="AH161" i="20"/>
  <c r="AH154" i="20"/>
  <c r="AH160" i="20"/>
  <c r="AH165" i="20"/>
  <c r="AH153" i="20"/>
  <c r="AH164" i="20"/>
  <c r="AH159" i="20"/>
  <c r="Z255" i="20"/>
  <c r="Z87" i="20"/>
  <c r="M242" i="20"/>
  <c r="M261" i="20"/>
  <c r="M102" i="20"/>
  <c r="M71" i="20"/>
  <c r="M139" i="20"/>
  <c r="M115" i="20"/>
  <c r="M138" i="20"/>
  <c r="M135" i="20"/>
  <c r="M191" i="20" s="1"/>
  <c r="M142" i="20"/>
  <c r="M250" i="20"/>
  <c r="M54" i="20"/>
  <c r="M205" i="20" s="1"/>
  <c r="M91" i="20"/>
  <c r="M238" i="20"/>
  <c r="M52" i="20"/>
  <c r="M178" i="20" s="1"/>
  <c r="M136" i="20"/>
  <c r="M107" i="20"/>
  <c r="M113" i="20"/>
  <c r="M101" i="20"/>
  <c r="M247" i="20"/>
  <c r="M114" i="20"/>
  <c r="M148" i="20"/>
  <c r="M239" i="20"/>
  <c r="M80" i="20"/>
  <c r="M53" i="20"/>
  <c r="M106" i="20"/>
  <c r="M93" i="20"/>
  <c r="M79" i="20"/>
  <c r="M182" i="20" s="1"/>
  <c r="M244" i="20"/>
  <c r="M246" i="20"/>
  <c r="M84" i="20"/>
  <c r="M183" i="20" s="1"/>
  <c r="M263" i="20"/>
  <c r="M73" i="20"/>
  <c r="M202" i="20" s="1"/>
  <c r="M103" i="20"/>
  <c r="M146" i="20"/>
  <c r="M186" i="20" s="1"/>
  <c r="M92" i="20"/>
  <c r="M105" i="20"/>
  <c r="M111" i="20"/>
  <c r="M249" i="20"/>
  <c r="M260" i="20"/>
  <c r="M137" i="20"/>
  <c r="M251" i="20"/>
  <c r="M95" i="20"/>
  <c r="M83" i="20"/>
  <c r="M141" i="20"/>
  <c r="M116" i="20"/>
  <c r="M78" i="20"/>
  <c r="M240" i="20"/>
  <c r="M248" i="20"/>
  <c r="M94" i="20"/>
  <c r="M245" i="20"/>
  <c r="M243" i="20"/>
  <c r="M77" i="20"/>
  <c r="M45" i="20"/>
  <c r="M110" i="20"/>
  <c r="M98" i="20"/>
  <c r="M193" i="20" s="1"/>
  <c r="M236" i="20"/>
  <c r="M109" i="20"/>
  <c r="M55" i="20"/>
  <c r="M206" i="20" s="1"/>
  <c r="M241" i="20"/>
  <c r="M237" i="20"/>
  <c r="M262" i="20"/>
  <c r="M90" i="20"/>
  <c r="M134" i="20"/>
  <c r="M252" i="20"/>
  <c r="M147" i="20"/>
  <c r="M72" i="20"/>
  <c r="M140" i="20"/>
  <c r="M104" i="20"/>
  <c r="M108" i="20"/>
  <c r="M118" i="20"/>
  <c r="M117" i="20"/>
  <c r="M76" i="20"/>
  <c r="M180" i="20" s="1"/>
  <c r="U255" i="20"/>
  <c r="U87" i="20"/>
  <c r="T218" i="20"/>
  <c r="S255" i="20"/>
  <c r="S87" i="20"/>
  <c r="N52" i="20"/>
  <c r="N239" i="20"/>
  <c r="N260" i="20"/>
  <c r="N79" i="20"/>
  <c r="N134" i="20"/>
  <c r="N136" i="20"/>
  <c r="N250" i="20"/>
  <c r="N76" i="20"/>
  <c r="N73" i="20"/>
  <c r="N102" i="20"/>
  <c r="N111" i="20"/>
  <c r="N249" i="20"/>
  <c r="N53" i="20"/>
  <c r="N115" i="20"/>
  <c r="N106" i="20"/>
  <c r="N263" i="20"/>
  <c r="N242" i="20"/>
  <c r="N72" i="20"/>
  <c r="N45" i="20"/>
  <c r="N138" i="20"/>
  <c r="N236" i="20"/>
  <c r="N141" i="20"/>
  <c r="N109" i="20"/>
  <c r="N117" i="20"/>
  <c r="N262" i="20"/>
  <c r="N244" i="20"/>
  <c r="N261" i="20"/>
  <c r="N252" i="20"/>
  <c r="N71" i="20"/>
  <c r="N105" i="20"/>
  <c r="N241" i="20"/>
  <c r="N245" i="20"/>
  <c r="N78" i="20"/>
  <c r="N103" i="20"/>
  <c r="N116" i="20"/>
  <c r="N247" i="20"/>
  <c r="N83" i="20"/>
  <c r="N146" i="20"/>
  <c r="N240" i="20"/>
  <c r="N147" i="20"/>
  <c r="N107" i="20"/>
  <c r="N248" i="20"/>
  <c r="N84" i="20"/>
  <c r="N101" i="20"/>
  <c r="N92" i="20"/>
  <c r="N140" i="20"/>
  <c r="N139" i="20"/>
  <c r="N54" i="20"/>
  <c r="N135" i="20"/>
  <c r="N98" i="20"/>
  <c r="N246" i="20"/>
  <c r="N237" i="20"/>
  <c r="N91" i="20"/>
  <c r="N104" i="20"/>
  <c r="N77" i="20"/>
  <c r="N108" i="20"/>
  <c r="N94" i="20"/>
  <c r="N80" i="20"/>
  <c r="N142" i="20"/>
  <c r="N148" i="20"/>
  <c r="N238" i="20"/>
  <c r="N137" i="20"/>
  <c r="N90" i="20"/>
  <c r="N110" i="20"/>
  <c r="N95" i="20"/>
  <c r="N118" i="20"/>
  <c r="N114" i="20"/>
  <c r="N251" i="20"/>
  <c r="N55" i="20"/>
  <c r="N113" i="20"/>
  <c r="N243" i="20"/>
  <c r="N93" i="20"/>
  <c r="U165" i="20"/>
  <c r="U166" i="20"/>
  <c r="U154" i="20"/>
  <c r="U159" i="20"/>
  <c r="U164" i="20"/>
  <c r="U153" i="20"/>
  <c r="U152" i="20"/>
  <c r="U155" i="20"/>
  <c r="U160" i="20"/>
  <c r="U161" i="20"/>
  <c r="L72" i="20"/>
  <c r="L242" i="20"/>
  <c r="L247" i="20"/>
  <c r="L80" i="20"/>
  <c r="L147" i="20"/>
  <c r="L92" i="20"/>
  <c r="L110" i="20"/>
  <c r="L148" i="20"/>
  <c r="L134" i="20"/>
  <c r="L107" i="20"/>
  <c r="L237" i="20"/>
  <c r="L251" i="20"/>
  <c r="L103" i="20"/>
  <c r="L52" i="20"/>
  <c r="L142" i="20"/>
  <c r="L108" i="20"/>
  <c r="L135" i="20"/>
  <c r="L116" i="20"/>
  <c r="L117" i="20"/>
  <c r="L109" i="20"/>
  <c r="L238" i="20"/>
  <c r="L239" i="20"/>
  <c r="L79" i="20"/>
  <c r="L137" i="20"/>
  <c r="L77" i="20"/>
  <c r="L102" i="20"/>
  <c r="L83" i="20"/>
  <c r="L104" i="20"/>
  <c r="L93" i="20"/>
  <c r="L138" i="20"/>
  <c r="L250" i="20"/>
  <c r="L252" i="20"/>
  <c r="L78" i="20"/>
  <c r="L141" i="20"/>
  <c r="L94" i="20"/>
  <c r="L263" i="20"/>
  <c r="L73" i="20"/>
  <c r="L45" i="20"/>
  <c r="L105" i="20"/>
  <c r="L101" i="20"/>
  <c r="L248" i="20"/>
  <c r="L240" i="20"/>
  <c r="L139" i="20"/>
  <c r="L115" i="20"/>
  <c r="L54" i="20"/>
  <c r="L243" i="20"/>
  <c r="L261" i="20"/>
  <c r="L71" i="20"/>
  <c r="L90" i="20"/>
  <c r="L136" i="20"/>
  <c r="L118" i="20"/>
  <c r="L241" i="20"/>
  <c r="L244" i="20"/>
  <c r="L91" i="20"/>
  <c r="L249" i="20"/>
  <c r="L245" i="20"/>
  <c r="L262" i="20"/>
  <c r="L53" i="20"/>
  <c r="L98" i="20"/>
  <c r="L95" i="20"/>
  <c r="L114" i="20"/>
  <c r="L246" i="20"/>
  <c r="L76" i="20"/>
  <c r="L260" i="20"/>
  <c r="L55" i="20"/>
  <c r="L84" i="20"/>
  <c r="L106" i="20"/>
  <c r="L111" i="20"/>
  <c r="L146" i="20"/>
  <c r="L113" i="20"/>
  <c r="L140" i="20"/>
  <c r="L236" i="20"/>
  <c r="AF194" i="20"/>
  <c r="AF185" i="20"/>
  <c r="AF184" i="20"/>
  <c r="AF206" i="20"/>
  <c r="AF193" i="20"/>
  <c r="AF207" i="20"/>
  <c r="AF198" i="20"/>
  <c r="AF192" i="20"/>
  <c r="AF190" i="20"/>
  <c r="AF197" i="20"/>
  <c r="AF202" i="20"/>
  <c r="AF176" i="20"/>
  <c r="AF177" i="20"/>
  <c r="AF181" i="20"/>
  <c r="AF178" i="20"/>
  <c r="AF205" i="20"/>
  <c r="AF201" i="20"/>
  <c r="AF200" i="20"/>
  <c r="AF203" i="20"/>
  <c r="AF174" i="20"/>
  <c r="AF175" i="20"/>
  <c r="AF187" i="20"/>
  <c r="AF186" i="20"/>
  <c r="AF180" i="20"/>
  <c r="AF189" i="20"/>
  <c r="AF204" i="20"/>
  <c r="AF173" i="20"/>
  <c r="AF182" i="20"/>
  <c r="AF179" i="20"/>
  <c r="AF183" i="20"/>
  <c r="AF191" i="20"/>
  <c r="N126" i="20"/>
  <c r="N130" i="20"/>
  <c r="N124" i="20"/>
  <c r="N122" i="20"/>
  <c r="N125" i="20"/>
  <c r="N128" i="20"/>
  <c r="N131" i="20"/>
  <c r="N127" i="20"/>
  <c r="N123" i="20"/>
  <c r="N121" i="20"/>
  <c r="N129" i="20"/>
  <c r="N228" i="20"/>
  <c r="S260" i="20"/>
  <c r="S77" i="20"/>
  <c r="S94" i="20"/>
  <c r="S136" i="20"/>
  <c r="S247" i="20"/>
  <c r="S83" i="20"/>
  <c r="S104" i="20"/>
  <c r="S110" i="20"/>
  <c r="S248" i="20"/>
  <c r="S84" i="20"/>
  <c r="S250" i="20"/>
  <c r="S113" i="20"/>
  <c r="S71" i="20"/>
  <c r="S117" i="20"/>
  <c r="S242" i="20"/>
  <c r="S246" i="20"/>
  <c r="S45" i="20"/>
  <c r="S142" i="20"/>
  <c r="S262" i="20"/>
  <c r="S261" i="20"/>
  <c r="S52" i="20"/>
  <c r="S76" i="20"/>
  <c r="S95" i="20"/>
  <c r="S249" i="20"/>
  <c r="S236" i="20"/>
  <c r="S240" i="20"/>
  <c r="S93" i="20"/>
  <c r="S241" i="20"/>
  <c r="S139" i="20"/>
  <c r="S245" i="20"/>
  <c r="S72" i="20"/>
  <c r="S135" i="20"/>
  <c r="S103" i="20"/>
  <c r="S238" i="20"/>
  <c r="S115" i="20"/>
  <c r="S138" i="20"/>
  <c r="S134" i="20"/>
  <c r="S109" i="20"/>
  <c r="S239" i="20"/>
  <c r="S146" i="20"/>
  <c r="S55" i="20"/>
  <c r="S73" i="20"/>
  <c r="S116" i="20"/>
  <c r="S263" i="20"/>
  <c r="S90" i="20"/>
  <c r="S102" i="20"/>
  <c r="S108" i="20"/>
  <c r="S252" i="20"/>
  <c r="S98" i="20"/>
  <c r="S53" i="20"/>
  <c r="S148" i="20"/>
  <c r="S244" i="20"/>
  <c r="S92" i="20"/>
  <c r="S137" i="20"/>
  <c r="S78" i="20"/>
  <c r="S111" i="20"/>
  <c r="S237" i="20"/>
  <c r="S54" i="20"/>
  <c r="S140" i="20"/>
  <c r="S107" i="20"/>
  <c r="S141" i="20"/>
  <c r="S243" i="20"/>
  <c r="S80" i="20"/>
  <c r="S101" i="20"/>
  <c r="S251" i="20"/>
  <c r="S114" i="20"/>
  <c r="S118" i="20"/>
  <c r="S106" i="20"/>
  <c r="S147" i="20"/>
  <c r="S91" i="20"/>
  <c r="S105" i="20"/>
  <c r="S79" i="20"/>
  <c r="I195" i="20"/>
  <c r="I196" i="20"/>
  <c r="I267" i="20"/>
  <c r="I170" i="20"/>
  <c r="I268" i="20"/>
  <c r="I43" i="20"/>
  <c r="W218" i="20"/>
  <c r="Z101" i="20"/>
  <c r="Z135" i="20"/>
  <c r="Z71" i="20"/>
  <c r="Z105" i="20"/>
  <c r="Z113" i="20"/>
  <c r="Z140" i="20"/>
  <c r="Z244" i="20"/>
  <c r="Z252" i="20"/>
  <c r="Z72" i="20"/>
  <c r="Z114" i="20"/>
  <c r="Z138" i="20"/>
  <c r="Z241" i="20"/>
  <c r="Z52" i="20"/>
  <c r="Z98" i="20"/>
  <c r="Z102" i="20"/>
  <c r="Z260" i="20"/>
  <c r="Z104" i="20"/>
  <c r="Z77" i="20"/>
  <c r="Z141" i="20"/>
  <c r="Z95" i="20"/>
  <c r="Z236" i="20"/>
  <c r="Z261" i="20"/>
  <c r="Z83" i="20"/>
  <c r="Z108" i="20"/>
  <c r="Z78" i="20"/>
  <c r="Z53" i="20"/>
  <c r="Z55" i="20"/>
  <c r="Z107" i="20"/>
  <c r="Z242" i="20"/>
  <c r="Z262" i="20"/>
  <c r="Z250" i="20"/>
  <c r="Z106" i="20"/>
  <c r="Z136" i="20"/>
  <c r="Z251" i="20"/>
  <c r="Z79" i="20"/>
  <c r="Z248" i="20"/>
  <c r="Z90" i="20"/>
  <c r="Z111" i="20"/>
  <c r="Z115" i="20"/>
  <c r="Z263" i="20"/>
  <c r="Z54" i="20"/>
  <c r="Z91" i="20"/>
  <c r="Z94" i="20"/>
  <c r="Z142" i="20"/>
  <c r="Z139" i="20"/>
  <c r="Z245" i="20"/>
  <c r="Z249" i="20"/>
  <c r="Z84" i="20"/>
  <c r="Z118" i="20"/>
  <c r="Z146" i="20"/>
  <c r="Z246" i="20"/>
  <c r="Z45" i="20"/>
  <c r="Z92" i="20"/>
  <c r="Z137" i="20"/>
  <c r="Z237" i="20"/>
  <c r="Z247" i="20"/>
  <c r="Z73" i="20"/>
  <c r="Z134" i="20"/>
  <c r="Z110" i="20"/>
  <c r="Z243" i="20"/>
  <c r="Z109" i="20"/>
  <c r="Z76" i="20"/>
  <c r="Z148" i="20"/>
  <c r="Z147" i="20"/>
  <c r="Z240" i="20"/>
  <c r="Z93" i="20"/>
  <c r="Z116" i="20"/>
  <c r="Z239" i="20"/>
  <c r="Z238" i="20"/>
  <c r="Z103" i="20"/>
  <c r="Z117" i="20"/>
  <c r="Z80" i="20"/>
  <c r="V264" i="20"/>
  <c r="V152" i="20"/>
  <c r="V155" i="20"/>
  <c r="V159" i="20"/>
  <c r="V166" i="20"/>
  <c r="V160" i="20"/>
  <c r="V154" i="20"/>
  <c r="V164" i="20"/>
  <c r="V165" i="20"/>
  <c r="V161" i="20"/>
  <c r="V153" i="20"/>
  <c r="L185" i="20"/>
  <c r="L194" i="20"/>
  <c r="L206" i="20"/>
  <c r="L191" i="20"/>
  <c r="L203" i="20"/>
  <c r="L177" i="20"/>
  <c r="L186" i="20"/>
  <c r="L175" i="20"/>
  <c r="L192" i="20"/>
  <c r="L173" i="20"/>
  <c r="L181" i="20"/>
  <c r="L207" i="20"/>
  <c r="L193" i="20"/>
  <c r="L198" i="20"/>
  <c r="L205" i="20"/>
  <c r="L179" i="20"/>
  <c r="L176" i="20"/>
  <c r="L180" i="20"/>
  <c r="L204" i="20"/>
  <c r="L189" i="20"/>
  <c r="L187" i="20"/>
  <c r="L174" i="20"/>
  <c r="L183" i="20"/>
  <c r="L182" i="20"/>
  <c r="L178" i="20"/>
  <c r="L201" i="20"/>
  <c r="L202" i="20"/>
  <c r="AH218" i="20"/>
  <c r="G222" i="20"/>
  <c r="G214" i="20"/>
  <c r="G216" i="20"/>
  <c r="G58" i="20"/>
  <c r="G173" i="20" s="1"/>
  <c r="G61" i="20"/>
  <c r="G176" i="20" s="1"/>
  <c r="G60" i="20"/>
  <c r="G217" i="20"/>
  <c r="G44" i="20"/>
  <c r="G215" i="20"/>
  <c r="G212" i="20"/>
  <c r="G211" i="20"/>
  <c r="G59" i="20"/>
  <c r="G174" i="20" s="1"/>
  <c r="G213" i="20"/>
  <c r="G223" i="20"/>
  <c r="G68" i="20"/>
  <c r="G64" i="20"/>
  <c r="G67" i="20"/>
  <c r="L268" i="20"/>
  <c r="L267" i="20"/>
  <c r="L196" i="20"/>
  <c r="L195" i="20"/>
  <c r="L43" i="20"/>
  <c r="L170" i="20"/>
  <c r="I218" i="20"/>
  <c r="P255" i="20"/>
  <c r="P87" i="20"/>
  <c r="H268" i="20"/>
  <c r="H195" i="20"/>
  <c r="H267" i="20"/>
  <c r="H196" i="20"/>
  <c r="H170" i="20"/>
  <c r="H43" i="20"/>
  <c r="AA195" i="20"/>
  <c r="AA43" i="20"/>
  <c r="AA170" i="20"/>
  <c r="AA267" i="20"/>
  <c r="AA268" i="20"/>
  <c r="AA196" i="20"/>
  <c r="E178" i="16"/>
  <c r="M139" i="39" s="1"/>
  <c r="E178" i="18"/>
  <c r="N139" i="39" s="1"/>
  <c r="E190" i="18"/>
  <c r="N151" i="39" s="1"/>
  <c r="E258" i="18"/>
  <c r="N218" i="39" s="1"/>
  <c r="V53" i="23"/>
  <c r="V51" i="23"/>
  <c r="V50" i="23"/>
  <c r="V52" i="23"/>
  <c r="H221" i="18"/>
  <c r="AA221" i="18"/>
  <c r="E126" i="18"/>
  <c r="N87" i="39" s="1"/>
  <c r="E121" i="18"/>
  <c r="E184" i="16"/>
  <c r="M145" i="39" s="1"/>
  <c r="E176" i="16"/>
  <c r="M137" i="39" s="1"/>
  <c r="E83" i="18"/>
  <c r="N44" i="39" s="1"/>
  <c r="E95" i="18"/>
  <c r="N56" i="39" s="1"/>
  <c r="E71" i="18"/>
  <c r="N32" i="39" s="1"/>
  <c r="G182" i="18"/>
  <c r="E79" i="18"/>
  <c r="N40" i="39" s="1"/>
  <c r="E108" i="18"/>
  <c r="N69" i="39" s="1"/>
  <c r="E249" i="18"/>
  <c r="N208" i="39" s="1"/>
  <c r="E239" i="18"/>
  <c r="N198" i="39" s="1"/>
  <c r="E137" i="18"/>
  <c r="N99" i="39" s="1"/>
  <c r="E134" i="18"/>
  <c r="N96" i="39" s="1"/>
  <c r="L37" i="35"/>
  <c r="V37" i="35"/>
  <c r="O37" i="35"/>
  <c r="K37" i="35"/>
  <c r="B37" i="35"/>
  <c r="AJ37" i="35" s="1"/>
  <c r="M37" i="35"/>
  <c r="A38" i="35"/>
  <c r="G37" i="35"/>
  <c r="H37" i="35" s="1"/>
  <c r="T37" i="35"/>
  <c r="AA37" i="35"/>
  <c r="Y37" i="35"/>
  <c r="J37" i="35"/>
  <c r="N37" i="35"/>
  <c r="W37" i="35"/>
  <c r="I37" i="35"/>
  <c r="C37" i="35"/>
  <c r="R37" i="35"/>
  <c r="X37" i="35"/>
  <c r="Q37" i="35"/>
  <c r="AC37" i="35"/>
  <c r="F37" i="35"/>
  <c r="S37" i="35"/>
  <c r="P37" i="35"/>
  <c r="D37" i="35"/>
  <c r="E37" i="35"/>
  <c r="Z37" i="35"/>
  <c r="U37" i="35"/>
  <c r="AB37" i="35"/>
  <c r="E214" i="18"/>
  <c r="N175" i="39" s="1"/>
  <c r="Y38" i="33"/>
  <c r="K38" i="33"/>
  <c r="L38" i="33"/>
  <c r="AC38" i="33"/>
  <c r="T38" i="33"/>
  <c r="N38" i="33"/>
  <c r="AA38" i="33"/>
  <c r="AB38" i="33"/>
  <c r="G38" i="33"/>
  <c r="H38" i="33" s="1"/>
  <c r="D38" i="33"/>
  <c r="B38" i="33"/>
  <c r="AJ38" i="33" s="1"/>
  <c r="S38" i="33"/>
  <c r="Q38" i="33"/>
  <c r="Z38" i="33"/>
  <c r="O38" i="33"/>
  <c r="C38" i="33"/>
  <c r="F38" i="33"/>
  <c r="A39" i="33"/>
  <c r="X38" i="33"/>
  <c r="E38" i="33"/>
  <c r="R38" i="33"/>
  <c r="U38" i="33"/>
  <c r="W38" i="33"/>
  <c r="J38" i="33"/>
  <c r="V38" i="33"/>
  <c r="I38" i="33"/>
  <c r="M38" i="33"/>
  <c r="P38" i="33"/>
  <c r="E165" i="18"/>
  <c r="N128" i="39" s="1"/>
  <c r="E156" i="18"/>
  <c r="N221" i="18"/>
  <c r="E220" i="18"/>
  <c r="N181" i="39" s="1"/>
  <c r="AF112" i="22" l="1"/>
  <c r="R219" i="20"/>
  <c r="M219" i="20"/>
  <c r="AD219" i="20"/>
  <c r="W219" i="20"/>
  <c r="AF219" i="20"/>
  <c r="AF221" i="20" s="1"/>
  <c r="AC219" i="20"/>
  <c r="AC221" i="20" s="1"/>
  <c r="Y219" i="20"/>
  <c r="Y221" i="20" s="1"/>
  <c r="U219" i="20"/>
  <c r="U221" i="20" s="1"/>
  <c r="Z219" i="20"/>
  <c r="AJ219" i="20"/>
  <c r="X219" i="20"/>
  <c r="X221" i="20" s="1"/>
  <c r="AI219" i="20"/>
  <c r="AH219" i="20"/>
  <c r="AH221" i="20" s="1"/>
  <c r="G219" i="20"/>
  <c r="S219" i="20"/>
  <c r="S221" i="20" s="1"/>
  <c r="P219" i="20"/>
  <c r="P221" i="20" s="1"/>
  <c r="E219" i="18"/>
  <c r="N180" i="39" s="1"/>
  <c r="N237" i="39" s="1"/>
  <c r="V219" i="20"/>
  <c r="H219" i="20"/>
  <c r="Q219" i="20"/>
  <c r="L219" i="20"/>
  <c r="L221" i="20" s="1"/>
  <c r="AB219" i="20"/>
  <c r="AB221" i="20" s="1"/>
  <c r="J219" i="20"/>
  <c r="J221" i="20" s="1"/>
  <c r="K219" i="20"/>
  <c r="K221" i="20" s="1"/>
  <c r="AA219" i="20"/>
  <c r="H199" i="20"/>
  <c r="O219" i="20"/>
  <c r="O221" i="20" s="1"/>
  <c r="I219" i="20"/>
  <c r="T219" i="20"/>
  <c r="N219" i="20"/>
  <c r="N221" i="20" s="1"/>
  <c r="AG219" i="20"/>
  <c r="AG221" i="20" s="1"/>
  <c r="AE219" i="20"/>
  <c r="AE221" i="20" s="1"/>
  <c r="G199" i="20"/>
  <c r="I188" i="22"/>
  <c r="I199" i="22"/>
  <c r="I208" i="22"/>
  <c r="H188" i="22"/>
  <c r="H199" i="22"/>
  <c r="H208" i="22"/>
  <c r="AE188" i="22"/>
  <c r="AE199" i="22"/>
  <c r="AE208" i="22"/>
  <c r="AD188" i="22"/>
  <c r="AD199" i="22"/>
  <c r="AD208" i="22"/>
  <c r="W188" i="22"/>
  <c r="W199" i="22"/>
  <c r="W208" i="22"/>
  <c r="Z188" i="22"/>
  <c r="Z199" i="22"/>
  <c r="Z208" i="22"/>
  <c r="AB188" i="22"/>
  <c r="AB199" i="22"/>
  <c r="AB208" i="22"/>
  <c r="Y188" i="22"/>
  <c r="Y199" i="22"/>
  <c r="Y208" i="22"/>
  <c r="U188" i="22"/>
  <c r="U199" i="22"/>
  <c r="U208" i="22"/>
  <c r="G188" i="22"/>
  <c r="G208" i="22"/>
  <c r="G199" i="22"/>
  <c r="X188" i="22"/>
  <c r="X208" i="22"/>
  <c r="X199" i="22"/>
  <c r="T188" i="22"/>
  <c r="T199" i="22"/>
  <c r="T208" i="22"/>
  <c r="P188" i="22"/>
  <c r="P208" i="22"/>
  <c r="P199" i="22"/>
  <c r="K188" i="22"/>
  <c r="K199" i="22"/>
  <c r="K208" i="22"/>
  <c r="S188" i="22"/>
  <c r="S208" i="22"/>
  <c r="S199" i="22"/>
  <c r="O188" i="22"/>
  <c r="O199" i="22"/>
  <c r="O208" i="22"/>
  <c r="N188" i="22"/>
  <c r="N199" i="22"/>
  <c r="N208" i="22"/>
  <c r="AJ188" i="22"/>
  <c r="AJ199" i="22"/>
  <c r="AJ208" i="22"/>
  <c r="AA188" i="22"/>
  <c r="AA208" i="22"/>
  <c r="AA199" i="22"/>
  <c r="Q188" i="22"/>
  <c r="Q199" i="22"/>
  <c r="Q208" i="22"/>
  <c r="AG188" i="22"/>
  <c r="AG199" i="22"/>
  <c r="AG208" i="22"/>
  <c r="AH188" i="22"/>
  <c r="AH199" i="22"/>
  <c r="AH208" i="22"/>
  <c r="V188" i="22"/>
  <c r="V199" i="22"/>
  <c r="V208" i="22"/>
  <c r="AI188" i="22"/>
  <c r="AI199" i="22"/>
  <c r="AI208" i="22"/>
  <c r="J188" i="22"/>
  <c r="J199" i="22"/>
  <c r="J208" i="22"/>
  <c r="R188" i="22"/>
  <c r="R199" i="22"/>
  <c r="R208" i="22"/>
  <c r="L199" i="22"/>
  <c r="L188" i="22"/>
  <c r="L208" i="22"/>
  <c r="M188" i="22"/>
  <c r="M199" i="22"/>
  <c r="M208" i="22"/>
  <c r="AC188" i="22"/>
  <c r="AC199" i="22"/>
  <c r="AC208" i="22"/>
  <c r="AF188" i="22"/>
  <c r="AF208" i="22"/>
  <c r="AF199" i="22"/>
  <c r="AB258" i="22"/>
  <c r="AB259" i="22"/>
  <c r="P258" i="22"/>
  <c r="P259" i="22"/>
  <c r="R258" i="22"/>
  <c r="R259" i="22"/>
  <c r="AF259" i="22"/>
  <c r="AF258" i="22"/>
  <c r="G259" i="22"/>
  <c r="G258" i="22"/>
  <c r="AE259" i="22"/>
  <c r="AE258" i="22"/>
  <c r="U259" i="22"/>
  <c r="U258" i="22"/>
  <c r="N259" i="22"/>
  <c r="N258" i="22"/>
  <c r="T259" i="22"/>
  <c r="T258" i="22"/>
  <c r="Q259" i="22"/>
  <c r="Q258" i="22"/>
  <c r="AD258" i="22"/>
  <c r="AD259" i="22"/>
  <c r="AG259" i="22"/>
  <c r="AG258" i="22"/>
  <c r="Z258" i="22"/>
  <c r="Z259" i="22"/>
  <c r="AI258" i="22"/>
  <c r="AI259" i="22"/>
  <c r="J259" i="22"/>
  <c r="J258" i="22"/>
  <c r="AJ259" i="22"/>
  <c r="AJ258" i="22"/>
  <c r="O259" i="22"/>
  <c r="O258" i="22"/>
  <c r="K259" i="22"/>
  <c r="K258" i="22"/>
  <c r="V259" i="22"/>
  <c r="V258" i="22"/>
  <c r="W259" i="22"/>
  <c r="W258" i="22"/>
  <c r="H259" i="22"/>
  <c r="H258" i="22"/>
  <c r="AA258" i="22"/>
  <c r="AA259" i="22"/>
  <c r="M258" i="22"/>
  <c r="M259" i="22"/>
  <c r="AC259" i="22"/>
  <c r="AC258" i="22"/>
  <c r="AH258" i="22"/>
  <c r="AH259" i="22"/>
  <c r="I259" i="22"/>
  <c r="I258" i="22"/>
  <c r="S259" i="22"/>
  <c r="S258" i="22"/>
  <c r="L258" i="22"/>
  <c r="L259" i="22"/>
  <c r="X258" i="22"/>
  <c r="X259" i="22"/>
  <c r="Y259" i="22"/>
  <c r="Y258" i="22"/>
  <c r="J230" i="22"/>
  <c r="J231" i="22"/>
  <c r="J227" i="22"/>
  <c r="J226" i="22"/>
  <c r="O231" i="22"/>
  <c r="O230" i="22"/>
  <c r="O227" i="22"/>
  <c r="O226" i="22"/>
  <c r="M231" i="22"/>
  <c r="M230" i="22"/>
  <c r="M226" i="22"/>
  <c r="M227" i="22"/>
  <c r="V231" i="22"/>
  <c r="V230" i="22"/>
  <c r="V227" i="22"/>
  <c r="V226" i="22"/>
  <c r="S230" i="22"/>
  <c r="S231" i="22"/>
  <c r="S226" i="22"/>
  <c r="S227" i="22"/>
  <c r="AJ230" i="22"/>
  <c r="AJ231" i="22"/>
  <c r="AJ227" i="22"/>
  <c r="AJ226" i="22"/>
  <c r="Y231" i="22"/>
  <c r="Y230" i="22"/>
  <c r="Y227" i="22"/>
  <c r="Y226" i="22"/>
  <c r="X230" i="22"/>
  <c r="X231" i="22"/>
  <c r="X227" i="22"/>
  <c r="X226" i="22"/>
  <c r="R230" i="22"/>
  <c r="R231" i="22"/>
  <c r="R226" i="22"/>
  <c r="R227" i="22"/>
  <c r="I231" i="22"/>
  <c r="I230" i="22"/>
  <c r="I227" i="22"/>
  <c r="I226" i="22"/>
  <c r="Z230" i="22"/>
  <c r="Z231" i="22"/>
  <c r="Z226" i="22"/>
  <c r="Z227" i="22"/>
  <c r="H230" i="22"/>
  <c r="H231" i="22"/>
  <c r="H227" i="22"/>
  <c r="H226" i="22"/>
  <c r="AB230" i="22"/>
  <c r="AB231" i="22"/>
  <c r="AB226" i="22"/>
  <c r="AB227" i="22"/>
  <c r="Q231" i="22"/>
  <c r="Q230" i="22"/>
  <c r="Q226" i="22"/>
  <c r="Q227" i="22"/>
  <c r="L230" i="22"/>
  <c r="L231" i="22"/>
  <c r="L227" i="22"/>
  <c r="L226" i="22"/>
  <c r="N231" i="22"/>
  <c r="N230" i="22"/>
  <c r="N227" i="22"/>
  <c r="N226" i="22"/>
  <c r="K230" i="22"/>
  <c r="K231" i="22"/>
  <c r="K226" i="22"/>
  <c r="K227" i="22"/>
  <c r="AC231" i="22"/>
  <c r="AC230" i="22"/>
  <c r="AC226" i="22"/>
  <c r="AC227" i="22"/>
  <c r="AD231" i="22"/>
  <c r="AD230" i="22"/>
  <c r="AD227" i="22"/>
  <c r="AD226" i="22"/>
  <c r="AA230" i="22"/>
  <c r="AA231" i="22"/>
  <c r="AA226" i="22"/>
  <c r="AA227" i="22"/>
  <c r="T230" i="22"/>
  <c r="T231" i="22"/>
  <c r="T227" i="22"/>
  <c r="T226" i="22"/>
  <c r="AH230" i="22"/>
  <c r="AH231" i="22"/>
  <c r="AH227" i="22"/>
  <c r="AH226" i="22"/>
  <c r="AG231" i="22"/>
  <c r="AG230" i="22"/>
  <c r="AG227" i="22"/>
  <c r="AG226" i="22"/>
  <c r="U231" i="22"/>
  <c r="U230" i="22"/>
  <c r="U226" i="22"/>
  <c r="U227" i="22"/>
  <c r="P230" i="22"/>
  <c r="P231" i="22"/>
  <c r="P227" i="22"/>
  <c r="P226" i="22"/>
  <c r="W231" i="22"/>
  <c r="W230" i="22"/>
  <c r="W227" i="22"/>
  <c r="W226" i="22"/>
  <c r="AF230" i="22"/>
  <c r="AF231" i="22"/>
  <c r="AF227" i="22"/>
  <c r="AF226" i="22"/>
  <c r="AI230" i="22"/>
  <c r="AI231" i="22"/>
  <c r="AI226" i="22"/>
  <c r="AI227" i="22"/>
  <c r="AE231" i="22"/>
  <c r="AE230" i="22"/>
  <c r="AE227" i="22"/>
  <c r="AE226" i="22"/>
  <c r="G231" i="22"/>
  <c r="G230" i="22"/>
  <c r="G227" i="22"/>
  <c r="G226" i="22"/>
  <c r="AC143" i="22"/>
  <c r="AB112" i="22"/>
  <c r="M112" i="22"/>
  <c r="K112" i="22"/>
  <c r="AD112" i="22"/>
  <c r="Z112" i="22"/>
  <c r="AA143" i="22"/>
  <c r="H143" i="22"/>
  <c r="O143" i="22"/>
  <c r="N143" i="22"/>
  <c r="K143" i="22"/>
  <c r="AA112" i="22"/>
  <c r="Z143" i="22"/>
  <c r="AJ143" i="22"/>
  <c r="Y143" i="22"/>
  <c r="AF143" i="22"/>
  <c r="M143" i="22"/>
  <c r="AE143" i="22"/>
  <c r="X143" i="22"/>
  <c r="J143" i="22"/>
  <c r="AG143" i="22"/>
  <c r="I143" i="22"/>
  <c r="Q143" i="22"/>
  <c r="W143" i="22"/>
  <c r="AD143" i="22"/>
  <c r="L143" i="22"/>
  <c r="U143" i="22"/>
  <c r="T143" i="22"/>
  <c r="P143" i="22"/>
  <c r="G201" i="20"/>
  <c r="AH143" i="22"/>
  <c r="Y112" i="22"/>
  <c r="G143" i="22"/>
  <c r="AB143" i="22"/>
  <c r="R143" i="22"/>
  <c r="V143" i="22"/>
  <c r="S143" i="22"/>
  <c r="E143" i="20"/>
  <c r="O105" i="39" s="1"/>
  <c r="AI143" i="22"/>
  <c r="P112" i="22"/>
  <c r="W112" i="22"/>
  <c r="J112" i="22"/>
  <c r="L112" i="22"/>
  <c r="E112" i="20"/>
  <c r="O73" i="39" s="1"/>
  <c r="U112" i="22"/>
  <c r="AI112" i="22"/>
  <c r="G112" i="22"/>
  <c r="N112" i="22"/>
  <c r="AH112" i="22"/>
  <c r="F110" i="22"/>
  <c r="H112" i="22"/>
  <c r="AJ112" i="22"/>
  <c r="AE112" i="22"/>
  <c r="Q112" i="22"/>
  <c r="T112" i="22"/>
  <c r="V112" i="22"/>
  <c r="AG112" i="22"/>
  <c r="S112" i="22"/>
  <c r="AC112" i="22"/>
  <c r="E142" i="20"/>
  <c r="O104" i="39" s="1"/>
  <c r="H201" i="20"/>
  <c r="E208" i="20"/>
  <c r="O169" i="39" s="1"/>
  <c r="W221" i="20"/>
  <c r="AA221" i="20"/>
  <c r="AI221" i="20"/>
  <c r="AD221" i="20"/>
  <c r="U57" i="25" a="1"/>
  <c r="U57" i="25" s="1"/>
  <c r="E176" i="20"/>
  <c r="O137" i="39" s="1"/>
  <c r="E174" i="20"/>
  <c r="O135" i="39" s="1"/>
  <c r="E173" i="20"/>
  <c r="O134" i="39" s="1"/>
  <c r="E211" i="20"/>
  <c r="O172" i="39" s="1"/>
  <c r="E216" i="20"/>
  <c r="O177" i="39" s="1"/>
  <c r="E197" i="18"/>
  <c r="N158" i="39" s="1"/>
  <c r="E197" i="20"/>
  <c r="O158" i="39" s="1"/>
  <c r="E181" i="20"/>
  <c r="O142" i="39" s="1"/>
  <c r="E200" i="20"/>
  <c r="O161" i="39" s="1"/>
  <c r="P44" i="25"/>
  <c r="T51" i="25"/>
  <c r="E191" i="18"/>
  <c r="N152" i="39" s="1"/>
  <c r="G195" i="22"/>
  <c r="G170" i="22"/>
  <c r="G196" i="22"/>
  <c r="G43" i="22"/>
  <c r="G268" i="22"/>
  <c r="G267" i="22"/>
  <c r="U129" i="22"/>
  <c r="U123" i="22"/>
  <c r="U131" i="22"/>
  <c r="U124" i="22"/>
  <c r="U127" i="22"/>
  <c r="U121" i="22"/>
  <c r="U228" i="22"/>
  <c r="U122" i="22"/>
  <c r="U128" i="22"/>
  <c r="U126" i="22"/>
  <c r="U125" i="22"/>
  <c r="U130" i="22"/>
  <c r="U222" i="22"/>
  <c r="U60" i="22"/>
  <c r="U214" i="22"/>
  <c r="U61" i="22"/>
  <c r="U211" i="22"/>
  <c r="U59" i="22"/>
  <c r="U212" i="22"/>
  <c r="U44" i="22"/>
  <c r="U217" i="22"/>
  <c r="U67" i="22"/>
  <c r="U216" i="22"/>
  <c r="U213" i="22"/>
  <c r="U64" i="22"/>
  <c r="U215" i="22"/>
  <c r="U58" i="22"/>
  <c r="U223" i="22"/>
  <c r="U68" i="22"/>
  <c r="AI218" i="22"/>
  <c r="P131" i="22"/>
  <c r="P124" i="22"/>
  <c r="P123" i="22"/>
  <c r="P130" i="22"/>
  <c r="P128" i="22"/>
  <c r="P125" i="22"/>
  <c r="P127" i="22"/>
  <c r="P228" i="22"/>
  <c r="P126" i="22"/>
  <c r="P122" i="22"/>
  <c r="P129" i="22"/>
  <c r="P121" i="22"/>
  <c r="AC262" i="22"/>
  <c r="AC239" i="22"/>
  <c r="AC146" i="22"/>
  <c r="AC147" i="22"/>
  <c r="AC78" i="22"/>
  <c r="AC138" i="22"/>
  <c r="AC109" i="22"/>
  <c r="AC54" i="22"/>
  <c r="AC52" i="22"/>
  <c r="AC261" i="22"/>
  <c r="AC247" i="22"/>
  <c r="AC237" i="22"/>
  <c r="AC135" i="22"/>
  <c r="AC137" i="22"/>
  <c r="AC71" i="22"/>
  <c r="AC117" i="22"/>
  <c r="AC106" i="22"/>
  <c r="AC93" i="22"/>
  <c r="AC118" i="22"/>
  <c r="AC260" i="22"/>
  <c r="AC252" i="22"/>
  <c r="AC240" i="22"/>
  <c r="AC111" i="22"/>
  <c r="AC148" i="22"/>
  <c r="AC55" i="22"/>
  <c r="AC107" i="22"/>
  <c r="AC53" i="22"/>
  <c r="AC98" i="22"/>
  <c r="AC245" i="22"/>
  <c r="AC249" i="22"/>
  <c r="AC236" i="22"/>
  <c r="AC103" i="22"/>
  <c r="AC139" i="22"/>
  <c r="AC140" i="22"/>
  <c r="AC104" i="22"/>
  <c r="AC114" i="22"/>
  <c r="AC76" i="22"/>
  <c r="AC251" i="22"/>
  <c r="AC263" i="22"/>
  <c r="AC238" i="22"/>
  <c r="AC142" i="22"/>
  <c r="AC115" i="22"/>
  <c r="AC134" i="22"/>
  <c r="AC101" i="22"/>
  <c r="AC90" i="22"/>
  <c r="AC102" i="22"/>
  <c r="AC243" i="22"/>
  <c r="AC248" i="22"/>
  <c r="AC246" i="22"/>
  <c r="AC116" i="22"/>
  <c r="AC105" i="22"/>
  <c r="AC110" i="22"/>
  <c r="AC95" i="22"/>
  <c r="AC84" i="22"/>
  <c r="AC92" i="22"/>
  <c r="AC242" i="22"/>
  <c r="AC244" i="22"/>
  <c r="AC141" i="22"/>
  <c r="AC94" i="22"/>
  <c r="AC79" i="22"/>
  <c r="AC45" i="22"/>
  <c r="AC113" i="22"/>
  <c r="AC91" i="22"/>
  <c r="AC83" i="22"/>
  <c r="AC77" i="22"/>
  <c r="AC73" i="22"/>
  <c r="AC250" i="22"/>
  <c r="AC72" i="22"/>
  <c r="AC241" i="22"/>
  <c r="AC136" i="22"/>
  <c r="AC108" i="22"/>
  <c r="AC80" i="22"/>
  <c r="M218" i="22"/>
  <c r="W264" i="22"/>
  <c r="J255" i="22"/>
  <c r="J87" i="22"/>
  <c r="J184" i="22" s="1"/>
  <c r="AI222" i="22"/>
  <c r="AI60" i="22"/>
  <c r="AI214" i="22"/>
  <c r="AI44" i="22"/>
  <c r="AI215" i="22"/>
  <c r="AI68" i="22"/>
  <c r="AI212" i="22"/>
  <c r="AI61" i="22"/>
  <c r="AI213" i="22"/>
  <c r="AI58" i="22"/>
  <c r="AI211" i="22"/>
  <c r="AI67" i="22"/>
  <c r="AI216" i="22"/>
  <c r="AI64" i="22"/>
  <c r="AI59" i="22"/>
  <c r="AI217" i="22"/>
  <c r="AI223" i="22"/>
  <c r="AI170" i="22"/>
  <c r="AI43" i="22"/>
  <c r="AI268" i="22"/>
  <c r="AI267" i="22"/>
  <c r="AI196" i="22"/>
  <c r="AI195" i="22"/>
  <c r="H264" i="22"/>
  <c r="G214" i="22"/>
  <c r="G44" i="22"/>
  <c r="G223" i="22"/>
  <c r="G64" i="22"/>
  <c r="G217" i="22"/>
  <c r="G59" i="22"/>
  <c r="G215" i="22"/>
  <c r="G68" i="22"/>
  <c r="G213" i="22"/>
  <c r="G61" i="22"/>
  <c r="G212" i="22"/>
  <c r="G58" i="22"/>
  <c r="G216" i="22"/>
  <c r="G211" i="22"/>
  <c r="G67" i="22"/>
  <c r="G222" i="22"/>
  <c r="G60" i="22"/>
  <c r="AI255" i="22"/>
  <c r="AI87" i="22"/>
  <c r="AA264" i="22"/>
  <c r="U165" i="22"/>
  <c r="U155" i="22"/>
  <c r="U160" i="22"/>
  <c r="U152" i="22"/>
  <c r="U153" i="22"/>
  <c r="U154" i="22"/>
  <c r="U164" i="22"/>
  <c r="U159" i="22"/>
  <c r="U161" i="22"/>
  <c r="U166" i="22"/>
  <c r="Q43" i="22"/>
  <c r="Q268" i="22"/>
  <c r="Q267" i="22"/>
  <c r="Q196" i="22"/>
  <c r="Q170" i="22"/>
  <c r="Q195" i="22"/>
  <c r="X218" i="22"/>
  <c r="M264" i="22"/>
  <c r="R262" i="22"/>
  <c r="R244" i="22"/>
  <c r="R239" i="22"/>
  <c r="R114" i="22"/>
  <c r="R116" i="22"/>
  <c r="R140" i="22"/>
  <c r="R95" i="22"/>
  <c r="R73" i="22"/>
  <c r="R261" i="22"/>
  <c r="R237" i="22"/>
  <c r="R249" i="22"/>
  <c r="R106" i="22"/>
  <c r="R105" i="22"/>
  <c r="R80" i="22"/>
  <c r="R98" i="22"/>
  <c r="R90" i="22"/>
  <c r="R55" i="22"/>
  <c r="R246" i="22"/>
  <c r="R236" i="22"/>
  <c r="R243" i="22"/>
  <c r="R147" i="22"/>
  <c r="R110" i="22"/>
  <c r="R79" i="22"/>
  <c r="R134" i="22"/>
  <c r="R71" i="22"/>
  <c r="R72" i="22"/>
  <c r="R260" i="22"/>
  <c r="R242" i="22"/>
  <c r="R148" i="22"/>
  <c r="R142" i="22"/>
  <c r="R92" i="22"/>
  <c r="R78" i="22"/>
  <c r="R102" i="22"/>
  <c r="R45" i="22"/>
  <c r="R91" i="22"/>
  <c r="R245" i="22"/>
  <c r="R251" i="22"/>
  <c r="R139" i="22"/>
  <c r="R111" i="22"/>
  <c r="R77" i="22"/>
  <c r="R109" i="22"/>
  <c r="R53" i="22"/>
  <c r="R93" i="22"/>
  <c r="R52" i="22"/>
  <c r="R250" i="22"/>
  <c r="R240" i="22"/>
  <c r="R136" i="22"/>
  <c r="R103" i="22"/>
  <c r="R54" i="22"/>
  <c r="R94" i="22"/>
  <c r="R137" i="22"/>
  <c r="R83" i="22"/>
  <c r="R76" i="22"/>
  <c r="R263" i="22"/>
  <c r="R247" i="22"/>
  <c r="R241" i="22"/>
  <c r="R146" i="22"/>
  <c r="R141" i="22"/>
  <c r="R113" i="22"/>
  <c r="R118" i="22"/>
  <c r="R104" i="22"/>
  <c r="R117" i="22"/>
  <c r="R108" i="22"/>
  <c r="R248" i="22"/>
  <c r="R238" i="22"/>
  <c r="R252" i="22"/>
  <c r="R135" i="22"/>
  <c r="R138" i="22"/>
  <c r="R107" i="22"/>
  <c r="R115" i="22"/>
  <c r="R101" i="22"/>
  <c r="R84" i="22"/>
  <c r="P198" i="22"/>
  <c r="P202" i="22"/>
  <c r="P203" i="22"/>
  <c r="P192" i="22"/>
  <c r="P190" i="22"/>
  <c r="P194" i="22"/>
  <c r="P207" i="22"/>
  <c r="P180" i="22"/>
  <c r="P179" i="22"/>
  <c r="P182" i="22"/>
  <c r="P186" i="22"/>
  <c r="P191" i="22"/>
  <c r="P177" i="22"/>
  <c r="P185" i="22"/>
  <c r="P205" i="22"/>
  <c r="P206" i="22"/>
  <c r="P184" i="22"/>
  <c r="P174" i="22"/>
  <c r="P197" i="22"/>
  <c r="P201" i="22"/>
  <c r="P178" i="22"/>
  <c r="P189" i="22"/>
  <c r="P176" i="22"/>
  <c r="P181" i="22"/>
  <c r="P183" i="22"/>
  <c r="P200" i="22"/>
  <c r="P187" i="22"/>
  <c r="P204" i="22"/>
  <c r="P173" i="22"/>
  <c r="P193" i="22"/>
  <c r="P175" i="22"/>
  <c r="K201" i="22"/>
  <c r="K193" i="22"/>
  <c r="K191" i="22"/>
  <c r="K192" i="22"/>
  <c r="K184" i="22"/>
  <c r="K203" i="22"/>
  <c r="K183" i="22"/>
  <c r="K177" i="22"/>
  <c r="K174" i="22"/>
  <c r="K187" i="22"/>
  <c r="K185" i="22"/>
  <c r="K173" i="22"/>
  <c r="K202" i="22"/>
  <c r="K205" i="22"/>
  <c r="K179" i="22"/>
  <c r="K181" i="22"/>
  <c r="K194" i="22"/>
  <c r="K178" i="22"/>
  <c r="K198" i="22"/>
  <c r="K175" i="22"/>
  <c r="K189" i="22"/>
  <c r="K180" i="22"/>
  <c r="K207" i="22"/>
  <c r="K204" i="22"/>
  <c r="K182" i="22"/>
  <c r="P218" i="22"/>
  <c r="AJ170" i="22"/>
  <c r="AJ43" i="22"/>
  <c r="AJ268" i="22"/>
  <c r="AJ267" i="22"/>
  <c r="AJ196" i="22"/>
  <c r="AJ195" i="22"/>
  <c r="S201" i="22"/>
  <c r="S174" i="22"/>
  <c r="S192" i="22"/>
  <c r="S203" i="22"/>
  <c r="S206" i="22"/>
  <c r="S175" i="22"/>
  <c r="S180" i="22"/>
  <c r="S181" i="22"/>
  <c r="S187" i="22"/>
  <c r="S193" i="22"/>
  <c r="S200" i="22"/>
  <c r="S202" i="22"/>
  <c r="S191" i="22"/>
  <c r="S173" i="22"/>
  <c r="S197" i="22"/>
  <c r="S189" i="22"/>
  <c r="S194" i="22"/>
  <c r="S183" i="22"/>
  <c r="S185" i="22"/>
  <c r="S190" i="22"/>
  <c r="S205" i="22"/>
  <c r="S186" i="22"/>
  <c r="S204" i="22"/>
  <c r="S184" i="22"/>
  <c r="S198" i="22"/>
  <c r="S182" i="22"/>
  <c r="S179" i="22"/>
  <c r="S207" i="22"/>
  <c r="S178" i="22"/>
  <c r="S177" i="22"/>
  <c r="S176" i="22"/>
  <c r="AD255" i="22"/>
  <c r="AD87" i="22"/>
  <c r="AG218" i="22"/>
  <c r="AG267" i="22"/>
  <c r="AG196" i="22"/>
  <c r="AG170" i="22"/>
  <c r="AG195" i="22"/>
  <c r="AG43" i="22"/>
  <c r="AG268" i="22"/>
  <c r="O207" i="22"/>
  <c r="O173" i="22"/>
  <c r="O186" i="22"/>
  <c r="O198" i="22"/>
  <c r="O189" i="22"/>
  <c r="O180" i="22"/>
  <c r="O190" i="22"/>
  <c r="O202" i="22"/>
  <c r="O178" i="22"/>
  <c r="O204" i="22"/>
  <c r="O182" i="22"/>
  <c r="O201" i="22"/>
  <c r="O175" i="22"/>
  <c r="O206" i="22"/>
  <c r="O205" i="22"/>
  <c r="O174" i="22"/>
  <c r="O200" i="22"/>
  <c r="O185" i="22"/>
  <c r="O203" i="22"/>
  <c r="O179" i="22"/>
  <c r="O193" i="22"/>
  <c r="O192" i="22"/>
  <c r="O191" i="22"/>
  <c r="O187" i="22"/>
  <c r="O177" i="22"/>
  <c r="O184" i="22"/>
  <c r="O194" i="22"/>
  <c r="O183" i="22"/>
  <c r="O181" i="22"/>
  <c r="O197" i="22"/>
  <c r="O176" i="22"/>
  <c r="AC264" i="22"/>
  <c r="L154" i="22"/>
  <c r="L152" i="22"/>
  <c r="L165" i="22"/>
  <c r="L166" i="22"/>
  <c r="L159" i="22"/>
  <c r="L164" i="22"/>
  <c r="L153" i="22"/>
  <c r="L161" i="22"/>
  <c r="L155" i="22"/>
  <c r="L160" i="22"/>
  <c r="N217" i="22"/>
  <c r="N212" i="22"/>
  <c r="N60" i="22"/>
  <c r="N223" i="22"/>
  <c r="N61" i="22"/>
  <c r="N215" i="22"/>
  <c r="N67" i="22"/>
  <c r="N222" i="22"/>
  <c r="N64" i="22"/>
  <c r="N214" i="22"/>
  <c r="N68" i="22"/>
  <c r="N216" i="22"/>
  <c r="N58" i="22"/>
  <c r="N211" i="22"/>
  <c r="N44" i="22"/>
  <c r="N213" i="22"/>
  <c r="N59" i="22"/>
  <c r="W128" i="22"/>
  <c r="W125" i="22"/>
  <c r="W124" i="22"/>
  <c r="W122" i="22"/>
  <c r="W129" i="22"/>
  <c r="W121" i="22"/>
  <c r="W127" i="22"/>
  <c r="W131" i="22"/>
  <c r="W123" i="22"/>
  <c r="W126" i="22"/>
  <c r="W228" i="22"/>
  <c r="W130" i="22"/>
  <c r="N183" i="22"/>
  <c r="N197" i="22"/>
  <c r="N189" i="22"/>
  <c r="N181" i="22"/>
  <c r="N190" i="22"/>
  <c r="N178" i="22"/>
  <c r="N205" i="22"/>
  <c r="N200" i="22"/>
  <c r="N204" i="22"/>
  <c r="N185" i="22"/>
  <c r="N194" i="22"/>
  <c r="N179" i="22"/>
  <c r="N192" i="22"/>
  <c r="N175" i="22"/>
  <c r="N174" i="22"/>
  <c r="N173" i="22"/>
  <c r="N184" i="22"/>
  <c r="N198" i="22"/>
  <c r="N187" i="22"/>
  <c r="N176" i="22"/>
  <c r="N206" i="22"/>
  <c r="N207" i="22"/>
  <c r="N193" i="22"/>
  <c r="N182" i="22"/>
  <c r="N191" i="22"/>
  <c r="N202" i="22"/>
  <c r="N180" i="22"/>
  <c r="N201" i="22"/>
  <c r="N203" i="22"/>
  <c r="N186" i="22"/>
  <c r="N177" i="22"/>
  <c r="V250" i="22"/>
  <c r="V263" i="22"/>
  <c r="V248" i="22"/>
  <c r="V102" i="22"/>
  <c r="V137" i="22"/>
  <c r="V106" i="22"/>
  <c r="V114" i="22"/>
  <c r="V139" i="22"/>
  <c r="V95" i="22"/>
  <c r="V249" i="22"/>
  <c r="V262" i="22"/>
  <c r="V243" i="22"/>
  <c r="V138" i="22"/>
  <c r="V134" i="22"/>
  <c r="V109" i="22"/>
  <c r="V111" i="22"/>
  <c r="V76" i="22"/>
  <c r="V80" i="22"/>
  <c r="V261" i="22"/>
  <c r="V251" i="22"/>
  <c r="V245" i="22"/>
  <c r="V115" i="22"/>
  <c r="V103" i="22"/>
  <c r="V108" i="22"/>
  <c r="V79" i="22"/>
  <c r="V116" i="22"/>
  <c r="V246" i="22"/>
  <c r="V238" i="22"/>
  <c r="V135" i="22"/>
  <c r="V107" i="22"/>
  <c r="V101" i="22"/>
  <c r="V94" i="22"/>
  <c r="V91" i="22"/>
  <c r="V72" i="22"/>
  <c r="V104" i="22"/>
  <c r="V260" i="22"/>
  <c r="V247" i="22"/>
  <c r="V140" i="22"/>
  <c r="V93" i="22"/>
  <c r="V92" i="22"/>
  <c r="V98" i="22"/>
  <c r="V83" i="22"/>
  <c r="V113" i="22"/>
  <c r="V78" i="22"/>
  <c r="V242" i="22"/>
  <c r="V236" i="22"/>
  <c r="V142" i="22"/>
  <c r="V141" i="22"/>
  <c r="V77" i="22"/>
  <c r="V148" i="22"/>
  <c r="V90" i="22"/>
  <c r="V52" i="22"/>
  <c r="V84" i="22"/>
  <c r="V244" i="22"/>
  <c r="V240" i="22"/>
  <c r="V237" i="22"/>
  <c r="V110" i="22"/>
  <c r="V147" i="22"/>
  <c r="V117" i="22"/>
  <c r="V136" i="22"/>
  <c r="V45" i="22"/>
  <c r="V53" i="22"/>
  <c r="V54" i="22"/>
  <c r="V105" i="22"/>
  <c r="V71" i="22"/>
  <c r="V252" i="22"/>
  <c r="V73" i="22"/>
  <c r="V241" i="22"/>
  <c r="V55" i="22"/>
  <c r="V239" i="22"/>
  <c r="V118" i="22"/>
  <c r="V146" i="22"/>
  <c r="AH217" i="22"/>
  <c r="AH67" i="22"/>
  <c r="AH223" i="22"/>
  <c r="AH61" i="22"/>
  <c r="AH215" i="22"/>
  <c r="AH58" i="22"/>
  <c r="AH212" i="22"/>
  <c r="AH64" i="22"/>
  <c r="AH222" i="22"/>
  <c r="AH68" i="22"/>
  <c r="AH211" i="22"/>
  <c r="AH60" i="22"/>
  <c r="AH213" i="22"/>
  <c r="AH214" i="22"/>
  <c r="AH44" i="22"/>
  <c r="AH216" i="22"/>
  <c r="AH59" i="22"/>
  <c r="AF124" i="22"/>
  <c r="AF123" i="22"/>
  <c r="AF129" i="22"/>
  <c r="AF131" i="22"/>
  <c r="AF125" i="22"/>
  <c r="AF128" i="22"/>
  <c r="AF121" i="22"/>
  <c r="AF126" i="22"/>
  <c r="AF130" i="22"/>
  <c r="AF228" i="22"/>
  <c r="AF122" i="22"/>
  <c r="AF127" i="22"/>
  <c r="S260" i="22"/>
  <c r="S243" i="22"/>
  <c r="S238" i="22"/>
  <c r="S105" i="22"/>
  <c r="S136" i="22"/>
  <c r="S53" i="22"/>
  <c r="S108" i="22"/>
  <c r="S90" i="22"/>
  <c r="S80" i="22"/>
  <c r="S245" i="22"/>
  <c r="S241" i="22"/>
  <c r="S147" i="22"/>
  <c r="S98" i="22"/>
  <c r="S115" i="22"/>
  <c r="S140" i="22"/>
  <c r="S93" i="22"/>
  <c r="S79" i="22"/>
  <c r="S111" i="22"/>
  <c r="S252" i="22"/>
  <c r="S250" i="22"/>
  <c r="S146" i="22"/>
  <c r="S141" i="22"/>
  <c r="S104" i="22"/>
  <c r="S116" i="22"/>
  <c r="S84" i="22"/>
  <c r="S72" i="22"/>
  <c r="S45" i="22"/>
  <c r="S244" i="22"/>
  <c r="S239" i="22"/>
  <c r="S138" i="22"/>
  <c r="S118" i="22"/>
  <c r="S95" i="22"/>
  <c r="S103" i="22"/>
  <c r="S52" i="22"/>
  <c r="S101" i="22"/>
  <c r="S137" i="22"/>
  <c r="S263" i="22"/>
  <c r="S249" i="22"/>
  <c r="S240" i="22"/>
  <c r="S135" i="22"/>
  <c r="S110" i="22"/>
  <c r="S73" i="22"/>
  <c r="S94" i="22"/>
  <c r="S107" i="22"/>
  <c r="S78" i="22"/>
  <c r="S54" i="22"/>
  <c r="S262" i="22"/>
  <c r="S246" i="22"/>
  <c r="S251" i="22"/>
  <c r="S148" i="22"/>
  <c r="S102" i="22"/>
  <c r="S109" i="22"/>
  <c r="S77" i="22"/>
  <c r="S83" i="22"/>
  <c r="S55" i="22"/>
  <c r="S261" i="22"/>
  <c r="S236" i="22"/>
  <c r="S248" i="22"/>
  <c r="S113" i="22"/>
  <c r="S139" i="22"/>
  <c r="S76" i="22"/>
  <c r="S106" i="22"/>
  <c r="S92" i="22"/>
  <c r="S71" i="22"/>
  <c r="S237" i="22"/>
  <c r="S242" i="22"/>
  <c r="S134" i="22"/>
  <c r="S142" i="22"/>
  <c r="S91" i="22"/>
  <c r="S117" i="22"/>
  <c r="S247" i="22"/>
  <c r="S114" i="22"/>
  <c r="AJ201" i="22"/>
  <c r="AJ182" i="22"/>
  <c r="AJ184" i="22"/>
  <c r="AJ179" i="22"/>
  <c r="AJ193" i="22"/>
  <c r="AJ203" i="22"/>
  <c r="AJ173" i="22"/>
  <c r="AJ197" i="22"/>
  <c r="AJ185" i="22"/>
  <c r="AJ177" i="22"/>
  <c r="AJ204" i="22"/>
  <c r="AJ202" i="22"/>
  <c r="AJ205" i="22"/>
  <c r="AJ187" i="22"/>
  <c r="AJ175" i="22"/>
  <c r="AJ194" i="22"/>
  <c r="AJ200" i="22"/>
  <c r="AJ183" i="22"/>
  <c r="AJ189" i="22"/>
  <c r="AJ206" i="22"/>
  <c r="AJ186" i="22"/>
  <c r="AJ174" i="22"/>
  <c r="AJ176" i="22"/>
  <c r="AJ192" i="22"/>
  <c r="AJ207" i="22"/>
  <c r="AJ190" i="22"/>
  <c r="AJ180" i="22"/>
  <c r="AJ198" i="22"/>
  <c r="AJ178" i="22"/>
  <c r="AJ191" i="22"/>
  <c r="AJ181" i="22"/>
  <c r="E233" i="22"/>
  <c r="O218" i="22"/>
  <c r="E218" i="20"/>
  <c r="O179" i="39" s="1"/>
  <c r="E170" i="20"/>
  <c r="U58" i="25" a="1"/>
  <c r="U58" i="25" s="1"/>
  <c r="E113" i="20"/>
  <c r="O74" i="39" s="1"/>
  <c r="E77" i="20"/>
  <c r="O38" i="39" s="1"/>
  <c r="E83" i="20"/>
  <c r="O44" i="39" s="1"/>
  <c r="E236" i="20"/>
  <c r="O195" i="39" s="1"/>
  <c r="E241" i="20"/>
  <c r="O200" i="39" s="1"/>
  <c r="E137" i="20"/>
  <c r="O99" i="39" s="1"/>
  <c r="E247" i="20"/>
  <c r="O206" i="39" s="1"/>
  <c r="E71" i="20"/>
  <c r="O32" i="39" s="1"/>
  <c r="E148" i="20"/>
  <c r="O110" i="39" s="1"/>
  <c r="E131" i="20"/>
  <c r="O92" i="39" s="1"/>
  <c r="E129" i="20"/>
  <c r="O90" i="39" s="1"/>
  <c r="M221" i="20"/>
  <c r="R221" i="20"/>
  <c r="E153" i="20"/>
  <c r="O115" i="39" s="1"/>
  <c r="E166" i="20"/>
  <c r="O129" i="39" s="1"/>
  <c r="S39" i="33"/>
  <c r="W39" i="33"/>
  <c r="M39" i="33"/>
  <c r="J39" i="33"/>
  <c r="C39" i="33"/>
  <c r="T39" i="33"/>
  <c r="X39" i="33"/>
  <c r="Q39" i="33"/>
  <c r="U39" i="33"/>
  <c r="A40" i="33"/>
  <c r="E39" i="33"/>
  <c r="AC39" i="33"/>
  <c r="F39" i="33"/>
  <c r="B39" i="33"/>
  <c r="AJ39" i="33" s="1"/>
  <c r="L39" i="33"/>
  <c r="V39" i="33"/>
  <c r="Y39" i="33"/>
  <c r="AB39" i="33"/>
  <c r="R39" i="33"/>
  <c r="AA39" i="33"/>
  <c r="K39" i="33"/>
  <c r="O39" i="33"/>
  <c r="Z39" i="33"/>
  <c r="I39" i="33"/>
  <c r="D39" i="33"/>
  <c r="P39" i="33"/>
  <c r="N39" i="33"/>
  <c r="G39" i="33"/>
  <c r="H39" i="33" s="1"/>
  <c r="E212" i="20"/>
  <c r="O173" i="39" s="1"/>
  <c r="E214" i="20"/>
  <c r="O175" i="39" s="1"/>
  <c r="E204" i="20"/>
  <c r="O165" i="39" s="1"/>
  <c r="E191" i="20"/>
  <c r="O152" i="39" s="1"/>
  <c r="T52" i="25"/>
  <c r="Q44" i="25"/>
  <c r="H42" i="25"/>
  <c r="G2" i="26" s="1" a="1"/>
  <c r="AB50" i="25"/>
  <c r="AB47" i="25"/>
  <c r="AB48" i="25"/>
  <c r="AB49" i="25"/>
  <c r="AB52" i="25"/>
  <c r="AB51" i="25"/>
  <c r="H213" i="22"/>
  <c r="H68" i="22"/>
  <c r="H204" i="22" s="1"/>
  <c r="H212" i="22"/>
  <c r="H61" i="22"/>
  <c r="H222" i="22"/>
  <c r="H64" i="22"/>
  <c r="H177" i="22" s="1"/>
  <c r="H211" i="22"/>
  <c r="H67" i="22"/>
  <c r="H203" i="22" s="1"/>
  <c r="H223" i="22"/>
  <c r="H216" i="22"/>
  <c r="H44" i="22"/>
  <c r="H215" i="22"/>
  <c r="H59" i="22"/>
  <c r="H214" i="22"/>
  <c r="H60" i="22"/>
  <c r="H217" i="22"/>
  <c r="H58" i="22"/>
  <c r="AI228" i="22"/>
  <c r="AI124" i="22"/>
  <c r="AI123" i="22"/>
  <c r="AI131" i="22"/>
  <c r="AI127" i="22"/>
  <c r="AI128" i="22"/>
  <c r="AI122" i="22"/>
  <c r="AI125" i="22"/>
  <c r="AI126" i="22"/>
  <c r="AI129" i="22"/>
  <c r="AI130" i="22"/>
  <c r="AI121" i="22"/>
  <c r="AJ255" i="22"/>
  <c r="AJ87" i="22"/>
  <c r="AG154" i="22"/>
  <c r="AG152" i="22"/>
  <c r="AG159" i="22"/>
  <c r="AG153" i="22"/>
  <c r="AG165" i="22"/>
  <c r="AG164" i="22"/>
  <c r="AG166" i="22"/>
  <c r="AG161" i="22"/>
  <c r="AG155" i="22"/>
  <c r="AG160" i="22"/>
  <c r="AE121" i="22"/>
  <c r="AE125" i="22"/>
  <c r="AE127" i="22"/>
  <c r="AE122" i="22"/>
  <c r="AE228" i="22"/>
  <c r="AE123" i="22"/>
  <c r="AE131" i="22"/>
  <c r="AE128" i="22"/>
  <c r="AE124" i="22"/>
  <c r="AE126" i="22"/>
  <c r="AE129" i="22"/>
  <c r="AE130" i="22"/>
  <c r="AH264" i="22"/>
  <c r="T170" i="22"/>
  <c r="T196" i="22"/>
  <c r="T43" i="22"/>
  <c r="T268" i="22"/>
  <c r="T195" i="22"/>
  <c r="T267" i="22"/>
  <c r="AI261" i="22"/>
  <c r="AI236" i="22"/>
  <c r="AI248" i="22"/>
  <c r="AI105" i="22"/>
  <c r="AI134" i="22"/>
  <c r="AI95" i="22"/>
  <c r="AI92" i="22"/>
  <c r="AI80" i="22"/>
  <c r="AI107" i="22"/>
  <c r="AI260" i="22"/>
  <c r="AI243" i="22"/>
  <c r="AI251" i="22"/>
  <c r="AI98" i="22"/>
  <c r="AI109" i="22"/>
  <c r="AI91" i="22"/>
  <c r="AI83" i="22"/>
  <c r="AI79" i="22"/>
  <c r="AI55" i="22"/>
  <c r="AI245" i="22"/>
  <c r="AI241" i="22"/>
  <c r="AI147" i="22"/>
  <c r="AI136" i="22"/>
  <c r="AI73" i="22"/>
  <c r="AI76" i="22"/>
  <c r="AI72" i="22"/>
  <c r="AI78" i="22"/>
  <c r="AI52" i="22"/>
  <c r="AI252" i="22"/>
  <c r="AI250" i="22"/>
  <c r="AI148" i="22"/>
  <c r="AI118" i="22"/>
  <c r="AI137" i="22"/>
  <c r="AI53" i="22"/>
  <c r="AI108" i="22"/>
  <c r="AI116" i="22"/>
  <c r="AI84" i="22"/>
  <c r="AI244" i="22"/>
  <c r="AI239" i="22"/>
  <c r="AI138" i="22"/>
  <c r="AI110" i="22"/>
  <c r="AI142" i="22"/>
  <c r="AI103" i="22"/>
  <c r="AI93" i="22"/>
  <c r="AI54" i="22"/>
  <c r="AI45" i="22"/>
  <c r="AI263" i="22"/>
  <c r="AI249" i="22"/>
  <c r="AI240" i="22"/>
  <c r="AI135" i="22"/>
  <c r="AI102" i="22"/>
  <c r="AI139" i="22"/>
  <c r="AI94" i="22"/>
  <c r="AI117" i="22"/>
  <c r="AI101" i="22"/>
  <c r="AI90" i="22"/>
  <c r="AI247" i="22"/>
  <c r="AI237" i="22"/>
  <c r="AI238" i="22"/>
  <c r="AI113" i="22"/>
  <c r="AI146" i="22"/>
  <c r="AI104" i="22"/>
  <c r="AI106" i="22"/>
  <c r="AI111" i="22"/>
  <c r="AI71" i="22"/>
  <c r="AI114" i="22"/>
  <c r="AI262" i="22"/>
  <c r="AI77" i="22"/>
  <c r="AI246" i="22"/>
  <c r="AI242" i="22"/>
  <c r="AI140" i="22"/>
  <c r="AI141" i="22"/>
  <c r="AI115" i="22"/>
  <c r="AE218" i="22"/>
  <c r="G124" i="22"/>
  <c r="G123" i="22"/>
  <c r="G129" i="22"/>
  <c r="G121" i="22"/>
  <c r="G125" i="22"/>
  <c r="G130" i="22"/>
  <c r="G122" i="22"/>
  <c r="G126" i="22"/>
  <c r="G127" i="22"/>
  <c r="G228" i="22"/>
  <c r="G128" i="22"/>
  <c r="G131" i="22"/>
  <c r="AA203" i="22"/>
  <c r="AA206" i="22"/>
  <c r="AA178" i="22"/>
  <c r="AA204" i="22"/>
  <c r="AA173" i="22"/>
  <c r="AA187" i="22"/>
  <c r="AA198" i="22"/>
  <c r="AA192" i="22"/>
  <c r="AA193" i="22"/>
  <c r="AA202" i="22"/>
  <c r="AA191" i="22"/>
  <c r="AA175" i="22"/>
  <c r="AA181" i="22"/>
  <c r="AA182" i="22"/>
  <c r="AA194" i="22"/>
  <c r="AA183" i="22"/>
  <c r="AA200" i="22"/>
  <c r="AA174" i="22"/>
  <c r="AA184" i="22"/>
  <c r="AA186" i="22"/>
  <c r="AA185" i="22"/>
  <c r="AA189" i="22"/>
  <c r="AA205" i="22"/>
  <c r="AA176" i="22"/>
  <c r="AA177" i="22"/>
  <c r="AA201" i="22"/>
  <c r="AA190" i="22"/>
  <c r="AA180" i="22"/>
  <c r="AA207" i="22"/>
  <c r="AA197" i="22"/>
  <c r="AA179" i="22"/>
  <c r="AC267" i="22"/>
  <c r="AC195" i="22"/>
  <c r="AC196" i="22"/>
  <c r="AC170" i="22"/>
  <c r="AC43" i="22"/>
  <c r="AC268" i="22"/>
  <c r="P217" i="22"/>
  <c r="P67" i="22"/>
  <c r="P222" i="22"/>
  <c r="P61" i="22"/>
  <c r="P213" i="22"/>
  <c r="P44" i="22"/>
  <c r="P216" i="22"/>
  <c r="P64" i="22"/>
  <c r="P212" i="22"/>
  <c r="P58" i="22"/>
  <c r="P214" i="22"/>
  <c r="P60" i="22"/>
  <c r="P223" i="22"/>
  <c r="P211" i="22"/>
  <c r="P68" i="22"/>
  <c r="P215" i="22"/>
  <c r="P59" i="22"/>
  <c r="AJ155" i="22"/>
  <c r="AJ160" i="22"/>
  <c r="AJ161" i="22"/>
  <c r="AJ159" i="22"/>
  <c r="AJ154" i="22"/>
  <c r="AJ164" i="22"/>
  <c r="AJ165" i="22"/>
  <c r="AJ152" i="22"/>
  <c r="AJ166" i="22"/>
  <c r="AJ153" i="22"/>
  <c r="R87" i="22"/>
  <c r="R255" i="22"/>
  <c r="I264" i="22"/>
  <c r="Q182" i="22"/>
  <c r="Q176" i="22"/>
  <c r="Q180" i="22"/>
  <c r="Q200" i="22"/>
  <c r="Q202" i="22"/>
  <c r="Q173" i="22"/>
  <c r="Q203" i="22"/>
  <c r="Q206" i="22"/>
  <c r="Q198" i="22"/>
  <c r="Q205" i="22"/>
  <c r="Q177" i="22"/>
  <c r="Q184" i="22"/>
  <c r="Q178" i="22"/>
  <c r="Q197" i="22"/>
  <c r="Q207" i="22"/>
  <c r="Q192" i="22"/>
  <c r="Q174" i="22"/>
  <c r="Q194" i="22"/>
  <c r="Q189" i="22"/>
  <c r="Q201" i="22"/>
  <c r="Q191" i="22"/>
  <c r="Q186" i="22"/>
  <c r="Q183" i="22"/>
  <c r="Q181" i="22"/>
  <c r="Q193" i="22"/>
  <c r="Q190" i="22"/>
  <c r="Q187" i="22"/>
  <c r="Q204" i="22"/>
  <c r="Q185" i="22"/>
  <c r="Q175" i="22"/>
  <c r="Q179" i="22"/>
  <c r="S264" i="22"/>
  <c r="W217" i="22"/>
  <c r="W67" i="22"/>
  <c r="W212" i="22"/>
  <c r="W61" i="22"/>
  <c r="W215" i="22"/>
  <c r="W59" i="22"/>
  <c r="W216" i="22"/>
  <c r="W211" i="22"/>
  <c r="W68" i="22"/>
  <c r="W222" i="22"/>
  <c r="W60" i="22"/>
  <c r="W214" i="22"/>
  <c r="W44" i="22"/>
  <c r="W223" i="22"/>
  <c r="W64" i="22"/>
  <c r="W213" i="22"/>
  <c r="W58" i="22"/>
  <c r="H248" i="22"/>
  <c r="H238" i="22"/>
  <c r="H246" i="22"/>
  <c r="H116" i="22"/>
  <c r="H140" i="22"/>
  <c r="H110" i="22"/>
  <c r="H114" i="22"/>
  <c r="H73" i="22"/>
  <c r="H202" i="22" s="1"/>
  <c r="H54" i="22"/>
  <c r="H205" i="22" s="1"/>
  <c r="H262" i="22"/>
  <c r="H249" i="22"/>
  <c r="H243" i="22"/>
  <c r="H108" i="22"/>
  <c r="H137" i="22"/>
  <c r="H72" i="22"/>
  <c r="H111" i="22"/>
  <c r="H107" i="22"/>
  <c r="H79" i="22"/>
  <c r="H182" i="22" s="1"/>
  <c r="H247" i="22"/>
  <c r="H236" i="22"/>
  <c r="H237" i="22"/>
  <c r="H94" i="22"/>
  <c r="H134" i="22"/>
  <c r="H117" i="22"/>
  <c r="H91" i="22"/>
  <c r="H55" i="22"/>
  <c r="H206" i="22" s="1"/>
  <c r="H252" i="22"/>
  <c r="H260" i="22"/>
  <c r="H147" i="22"/>
  <c r="H142" i="22"/>
  <c r="H115" i="22"/>
  <c r="H109" i="22"/>
  <c r="H93" i="22"/>
  <c r="H80" i="22"/>
  <c r="H101" i="22"/>
  <c r="H244" i="22"/>
  <c r="H245" i="22"/>
  <c r="H141" i="22"/>
  <c r="H113" i="22"/>
  <c r="H104" i="22"/>
  <c r="H106" i="22"/>
  <c r="H53" i="22"/>
  <c r="H78" i="22"/>
  <c r="H95" i="22"/>
  <c r="H261" i="22"/>
  <c r="H242" i="22"/>
  <c r="H146" i="22"/>
  <c r="H186" i="22" s="1"/>
  <c r="H105" i="22"/>
  <c r="H90" i="22"/>
  <c r="H118" i="22"/>
  <c r="H136" i="22"/>
  <c r="H92" i="22"/>
  <c r="H71" i="22"/>
  <c r="H250" i="22"/>
  <c r="H240" i="22"/>
  <c r="H241" i="22"/>
  <c r="H138" i="22"/>
  <c r="H98" i="22"/>
  <c r="H193" i="22" s="1"/>
  <c r="H84" i="22"/>
  <c r="H183" i="22" s="1"/>
  <c r="H77" i="22"/>
  <c r="H139" i="22"/>
  <c r="H83" i="22"/>
  <c r="H76" i="22"/>
  <c r="H180" i="22" s="1"/>
  <c r="H263" i="22"/>
  <c r="H239" i="22"/>
  <c r="H251" i="22"/>
  <c r="H135" i="22"/>
  <c r="H192" i="22" s="1"/>
  <c r="H148" i="22"/>
  <c r="H52" i="22"/>
  <c r="H179" i="22" s="1"/>
  <c r="H102" i="22"/>
  <c r="H103" i="22"/>
  <c r="H45" i="22"/>
  <c r="AE165" i="22"/>
  <c r="AE166" i="22"/>
  <c r="AE154" i="22"/>
  <c r="AE161" i="22"/>
  <c r="AE153" i="22"/>
  <c r="AE152" i="22"/>
  <c r="AE160" i="22"/>
  <c r="AE164" i="22"/>
  <c r="AE155" i="22"/>
  <c r="AE159" i="22"/>
  <c r="I255" i="22"/>
  <c r="I87" i="22"/>
  <c r="I184" i="22" s="1"/>
  <c r="L264" i="22"/>
  <c r="AJ218" i="22"/>
  <c r="O255" i="22"/>
  <c r="O87" i="22"/>
  <c r="U268" i="22"/>
  <c r="U267" i="22"/>
  <c r="U196" i="22"/>
  <c r="U195" i="22"/>
  <c r="U170" i="22"/>
  <c r="U43" i="22"/>
  <c r="AC255" i="22"/>
  <c r="AC87" i="22"/>
  <c r="X264" i="22"/>
  <c r="Z245" i="22"/>
  <c r="Z236" i="22"/>
  <c r="Z136" i="22"/>
  <c r="Z146" i="22"/>
  <c r="Z141" i="22"/>
  <c r="Z117" i="22"/>
  <c r="Z79" i="22"/>
  <c r="Z52" i="22"/>
  <c r="Z109" i="22"/>
  <c r="Z250" i="22"/>
  <c r="Z247" i="22"/>
  <c r="Z241" i="22"/>
  <c r="Z137" i="22"/>
  <c r="Z113" i="22"/>
  <c r="Z90" i="22"/>
  <c r="Z78" i="22"/>
  <c r="Z83" i="22"/>
  <c r="Z263" i="22"/>
  <c r="Z242" i="22"/>
  <c r="Z240" i="22"/>
  <c r="Z138" i="22"/>
  <c r="Z147" i="22"/>
  <c r="Z102" i="22"/>
  <c r="Z101" i="22"/>
  <c r="Z116" i="22"/>
  <c r="Z71" i="22"/>
  <c r="Z55" i="22"/>
  <c r="Z248" i="22"/>
  <c r="Z243" i="22"/>
  <c r="Z239" i="22"/>
  <c r="Z114" i="22"/>
  <c r="Z140" i="22"/>
  <c r="Z94" i="22"/>
  <c r="Z110" i="22"/>
  <c r="Z76" i="22"/>
  <c r="Z91" i="22"/>
  <c r="Z262" i="22"/>
  <c r="Z238" i="22"/>
  <c r="Z244" i="22"/>
  <c r="Z106" i="22"/>
  <c r="Z118" i="22"/>
  <c r="Z92" i="22"/>
  <c r="Z107" i="22"/>
  <c r="Z135" i="22"/>
  <c r="Z72" i="22"/>
  <c r="Z261" i="22"/>
  <c r="Z252" i="22"/>
  <c r="Z249" i="22"/>
  <c r="Z134" i="22"/>
  <c r="Z108" i="22"/>
  <c r="Z77" i="22"/>
  <c r="Z104" i="22"/>
  <c r="Z115" i="22"/>
  <c r="Z93" i="22"/>
  <c r="Z246" i="22"/>
  <c r="Z237" i="22"/>
  <c r="Z148" i="22"/>
  <c r="Z111" i="22"/>
  <c r="Z98" i="22"/>
  <c r="Z54" i="22"/>
  <c r="Z95" i="22"/>
  <c r="Z84" i="22"/>
  <c r="Z53" i="22"/>
  <c r="Z260" i="22"/>
  <c r="Z251" i="22"/>
  <c r="Z139" i="22"/>
  <c r="Z103" i="22"/>
  <c r="Z142" i="22"/>
  <c r="Z105" i="22"/>
  <c r="Z80" i="22"/>
  <c r="Z73" i="22"/>
  <c r="Z45" i="22"/>
  <c r="AH255" i="22"/>
  <c r="AH87" i="22"/>
  <c r="Y264" i="22"/>
  <c r="AG204" i="22"/>
  <c r="AG185" i="22"/>
  <c r="AG177" i="22"/>
  <c r="AG182" i="22"/>
  <c r="AG190" i="22"/>
  <c r="AG179" i="22"/>
  <c r="AG180" i="22"/>
  <c r="AG198" i="22"/>
  <c r="AG202" i="22"/>
  <c r="AG173" i="22"/>
  <c r="AG203" i="22"/>
  <c r="AG191" i="22"/>
  <c r="AG176" i="22"/>
  <c r="AG183" i="22"/>
  <c r="AG205" i="22"/>
  <c r="AG184" i="22"/>
  <c r="AG194" i="22"/>
  <c r="AG186" i="22"/>
  <c r="AG197" i="22"/>
  <c r="AG207" i="22"/>
  <c r="AG174" i="22"/>
  <c r="AG175" i="22"/>
  <c r="AG189" i="22"/>
  <c r="AG201" i="22"/>
  <c r="AG187" i="22"/>
  <c r="AG178" i="22"/>
  <c r="AG181" i="22"/>
  <c r="AG193" i="22"/>
  <c r="AG192" i="22"/>
  <c r="AG200" i="22"/>
  <c r="AG206" i="22"/>
  <c r="AJ246" i="22"/>
  <c r="AJ245" i="22"/>
  <c r="AJ241" i="22"/>
  <c r="AJ148" i="22"/>
  <c r="AJ95" i="22"/>
  <c r="AJ94" i="22"/>
  <c r="AJ98" i="22"/>
  <c r="AJ78" i="22"/>
  <c r="AJ73" i="22"/>
  <c r="AJ260" i="22"/>
  <c r="AJ236" i="22"/>
  <c r="AJ250" i="22"/>
  <c r="AJ139" i="22"/>
  <c r="AJ141" i="22"/>
  <c r="AJ90" i="22"/>
  <c r="AJ91" i="22"/>
  <c r="AJ77" i="22"/>
  <c r="AJ55" i="22"/>
  <c r="AJ252" i="22"/>
  <c r="AJ240" i="22"/>
  <c r="AJ237" i="22"/>
  <c r="AJ138" i="22"/>
  <c r="AJ84" i="22"/>
  <c r="AJ102" i="22"/>
  <c r="AJ53" i="22"/>
  <c r="AJ92" i="22"/>
  <c r="AJ244" i="22"/>
  <c r="AJ249" i="22"/>
  <c r="AJ146" i="22"/>
  <c r="AJ104" i="22"/>
  <c r="AJ108" i="22"/>
  <c r="AJ52" i="22"/>
  <c r="AJ93" i="22"/>
  <c r="AJ110" i="22"/>
  <c r="AJ107" i="22"/>
  <c r="AJ251" i="22"/>
  <c r="AJ242" i="22"/>
  <c r="AJ147" i="22"/>
  <c r="AJ135" i="22"/>
  <c r="AJ72" i="22"/>
  <c r="AJ106" i="22"/>
  <c r="AJ111" i="22"/>
  <c r="AJ76" i="22"/>
  <c r="AJ54" i="22"/>
  <c r="AJ243" i="22"/>
  <c r="AJ238" i="22"/>
  <c r="AJ137" i="22"/>
  <c r="AJ117" i="22"/>
  <c r="AJ140" i="22"/>
  <c r="AJ136" i="22"/>
  <c r="AJ105" i="22"/>
  <c r="AJ113" i="22"/>
  <c r="AJ45" i="22"/>
  <c r="AJ261" i="22"/>
  <c r="AJ248" i="22"/>
  <c r="AJ239" i="22"/>
  <c r="AJ134" i="22"/>
  <c r="AJ101" i="22"/>
  <c r="AJ103" i="22"/>
  <c r="AJ115" i="22"/>
  <c r="AJ79" i="22"/>
  <c r="AJ116" i="22"/>
  <c r="AJ247" i="22"/>
  <c r="AJ142" i="22"/>
  <c r="AJ109" i="22"/>
  <c r="AJ114" i="22"/>
  <c r="AJ118" i="22"/>
  <c r="AJ80" i="22"/>
  <c r="AJ262" i="22"/>
  <c r="AJ83" i="22"/>
  <c r="AJ263" i="22"/>
  <c r="AJ71" i="22"/>
  <c r="T218" i="22"/>
  <c r="AH180" i="22"/>
  <c r="AH205" i="22"/>
  <c r="AH197" i="22"/>
  <c r="AH173" i="22"/>
  <c r="AH178" i="22"/>
  <c r="AH203" i="22"/>
  <c r="AH179" i="22"/>
  <c r="AH183" i="22"/>
  <c r="AH207" i="22"/>
  <c r="AH190" i="22"/>
  <c r="AH187" i="22"/>
  <c r="AH206" i="22"/>
  <c r="AH182" i="22"/>
  <c r="AH193" i="22"/>
  <c r="AH202" i="22"/>
  <c r="AH185" i="22"/>
  <c r="AH181" i="22"/>
  <c r="AH176" i="22"/>
  <c r="AH175" i="22"/>
  <c r="AH186" i="22"/>
  <c r="AH200" i="22"/>
  <c r="AH177" i="22"/>
  <c r="AH194" i="22"/>
  <c r="AH184" i="22"/>
  <c r="AH201" i="22"/>
  <c r="AH189" i="22"/>
  <c r="AH198" i="22"/>
  <c r="AH174" i="22"/>
  <c r="AH204" i="22"/>
  <c r="AH192" i="22"/>
  <c r="AH191" i="22"/>
  <c r="AE87" i="22"/>
  <c r="AE255" i="22"/>
  <c r="AF218" i="22"/>
  <c r="K218" i="22"/>
  <c r="E220" i="20"/>
  <c r="O181" i="39" s="1"/>
  <c r="U56" i="25" a="1"/>
  <c r="U56" i="25" s="1"/>
  <c r="E79" i="20"/>
  <c r="O40" i="39" s="1"/>
  <c r="E246" i="20"/>
  <c r="O205" i="39" s="1"/>
  <c r="E55" i="20"/>
  <c r="O16" i="39" s="1"/>
  <c r="E245" i="20"/>
  <c r="O204" i="39" s="1"/>
  <c r="E136" i="20"/>
  <c r="O98" i="39" s="1"/>
  <c r="E94" i="20"/>
  <c r="O55" i="39" s="1"/>
  <c r="E146" i="20"/>
  <c r="O108" i="39" s="1"/>
  <c r="E53" i="20"/>
  <c r="O14" i="39" s="1"/>
  <c r="E109" i="20"/>
  <c r="O70" i="39" s="1"/>
  <c r="E231" i="20"/>
  <c r="O192" i="39" s="1"/>
  <c r="E126" i="20"/>
  <c r="O87" i="39" s="1"/>
  <c r="E164" i="20"/>
  <c r="O127" i="39" s="1"/>
  <c r="E222" i="20"/>
  <c r="O183" i="39" s="1"/>
  <c r="E203" i="20"/>
  <c r="O164" i="39" s="1"/>
  <c r="E207" i="20"/>
  <c r="O168" i="39" s="1"/>
  <c r="V51" i="25"/>
  <c r="V50" i="25"/>
  <c r="V52" i="25"/>
  <c r="V53" i="25"/>
  <c r="E259" i="20"/>
  <c r="O219" i="39" s="1"/>
  <c r="R187" i="22"/>
  <c r="R186" i="22"/>
  <c r="R176" i="22"/>
  <c r="R177" i="22"/>
  <c r="R178" i="22"/>
  <c r="R202" i="22"/>
  <c r="R181" i="22"/>
  <c r="R201" i="22"/>
  <c r="R180" i="22"/>
  <c r="R174" i="22"/>
  <c r="R173" i="22"/>
  <c r="R200" i="22"/>
  <c r="R179" i="22"/>
  <c r="R190" i="22"/>
  <c r="R192" i="22"/>
  <c r="R206" i="22"/>
  <c r="R198" i="22"/>
  <c r="R204" i="22"/>
  <c r="R184" i="22"/>
  <c r="R194" i="22"/>
  <c r="R197" i="22"/>
  <c r="R207" i="22"/>
  <c r="R203" i="22"/>
  <c r="R193" i="22"/>
  <c r="R182" i="22"/>
  <c r="R191" i="22"/>
  <c r="R185" i="22"/>
  <c r="R175" i="22"/>
  <c r="R205" i="22"/>
  <c r="R189" i="22"/>
  <c r="R183" i="22"/>
  <c r="L198" i="22"/>
  <c r="L181" i="22"/>
  <c r="L190" i="22"/>
  <c r="L174" i="22"/>
  <c r="L194" i="22"/>
  <c r="L204" i="22"/>
  <c r="L203" i="22"/>
  <c r="L176" i="22"/>
  <c r="L207" i="22"/>
  <c r="L192" i="22"/>
  <c r="L189" i="22"/>
  <c r="L185" i="22"/>
  <c r="L187" i="22"/>
  <c r="L175" i="22"/>
  <c r="L200" i="22"/>
  <c r="L179" i="22"/>
  <c r="L177" i="22"/>
  <c r="L197" i="22"/>
  <c r="L201" i="22"/>
  <c r="J128" i="22"/>
  <c r="J228" i="22"/>
  <c r="J125" i="22"/>
  <c r="J129" i="22"/>
  <c r="J190" i="22" s="1"/>
  <c r="J122" i="22"/>
  <c r="J121" i="22"/>
  <c r="J131" i="22"/>
  <c r="J124" i="22"/>
  <c r="J126" i="22"/>
  <c r="J123" i="22"/>
  <c r="J127" i="22"/>
  <c r="J130" i="22"/>
  <c r="T87" i="22"/>
  <c r="T255" i="22"/>
  <c r="J164" i="22"/>
  <c r="J155" i="22"/>
  <c r="J154" i="22"/>
  <c r="J200" i="22" s="1"/>
  <c r="J160" i="22"/>
  <c r="J152" i="22"/>
  <c r="J197" i="22" s="1"/>
  <c r="J153" i="22"/>
  <c r="J159" i="22"/>
  <c r="J161" i="22"/>
  <c r="J165" i="22"/>
  <c r="J166" i="22"/>
  <c r="AJ212" i="22"/>
  <c r="AJ44" i="22"/>
  <c r="AJ211" i="22"/>
  <c r="AJ60" i="22"/>
  <c r="AJ222" i="22"/>
  <c r="AJ64" i="22"/>
  <c r="AJ217" i="22"/>
  <c r="AJ214" i="22"/>
  <c r="AJ61" i="22"/>
  <c r="AJ216" i="22"/>
  <c r="AJ59" i="22"/>
  <c r="AJ223" i="22"/>
  <c r="AJ68" i="22"/>
  <c r="AJ213" i="22"/>
  <c r="AJ58" i="22"/>
  <c r="AJ215" i="22"/>
  <c r="AJ67" i="22"/>
  <c r="Y152" i="22"/>
  <c r="Y159" i="22"/>
  <c r="Y161" i="22"/>
  <c r="Y154" i="22"/>
  <c r="Y164" i="22"/>
  <c r="Y166" i="22"/>
  <c r="Y155" i="22"/>
  <c r="Y153" i="22"/>
  <c r="Y160" i="22"/>
  <c r="Y165" i="22"/>
  <c r="O128" i="22"/>
  <c r="O122" i="22"/>
  <c r="O228" i="22"/>
  <c r="O127" i="22"/>
  <c r="O123" i="22"/>
  <c r="O131" i="22"/>
  <c r="O124" i="22"/>
  <c r="O130" i="22"/>
  <c r="O129" i="22"/>
  <c r="O126" i="22"/>
  <c r="O121" i="22"/>
  <c r="O125" i="22"/>
  <c r="AE250" i="22"/>
  <c r="AE239" i="22"/>
  <c r="AE142" i="22"/>
  <c r="AE140" i="22"/>
  <c r="AE91" i="22"/>
  <c r="AE146" i="22"/>
  <c r="AE115" i="22"/>
  <c r="AE52" i="22"/>
  <c r="AE77" i="22"/>
  <c r="AE241" i="22"/>
  <c r="AE237" i="22"/>
  <c r="AE134" i="22"/>
  <c r="AE114" i="22"/>
  <c r="AE76" i="22"/>
  <c r="AE107" i="22"/>
  <c r="AE92" i="22"/>
  <c r="AE111" i="22"/>
  <c r="AE93" i="22"/>
  <c r="AE251" i="22"/>
  <c r="AE262" i="22"/>
  <c r="AE252" i="22"/>
  <c r="AE147" i="22"/>
  <c r="AE106" i="22"/>
  <c r="AE53" i="22"/>
  <c r="AE104" i="22"/>
  <c r="AE83" i="22"/>
  <c r="AE90" i="22"/>
  <c r="AE105" i="22"/>
  <c r="AE249" i="22"/>
  <c r="AE247" i="22"/>
  <c r="AE243" i="22"/>
  <c r="AE139" i="22"/>
  <c r="AE136" i="22"/>
  <c r="AE141" i="22"/>
  <c r="AE116" i="22"/>
  <c r="AE72" i="22"/>
  <c r="AE71" i="22"/>
  <c r="AE263" i="22"/>
  <c r="AE240" i="22"/>
  <c r="AE238" i="22"/>
  <c r="AE117" i="22"/>
  <c r="AE138" i="22"/>
  <c r="AE135" i="22"/>
  <c r="AE110" i="22"/>
  <c r="AE137" i="22"/>
  <c r="AE45" i="22"/>
  <c r="AE248" i="22"/>
  <c r="AE261" i="22"/>
  <c r="AE244" i="22"/>
  <c r="AE109" i="22"/>
  <c r="AE113" i="22"/>
  <c r="AE108" i="22"/>
  <c r="AE80" i="22"/>
  <c r="AE54" i="22"/>
  <c r="AE245" i="22"/>
  <c r="AE242" i="22"/>
  <c r="AE148" i="22"/>
  <c r="AE95" i="22"/>
  <c r="AE94" i="22"/>
  <c r="AE73" i="22"/>
  <c r="AE118" i="22"/>
  <c r="AE78" i="22"/>
  <c r="AE55" i="22"/>
  <c r="AE103" i="22"/>
  <c r="AE98" i="22"/>
  <c r="AE84" i="22"/>
  <c r="AE79" i="22"/>
  <c r="AE260" i="22"/>
  <c r="AE102" i="22"/>
  <c r="AE246" i="22"/>
  <c r="AE236" i="22"/>
  <c r="AE101" i="22"/>
  <c r="U255" i="22"/>
  <c r="U87" i="22"/>
  <c r="AB264" i="22"/>
  <c r="X252" i="22"/>
  <c r="X249" i="22"/>
  <c r="X147" i="22"/>
  <c r="X94" i="22"/>
  <c r="X90" i="22"/>
  <c r="X102" i="22"/>
  <c r="X139" i="22"/>
  <c r="X55" i="22"/>
  <c r="X244" i="22"/>
  <c r="X236" i="22"/>
  <c r="X148" i="22"/>
  <c r="X136" i="22"/>
  <c r="X84" i="22"/>
  <c r="X93" i="22"/>
  <c r="X107" i="22"/>
  <c r="X109" i="22"/>
  <c r="X45" i="22"/>
  <c r="X260" i="22"/>
  <c r="X245" i="22"/>
  <c r="X141" i="22"/>
  <c r="X113" i="22"/>
  <c r="X52" i="22"/>
  <c r="X92" i="22"/>
  <c r="X101" i="22"/>
  <c r="X106" i="22"/>
  <c r="X91" i="22"/>
  <c r="X250" i="22"/>
  <c r="X240" i="22"/>
  <c r="X242" i="22"/>
  <c r="X146" i="22"/>
  <c r="X105" i="22"/>
  <c r="X135" i="22"/>
  <c r="X83" i="22"/>
  <c r="X95" i="22"/>
  <c r="X54" i="22"/>
  <c r="X76" i="22"/>
  <c r="X263" i="22"/>
  <c r="X243" i="22"/>
  <c r="X246" i="22"/>
  <c r="X138" i="22"/>
  <c r="X98" i="22"/>
  <c r="X115" i="22"/>
  <c r="X73" i="22"/>
  <c r="X80" i="22"/>
  <c r="X77" i="22"/>
  <c r="X248" i="22"/>
  <c r="X239" i="22"/>
  <c r="X241" i="22"/>
  <c r="X140" i="22"/>
  <c r="X137" i="22"/>
  <c r="X104" i="22"/>
  <c r="X114" i="22"/>
  <c r="X79" i="22"/>
  <c r="X53" i="22"/>
  <c r="X247" i="22"/>
  <c r="X261" i="22"/>
  <c r="X237" i="22"/>
  <c r="X108" i="22"/>
  <c r="X110" i="22"/>
  <c r="X118" i="22"/>
  <c r="X117" i="22"/>
  <c r="X142" i="22"/>
  <c r="X71" i="22"/>
  <c r="X72" i="22"/>
  <c r="X111" i="22"/>
  <c r="X78" i="22"/>
  <c r="X262" i="22"/>
  <c r="X103" i="22"/>
  <c r="X238" i="22"/>
  <c r="X251" i="22"/>
  <c r="X116" i="22"/>
  <c r="X134" i="22"/>
  <c r="M125" i="22"/>
  <c r="M124" i="22"/>
  <c r="M126" i="22"/>
  <c r="M121" i="22"/>
  <c r="M131" i="22"/>
  <c r="M127" i="22"/>
  <c r="M123" i="22"/>
  <c r="M122" i="22"/>
  <c r="M130" i="22"/>
  <c r="M128" i="22"/>
  <c r="M228" i="22"/>
  <c r="M129" i="22"/>
  <c r="M190" i="22" s="1"/>
  <c r="AF87" i="22"/>
  <c r="AF255" i="22"/>
  <c r="L87" i="22"/>
  <c r="L184" i="22" s="1"/>
  <c r="L255" i="22"/>
  <c r="AE223" i="22"/>
  <c r="AE64" i="22"/>
  <c r="AE217" i="22"/>
  <c r="AE61" i="22"/>
  <c r="AE215" i="22"/>
  <c r="AE68" i="22"/>
  <c r="AE213" i="22"/>
  <c r="AE58" i="22"/>
  <c r="AE212" i="22"/>
  <c r="AE67" i="22"/>
  <c r="AE216" i="22"/>
  <c r="AE211" i="22"/>
  <c r="AE59" i="22"/>
  <c r="AE222" i="22"/>
  <c r="AE60" i="22"/>
  <c r="AE214" i="22"/>
  <c r="AE44" i="22"/>
  <c r="V130" i="22"/>
  <c r="V122" i="22"/>
  <c r="V124" i="22"/>
  <c r="V126" i="22"/>
  <c r="V129" i="22"/>
  <c r="V121" i="22"/>
  <c r="V228" i="22"/>
  <c r="V127" i="22"/>
  <c r="V125" i="22"/>
  <c r="V123" i="22"/>
  <c r="V131" i="22"/>
  <c r="V128" i="22"/>
  <c r="M200" i="22"/>
  <c r="M203" i="22"/>
  <c r="M198" i="22"/>
  <c r="M192" i="22"/>
  <c r="M176" i="22"/>
  <c r="M178" i="22"/>
  <c r="M184" i="22"/>
  <c r="M202" i="22"/>
  <c r="M182" i="22"/>
  <c r="M205" i="22"/>
  <c r="M186" i="22"/>
  <c r="M197" i="22"/>
  <c r="M187" i="22"/>
  <c r="M177" i="22"/>
  <c r="M207" i="22"/>
  <c r="M189" i="22"/>
  <c r="M179" i="22"/>
  <c r="M194" i="22"/>
  <c r="M185" i="22"/>
  <c r="M181" i="22"/>
  <c r="M175" i="22"/>
  <c r="M183" i="22"/>
  <c r="M204" i="22"/>
  <c r="AB164" i="22"/>
  <c r="AB152" i="22"/>
  <c r="AB161" i="22"/>
  <c r="AB159" i="22"/>
  <c r="AB154" i="22"/>
  <c r="AB153" i="22"/>
  <c r="AB165" i="22"/>
  <c r="AB166" i="22"/>
  <c r="AB155" i="22"/>
  <c r="AB160" i="22"/>
  <c r="K267" i="22"/>
  <c r="K195" i="22"/>
  <c r="K170" i="22"/>
  <c r="K196" i="22"/>
  <c r="K43" i="22"/>
  <c r="K268" i="22"/>
  <c r="S228" i="22"/>
  <c r="S121" i="22"/>
  <c r="S124" i="22"/>
  <c r="S131" i="22"/>
  <c r="S130" i="22"/>
  <c r="S127" i="22"/>
  <c r="S128" i="22"/>
  <c r="S123" i="22"/>
  <c r="S125" i="22"/>
  <c r="S122" i="22"/>
  <c r="S129" i="22"/>
  <c r="S126" i="22"/>
  <c r="N155" i="22"/>
  <c r="N161" i="22"/>
  <c r="N166" i="22"/>
  <c r="N153" i="22"/>
  <c r="N159" i="22"/>
  <c r="N160" i="22"/>
  <c r="N152" i="22"/>
  <c r="N154" i="22"/>
  <c r="N165" i="22"/>
  <c r="N164" i="22"/>
  <c r="M268" i="22"/>
  <c r="M267" i="22"/>
  <c r="M195" i="22"/>
  <c r="M170" i="22"/>
  <c r="M196" i="22"/>
  <c r="M43" i="22"/>
  <c r="T166" i="22"/>
  <c r="T164" i="22"/>
  <c r="T153" i="22"/>
  <c r="T161" i="22"/>
  <c r="T160" i="22"/>
  <c r="T154" i="22"/>
  <c r="T155" i="22"/>
  <c r="T165" i="22"/>
  <c r="T152" i="22"/>
  <c r="T159" i="22"/>
  <c r="AG255" i="22"/>
  <c r="AG87" i="22"/>
  <c r="K152" i="22"/>
  <c r="K197" i="22" s="1"/>
  <c r="K160" i="22"/>
  <c r="K165" i="22"/>
  <c r="K161" i="22"/>
  <c r="K164" i="22"/>
  <c r="K155" i="22"/>
  <c r="K154" i="22"/>
  <c r="K200" i="22" s="1"/>
  <c r="K166" i="22"/>
  <c r="K159" i="22"/>
  <c r="K153" i="22"/>
  <c r="AC193" i="22"/>
  <c r="AC197" i="22"/>
  <c r="AC187" i="22"/>
  <c r="AC183" i="22"/>
  <c r="AC179" i="22"/>
  <c r="AC185" i="22"/>
  <c r="AC189" i="22"/>
  <c r="AC186" i="22"/>
  <c r="AC198" i="22"/>
  <c r="AC181" i="22"/>
  <c r="AC174" i="22"/>
  <c r="AC177" i="22"/>
  <c r="AC200" i="22"/>
  <c r="AC204" i="22"/>
  <c r="AC191" i="22"/>
  <c r="AC192" i="22"/>
  <c r="AC203" i="22"/>
  <c r="AC190" i="22"/>
  <c r="AC182" i="22"/>
  <c r="AC184" i="22"/>
  <c r="AC178" i="22"/>
  <c r="AC207" i="22"/>
  <c r="AC206" i="22"/>
  <c r="AC176" i="22"/>
  <c r="AC175" i="22"/>
  <c r="AC180" i="22"/>
  <c r="AC201" i="22"/>
  <c r="AC205" i="22"/>
  <c r="AC173" i="22"/>
  <c r="AC194" i="22"/>
  <c r="AC202" i="22"/>
  <c r="AE268" i="22"/>
  <c r="AE195" i="22"/>
  <c r="AE170" i="22"/>
  <c r="AE196" i="22"/>
  <c r="AE43" i="22"/>
  <c r="AE267" i="22"/>
  <c r="AC153" i="22"/>
  <c r="AC164" i="22"/>
  <c r="AC166" i="22"/>
  <c r="AC154" i="22"/>
  <c r="AC159" i="22"/>
  <c r="AC165" i="22"/>
  <c r="AC155" i="22"/>
  <c r="AC160" i="22"/>
  <c r="AC152" i="22"/>
  <c r="AC161" i="22"/>
  <c r="AF43" i="22"/>
  <c r="AF268" i="22"/>
  <c r="AF267" i="22"/>
  <c r="AF170" i="22"/>
  <c r="AF195" i="22"/>
  <c r="AF196" i="22"/>
  <c r="AJ124" i="22"/>
  <c r="AJ121" i="22"/>
  <c r="AJ228" i="22"/>
  <c r="AJ126" i="22"/>
  <c r="AJ129" i="22"/>
  <c r="AJ128" i="22"/>
  <c r="AJ123" i="22"/>
  <c r="AJ122" i="22"/>
  <c r="AJ127" i="22"/>
  <c r="AJ130" i="22"/>
  <c r="AJ131" i="22"/>
  <c r="AJ125" i="22"/>
  <c r="AD159" i="22"/>
  <c r="AD155" i="22"/>
  <c r="AD152" i="22"/>
  <c r="AD154" i="22"/>
  <c r="AD153" i="22"/>
  <c r="AD160" i="22"/>
  <c r="AD164" i="22"/>
  <c r="AD165" i="22"/>
  <c r="AD166" i="22"/>
  <c r="AD161" i="22"/>
  <c r="P264" i="22"/>
  <c r="J245" i="22"/>
  <c r="J247" i="22"/>
  <c r="J139" i="22"/>
  <c r="J141" i="22"/>
  <c r="J135" i="22"/>
  <c r="J115" i="22"/>
  <c r="J107" i="22"/>
  <c r="J80" i="22"/>
  <c r="J45" i="22"/>
  <c r="J250" i="22"/>
  <c r="J242" i="22"/>
  <c r="J147" i="22"/>
  <c r="J146" i="22"/>
  <c r="J186" i="22" s="1"/>
  <c r="J118" i="22"/>
  <c r="J105" i="22"/>
  <c r="J104" i="22"/>
  <c r="J79" i="22"/>
  <c r="J182" i="22" s="1"/>
  <c r="J116" i="22"/>
  <c r="J263" i="22"/>
  <c r="J238" i="22"/>
  <c r="J240" i="22"/>
  <c r="J136" i="22"/>
  <c r="J137" i="22"/>
  <c r="J108" i="22"/>
  <c r="J117" i="22"/>
  <c r="J95" i="22"/>
  <c r="J78" i="22"/>
  <c r="J52" i="22"/>
  <c r="J178" i="22" s="1"/>
  <c r="J248" i="22"/>
  <c r="J252" i="22"/>
  <c r="J239" i="22"/>
  <c r="J114" i="22"/>
  <c r="J134" i="22"/>
  <c r="J98" i="22"/>
  <c r="J193" i="22" s="1"/>
  <c r="J101" i="22"/>
  <c r="J91" i="22"/>
  <c r="J53" i="22"/>
  <c r="J262" i="22"/>
  <c r="J237" i="22"/>
  <c r="J249" i="22"/>
  <c r="J106" i="22"/>
  <c r="J113" i="22"/>
  <c r="J92" i="22"/>
  <c r="J93" i="22"/>
  <c r="J83" i="22"/>
  <c r="J76" i="22"/>
  <c r="J180" i="22" s="1"/>
  <c r="J261" i="22"/>
  <c r="J251" i="22"/>
  <c r="J241" i="22"/>
  <c r="J140" i="22"/>
  <c r="J102" i="22"/>
  <c r="J77" i="22"/>
  <c r="J84" i="22"/>
  <c r="J72" i="22"/>
  <c r="J201" i="22" s="1"/>
  <c r="J71" i="22"/>
  <c r="J260" i="22"/>
  <c r="J236" i="22"/>
  <c r="J148" i="22"/>
  <c r="J103" i="22"/>
  <c r="J138" i="22"/>
  <c r="J142" i="22"/>
  <c r="J110" i="22"/>
  <c r="J109" i="22"/>
  <c r="J55" i="22"/>
  <c r="J243" i="22"/>
  <c r="J244" i="22"/>
  <c r="J111" i="22"/>
  <c r="J94" i="22"/>
  <c r="J54" i="22"/>
  <c r="J73" i="22"/>
  <c r="J202" i="22" s="1"/>
  <c r="J246" i="22"/>
  <c r="J90" i="22"/>
  <c r="AB255" i="22"/>
  <c r="AB87" i="22"/>
  <c r="AA152" i="22"/>
  <c r="AA164" i="22"/>
  <c r="AA161" i="22"/>
  <c r="AA165" i="22"/>
  <c r="AA155" i="22"/>
  <c r="AA153" i="22"/>
  <c r="AA159" i="22"/>
  <c r="AA154" i="22"/>
  <c r="AA166" i="22"/>
  <c r="AA160" i="22"/>
  <c r="G221" i="20"/>
  <c r="E248" i="20"/>
  <c r="O207" i="39" s="1"/>
  <c r="E116" i="20"/>
  <c r="O77" i="39" s="1"/>
  <c r="E110" i="20"/>
  <c r="O71" i="39" s="1"/>
  <c r="G193" i="20"/>
  <c r="E98" i="20"/>
  <c r="O59" i="39" s="1"/>
  <c r="E93" i="20"/>
  <c r="O54" i="39" s="1"/>
  <c r="E102" i="20"/>
  <c r="O63" i="39" s="1"/>
  <c r="E140" i="20"/>
  <c r="O102" i="39" s="1"/>
  <c r="E249" i="20"/>
  <c r="O208" i="39" s="1"/>
  <c r="E230" i="20"/>
  <c r="O191" i="39" s="1"/>
  <c r="E180" i="18"/>
  <c r="N141" i="39" s="1"/>
  <c r="E155" i="20"/>
  <c r="O117" i="39" s="1"/>
  <c r="E215" i="20"/>
  <c r="O176" i="39" s="1"/>
  <c r="E221" i="18"/>
  <c r="N182" i="39" s="1"/>
  <c r="B38" i="35"/>
  <c r="AJ38" i="35" s="1"/>
  <c r="L38" i="35"/>
  <c r="D38" i="35"/>
  <c r="O38" i="35"/>
  <c r="R38" i="35"/>
  <c r="G38" i="35"/>
  <c r="H38" i="35" s="1"/>
  <c r="V38" i="35"/>
  <c r="I38" i="35"/>
  <c r="A39" i="35"/>
  <c r="X38" i="35"/>
  <c r="U38" i="35"/>
  <c r="E38" i="35"/>
  <c r="AA38" i="35"/>
  <c r="Y38" i="35"/>
  <c r="Z38" i="35"/>
  <c r="K38" i="35"/>
  <c r="P38" i="35"/>
  <c r="AB38" i="35"/>
  <c r="J38" i="35"/>
  <c r="C38" i="35"/>
  <c r="M38" i="35"/>
  <c r="S38" i="35"/>
  <c r="W38" i="35"/>
  <c r="F38" i="35"/>
  <c r="T38" i="35"/>
  <c r="N38" i="35"/>
  <c r="AC38" i="35"/>
  <c r="Q38" i="35"/>
  <c r="E64" i="20"/>
  <c r="O25" i="39" s="1"/>
  <c r="E194" i="20"/>
  <c r="O155" i="39" s="1"/>
  <c r="E182" i="20"/>
  <c r="O143" i="39" s="1"/>
  <c r="E199" i="18"/>
  <c r="N160" i="39" s="1"/>
  <c r="O44" i="25"/>
  <c r="T50" i="25"/>
  <c r="E264" i="20"/>
  <c r="O224" i="39" s="1"/>
  <c r="Y130" i="22"/>
  <c r="Y122" i="22"/>
  <c r="Y121" i="22"/>
  <c r="Y127" i="22"/>
  <c r="Y123" i="22"/>
  <c r="Y228" i="22"/>
  <c r="Y129" i="22"/>
  <c r="Y128" i="22"/>
  <c r="Y124" i="22"/>
  <c r="Y131" i="22"/>
  <c r="Y126" i="22"/>
  <c r="Y125" i="22"/>
  <c r="AF217" i="22"/>
  <c r="AF68" i="22"/>
  <c r="AF222" i="22"/>
  <c r="AF44" i="22"/>
  <c r="AF212" i="22"/>
  <c r="AF67" i="22"/>
  <c r="AF211" i="22"/>
  <c r="AF61" i="22"/>
  <c r="AF214" i="22"/>
  <c r="AF64" i="22"/>
  <c r="AF223" i="22"/>
  <c r="AF216" i="22"/>
  <c r="AF58" i="22"/>
  <c r="AF213" i="22"/>
  <c r="AF60" i="22"/>
  <c r="AF215" i="22"/>
  <c r="AF59" i="22"/>
  <c r="AG262" i="22"/>
  <c r="AG239" i="22"/>
  <c r="AG250" i="22"/>
  <c r="AG115" i="22"/>
  <c r="AG135" i="22"/>
  <c r="AG106" i="22"/>
  <c r="AG103" i="22"/>
  <c r="AG72" i="22"/>
  <c r="AG54" i="22"/>
  <c r="AG247" i="22"/>
  <c r="AG245" i="22"/>
  <c r="AG240" i="22"/>
  <c r="AG107" i="22"/>
  <c r="AG141" i="22"/>
  <c r="AG80" i="22"/>
  <c r="AG134" i="22"/>
  <c r="AG105" i="22"/>
  <c r="AG53" i="22"/>
  <c r="AG261" i="22"/>
  <c r="AG238" i="22"/>
  <c r="AG236" i="22"/>
  <c r="AG93" i="22"/>
  <c r="AG111" i="22"/>
  <c r="AG79" i="22"/>
  <c r="AG109" i="22"/>
  <c r="AG102" i="22"/>
  <c r="AG73" i="22"/>
  <c r="AG246" i="22"/>
  <c r="AG244" i="22"/>
  <c r="AG146" i="22"/>
  <c r="AG147" i="22"/>
  <c r="AG101" i="22"/>
  <c r="AG78" i="22"/>
  <c r="AG94" i="22"/>
  <c r="AG90" i="22"/>
  <c r="AG77" i="22"/>
  <c r="AG251" i="22"/>
  <c r="AG237" i="22"/>
  <c r="AG140" i="22"/>
  <c r="AG138" i="22"/>
  <c r="AG83" i="22"/>
  <c r="AG71" i="22"/>
  <c r="AG92" i="22"/>
  <c r="AG110" i="22"/>
  <c r="AG114" i="22"/>
  <c r="AG243" i="22"/>
  <c r="AG260" i="22"/>
  <c r="AG137" i="22"/>
  <c r="AG45" i="22"/>
  <c r="AG55" i="22"/>
  <c r="AG118" i="22"/>
  <c r="AG95" i="22"/>
  <c r="AG84" i="22"/>
  <c r="AG263" i="22"/>
  <c r="AG242" i="22"/>
  <c r="AG241" i="22"/>
  <c r="AG142" i="22"/>
  <c r="AG139" i="22"/>
  <c r="AG117" i="22"/>
  <c r="AG113" i="22"/>
  <c r="AG91" i="22"/>
  <c r="AG108" i="22"/>
  <c r="AG252" i="22"/>
  <c r="AG148" i="22"/>
  <c r="AG104" i="22"/>
  <c r="AG136" i="22"/>
  <c r="AG116" i="22"/>
  <c r="AG98" i="22"/>
  <c r="AG249" i="22"/>
  <c r="AG76" i="22"/>
  <c r="AG248" i="22"/>
  <c r="AG52" i="22"/>
  <c r="R218" i="22"/>
  <c r="K87" i="22"/>
  <c r="K255" i="22"/>
  <c r="Q216" i="22"/>
  <c r="Q58" i="22"/>
  <c r="Q215" i="22"/>
  <c r="Q64" i="22"/>
  <c r="Q213" i="22"/>
  <c r="Q60" i="22"/>
  <c r="Q212" i="22"/>
  <c r="Q44" i="22"/>
  <c r="Q211" i="22"/>
  <c r="Q67" i="22"/>
  <c r="Q223" i="22"/>
  <c r="Q59" i="22"/>
  <c r="Q214" i="22"/>
  <c r="Q68" i="22"/>
  <c r="Q222" i="22"/>
  <c r="Q217" i="22"/>
  <c r="Q61" i="22"/>
  <c r="I249" i="22"/>
  <c r="I239" i="22"/>
  <c r="I242" i="22"/>
  <c r="I147" i="22"/>
  <c r="I135" i="22"/>
  <c r="I93" i="22"/>
  <c r="I142" i="22"/>
  <c r="I101" i="22"/>
  <c r="I91" i="22"/>
  <c r="I90" i="22"/>
  <c r="I263" i="22"/>
  <c r="I238" i="22"/>
  <c r="I250" i="22"/>
  <c r="I134" i="22"/>
  <c r="I146" i="22"/>
  <c r="I80" i="22"/>
  <c r="I102" i="22"/>
  <c r="I92" i="22"/>
  <c r="I72" i="22"/>
  <c r="I262" i="22"/>
  <c r="I252" i="22"/>
  <c r="I240" i="22"/>
  <c r="I115" i="22"/>
  <c r="I114" i="22"/>
  <c r="I79" i="22"/>
  <c r="I182" i="22" s="1"/>
  <c r="I76" i="22"/>
  <c r="I84" i="22"/>
  <c r="I139" i="22"/>
  <c r="I247" i="22"/>
  <c r="I237" i="22"/>
  <c r="I260" i="22"/>
  <c r="I107" i="22"/>
  <c r="I103" i="22"/>
  <c r="I78" i="22"/>
  <c r="I111" i="22"/>
  <c r="I73" i="22"/>
  <c r="I77" i="22"/>
  <c r="I261" i="22"/>
  <c r="I248" i="22"/>
  <c r="I236" i="22"/>
  <c r="I141" i="22"/>
  <c r="I95" i="22"/>
  <c r="I71" i="22"/>
  <c r="I201" i="22" s="1"/>
  <c r="I108" i="22"/>
  <c r="I52" i="22"/>
  <c r="I178" i="22" s="1"/>
  <c r="I53" i="22"/>
  <c r="I246" i="22"/>
  <c r="I244" i="22"/>
  <c r="I140" i="22"/>
  <c r="I83" i="22"/>
  <c r="I55" i="22"/>
  <c r="I206" i="22" s="1"/>
  <c r="I105" i="22"/>
  <c r="I106" i="22"/>
  <c r="I110" i="22"/>
  <c r="I243" i="22"/>
  <c r="I245" i="22"/>
  <c r="I137" i="22"/>
  <c r="I138" i="22"/>
  <c r="I109" i="22"/>
  <c r="I98" i="22"/>
  <c r="I136" i="22"/>
  <c r="I116" i="22"/>
  <c r="I113" i="22"/>
  <c r="I45" i="22"/>
  <c r="I118" i="22"/>
  <c r="I117" i="22"/>
  <c r="I94" i="22"/>
  <c r="I251" i="22"/>
  <c r="I54" i="22"/>
  <c r="I205" i="22" s="1"/>
  <c r="I241" i="22"/>
  <c r="I148" i="22"/>
  <c r="I104" i="22"/>
  <c r="R264" i="22"/>
  <c r="AB218" i="22"/>
  <c r="H161" i="22"/>
  <c r="H165" i="22"/>
  <c r="H164" i="22"/>
  <c r="H155" i="22"/>
  <c r="H152" i="22"/>
  <c r="H198" i="22" s="1"/>
  <c r="H153" i="22"/>
  <c r="H160" i="22"/>
  <c r="H159" i="22"/>
  <c r="H154" i="22"/>
  <c r="H166" i="22"/>
  <c r="H218" i="22"/>
  <c r="X165" i="22"/>
  <c r="X160" i="22"/>
  <c r="X164" i="22"/>
  <c r="X159" i="22"/>
  <c r="X155" i="22"/>
  <c r="X153" i="22"/>
  <c r="X154" i="22"/>
  <c r="X152" i="22"/>
  <c r="X161" i="22"/>
  <c r="X166" i="22"/>
  <c r="AD195" i="22"/>
  <c r="AD43" i="22"/>
  <c r="AD267" i="22"/>
  <c r="AD268" i="22"/>
  <c r="AD170" i="22"/>
  <c r="AD196" i="22"/>
  <c r="V264" i="22"/>
  <c r="T214" i="22"/>
  <c r="T67" i="22"/>
  <c r="T217" i="22"/>
  <c r="T213" i="22"/>
  <c r="T64" i="22"/>
  <c r="T216" i="22"/>
  <c r="T59" i="22"/>
  <c r="T223" i="22"/>
  <c r="T61" i="22"/>
  <c r="T215" i="22"/>
  <c r="T44" i="22"/>
  <c r="T222" i="22"/>
  <c r="T68" i="22"/>
  <c r="T211" i="22"/>
  <c r="T60" i="22"/>
  <c r="T212" i="22"/>
  <c r="T58" i="22"/>
  <c r="AH268" i="22"/>
  <c r="AH267" i="22"/>
  <c r="AH196" i="22"/>
  <c r="AH195" i="22"/>
  <c r="AH170" i="22"/>
  <c r="AH43" i="22"/>
  <c r="AF198" i="22"/>
  <c r="AF202" i="22"/>
  <c r="AF207" i="22"/>
  <c r="AF183" i="22"/>
  <c r="AF175" i="22"/>
  <c r="AF190" i="22"/>
  <c r="AF194" i="22"/>
  <c r="AF187" i="22"/>
  <c r="AF174" i="22"/>
  <c r="AF182" i="22"/>
  <c r="AF186" i="22"/>
  <c r="AF178" i="22"/>
  <c r="AF191" i="22"/>
  <c r="AF205" i="22"/>
  <c r="AF206" i="22"/>
  <c r="AF203" i="22"/>
  <c r="AF176" i="22"/>
  <c r="AF197" i="22"/>
  <c r="AF201" i="22"/>
  <c r="AF180" i="22"/>
  <c r="AF193" i="22"/>
  <c r="AF189" i="22"/>
  <c r="AF200" i="22"/>
  <c r="AF177" i="22"/>
  <c r="AF184" i="22"/>
  <c r="AF181" i="22"/>
  <c r="AF173" i="22"/>
  <c r="AF179" i="22"/>
  <c r="AF204" i="22"/>
  <c r="AF185" i="22"/>
  <c r="AF192" i="22"/>
  <c r="O217" i="22"/>
  <c r="O64" i="22"/>
  <c r="O215" i="22"/>
  <c r="O68" i="22"/>
  <c r="O213" i="22"/>
  <c r="O59" i="22"/>
  <c r="O212" i="22"/>
  <c r="O61" i="22"/>
  <c r="O211" i="22"/>
  <c r="O58" i="22"/>
  <c r="O216" i="22"/>
  <c r="O223" i="22"/>
  <c r="O67" i="22"/>
  <c r="O222" i="22"/>
  <c r="O60" i="22"/>
  <c r="O214" i="22"/>
  <c r="O44" i="22"/>
  <c r="X228" i="22"/>
  <c r="X130" i="22"/>
  <c r="X129" i="22"/>
  <c r="X125" i="22"/>
  <c r="X122" i="22"/>
  <c r="X126" i="22"/>
  <c r="X123" i="22"/>
  <c r="X124" i="22"/>
  <c r="X128" i="22"/>
  <c r="X121" i="22"/>
  <c r="X131" i="22"/>
  <c r="X127" i="22"/>
  <c r="AA255" i="22"/>
  <c r="AA87" i="22"/>
  <c r="X215" i="22"/>
  <c r="X59" i="22"/>
  <c r="X217" i="22"/>
  <c r="X64" i="22"/>
  <c r="X216" i="22"/>
  <c r="X67" i="22"/>
  <c r="X214" i="22"/>
  <c r="X60" i="22"/>
  <c r="X213" i="22"/>
  <c r="X61" i="22"/>
  <c r="X212" i="22"/>
  <c r="X68" i="22"/>
  <c r="X211" i="22"/>
  <c r="X44" i="22"/>
  <c r="X223" i="22"/>
  <c r="X222" i="22"/>
  <c r="X58" i="22"/>
  <c r="R131" i="22"/>
  <c r="R123" i="22"/>
  <c r="R129" i="22"/>
  <c r="R121" i="22"/>
  <c r="R128" i="22"/>
  <c r="R126" i="22"/>
  <c r="R124" i="22"/>
  <c r="R130" i="22"/>
  <c r="R122" i="22"/>
  <c r="R125" i="22"/>
  <c r="R228" i="22"/>
  <c r="R127" i="22"/>
  <c r="Z196" i="22"/>
  <c r="Z195" i="22"/>
  <c r="Z170" i="22"/>
  <c r="Z43" i="22"/>
  <c r="Z268" i="22"/>
  <c r="Z267" i="22"/>
  <c r="Q247" i="22"/>
  <c r="Q245" i="22"/>
  <c r="Q250" i="22"/>
  <c r="Q104" i="22"/>
  <c r="Q141" i="22"/>
  <c r="Q78" i="22"/>
  <c r="Q103" i="22"/>
  <c r="Q91" i="22"/>
  <c r="Q73" i="22"/>
  <c r="Q261" i="22"/>
  <c r="Q238" i="22"/>
  <c r="Q240" i="22"/>
  <c r="Q142" i="22"/>
  <c r="Q138" i="22"/>
  <c r="Q71" i="22"/>
  <c r="Q109" i="22"/>
  <c r="Q72" i="22"/>
  <c r="Q53" i="22"/>
  <c r="Q246" i="22"/>
  <c r="Q244" i="22"/>
  <c r="Q140" i="22"/>
  <c r="Q139" i="22"/>
  <c r="Q148" i="22"/>
  <c r="Q55" i="22"/>
  <c r="Q94" i="22"/>
  <c r="Q114" i="22"/>
  <c r="Q84" i="22"/>
  <c r="Q251" i="22"/>
  <c r="Q237" i="22"/>
  <c r="Q137" i="22"/>
  <c r="Q135" i="22"/>
  <c r="Q111" i="22"/>
  <c r="Q110" i="22"/>
  <c r="Q76" i="22"/>
  <c r="Q105" i="22"/>
  <c r="Q102" i="22"/>
  <c r="Q243" i="22"/>
  <c r="Q252" i="22"/>
  <c r="Q136" i="22"/>
  <c r="Q117" i="22"/>
  <c r="Q101" i="22"/>
  <c r="Q95" i="22"/>
  <c r="Q118" i="22"/>
  <c r="Q52" i="22"/>
  <c r="Q147" i="22"/>
  <c r="Q249" i="22"/>
  <c r="Q248" i="22"/>
  <c r="Q241" i="22"/>
  <c r="Q115" i="22"/>
  <c r="Q106" i="22"/>
  <c r="Q93" i="22"/>
  <c r="Q116" i="22"/>
  <c r="Q98" i="22"/>
  <c r="Q92" i="22"/>
  <c r="Q77" i="22"/>
  <c r="Q262" i="22"/>
  <c r="Q260" i="22"/>
  <c r="Q236" i="22"/>
  <c r="Q45" i="22"/>
  <c r="Q79" i="22"/>
  <c r="Q146" i="22"/>
  <c r="Q134" i="22"/>
  <c r="Q108" i="22"/>
  <c r="Q83" i="22"/>
  <c r="Q80" i="22"/>
  <c r="Q113" i="22"/>
  <c r="Q54" i="22"/>
  <c r="Q263" i="22"/>
  <c r="Q90" i="22"/>
  <c r="Q239" i="22"/>
  <c r="Q242" i="22"/>
  <c r="Q107" i="22"/>
  <c r="V213" i="22"/>
  <c r="V44" i="22"/>
  <c r="V211" i="22"/>
  <c r="V60" i="22"/>
  <c r="V217" i="22"/>
  <c r="V212" i="22"/>
  <c r="V58" i="22"/>
  <c r="V223" i="22"/>
  <c r="V61" i="22"/>
  <c r="V215" i="22"/>
  <c r="V67" i="22"/>
  <c r="V222" i="22"/>
  <c r="V59" i="22"/>
  <c r="V216" i="22"/>
  <c r="V64" i="22"/>
  <c r="V214" i="22"/>
  <c r="V68" i="22"/>
  <c r="I130" i="22"/>
  <c r="I125" i="22"/>
  <c r="I122" i="22"/>
  <c r="I131" i="22"/>
  <c r="I121" i="22"/>
  <c r="I127" i="22"/>
  <c r="I123" i="22"/>
  <c r="I228" i="22"/>
  <c r="I128" i="22"/>
  <c r="I124" i="22"/>
  <c r="I126" i="22"/>
  <c r="I129" i="22"/>
  <c r="Z264" i="22"/>
  <c r="E195" i="20"/>
  <c r="O156" i="39" s="1"/>
  <c r="E135" i="20"/>
  <c r="O97" i="39" s="1"/>
  <c r="E72" i="20"/>
  <c r="O33" i="39" s="1"/>
  <c r="E141" i="20"/>
  <c r="O103" i="39" s="1"/>
  <c r="E101" i="20"/>
  <c r="O62" i="39" s="1"/>
  <c r="E244" i="20"/>
  <c r="O203" i="39" s="1"/>
  <c r="E73" i="20"/>
  <c r="O34" i="39" s="1"/>
  <c r="G180" i="20"/>
  <c r="E76" i="20"/>
  <c r="O37" i="39" s="1"/>
  <c r="E114" i="20"/>
  <c r="O75" i="39" s="1"/>
  <c r="E262" i="20"/>
  <c r="O222" i="39" s="1"/>
  <c r="E227" i="20"/>
  <c r="O188" i="39" s="1"/>
  <c r="E122" i="20"/>
  <c r="O83" i="39" s="1"/>
  <c r="E161" i="20"/>
  <c r="O123" i="39" s="1"/>
  <c r="AJ221" i="20"/>
  <c r="E67" i="20"/>
  <c r="O28" i="39" s="1"/>
  <c r="E68" i="20"/>
  <c r="O29" i="39" s="1"/>
  <c r="E217" i="20"/>
  <c r="O178" i="39" s="1"/>
  <c r="T221" i="20"/>
  <c r="Q221" i="20"/>
  <c r="E201" i="18"/>
  <c r="N162" i="39" s="1"/>
  <c r="E187" i="20"/>
  <c r="O148" i="39" s="1"/>
  <c r="E186" i="20"/>
  <c r="O147" i="39" s="1"/>
  <c r="E198" i="20"/>
  <c r="O159" i="39" s="1"/>
  <c r="C42" i="27"/>
  <c r="F42" i="27"/>
  <c r="W42" i="27"/>
  <c r="Z42" i="27"/>
  <c r="E42" i="27"/>
  <c r="T42" i="27"/>
  <c r="D42" i="27"/>
  <c r="R42" i="27"/>
  <c r="AC42" i="27"/>
  <c r="AB42" i="27"/>
  <c r="X42" i="27"/>
  <c r="J42" i="27"/>
  <c r="V42" i="27"/>
  <c r="G42" i="27"/>
  <c r="B42" i="27"/>
  <c r="AJ42" i="27" s="1"/>
  <c r="N42" i="27"/>
  <c r="O42" i="27"/>
  <c r="U42" i="27"/>
  <c r="S42" i="27"/>
  <c r="P42" i="27"/>
  <c r="L42" i="27"/>
  <c r="Y42" i="27"/>
  <c r="K42" i="27"/>
  <c r="M42" i="27"/>
  <c r="Q42" i="27"/>
  <c r="I42" i="27"/>
  <c r="AA42" i="27"/>
  <c r="E258" i="20"/>
  <c r="O218" i="39" s="1"/>
  <c r="Z221" i="20"/>
  <c r="V221" i="20"/>
  <c r="Z228" i="22"/>
  <c r="Z127" i="22"/>
  <c r="Z131" i="22"/>
  <c r="Z123" i="22"/>
  <c r="Z129" i="22"/>
  <c r="Z125" i="22"/>
  <c r="Z121" i="22"/>
  <c r="Z122" i="22"/>
  <c r="Z130" i="22"/>
  <c r="Z126" i="22"/>
  <c r="Z128" i="22"/>
  <c r="Z124" i="22"/>
  <c r="O241" i="22"/>
  <c r="O243" i="22"/>
  <c r="O134" i="22"/>
  <c r="O114" i="22"/>
  <c r="O53" i="22"/>
  <c r="O90" i="22"/>
  <c r="O55" i="22"/>
  <c r="O71" i="22"/>
  <c r="O251" i="22"/>
  <c r="O247" i="22"/>
  <c r="O238" i="22"/>
  <c r="O139" i="22"/>
  <c r="O106" i="22"/>
  <c r="O137" i="22"/>
  <c r="O116" i="22"/>
  <c r="O77" i="22"/>
  <c r="O45" i="22"/>
  <c r="O92" i="22"/>
  <c r="O249" i="22"/>
  <c r="O240" i="22"/>
  <c r="O262" i="22"/>
  <c r="O138" i="22"/>
  <c r="O140" i="22"/>
  <c r="O113" i="22"/>
  <c r="O110" i="22"/>
  <c r="O147" i="22"/>
  <c r="O105" i="22"/>
  <c r="O263" i="22"/>
  <c r="O246" i="22"/>
  <c r="O236" i="22"/>
  <c r="O117" i="22"/>
  <c r="O136" i="22"/>
  <c r="O103" i="22"/>
  <c r="O146" i="22"/>
  <c r="O111" i="22"/>
  <c r="O83" i="22"/>
  <c r="O248" i="22"/>
  <c r="O239" i="22"/>
  <c r="O252" i="22"/>
  <c r="O109" i="22"/>
  <c r="O108" i="22"/>
  <c r="O94" i="22"/>
  <c r="O80" i="22"/>
  <c r="O93" i="22"/>
  <c r="O72" i="22"/>
  <c r="O260" i="22"/>
  <c r="O237" i="22"/>
  <c r="O242" i="22"/>
  <c r="O101" i="22"/>
  <c r="O98" i="22"/>
  <c r="O73" i="22"/>
  <c r="O79" i="22"/>
  <c r="O84" i="22"/>
  <c r="O54" i="22"/>
  <c r="O250" i="22"/>
  <c r="O244" i="22"/>
  <c r="O142" i="22"/>
  <c r="O135" i="22"/>
  <c r="O76" i="22"/>
  <c r="O104" i="22"/>
  <c r="O141" i="22"/>
  <c r="O102" i="22"/>
  <c r="O115" i="22"/>
  <c r="O107" i="22"/>
  <c r="O78" i="22"/>
  <c r="O52" i="22"/>
  <c r="O245" i="22"/>
  <c r="O118" i="22"/>
  <c r="O261" i="22"/>
  <c r="O148" i="22"/>
  <c r="O95" i="22"/>
  <c r="O91" i="22"/>
  <c r="AF264" i="22"/>
  <c r="Z211" i="22"/>
  <c r="Z58" i="22"/>
  <c r="Z217" i="22"/>
  <c r="Z222" i="22"/>
  <c r="Z59" i="22"/>
  <c r="Z223" i="22"/>
  <c r="Z67" i="22"/>
  <c r="Z215" i="22"/>
  <c r="Z61" i="22"/>
  <c r="Z216" i="22"/>
  <c r="Z68" i="22"/>
  <c r="Z214" i="22"/>
  <c r="Z44" i="22"/>
  <c r="Z212" i="22"/>
  <c r="Z64" i="22"/>
  <c r="Z213" i="22"/>
  <c r="Z60" i="22"/>
  <c r="G264" i="22"/>
  <c r="N267" i="22"/>
  <c r="N268" i="22"/>
  <c r="N196" i="22"/>
  <c r="N195" i="22"/>
  <c r="N170" i="22"/>
  <c r="N43" i="22"/>
  <c r="I181" i="22"/>
  <c r="I179" i="22"/>
  <c r="I192" i="22"/>
  <c r="I204" i="22"/>
  <c r="I180" i="22"/>
  <c r="I194" i="22"/>
  <c r="I174" i="22"/>
  <c r="I177" i="22"/>
  <c r="I183" i="22"/>
  <c r="I186" i="22"/>
  <c r="I203" i="22"/>
  <c r="I176" i="22"/>
  <c r="I200" i="22"/>
  <c r="I202" i="22"/>
  <c r="I207" i="22"/>
  <c r="I198" i="22"/>
  <c r="I187" i="22"/>
  <c r="I189" i="22"/>
  <c r="I185" i="22"/>
  <c r="I190" i="22"/>
  <c r="I175" i="22"/>
  <c r="I197" i="22"/>
  <c r="I193" i="22"/>
  <c r="I173" i="22"/>
  <c r="I191" i="22"/>
  <c r="Z218" i="22"/>
  <c r="AA244" i="22"/>
  <c r="AA241" i="22"/>
  <c r="AA135" i="22"/>
  <c r="AA102" i="22"/>
  <c r="AA73" i="22"/>
  <c r="AA111" i="22"/>
  <c r="AA55" i="22"/>
  <c r="AA115" i="22"/>
  <c r="AA52" i="22"/>
  <c r="AA263" i="22"/>
  <c r="AA249" i="22"/>
  <c r="AA239" i="22"/>
  <c r="AA243" i="22"/>
  <c r="AA134" i="22"/>
  <c r="AA139" i="22"/>
  <c r="AA108" i="22"/>
  <c r="AA92" i="22"/>
  <c r="AA90" i="22"/>
  <c r="AA78" i="22"/>
  <c r="AA262" i="22"/>
  <c r="AA237" i="22"/>
  <c r="AA238" i="22"/>
  <c r="AA137" i="22"/>
  <c r="AA140" i="22"/>
  <c r="AA114" i="22"/>
  <c r="AA83" i="22"/>
  <c r="AA79" i="22"/>
  <c r="AA247" i="22"/>
  <c r="AA251" i="22"/>
  <c r="AA248" i="22"/>
  <c r="AA113" i="22"/>
  <c r="AA148" i="22"/>
  <c r="AA101" i="22"/>
  <c r="AA104" i="22"/>
  <c r="AA72" i="22"/>
  <c r="AA45" i="22"/>
  <c r="AA261" i="22"/>
  <c r="AA236" i="22"/>
  <c r="AA240" i="22"/>
  <c r="AA105" i="22"/>
  <c r="AA142" i="22"/>
  <c r="AA93" i="22"/>
  <c r="AA95" i="22"/>
  <c r="AA71" i="22"/>
  <c r="AA106" i="22"/>
  <c r="AA260" i="22"/>
  <c r="AA250" i="22"/>
  <c r="AA147" i="22"/>
  <c r="AA98" i="22"/>
  <c r="AA136" i="22"/>
  <c r="AA91" i="22"/>
  <c r="AA141" i="22"/>
  <c r="AA103" i="22"/>
  <c r="AA80" i="22"/>
  <c r="AA252" i="22"/>
  <c r="AA242" i="22"/>
  <c r="AA138" i="22"/>
  <c r="AA110" i="22"/>
  <c r="AA107" i="22"/>
  <c r="AA53" i="22"/>
  <c r="AA77" i="22"/>
  <c r="AA84" i="22"/>
  <c r="AA109" i="22"/>
  <c r="AA246" i="22"/>
  <c r="AA146" i="22"/>
  <c r="AA118" i="22"/>
  <c r="AA117" i="22"/>
  <c r="AA76" i="22"/>
  <c r="AA116" i="22"/>
  <c r="AA94" i="22"/>
  <c r="AA245" i="22"/>
  <c r="AA54" i="22"/>
  <c r="W218" i="22"/>
  <c r="W260" i="22"/>
  <c r="W250" i="22"/>
  <c r="W238" i="22"/>
  <c r="W109" i="22"/>
  <c r="W146" i="22"/>
  <c r="W73" i="22"/>
  <c r="W102" i="22"/>
  <c r="W79" i="22"/>
  <c r="W113" i="22"/>
  <c r="W245" i="22"/>
  <c r="W237" i="22"/>
  <c r="W148" i="22"/>
  <c r="W101" i="22"/>
  <c r="W140" i="22"/>
  <c r="W115" i="22"/>
  <c r="W93" i="22"/>
  <c r="W72" i="22"/>
  <c r="W71" i="22"/>
  <c r="W241" i="22"/>
  <c r="W246" i="22"/>
  <c r="W142" i="22"/>
  <c r="W95" i="22"/>
  <c r="W111" i="22"/>
  <c r="W92" i="22"/>
  <c r="W110" i="22"/>
  <c r="W45" i="22"/>
  <c r="W240" i="22"/>
  <c r="W236" i="22"/>
  <c r="W134" i="22"/>
  <c r="W137" i="22"/>
  <c r="W91" i="22"/>
  <c r="W98" i="22"/>
  <c r="W90" i="22"/>
  <c r="W77" i="22"/>
  <c r="W54" i="22"/>
  <c r="W251" i="22"/>
  <c r="W243" i="22"/>
  <c r="W247" i="22"/>
  <c r="W139" i="22"/>
  <c r="W114" i="22"/>
  <c r="W76" i="22"/>
  <c r="W118" i="22"/>
  <c r="W104" i="22"/>
  <c r="W80" i="22"/>
  <c r="W83" i="22"/>
  <c r="W249" i="22"/>
  <c r="W239" i="22"/>
  <c r="W242" i="22"/>
  <c r="W147" i="22"/>
  <c r="W106" i="22"/>
  <c r="W53" i="22"/>
  <c r="W84" i="22"/>
  <c r="W103" i="22"/>
  <c r="W78" i="22"/>
  <c r="W263" i="22"/>
  <c r="W262" i="22"/>
  <c r="W252" i="22"/>
  <c r="W141" i="22"/>
  <c r="W138" i="22"/>
  <c r="W116" i="22"/>
  <c r="W136" i="22"/>
  <c r="W94" i="22"/>
  <c r="W52" i="22"/>
  <c r="W248" i="22"/>
  <c r="W261" i="22"/>
  <c r="W244" i="22"/>
  <c r="W117" i="22"/>
  <c r="W135" i="22"/>
  <c r="W105" i="22"/>
  <c r="W108" i="22"/>
  <c r="W55" i="22"/>
  <c r="W107" i="22"/>
  <c r="V218" i="22"/>
  <c r="AE264" i="22"/>
  <c r="AG211" i="22"/>
  <c r="AG61" i="22"/>
  <c r="AG222" i="22"/>
  <c r="AG223" i="22"/>
  <c r="AG60" i="22"/>
  <c r="AG214" i="22"/>
  <c r="AG68" i="22"/>
  <c r="AG216" i="22"/>
  <c r="AG58" i="22"/>
  <c r="AG217" i="22"/>
  <c r="AG59" i="22"/>
  <c r="AG215" i="22"/>
  <c r="AG67" i="22"/>
  <c r="AG213" i="22"/>
  <c r="AG64" i="22"/>
  <c r="AG212" i="22"/>
  <c r="AG44" i="22"/>
  <c r="AB268" i="22"/>
  <c r="AB267" i="22"/>
  <c r="AB196" i="22"/>
  <c r="AB170" i="22"/>
  <c r="AB195" i="22"/>
  <c r="AB43" i="22"/>
  <c r="H178" i="22"/>
  <c r="H197" i="22"/>
  <c r="H174" i="22"/>
  <c r="H176" i="22"/>
  <c r="H191" i="22"/>
  <c r="H184" i="22"/>
  <c r="H200" i="22"/>
  <c r="H173" i="22"/>
  <c r="H175" i="22"/>
  <c r="H201" i="22"/>
  <c r="N218" i="22"/>
  <c r="AF166" i="22"/>
  <c r="AF152" i="22"/>
  <c r="AF154" i="22"/>
  <c r="AF159" i="22"/>
  <c r="AF165" i="22"/>
  <c r="AF164" i="22"/>
  <c r="AF155" i="22"/>
  <c r="AF161" i="22"/>
  <c r="AF160" i="22"/>
  <c r="AF153" i="22"/>
  <c r="Y267" i="22"/>
  <c r="Y196" i="22"/>
  <c r="Y170" i="22"/>
  <c r="Y195" i="22"/>
  <c r="Y43" i="22"/>
  <c r="Y268" i="22"/>
  <c r="AH218" i="22"/>
  <c r="U264" i="22"/>
  <c r="H228" i="22"/>
  <c r="H125" i="22"/>
  <c r="H130" i="22"/>
  <c r="H126" i="22"/>
  <c r="H131" i="22"/>
  <c r="H122" i="22"/>
  <c r="H123" i="22"/>
  <c r="H127" i="22"/>
  <c r="H128" i="22"/>
  <c r="H124" i="22"/>
  <c r="H129" i="22"/>
  <c r="H190" i="22" s="1"/>
  <c r="H121" i="22"/>
  <c r="AE198" i="22"/>
  <c r="AE189" i="22"/>
  <c r="AE200" i="22"/>
  <c r="AE190" i="22"/>
  <c r="AE202" i="22"/>
  <c r="AE176" i="22"/>
  <c r="AE182" i="22"/>
  <c r="AE201" i="22"/>
  <c r="AE204" i="22"/>
  <c r="AE173" i="22"/>
  <c r="AE206" i="22"/>
  <c r="AE205" i="22"/>
  <c r="AE193" i="22"/>
  <c r="AE178" i="22"/>
  <c r="AE181" i="22"/>
  <c r="AE203" i="22"/>
  <c r="AE186" i="22"/>
  <c r="AE192" i="22"/>
  <c r="AE175" i="22"/>
  <c r="AE191" i="22"/>
  <c r="AE187" i="22"/>
  <c r="AE174" i="22"/>
  <c r="AE185" i="22"/>
  <c r="AE197" i="22"/>
  <c r="AE183" i="22"/>
  <c r="AE194" i="22"/>
  <c r="AE177" i="22"/>
  <c r="AE184" i="22"/>
  <c r="AE207" i="22"/>
  <c r="AE179" i="22"/>
  <c r="AE180" i="22"/>
  <c r="AD218" i="22"/>
  <c r="N252" i="22"/>
  <c r="N242" i="22"/>
  <c r="N236" i="22"/>
  <c r="N139" i="22"/>
  <c r="N107" i="22"/>
  <c r="N114" i="22"/>
  <c r="N138" i="22"/>
  <c r="N78" i="22"/>
  <c r="N98" i="22"/>
  <c r="N45" i="22"/>
  <c r="N244" i="22"/>
  <c r="N248" i="22"/>
  <c r="N263" i="22"/>
  <c r="N118" i="22"/>
  <c r="N137" i="22"/>
  <c r="N104" i="22"/>
  <c r="N113" i="22"/>
  <c r="N141" i="22"/>
  <c r="N93" i="22"/>
  <c r="N250" i="22"/>
  <c r="N241" i="22"/>
  <c r="N245" i="22"/>
  <c r="N110" i="22"/>
  <c r="N142" i="22"/>
  <c r="N95" i="22"/>
  <c r="N116" i="22"/>
  <c r="N108" i="22"/>
  <c r="N84" i="22"/>
  <c r="N249" i="22"/>
  <c r="N247" i="22"/>
  <c r="N239" i="22"/>
  <c r="N102" i="22"/>
  <c r="N109" i="22"/>
  <c r="N117" i="22"/>
  <c r="N106" i="22"/>
  <c r="N105" i="22"/>
  <c r="N90" i="22"/>
  <c r="N261" i="22"/>
  <c r="N240" i="22"/>
  <c r="N237" i="22"/>
  <c r="N148" i="22"/>
  <c r="N92" i="22"/>
  <c r="N111" i="22"/>
  <c r="N103" i="22"/>
  <c r="N53" i="22"/>
  <c r="N55" i="22"/>
  <c r="N246" i="22"/>
  <c r="N260" i="22"/>
  <c r="N147" i="22"/>
  <c r="N146" i="22"/>
  <c r="N77" i="22"/>
  <c r="N101" i="22"/>
  <c r="N94" i="22"/>
  <c r="N76" i="22"/>
  <c r="N72" i="22"/>
  <c r="N251" i="22"/>
  <c r="N238" i="22"/>
  <c r="N135" i="22"/>
  <c r="N136" i="22"/>
  <c r="N54" i="22"/>
  <c r="N91" i="22"/>
  <c r="N80" i="22"/>
  <c r="N71" i="22"/>
  <c r="N73" i="22"/>
  <c r="N243" i="22"/>
  <c r="N262" i="22"/>
  <c r="N140" i="22"/>
  <c r="N115" i="22"/>
  <c r="N134" i="22"/>
  <c r="N83" i="22"/>
  <c r="N79" i="22"/>
  <c r="N52" i="22"/>
  <c r="AD192" i="22"/>
  <c r="AD182" i="22"/>
  <c r="AD185" i="22"/>
  <c r="AD186" i="22"/>
  <c r="AD184" i="22"/>
  <c r="AD173" i="22"/>
  <c r="AD177" i="22"/>
  <c r="AD176" i="22"/>
  <c r="AD206" i="22"/>
  <c r="AD207" i="22"/>
  <c r="AD205" i="22"/>
  <c r="AD174" i="22"/>
  <c r="AD203" i="22"/>
  <c r="AD194" i="22"/>
  <c r="AD201" i="22"/>
  <c r="AD191" i="22"/>
  <c r="AD202" i="22"/>
  <c r="AD193" i="22"/>
  <c r="AD180" i="22"/>
  <c r="AD183" i="22"/>
  <c r="AD181" i="22"/>
  <c r="AD179" i="22"/>
  <c r="AD190" i="22"/>
  <c r="AD175" i="22"/>
  <c r="AD198" i="22"/>
  <c r="AD178" i="22"/>
  <c r="AD200" i="22"/>
  <c r="AD204" i="22"/>
  <c r="AD189" i="22"/>
  <c r="AD187" i="22"/>
  <c r="AD197" i="22"/>
  <c r="AB127" i="22"/>
  <c r="AB129" i="22"/>
  <c r="AB124" i="22"/>
  <c r="AB123" i="22"/>
  <c r="AB130" i="22"/>
  <c r="AB125" i="22"/>
  <c r="AB126" i="22"/>
  <c r="AB122" i="22"/>
  <c r="AB228" i="22"/>
  <c r="AB121" i="22"/>
  <c r="AB131" i="22"/>
  <c r="AB128" i="22"/>
  <c r="S214" i="22"/>
  <c r="S44" i="22"/>
  <c r="S213" i="22"/>
  <c r="S58" i="22"/>
  <c r="S212" i="22"/>
  <c r="S68" i="22"/>
  <c r="S211" i="22"/>
  <c r="S67" i="22"/>
  <c r="S223" i="22"/>
  <c r="S59" i="22"/>
  <c r="S217" i="22"/>
  <c r="S215" i="22"/>
  <c r="S61" i="22"/>
  <c r="S222" i="22"/>
  <c r="S60" i="22"/>
  <c r="S216" i="22"/>
  <c r="S64" i="22"/>
  <c r="Q130" i="22"/>
  <c r="Q123" i="22"/>
  <c r="Q122" i="22"/>
  <c r="Q127" i="22"/>
  <c r="Q128" i="22"/>
  <c r="Q131" i="22"/>
  <c r="Q125" i="22"/>
  <c r="Q228" i="22"/>
  <c r="Q126" i="22"/>
  <c r="Q121" i="22"/>
  <c r="Q124" i="22"/>
  <c r="Q129" i="22"/>
  <c r="W191" i="22"/>
  <c r="W187" i="22"/>
  <c r="W197" i="22"/>
  <c r="W181" i="22"/>
  <c r="W177" i="22"/>
  <c r="W183" i="22"/>
  <c r="W192" i="22"/>
  <c r="W201" i="22"/>
  <c r="W207" i="22"/>
  <c r="W176" i="22"/>
  <c r="W178" i="22"/>
  <c r="W198" i="22"/>
  <c r="W194" i="22"/>
  <c r="W186" i="22"/>
  <c r="W175" i="22"/>
  <c r="W190" i="22"/>
  <c r="W174" i="22"/>
  <c r="W184" i="22"/>
  <c r="W185" i="22"/>
  <c r="W182" i="22"/>
  <c r="W202" i="22"/>
  <c r="W173" i="22"/>
  <c r="W193" i="22"/>
  <c r="W203" i="22"/>
  <c r="W179" i="22"/>
  <c r="W204" i="22"/>
  <c r="W200" i="22"/>
  <c r="W206" i="22"/>
  <c r="W205" i="22"/>
  <c r="W180" i="22"/>
  <c r="W189" i="22"/>
  <c r="K252" i="22"/>
  <c r="K246" i="22"/>
  <c r="K146" i="22"/>
  <c r="K186" i="22" s="1"/>
  <c r="K118" i="22"/>
  <c r="K101" i="22"/>
  <c r="K53" i="22"/>
  <c r="K83" i="22"/>
  <c r="K80" i="22"/>
  <c r="K55" i="22"/>
  <c r="K206" i="22" s="1"/>
  <c r="K244" i="22"/>
  <c r="K241" i="22"/>
  <c r="K138" i="22"/>
  <c r="K110" i="22"/>
  <c r="K73" i="22"/>
  <c r="K111" i="22"/>
  <c r="K116" i="22"/>
  <c r="K78" i="22"/>
  <c r="K106" i="22"/>
  <c r="K263" i="22"/>
  <c r="K249" i="22"/>
  <c r="K239" i="22"/>
  <c r="K135" i="22"/>
  <c r="K102" i="22"/>
  <c r="K136" i="22"/>
  <c r="K108" i="22"/>
  <c r="K90" i="22"/>
  <c r="K103" i="22"/>
  <c r="K72" i="22"/>
  <c r="K262" i="22"/>
  <c r="K237" i="22"/>
  <c r="K248" i="22"/>
  <c r="K142" i="22"/>
  <c r="K137" i="22"/>
  <c r="K141" i="22"/>
  <c r="K114" i="22"/>
  <c r="K71" i="22"/>
  <c r="K94" i="22"/>
  <c r="K247" i="22"/>
  <c r="K251" i="22"/>
  <c r="K242" i="22"/>
  <c r="K113" i="22"/>
  <c r="K134" i="22"/>
  <c r="K117" i="22"/>
  <c r="K93" i="22"/>
  <c r="K45" i="22"/>
  <c r="K52" i="22"/>
  <c r="K261" i="22"/>
  <c r="K243" i="22"/>
  <c r="K240" i="22"/>
  <c r="K105" i="22"/>
  <c r="K148" i="22"/>
  <c r="K107" i="22"/>
  <c r="K104" i="22"/>
  <c r="K115" i="22"/>
  <c r="K84" i="22"/>
  <c r="K245" i="22"/>
  <c r="K250" i="22"/>
  <c r="K147" i="22"/>
  <c r="K139" i="22"/>
  <c r="K76" i="22"/>
  <c r="K92" i="22"/>
  <c r="K109" i="22"/>
  <c r="K79" i="22"/>
  <c r="K95" i="22"/>
  <c r="K77" i="22"/>
  <c r="K260" i="22"/>
  <c r="K54" i="22"/>
  <c r="K236" i="22"/>
  <c r="K238" i="22"/>
  <c r="K98" i="22"/>
  <c r="K140" i="22"/>
  <c r="K91" i="22"/>
  <c r="Z185" i="22"/>
  <c r="Z191" i="22"/>
  <c r="Z178" i="22"/>
  <c r="Z200" i="22"/>
  <c r="Z179" i="22"/>
  <c r="Z190" i="22"/>
  <c r="Z205" i="22"/>
  <c r="Z204" i="22"/>
  <c r="Z192" i="22"/>
  <c r="Z193" i="22"/>
  <c r="Z189" i="22"/>
  <c r="Z201" i="22"/>
  <c r="Z184" i="22"/>
  <c r="Z186" i="22"/>
  <c r="Z173" i="22"/>
  <c r="Z198" i="22"/>
  <c r="Z180" i="22"/>
  <c r="Z181" i="22"/>
  <c r="Z197" i="22"/>
  <c r="Z174" i="22"/>
  <c r="Z203" i="22"/>
  <c r="Z207" i="22"/>
  <c r="Z176" i="22"/>
  <c r="Z175" i="22"/>
  <c r="Z182" i="22"/>
  <c r="Z202" i="22"/>
  <c r="Z177" i="22"/>
  <c r="Z183" i="22"/>
  <c r="Z206" i="22"/>
  <c r="Z194" i="22"/>
  <c r="Z187" i="22"/>
  <c r="G218" i="22"/>
  <c r="AC211" i="22"/>
  <c r="AC61" i="22"/>
  <c r="AC217" i="22"/>
  <c r="AC67" i="22"/>
  <c r="AC212" i="22"/>
  <c r="AC60" i="22"/>
  <c r="AC216" i="22"/>
  <c r="AC213" i="22"/>
  <c r="AC44" i="22"/>
  <c r="AC223" i="22"/>
  <c r="AC68" i="22"/>
  <c r="AC215" i="22"/>
  <c r="AC58" i="22"/>
  <c r="AC214" i="22"/>
  <c r="AC64" i="22"/>
  <c r="AC222" i="22"/>
  <c r="AC59" i="22"/>
  <c r="E232" i="22"/>
  <c r="AB198" i="22"/>
  <c r="AB191" i="22"/>
  <c r="AB178" i="22"/>
  <c r="AB176" i="22"/>
  <c r="AB207" i="22"/>
  <c r="AB190" i="22"/>
  <c r="AB184" i="22"/>
  <c r="AB189" i="22"/>
  <c r="AB201" i="22"/>
  <c r="AB182" i="22"/>
  <c r="AB174" i="22"/>
  <c r="AB187" i="22"/>
  <c r="AB193" i="22"/>
  <c r="AB205" i="22"/>
  <c r="AB175" i="22"/>
  <c r="AB203" i="22"/>
  <c r="AB185" i="22"/>
  <c r="AB204" i="22"/>
  <c r="AB206" i="22"/>
  <c r="AB197" i="22"/>
  <c r="AB202" i="22"/>
  <c r="AB183" i="22"/>
  <c r="AB192" i="22"/>
  <c r="AB186" i="22"/>
  <c r="AB177" i="22"/>
  <c r="AB181" i="22"/>
  <c r="AB179" i="22"/>
  <c r="AB200" i="22"/>
  <c r="AB180" i="22"/>
  <c r="AB173" i="22"/>
  <c r="AB194" i="22"/>
  <c r="AD244" i="22"/>
  <c r="AD248" i="22"/>
  <c r="AD239" i="22"/>
  <c r="AD118" i="22"/>
  <c r="AD142" i="22"/>
  <c r="AD138" i="22"/>
  <c r="AD116" i="22"/>
  <c r="AD52" i="22"/>
  <c r="AD80" i="22"/>
  <c r="AD250" i="22"/>
  <c r="AD241" i="22"/>
  <c r="AD237" i="22"/>
  <c r="AD110" i="22"/>
  <c r="AD136" i="22"/>
  <c r="AD147" i="22"/>
  <c r="AD106" i="22"/>
  <c r="AD117" i="22"/>
  <c r="AD78" i="22"/>
  <c r="AD242" i="22"/>
  <c r="AD262" i="22"/>
  <c r="AD245" i="22"/>
  <c r="AD102" i="22"/>
  <c r="AD114" i="22"/>
  <c r="AD137" i="22"/>
  <c r="AD103" i="22"/>
  <c r="AD111" i="22"/>
  <c r="AD83" i="22"/>
  <c r="AD249" i="22"/>
  <c r="AD247" i="22"/>
  <c r="AD260" i="22"/>
  <c r="AD141" i="22"/>
  <c r="AD104" i="22"/>
  <c r="AD109" i="22"/>
  <c r="AD94" i="22"/>
  <c r="AD105" i="22"/>
  <c r="AD72" i="22"/>
  <c r="AD261" i="22"/>
  <c r="AD240" i="22"/>
  <c r="AD135" i="22"/>
  <c r="AD115" i="22"/>
  <c r="AD95" i="22"/>
  <c r="AD101" i="22"/>
  <c r="AD91" i="22"/>
  <c r="AD79" i="22"/>
  <c r="AD246" i="22"/>
  <c r="AD238" i="22"/>
  <c r="AD148" i="22"/>
  <c r="AD107" i="22"/>
  <c r="AD92" i="22"/>
  <c r="AD146" i="22"/>
  <c r="AD98" i="22"/>
  <c r="AD55" i="22"/>
  <c r="AD71" i="22"/>
  <c r="AD252" i="22"/>
  <c r="AD263" i="22"/>
  <c r="AD236" i="22"/>
  <c r="AD134" i="22"/>
  <c r="AD139" i="22"/>
  <c r="AD54" i="22"/>
  <c r="AD76" i="22"/>
  <c r="AD73" i="22"/>
  <c r="AD108" i="22"/>
  <c r="AD53" i="22"/>
  <c r="AD243" i="22"/>
  <c r="AD140" i="22"/>
  <c r="AD93" i="22"/>
  <c r="AD77" i="22"/>
  <c r="AD113" i="22"/>
  <c r="AD84" i="22"/>
  <c r="AD45" i="22"/>
  <c r="AD251" i="22"/>
  <c r="AD90" i="22"/>
  <c r="E268" i="20"/>
  <c r="O228" i="39" s="1"/>
  <c r="G205" i="20"/>
  <c r="E54" i="20"/>
  <c r="O15" i="39" s="1"/>
  <c r="E147" i="20"/>
  <c r="O109" i="39" s="1"/>
  <c r="E108" i="20"/>
  <c r="O69" i="39" s="1"/>
  <c r="E111" i="20"/>
  <c r="O72" i="39" s="1"/>
  <c r="E106" i="20"/>
  <c r="O67" i="39" s="1"/>
  <c r="E107" i="20"/>
  <c r="O68" i="39" s="1"/>
  <c r="E52" i="20"/>
  <c r="O13" i="39" s="1"/>
  <c r="E117" i="20"/>
  <c r="O78" i="39" s="1"/>
  <c r="E92" i="20"/>
  <c r="O53" i="39" s="1"/>
  <c r="E128" i="20"/>
  <c r="O89" i="39" s="1"/>
  <c r="E124" i="20"/>
  <c r="O85" i="39" s="1"/>
  <c r="E175" i="18"/>
  <c r="N136" i="39" s="1"/>
  <c r="E160" i="20"/>
  <c r="O122" i="39" s="1"/>
  <c r="E173" i="18"/>
  <c r="N134" i="39" s="1"/>
  <c r="U40" i="31"/>
  <c r="R40" i="31"/>
  <c r="W40" i="31"/>
  <c r="P40" i="31"/>
  <c r="Y40" i="31"/>
  <c r="M40" i="31"/>
  <c r="J40" i="31"/>
  <c r="G40" i="31"/>
  <c r="H40" i="31" s="1"/>
  <c r="S40" i="31"/>
  <c r="E40" i="31"/>
  <c r="B40" i="31"/>
  <c r="AJ40" i="31" s="1"/>
  <c r="X40" i="31"/>
  <c r="AA40" i="31"/>
  <c r="AB40" i="31"/>
  <c r="V40" i="31"/>
  <c r="I40" i="31"/>
  <c r="D40" i="31"/>
  <c r="T40" i="31"/>
  <c r="N40" i="31"/>
  <c r="Q40" i="31"/>
  <c r="L40" i="31"/>
  <c r="F40" i="31"/>
  <c r="C40" i="31"/>
  <c r="AC40" i="31"/>
  <c r="Z40" i="31"/>
  <c r="A41" i="31"/>
  <c r="K40" i="31"/>
  <c r="O40" i="31"/>
  <c r="E190" i="20"/>
  <c r="O151" i="39" s="1"/>
  <c r="E177" i="20"/>
  <c r="O138" i="39" s="1"/>
  <c r="E192" i="20"/>
  <c r="O153" i="39" s="1"/>
  <c r="S47" i="25"/>
  <c r="V44" i="25"/>
  <c r="E229" i="22"/>
  <c r="P190" i="39" s="1"/>
  <c r="N264" i="22"/>
  <c r="L43" i="22"/>
  <c r="L268" i="22"/>
  <c r="L267" i="22"/>
  <c r="L195" i="22"/>
  <c r="L196" i="22"/>
  <c r="L170" i="22"/>
  <c r="Z161" i="22"/>
  <c r="Z164" i="22"/>
  <c r="Z155" i="22"/>
  <c r="Z166" i="22"/>
  <c r="Z160" i="22"/>
  <c r="Z154" i="22"/>
  <c r="Z153" i="22"/>
  <c r="Z159" i="22"/>
  <c r="Z152" i="22"/>
  <c r="Z165" i="22"/>
  <c r="L130" i="22"/>
  <c r="L228" i="22"/>
  <c r="L126" i="22"/>
  <c r="L125" i="22"/>
  <c r="L122" i="22"/>
  <c r="L127" i="22"/>
  <c r="L129" i="22"/>
  <c r="L124" i="22"/>
  <c r="L128" i="22"/>
  <c r="L121" i="22"/>
  <c r="L123" i="22"/>
  <c r="L131" i="22"/>
  <c r="V175" i="22"/>
  <c r="V177" i="22"/>
  <c r="V194" i="22"/>
  <c r="V191" i="22"/>
  <c r="V203" i="22"/>
  <c r="V193" i="22"/>
  <c r="V178" i="22"/>
  <c r="V183" i="22"/>
  <c r="V197" i="22"/>
  <c r="V202" i="22"/>
  <c r="V190" i="22"/>
  <c r="V179" i="22"/>
  <c r="V180" i="22"/>
  <c r="V200" i="22"/>
  <c r="V204" i="22"/>
  <c r="V185" i="22"/>
  <c r="V176" i="22"/>
  <c r="V201" i="22"/>
  <c r="V192" i="22"/>
  <c r="V181" i="22"/>
  <c r="V173" i="22"/>
  <c r="V174" i="22"/>
  <c r="V206" i="22"/>
  <c r="V182" i="22"/>
  <c r="V186" i="22"/>
  <c r="V205" i="22"/>
  <c r="V184" i="22"/>
  <c r="V189" i="22"/>
  <c r="V187" i="22"/>
  <c r="V207" i="22"/>
  <c r="V198" i="22"/>
  <c r="R216" i="22"/>
  <c r="R60" i="22"/>
  <c r="R211" i="22"/>
  <c r="R64" i="22"/>
  <c r="R217" i="22"/>
  <c r="R214" i="22"/>
  <c r="R58" i="22"/>
  <c r="R223" i="22"/>
  <c r="R67" i="22"/>
  <c r="R215" i="22"/>
  <c r="R61" i="22"/>
  <c r="R222" i="22"/>
  <c r="R59" i="22"/>
  <c r="R212" i="22"/>
  <c r="R44" i="22"/>
  <c r="R213" i="22"/>
  <c r="R68" i="22"/>
  <c r="S218" i="22"/>
  <c r="W43" i="22"/>
  <c r="W267" i="22"/>
  <c r="W268" i="22"/>
  <c r="W195" i="22"/>
  <c r="W196" i="22"/>
  <c r="W170" i="22"/>
  <c r="Q155" i="22"/>
  <c r="Q160" i="22"/>
  <c r="Q152" i="22"/>
  <c r="Q166" i="22"/>
  <c r="Q165" i="22"/>
  <c r="Q161" i="22"/>
  <c r="Q154" i="22"/>
  <c r="Q153" i="22"/>
  <c r="Q164" i="22"/>
  <c r="Q159" i="22"/>
  <c r="U218" i="22"/>
  <c r="G255" i="22"/>
  <c r="G87" i="22"/>
  <c r="G185" i="22" s="1"/>
  <c r="T264" i="22"/>
  <c r="N255" i="22"/>
  <c r="N87" i="22"/>
  <c r="L243" i="22"/>
  <c r="L245" i="22"/>
  <c r="L142" i="22"/>
  <c r="L101" i="22"/>
  <c r="L72" i="22"/>
  <c r="L105" i="22"/>
  <c r="L91" i="22"/>
  <c r="L71" i="22"/>
  <c r="L94" i="22"/>
  <c r="L263" i="22"/>
  <c r="L240" i="22"/>
  <c r="L134" i="22"/>
  <c r="L95" i="22"/>
  <c r="L139" i="22"/>
  <c r="L102" i="22"/>
  <c r="L113" i="22"/>
  <c r="L115" i="22"/>
  <c r="L73" i="22"/>
  <c r="L202" i="22" s="1"/>
  <c r="L262" i="22"/>
  <c r="L248" i="22"/>
  <c r="L238" i="22"/>
  <c r="L141" i="22"/>
  <c r="L147" i="22"/>
  <c r="L116" i="22"/>
  <c r="L135" i="22"/>
  <c r="L191" i="22" s="1"/>
  <c r="L118" i="22"/>
  <c r="L79" i="22"/>
  <c r="L182" i="22" s="1"/>
  <c r="L83" i="22"/>
  <c r="L261" i="22"/>
  <c r="L236" i="22"/>
  <c r="L237" i="22"/>
  <c r="L146" i="22"/>
  <c r="L186" i="22" s="1"/>
  <c r="L106" i="22"/>
  <c r="L114" i="22"/>
  <c r="L98" i="22"/>
  <c r="L193" i="22" s="1"/>
  <c r="L54" i="22"/>
  <c r="L205" i="22" s="1"/>
  <c r="L246" i="22"/>
  <c r="L250" i="22"/>
  <c r="L247" i="22"/>
  <c r="L104" i="22"/>
  <c r="L148" i="22"/>
  <c r="L90" i="22"/>
  <c r="L93" i="22"/>
  <c r="L76" i="22"/>
  <c r="L180" i="22" s="1"/>
  <c r="L45" i="22"/>
  <c r="L252" i="22"/>
  <c r="L249" i="22"/>
  <c r="L241" i="22"/>
  <c r="L138" i="22"/>
  <c r="L140" i="22"/>
  <c r="L84" i="22"/>
  <c r="L183" i="22" s="1"/>
  <c r="L92" i="22"/>
  <c r="L55" i="22"/>
  <c r="L206" i="22" s="1"/>
  <c r="L103" i="22"/>
  <c r="L244" i="22"/>
  <c r="L242" i="22"/>
  <c r="L239" i="22"/>
  <c r="L117" i="22"/>
  <c r="L136" i="22"/>
  <c r="L52" i="22"/>
  <c r="L178" i="22" s="1"/>
  <c r="L110" i="22"/>
  <c r="L80" i="22"/>
  <c r="L77" i="22"/>
  <c r="L251" i="22"/>
  <c r="L260" i="22"/>
  <c r="L137" i="22"/>
  <c r="L109" i="22"/>
  <c r="L111" i="22"/>
  <c r="L108" i="22"/>
  <c r="L107" i="22"/>
  <c r="L78" i="22"/>
  <c r="L53" i="22"/>
  <c r="AA217" i="22"/>
  <c r="AA215" i="22"/>
  <c r="AA59" i="22"/>
  <c r="AA216" i="22"/>
  <c r="AA64" i="22"/>
  <c r="AA222" i="22"/>
  <c r="AA60" i="22"/>
  <c r="AA214" i="22"/>
  <c r="AA44" i="22"/>
  <c r="AA213" i="22"/>
  <c r="AA67" i="22"/>
  <c r="AA223" i="22"/>
  <c r="AA61" i="22"/>
  <c r="AA212" i="22"/>
  <c r="AA68" i="22"/>
  <c r="AA211" i="22"/>
  <c r="AA58" i="22"/>
  <c r="Z255" i="22"/>
  <c r="Z87" i="22"/>
  <c r="Q264" i="22"/>
  <c r="Y197" i="22"/>
  <c r="Y207" i="22"/>
  <c r="Y200" i="22"/>
  <c r="Y179" i="22"/>
  <c r="Y191" i="22"/>
  <c r="Y189" i="22"/>
  <c r="Y201" i="22"/>
  <c r="Y177" i="22"/>
  <c r="Y190" i="22"/>
  <c r="Y181" i="22"/>
  <c r="Y193" i="22"/>
  <c r="Y198" i="22"/>
  <c r="Y175" i="22"/>
  <c r="Y202" i="22"/>
  <c r="Y204" i="22"/>
  <c r="Y185" i="22"/>
  <c r="Y184" i="22"/>
  <c r="Y194" i="22"/>
  <c r="Y183" i="22"/>
  <c r="Y187" i="22"/>
  <c r="Y180" i="22"/>
  <c r="Y206" i="22"/>
  <c r="Y182" i="22"/>
  <c r="Y186" i="22"/>
  <c r="Y203" i="22"/>
  <c r="Y178" i="22"/>
  <c r="Y176" i="22"/>
  <c r="Y205" i="22"/>
  <c r="Y192" i="22"/>
  <c r="Y174" i="22"/>
  <c r="Y173" i="22"/>
  <c r="AI207" i="22"/>
  <c r="AI182" i="22"/>
  <c r="AI192" i="22"/>
  <c r="AI184" i="22"/>
  <c r="AI201" i="22"/>
  <c r="AI178" i="22"/>
  <c r="AI179" i="22"/>
  <c r="AI203" i="22"/>
  <c r="AI206" i="22"/>
  <c r="AI198" i="22"/>
  <c r="AI185" i="22"/>
  <c r="AI187" i="22"/>
  <c r="AI197" i="22"/>
  <c r="AI174" i="22"/>
  <c r="AI177" i="22"/>
  <c r="AI202" i="22"/>
  <c r="AI191" i="22"/>
  <c r="AI190" i="22"/>
  <c r="AI173" i="22"/>
  <c r="AI194" i="22"/>
  <c r="AI183" i="22"/>
  <c r="AI180" i="22"/>
  <c r="AI205" i="22"/>
  <c r="AI181" i="22"/>
  <c r="AI186" i="22"/>
  <c r="AI204" i="22"/>
  <c r="AI175" i="22"/>
  <c r="AI200" i="22"/>
  <c r="AI189" i="22"/>
  <c r="AI193" i="22"/>
  <c r="AI176" i="22"/>
  <c r="U245" i="22"/>
  <c r="U241" i="22"/>
  <c r="U246" i="22"/>
  <c r="U139" i="22"/>
  <c r="U102" i="22"/>
  <c r="U137" i="22"/>
  <c r="U106" i="22"/>
  <c r="U73" i="22"/>
  <c r="U104" i="22"/>
  <c r="U251" i="22"/>
  <c r="U263" i="22"/>
  <c r="U240" i="22"/>
  <c r="U116" i="22"/>
  <c r="U93" i="22"/>
  <c r="U134" i="22"/>
  <c r="U115" i="22"/>
  <c r="U117" i="22"/>
  <c r="U52" i="22"/>
  <c r="U243" i="22"/>
  <c r="U252" i="22"/>
  <c r="U236" i="22"/>
  <c r="U108" i="22"/>
  <c r="U80" i="22"/>
  <c r="U142" i="22"/>
  <c r="U114" i="22"/>
  <c r="U53" i="22"/>
  <c r="U250" i="22"/>
  <c r="U239" i="22"/>
  <c r="U136" i="22"/>
  <c r="U94" i="22"/>
  <c r="U79" i="22"/>
  <c r="U118" i="22"/>
  <c r="U109" i="22"/>
  <c r="U91" i="22"/>
  <c r="U95" i="22"/>
  <c r="U262" i="22"/>
  <c r="U248" i="22"/>
  <c r="U147" i="22"/>
  <c r="U138" i="22"/>
  <c r="U78" i="22"/>
  <c r="U107" i="22"/>
  <c r="U148" i="22"/>
  <c r="U72" i="22"/>
  <c r="U76" i="22"/>
  <c r="U247" i="22"/>
  <c r="U237" i="22"/>
  <c r="U141" i="22"/>
  <c r="U135" i="22"/>
  <c r="U71" i="22"/>
  <c r="U98" i="22"/>
  <c r="U105" i="22"/>
  <c r="U77" i="22"/>
  <c r="U101" i="22"/>
  <c r="U261" i="22"/>
  <c r="U244" i="22"/>
  <c r="U249" i="22"/>
  <c r="U111" i="22"/>
  <c r="U146" i="22"/>
  <c r="U55" i="22"/>
  <c r="U83" i="22"/>
  <c r="U92" i="22"/>
  <c r="U90" i="22"/>
  <c r="U54" i="22"/>
  <c r="U260" i="22"/>
  <c r="U242" i="22"/>
  <c r="U238" i="22"/>
  <c r="U103" i="22"/>
  <c r="U113" i="22"/>
  <c r="U140" i="22"/>
  <c r="U45" i="22"/>
  <c r="U84" i="22"/>
  <c r="U110" i="22"/>
  <c r="X255" i="22"/>
  <c r="X87" i="22"/>
  <c r="AD264" i="22"/>
  <c r="T201" i="22"/>
  <c r="T203" i="22"/>
  <c r="T174" i="22"/>
  <c r="T173" i="22"/>
  <c r="T193" i="22"/>
  <c r="T191" i="22"/>
  <c r="T200" i="22"/>
  <c r="T204" i="22"/>
  <c r="T185" i="22"/>
  <c r="T184" i="22"/>
  <c r="T180" i="22"/>
  <c r="T181" i="22"/>
  <c r="T202" i="22"/>
  <c r="T177" i="22"/>
  <c r="T179" i="22"/>
  <c r="T183" i="22"/>
  <c r="T194" i="22"/>
  <c r="T205" i="22"/>
  <c r="T206" i="22"/>
  <c r="T189" i="22"/>
  <c r="T186" i="22"/>
  <c r="T198" i="22"/>
  <c r="T197" i="22"/>
  <c r="T175" i="22"/>
  <c r="T190" i="22"/>
  <c r="T192" i="22"/>
  <c r="T178" i="22"/>
  <c r="T207" i="22"/>
  <c r="T182" i="22"/>
  <c r="T187" i="22"/>
  <c r="T176" i="22"/>
  <c r="W255" i="22"/>
  <c r="W87" i="22"/>
  <c r="T243" i="22"/>
  <c r="T238" i="22"/>
  <c r="T142" i="22"/>
  <c r="T95" i="22"/>
  <c r="T147" i="22"/>
  <c r="T106" i="22"/>
  <c r="T105" i="22"/>
  <c r="T79" i="22"/>
  <c r="T45" i="22"/>
  <c r="T262" i="22"/>
  <c r="T263" i="22"/>
  <c r="T250" i="22"/>
  <c r="T134" i="22"/>
  <c r="T141" i="22"/>
  <c r="T146" i="22"/>
  <c r="T76" i="22"/>
  <c r="T92" i="22"/>
  <c r="T78" i="22"/>
  <c r="T55" i="22"/>
  <c r="T261" i="22"/>
  <c r="T248" i="22"/>
  <c r="T241" i="22"/>
  <c r="T138" i="22"/>
  <c r="T139" i="22"/>
  <c r="T118" i="22"/>
  <c r="T83" i="22"/>
  <c r="T107" i="22"/>
  <c r="T246" i="22"/>
  <c r="T245" i="22"/>
  <c r="T239" i="22"/>
  <c r="T104" i="22"/>
  <c r="T135" i="22"/>
  <c r="T136" i="22"/>
  <c r="T115" i="22"/>
  <c r="T73" i="22"/>
  <c r="T54" i="22"/>
  <c r="T260" i="22"/>
  <c r="T236" i="22"/>
  <c r="T237" i="22"/>
  <c r="T140" i="22"/>
  <c r="T114" i="22"/>
  <c r="T108" i="22"/>
  <c r="T98" i="22"/>
  <c r="T116" i="22"/>
  <c r="T77" i="22"/>
  <c r="T252" i="22"/>
  <c r="T242" i="22"/>
  <c r="T247" i="22"/>
  <c r="T117" i="22"/>
  <c r="T103" i="22"/>
  <c r="T90" i="22"/>
  <c r="T102" i="22"/>
  <c r="T113" i="22"/>
  <c r="T91" i="22"/>
  <c r="T251" i="22"/>
  <c r="T249" i="22"/>
  <c r="T148" i="22"/>
  <c r="T101" i="22"/>
  <c r="T72" i="22"/>
  <c r="T52" i="22"/>
  <c r="T111" i="22"/>
  <c r="T80" i="22"/>
  <c r="T53" i="22"/>
  <c r="T109" i="22"/>
  <c r="T94" i="22"/>
  <c r="T84" i="22"/>
  <c r="T93" i="22"/>
  <c r="T110" i="22"/>
  <c r="T244" i="22"/>
  <c r="T71" i="22"/>
  <c r="T240" i="22"/>
  <c r="T137" i="22"/>
  <c r="L218" i="22"/>
  <c r="AG264" i="22"/>
  <c r="J204" i="22"/>
  <c r="J198" i="22"/>
  <c r="J194" i="22"/>
  <c r="J181" i="22"/>
  <c r="J203" i="22"/>
  <c r="J189" i="22"/>
  <c r="J177" i="22"/>
  <c r="J187" i="22"/>
  <c r="J179" i="22"/>
  <c r="J207" i="22"/>
  <c r="J183" i="22"/>
  <c r="J192" i="22"/>
  <c r="J205" i="22"/>
  <c r="J206" i="22"/>
  <c r="J191" i="22"/>
  <c r="J185" i="22"/>
  <c r="E267" i="20"/>
  <c r="O227" i="39" s="1"/>
  <c r="E255" i="20"/>
  <c r="O215" i="39" s="1"/>
  <c r="E139" i="20"/>
  <c r="O101" i="39" s="1"/>
  <c r="E242" i="20"/>
  <c r="O201" i="39" s="1"/>
  <c r="E237" i="20"/>
  <c r="O196" i="39" s="1"/>
  <c r="E251" i="20"/>
  <c r="O210" i="39" s="1"/>
  <c r="E243" i="20"/>
  <c r="O202" i="39" s="1"/>
  <c r="E103" i="20"/>
  <c r="O64" i="39" s="1"/>
  <c r="E138" i="20"/>
  <c r="O100" i="39" s="1"/>
  <c r="E115" i="20"/>
  <c r="O76" i="39" s="1"/>
  <c r="E91" i="20"/>
  <c r="O52" i="39" s="1"/>
  <c r="E127" i="20"/>
  <c r="O88" i="39" s="1"/>
  <c r="E226" i="20"/>
  <c r="O187" i="39" s="1"/>
  <c r="E205" i="18"/>
  <c r="N166" i="39" s="1"/>
  <c r="AC18" i="24"/>
  <c r="AC233" i="24" s="1"/>
  <c r="AB30" i="24"/>
  <c r="Z13" i="24"/>
  <c r="Y25" i="24"/>
  <c r="W8" i="24"/>
  <c r="V20" i="24"/>
  <c r="T3" i="24"/>
  <c r="S15" i="24"/>
  <c r="R27" i="24"/>
  <c r="P10" i="24"/>
  <c r="G27" i="24"/>
  <c r="AI9" i="24"/>
  <c r="AH21" i="24"/>
  <c r="AF4" i="24"/>
  <c r="AF46" i="24" s="1"/>
  <c r="AE16" i="24"/>
  <c r="AE232" i="24" s="1"/>
  <c r="AD28" i="24"/>
  <c r="AB11" i="24"/>
  <c r="AA23" i="24"/>
  <c r="Y6" i="24"/>
  <c r="Y47" i="24" s="1"/>
  <c r="X18" i="24"/>
  <c r="X233" i="24" s="1"/>
  <c r="AI28" i="24"/>
  <c r="M18" i="24"/>
  <c r="M233" i="24" s="1"/>
  <c r="L30" i="24"/>
  <c r="J13" i="24"/>
  <c r="I25" i="24"/>
  <c r="G8" i="24"/>
  <c r="AJ19" i="24"/>
  <c r="AH2" i="24"/>
  <c r="AG14" i="24"/>
  <c r="AF26" i="24"/>
  <c r="AD9" i="24"/>
  <c r="Q28" i="24"/>
  <c r="O11" i="24"/>
  <c r="N23" i="24"/>
  <c r="L6" i="24"/>
  <c r="L47" i="24" s="1"/>
  <c r="K18" i="24"/>
  <c r="K233" i="24" s="1"/>
  <c r="J30" i="24"/>
  <c r="H13" i="24"/>
  <c r="G25" i="24"/>
  <c r="AI7" i="24"/>
  <c r="AI156" i="24" s="1"/>
  <c r="AH19" i="24"/>
  <c r="AF2" i="24"/>
  <c r="AC6" i="24"/>
  <c r="AC47" i="24" s="1"/>
  <c r="AA30" i="24"/>
  <c r="X25" i="24"/>
  <c r="U20" i="24"/>
  <c r="R15" i="24"/>
  <c r="X7" i="24"/>
  <c r="X156" i="24" s="1"/>
  <c r="Q27" i="24"/>
  <c r="W18" i="24"/>
  <c r="W233" i="24" s="1"/>
  <c r="J29" i="24"/>
  <c r="I18" i="24"/>
  <c r="I233" i="24" s="1"/>
  <c r="AE27" i="24"/>
  <c r="AB22" i="24"/>
  <c r="Y17" i="24"/>
  <c r="Y229" i="24" s="1"/>
  <c r="V12" i="24"/>
  <c r="S7" i="24"/>
  <c r="S156" i="24" s="1"/>
  <c r="P2" i="24"/>
  <c r="Y16" i="24"/>
  <c r="Y232" i="24" s="1"/>
  <c r="X28" i="24"/>
  <c r="V11" i="24"/>
  <c r="U23" i="24"/>
  <c r="S6" i="24"/>
  <c r="S47" i="24" s="1"/>
  <c r="R18" i="24"/>
  <c r="R233" i="24" s="1"/>
  <c r="Q30" i="24"/>
  <c r="O13" i="24"/>
  <c r="N25" i="24"/>
  <c r="L8" i="24"/>
  <c r="AG24" i="24"/>
  <c r="AE7" i="24"/>
  <c r="AE156" i="24" s="1"/>
  <c r="AD19" i="24"/>
  <c r="AB2" i="24"/>
  <c r="AA14" i="24"/>
  <c r="Z26" i="24"/>
  <c r="X9" i="24"/>
  <c r="W21" i="24"/>
  <c r="U4" i="24"/>
  <c r="U46" i="24" s="1"/>
  <c r="T16" i="24"/>
  <c r="T232" i="24" s="1"/>
  <c r="S20" i="24"/>
  <c r="I16" i="24"/>
  <c r="I232" i="24" s="1"/>
  <c r="H28" i="24"/>
  <c r="AJ10" i="24"/>
  <c r="AI22" i="24"/>
  <c r="AG5" i="24"/>
  <c r="AF17" i="24"/>
  <c r="AF229" i="24" s="1"/>
  <c r="AE29" i="24"/>
  <c r="AC12" i="24"/>
  <c r="AB24" i="24"/>
  <c r="Z7" i="24"/>
  <c r="Z156" i="24" s="1"/>
  <c r="M26" i="24"/>
  <c r="K9" i="24"/>
  <c r="J21" i="24"/>
  <c r="H4" i="24"/>
  <c r="H46" i="24" s="1"/>
  <c r="G16" i="24"/>
  <c r="G232" i="24" s="1"/>
  <c r="AJ27" i="24"/>
  <c r="AH10" i="24"/>
  <c r="AG22" i="24"/>
  <c r="AE5" i="24"/>
  <c r="AD17" i="24"/>
  <c r="AD229" i="24" s="1"/>
  <c r="AC25" i="24"/>
  <c r="U2" i="24"/>
  <c r="S26" i="24"/>
  <c r="P21" i="24"/>
  <c r="M16" i="24"/>
  <c r="M232" i="24" s="1"/>
  <c r="J11" i="24"/>
  <c r="AA28" i="24"/>
  <c r="AE18" i="24"/>
  <c r="AE233" i="24" s="1"/>
  <c r="AG7" i="24"/>
  <c r="AG156" i="24" s="1"/>
  <c r="P16" i="24"/>
  <c r="P232" i="24" s="1"/>
  <c r="O5" i="24"/>
  <c r="W23" i="24"/>
  <c r="T18" i="24"/>
  <c r="T233" i="24" s="1"/>
  <c r="Q13" i="24"/>
  <c r="N8" i="24"/>
  <c r="K3" i="24"/>
  <c r="I15" i="24"/>
  <c r="G2" i="24"/>
  <c r="AJ21" i="24"/>
  <c r="AJ9" i="24"/>
  <c r="AH18" i="24"/>
  <c r="AH233" i="24" s="1"/>
  <c r="H19" i="24"/>
  <c r="AB26" i="24"/>
  <c r="Y21" i="24"/>
  <c r="V16" i="24"/>
  <c r="V232" i="24" s="1"/>
  <c r="S11" i="24"/>
  <c r="P6" i="24"/>
  <c r="P47" i="24" s="1"/>
  <c r="G18" i="24"/>
  <c r="G233" i="24" s="1"/>
  <c r="K8" i="24"/>
  <c r="AJ25" i="24"/>
  <c r="M11" i="24"/>
  <c r="Y7" i="24"/>
  <c r="Y156" i="24" s="1"/>
  <c r="AA13" i="24"/>
  <c r="X8" i="24"/>
  <c r="U3" i="24"/>
  <c r="S27" i="24"/>
  <c r="P22" i="24"/>
  <c r="T21" i="24"/>
  <c r="Z12" i="24"/>
  <c r="AD2" i="24"/>
  <c r="AI25" i="24"/>
  <c r="AF20" i="24"/>
  <c r="AC15" i="24"/>
  <c r="Z10" i="24"/>
  <c r="W5" i="24"/>
  <c r="AA24" i="24"/>
  <c r="Q7" i="24"/>
  <c r="Q156" i="24" s="1"/>
  <c r="P27" i="24"/>
  <c r="P15" i="24"/>
  <c r="G3" i="24"/>
  <c r="AI26" i="24"/>
  <c r="AF21" i="24"/>
  <c r="AC16" i="24"/>
  <c r="AC232" i="24" s="1"/>
  <c r="Z11" i="24"/>
  <c r="AC29" i="24"/>
  <c r="AG19" i="24"/>
  <c r="AI8" i="24"/>
  <c r="I22" i="24"/>
  <c r="L4" i="24"/>
  <c r="L46" i="24" s="1"/>
  <c r="W30" i="24"/>
  <c r="S29" i="24"/>
  <c r="Q12" i="24"/>
  <c r="P24" i="24"/>
  <c r="N7" i="24"/>
  <c r="N156" i="24" s="1"/>
  <c r="M19" i="24"/>
  <c r="K2" i="24"/>
  <c r="J14" i="24"/>
  <c r="I26" i="24"/>
  <c r="G9" i="24"/>
  <c r="AJ20" i="24"/>
  <c r="AH3" i="24"/>
  <c r="Y20" i="24"/>
  <c r="W3" i="24"/>
  <c r="V15" i="24"/>
  <c r="U27" i="24"/>
  <c r="S10" i="24"/>
  <c r="R22" i="24"/>
  <c r="P5" i="24"/>
  <c r="O17" i="24"/>
  <c r="O229" i="24" s="1"/>
  <c r="N29" i="24"/>
  <c r="L12" i="24"/>
  <c r="AG28" i="24"/>
  <c r="AE11" i="24"/>
  <c r="AD23" i="24"/>
  <c r="AB6" i="24"/>
  <c r="AB47" i="24" s="1"/>
  <c r="AA18" i="24"/>
  <c r="AA233" i="24" s="1"/>
  <c r="Z30" i="24"/>
  <c r="X13" i="24"/>
  <c r="W25" i="24"/>
  <c r="U8" i="24"/>
  <c r="T20" i="24"/>
  <c r="R3" i="24"/>
  <c r="AI21" i="24"/>
  <c r="AG4" i="24"/>
  <c r="AG46" i="24" s="1"/>
  <c r="AF16" i="24"/>
  <c r="AF232" i="24" s="1"/>
  <c r="AE28" i="24"/>
  <c r="AC11" i="24"/>
  <c r="AB23" i="24"/>
  <c r="Z6" i="24"/>
  <c r="Z47" i="24" s="1"/>
  <c r="Y18" i="24"/>
  <c r="Y233" i="24" s="1"/>
  <c r="X30" i="24"/>
  <c r="V13" i="24"/>
  <c r="I28" i="24"/>
  <c r="AJ22" i="24"/>
  <c r="AG17" i="24"/>
  <c r="AG229" i="24" s="1"/>
  <c r="AD12" i="24"/>
  <c r="AA7" i="24"/>
  <c r="AA156" i="24" s="1"/>
  <c r="X2" i="24"/>
  <c r="Y11" i="24"/>
  <c r="K12" i="24"/>
  <c r="X19" i="24"/>
  <c r="G24" i="24"/>
  <c r="AB8" i="24"/>
  <c r="G15" i="24"/>
  <c r="AH9" i="24"/>
  <c r="AE4" i="24"/>
  <c r="AE46" i="24" s="1"/>
  <c r="AC28" i="24"/>
  <c r="Z23" i="24"/>
  <c r="X23" i="24"/>
  <c r="AD14" i="24"/>
  <c r="AH4" i="24"/>
  <c r="AH46" i="24" s="1"/>
  <c r="AG12" i="24"/>
  <c r="Q22" i="24"/>
  <c r="O23" i="24"/>
  <c r="L18" i="24"/>
  <c r="L233" i="24" s="1"/>
  <c r="I13" i="24"/>
  <c r="AJ7" i="24"/>
  <c r="AJ156" i="24" s="1"/>
  <c r="AG2" i="24"/>
  <c r="G14" i="24"/>
  <c r="AD30" i="24"/>
  <c r="AH20" i="24"/>
  <c r="AH8" i="24"/>
  <c r="R10" i="24"/>
  <c r="AE14" i="24"/>
  <c r="K5" i="24"/>
  <c r="I29" i="24"/>
  <c r="AJ23" i="24"/>
  <c r="AG18" i="24"/>
  <c r="AG233" i="24" s="1"/>
  <c r="AD13" i="24"/>
  <c r="R4" i="24"/>
  <c r="R46" i="24" s="1"/>
  <c r="K24" i="24"/>
  <c r="Q15" i="24"/>
  <c r="S17" i="24"/>
  <c r="S229" i="24" s="1"/>
  <c r="P12" i="24"/>
  <c r="M7" i="24"/>
  <c r="M156" i="24" s="1"/>
  <c r="J2" i="24"/>
  <c r="H26" i="24"/>
  <c r="AH28" i="24"/>
  <c r="J20" i="24"/>
  <c r="N10" i="24"/>
  <c r="Y28" i="24"/>
  <c r="V23" i="24"/>
  <c r="S18" i="24"/>
  <c r="S233" i="24" s="1"/>
  <c r="P13" i="24"/>
  <c r="M8" i="24"/>
  <c r="J3" i="24"/>
  <c r="AA12" i="24"/>
  <c r="AE2" i="24"/>
  <c r="Z20" i="24"/>
  <c r="AB9" i="24"/>
  <c r="I4" i="24"/>
  <c r="I46" i="24" s="1"/>
  <c r="AC21" i="24"/>
  <c r="AC23" i="24"/>
  <c r="L13" i="24"/>
  <c r="J10" i="24"/>
  <c r="K21" i="24"/>
  <c r="U13" i="24"/>
  <c r="AJ17" i="24"/>
  <c r="AJ229" i="24" s="1"/>
  <c r="N21" i="24"/>
  <c r="K25" i="24"/>
  <c r="I8" i="24"/>
  <c r="H20" i="24"/>
  <c r="AJ2" i="24"/>
  <c r="AI14" i="24"/>
  <c r="AH26" i="24"/>
  <c r="AF9" i="24"/>
  <c r="AE21" i="24"/>
  <c r="AC4" i="24"/>
  <c r="AC46" i="24" s="1"/>
  <c r="AB16" i="24"/>
  <c r="AB232" i="24" s="1"/>
  <c r="U21" i="24"/>
  <c r="Q16" i="24"/>
  <c r="Q232" i="24" s="1"/>
  <c r="P28" i="24"/>
  <c r="N11" i="24"/>
  <c r="M23" i="24"/>
  <c r="K6" i="24"/>
  <c r="K47" i="24" s="1"/>
  <c r="J18" i="24"/>
  <c r="J233" i="24" s="1"/>
  <c r="I30" i="24"/>
  <c r="G13" i="24"/>
  <c r="AJ24" i="24"/>
  <c r="AH7" i="24"/>
  <c r="AH156" i="24" s="1"/>
  <c r="Y24" i="24"/>
  <c r="W7" i="24"/>
  <c r="W156" i="24" s="1"/>
  <c r="V19" i="24"/>
  <c r="T2" i="24"/>
  <c r="S14" i="24"/>
  <c r="R26" i="24"/>
  <c r="P9" i="24"/>
  <c r="O21" i="24"/>
  <c r="M4" i="24"/>
  <c r="M46" i="24" s="1"/>
  <c r="L16" i="24"/>
  <c r="L232" i="24" s="1"/>
  <c r="Q19" i="24"/>
  <c r="AA17" i="24"/>
  <c r="AA229" i="24" s="1"/>
  <c r="Z29" i="24"/>
  <c r="X12" i="24"/>
  <c r="W24" i="24"/>
  <c r="U7" i="24"/>
  <c r="U156" i="24" s="1"/>
  <c r="T19" i="24"/>
  <c r="R2" i="24"/>
  <c r="Q14" i="24"/>
  <c r="P26" i="24"/>
  <c r="N9" i="24"/>
  <c r="W19" i="24"/>
  <c r="T14" i="24"/>
  <c r="Q9" i="24"/>
  <c r="N4" i="24"/>
  <c r="N46" i="24" s="1"/>
  <c r="L28" i="24"/>
  <c r="S4" i="24"/>
  <c r="S46" i="24" s="1"/>
  <c r="R24" i="24"/>
  <c r="V14" i="24"/>
  <c r="V2" i="24"/>
  <c r="L23" i="24"/>
  <c r="AF27" i="24"/>
  <c r="U6" i="24"/>
  <c r="U47" i="24" s="1"/>
  <c r="S30" i="24"/>
  <c r="P25" i="24"/>
  <c r="M20" i="24"/>
  <c r="J15" i="24"/>
  <c r="V6" i="24"/>
  <c r="V47" i="24" s="1"/>
  <c r="O26" i="24"/>
  <c r="U17" i="24"/>
  <c r="U229" i="24" s="1"/>
  <c r="H12" i="24"/>
  <c r="N17" i="24"/>
  <c r="N229" i="24" s="1"/>
  <c r="AC14" i="24"/>
  <c r="Z9" i="24"/>
  <c r="W4" i="24"/>
  <c r="W46" i="24" s="1"/>
  <c r="U28" i="24"/>
  <c r="R23" i="24"/>
  <c r="V22" i="24"/>
  <c r="AB13" i="24"/>
  <c r="AF3" i="24"/>
  <c r="Q4" i="24"/>
  <c r="Q46" i="24" s="1"/>
  <c r="AE13" i="24"/>
  <c r="AC30" i="24"/>
  <c r="Z25" i="24"/>
  <c r="W20" i="24"/>
  <c r="T15" i="24"/>
  <c r="Q10" i="24"/>
  <c r="N5" i="24"/>
  <c r="AI16" i="24"/>
  <c r="AI232" i="24" s="1"/>
  <c r="I7" i="24"/>
  <c r="I156" i="24" s="1"/>
  <c r="AH24" i="24"/>
  <c r="AG8" i="24"/>
  <c r="AD3" i="24"/>
  <c r="AB27" i="24"/>
  <c r="Y22" i="24"/>
  <c r="V17" i="24"/>
  <c r="V229" i="24" s="1"/>
  <c r="AF11" i="24"/>
  <c r="H3" i="24"/>
  <c r="AE22" i="24"/>
  <c r="I20" i="24"/>
  <c r="AJ14" i="24"/>
  <c r="AG9" i="24"/>
  <c r="AD4" i="24"/>
  <c r="AD46" i="24" s="1"/>
  <c r="AB28" i="24"/>
  <c r="U5" i="24"/>
  <c r="T25" i="24"/>
  <c r="X15" i="24"/>
  <c r="X3" i="24"/>
  <c r="AG3" i="24"/>
  <c r="AH22" i="24"/>
  <c r="S25" i="24"/>
  <c r="W13" i="24"/>
  <c r="R14" i="24"/>
  <c r="W22" i="24"/>
  <c r="H16" i="24"/>
  <c r="H232" i="24" s="1"/>
  <c r="AG16" i="24"/>
  <c r="AG232" i="24" s="1"/>
  <c r="J8" i="24"/>
  <c r="V10" i="24"/>
  <c r="G23" i="24"/>
  <c r="AI5" i="24"/>
  <c r="AH17" i="24"/>
  <c r="AH229" i="24" s="1"/>
  <c r="AG29" i="24"/>
  <c r="AE12" i="24"/>
  <c r="AD24" i="24"/>
  <c r="AB7" i="24"/>
  <c r="AB156" i="24" s="1"/>
  <c r="AA19" i="24"/>
  <c r="Y2" i="24"/>
  <c r="X14" i="24"/>
  <c r="AI12" i="24"/>
  <c r="M14" i="24"/>
  <c r="L26" i="24"/>
  <c r="J9" i="24"/>
  <c r="I21" i="24"/>
  <c r="G4" i="24"/>
  <c r="G46" i="24" s="1"/>
  <c r="AJ15" i="24"/>
  <c r="AI27" i="24"/>
  <c r="AG10" i="24"/>
  <c r="AF22" i="24"/>
  <c r="AD5" i="24"/>
  <c r="U22" i="24"/>
  <c r="S5" i="24"/>
  <c r="R17" i="24"/>
  <c r="R229" i="24" s="1"/>
  <c r="Q29" i="24"/>
  <c r="O12" i="24"/>
  <c r="N24" i="24"/>
  <c r="L7" i="24"/>
  <c r="L156" i="24" s="1"/>
  <c r="K19" i="24"/>
  <c r="I2" i="24"/>
  <c r="H14" i="24"/>
  <c r="AE10" i="24"/>
  <c r="W15" i="24"/>
  <c r="V27" i="24"/>
  <c r="T10" i="24"/>
  <c r="S22" i="24"/>
  <c r="Q5" i="24"/>
  <c r="P17" i="24"/>
  <c r="P229" i="24" s="1"/>
  <c r="O29" i="24"/>
  <c r="M12" i="24"/>
  <c r="L24" i="24"/>
  <c r="J7" i="24"/>
  <c r="J156" i="24" s="1"/>
  <c r="O15" i="24"/>
  <c r="L10" i="24"/>
  <c r="I5" i="24"/>
  <c r="G29" i="24"/>
  <c r="AH23" i="24"/>
  <c r="Z24" i="24"/>
  <c r="AF15" i="24"/>
  <c r="AJ5" i="24"/>
  <c r="K17" i="24"/>
  <c r="K229" i="24" s="1"/>
  <c r="Z14" i="24"/>
  <c r="N2" i="24"/>
  <c r="M2" i="24"/>
  <c r="K26" i="24"/>
  <c r="H21" i="24"/>
  <c r="AI15" i="24"/>
  <c r="AF10" i="24"/>
  <c r="Y27" i="24"/>
  <c r="AC17" i="24"/>
  <c r="AC229" i="24" s="1"/>
  <c r="AE6" i="24"/>
  <c r="AE47" i="24" s="1"/>
  <c r="O28" i="24"/>
  <c r="Y23" i="24"/>
  <c r="U10" i="24"/>
  <c r="R5" i="24"/>
  <c r="P29" i="24"/>
  <c r="M24" i="24"/>
  <c r="J19" i="24"/>
  <c r="AJ13" i="24"/>
  <c r="L5" i="24"/>
  <c r="AI24" i="24"/>
  <c r="X20" i="24"/>
  <c r="W9" i="24"/>
  <c r="U26" i="24"/>
  <c r="R21" i="24"/>
  <c r="O16" i="24"/>
  <c r="O232" i="24" s="1"/>
  <c r="L11" i="24"/>
  <c r="I6" i="24"/>
  <c r="I47" i="24" s="1"/>
  <c r="AE26" i="24"/>
  <c r="S8" i="24"/>
  <c r="R28" i="24"/>
  <c r="R16" i="24"/>
  <c r="R232" i="24" s="1"/>
  <c r="Y4" i="24"/>
  <c r="Y46" i="24" s="1"/>
  <c r="W28" i="24"/>
  <c r="T23" i="24"/>
  <c r="Q18" i="24"/>
  <c r="Q233" i="24" s="1"/>
  <c r="N13" i="24"/>
  <c r="P3" i="24"/>
  <c r="I23" i="24"/>
  <c r="O14" i="24"/>
  <c r="AE15" i="24"/>
  <c r="AB10" i="24"/>
  <c r="Y5" i="24"/>
  <c r="W29" i="24"/>
  <c r="T24" i="24"/>
  <c r="AB25" i="24"/>
  <c r="AH16" i="24"/>
  <c r="AH232" i="24" s="1"/>
  <c r="H7" i="24"/>
  <c r="H156" i="24" s="1"/>
  <c r="Q8" i="24"/>
  <c r="M29" i="24"/>
  <c r="AE17" i="24"/>
  <c r="AE229" i="24" s="1"/>
  <c r="O9" i="24"/>
  <c r="T8" i="24"/>
  <c r="AC13" i="24"/>
  <c r="M5" i="24"/>
  <c r="AI10" i="24"/>
  <c r="AD11" i="24"/>
  <c r="N30" i="24"/>
  <c r="AI4" i="24"/>
  <c r="AI46" i="24" s="1"/>
  <c r="O27" i="24"/>
  <c r="R9" i="24"/>
  <c r="Z22" i="24"/>
  <c r="AG6" i="24"/>
  <c r="AG47" i="24" s="1"/>
  <c r="AC22" i="24"/>
  <c r="AJ6" i="24"/>
  <c r="AJ47" i="24" s="1"/>
  <c r="N20" i="24"/>
  <c r="Q2" i="24"/>
  <c r="Q20" i="24"/>
  <c r="X4" i="24"/>
  <c r="X46" i="24" s="1"/>
  <c r="AB15" i="24"/>
  <c r="AJ28" i="24"/>
  <c r="AE19" i="24"/>
  <c r="AI30" i="24"/>
  <c r="L15" i="24"/>
  <c r="T28" i="24"/>
  <c r="N27" i="24"/>
  <c r="AC24" i="24"/>
  <c r="I3" i="24"/>
  <c r="V3" i="24"/>
  <c r="AJ26" i="24"/>
  <c r="U24" i="24"/>
  <c r="W10" i="24"/>
  <c r="V18" i="24"/>
  <c r="V233" i="24" s="1"/>
  <c r="Q23" i="24"/>
  <c r="AG25" i="24"/>
  <c r="AA15" i="24"/>
  <c r="W26" i="24"/>
  <c r="AC5" i="24"/>
  <c r="AJ12" i="24"/>
  <c r="AF12" i="24"/>
  <c r="Z2" i="24"/>
  <c r="AJ29" i="24"/>
  <c r="P11" i="24"/>
  <c r="J25" i="24"/>
  <c r="AH14" i="24"/>
  <c r="AB4" i="24"/>
  <c r="AB46" i="24" s="1"/>
  <c r="G6" i="24"/>
  <c r="G47" i="24" s="1"/>
  <c r="O7" i="24"/>
  <c r="O156" i="24" s="1"/>
  <c r="J26" i="24"/>
  <c r="AH15" i="24"/>
  <c r="S28" i="24"/>
  <c r="L27" i="24"/>
  <c r="AE30" i="24"/>
  <c r="O22" i="24"/>
  <c r="M15" i="24"/>
  <c r="AD29" i="24"/>
  <c r="S12" i="24"/>
  <c r="AG20" i="24"/>
  <c r="J5" i="24"/>
  <c r="N16" i="24"/>
  <c r="N232" i="24" s="1"/>
  <c r="V29" i="24"/>
  <c r="U18" i="24"/>
  <c r="U233" i="24" s="1"/>
  <c r="Y29" i="24"/>
  <c r="AF13" i="24"/>
  <c r="J27" i="24"/>
  <c r="AI13" i="24"/>
  <c r="M27" i="24"/>
  <c r="T11" i="24"/>
  <c r="X22" i="24"/>
  <c r="S13" i="24"/>
  <c r="AA26" i="24"/>
  <c r="AD8" i="24"/>
  <c r="H22" i="24"/>
  <c r="AB18" i="24"/>
  <c r="AB233" i="24" s="1"/>
  <c r="AI11" i="24"/>
  <c r="P7" i="24"/>
  <c r="P156" i="24" s="1"/>
  <c r="AI6" i="24"/>
  <c r="AI47" i="24" s="1"/>
  <c r="L14" i="24"/>
  <c r="AA11" i="24"/>
  <c r="P23" i="24"/>
  <c r="AI29" i="24"/>
  <c r="W27" i="24"/>
  <c r="Q17" i="24"/>
  <c r="Q229" i="24" s="1"/>
  <c r="K7" i="24"/>
  <c r="K156" i="24" s="1"/>
  <c r="U9" i="24"/>
  <c r="T17" i="24"/>
  <c r="T229" i="24" s="1"/>
  <c r="AD10" i="24"/>
  <c r="P4" i="24"/>
  <c r="P46" i="24" s="1"/>
  <c r="K23" i="24"/>
  <c r="AH12" i="24"/>
  <c r="AG23" i="24"/>
  <c r="X16" i="24"/>
  <c r="X232" i="24" s="1"/>
  <c r="R6" i="24"/>
  <c r="R47" i="24" s="1"/>
  <c r="AA8" i="24"/>
  <c r="AD18" i="24"/>
  <c r="AD233" i="24" s="1"/>
  <c r="AD27" i="24"/>
  <c r="X17" i="24"/>
  <c r="X229" i="24" s="1"/>
  <c r="R7" i="24"/>
  <c r="R156" i="24" s="1"/>
  <c r="Q11" i="24"/>
  <c r="AJ16" i="24"/>
  <c r="AJ232" i="24" s="1"/>
  <c r="N26" i="24"/>
  <c r="U29" i="24"/>
  <c r="G5" i="24"/>
  <c r="W6" i="24"/>
  <c r="W47" i="24" s="1"/>
  <c r="Y12" i="24"/>
  <c r="U14" i="24"/>
  <c r="AC27" i="24"/>
  <c r="AJ11" i="24"/>
  <c r="J23" i="24"/>
  <c r="I12" i="24"/>
  <c r="Q25" i="24"/>
  <c r="T7" i="24"/>
  <c r="T156" i="24" s="1"/>
  <c r="AB20" i="24"/>
  <c r="AA9" i="24"/>
  <c r="AE20" i="24"/>
  <c r="H5" i="24"/>
  <c r="P18" i="24"/>
  <c r="P233" i="24" s="1"/>
  <c r="G7" i="24"/>
  <c r="O20" i="24"/>
  <c r="V4" i="24"/>
  <c r="V46" i="24" s="1"/>
  <c r="Z15" i="24"/>
  <c r="AH5" i="24"/>
  <c r="S3" i="24"/>
  <c r="O10" i="24"/>
  <c r="O112" i="24" s="1"/>
  <c r="AG30" i="24"/>
  <c r="Z5" i="24"/>
  <c r="AH27" i="24"/>
  <c r="N6" i="24"/>
  <c r="N47" i="24" s="1"/>
  <c r="AF24" i="24"/>
  <c r="G19" i="24"/>
  <c r="AE8" i="24"/>
  <c r="Z27" i="24"/>
  <c r="N22" i="24"/>
  <c r="AA25" i="24"/>
  <c r="X27" i="24"/>
  <c r="AE24" i="24"/>
  <c r="Y14" i="24"/>
  <c r="U25" i="24"/>
  <c r="AA4" i="24"/>
  <c r="AA46" i="24" s="1"/>
  <c r="H8" i="24"/>
  <c r="AG26" i="24"/>
  <c r="R20" i="24"/>
  <c r="I11" i="24"/>
  <c r="N19" i="24"/>
  <c r="H9" i="24"/>
  <c r="O18" i="24"/>
  <c r="O233" i="24" s="1"/>
  <c r="J24" i="24"/>
  <c r="T9" i="24"/>
  <c r="N14" i="24"/>
  <c r="L25" i="24"/>
  <c r="AI20" i="24"/>
  <c r="V26" i="24"/>
  <c r="V7" i="24"/>
  <c r="V156" i="24" s="1"/>
  <c r="M10" i="24"/>
  <c r="Q21" i="24"/>
  <c r="X5" i="24"/>
  <c r="AF18" i="24"/>
  <c r="AF233" i="24" s="1"/>
  <c r="AA5" i="24"/>
  <c r="AI18" i="24"/>
  <c r="AI233" i="24" s="1"/>
  <c r="L3" i="24"/>
  <c r="P14" i="24"/>
  <c r="O3" i="24"/>
  <c r="W16" i="24"/>
  <c r="W232" i="24" s="1"/>
  <c r="AA27" i="24"/>
  <c r="AH11" i="24"/>
  <c r="AC2" i="24"/>
  <c r="AG13" i="24"/>
  <c r="K27" i="24"/>
  <c r="R11" i="24"/>
  <c r="K22" i="24"/>
  <c r="Z19" i="24"/>
  <c r="H23" i="24"/>
  <c r="V21" i="24"/>
  <c r="AG21" i="24"/>
  <c r="R19" i="24"/>
  <c r="M9" i="24"/>
  <c r="U15" i="24"/>
  <c r="M6" i="24"/>
  <c r="M47" i="24" s="1"/>
  <c r="H25" i="24"/>
  <c r="AF14" i="24"/>
  <c r="M25" i="24"/>
  <c r="AD7" i="24"/>
  <c r="AD156" i="24" s="1"/>
  <c r="M22" i="24"/>
  <c r="G12" i="24"/>
  <c r="AF30" i="24"/>
  <c r="AB29" i="24"/>
  <c r="AF7" i="24"/>
  <c r="AF156" i="24" s="1"/>
  <c r="O24" i="24"/>
  <c r="I14" i="24"/>
  <c r="S24" i="24"/>
  <c r="Y3" i="24"/>
  <c r="T6" i="24"/>
  <c r="T47" i="24" s="1"/>
  <c r="O25" i="24"/>
  <c r="L17" i="24"/>
  <c r="L229" i="24" s="1"/>
  <c r="K28" i="24"/>
  <c r="AB21" i="24"/>
  <c r="G22" i="24"/>
  <c r="AA20" i="24"/>
  <c r="Z16" i="24"/>
  <c r="Z232" i="24" s="1"/>
  <c r="L9" i="24"/>
  <c r="S2" i="24"/>
  <c r="AE3" i="24"/>
  <c r="I17" i="24"/>
  <c r="I229" i="24" s="1"/>
  <c r="M28" i="24"/>
  <c r="T12" i="24"/>
  <c r="T30" i="24"/>
  <c r="W12" i="24"/>
  <c r="AE25" i="24"/>
  <c r="H10" i="24"/>
  <c r="AH25" i="24"/>
  <c r="K10" i="24"/>
  <c r="S23" i="24"/>
  <c r="V5" i="24"/>
  <c r="R25" i="24"/>
  <c r="Y9" i="24"/>
  <c r="AC20" i="24"/>
  <c r="AJ4" i="24"/>
  <c r="AJ46" i="24" s="1"/>
  <c r="Y13" i="24"/>
  <c r="AF6" i="24"/>
  <c r="AF47" i="24" s="1"/>
  <c r="I27" i="24"/>
  <c r="T4" i="24"/>
  <c r="T46" i="24" s="1"/>
  <c r="I9" i="24"/>
  <c r="X6" i="24"/>
  <c r="X47" i="24" s="1"/>
  <c r="V30" i="24"/>
  <c r="AA2" i="24"/>
  <c r="AJ30" i="24"/>
  <c r="AD20" i="24"/>
  <c r="X10" i="24"/>
  <c r="AA16" i="24"/>
  <c r="AA232" i="24" s="1"/>
  <c r="AC19" i="24"/>
  <c r="AI17" i="24"/>
  <c r="AI229" i="24" s="1"/>
  <c r="AC7" i="24"/>
  <c r="AC156" i="24" s="1"/>
  <c r="X26" i="24"/>
  <c r="L21" i="24"/>
  <c r="M30" i="24"/>
  <c r="G20" i="24"/>
  <c r="AE9" i="24"/>
  <c r="AG15" i="24"/>
  <c r="AF23" i="24"/>
  <c r="L2" i="24"/>
  <c r="G21" i="24"/>
  <c r="Z8" i="24"/>
  <c r="Y19" i="24"/>
  <c r="U19" i="24"/>
  <c r="M13" i="24"/>
  <c r="X24" i="24"/>
  <c r="G10" i="24"/>
  <c r="AA6" i="24"/>
  <c r="AA47" i="24" s="1"/>
  <c r="Q26" i="24"/>
  <c r="T26" i="24"/>
  <c r="AA10" i="24"/>
  <c r="AI23" i="24"/>
  <c r="H6" i="24"/>
  <c r="H47" i="24" s="1"/>
  <c r="H24" i="24"/>
  <c r="O8" i="24"/>
  <c r="S19" i="24"/>
  <c r="Z3" i="24"/>
  <c r="Z21" i="24"/>
  <c r="AC3" i="24"/>
  <c r="G17" i="24"/>
  <c r="G229" i="24" s="1"/>
  <c r="AG27" i="24"/>
  <c r="AJ18" i="24"/>
  <c r="AJ233" i="24" s="1"/>
  <c r="M3" i="24"/>
  <c r="U16" i="24"/>
  <c r="U232" i="24" s="1"/>
  <c r="M17" i="24"/>
  <c r="M229" i="24" s="1"/>
  <c r="AF29" i="24"/>
  <c r="K16" i="24"/>
  <c r="K232" i="24" s="1"/>
  <c r="J28" i="24"/>
  <c r="O6" i="24"/>
  <c r="O47" i="24" s="1"/>
  <c r="X29" i="24"/>
  <c r="Q3" i="24"/>
  <c r="Q143" i="24" s="1"/>
  <c r="T13" i="24"/>
  <c r="J6" i="24"/>
  <c r="J47" i="24" s="1"/>
  <c r="T22" i="24"/>
  <c r="N12" i="24"/>
  <c r="H2" i="24"/>
  <c r="T29" i="24"/>
  <c r="T27" i="24"/>
  <c r="S9" i="24"/>
  <c r="N28" i="24"/>
  <c r="H18" i="24"/>
  <c r="H233" i="24" s="1"/>
  <c r="J4" i="24"/>
  <c r="J46" i="24" s="1"/>
  <c r="AA21" i="24"/>
  <c r="U11" i="24"/>
  <c r="P30" i="24"/>
  <c r="Z28" i="24"/>
  <c r="AD6" i="24"/>
  <c r="AD47" i="24" s="1"/>
  <c r="AA22" i="24"/>
  <c r="U12" i="24"/>
  <c r="M21" i="24"/>
  <c r="L29" i="24"/>
  <c r="AB17" i="24"/>
  <c r="AB229" i="24" s="1"/>
  <c r="AA29" i="24"/>
  <c r="AB5" i="24"/>
  <c r="Z4" i="24"/>
  <c r="Z46" i="24" s="1"/>
  <c r="Y30" i="24"/>
  <c r="N18" i="24"/>
  <c r="N233" i="24" s="1"/>
  <c r="AD15" i="24"/>
  <c r="H29" i="24"/>
  <c r="K11" i="24"/>
  <c r="K29" i="24"/>
  <c r="R13" i="24"/>
  <c r="V24" i="24"/>
  <c r="AC8" i="24"/>
  <c r="AC26" i="24"/>
  <c r="AF8" i="24"/>
  <c r="J22" i="24"/>
  <c r="Q6" i="24"/>
  <c r="Q47" i="24" s="1"/>
  <c r="I24" i="24"/>
  <c r="P8" i="24"/>
  <c r="X21" i="24"/>
  <c r="AA3" i="24"/>
  <c r="G11" i="24"/>
  <c r="V8" i="24"/>
  <c r="K20" i="24"/>
  <c r="Y8" i="24"/>
  <c r="AC10" i="24"/>
  <c r="AJ3" i="24"/>
  <c r="I19" i="24"/>
  <c r="H27" i="24"/>
  <c r="P19" i="24"/>
  <c r="K30" i="24"/>
  <c r="AI19" i="24"/>
  <c r="T5" i="24"/>
  <c r="S16" i="24"/>
  <c r="S232" i="24" s="1"/>
  <c r="AD25" i="24"/>
  <c r="J17" i="24"/>
  <c r="J229" i="24" s="1"/>
  <c r="AH6" i="24"/>
  <c r="AH47" i="24" s="1"/>
  <c r="AC9" i="24"/>
  <c r="AF19" i="24"/>
  <c r="R29" i="24"/>
  <c r="L19" i="24"/>
  <c r="AJ8" i="24"/>
  <c r="W14" i="24"/>
  <c r="W11" i="24"/>
  <c r="R30" i="24"/>
  <c r="L20" i="24"/>
  <c r="R8" i="24"/>
  <c r="N3" i="24"/>
  <c r="AB12" i="24"/>
  <c r="Z18" i="24"/>
  <c r="Z233" i="24" s="1"/>
  <c r="P20" i="24"/>
  <c r="AF5" i="24"/>
  <c r="AD26" i="24"/>
  <c r="AD22" i="24"/>
  <c r="W17" i="24"/>
  <c r="W229" i="24" s="1"/>
  <c r="Y10" i="24"/>
  <c r="Y112" i="24" s="1"/>
  <c r="H11" i="24"/>
  <c r="O2" i="24"/>
  <c r="AI2" i="24"/>
  <c r="G28" i="24"/>
  <c r="G30" i="24"/>
  <c r="U30" i="24"/>
  <c r="O19" i="24"/>
  <c r="R12" i="24"/>
  <c r="AD21" i="24"/>
  <c r="AF28" i="24"/>
  <c r="Z17" i="24"/>
  <c r="Z229" i="24" s="1"/>
  <c r="AB14" i="24"/>
  <c r="AD16" i="24"/>
  <c r="AD232" i="24" s="1"/>
  <c r="Y26" i="24"/>
  <c r="X11" i="24"/>
  <c r="S21" i="24"/>
  <c r="AH30" i="24"/>
  <c r="AF25" i="24"/>
  <c r="H15" i="24"/>
  <c r="AH29" i="24"/>
  <c r="Q24" i="24"/>
  <c r="W2" i="24"/>
  <c r="K15" i="24"/>
  <c r="I10" i="24"/>
  <c r="G26" i="24"/>
  <c r="AB19" i="24"/>
  <c r="K14" i="24"/>
  <c r="V25" i="24"/>
  <c r="AG11" i="24"/>
  <c r="AE23" i="24"/>
  <c r="H30" i="24"/>
  <c r="V9" i="24"/>
  <c r="AI3" i="24"/>
  <c r="O30" i="24"/>
  <c r="O4" i="24"/>
  <c r="O46" i="24" s="1"/>
  <c r="V28" i="24"/>
  <c r="J16" i="24"/>
  <c r="J232" i="24" s="1"/>
  <c r="AB3" i="24"/>
  <c r="K13" i="24"/>
  <c r="J12" i="24"/>
  <c r="L22" i="24"/>
  <c r="N15" i="24"/>
  <c r="H17" i="24"/>
  <c r="H229" i="24" s="1"/>
  <c r="AH13" i="24"/>
  <c r="Y15" i="24"/>
  <c r="K4" i="24"/>
  <c r="K46" i="24" s="1"/>
  <c r="E156" i="20"/>
  <c r="H221" i="20"/>
  <c r="E223" i="20"/>
  <c r="O184" i="39" s="1"/>
  <c r="E60" i="20"/>
  <c r="O21" i="39" s="1"/>
  <c r="E182" i="18"/>
  <c r="N143" i="39" s="1"/>
  <c r="E213" i="20"/>
  <c r="O174" i="39" s="1"/>
  <c r="E61" i="20"/>
  <c r="O22" i="39" s="1"/>
  <c r="P37" i="37"/>
  <c r="M37" i="37"/>
  <c r="I37" i="37"/>
  <c r="E37" i="37"/>
  <c r="X37" i="37"/>
  <c r="K37" i="37"/>
  <c r="A38" i="37"/>
  <c r="Z37" i="37"/>
  <c r="V37" i="37"/>
  <c r="Q37" i="37"/>
  <c r="T37" i="37"/>
  <c r="O37" i="37"/>
  <c r="G37" i="37"/>
  <c r="H37" i="37" s="1"/>
  <c r="F37" i="37"/>
  <c r="J37" i="37"/>
  <c r="D37" i="37"/>
  <c r="Y37" i="37"/>
  <c r="AB37" i="37"/>
  <c r="AC37" i="37"/>
  <c r="W37" i="37"/>
  <c r="N37" i="37"/>
  <c r="C37" i="37"/>
  <c r="S37" i="37"/>
  <c r="U37" i="37"/>
  <c r="AA37" i="37"/>
  <c r="L37" i="37"/>
  <c r="B37" i="37"/>
  <c r="AJ37" i="37" s="1"/>
  <c r="R37" i="37"/>
  <c r="G175" i="20"/>
  <c r="E202" i="20"/>
  <c r="O163" i="39" s="1"/>
  <c r="E185" i="20"/>
  <c r="O146" i="39" s="1"/>
  <c r="E206" i="20"/>
  <c r="O167" i="39" s="1"/>
  <c r="D51" i="25"/>
  <c r="D47" i="25"/>
  <c r="D48" i="25"/>
  <c r="D50" i="25"/>
  <c r="D49" i="25"/>
  <c r="D52" i="25"/>
  <c r="H53" i="25"/>
  <c r="H56" i="25"/>
  <c r="L53" i="25"/>
  <c r="H48" i="25"/>
  <c r="L50" i="25"/>
  <c r="H49" i="25"/>
  <c r="L48" i="25"/>
  <c r="L54" i="25"/>
  <c r="L52" i="25"/>
  <c r="H47" i="25"/>
  <c r="H55" i="25"/>
  <c r="H54" i="25"/>
  <c r="H52" i="25"/>
  <c r="H50" i="25"/>
  <c r="L47" i="25"/>
  <c r="L51" i="25"/>
  <c r="L49" i="25"/>
  <c r="H51" i="25"/>
  <c r="I221" i="20"/>
  <c r="M214" i="22"/>
  <c r="M67" i="22"/>
  <c r="M217" i="22"/>
  <c r="M59" i="22"/>
  <c r="M174" i="22" s="1"/>
  <c r="M212" i="22"/>
  <c r="M44" i="22"/>
  <c r="M213" i="22"/>
  <c r="M61" i="22"/>
  <c r="M216" i="22"/>
  <c r="M211" i="22"/>
  <c r="M60" i="22"/>
  <c r="M223" i="22"/>
  <c r="M68" i="22"/>
  <c r="M222" i="22"/>
  <c r="M64" i="22"/>
  <c r="M215" i="22"/>
  <c r="M58" i="22"/>
  <c r="M173" i="22" s="1"/>
  <c r="N228" i="22"/>
  <c r="N128" i="22"/>
  <c r="N124" i="22"/>
  <c r="N131" i="22"/>
  <c r="N125" i="22"/>
  <c r="N121" i="22"/>
  <c r="N130" i="22"/>
  <c r="N127" i="22"/>
  <c r="N129" i="22"/>
  <c r="N126" i="22"/>
  <c r="N123" i="22"/>
  <c r="N122" i="22"/>
  <c r="Y218" i="22"/>
  <c r="P87" i="22"/>
  <c r="P255" i="22"/>
  <c r="AB222" i="22"/>
  <c r="AB67" i="22"/>
  <c r="AB217" i="22"/>
  <c r="AB213" i="22"/>
  <c r="AB44" i="22"/>
  <c r="AB216" i="22"/>
  <c r="AB59" i="22"/>
  <c r="AB223" i="22"/>
  <c r="AB64" i="22"/>
  <c r="AB215" i="22"/>
  <c r="AB60" i="22"/>
  <c r="AB214" i="22"/>
  <c r="AB68" i="22"/>
  <c r="AB211" i="22"/>
  <c r="AB61" i="22"/>
  <c r="AB212" i="22"/>
  <c r="AB58" i="22"/>
  <c r="I43" i="22"/>
  <c r="I268" i="22"/>
  <c r="I267" i="22"/>
  <c r="I196" i="22"/>
  <c r="I170" i="22"/>
  <c r="I195" i="22"/>
  <c r="W161" i="22"/>
  <c r="W153" i="22"/>
  <c r="W165" i="22"/>
  <c r="W160" i="22"/>
  <c r="W152" i="22"/>
  <c r="W159" i="22"/>
  <c r="W154" i="22"/>
  <c r="W164" i="22"/>
  <c r="W166" i="22"/>
  <c r="W155" i="22"/>
  <c r="AI264" i="22"/>
  <c r="Y263" i="22"/>
  <c r="Y238" i="22"/>
  <c r="Y240" i="22"/>
  <c r="Y115" i="22"/>
  <c r="Y134" i="22"/>
  <c r="Y103" i="22"/>
  <c r="Y111" i="22"/>
  <c r="Y77" i="22"/>
  <c r="Y73" i="22"/>
  <c r="Y262" i="22"/>
  <c r="Y252" i="22"/>
  <c r="Y242" i="22"/>
  <c r="Y107" i="22"/>
  <c r="Y109" i="22"/>
  <c r="Y95" i="22"/>
  <c r="Y108" i="22"/>
  <c r="Y118" i="22"/>
  <c r="Y106" i="22"/>
  <c r="Y247" i="22"/>
  <c r="Y237" i="22"/>
  <c r="Y250" i="22"/>
  <c r="Y93" i="22"/>
  <c r="Y83" i="22"/>
  <c r="Y80" i="22"/>
  <c r="Y105" i="22"/>
  <c r="Y98" i="22"/>
  <c r="Y76" i="22"/>
  <c r="Y261" i="22"/>
  <c r="Y248" i="22"/>
  <c r="Y236" i="22"/>
  <c r="Y146" i="22"/>
  <c r="Y45" i="22"/>
  <c r="Y79" i="22"/>
  <c r="Y91" i="22"/>
  <c r="Y53" i="22"/>
  <c r="Y52" i="22"/>
  <c r="Y246" i="22"/>
  <c r="Y260" i="22"/>
  <c r="Y147" i="22"/>
  <c r="Y135" i="22"/>
  <c r="Y148" i="22"/>
  <c r="Y78" i="22"/>
  <c r="Y117" i="22"/>
  <c r="Y142" i="22"/>
  <c r="Y90" i="22"/>
  <c r="Y251" i="22"/>
  <c r="Y244" i="22"/>
  <c r="Y140" i="22"/>
  <c r="Y136" i="22"/>
  <c r="Y71" i="22"/>
  <c r="Y101" i="22"/>
  <c r="Y92" i="22"/>
  <c r="Y72" i="22"/>
  <c r="Y249" i="22"/>
  <c r="Y239" i="22"/>
  <c r="Y245" i="22"/>
  <c r="Y139" i="22"/>
  <c r="Y141" i="22"/>
  <c r="Y114" i="22"/>
  <c r="Y102" i="22"/>
  <c r="Y110" i="22"/>
  <c r="Y84" i="22"/>
  <c r="Y54" i="22"/>
  <c r="Y241" i="22"/>
  <c r="Y137" i="22"/>
  <c r="Y104" i="22"/>
  <c r="Y138" i="22"/>
  <c r="Y55" i="22"/>
  <c r="Y113" i="22"/>
  <c r="Y94" i="22"/>
  <c r="Y243" i="22"/>
  <c r="Y116" i="22"/>
  <c r="AI165" i="22"/>
  <c r="AI153" i="22"/>
  <c r="AI155" i="22"/>
  <c r="AI164" i="22"/>
  <c r="AI166" i="22"/>
  <c r="AI160" i="22"/>
  <c r="AI159" i="22"/>
  <c r="AI152" i="22"/>
  <c r="AI161" i="22"/>
  <c r="AI154" i="22"/>
  <c r="K127" i="22"/>
  <c r="K129" i="22"/>
  <c r="K190" i="22" s="1"/>
  <c r="K128" i="22"/>
  <c r="K124" i="22"/>
  <c r="K125" i="22"/>
  <c r="K121" i="22"/>
  <c r="K123" i="22"/>
  <c r="K228" i="22"/>
  <c r="K126" i="22"/>
  <c r="K130" i="22"/>
  <c r="K122" i="22"/>
  <c r="K131" i="22"/>
  <c r="AF252" i="22"/>
  <c r="AF245" i="22"/>
  <c r="AF147" i="22"/>
  <c r="AF113" i="22"/>
  <c r="AF102" i="22"/>
  <c r="AF110" i="22"/>
  <c r="AF83" i="22"/>
  <c r="AF101" i="22"/>
  <c r="AF55" i="22"/>
  <c r="AF244" i="22"/>
  <c r="AF238" i="22"/>
  <c r="AF141" i="22"/>
  <c r="AF105" i="22"/>
  <c r="AF93" i="22"/>
  <c r="AF95" i="22"/>
  <c r="AF73" i="22"/>
  <c r="AF77" i="22"/>
  <c r="AF79" i="22"/>
  <c r="AF249" i="22"/>
  <c r="AF260" i="22"/>
  <c r="AF146" i="22"/>
  <c r="AF98" i="22"/>
  <c r="AF90" i="22"/>
  <c r="AF106" i="22"/>
  <c r="AF137" i="22"/>
  <c r="AF117" i="22"/>
  <c r="AF111" i="22"/>
  <c r="AF250" i="22"/>
  <c r="AF240" i="22"/>
  <c r="AF243" i="22"/>
  <c r="AF138" i="22"/>
  <c r="AF136" i="22"/>
  <c r="AF84" i="22"/>
  <c r="AF103" i="22"/>
  <c r="AF91" i="22"/>
  <c r="AF80" i="22"/>
  <c r="AF53" i="22"/>
  <c r="AF263" i="22"/>
  <c r="AF261" i="22"/>
  <c r="AF236" i="22"/>
  <c r="AF116" i="22"/>
  <c r="AF148" i="22"/>
  <c r="AF52" i="22"/>
  <c r="AF134" i="22"/>
  <c r="AF71" i="22"/>
  <c r="AF78" i="22"/>
  <c r="AF248" i="22"/>
  <c r="AF246" i="22"/>
  <c r="AF237" i="22"/>
  <c r="AF108" i="22"/>
  <c r="AF142" i="22"/>
  <c r="AF118" i="22"/>
  <c r="AF115" i="22"/>
  <c r="AF45" i="22"/>
  <c r="AF76" i="22"/>
  <c r="AF262" i="22"/>
  <c r="AF242" i="22"/>
  <c r="AF251" i="22"/>
  <c r="AF94" i="22"/>
  <c r="AF135" i="22"/>
  <c r="AF107" i="22"/>
  <c r="AF109" i="22"/>
  <c r="AF140" i="22"/>
  <c r="AF114" i="22"/>
  <c r="AF247" i="22"/>
  <c r="AF239" i="22"/>
  <c r="AF241" i="22"/>
  <c r="AF139" i="22"/>
  <c r="AF72" i="22"/>
  <c r="AF92" i="22"/>
  <c r="AF104" i="22"/>
  <c r="AF54" i="22"/>
  <c r="AC130" i="22"/>
  <c r="AC128" i="22"/>
  <c r="AC131" i="22"/>
  <c r="AC124" i="22"/>
  <c r="AC126" i="22"/>
  <c r="AC121" i="22"/>
  <c r="AC123" i="22"/>
  <c r="AC129" i="22"/>
  <c r="AC127" i="22"/>
  <c r="AC122" i="22"/>
  <c r="AC228" i="22"/>
  <c r="AC125" i="22"/>
  <c r="G161" i="22"/>
  <c r="G153" i="22"/>
  <c r="G164" i="22"/>
  <c r="G165" i="22"/>
  <c r="G155" i="22"/>
  <c r="G156" i="22"/>
  <c r="G152" i="22"/>
  <c r="G198" i="22" s="1"/>
  <c r="G154" i="22"/>
  <c r="G159" i="22"/>
  <c r="G160" i="22"/>
  <c r="G166" i="22"/>
  <c r="V255" i="22"/>
  <c r="V87" i="22"/>
  <c r="AD131" i="22"/>
  <c r="AD127" i="22"/>
  <c r="AD228" i="22"/>
  <c r="AD128" i="22"/>
  <c r="AD124" i="22"/>
  <c r="AD129" i="22"/>
  <c r="AD125" i="22"/>
  <c r="AD121" i="22"/>
  <c r="AD126" i="22"/>
  <c r="AD130" i="22"/>
  <c r="AD122" i="22"/>
  <c r="AD123" i="22"/>
  <c r="U184" i="22"/>
  <c r="U204" i="22"/>
  <c r="U174" i="22"/>
  <c r="U207" i="22"/>
  <c r="U206" i="22"/>
  <c r="U173" i="22"/>
  <c r="U190" i="22"/>
  <c r="U201" i="22"/>
  <c r="U205" i="22"/>
  <c r="U194" i="22"/>
  <c r="U179" i="22"/>
  <c r="U198" i="22"/>
  <c r="U193" i="22"/>
  <c r="U197" i="22"/>
  <c r="U178" i="22"/>
  <c r="U183" i="22"/>
  <c r="U187" i="22"/>
  <c r="U185" i="22"/>
  <c r="U189" i="22"/>
  <c r="U180" i="22"/>
  <c r="U175" i="22"/>
  <c r="U181" i="22"/>
  <c r="U203" i="22"/>
  <c r="U191" i="22"/>
  <c r="U200" i="22"/>
  <c r="U202" i="22"/>
  <c r="U182" i="22"/>
  <c r="U192" i="22"/>
  <c r="U176" i="22"/>
  <c r="U186" i="22"/>
  <c r="U177" i="22"/>
  <c r="R196" i="22"/>
  <c r="R195" i="22"/>
  <c r="R170" i="22"/>
  <c r="R43" i="22"/>
  <c r="R268" i="22"/>
  <c r="R267" i="22"/>
  <c r="P155" i="22"/>
  <c r="P160" i="22"/>
  <c r="P165" i="22"/>
  <c r="P166" i="22"/>
  <c r="P161" i="22"/>
  <c r="P152" i="22"/>
  <c r="P159" i="22"/>
  <c r="P154" i="22"/>
  <c r="P164" i="22"/>
  <c r="P153" i="22"/>
  <c r="V268" i="22"/>
  <c r="V196" i="22"/>
  <c r="V170" i="22"/>
  <c r="V195" i="22"/>
  <c r="V43" i="22"/>
  <c r="V267" i="22"/>
  <c r="AA128" i="22"/>
  <c r="AA121" i="22"/>
  <c r="AA125" i="22"/>
  <c r="AA131" i="22"/>
  <c r="AA127" i="22"/>
  <c r="AA129" i="22"/>
  <c r="AA228" i="22"/>
  <c r="AA126" i="22"/>
  <c r="AA123" i="22"/>
  <c r="AA122" i="22"/>
  <c r="AA130" i="22"/>
  <c r="AA124" i="22"/>
  <c r="V161" i="22"/>
  <c r="V166" i="22"/>
  <c r="V153" i="22"/>
  <c r="V159" i="22"/>
  <c r="V164" i="22"/>
  <c r="V152" i="22"/>
  <c r="V155" i="22"/>
  <c r="V160" i="22"/>
  <c r="V165" i="22"/>
  <c r="V154" i="22"/>
  <c r="I218" i="22"/>
  <c r="AC218" i="22"/>
  <c r="AA268" i="22"/>
  <c r="AA267" i="22"/>
  <c r="AA195" i="22"/>
  <c r="AA170" i="22"/>
  <c r="AA43" i="22"/>
  <c r="AA196" i="22"/>
  <c r="AH161" i="22"/>
  <c r="AH152" i="22"/>
  <c r="AH160" i="22"/>
  <c r="AH165" i="22"/>
  <c r="AH153" i="22"/>
  <c r="AH154" i="22"/>
  <c r="AH164" i="22"/>
  <c r="AH155" i="22"/>
  <c r="AH166" i="22"/>
  <c r="AH159" i="22"/>
  <c r="M255" i="22"/>
  <c r="M87" i="22"/>
  <c r="S164" i="22"/>
  <c r="S154" i="22"/>
  <c r="S161" i="22"/>
  <c r="S155" i="22"/>
  <c r="S160" i="22"/>
  <c r="S166" i="22"/>
  <c r="S165" i="22"/>
  <c r="S159" i="22"/>
  <c r="S153" i="22"/>
  <c r="S152" i="22"/>
  <c r="S255" i="22"/>
  <c r="S87" i="22"/>
  <c r="P252" i="22"/>
  <c r="P238" i="22"/>
  <c r="P147" i="22"/>
  <c r="P134" i="22"/>
  <c r="P118" i="22"/>
  <c r="P102" i="22"/>
  <c r="P77" i="22"/>
  <c r="P83" i="22"/>
  <c r="P54" i="22"/>
  <c r="P244" i="22"/>
  <c r="P236" i="22"/>
  <c r="P141" i="22"/>
  <c r="P113" i="22"/>
  <c r="P107" i="22"/>
  <c r="P72" i="22"/>
  <c r="P115" i="22"/>
  <c r="P73" i="22"/>
  <c r="P45" i="22"/>
  <c r="P249" i="22"/>
  <c r="P243" i="22"/>
  <c r="P146" i="22"/>
  <c r="P105" i="22"/>
  <c r="P90" i="22"/>
  <c r="P104" i="22"/>
  <c r="P109" i="22"/>
  <c r="P93" i="22"/>
  <c r="P53" i="22"/>
  <c r="P250" i="22"/>
  <c r="P240" i="22"/>
  <c r="P242" i="22"/>
  <c r="P138" i="22"/>
  <c r="P98" i="22"/>
  <c r="P84" i="22"/>
  <c r="P101" i="22"/>
  <c r="P76" i="22"/>
  <c r="P111" i="22"/>
  <c r="P80" i="22"/>
  <c r="P263" i="22"/>
  <c r="P246" i="22"/>
  <c r="P261" i="22"/>
  <c r="P137" i="22"/>
  <c r="P148" i="22"/>
  <c r="P52" i="22"/>
  <c r="P110" i="22"/>
  <c r="P55" i="22"/>
  <c r="P78" i="22"/>
  <c r="P248" i="22"/>
  <c r="P239" i="22"/>
  <c r="P237" i="22"/>
  <c r="P116" i="22"/>
  <c r="P136" i="22"/>
  <c r="P135" i="22"/>
  <c r="P95" i="22"/>
  <c r="P117" i="22"/>
  <c r="P79" i="22"/>
  <c r="P247" i="22"/>
  <c r="P245" i="22"/>
  <c r="P241" i="22"/>
  <c r="P94" i="22"/>
  <c r="P139" i="22"/>
  <c r="P103" i="22"/>
  <c r="P92" i="22"/>
  <c r="P71" i="22"/>
  <c r="P260" i="22"/>
  <c r="P251" i="22"/>
  <c r="P108" i="22"/>
  <c r="P142" i="22"/>
  <c r="P140" i="22"/>
  <c r="P106" i="22"/>
  <c r="P114" i="22"/>
  <c r="P262" i="22"/>
  <c r="P91" i="22"/>
  <c r="H255" i="22"/>
  <c r="H87" i="22"/>
  <c r="H185" i="22" s="1"/>
  <c r="J264" i="22"/>
  <c r="M250" i="22"/>
  <c r="M241" i="22"/>
  <c r="M236" i="22"/>
  <c r="M116" i="22"/>
  <c r="M79" i="22"/>
  <c r="M105" i="22"/>
  <c r="M73" i="22"/>
  <c r="M102" i="22"/>
  <c r="M72" i="22"/>
  <c r="M262" i="22"/>
  <c r="M244" i="22"/>
  <c r="M148" i="22"/>
  <c r="M108" i="22"/>
  <c r="M78" i="22"/>
  <c r="M83" i="22"/>
  <c r="M107" i="22"/>
  <c r="M54" i="22"/>
  <c r="M53" i="22"/>
  <c r="M247" i="22"/>
  <c r="M239" i="22"/>
  <c r="M136" i="22"/>
  <c r="M94" i="22"/>
  <c r="M71" i="22"/>
  <c r="M201" i="22" s="1"/>
  <c r="M45" i="22"/>
  <c r="M104" i="22"/>
  <c r="M76" i="22"/>
  <c r="M180" i="22" s="1"/>
  <c r="M109" i="22"/>
  <c r="M261" i="22"/>
  <c r="M263" i="22"/>
  <c r="M141" i="22"/>
  <c r="M134" i="22"/>
  <c r="M55" i="22"/>
  <c r="M206" i="22" s="1"/>
  <c r="M135" i="22"/>
  <c r="M191" i="22" s="1"/>
  <c r="M101" i="22"/>
  <c r="M52" i="22"/>
  <c r="M260" i="22"/>
  <c r="M252" i="22"/>
  <c r="M237" i="22"/>
  <c r="M140" i="22"/>
  <c r="M139" i="22"/>
  <c r="M142" i="22"/>
  <c r="M114" i="22"/>
  <c r="M95" i="22"/>
  <c r="M98" i="22"/>
  <c r="M193" i="22" s="1"/>
  <c r="M91" i="22"/>
  <c r="M245" i="22"/>
  <c r="M249" i="22"/>
  <c r="M240" i="22"/>
  <c r="M111" i="22"/>
  <c r="M110" i="22"/>
  <c r="M147" i="22"/>
  <c r="M117" i="22"/>
  <c r="M138" i="22"/>
  <c r="M77" i="22"/>
  <c r="M243" i="22"/>
  <c r="M248" i="22"/>
  <c r="M246" i="22"/>
  <c r="M137" i="22"/>
  <c r="M80" i="22"/>
  <c r="M115" i="22"/>
  <c r="M84" i="22"/>
  <c r="M90" i="22"/>
  <c r="M106" i="22"/>
  <c r="M238" i="22"/>
  <c r="M103" i="22"/>
  <c r="M93" i="22"/>
  <c r="M146" i="22"/>
  <c r="M92" i="22"/>
  <c r="M113" i="22"/>
  <c r="M251" i="22"/>
  <c r="M118" i="22"/>
  <c r="M242" i="22"/>
  <c r="K41" i="29"/>
  <c r="V41" i="29"/>
  <c r="Q41" i="29"/>
  <c r="Y41" i="29"/>
  <c r="W41" i="29"/>
  <c r="I41" i="29"/>
  <c r="M41" i="29"/>
  <c r="Z41" i="29"/>
  <c r="S41" i="29"/>
  <c r="AA41" i="29"/>
  <c r="X41" i="29"/>
  <c r="R41" i="29"/>
  <c r="B41" i="29"/>
  <c r="AJ41" i="29" s="1"/>
  <c r="P41" i="29"/>
  <c r="A42" i="29"/>
  <c r="D41" i="29"/>
  <c r="O41" i="29"/>
  <c r="U41" i="29"/>
  <c r="AB41" i="29"/>
  <c r="E41" i="29"/>
  <c r="N41" i="29"/>
  <c r="AC41" i="29"/>
  <c r="C41" i="29"/>
  <c r="L41" i="29"/>
  <c r="G41" i="29"/>
  <c r="H41" i="29" s="1"/>
  <c r="F41" i="29"/>
  <c r="T41" i="29"/>
  <c r="J41" i="29"/>
  <c r="E196" i="20"/>
  <c r="O157" i="39" s="1"/>
  <c r="G184" i="20"/>
  <c r="E87" i="20"/>
  <c r="O48" i="39" s="1"/>
  <c r="E252" i="20"/>
  <c r="O211" i="39" s="1"/>
  <c r="E118" i="20"/>
  <c r="O79" i="39" s="1"/>
  <c r="E260" i="20"/>
  <c r="O220" i="39" s="1"/>
  <c r="E240" i="20"/>
  <c r="O199" i="39" s="1"/>
  <c r="E104" i="20"/>
  <c r="O65" i="39" s="1"/>
  <c r="E239" i="20"/>
  <c r="O198" i="39" s="1"/>
  <c r="E105" i="20"/>
  <c r="O66" i="39" s="1"/>
  <c r="E238" i="20"/>
  <c r="O197" i="39" s="1"/>
  <c r="E90" i="20"/>
  <c r="O51" i="39" s="1"/>
  <c r="E123" i="20"/>
  <c r="O84" i="39" s="1"/>
  <c r="E228" i="20"/>
  <c r="O189" i="39" s="1"/>
  <c r="E152" i="20"/>
  <c r="O114" i="39" s="1"/>
  <c r="E165" i="20"/>
  <c r="O128" i="39" s="1"/>
  <c r="E59" i="20"/>
  <c r="O20" i="39" s="1"/>
  <c r="E58" i="20"/>
  <c r="O19" i="39" s="1"/>
  <c r="E189" i="20"/>
  <c r="O150" i="39" s="1"/>
  <c r="E179" i="20"/>
  <c r="O140" i="39" s="1"/>
  <c r="E178" i="20"/>
  <c r="O139" i="39" s="1"/>
  <c r="E174" i="18"/>
  <c r="N135" i="39" s="1"/>
  <c r="E184" i="18"/>
  <c r="N145" i="39" s="1"/>
  <c r="R44" i="25"/>
  <c r="T53" i="25"/>
  <c r="E200" i="18"/>
  <c r="N161" i="39" s="1"/>
  <c r="J223" i="22"/>
  <c r="J67" i="22"/>
  <c r="J215" i="22"/>
  <c r="J61" i="22"/>
  <c r="J176" i="22" s="1"/>
  <c r="J213" i="22"/>
  <c r="J60" i="22"/>
  <c r="J175" i="22" s="1"/>
  <c r="J212" i="22"/>
  <c r="J59" i="22"/>
  <c r="J174" i="22" s="1"/>
  <c r="J211" i="22"/>
  <c r="J68" i="22"/>
  <c r="J222" i="22"/>
  <c r="J64" i="22"/>
  <c r="J217" i="22"/>
  <c r="J216" i="22"/>
  <c r="J44" i="22"/>
  <c r="J214" i="22"/>
  <c r="J58" i="22"/>
  <c r="J173" i="22" s="1"/>
  <c r="AA218" i="22"/>
  <c r="AH250" i="22"/>
  <c r="AH240" i="22"/>
  <c r="AH136" i="22"/>
  <c r="AH135" i="22"/>
  <c r="AH77" i="22"/>
  <c r="AH107" i="22"/>
  <c r="AH95" i="22"/>
  <c r="AH72" i="22"/>
  <c r="AH263" i="22"/>
  <c r="AH242" i="22"/>
  <c r="AH252" i="22"/>
  <c r="AH141" i="22"/>
  <c r="AH138" i="22"/>
  <c r="AH54" i="22"/>
  <c r="AH98" i="22"/>
  <c r="AH55" i="22"/>
  <c r="AH79" i="22"/>
  <c r="AH53" i="22"/>
  <c r="AH248" i="22"/>
  <c r="AH247" i="22"/>
  <c r="AH243" i="22"/>
  <c r="AH114" i="22"/>
  <c r="AH110" i="22"/>
  <c r="AH109" i="22"/>
  <c r="AH102" i="22"/>
  <c r="AH80" i="22"/>
  <c r="AH117" i="22"/>
  <c r="AH262" i="22"/>
  <c r="AH238" i="22"/>
  <c r="AH249" i="22"/>
  <c r="AH106" i="22"/>
  <c r="AH146" i="22"/>
  <c r="AH94" i="22"/>
  <c r="AH90" i="22"/>
  <c r="AH78" i="22"/>
  <c r="AH91" i="22"/>
  <c r="AH261" i="22"/>
  <c r="AH244" i="22"/>
  <c r="AH241" i="22"/>
  <c r="AH137" i="22"/>
  <c r="AH134" i="22"/>
  <c r="AH84" i="22"/>
  <c r="AH108" i="22"/>
  <c r="AH140" i="22"/>
  <c r="AH83" i="22"/>
  <c r="AH246" i="22"/>
  <c r="AH237" i="22"/>
  <c r="AH239" i="22"/>
  <c r="AH111" i="22"/>
  <c r="AH116" i="22"/>
  <c r="AH73" i="22"/>
  <c r="AH93" i="22"/>
  <c r="AH76" i="22"/>
  <c r="AH52" i="22"/>
  <c r="AH245" i="22"/>
  <c r="AH251" i="22"/>
  <c r="AH139" i="22"/>
  <c r="AH142" i="22"/>
  <c r="AH92" i="22"/>
  <c r="AH115" i="22"/>
  <c r="AH113" i="22"/>
  <c r="AH104" i="22"/>
  <c r="AH45" i="22"/>
  <c r="AH260" i="22"/>
  <c r="AH71" i="22"/>
  <c r="AH236" i="22"/>
  <c r="AH148" i="22"/>
  <c r="AH103" i="22"/>
  <c r="AH105" i="22"/>
  <c r="AH118" i="22"/>
  <c r="AH147" i="22"/>
  <c r="AH101" i="22"/>
  <c r="J218" i="22"/>
  <c r="G180" i="22"/>
  <c r="G190" i="22"/>
  <c r="G191" i="22"/>
  <c r="G205" i="22"/>
  <c r="G175" i="22"/>
  <c r="G206" i="22"/>
  <c r="G183" i="22"/>
  <c r="G182" i="22"/>
  <c r="G202" i="22"/>
  <c r="X195" i="22"/>
  <c r="X170" i="22"/>
  <c r="X196" i="22"/>
  <c r="X43" i="22"/>
  <c r="X267" i="22"/>
  <c r="X268" i="22"/>
  <c r="Q218" i="22"/>
  <c r="Y87" i="22"/>
  <c r="Y255" i="22"/>
  <c r="Y211" i="22"/>
  <c r="Y64" i="22"/>
  <c r="Y222" i="22"/>
  <c r="Y215" i="22"/>
  <c r="Y67" i="22"/>
  <c r="Y214" i="22"/>
  <c r="Y68" i="22"/>
  <c r="Y216" i="22"/>
  <c r="Y58" i="22"/>
  <c r="Y223" i="22"/>
  <c r="Y60" i="22"/>
  <c r="Y213" i="22"/>
  <c r="Y59" i="22"/>
  <c r="Y217" i="22"/>
  <c r="Y61" i="22"/>
  <c r="Y212" i="22"/>
  <c r="Y44" i="22"/>
  <c r="O160" i="22"/>
  <c r="O164" i="22"/>
  <c r="O159" i="22"/>
  <c r="O155" i="22"/>
  <c r="O165" i="22"/>
  <c r="O154" i="22"/>
  <c r="O152" i="22"/>
  <c r="O153" i="22"/>
  <c r="O166" i="22"/>
  <c r="O161" i="22"/>
  <c r="H267" i="22"/>
  <c r="H268" i="22"/>
  <c r="H196" i="22"/>
  <c r="H170" i="22"/>
  <c r="H195" i="22"/>
  <c r="H43" i="22"/>
  <c r="J267" i="22"/>
  <c r="J196" i="22"/>
  <c r="J195" i="22"/>
  <c r="J170" i="22"/>
  <c r="J43" i="22"/>
  <c r="J268" i="22"/>
  <c r="R152" i="22"/>
  <c r="R160" i="22"/>
  <c r="R165" i="22"/>
  <c r="R153" i="22"/>
  <c r="R161" i="22"/>
  <c r="R154" i="22"/>
  <c r="R159" i="22"/>
  <c r="R164" i="22"/>
  <c r="R166" i="22"/>
  <c r="R155" i="22"/>
  <c r="T228" i="22"/>
  <c r="T130" i="22"/>
  <c r="T122" i="22"/>
  <c r="T127" i="22"/>
  <c r="T126" i="22"/>
  <c r="T125" i="22"/>
  <c r="T124" i="22"/>
  <c r="T131" i="22"/>
  <c r="T128" i="22"/>
  <c r="T121" i="22"/>
  <c r="T129" i="22"/>
  <c r="T123" i="22"/>
  <c r="I223" i="22"/>
  <c r="I61" i="22"/>
  <c r="I217" i="22"/>
  <c r="I44" i="22"/>
  <c r="I213" i="22"/>
  <c r="I67" i="22"/>
  <c r="I215" i="22"/>
  <c r="I64" i="22"/>
  <c r="I212" i="22"/>
  <c r="I60" i="22"/>
  <c r="I222" i="22"/>
  <c r="I211" i="22"/>
  <c r="I59" i="22"/>
  <c r="I216" i="22"/>
  <c r="I58" i="22"/>
  <c r="I214" i="22"/>
  <c r="I68" i="22"/>
  <c r="AJ264" i="22"/>
  <c r="K211" i="22"/>
  <c r="K58" i="22"/>
  <c r="K217" i="22"/>
  <c r="K223" i="22"/>
  <c r="K67" i="22"/>
  <c r="K216" i="22"/>
  <c r="K64" i="22"/>
  <c r="K222" i="22"/>
  <c r="K60" i="22"/>
  <c r="K214" i="22"/>
  <c r="K44" i="22"/>
  <c r="K213" i="22"/>
  <c r="K59" i="22"/>
  <c r="K212" i="22"/>
  <c r="K68" i="22"/>
  <c r="K215" i="22"/>
  <c r="K61" i="22"/>
  <c r="K176" i="22" s="1"/>
  <c r="X197" i="22"/>
  <c r="X207" i="22"/>
  <c r="X180" i="22"/>
  <c r="X206" i="22"/>
  <c r="X189" i="22"/>
  <c r="X179" i="22"/>
  <c r="X184" i="22"/>
  <c r="X181" i="22"/>
  <c r="X187" i="22"/>
  <c r="X175" i="22"/>
  <c r="X200" i="22"/>
  <c r="X204" i="22"/>
  <c r="X173" i="22"/>
  <c r="X203" i="22"/>
  <c r="X177" i="22"/>
  <c r="X198" i="22"/>
  <c r="X202" i="22"/>
  <c r="X201" i="22"/>
  <c r="X176" i="22"/>
  <c r="X191" i="22"/>
  <c r="X190" i="22"/>
  <c r="X194" i="22"/>
  <c r="X193" i="22"/>
  <c r="X182" i="22"/>
  <c r="X186" i="22"/>
  <c r="X183" i="22"/>
  <c r="X192" i="22"/>
  <c r="X174" i="22"/>
  <c r="X205" i="22"/>
  <c r="X178" i="22"/>
  <c r="X185" i="22"/>
  <c r="O170" i="22"/>
  <c r="O43" i="22"/>
  <c r="O267" i="22"/>
  <c r="O268" i="22"/>
  <c r="O195" i="22"/>
  <c r="O196" i="22"/>
  <c r="Q255" i="22"/>
  <c r="Q87" i="22"/>
  <c r="AD215" i="22"/>
  <c r="AD67" i="22"/>
  <c r="AD222" i="22"/>
  <c r="AD44" i="22"/>
  <c r="AD214" i="22"/>
  <c r="AD58" i="22"/>
  <c r="AD213" i="22"/>
  <c r="AD59" i="22"/>
  <c r="AD216" i="22"/>
  <c r="AD68" i="22"/>
  <c r="AD211" i="22"/>
  <c r="AD64" i="22"/>
  <c r="AD217" i="22"/>
  <c r="AD212" i="22"/>
  <c r="AD60" i="22"/>
  <c r="AD223" i="22"/>
  <c r="AD61" i="22"/>
  <c r="AH130" i="22"/>
  <c r="AH125" i="22"/>
  <c r="AH131" i="22"/>
  <c r="AH123" i="22"/>
  <c r="AH127" i="22"/>
  <c r="AH129" i="22"/>
  <c r="AH122" i="22"/>
  <c r="AH121" i="22"/>
  <c r="AH128" i="22"/>
  <c r="AH228" i="22"/>
  <c r="AH126" i="22"/>
  <c r="AH124" i="22"/>
  <c r="G262" i="22"/>
  <c r="G246" i="22"/>
  <c r="G142" i="22"/>
  <c r="G95" i="22"/>
  <c r="G105" i="22"/>
  <c r="G103" i="22"/>
  <c r="G118" i="22"/>
  <c r="G72" i="22"/>
  <c r="G83" i="22"/>
  <c r="G241" i="22"/>
  <c r="G252" i="22"/>
  <c r="G134" i="22"/>
  <c r="G114" i="22"/>
  <c r="G91" i="22"/>
  <c r="G94" i="22"/>
  <c r="G108" i="22"/>
  <c r="G107" i="22"/>
  <c r="G52" i="22"/>
  <c r="G179" i="22" s="1"/>
  <c r="G251" i="22"/>
  <c r="G261" i="22"/>
  <c r="G244" i="22"/>
  <c r="G139" i="22"/>
  <c r="G106" i="22"/>
  <c r="G76" i="22"/>
  <c r="G115" i="22"/>
  <c r="G102" i="22"/>
  <c r="G110" i="22"/>
  <c r="G55" i="22"/>
  <c r="G249" i="22"/>
  <c r="G240" i="22"/>
  <c r="G242" i="22"/>
  <c r="G146" i="22"/>
  <c r="G187" i="22" s="1"/>
  <c r="G147" i="22"/>
  <c r="G53" i="22"/>
  <c r="G54" i="22"/>
  <c r="G104" i="22"/>
  <c r="G263" i="22"/>
  <c r="G239" i="22"/>
  <c r="G236" i="22"/>
  <c r="G136" i="22"/>
  <c r="G141" i="22"/>
  <c r="G140" i="22"/>
  <c r="G98" i="22"/>
  <c r="G194" i="22" s="1"/>
  <c r="G90" i="22"/>
  <c r="G77" i="22"/>
  <c r="G248" i="22"/>
  <c r="G250" i="22"/>
  <c r="G238" i="22"/>
  <c r="G117" i="22"/>
  <c r="G138" i="22"/>
  <c r="G137" i="22"/>
  <c r="G80" i="22"/>
  <c r="G71" i="22"/>
  <c r="G93" i="22"/>
  <c r="G260" i="22"/>
  <c r="G243" i="22"/>
  <c r="G247" i="22"/>
  <c r="G109" i="22"/>
  <c r="G135" i="22"/>
  <c r="G111" i="22"/>
  <c r="G79" i="22"/>
  <c r="G45" i="22"/>
  <c r="G113" i="22"/>
  <c r="G245" i="22"/>
  <c r="G237" i="22"/>
  <c r="G148" i="22"/>
  <c r="G101" i="22"/>
  <c r="G116" i="22"/>
  <c r="G73" i="22"/>
  <c r="G78" i="22"/>
  <c r="G84" i="22"/>
  <c r="G92" i="22"/>
  <c r="M161" i="22"/>
  <c r="M165" i="22"/>
  <c r="M152" i="22"/>
  <c r="M160" i="22"/>
  <c r="M166" i="22"/>
  <c r="M153" i="22"/>
  <c r="M154" i="22"/>
  <c r="M155" i="22"/>
  <c r="M164" i="22"/>
  <c r="M159" i="22"/>
  <c r="O264" i="22"/>
  <c r="S43" i="22"/>
  <c r="S196" i="22"/>
  <c r="S268" i="22"/>
  <c r="S267" i="22"/>
  <c r="S170" i="22"/>
  <c r="S195" i="22"/>
  <c r="I165" i="22"/>
  <c r="I153" i="22"/>
  <c r="I160" i="22"/>
  <c r="I161" i="22"/>
  <c r="I159" i="22"/>
  <c r="I154" i="22"/>
  <c r="I164" i="22"/>
  <c r="I166" i="22"/>
  <c r="I152" i="22"/>
  <c r="I155" i="22"/>
  <c r="P170" i="22"/>
  <c r="P43" i="22"/>
  <c r="P268" i="22"/>
  <c r="P267" i="22"/>
  <c r="P196" i="22"/>
  <c r="P195" i="22"/>
  <c r="AB243" i="22"/>
  <c r="AB238" i="22"/>
  <c r="AB134" i="22"/>
  <c r="AB95" i="22"/>
  <c r="AB111" i="22"/>
  <c r="AB78" i="22"/>
  <c r="AB54" i="22"/>
  <c r="AB98" i="22"/>
  <c r="AB77" i="22"/>
  <c r="AB262" i="22"/>
  <c r="AB263" i="22"/>
  <c r="AB241" i="22"/>
  <c r="AB136" i="22"/>
  <c r="AB140" i="22"/>
  <c r="AB90" i="22"/>
  <c r="AB141" i="22"/>
  <c r="AB108" i="22"/>
  <c r="AB115" i="22"/>
  <c r="AB92" i="22"/>
  <c r="AB261" i="22"/>
  <c r="AB248" i="22"/>
  <c r="AB237" i="22"/>
  <c r="AB147" i="22"/>
  <c r="AB84" i="22"/>
  <c r="AB110" i="22"/>
  <c r="AB105" i="22"/>
  <c r="AB73" i="22"/>
  <c r="AB246" i="22"/>
  <c r="AB236" i="22"/>
  <c r="AB247" i="22"/>
  <c r="AB104" i="22"/>
  <c r="AB139" i="22"/>
  <c r="AB52" i="22"/>
  <c r="AB107" i="22"/>
  <c r="AB102" i="22"/>
  <c r="AB135" i="22"/>
  <c r="AB260" i="22"/>
  <c r="AB250" i="22"/>
  <c r="AB242" i="22"/>
  <c r="AB148" i="22"/>
  <c r="AB116" i="22"/>
  <c r="AB114" i="22"/>
  <c r="AB113" i="22"/>
  <c r="AB93" i="22"/>
  <c r="AB118" i="22"/>
  <c r="AB252" i="22"/>
  <c r="AB249" i="22"/>
  <c r="AB239" i="22"/>
  <c r="AB117" i="22"/>
  <c r="AB106" i="22"/>
  <c r="AB138" i="22"/>
  <c r="AB76" i="22"/>
  <c r="AB91" i="22"/>
  <c r="AB53" i="22"/>
  <c r="AB251" i="22"/>
  <c r="AB240" i="22"/>
  <c r="AB142" i="22"/>
  <c r="AB101" i="22"/>
  <c r="AB146" i="22"/>
  <c r="AB79" i="22"/>
  <c r="AB94" i="22"/>
  <c r="AB45" i="22"/>
  <c r="AB55" i="22"/>
  <c r="AB72" i="22"/>
  <c r="AB80" i="22"/>
  <c r="AB103" i="22"/>
  <c r="AB71" i="22"/>
  <c r="AB244" i="22"/>
  <c r="AB83" i="22"/>
  <c r="AB245" i="22"/>
  <c r="AB137" i="22"/>
  <c r="AB109" i="22"/>
  <c r="K264" i="22"/>
  <c r="L217" i="22"/>
  <c r="L214" i="22"/>
  <c r="L68" i="22"/>
  <c r="L216" i="22"/>
  <c r="L59" i="22"/>
  <c r="L223" i="22"/>
  <c r="L58" i="22"/>
  <c r="L173" i="22" s="1"/>
  <c r="L215" i="22"/>
  <c r="L67" i="22"/>
  <c r="L212" i="22"/>
  <c r="L60" i="22"/>
  <c r="L211" i="22"/>
  <c r="L44" i="22"/>
  <c r="L213" i="22"/>
  <c r="L64" i="22"/>
  <c r="L222" i="22"/>
  <c r="L61" i="22"/>
  <c r="AG129" i="22"/>
  <c r="AG123" i="22"/>
  <c r="AG130" i="22"/>
  <c r="AG131" i="22"/>
  <c r="AG122" i="22"/>
  <c r="AG125" i="22"/>
  <c r="AG127" i="22"/>
  <c r="AG128" i="22"/>
  <c r="AG121" i="22"/>
  <c r="AG124" i="22"/>
  <c r="AG228" i="22"/>
  <c r="AG126" i="22"/>
  <c r="E95" i="20"/>
  <c r="O56" i="39" s="1"/>
  <c r="E261" i="20"/>
  <c r="O221" i="39" s="1"/>
  <c r="G183" i="20"/>
  <c r="E84" i="20"/>
  <c r="O45" i="39" s="1"/>
  <c r="E80" i="20"/>
  <c r="O41" i="39" s="1"/>
  <c r="E250" i="20"/>
  <c r="O209" i="39" s="1"/>
  <c r="E78" i="20"/>
  <c r="O39" i="39" s="1"/>
  <c r="E134" i="20"/>
  <c r="O96" i="39" s="1"/>
  <c r="E263" i="20"/>
  <c r="O223" i="39" s="1"/>
  <c r="E130" i="20"/>
  <c r="O91" i="39" s="1"/>
  <c r="E125" i="20"/>
  <c r="O86" i="39" s="1"/>
  <c r="E121" i="20"/>
  <c r="E159" i="20"/>
  <c r="O121" i="39" s="1"/>
  <c r="E154" i="20"/>
  <c r="O116" i="39" s="1"/>
  <c r="AD112" i="24" l="1"/>
  <c r="U219" i="22"/>
  <c r="L219" i="22"/>
  <c r="M219" i="22"/>
  <c r="N219" i="22"/>
  <c r="E219" i="20"/>
  <c r="O180" i="39" s="1"/>
  <c r="O237" i="39" s="1"/>
  <c r="AF219" i="22"/>
  <c r="AF221" i="22" s="1"/>
  <c r="AG219" i="22"/>
  <c r="AG221" i="22" s="1"/>
  <c r="Z219" i="22"/>
  <c r="Z221" i="22" s="1"/>
  <c r="V219" i="22"/>
  <c r="T219" i="22"/>
  <c r="T221" i="22" s="1"/>
  <c r="W219" i="22"/>
  <c r="AB219" i="22"/>
  <c r="AA219" i="22"/>
  <c r="R219" i="22"/>
  <c r="R221" i="22" s="1"/>
  <c r="I219" i="22"/>
  <c r="I221" i="22" s="1"/>
  <c r="Y219" i="22"/>
  <c r="Y221" i="22" s="1"/>
  <c r="S219" i="22"/>
  <c r="X219" i="22"/>
  <c r="X221" i="22" s="1"/>
  <c r="P219" i="22"/>
  <c r="Q219" i="22"/>
  <c r="AJ219" i="22"/>
  <c r="AJ221" i="22" s="1"/>
  <c r="H219" i="22"/>
  <c r="H221" i="22" s="1"/>
  <c r="AE219" i="22"/>
  <c r="AE221" i="22" s="1"/>
  <c r="AH219" i="22"/>
  <c r="AH221" i="22" s="1"/>
  <c r="AD219" i="22"/>
  <c r="AC219" i="22"/>
  <c r="AC221" i="22" s="1"/>
  <c r="G219" i="22"/>
  <c r="K219" i="22"/>
  <c r="K221" i="22" s="1"/>
  <c r="O219" i="22"/>
  <c r="J219" i="22"/>
  <c r="J221" i="22" s="1"/>
  <c r="AI219" i="22"/>
  <c r="AI221" i="22" s="1"/>
  <c r="R188" i="24"/>
  <c r="R199" i="24"/>
  <c r="R208" i="24"/>
  <c r="AE188" i="24"/>
  <c r="AE199" i="24"/>
  <c r="AE208" i="24"/>
  <c r="AG188" i="24"/>
  <c r="AG199" i="24"/>
  <c r="AG208" i="24"/>
  <c r="Y188" i="24"/>
  <c r="Y199" i="24"/>
  <c r="Y208" i="24"/>
  <c r="X188" i="24"/>
  <c r="X199" i="24"/>
  <c r="X208" i="24"/>
  <c r="N188" i="24"/>
  <c r="N208" i="24"/>
  <c r="N199" i="24"/>
  <c r="J188" i="24"/>
  <c r="J199" i="24"/>
  <c r="J208" i="24"/>
  <c r="W199" i="24"/>
  <c r="W208" i="24"/>
  <c r="W188" i="24"/>
  <c r="V188" i="24"/>
  <c r="V199" i="24"/>
  <c r="V208" i="24"/>
  <c r="AD188" i="24"/>
  <c r="AD199" i="24"/>
  <c r="AD208" i="24"/>
  <c r="AB188" i="24"/>
  <c r="AB199" i="24"/>
  <c r="AB208" i="24"/>
  <c r="H188" i="24"/>
  <c r="H199" i="24"/>
  <c r="H208" i="24"/>
  <c r="O188" i="24"/>
  <c r="O208" i="24"/>
  <c r="O199" i="24"/>
  <c r="K188" i="24"/>
  <c r="K208" i="24"/>
  <c r="K199" i="24"/>
  <c r="T188" i="24"/>
  <c r="T199" i="24"/>
  <c r="T208" i="24"/>
  <c r="S188" i="24"/>
  <c r="S208" i="24"/>
  <c r="S199" i="24"/>
  <c r="AA188" i="24"/>
  <c r="AA208" i="24"/>
  <c r="AA199" i="24"/>
  <c r="Q188" i="24"/>
  <c r="Q199" i="24"/>
  <c r="Q208" i="24"/>
  <c r="I188" i="24"/>
  <c r="I199" i="24"/>
  <c r="I208" i="24"/>
  <c r="AI188" i="24"/>
  <c r="AI208" i="24"/>
  <c r="AI199" i="24"/>
  <c r="U188" i="24"/>
  <c r="U199" i="24"/>
  <c r="U208" i="24"/>
  <c r="M188" i="24"/>
  <c r="M199" i="24"/>
  <c r="M208" i="24"/>
  <c r="Z188" i="24"/>
  <c r="Z199" i="24"/>
  <c r="Z208" i="24"/>
  <c r="L188" i="24"/>
  <c r="L199" i="24"/>
  <c r="L208" i="24"/>
  <c r="AF188" i="24"/>
  <c r="AF199" i="24"/>
  <c r="AF208" i="24"/>
  <c r="P188" i="24"/>
  <c r="P199" i="24"/>
  <c r="P208" i="24"/>
  <c r="G188" i="24"/>
  <c r="G199" i="24"/>
  <c r="G208" i="24"/>
  <c r="AJ188" i="24"/>
  <c r="AJ199" i="24"/>
  <c r="AJ208" i="24"/>
  <c r="AC188" i="24"/>
  <c r="AC199" i="24"/>
  <c r="AC208" i="24"/>
  <c r="AH188" i="24"/>
  <c r="AH199" i="24"/>
  <c r="AH208" i="24"/>
  <c r="S258" i="24"/>
  <c r="S259" i="24"/>
  <c r="N259" i="24"/>
  <c r="N258" i="24"/>
  <c r="J258" i="24"/>
  <c r="J259" i="24"/>
  <c r="I259" i="24"/>
  <c r="I258" i="24"/>
  <c r="R259" i="24"/>
  <c r="R258" i="24"/>
  <c r="Q259" i="24"/>
  <c r="Q258" i="24"/>
  <c r="V258" i="24"/>
  <c r="V259" i="24"/>
  <c r="M258" i="24"/>
  <c r="M259" i="24"/>
  <c r="AC259" i="24"/>
  <c r="AC258" i="24"/>
  <c r="AE258" i="24"/>
  <c r="AE259" i="24"/>
  <c r="AG258" i="24"/>
  <c r="AG259" i="24"/>
  <c r="AJ259" i="24"/>
  <c r="AJ258" i="24"/>
  <c r="P258" i="24"/>
  <c r="P259" i="24"/>
  <c r="K258" i="24"/>
  <c r="K259" i="24"/>
  <c r="AB259" i="24"/>
  <c r="AB258" i="24"/>
  <c r="T259" i="24"/>
  <c r="T258" i="24"/>
  <c r="X258" i="24"/>
  <c r="X259" i="24"/>
  <c r="L259" i="24"/>
  <c r="L258" i="24"/>
  <c r="U259" i="24"/>
  <c r="U258" i="24"/>
  <c r="AA258" i="24"/>
  <c r="AA259" i="24"/>
  <c r="H258" i="24"/>
  <c r="H259" i="24"/>
  <c r="AH258" i="24"/>
  <c r="AH259" i="24"/>
  <c r="AI258" i="24"/>
  <c r="AI259" i="24"/>
  <c r="Y258" i="24"/>
  <c r="Y259" i="24"/>
  <c r="Z259" i="24"/>
  <c r="Z258" i="24"/>
  <c r="O259" i="24"/>
  <c r="O258" i="24"/>
  <c r="AF259" i="24"/>
  <c r="AF258" i="24"/>
  <c r="G259" i="24"/>
  <c r="G258" i="24"/>
  <c r="W258" i="24"/>
  <c r="W259" i="24"/>
  <c r="AD258" i="24"/>
  <c r="AD259" i="24"/>
  <c r="S231" i="24"/>
  <c r="S230" i="24"/>
  <c r="S226" i="24"/>
  <c r="S227" i="24"/>
  <c r="K231" i="24"/>
  <c r="K230" i="24"/>
  <c r="K226" i="24"/>
  <c r="K227" i="24"/>
  <c r="AD230" i="24"/>
  <c r="AD231" i="24"/>
  <c r="AD227" i="24"/>
  <c r="AD226" i="24"/>
  <c r="AH230" i="24"/>
  <c r="AH231" i="24"/>
  <c r="AH226" i="24"/>
  <c r="AH227" i="24"/>
  <c r="R230" i="24"/>
  <c r="R231" i="24"/>
  <c r="R227" i="24"/>
  <c r="R226" i="24"/>
  <c r="U231" i="24"/>
  <c r="U230" i="24"/>
  <c r="U227" i="24"/>
  <c r="U226" i="24"/>
  <c r="Z230" i="24"/>
  <c r="Z231" i="24"/>
  <c r="Z227" i="24"/>
  <c r="Z226" i="24"/>
  <c r="X230" i="24"/>
  <c r="X231" i="24"/>
  <c r="X226" i="24"/>
  <c r="X227" i="24"/>
  <c r="J230" i="24"/>
  <c r="J231" i="24"/>
  <c r="J227" i="24"/>
  <c r="J226" i="24"/>
  <c r="AC231" i="24"/>
  <c r="AC230" i="24"/>
  <c r="AC227" i="24"/>
  <c r="AC226" i="24"/>
  <c r="Y230" i="24"/>
  <c r="Y231" i="24"/>
  <c r="Y226" i="24"/>
  <c r="Y227" i="24"/>
  <c r="L231" i="24"/>
  <c r="L230" i="24"/>
  <c r="L227" i="24"/>
  <c r="L226" i="24"/>
  <c r="G231" i="24"/>
  <c r="G230" i="24"/>
  <c r="G227" i="24"/>
  <c r="G226" i="24"/>
  <c r="V230" i="24"/>
  <c r="V231" i="24"/>
  <c r="V227" i="24"/>
  <c r="V226" i="24"/>
  <c r="M231" i="24"/>
  <c r="M230" i="24"/>
  <c r="M226" i="24"/>
  <c r="M227" i="24"/>
  <c r="AE231" i="24"/>
  <c r="AE230" i="24"/>
  <c r="AE227" i="24"/>
  <c r="AE226" i="24"/>
  <c r="O231" i="24"/>
  <c r="O230" i="24"/>
  <c r="O227" i="24"/>
  <c r="O226" i="24"/>
  <c r="P230" i="24"/>
  <c r="P231" i="24"/>
  <c r="P227" i="24"/>
  <c r="P226" i="24"/>
  <c r="I230" i="24"/>
  <c r="I231" i="24"/>
  <c r="I226" i="24"/>
  <c r="I227" i="24"/>
  <c r="H230" i="24"/>
  <c r="H231" i="24"/>
  <c r="H227" i="24"/>
  <c r="H226" i="24"/>
  <c r="AG230" i="24"/>
  <c r="AG231" i="24"/>
  <c r="AG226" i="24"/>
  <c r="AG227" i="24"/>
  <c r="N230" i="24"/>
  <c r="N231" i="24"/>
  <c r="N227" i="24"/>
  <c r="N226" i="24"/>
  <c r="AI231" i="24"/>
  <c r="AI230" i="24"/>
  <c r="AI226" i="24"/>
  <c r="AI227" i="24"/>
  <c r="AF230" i="24"/>
  <c r="AF231" i="24"/>
  <c r="AF226" i="24"/>
  <c r="AF227" i="24"/>
  <c r="W231" i="24"/>
  <c r="W230" i="24"/>
  <c r="W226" i="24"/>
  <c r="W227" i="24"/>
  <c r="AJ231" i="24"/>
  <c r="AJ230" i="24"/>
  <c r="AJ227" i="24"/>
  <c r="AJ226" i="24"/>
  <c r="AA231" i="24"/>
  <c r="AA230" i="24"/>
  <c r="AA226" i="24"/>
  <c r="AA227" i="24"/>
  <c r="AB231" i="24"/>
  <c r="AB230" i="24"/>
  <c r="AB227" i="24"/>
  <c r="AB226" i="24"/>
  <c r="T231" i="24"/>
  <c r="T230" i="24"/>
  <c r="T227" i="24"/>
  <c r="T226" i="24"/>
  <c r="Q230" i="24"/>
  <c r="Q231" i="24"/>
  <c r="Q226" i="24"/>
  <c r="Q227" i="24"/>
  <c r="E201" i="20"/>
  <c r="O162" i="39" s="1"/>
  <c r="R112" i="24"/>
  <c r="M143" i="24"/>
  <c r="W143" i="24"/>
  <c r="AG143" i="24"/>
  <c r="I112" i="24"/>
  <c r="AA112" i="24"/>
  <c r="AD143" i="24"/>
  <c r="AH112" i="24"/>
  <c r="AG112" i="24"/>
  <c r="X112" i="24"/>
  <c r="P143" i="24"/>
  <c r="AE112" i="24"/>
  <c r="V112" i="24"/>
  <c r="N112" i="24"/>
  <c r="N143" i="24"/>
  <c r="AC143" i="24"/>
  <c r="S143" i="24"/>
  <c r="S112" i="24"/>
  <c r="AB143" i="24"/>
  <c r="AI143" i="24"/>
  <c r="I143" i="24"/>
  <c r="AE143" i="24"/>
  <c r="O143" i="24"/>
  <c r="X143" i="24"/>
  <c r="J143" i="24"/>
  <c r="R143" i="24"/>
  <c r="T143" i="24"/>
  <c r="E143" i="22"/>
  <c r="P105" i="39" s="1"/>
  <c r="Z143" i="24"/>
  <c r="U143" i="24"/>
  <c r="AA143" i="24"/>
  <c r="L143" i="24"/>
  <c r="H143" i="24"/>
  <c r="G143" i="24"/>
  <c r="Y143" i="24"/>
  <c r="AJ143" i="24"/>
  <c r="AF143" i="24"/>
  <c r="K143" i="24"/>
  <c r="AC112" i="24"/>
  <c r="V143" i="24"/>
  <c r="AH143" i="24"/>
  <c r="U112" i="24"/>
  <c r="M112" i="24"/>
  <c r="Z112" i="24"/>
  <c r="H112" i="24"/>
  <c r="W112" i="24"/>
  <c r="AB112" i="24"/>
  <c r="L112" i="24"/>
  <c r="E112" i="22"/>
  <c r="P73" i="39" s="1"/>
  <c r="F110" i="24"/>
  <c r="G112" i="24"/>
  <c r="T112" i="24"/>
  <c r="AI112" i="24"/>
  <c r="AF112" i="24"/>
  <c r="Q112" i="24"/>
  <c r="AJ112" i="24"/>
  <c r="P112" i="24"/>
  <c r="K112" i="24"/>
  <c r="J112" i="24"/>
  <c r="E142" i="22"/>
  <c r="P104" i="39" s="1"/>
  <c r="H194" i="22"/>
  <c r="E194" i="22" s="1"/>
  <c r="P155" i="39" s="1"/>
  <c r="P221" i="22"/>
  <c r="M221" i="22"/>
  <c r="Q221" i="22"/>
  <c r="H189" i="22"/>
  <c r="H207" i="22"/>
  <c r="U221" i="22"/>
  <c r="H187" i="22"/>
  <c r="E187" i="22" s="1"/>
  <c r="P148" i="39" s="1"/>
  <c r="W221" i="22"/>
  <c r="AD221" i="22"/>
  <c r="O221" i="22"/>
  <c r="U56" i="27" a="1"/>
  <c r="U56" i="27" s="1"/>
  <c r="H181" i="22"/>
  <c r="E179" i="22"/>
  <c r="P140" i="39" s="1"/>
  <c r="E136" i="22"/>
  <c r="P98" i="39" s="1"/>
  <c r="E73" i="22"/>
  <c r="P34" i="39" s="1"/>
  <c r="E79" i="22"/>
  <c r="P40" i="39" s="1"/>
  <c r="E71" i="22"/>
  <c r="P32" i="39" s="1"/>
  <c r="E77" i="22"/>
  <c r="P38" i="39" s="1"/>
  <c r="E263" i="22"/>
  <c r="P223" i="39" s="1"/>
  <c r="E240" i="22"/>
  <c r="P199" i="39" s="1"/>
  <c r="E139" i="22"/>
  <c r="P101" i="39" s="1"/>
  <c r="E91" i="22"/>
  <c r="P52" i="39" s="1"/>
  <c r="E103" i="22"/>
  <c r="P64" i="39" s="1"/>
  <c r="E190" i="22"/>
  <c r="P151" i="39" s="1"/>
  <c r="E155" i="22"/>
  <c r="P117" i="39" s="1"/>
  <c r="R38" i="37"/>
  <c r="B38" i="37"/>
  <c r="AJ38" i="37" s="1"/>
  <c r="S38" i="37"/>
  <c r="G38" i="37"/>
  <c r="H38" i="37" s="1"/>
  <c r="T38" i="37"/>
  <c r="X38" i="37"/>
  <c r="V38" i="37"/>
  <c r="AB38" i="37"/>
  <c r="M38" i="37"/>
  <c r="O38" i="37"/>
  <c r="L38" i="37"/>
  <c r="Q38" i="37"/>
  <c r="AA38" i="37"/>
  <c r="K38" i="37"/>
  <c r="A39" i="37"/>
  <c r="F38" i="37"/>
  <c r="Z38" i="37"/>
  <c r="P38" i="37"/>
  <c r="U38" i="37"/>
  <c r="N38" i="37"/>
  <c r="C38" i="37"/>
  <c r="I38" i="37"/>
  <c r="AC38" i="37"/>
  <c r="Y38" i="37"/>
  <c r="E38" i="37"/>
  <c r="J38" i="37"/>
  <c r="D38" i="37"/>
  <c r="W38" i="37"/>
  <c r="AI78" i="24"/>
  <c r="AI141" i="24"/>
  <c r="AI136" i="24"/>
  <c r="AI117" i="24"/>
  <c r="AI146" i="24"/>
  <c r="AI238" i="24"/>
  <c r="AI252" i="24"/>
  <c r="AI91" i="24"/>
  <c r="AI79" i="24"/>
  <c r="AI92" i="24"/>
  <c r="AI71" i="24"/>
  <c r="AI135" i="24"/>
  <c r="AI116" i="24"/>
  <c r="AI109" i="24"/>
  <c r="AI138" i="24"/>
  <c r="AI248" i="24"/>
  <c r="AI104" i="24"/>
  <c r="AI106" i="24"/>
  <c r="AI236" i="24"/>
  <c r="AI113" i="24"/>
  <c r="AI77" i="24"/>
  <c r="AI55" i="24"/>
  <c r="AI115" i="24"/>
  <c r="AI108" i="24"/>
  <c r="AI101" i="24"/>
  <c r="AI147" i="24"/>
  <c r="AI244" i="24"/>
  <c r="AI90" i="24"/>
  <c r="AI262" i="24"/>
  <c r="AI250" i="24"/>
  <c r="AI140" i="24"/>
  <c r="AI54" i="24"/>
  <c r="AI237" i="24"/>
  <c r="AI107" i="24"/>
  <c r="AI94" i="24"/>
  <c r="AI118" i="24"/>
  <c r="AI240" i="24"/>
  <c r="AI111" i="24"/>
  <c r="AI247" i="24"/>
  <c r="AI242" i="24"/>
  <c r="AI98" i="24"/>
  <c r="AI148" i="24"/>
  <c r="AI93" i="24"/>
  <c r="AI95" i="24"/>
  <c r="AI139" i="24"/>
  <c r="AI245" i="24"/>
  <c r="AI251" i="24"/>
  <c r="AI83" i="24"/>
  <c r="AI261" i="24"/>
  <c r="AI241" i="24"/>
  <c r="AI105" i="24"/>
  <c r="AI52" i="24"/>
  <c r="AI80" i="24"/>
  <c r="AI73" i="24"/>
  <c r="AI243" i="24"/>
  <c r="AI142" i="24"/>
  <c r="AI137" i="24"/>
  <c r="AI45" i="24"/>
  <c r="AI246" i="24"/>
  <c r="AI263" i="24"/>
  <c r="AI76" i="24"/>
  <c r="AI114" i="24"/>
  <c r="AI260" i="24"/>
  <c r="AI102" i="24"/>
  <c r="AI110" i="24"/>
  <c r="AI103" i="24"/>
  <c r="AI239" i="24"/>
  <c r="AI249" i="24"/>
  <c r="AI84" i="24"/>
  <c r="AI53" i="24"/>
  <c r="AI72" i="24"/>
  <c r="AI134" i="24"/>
  <c r="AD177" i="24"/>
  <c r="AD187" i="24"/>
  <c r="AD184" i="24"/>
  <c r="AD205" i="24"/>
  <c r="AD192" i="24"/>
  <c r="AD190" i="24"/>
  <c r="AD194" i="24"/>
  <c r="AD203" i="24"/>
  <c r="AD183" i="24"/>
  <c r="AD198" i="24"/>
  <c r="AD204" i="24"/>
  <c r="AD206" i="24"/>
  <c r="AD175" i="24"/>
  <c r="AD189" i="24"/>
  <c r="AD173" i="24"/>
  <c r="AD179" i="24"/>
  <c r="AD174" i="24"/>
  <c r="AD178" i="24"/>
  <c r="AD193" i="24"/>
  <c r="AD185" i="24"/>
  <c r="AD176" i="24"/>
  <c r="AD207" i="24"/>
  <c r="AD197" i="24"/>
  <c r="AD182" i="24"/>
  <c r="AD186" i="24"/>
  <c r="AD201" i="24"/>
  <c r="AD181" i="24"/>
  <c r="AD202" i="24"/>
  <c r="AD180" i="24"/>
  <c r="AD191" i="24"/>
  <c r="AD200" i="24"/>
  <c r="L264" i="24"/>
  <c r="H267" i="24"/>
  <c r="H170" i="24"/>
  <c r="H268" i="24"/>
  <c r="H196" i="24"/>
  <c r="H195" i="24"/>
  <c r="H43" i="24"/>
  <c r="E229" i="24"/>
  <c r="Q190" i="39" s="1"/>
  <c r="U264" i="24"/>
  <c r="G218" i="24"/>
  <c r="X217" i="24"/>
  <c r="X212" i="24"/>
  <c r="X67" i="24"/>
  <c r="X216" i="24"/>
  <c r="X44" i="24"/>
  <c r="X211" i="24"/>
  <c r="X59" i="24"/>
  <c r="X64" i="24"/>
  <c r="X223" i="24"/>
  <c r="X61" i="24"/>
  <c r="X213" i="24"/>
  <c r="X215" i="24"/>
  <c r="X219" i="24" s="1"/>
  <c r="X60" i="24"/>
  <c r="X68" i="24"/>
  <c r="X222" i="24"/>
  <c r="X58" i="24"/>
  <c r="X214" i="24"/>
  <c r="AB190" i="24"/>
  <c r="AB193" i="24"/>
  <c r="AB181" i="24"/>
  <c r="AB197" i="24"/>
  <c r="AB187" i="24"/>
  <c r="AB186" i="24"/>
  <c r="AB174" i="24"/>
  <c r="AB200" i="24"/>
  <c r="AB184" i="24"/>
  <c r="AB201" i="24"/>
  <c r="AB179" i="24"/>
  <c r="AB175" i="24"/>
  <c r="AB183" i="24"/>
  <c r="AB206" i="24"/>
  <c r="AB202" i="24"/>
  <c r="AB203" i="24"/>
  <c r="AB198" i="24"/>
  <c r="AB207" i="24"/>
  <c r="AB177" i="24"/>
  <c r="AB191" i="24"/>
  <c r="AB192" i="24"/>
  <c r="AB189" i="24"/>
  <c r="AB176" i="24"/>
  <c r="AB180" i="24"/>
  <c r="AB205" i="24"/>
  <c r="AB194" i="24"/>
  <c r="AB204" i="24"/>
  <c r="AB182" i="24"/>
  <c r="AB185" i="24"/>
  <c r="AB178" i="24"/>
  <c r="AB173" i="24"/>
  <c r="O44" i="24"/>
  <c r="O67" i="24"/>
  <c r="O214" i="24"/>
  <c r="O215" i="24"/>
  <c r="O59" i="24"/>
  <c r="O217" i="24"/>
  <c r="O213" i="24"/>
  <c r="O61" i="24"/>
  <c r="O68" i="24"/>
  <c r="O64" i="24"/>
  <c r="O58" i="24"/>
  <c r="O60" i="24"/>
  <c r="O222" i="24"/>
  <c r="O211" i="24"/>
  <c r="O223" i="24"/>
  <c r="O212" i="24"/>
  <c r="O216" i="24"/>
  <c r="K159" i="24"/>
  <c r="K155" i="24"/>
  <c r="K164" i="24"/>
  <c r="K161" i="24"/>
  <c r="K152" i="24"/>
  <c r="K197" i="24" s="1"/>
  <c r="K165" i="24"/>
  <c r="K154" i="24"/>
  <c r="K153" i="24"/>
  <c r="K166" i="24"/>
  <c r="K160" i="24"/>
  <c r="P160" i="24"/>
  <c r="P164" i="24"/>
  <c r="P152" i="24"/>
  <c r="P154" i="24"/>
  <c r="P153" i="24"/>
  <c r="P161" i="24"/>
  <c r="P159" i="24"/>
  <c r="P165" i="24"/>
  <c r="P155" i="24"/>
  <c r="P166" i="24"/>
  <c r="AA130" i="24"/>
  <c r="AA123" i="24"/>
  <c r="AA128" i="24"/>
  <c r="AA122" i="24"/>
  <c r="AA125" i="24"/>
  <c r="AA124" i="24"/>
  <c r="AA129" i="24"/>
  <c r="AA127" i="24"/>
  <c r="AA121" i="24"/>
  <c r="AA131" i="24"/>
  <c r="AA126" i="24"/>
  <c r="AA228" i="24"/>
  <c r="I103" i="24"/>
  <c r="I90" i="24"/>
  <c r="I76" i="24"/>
  <c r="I180" i="24" s="1"/>
  <c r="I248" i="24"/>
  <c r="I261" i="24"/>
  <c r="I79" i="24"/>
  <c r="I182" i="24" s="1"/>
  <c r="I101" i="24"/>
  <c r="I118" i="24"/>
  <c r="I252" i="24"/>
  <c r="I102" i="24"/>
  <c r="I83" i="24"/>
  <c r="I84" i="24"/>
  <c r="I183" i="24" s="1"/>
  <c r="I53" i="24"/>
  <c r="I136" i="24"/>
  <c r="I237" i="24"/>
  <c r="I45" i="24"/>
  <c r="I52" i="24"/>
  <c r="I178" i="24" s="1"/>
  <c r="I240" i="24"/>
  <c r="I246" i="24"/>
  <c r="I78" i="24"/>
  <c r="I92" i="24"/>
  <c r="I249" i="24"/>
  <c r="I114" i="24"/>
  <c r="I116" i="24"/>
  <c r="I137" i="24"/>
  <c r="I260" i="24"/>
  <c r="I247" i="24"/>
  <c r="I242" i="24"/>
  <c r="I238" i="24"/>
  <c r="I142" i="24"/>
  <c r="I105" i="24"/>
  <c r="I244" i="24"/>
  <c r="I106" i="24"/>
  <c r="I135" i="24"/>
  <c r="I191" i="24" s="1"/>
  <c r="I108" i="24"/>
  <c r="I117" i="24"/>
  <c r="I262" i="24"/>
  <c r="I146" i="24"/>
  <c r="I186" i="24" s="1"/>
  <c r="I148" i="24"/>
  <c r="I111" i="24"/>
  <c r="I98" i="24"/>
  <c r="I193" i="24" s="1"/>
  <c r="I147" i="24"/>
  <c r="I251" i="24"/>
  <c r="I71" i="24"/>
  <c r="I80" i="24"/>
  <c r="I109" i="24"/>
  <c r="I245" i="24"/>
  <c r="I140" i="24"/>
  <c r="I73" i="24"/>
  <c r="I202" i="24" s="1"/>
  <c r="I104" i="24"/>
  <c r="I91" i="24"/>
  <c r="I263" i="24"/>
  <c r="I243" i="24"/>
  <c r="I55" i="24"/>
  <c r="I206" i="24" s="1"/>
  <c r="I72" i="24"/>
  <c r="I201" i="24" s="1"/>
  <c r="I138" i="24"/>
  <c r="I139" i="24"/>
  <c r="I115" i="24"/>
  <c r="I54" i="24"/>
  <c r="I205" i="24" s="1"/>
  <c r="I241" i="24"/>
  <c r="I141" i="24"/>
  <c r="I236" i="24"/>
  <c r="I93" i="24"/>
  <c r="I77" i="24"/>
  <c r="I113" i="24"/>
  <c r="I107" i="24"/>
  <c r="I95" i="24"/>
  <c r="I94" i="24"/>
  <c r="I110" i="24"/>
  <c r="I239" i="24"/>
  <c r="I250" i="24"/>
  <c r="I134" i="24"/>
  <c r="AB131" i="24"/>
  <c r="AB124" i="24"/>
  <c r="AB126" i="24"/>
  <c r="AB128" i="24"/>
  <c r="AB123" i="24"/>
  <c r="AB127" i="24"/>
  <c r="AB228" i="24"/>
  <c r="AB121" i="24"/>
  <c r="AB129" i="24"/>
  <c r="AB125" i="24"/>
  <c r="AB130" i="24"/>
  <c r="AB122" i="24"/>
  <c r="AC255" i="24"/>
  <c r="AC87" i="24"/>
  <c r="P247" i="24"/>
  <c r="P136" i="24"/>
  <c r="P108" i="24"/>
  <c r="P109" i="24"/>
  <c r="P45" i="24"/>
  <c r="P84" i="24"/>
  <c r="P53" i="24"/>
  <c r="P261" i="24"/>
  <c r="P240" i="24"/>
  <c r="P251" i="24"/>
  <c r="P72" i="24"/>
  <c r="P71" i="24"/>
  <c r="P135" i="24"/>
  <c r="P101" i="24"/>
  <c r="P138" i="24"/>
  <c r="P52" i="24"/>
  <c r="P238" i="24"/>
  <c r="P142" i="24"/>
  <c r="P243" i="24"/>
  <c r="P250" i="24"/>
  <c r="P239" i="24"/>
  <c r="P55" i="24"/>
  <c r="P107" i="24"/>
  <c r="P95" i="24"/>
  <c r="P118" i="24"/>
  <c r="P141" i="24"/>
  <c r="P139" i="24"/>
  <c r="P134" i="24"/>
  <c r="P114" i="24"/>
  <c r="P242" i="24"/>
  <c r="P260" i="24"/>
  <c r="P248" i="24"/>
  <c r="P80" i="24"/>
  <c r="P73" i="24"/>
  <c r="P110" i="24"/>
  <c r="P102" i="24"/>
  <c r="P113" i="24"/>
  <c r="P105" i="24"/>
  <c r="P106" i="24"/>
  <c r="P148" i="24"/>
  <c r="P245" i="24"/>
  <c r="P94" i="24"/>
  <c r="P79" i="24"/>
  <c r="P116" i="24"/>
  <c r="P115" i="24"/>
  <c r="P236" i="24"/>
  <c r="P111" i="24"/>
  <c r="P103" i="24"/>
  <c r="P104" i="24"/>
  <c r="P91" i="24"/>
  <c r="P77" i="24"/>
  <c r="P241" i="24"/>
  <c r="P252" i="24"/>
  <c r="P244" i="24"/>
  <c r="P147" i="24"/>
  <c r="P137" i="24"/>
  <c r="P117" i="24"/>
  <c r="P83" i="24"/>
  <c r="P90" i="24"/>
  <c r="P76" i="24"/>
  <c r="P54" i="24"/>
  <c r="P263" i="24"/>
  <c r="P246" i="24"/>
  <c r="P93" i="24"/>
  <c r="P262" i="24"/>
  <c r="P78" i="24"/>
  <c r="P140" i="24"/>
  <c r="P146" i="24"/>
  <c r="P98" i="24"/>
  <c r="P92" i="24"/>
  <c r="P237" i="24"/>
  <c r="P249" i="24"/>
  <c r="X218" i="24"/>
  <c r="U64" i="24"/>
  <c r="U59" i="24"/>
  <c r="U67" i="24"/>
  <c r="U223" i="24"/>
  <c r="U216" i="24"/>
  <c r="U214" i="24"/>
  <c r="U61" i="24"/>
  <c r="U60" i="24"/>
  <c r="U213" i="24"/>
  <c r="U217" i="24"/>
  <c r="U58" i="24"/>
  <c r="U212" i="24"/>
  <c r="U44" i="24"/>
  <c r="U68" i="24"/>
  <c r="U222" i="24"/>
  <c r="U211" i="24"/>
  <c r="U215" i="24"/>
  <c r="H176" i="24"/>
  <c r="H190" i="24"/>
  <c r="H200" i="24"/>
  <c r="H186" i="24"/>
  <c r="H173" i="24"/>
  <c r="H197" i="24"/>
  <c r="H202" i="24"/>
  <c r="H178" i="24"/>
  <c r="H174" i="24"/>
  <c r="H183" i="24"/>
  <c r="H206" i="24"/>
  <c r="H191" i="24"/>
  <c r="H201" i="24"/>
  <c r="H180" i="24"/>
  <c r="H205" i="24"/>
  <c r="H193" i="24"/>
  <c r="H175" i="24"/>
  <c r="AE216" i="24"/>
  <c r="AE215" i="24"/>
  <c r="AE60" i="24"/>
  <c r="AE211" i="24"/>
  <c r="AE64" i="24"/>
  <c r="AE68" i="24"/>
  <c r="AE214" i="24"/>
  <c r="AE222" i="24"/>
  <c r="AE61" i="24"/>
  <c r="AE217" i="24"/>
  <c r="AE44" i="24"/>
  <c r="AE223" i="24"/>
  <c r="AE59" i="24"/>
  <c r="AE67" i="24"/>
  <c r="AE212" i="24"/>
  <c r="AE213" i="24"/>
  <c r="AE58" i="24"/>
  <c r="AA264" i="24"/>
  <c r="V58" i="24"/>
  <c r="V223" i="24"/>
  <c r="V212" i="24"/>
  <c r="V60" i="24"/>
  <c r="V216" i="24"/>
  <c r="V215" i="24"/>
  <c r="V211" i="24"/>
  <c r="V44" i="24"/>
  <c r="V67" i="24"/>
  <c r="V222" i="24"/>
  <c r="V61" i="24"/>
  <c r="V214" i="24"/>
  <c r="V213" i="24"/>
  <c r="V64" i="24"/>
  <c r="V68" i="24"/>
  <c r="V217" i="24"/>
  <c r="V59" i="24"/>
  <c r="T123" i="24"/>
  <c r="T122" i="24"/>
  <c r="T121" i="24"/>
  <c r="T127" i="24"/>
  <c r="T125" i="24"/>
  <c r="T228" i="24"/>
  <c r="T126" i="24"/>
  <c r="T129" i="24"/>
  <c r="T130" i="24"/>
  <c r="T131" i="24"/>
  <c r="T128" i="24"/>
  <c r="T124" i="24"/>
  <c r="U164" i="24"/>
  <c r="U159" i="24"/>
  <c r="U152" i="24"/>
  <c r="U160" i="24"/>
  <c r="U165" i="24"/>
  <c r="U161" i="24"/>
  <c r="U153" i="24"/>
  <c r="U155" i="24"/>
  <c r="U166" i="24"/>
  <c r="U154" i="24"/>
  <c r="O197" i="24"/>
  <c r="O201" i="24"/>
  <c r="O184" i="24"/>
  <c r="O178" i="24"/>
  <c r="O187" i="24"/>
  <c r="O175" i="24"/>
  <c r="O177" i="24"/>
  <c r="O193" i="24"/>
  <c r="O200" i="24"/>
  <c r="O181" i="24"/>
  <c r="O190" i="24"/>
  <c r="O205" i="24"/>
  <c r="O207" i="24"/>
  <c r="O186" i="24"/>
  <c r="O203" i="24"/>
  <c r="O183" i="24"/>
  <c r="O192" i="24"/>
  <c r="O174" i="24"/>
  <c r="O202" i="24"/>
  <c r="O179" i="24"/>
  <c r="O198" i="24"/>
  <c r="O182" i="24"/>
  <c r="O173" i="24"/>
  <c r="O191" i="24"/>
  <c r="O194" i="24"/>
  <c r="O204" i="24"/>
  <c r="O180" i="24"/>
  <c r="O176" i="24"/>
  <c r="O189" i="24"/>
  <c r="O206" i="24"/>
  <c r="O185" i="24"/>
  <c r="AH153" i="24"/>
  <c r="AH159" i="24"/>
  <c r="AH166" i="24"/>
  <c r="AH164" i="24"/>
  <c r="AH165" i="24"/>
  <c r="AH154" i="24"/>
  <c r="AH152" i="24"/>
  <c r="AH160" i="24"/>
  <c r="AH161" i="24"/>
  <c r="AH155" i="24"/>
  <c r="K203" i="24"/>
  <c r="K174" i="24"/>
  <c r="K192" i="24"/>
  <c r="K207" i="24"/>
  <c r="K175" i="24"/>
  <c r="K200" i="24"/>
  <c r="K204" i="24"/>
  <c r="K176" i="24"/>
  <c r="K187" i="24"/>
  <c r="K198" i="24"/>
  <c r="K185" i="24"/>
  <c r="K189" i="24"/>
  <c r="K201" i="24"/>
  <c r="K194" i="24"/>
  <c r="K177" i="24"/>
  <c r="K181" i="24"/>
  <c r="K173" i="24"/>
  <c r="K193" i="24"/>
  <c r="K190" i="24"/>
  <c r="K186" i="24"/>
  <c r="K179" i="24"/>
  <c r="AE196" i="24"/>
  <c r="AE170" i="24"/>
  <c r="AE268" i="24"/>
  <c r="AE267" i="24"/>
  <c r="AE43" i="24"/>
  <c r="AE195" i="24"/>
  <c r="N67" i="24"/>
  <c r="N68" i="24"/>
  <c r="N61" i="24"/>
  <c r="N58" i="24"/>
  <c r="N215" i="24"/>
  <c r="N214" i="24"/>
  <c r="N60" i="24"/>
  <c r="N211" i="24"/>
  <c r="N217" i="24"/>
  <c r="N44" i="24"/>
  <c r="N64" i="24"/>
  <c r="N216" i="24"/>
  <c r="N213" i="24"/>
  <c r="N223" i="24"/>
  <c r="N222" i="24"/>
  <c r="N212" i="24"/>
  <c r="N59" i="24"/>
  <c r="Q126" i="24"/>
  <c r="Q124" i="24"/>
  <c r="Q129" i="24"/>
  <c r="Q122" i="24"/>
  <c r="Q128" i="24"/>
  <c r="Q125" i="24"/>
  <c r="Q127" i="24"/>
  <c r="Q121" i="24"/>
  <c r="Q123" i="24"/>
  <c r="Q228" i="24"/>
  <c r="Q131" i="24"/>
  <c r="Q130" i="24"/>
  <c r="I87" i="24"/>
  <c r="I184" i="24" s="1"/>
  <c r="I255" i="24"/>
  <c r="V87" i="24"/>
  <c r="V255" i="24"/>
  <c r="AJ218" i="24"/>
  <c r="T201" i="24"/>
  <c r="T187" i="24"/>
  <c r="T183" i="24"/>
  <c r="T206" i="24"/>
  <c r="T202" i="24"/>
  <c r="T179" i="24"/>
  <c r="T177" i="24"/>
  <c r="T204" i="24"/>
  <c r="T182" i="24"/>
  <c r="T185" i="24"/>
  <c r="T186" i="24"/>
  <c r="T207" i="24"/>
  <c r="T197" i="24"/>
  <c r="T191" i="24"/>
  <c r="T200" i="24"/>
  <c r="T184" i="24"/>
  <c r="T176" i="24"/>
  <c r="T180" i="24"/>
  <c r="T181" i="24"/>
  <c r="T175" i="24"/>
  <c r="T198" i="24"/>
  <c r="T173" i="24"/>
  <c r="T194" i="24"/>
  <c r="T178" i="24"/>
  <c r="T174" i="24"/>
  <c r="T192" i="24"/>
  <c r="T190" i="24"/>
  <c r="T193" i="24"/>
  <c r="T189" i="24"/>
  <c r="T205" i="24"/>
  <c r="T203" i="24"/>
  <c r="H264" i="24"/>
  <c r="Q255" i="24"/>
  <c r="Q87" i="24"/>
  <c r="Z161" i="24"/>
  <c r="Z160" i="24"/>
  <c r="Z164" i="24"/>
  <c r="Z154" i="24"/>
  <c r="Z153" i="24"/>
  <c r="Z155" i="24"/>
  <c r="Z165" i="24"/>
  <c r="Z166" i="24"/>
  <c r="Z159" i="24"/>
  <c r="Z152" i="24"/>
  <c r="S155" i="24"/>
  <c r="S166" i="24"/>
  <c r="S154" i="24"/>
  <c r="S159" i="24"/>
  <c r="S160" i="24"/>
  <c r="S164" i="24"/>
  <c r="S153" i="24"/>
  <c r="S152" i="24"/>
  <c r="S165" i="24"/>
  <c r="S161" i="24"/>
  <c r="AH264" i="24"/>
  <c r="L221" i="22"/>
  <c r="G221" i="22"/>
  <c r="N221" i="22"/>
  <c r="E259" i="22"/>
  <c r="P219" i="39" s="1"/>
  <c r="H42" i="27"/>
  <c r="G2" i="28" s="1" a="1"/>
  <c r="AB49" i="27"/>
  <c r="AB52" i="27"/>
  <c r="AB50" i="27"/>
  <c r="AB51" i="27"/>
  <c r="AB48" i="27"/>
  <c r="AB47" i="27"/>
  <c r="E127" i="22"/>
  <c r="P88" i="39" s="1"/>
  <c r="G203" i="22"/>
  <c r="E67" i="22"/>
  <c r="P28" i="39" s="1"/>
  <c r="E215" i="22"/>
  <c r="P176" i="39" s="1"/>
  <c r="E116" i="22"/>
  <c r="P77" i="39" s="1"/>
  <c r="E111" i="22"/>
  <c r="P72" i="39" s="1"/>
  <c r="E80" i="22"/>
  <c r="P41" i="39" s="1"/>
  <c r="E90" i="22"/>
  <c r="P51" i="39" s="1"/>
  <c r="E104" i="22"/>
  <c r="P65" i="39" s="1"/>
  <c r="E249" i="22"/>
  <c r="P208" i="39" s="1"/>
  <c r="E244" i="22"/>
  <c r="P203" i="39" s="1"/>
  <c r="E114" i="22"/>
  <c r="P75" i="39" s="1"/>
  <c r="E105" i="22"/>
  <c r="P66" i="39" s="1"/>
  <c r="E180" i="22"/>
  <c r="P141" i="39" s="1"/>
  <c r="E165" i="22"/>
  <c r="P128" i="39" s="1"/>
  <c r="I61" i="24"/>
  <c r="I176" i="24" s="1"/>
  <c r="I58" i="24"/>
  <c r="I173" i="24" s="1"/>
  <c r="I214" i="24"/>
  <c r="I216" i="24"/>
  <c r="I59" i="24"/>
  <c r="I174" i="24" s="1"/>
  <c r="I67" i="24"/>
  <c r="I212" i="24"/>
  <c r="I60" i="24"/>
  <c r="I175" i="24" s="1"/>
  <c r="I213" i="24"/>
  <c r="I64" i="24"/>
  <c r="I222" i="24"/>
  <c r="I68" i="24"/>
  <c r="I223" i="24"/>
  <c r="I215" i="24"/>
  <c r="I217" i="24"/>
  <c r="I44" i="24"/>
  <c r="I211" i="24"/>
  <c r="S206" i="24"/>
  <c r="S200" i="24"/>
  <c r="S183" i="24"/>
  <c r="S197" i="24"/>
  <c r="S198" i="24"/>
  <c r="S175" i="24"/>
  <c r="S203" i="24"/>
  <c r="S179" i="24"/>
  <c r="S178" i="24"/>
  <c r="S182" i="24"/>
  <c r="S174" i="24"/>
  <c r="S201" i="24"/>
  <c r="S185" i="24"/>
  <c r="S173" i="24"/>
  <c r="S207" i="24"/>
  <c r="S181" i="24"/>
  <c r="S176" i="24"/>
  <c r="S184" i="24"/>
  <c r="S192" i="24"/>
  <c r="S187" i="24"/>
  <c r="S189" i="24"/>
  <c r="S191" i="24"/>
  <c r="S177" i="24"/>
  <c r="S193" i="24"/>
  <c r="S186" i="24"/>
  <c r="S194" i="24"/>
  <c r="S190" i="24"/>
  <c r="S202" i="24"/>
  <c r="S205" i="24"/>
  <c r="S180" i="24"/>
  <c r="S204" i="24"/>
  <c r="Y60" i="24"/>
  <c r="Y211" i="24"/>
  <c r="Y215" i="24"/>
  <c r="Y223" i="24"/>
  <c r="Y44" i="24"/>
  <c r="Y217" i="24"/>
  <c r="Y61" i="24"/>
  <c r="Y67" i="24"/>
  <c r="Y214" i="24"/>
  <c r="Y222" i="24"/>
  <c r="Y216" i="24"/>
  <c r="Y212" i="24"/>
  <c r="Y213" i="24"/>
  <c r="Y64" i="24"/>
  <c r="Y58" i="24"/>
  <c r="Y68" i="24"/>
  <c r="Y59" i="24"/>
  <c r="N117" i="24"/>
  <c r="N139" i="24"/>
  <c r="N77" i="24"/>
  <c r="N242" i="24"/>
  <c r="N136" i="24"/>
  <c r="N244" i="24"/>
  <c r="N237" i="24"/>
  <c r="N135" i="24"/>
  <c r="N114" i="24"/>
  <c r="N246" i="24"/>
  <c r="N73" i="24"/>
  <c r="N250" i="24"/>
  <c r="N141" i="24"/>
  <c r="N71" i="24"/>
  <c r="N115" i="24"/>
  <c r="N116" i="24"/>
  <c r="N113" i="24"/>
  <c r="N83" i="24"/>
  <c r="N101" i="24"/>
  <c r="N142" i="24"/>
  <c r="N238" i="24"/>
  <c r="N147" i="24"/>
  <c r="N111" i="24"/>
  <c r="N54" i="24"/>
  <c r="N240" i="24"/>
  <c r="N107" i="24"/>
  <c r="N236" i="24"/>
  <c r="N93" i="24"/>
  <c r="N94" i="24"/>
  <c r="N251" i="24"/>
  <c r="N249" i="24"/>
  <c r="N138" i="24"/>
  <c r="N140" i="24"/>
  <c r="N105" i="24"/>
  <c r="N134" i="24"/>
  <c r="N91" i="24"/>
  <c r="N148" i="24"/>
  <c r="N80" i="24"/>
  <c r="N72" i="24"/>
  <c r="N260" i="24"/>
  <c r="N95" i="24"/>
  <c r="N103" i="24"/>
  <c r="N104" i="24"/>
  <c r="N98" i="24"/>
  <c r="N146" i="24"/>
  <c r="N262" i="24"/>
  <c r="N76" i="24"/>
  <c r="N92" i="24"/>
  <c r="N263" i="24"/>
  <c r="N245" i="24"/>
  <c r="N247" i="24"/>
  <c r="N109" i="24"/>
  <c r="N118" i="24"/>
  <c r="N108" i="24"/>
  <c r="N137" i="24"/>
  <c r="N52" i="24"/>
  <c r="N53" i="24"/>
  <c r="N78" i="24"/>
  <c r="N248" i="24"/>
  <c r="N252" i="24"/>
  <c r="N239" i="24"/>
  <c r="N102" i="24"/>
  <c r="N84" i="24"/>
  <c r="N261" i="24"/>
  <c r="N243" i="24"/>
  <c r="N241" i="24"/>
  <c r="N110" i="24"/>
  <c r="N45" i="24"/>
  <c r="N90" i="24"/>
  <c r="N79" i="24"/>
  <c r="N106" i="24"/>
  <c r="N55" i="24"/>
  <c r="AI264" i="24"/>
  <c r="K218" i="24"/>
  <c r="AA204" i="24"/>
  <c r="AA180" i="24"/>
  <c r="AA191" i="24"/>
  <c r="AA186" i="24"/>
  <c r="AA182" i="24"/>
  <c r="AA203" i="24"/>
  <c r="AA179" i="24"/>
  <c r="AA190" i="24"/>
  <c r="AA200" i="24"/>
  <c r="AA201" i="24"/>
  <c r="AA185" i="24"/>
  <c r="AA197" i="24"/>
  <c r="AA175" i="24"/>
  <c r="AA176" i="24"/>
  <c r="AA194" i="24"/>
  <c r="AA198" i="24"/>
  <c r="AA178" i="24"/>
  <c r="AA181" i="24"/>
  <c r="AA207" i="24"/>
  <c r="AA193" i="24"/>
  <c r="AA202" i="24"/>
  <c r="AA174" i="24"/>
  <c r="AA192" i="24"/>
  <c r="AA184" i="24"/>
  <c r="AA206" i="24"/>
  <c r="AA177" i="24"/>
  <c r="AA189" i="24"/>
  <c r="AA173" i="24"/>
  <c r="AA187" i="24"/>
  <c r="AA205" i="24"/>
  <c r="AA183" i="24"/>
  <c r="AC90" i="24"/>
  <c r="AC76" i="24"/>
  <c r="AC54" i="24"/>
  <c r="AC115" i="24"/>
  <c r="AC142" i="24"/>
  <c r="AC238" i="24"/>
  <c r="AC101" i="24"/>
  <c r="AC241" i="24"/>
  <c r="AC236" i="24"/>
  <c r="AC248" i="24"/>
  <c r="AC139" i="24"/>
  <c r="AC84" i="24"/>
  <c r="AC53" i="24"/>
  <c r="AC251" i="24"/>
  <c r="AC136" i="24"/>
  <c r="AC141" i="24"/>
  <c r="AC243" i="24"/>
  <c r="AC247" i="24"/>
  <c r="AC113" i="24"/>
  <c r="AC260" i="24"/>
  <c r="AC240" i="24"/>
  <c r="AC111" i="24"/>
  <c r="AC52" i="24"/>
  <c r="AC147" i="24"/>
  <c r="AC93" i="24"/>
  <c r="AC116" i="24"/>
  <c r="AC73" i="24"/>
  <c r="AC55" i="24"/>
  <c r="AC137" i="24"/>
  <c r="AC245" i="24"/>
  <c r="AC262" i="24"/>
  <c r="AC83" i="24"/>
  <c r="AC146" i="24"/>
  <c r="AC114" i="24"/>
  <c r="AC80" i="24"/>
  <c r="AC140" i="24"/>
  <c r="AC138" i="24"/>
  <c r="AC108" i="24"/>
  <c r="AC117" i="24"/>
  <c r="AC237" i="24"/>
  <c r="AC250" i="24"/>
  <c r="AC102" i="24"/>
  <c r="AC105" i="24"/>
  <c r="AC106" i="24"/>
  <c r="AC135" i="24"/>
  <c r="AC261" i="24"/>
  <c r="AC92" i="24"/>
  <c r="AC78" i="24"/>
  <c r="AC72" i="24"/>
  <c r="AC244" i="24"/>
  <c r="AC148" i="24"/>
  <c r="AC45" i="24"/>
  <c r="AC104" i="24"/>
  <c r="AC242" i="24"/>
  <c r="AC252" i="24"/>
  <c r="AC91" i="24"/>
  <c r="AC77" i="24"/>
  <c r="AC71" i="24"/>
  <c r="AC95" i="24"/>
  <c r="AC246" i="24"/>
  <c r="AC263" i="24"/>
  <c r="AC118" i="24"/>
  <c r="AC107" i="24"/>
  <c r="AC249" i="24"/>
  <c r="AC109" i="24"/>
  <c r="AC239" i="24"/>
  <c r="AC110" i="24"/>
  <c r="AC98" i="24"/>
  <c r="AC103" i="24"/>
  <c r="AC94" i="24"/>
  <c r="AC134" i="24"/>
  <c r="AC79" i="24"/>
  <c r="AA213" i="24"/>
  <c r="AA44" i="24"/>
  <c r="AA215" i="24"/>
  <c r="AA212" i="24"/>
  <c r="AA61" i="24"/>
  <c r="AA58" i="24"/>
  <c r="AA222" i="24"/>
  <c r="AA60" i="24"/>
  <c r="AA59" i="24"/>
  <c r="AA217" i="24"/>
  <c r="AA64" i="24"/>
  <c r="AA211" i="24"/>
  <c r="AA223" i="24"/>
  <c r="AA68" i="24"/>
  <c r="AA216" i="24"/>
  <c r="AA214" i="24"/>
  <c r="AA67" i="24"/>
  <c r="Y264" i="24"/>
  <c r="AD218" i="24"/>
  <c r="K223" i="24"/>
  <c r="K217" i="24"/>
  <c r="K58" i="24"/>
  <c r="K211" i="24"/>
  <c r="K213" i="24"/>
  <c r="K215" i="24"/>
  <c r="K216" i="24"/>
  <c r="K64" i="24"/>
  <c r="K67" i="24"/>
  <c r="K222" i="24"/>
  <c r="K44" i="24"/>
  <c r="K68" i="24"/>
  <c r="K212" i="24"/>
  <c r="K60" i="24"/>
  <c r="K214" i="24"/>
  <c r="K61" i="24"/>
  <c r="K59" i="24"/>
  <c r="AF154" i="24"/>
  <c r="AF155" i="24"/>
  <c r="AF165" i="24"/>
  <c r="AF159" i="24"/>
  <c r="AF161" i="24"/>
  <c r="AF166" i="24"/>
  <c r="AF164" i="24"/>
  <c r="AF152" i="24"/>
  <c r="AF153" i="24"/>
  <c r="AF160" i="24"/>
  <c r="Z264" i="24"/>
  <c r="Q202" i="24"/>
  <c r="Q174" i="24"/>
  <c r="Q203" i="24"/>
  <c r="Q185" i="24"/>
  <c r="Q173" i="24"/>
  <c r="Q192" i="24"/>
  <c r="Q207" i="24"/>
  <c r="Q198" i="24"/>
  <c r="Q186" i="24"/>
  <c r="Q183" i="24"/>
  <c r="Q197" i="24"/>
  <c r="Q206" i="24"/>
  <c r="Q184" i="24"/>
  <c r="Q205" i="24"/>
  <c r="Q179" i="24"/>
  <c r="Q181" i="24"/>
  <c r="Q176" i="24"/>
  <c r="Q187" i="24"/>
  <c r="Q200" i="24"/>
  <c r="Q177" i="24"/>
  <c r="Q204" i="24"/>
  <c r="Q180" i="24"/>
  <c r="Q189" i="24"/>
  <c r="Q190" i="24"/>
  <c r="Q178" i="24"/>
  <c r="Q175" i="24"/>
  <c r="Q193" i="24"/>
  <c r="Q194" i="24"/>
  <c r="Q191" i="24"/>
  <c r="Q182" i="24"/>
  <c r="Q201" i="24"/>
  <c r="S110" i="24"/>
  <c r="S111" i="24"/>
  <c r="S261" i="24"/>
  <c r="S241" i="24"/>
  <c r="S91" i="24"/>
  <c r="S76" i="24"/>
  <c r="S71" i="24"/>
  <c r="S95" i="24"/>
  <c r="S118" i="24"/>
  <c r="S107" i="24"/>
  <c r="S116" i="24"/>
  <c r="S137" i="24"/>
  <c r="S83" i="24"/>
  <c r="S238" i="24"/>
  <c r="S252" i="24"/>
  <c r="S142" i="24"/>
  <c r="S55" i="24"/>
  <c r="S115" i="24"/>
  <c r="S146" i="24"/>
  <c r="S93" i="24"/>
  <c r="S108" i="24"/>
  <c r="S117" i="24"/>
  <c r="S45" i="24"/>
  <c r="S248" i="24"/>
  <c r="S90" i="24"/>
  <c r="S54" i="24"/>
  <c r="S148" i="24"/>
  <c r="S140" i="24"/>
  <c r="S134" i="24"/>
  <c r="S80" i="24"/>
  <c r="S94" i="24"/>
  <c r="S109" i="24"/>
  <c r="S260" i="24"/>
  <c r="S244" i="24"/>
  <c r="S104" i="24"/>
  <c r="S113" i="24"/>
  <c r="S247" i="24"/>
  <c r="S242" i="24"/>
  <c r="S53" i="24"/>
  <c r="S84" i="24"/>
  <c r="S106" i="24"/>
  <c r="S78" i="24"/>
  <c r="S101" i="24"/>
  <c r="S243" i="24"/>
  <c r="S262" i="24"/>
  <c r="S139" i="24"/>
  <c r="S239" i="24"/>
  <c r="S249" i="24"/>
  <c r="S52" i="24"/>
  <c r="S105" i="24"/>
  <c r="S92" i="24"/>
  <c r="S147" i="24"/>
  <c r="S138" i="24"/>
  <c r="S141" i="24"/>
  <c r="S136" i="24"/>
  <c r="S263" i="24"/>
  <c r="S73" i="24"/>
  <c r="S98" i="24"/>
  <c r="S72" i="24"/>
  <c r="S245" i="24"/>
  <c r="S102" i="24"/>
  <c r="S251" i="24"/>
  <c r="S237" i="24"/>
  <c r="S103" i="24"/>
  <c r="S77" i="24"/>
  <c r="S114" i="24"/>
  <c r="S240" i="24"/>
  <c r="S250" i="24"/>
  <c r="S79" i="24"/>
  <c r="S236" i="24"/>
  <c r="S135" i="24"/>
  <c r="S246" i="24"/>
  <c r="AE218" i="24"/>
  <c r="N255" i="24"/>
  <c r="N87" i="24"/>
  <c r="I185" i="24"/>
  <c r="I204" i="24"/>
  <c r="I194" i="24"/>
  <c r="I177" i="24"/>
  <c r="I198" i="24"/>
  <c r="I203" i="24"/>
  <c r="I192" i="24"/>
  <c r="I207" i="24"/>
  <c r="I181" i="24"/>
  <c r="I179" i="24"/>
  <c r="I189" i="24"/>
  <c r="I187" i="24"/>
  <c r="AB160" i="24"/>
  <c r="AB164" i="24"/>
  <c r="AB153" i="24"/>
  <c r="AB165" i="24"/>
  <c r="AB166" i="24"/>
  <c r="AB155" i="24"/>
  <c r="AB152" i="24"/>
  <c r="AB161" i="24"/>
  <c r="AB154" i="24"/>
  <c r="AB159" i="24"/>
  <c r="AG260" i="24"/>
  <c r="AG83" i="24"/>
  <c r="AG104" i="24"/>
  <c r="AG105" i="24"/>
  <c r="AG147" i="24"/>
  <c r="AG251" i="24"/>
  <c r="AG134" i="24"/>
  <c r="AG114" i="24"/>
  <c r="AG109" i="24"/>
  <c r="AG71" i="24"/>
  <c r="AG245" i="24"/>
  <c r="AG45" i="24"/>
  <c r="AG90" i="24"/>
  <c r="AG91" i="24"/>
  <c r="AG263" i="24"/>
  <c r="AG98" i="24"/>
  <c r="AG244" i="24"/>
  <c r="AG248" i="24"/>
  <c r="AG261" i="24"/>
  <c r="AG141" i="24"/>
  <c r="AG239" i="24"/>
  <c r="AG137" i="24"/>
  <c r="AG247" i="24"/>
  <c r="AG52" i="24"/>
  <c r="AG76" i="24"/>
  <c r="AG116" i="24"/>
  <c r="AG138" i="24"/>
  <c r="AG73" i="24"/>
  <c r="AG250" i="24"/>
  <c r="AG77" i="24"/>
  <c r="AG55" i="24"/>
  <c r="AG142" i="24"/>
  <c r="AG117" i="24"/>
  <c r="AG118" i="24"/>
  <c r="AG139" i="24"/>
  <c r="AG53" i="24"/>
  <c r="AG79" i="24"/>
  <c r="AG240" i="24"/>
  <c r="AG246" i="24"/>
  <c r="AG135" i="24"/>
  <c r="AG54" i="24"/>
  <c r="AG136" i="24"/>
  <c r="AG101" i="24"/>
  <c r="AG110" i="24"/>
  <c r="AG72" i="24"/>
  <c r="AG243" i="24"/>
  <c r="AG103" i="24"/>
  <c r="AG146" i="24"/>
  <c r="AG148" i="24"/>
  <c r="AG252" i="24"/>
  <c r="AG80" i="24"/>
  <c r="AG92" i="24"/>
  <c r="AG94" i="24"/>
  <c r="AG237" i="24"/>
  <c r="AG106" i="24"/>
  <c r="AG262" i="24"/>
  <c r="AG113" i="24"/>
  <c r="AG249" i="24"/>
  <c r="AG236" i="24"/>
  <c r="AG78" i="24"/>
  <c r="AG115" i="24"/>
  <c r="AG111" i="24"/>
  <c r="AG241" i="24"/>
  <c r="AG242" i="24"/>
  <c r="AG238" i="24"/>
  <c r="AG107" i="24"/>
  <c r="AG93" i="24"/>
  <c r="AG108" i="24"/>
  <c r="AG95" i="24"/>
  <c r="AG140" i="24"/>
  <c r="AG102" i="24"/>
  <c r="AG84" i="24"/>
  <c r="AD263" i="24"/>
  <c r="AD146" i="24"/>
  <c r="AD134" i="24"/>
  <c r="AD141" i="24"/>
  <c r="AD237" i="24"/>
  <c r="AD247" i="24"/>
  <c r="AD117" i="24"/>
  <c r="AD45" i="24"/>
  <c r="AD52" i="24"/>
  <c r="AD101" i="24"/>
  <c r="AD242" i="24"/>
  <c r="AD113" i="24"/>
  <c r="AD107" i="24"/>
  <c r="AD136" i="24"/>
  <c r="AD252" i="24"/>
  <c r="AD239" i="24"/>
  <c r="AD138" i="24"/>
  <c r="AD102" i="24"/>
  <c r="AD246" i="24"/>
  <c r="AD148" i="24"/>
  <c r="AD73" i="24"/>
  <c r="AD140" i="24"/>
  <c r="AD114" i="24"/>
  <c r="AD93" i="24"/>
  <c r="AD116" i="24"/>
  <c r="AD244" i="24"/>
  <c r="AD261" i="24"/>
  <c r="AD110" i="24"/>
  <c r="AD142" i="24"/>
  <c r="AD238" i="24"/>
  <c r="AD137" i="24"/>
  <c r="AD139" i="24"/>
  <c r="AD105" i="24"/>
  <c r="AD106" i="24"/>
  <c r="AD80" i="24"/>
  <c r="AD108" i="24"/>
  <c r="AD236" i="24"/>
  <c r="AD72" i="24"/>
  <c r="AD251" i="24"/>
  <c r="AD249" i="24"/>
  <c r="AD95" i="24"/>
  <c r="AD98" i="24"/>
  <c r="AD92" i="24"/>
  <c r="AD79" i="24"/>
  <c r="AD94" i="24"/>
  <c r="AD250" i="24"/>
  <c r="AD55" i="24"/>
  <c r="AD243" i="24"/>
  <c r="AD241" i="24"/>
  <c r="AD118" i="24"/>
  <c r="AD103" i="24"/>
  <c r="AD90" i="24"/>
  <c r="AD76" i="24"/>
  <c r="AD54" i="24"/>
  <c r="AD248" i="24"/>
  <c r="AD147" i="24"/>
  <c r="AD115" i="24"/>
  <c r="AD245" i="24"/>
  <c r="AD262" i="24"/>
  <c r="AD240" i="24"/>
  <c r="AD83" i="24"/>
  <c r="AD84" i="24"/>
  <c r="AD53" i="24"/>
  <c r="AD109" i="24"/>
  <c r="AD111" i="24"/>
  <c r="AD104" i="24"/>
  <c r="AD91" i="24"/>
  <c r="AD77" i="24"/>
  <c r="AD71" i="24"/>
  <c r="AD78" i="24"/>
  <c r="AD260" i="24"/>
  <c r="AD135" i="24"/>
  <c r="W218" i="24"/>
  <c r="AJ170" i="24"/>
  <c r="AJ268" i="24"/>
  <c r="AJ267" i="24"/>
  <c r="AJ43" i="24"/>
  <c r="AJ196" i="24"/>
  <c r="AJ195" i="24"/>
  <c r="J44" i="24"/>
  <c r="J212" i="24"/>
  <c r="J61" i="24"/>
  <c r="J176" i="24" s="1"/>
  <c r="J68" i="24"/>
  <c r="J216" i="24"/>
  <c r="J214" i="24"/>
  <c r="J222" i="24"/>
  <c r="J67" i="24"/>
  <c r="J60" i="24"/>
  <c r="J175" i="24" s="1"/>
  <c r="J64" i="24"/>
  <c r="J58" i="24"/>
  <c r="J173" i="24" s="1"/>
  <c r="J215" i="24"/>
  <c r="J217" i="24"/>
  <c r="J59" i="24"/>
  <c r="J211" i="24"/>
  <c r="J213" i="24"/>
  <c r="J223" i="24"/>
  <c r="J218" i="24"/>
  <c r="R223" i="24"/>
  <c r="R213" i="24"/>
  <c r="R215" i="24"/>
  <c r="R44" i="24"/>
  <c r="R61" i="24"/>
  <c r="R211" i="24"/>
  <c r="R212" i="24"/>
  <c r="R58" i="24"/>
  <c r="R216" i="24"/>
  <c r="R59" i="24"/>
  <c r="R67" i="24"/>
  <c r="R64" i="24"/>
  <c r="R214" i="24"/>
  <c r="R222" i="24"/>
  <c r="R60" i="24"/>
  <c r="R68" i="24"/>
  <c r="R217" i="24"/>
  <c r="AI190" i="24"/>
  <c r="AI191" i="24"/>
  <c r="AI186" i="24"/>
  <c r="AI174" i="24"/>
  <c r="AI185" i="24"/>
  <c r="AI197" i="24"/>
  <c r="AI175" i="24"/>
  <c r="AI207" i="24"/>
  <c r="AI181" i="24"/>
  <c r="AI178" i="24"/>
  <c r="AI193" i="24"/>
  <c r="AI202" i="24"/>
  <c r="AI204" i="24"/>
  <c r="AI192" i="24"/>
  <c r="AI201" i="24"/>
  <c r="AI206" i="24"/>
  <c r="AI177" i="24"/>
  <c r="AI189" i="24"/>
  <c r="AI198" i="24"/>
  <c r="AI176" i="24"/>
  <c r="AI173" i="24"/>
  <c r="AI205" i="24"/>
  <c r="AI184" i="24"/>
  <c r="AI182" i="24"/>
  <c r="AI203" i="24"/>
  <c r="AI194" i="24"/>
  <c r="AI183" i="24"/>
  <c r="AI200" i="24"/>
  <c r="AI179" i="24"/>
  <c r="AI187" i="24"/>
  <c r="AI180" i="24"/>
  <c r="AH223" i="24"/>
  <c r="AH213" i="24"/>
  <c r="AH214" i="24"/>
  <c r="AH64" i="24"/>
  <c r="AH68" i="24"/>
  <c r="AH215" i="24"/>
  <c r="AH60" i="24"/>
  <c r="AH212" i="24"/>
  <c r="AH211" i="24"/>
  <c r="AH59" i="24"/>
  <c r="AH58" i="24"/>
  <c r="AH222" i="24"/>
  <c r="AH67" i="24"/>
  <c r="AH61" i="24"/>
  <c r="AH216" i="24"/>
  <c r="AH44" i="24"/>
  <c r="AH217" i="24"/>
  <c r="AB196" i="24"/>
  <c r="AB170" i="24"/>
  <c r="AB268" i="24"/>
  <c r="AB267" i="24"/>
  <c r="AB43" i="24"/>
  <c r="AB195" i="24"/>
  <c r="X165" i="24"/>
  <c r="X164" i="24"/>
  <c r="X155" i="24"/>
  <c r="X160" i="24"/>
  <c r="X154" i="24"/>
  <c r="X153" i="24"/>
  <c r="X152" i="24"/>
  <c r="X166" i="24"/>
  <c r="X161" i="24"/>
  <c r="X159" i="24"/>
  <c r="AI155" i="24"/>
  <c r="AI161" i="24"/>
  <c r="AI165" i="24"/>
  <c r="AI154" i="24"/>
  <c r="AI164" i="24"/>
  <c r="AI153" i="24"/>
  <c r="AI152" i="24"/>
  <c r="AI166" i="24"/>
  <c r="AI159" i="24"/>
  <c r="AI160" i="24"/>
  <c r="J87" i="24"/>
  <c r="J255" i="24"/>
  <c r="S121" i="24"/>
  <c r="S124" i="24"/>
  <c r="S126" i="24"/>
  <c r="S130" i="24"/>
  <c r="S131" i="24"/>
  <c r="S128" i="24"/>
  <c r="S127" i="24"/>
  <c r="S125" i="24"/>
  <c r="S123" i="24"/>
  <c r="S129" i="24"/>
  <c r="S228" i="24"/>
  <c r="S122" i="24"/>
  <c r="E218" i="22"/>
  <c r="P179" i="39" s="1"/>
  <c r="E264" i="22"/>
  <c r="P224" i="39" s="1"/>
  <c r="V44" i="27"/>
  <c r="S47" i="27"/>
  <c r="L48" i="27"/>
  <c r="H52" i="27"/>
  <c r="L50" i="27"/>
  <c r="L47" i="27"/>
  <c r="H54" i="27"/>
  <c r="H47" i="27"/>
  <c r="L52" i="27"/>
  <c r="H56" i="27"/>
  <c r="H50" i="27"/>
  <c r="H53" i="27"/>
  <c r="H48" i="27"/>
  <c r="H51" i="27"/>
  <c r="L49" i="27"/>
  <c r="H55" i="27"/>
  <c r="L51" i="27"/>
  <c r="L54" i="27"/>
  <c r="L53" i="27"/>
  <c r="H49" i="27"/>
  <c r="E126" i="22"/>
  <c r="P87" i="39" s="1"/>
  <c r="E129" i="22"/>
  <c r="P90" i="39" s="1"/>
  <c r="E188" i="20"/>
  <c r="O149" i="39" s="1"/>
  <c r="E211" i="22"/>
  <c r="P172" i="39" s="1"/>
  <c r="G174" i="22"/>
  <c r="E59" i="22"/>
  <c r="P20" i="39" s="1"/>
  <c r="E245" i="22"/>
  <c r="P204" i="39" s="1"/>
  <c r="E137" i="22"/>
  <c r="P99" i="39" s="1"/>
  <c r="E55" i="22"/>
  <c r="P16" i="39" s="1"/>
  <c r="E261" i="22"/>
  <c r="P221" i="39" s="1"/>
  <c r="E134" i="22"/>
  <c r="P96" i="39" s="1"/>
  <c r="E95" i="22"/>
  <c r="P56" i="39" s="1"/>
  <c r="E198" i="22"/>
  <c r="P159" i="39" s="1"/>
  <c r="E175" i="22"/>
  <c r="P136" i="39" s="1"/>
  <c r="D42" i="29"/>
  <c r="AA42" i="29"/>
  <c r="I42" i="29"/>
  <c r="P42" i="29"/>
  <c r="X42" i="29"/>
  <c r="T42" i="29"/>
  <c r="B42" i="29"/>
  <c r="AJ42" i="29" s="1"/>
  <c r="J42" i="29"/>
  <c r="S42" i="29"/>
  <c r="N42" i="29"/>
  <c r="W42" i="29"/>
  <c r="Y42" i="29"/>
  <c r="K42" i="29"/>
  <c r="G42" i="29"/>
  <c r="O42" i="29"/>
  <c r="U42" i="29"/>
  <c r="Q42" i="29"/>
  <c r="L42" i="29"/>
  <c r="V42" i="29"/>
  <c r="E42" i="29"/>
  <c r="AB42" i="29"/>
  <c r="R42" i="29"/>
  <c r="M42" i="29"/>
  <c r="AC42" i="29"/>
  <c r="Z42" i="29"/>
  <c r="C42" i="29"/>
  <c r="F42" i="29"/>
  <c r="E166" i="22"/>
  <c r="P129" i="39" s="1"/>
  <c r="E164" i="22"/>
  <c r="P127" i="39" s="1"/>
  <c r="E175" i="20"/>
  <c r="O136" i="39" s="1"/>
  <c r="K255" i="24"/>
  <c r="K87" i="24"/>
  <c r="K184" i="24" s="1"/>
  <c r="K125" i="24"/>
  <c r="K131" i="24"/>
  <c r="K130" i="24"/>
  <c r="K128" i="24"/>
  <c r="K123" i="24"/>
  <c r="K126" i="24"/>
  <c r="K228" i="24"/>
  <c r="K129" i="24"/>
  <c r="K122" i="24"/>
  <c r="K121" i="24"/>
  <c r="K124" i="24"/>
  <c r="K127" i="24"/>
  <c r="O264" i="24"/>
  <c r="AF264" i="24"/>
  <c r="AD122" i="24"/>
  <c r="AD128" i="24"/>
  <c r="AD125" i="24"/>
  <c r="AD131" i="24"/>
  <c r="AD127" i="24"/>
  <c r="AD129" i="24"/>
  <c r="AD123" i="24"/>
  <c r="AD130" i="24"/>
  <c r="AD228" i="24"/>
  <c r="AD121" i="24"/>
  <c r="AD126" i="24"/>
  <c r="AD124" i="24"/>
  <c r="M181" i="24"/>
  <c r="M203" i="24"/>
  <c r="M177" i="24"/>
  <c r="M185" i="24"/>
  <c r="M175" i="24"/>
  <c r="M189" i="24"/>
  <c r="M173" i="24"/>
  <c r="M187" i="24"/>
  <c r="M198" i="24"/>
  <c r="M204" i="24"/>
  <c r="M174" i="24"/>
  <c r="M194" i="24"/>
  <c r="M207" i="24"/>
  <c r="M179" i="24"/>
  <c r="M192" i="24"/>
  <c r="Z175" i="24"/>
  <c r="Z178" i="24"/>
  <c r="Z203" i="24"/>
  <c r="Z192" i="24"/>
  <c r="Z179" i="24"/>
  <c r="Z182" i="24"/>
  <c r="Z176" i="24"/>
  <c r="Z206" i="24"/>
  <c r="Z194" i="24"/>
  <c r="Z180" i="24"/>
  <c r="Z189" i="24"/>
  <c r="Z177" i="24"/>
  <c r="Z207" i="24"/>
  <c r="Z173" i="24"/>
  <c r="Z202" i="24"/>
  <c r="Z183" i="24"/>
  <c r="Z191" i="24"/>
  <c r="Z197" i="24"/>
  <c r="Z185" i="24"/>
  <c r="Z204" i="24"/>
  <c r="Z198" i="24"/>
  <c r="Z186" i="24"/>
  <c r="Z200" i="24"/>
  <c r="Z184" i="24"/>
  <c r="Z201" i="24"/>
  <c r="Z193" i="24"/>
  <c r="Z174" i="24"/>
  <c r="Z190" i="24"/>
  <c r="Z187" i="24"/>
  <c r="Z205" i="24"/>
  <c r="Z181" i="24"/>
  <c r="L191" i="24"/>
  <c r="L175" i="24"/>
  <c r="L198" i="24"/>
  <c r="L174" i="24"/>
  <c r="L187" i="24"/>
  <c r="L179" i="24"/>
  <c r="L177" i="24"/>
  <c r="L173" i="24"/>
  <c r="L204" i="24"/>
  <c r="L180" i="24"/>
  <c r="L194" i="24"/>
  <c r="L178" i="24"/>
  <c r="L207" i="24"/>
  <c r="L185" i="24"/>
  <c r="L200" i="24"/>
  <c r="L184" i="24"/>
  <c r="L183" i="24"/>
  <c r="L182" i="24"/>
  <c r="L202" i="24"/>
  <c r="L186" i="24"/>
  <c r="L193" i="24"/>
  <c r="L192" i="24"/>
  <c r="L206" i="24"/>
  <c r="L203" i="24"/>
  <c r="L197" i="24"/>
  <c r="L181" i="24"/>
  <c r="L189" i="24"/>
  <c r="Y255" i="24"/>
  <c r="Y87" i="24"/>
  <c r="AE240" i="24"/>
  <c r="AE102" i="24"/>
  <c r="AE83" i="24"/>
  <c r="AE90" i="24"/>
  <c r="AE76" i="24"/>
  <c r="AE78" i="24"/>
  <c r="AE252" i="24"/>
  <c r="AE135" i="24"/>
  <c r="AE113" i="24"/>
  <c r="AE52" i="24"/>
  <c r="AE261" i="24"/>
  <c r="AE116" i="24"/>
  <c r="AE101" i="24"/>
  <c r="AE45" i="24"/>
  <c r="AE84" i="24"/>
  <c r="AE54" i="24"/>
  <c r="AE148" i="24"/>
  <c r="AE111" i="24"/>
  <c r="AE117" i="24"/>
  <c r="AE236" i="24"/>
  <c r="AE246" i="24"/>
  <c r="AE137" i="24"/>
  <c r="AE73" i="24"/>
  <c r="AE262" i="24"/>
  <c r="AE249" i="24"/>
  <c r="AE71" i="24"/>
  <c r="AE79" i="24"/>
  <c r="AE245" i="24"/>
  <c r="AE115" i="24"/>
  <c r="AE251" i="24"/>
  <c r="AE238" i="24"/>
  <c r="AE109" i="24"/>
  <c r="AE142" i="24"/>
  <c r="AE247" i="24"/>
  <c r="AE147" i="24"/>
  <c r="AE241" i="24"/>
  <c r="AE53" i="24"/>
  <c r="AE134" i="24"/>
  <c r="AE107" i="24"/>
  <c r="AE243" i="24"/>
  <c r="AE260" i="24"/>
  <c r="AE239" i="24"/>
  <c r="AE138" i="24"/>
  <c r="AE146" i="24"/>
  <c r="AE55" i="24"/>
  <c r="AE136" i="24"/>
  <c r="AE98" i="24"/>
  <c r="AE106" i="24"/>
  <c r="AE80" i="24"/>
  <c r="AE237" i="24"/>
  <c r="AE108" i="24"/>
  <c r="AE118" i="24"/>
  <c r="AE77" i="24"/>
  <c r="AE140" i="24"/>
  <c r="AE103" i="24"/>
  <c r="AE104" i="24"/>
  <c r="AE91" i="24"/>
  <c r="AE92" i="24"/>
  <c r="AE242" i="24"/>
  <c r="AE248" i="24"/>
  <c r="AE94" i="24"/>
  <c r="AE72" i="24"/>
  <c r="AE250" i="24"/>
  <c r="AE105" i="24"/>
  <c r="AE244" i="24"/>
  <c r="AE114" i="24"/>
  <c r="AE93" i="24"/>
  <c r="AE141" i="24"/>
  <c r="AE263" i="24"/>
  <c r="AE95" i="24"/>
  <c r="AE110" i="24"/>
  <c r="AE139" i="24"/>
  <c r="O104" i="24"/>
  <c r="O98" i="24"/>
  <c r="O78" i="24"/>
  <c r="O135" i="24"/>
  <c r="O251" i="24"/>
  <c r="O263" i="24"/>
  <c r="O238" i="24"/>
  <c r="O244" i="24"/>
  <c r="O102" i="24"/>
  <c r="O45" i="24"/>
  <c r="O90" i="24"/>
  <c r="O92" i="24"/>
  <c r="O55" i="24"/>
  <c r="O115" i="24"/>
  <c r="O107" i="24"/>
  <c r="O71" i="24"/>
  <c r="O106" i="24"/>
  <c r="O247" i="24"/>
  <c r="O109" i="24"/>
  <c r="O138" i="24"/>
  <c r="O76" i="24"/>
  <c r="O54" i="24"/>
  <c r="O262" i="24"/>
  <c r="O53" i="24"/>
  <c r="O84" i="24"/>
  <c r="O83" i="24"/>
  <c r="O91" i="24"/>
  <c r="O260" i="24"/>
  <c r="O147" i="24"/>
  <c r="O136" i="24"/>
  <c r="O52" i="24"/>
  <c r="O142" i="24"/>
  <c r="O239" i="24"/>
  <c r="O108" i="24"/>
  <c r="O72" i="24"/>
  <c r="O243" i="24"/>
  <c r="O137" i="24"/>
  <c r="O141" i="24"/>
  <c r="O245" i="24"/>
  <c r="O95" i="24"/>
  <c r="O110" i="24"/>
  <c r="O111" i="24"/>
  <c r="O140" i="24"/>
  <c r="O240" i="24"/>
  <c r="O237" i="24"/>
  <c r="O77" i="24"/>
  <c r="O134" i="24"/>
  <c r="O80" i="24"/>
  <c r="O252" i="24"/>
  <c r="O261" i="24"/>
  <c r="O73" i="24"/>
  <c r="O116" i="24"/>
  <c r="O139" i="24"/>
  <c r="O242" i="24"/>
  <c r="O105" i="24"/>
  <c r="O114" i="24"/>
  <c r="O148" i="24"/>
  <c r="O236" i="24"/>
  <c r="O246" i="24"/>
  <c r="O146" i="24"/>
  <c r="O101" i="24"/>
  <c r="O94" i="24"/>
  <c r="O113" i="24"/>
  <c r="O93" i="24"/>
  <c r="O118" i="24"/>
  <c r="O250" i="24"/>
  <c r="O248" i="24"/>
  <c r="O249" i="24"/>
  <c r="O117" i="24"/>
  <c r="O103" i="24"/>
  <c r="O241" i="24"/>
  <c r="O79" i="24"/>
  <c r="M213" i="24"/>
  <c r="M67" i="24"/>
  <c r="M215" i="24"/>
  <c r="M217" i="24"/>
  <c r="M212" i="24"/>
  <c r="M61" i="24"/>
  <c r="M176" i="24" s="1"/>
  <c r="M58" i="24"/>
  <c r="M222" i="24"/>
  <c r="M216" i="24"/>
  <c r="M214" i="24"/>
  <c r="M68" i="24"/>
  <c r="M44" i="24"/>
  <c r="M211" i="24"/>
  <c r="M60" i="24"/>
  <c r="M59" i="24"/>
  <c r="M64" i="24"/>
  <c r="M223" i="24"/>
  <c r="G264" i="24"/>
  <c r="R159" i="24"/>
  <c r="R155" i="24"/>
  <c r="R154" i="24"/>
  <c r="R164" i="24"/>
  <c r="R160" i="24"/>
  <c r="R161" i="24"/>
  <c r="R153" i="24"/>
  <c r="R166" i="24"/>
  <c r="R152" i="24"/>
  <c r="R165" i="24"/>
  <c r="AI87" i="24"/>
  <c r="AI255" i="24"/>
  <c r="AG218" i="24"/>
  <c r="AH125" i="24"/>
  <c r="AH128" i="24"/>
  <c r="AH131" i="24"/>
  <c r="AH228" i="24"/>
  <c r="AH123" i="24"/>
  <c r="AH121" i="24"/>
  <c r="AH127" i="24"/>
  <c r="AH124" i="24"/>
  <c r="AH126" i="24"/>
  <c r="AH129" i="24"/>
  <c r="AH122" i="24"/>
  <c r="AH130" i="24"/>
  <c r="Q218" i="24"/>
  <c r="M43" i="24"/>
  <c r="M170" i="24"/>
  <c r="M196" i="24"/>
  <c r="M268" i="24"/>
  <c r="M267" i="24"/>
  <c r="M195" i="24"/>
  <c r="I268" i="24"/>
  <c r="I196" i="24"/>
  <c r="I195" i="24"/>
  <c r="I267" i="24"/>
  <c r="I43" i="24"/>
  <c r="I170" i="24"/>
  <c r="X110" i="24"/>
  <c r="X111" i="24"/>
  <c r="X140" i="24"/>
  <c r="X147" i="24"/>
  <c r="X239" i="24"/>
  <c r="X55" i="24"/>
  <c r="X107" i="24"/>
  <c r="X91" i="24"/>
  <c r="X251" i="24"/>
  <c r="X95" i="24"/>
  <c r="X102" i="24"/>
  <c r="X103" i="24"/>
  <c r="X54" i="24"/>
  <c r="X243" i="24"/>
  <c r="X260" i="24"/>
  <c r="X94" i="24"/>
  <c r="X80" i="24"/>
  <c r="X45" i="24"/>
  <c r="X79" i="24"/>
  <c r="X73" i="24"/>
  <c r="X248" i="24"/>
  <c r="X146" i="24"/>
  <c r="X250" i="24"/>
  <c r="X238" i="24"/>
  <c r="X247" i="24"/>
  <c r="X242" i="24"/>
  <c r="X237" i="24"/>
  <c r="X240" i="24"/>
  <c r="X78" i="24"/>
  <c r="X136" i="24"/>
  <c r="X83" i="24"/>
  <c r="X105" i="24"/>
  <c r="X134" i="24"/>
  <c r="X137" i="24"/>
  <c r="X104" i="24"/>
  <c r="X118" i="24"/>
  <c r="X148" i="24"/>
  <c r="X252" i="24"/>
  <c r="X116" i="24"/>
  <c r="X263" i="24"/>
  <c r="X141" i="24"/>
  <c r="X90" i="24"/>
  <c r="X98" i="24"/>
  <c r="X114" i="24"/>
  <c r="X71" i="24"/>
  <c r="X76" i="24"/>
  <c r="X92" i="24"/>
  <c r="X241" i="24"/>
  <c r="X262" i="24"/>
  <c r="X72" i="24"/>
  <c r="X117" i="24"/>
  <c r="X138" i="24"/>
  <c r="X113" i="24"/>
  <c r="X52" i="24"/>
  <c r="X139" i="24"/>
  <c r="X53" i="24"/>
  <c r="X77" i="24"/>
  <c r="X236" i="24"/>
  <c r="X115" i="24"/>
  <c r="X135" i="24"/>
  <c r="X109" i="24"/>
  <c r="X246" i="24"/>
  <c r="X93" i="24"/>
  <c r="X106" i="24"/>
  <c r="X245" i="24"/>
  <c r="X249" i="24"/>
  <c r="X244" i="24"/>
  <c r="X261" i="24"/>
  <c r="X108" i="24"/>
  <c r="X142" i="24"/>
  <c r="X101" i="24"/>
  <c r="X84" i="24"/>
  <c r="I218" i="24"/>
  <c r="V268" i="24"/>
  <c r="V267" i="24"/>
  <c r="V196" i="24"/>
  <c r="V43" i="24"/>
  <c r="V195" i="24"/>
  <c r="V170" i="24"/>
  <c r="W264" i="24"/>
  <c r="G255" i="24"/>
  <c r="G87" i="24"/>
  <c r="U177" i="24"/>
  <c r="U186" i="24"/>
  <c r="U198" i="24"/>
  <c r="U174" i="24"/>
  <c r="U183" i="24"/>
  <c r="U179" i="24"/>
  <c r="U173" i="24"/>
  <c r="U180" i="24"/>
  <c r="U197" i="24"/>
  <c r="U200" i="24"/>
  <c r="U201" i="24"/>
  <c r="U185" i="24"/>
  <c r="U178" i="24"/>
  <c r="U184" i="24"/>
  <c r="U206" i="24"/>
  <c r="U191" i="24"/>
  <c r="U187" i="24"/>
  <c r="U181" i="24"/>
  <c r="U190" i="24"/>
  <c r="U202" i="24"/>
  <c r="U194" i="24"/>
  <c r="U175" i="24"/>
  <c r="U207" i="24"/>
  <c r="U193" i="24"/>
  <c r="U203" i="24"/>
  <c r="U189" i="24"/>
  <c r="U192" i="24"/>
  <c r="U176" i="24"/>
  <c r="U204" i="24"/>
  <c r="U182" i="24"/>
  <c r="U205" i="24"/>
  <c r="H218" i="24"/>
  <c r="L255" i="24"/>
  <c r="L87" i="24"/>
  <c r="J73" i="24"/>
  <c r="J202" i="24" s="1"/>
  <c r="J148" i="24"/>
  <c r="J261" i="24"/>
  <c r="J52" i="24"/>
  <c r="J178" i="24" s="1"/>
  <c r="J241" i="24"/>
  <c r="J53" i="24"/>
  <c r="J78" i="24"/>
  <c r="J72" i="24"/>
  <c r="J201" i="24" s="1"/>
  <c r="J95" i="24"/>
  <c r="J92" i="24"/>
  <c r="J107" i="24"/>
  <c r="J136" i="24"/>
  <c r="J137" i="24"/>
  <c r="J246" i="24"/>
  <c r="J263" i="24"/>
  <c r="J237" i="24"/>
  <c r="J106" i="24"/>
  <c r="J55" i="24"/>
  <c r="J206" i="24" s="1"/>
  <c r="J243" i="24"/>
  <c r="J105" i="24"/>
  <c r="J91" i="24"/>
  <c r="J93" i="24"/>
  <c r="J116" i="24"/>
  <c r="J138" i="24"/>
  <c r="J141" i="24"/>
  <c r="J248" i="24"/>
  <c r="J251" i="24"/>
  <c r="J77" i="24"/>
  <c r="J146" i="24"/>
  <c r="J250" i="24"/>
  <c r="J76" i="24"/>
  <c r="J180" i="24" s="1"/>
  <c r="J114" i="24"/>
  <c r="J80" i="24"/>
  <c r="J117" i="24"/>
  <c r="J139" i="24"/>
  <c r="J140" i="24"/>
  <c r="J240" i="24"/>
  <c r="J83" i="24"/>
  <c r="J90" i="24"/>
  <c r="J247" i="24"/>
  <c r="J249" i="24"/>
  <c r="J98" i="24"/>
  <c r="J193" i="24" s="1"/>
  <c r="J79" i="24"/>
  <c r="J182" i="24" s="1"/>
  <c r="J109" i="24"/>
  <c r="J110" i="24"/>
  <c r="J103" i="24"/>
  <c r="J238" i="24"/>
  <c r="J45" i="24"/>
  <c r="J84" i="24"/>
  <c r="J183" i="24" s="1"/>
  <c r="J239" i="24"/>
  <c r="J260" i="24"/>
  <c r="J142" i="24"/>
  <c r="J94" i="24"/>
  <c r="J101" i="24"/>
  <c r="J102" i="24"/>
  <c r="J115" i="24"/>
  <c r="J252" i="24"/>
  <c r="J135" i="24"/>
  <c r="J191" i="24" s="1"/>
  <c r="J262" i="24"/>
  <c r="J108" i="24"/>
  <c r="J236" i="24"/>
  <c r="J245" i="24"/>
  <c r="J242" i="24"/>
  <c r="J118" i="24"/>
  <c r="J147" i="24"/>
  <c r="J134" i="24"/>
  <c r="J54" i="24"/>
  <c r="J205" i="24" s="1"/>
  <c r="J111" i="24"/>
  <c r="J104" i="24"/>
  <c r="J113" i="24"/>
  <c r="J244" i="24"/>
  <c r="J71" i="24"/>
  <c r="X268" i="24"/>
  <c r="X267" i="24"/>
  <c r="X195" i="24"/>
  <c r="X170" i="24"/>
  <c r="X196" i="24"/>
  <c r="X43" i="24"/>
  <c r="R148" i="24"/>
  <c r="R107" i="24"/>
  <c r="R116" i="24"/>
  <c r="R117" i="24"/>
  <c r="R45" i="24"/>
  <c r="R261" i="24"/>
  <c r="R245" i="24"/>
  <c r="R105" i="24"/>
  <c r="R108" i="24"/>
  <c r="R248" i="24"/>
  <c r="R251" i="24"/>
  <c r="R54" i="24"/>
  <c r="R113" i="24"/>
  <c r="R79" i="24"/>
  <c r="R72" i="24"/>
  <c r="R236" i="24"/>
  <c r="R244" i="24"/>
  <c r="R250" i="24"/>
  <c r="R141" i="24"/>
  <c r="R140" i="24"/>
  <c r="R146" i="24"/>
  <c r="R242" i="24"/>
  <c r="R53" i="24"/>
  <c r="R106" i="24"/>
  <c r="R147" i="24"/>
  <c r="R138" i="24"/>
  <c r="R262" i="24"/>
  <c r="R73" i="24"/>
  <c r="R115" i="24"/>
  <c r="R139" i="24"/>
  <c r="R93" i="24"/>
  <c r="R239" i="24"/>
  <c r="R101" i="24"/>
  <c r="R55" i="24"/>
  <c r="R110" i="24"/>
  <c r="R252" i="24"/>
  <c r="R84" i="24"/>
  <c r="R71" i="24"/>
  <c r="R246" i="24"/>
  <c r="R136" i="24"/>
  <c r="R247" i="24"/>
  <c r="R109" i="24"/>
  <c r="R77" i="24"/>
  <c r="R98" i="24"/>
  <c r="R237" i="24"/>
  <c r="R114" i="24"/>
  <c r="R90" i="24"/>
  <c r="R78" i="24"/>
  <c r="R91" i="24"/>
  <c r="R104" i="24"/>
  <c r="R142" i="24"/>
  <c r="R243" i="24"/>
  <c r="R83" i="24"/>
  <c r="R92" i="24"/>
  <c r="R263" i="24"/>
  <c r="R103" i="24"/>
  <c r="R118" i="24"/>
  <c r="R94" i="24"/>
  <c r="R260" i="24"/>
  <c r="R238" i="24"/>
  <c r="R137" i="24"/>
  <c r="R240" i="24"/>
  <c r="R102" i="24"/>
  <c r="R249" i="24"/>
  <c r="R52" i="24"/>
  <c r="R135" i="24"/>
  <c r="R80" i="24"/>
  <c r="R76" i="24"/>
  <c r="R111" i="24"/>
  <c r="R134" i="24"/>
  <c r="R95" i="24"/>
  <c r="R241" i="24"/>
  <c r="S68" i="24"/>
  <c r="S215" i="24"/>
  <c r="S217" i="24"/>
  <c r="S216" i="24"/>
  <c r="S61" i="24"/>
  <c r="S222" i="24"/>
  <c r="S212" i="24"/>
  <c r="S213" i="24"/>
  <c r="S44" i="24"/>
  <c r="S214" i="24"/>
  <c r="S58" i="24"/>
  <c r="S60" i="24"/>
  <c r="S67" i="24"/>
  <c r="S211" i="24"/>
  <c r="S64" i="24"/>
  <c r="S223" i="24"/>
  <c r="S59" i="24"/>
  <c r="AF198" i="24"/>
  <c r="AF174" i="24"/>
  <c r="AF203" i="24"/>
  <c r="AF204" i="24"/>
  <c r="AF202" i="24"/>
  <c r="AF200" i="24"/>
  <c r="AF185" i="24"/>
  <c r="AF186" i="24"/>
  <c r="AF206" i="24"/>
  <c r="AF189" i="24"/>
  <c r="AF176" i="24"/>
  <c r="AF177" i="24"/>
  <c r="AF205" i="24"/>
  <c r="AF193" i="24"/>
  <c r="AF187" i="24"/>
  <c r="AF190" i="24"/>
  <c r="AF201" i="24"/>
  <c r="AF192" i="24"/>
  <c r="AF173" i="24"/>
  <c r="AF194" i="24"/>
  <c r="AF178" i="24"/>
  <c r="AF191" i="24"/>
  <c r="AF179" i="24"/>
  <c r="AF183" i="24"/>
  <c r="AF207" i="24"/>
  <c r="AF197" i="24"/>
  <c r="AF184" i="24"/>
  <c r="AF175" i="24"/>
  <c r="AF181" i="24"/>
  <c r="AF180" i="24"/>
  <c r="AF182" i="24"/>
  <c r="Z68" i="24"/>
  <c r="Z222" i="24"/>
  <c r="Z44" i="24"/>
  <c r="Z216" i="24"/>
  <c r="Z213" i="24"/>
  <c r="Z64" i="24"/>
  <c r="Z58" i="24"/>
  <c r="Z223" i="24"/>
  <c r="Z61" i="24"/>
  <c r="Z214" i="24"/>
  <c r="Z59" i="24"/>
  <c r="Z67" i="24"/>
  <c r="Z60" i="24"/>
  <c r="Z212" i="24"/>
  <c r="Z217" i="24"/>
  <c r="Z211" i="24"/>
  <c r="Z215" i="24"/>
  <c r="E233" i="24"/>
  <c r="P179" i="24"/>
  <c r="P176" i="24"/>
  <c r="P198" i="24"/>
  <c r="P207" i="24"/>
  <c r="P189" i="24"/>
  <c r="P182" i="24"/>
  <c r="P173" i="24"/>
  <c r="P191" i="24"/>
  <c r="P194" i="24"/>
  <c r="P178" i="24"/>
  <c r="P203" i="24"/>
  <c r="P184" i="24"/>
  <c r="P206" i="24"/>
  <c r="P201" i="24"/>
  <c r="P183" i="24"/>
  <c r="P197" i="24"/>
  <c r="P190" i="24"/>
  <c r="P192" i="24"/>
  <c r="P181" i="24"/>
  <c r="P186" i="24"/>
  <c r="P185" i="24"/>
  <c r="P174" i="24"/>
  <c r="P205" i="24"/>
  <c r="P193" i="24"/>
  <c r="P177" i="24"/>
  <c r="P175" i="24"/>
  <c r="P187" i="24"/>
  <c r="P202" i="24"/>
  <c r="P204" i="24"/>
  <c r="P180" i="24"/>
  <c r="P200" i="24"/>
  <c r="S218" i="24"/>
  <c r="AD264" i="24"/>
  <c r="R123" i="24"/>
  <c r="R131" i="24"/>
  <c r="R128" i="24"/>
  <c r="R130" i="24"/>
  <c r="R125" i="24"/>
  <c r="R124" i="24"/>
  <c r="R122" i="24"/>
  <c r="R121" i="24"/>
  <c r="R129" i="24"/>
  <c r="R228" i="24"/>
  <c r="R126" i="24"/>
  <c r="R127" i="24"/>
  <c r="T80" i="24"/>
  <c r="T101" i="24"/>
  <c r="T116" i="24"/>
  <c r="T55" i="24"/>
  <c r="T105" i="24"/>
  <c r="T142" i="24"/>
  <c r="T263" i="24"/>
  <c r="T242" i="24"/>
  <c r="T136" i="24"/>
  <c r="T114" i="24"/>
  <c r="T147" i="24"/>
  <c r="T78" i="24"/>
  <c r="T113" i="24"/>
  <c r="T111" i="24"/>
  <c r="T241" i="24"/>
  <c r="T237" i="24"/>
  <c r="T73" i="24"/>
  <c r="T79" i="24"/>
  <c r="T98" i="24"/>
  <c r="T71" i="24"/>
  <c r="T252" i="24"/>
  <c r="T139" i="24"/>
  <c r="T249" i="24"/>
  <c r="T260" i="24"/>
  <c r="T95" i="24"/>
  <c r="T93" i="24"/>
  <c r="T54" i="24"/>
  <c r="T141" i="24"/>
  <c r="T77" i="24"/>
  <c r="T250" i="24"/>
  <c r="T45" i="24"/>
  <c r="T238" i="24"/>
  <c r="T109" i="24"/>
  <c r="T107" i="24"/>
  <c r="T92" i="24"/>
  <c r="T84" i="24"/>
  <c r="T240" i="24"/>
  <c r="T251" i="24"/>
  <c r="T53" i="24"/>
  <c r="T90" i="24"/>
  <c r="T246" i="24"/>
  <c r="T117" i="24"/>
  <c r="T115" i="24"/>
  <c r="T106" i="24"/>
  <c r="T244" i="24"/>
  <c r="T137" i="24"/>
  <c r="T239" i="24"/>
  <c r="T247" i="24"/>
  <c r="T102" i="24"/>
  <c r="T72" i="24"/>
  <c r="T146" i="24"/>
  <c r="T76" i="24"/>
  <c r="T103" i="24"/>
  <c r="T262" i="24"/>
  <c r="T108" i="24"/>
  <c r="T138" i="24"/>
  <c r="T110" i="24"/>
  <c r="T94" i="24"/>
  <c r="T148" i="24"/>
  <c r="T91" i="24"/>
  <c r="T104" i="24"/>
  <c r="T248" i="24"/>
  <c r="T118" i="24"/>
  <c r="T243" i="24"/>
  <c r="T83" i="24"/>
  <c r="T261" i="24"/>
  <c r="T236" i="24"/>
  <c r="T135" i="24"/>
  <c r="T134" i="24"/>
  <c r="T245" i="24"/>
  <c r="T52" i="24"/>
  <c r="T140" i="24"/>
  <c r="E220" i="22"/>
  <c r="P181" i="39" s="1"/>
  <c r="E258" i="22"/>
  <c r="P218" i="39" s="1"/>
  <c r="T51" i="27"/>
  <c r="P44" i="27"/>
  <c r="D48" i="27"/>
  <c r="D49" i="27"/>
  <c r="D50" i="27"/>
  <c r="D51" i="27"/>
  <c r="D47" i="27"/>
  <c r="D52" i="27"/>
  <c r="U57" i="27" a="1"/>
  <c r="U57" i="27" s="1"/>
  <c r="E131" i="22"/>
  <c r="P92" i="39" s="1"/>
  <c r="E230" i="22"/>
  <c r="P191" i="39" s="1"/>
  <c r="E123" i="22"/>
  <c r="P84" i="39" s="1"/>
  <c r="M30" i="26"/>
  <c r="I28" i="26"/>
  <c r="AI25" i="26"/>
  <c r="AE23" i="26"/>
  <c r="AA21" i="26"/>
  <c r="W19" i="26"/>
  <c r="S17" i="26"/>
  <c r="S229" i="26" s="1"/>
  <c r="O15" i="26"/>
  <c r="K13" i="26"/>
  <c r="G11" i="26"/>
  <c r="AG8" i="26"/>
  <c r="AC6" i="26"/>
  <c r="AC47" i="26" s="1"/>
  <c r="Y4" i="26"/>
  <c r="Y46" i="26" s="1"/>
  <c r="U2" i="26"/>
  <c r="Q29" i="26"/>
  <c r="M27" i="26"/>
  <c r="I25" i="26"/>
  <c r="AI22" i="26"/>
  <c r="AE20" i="26"/>
  <c r="AA18" i="26"/>
  <c r="AA233" i="26" s="1"/>
  <c r="W16" i="26"/>
  <c r="W232" i="26" s="1"/>
  <c r="S14" i="26"/>
  <c r="O12" i="26"/>
  <c r="K10" i="26"/>
  <c r="G8" i="26"/>
  <c r="AG5" i="26"/>
  <c r="AC3" i="26"/>
  <c r="Y30" i="26"/>
  <c r="U28" i="26"/>
  <c r="Q26" i="26"/>
  <c r="M24" i="26"/>
  <c r="I22" i="26"/>
  <c r="AI19" i="26"/>
  <c r="AE17" i="26"/>
  <c r="AE229" i="26" s="1"/>
  <c r="AA15" i="26"/>
  <c r="W13" i="26"/>
  <c r="S11" i="26"/>
  <c r="O9" i="26"/>
  <c r="K7" i="26"/>
  <c r="K156" i="26" s="1"/>
  <c r="G5" i="26"/>
  <c r="AG2" i="26"/>
  <c r="AD29" i="26"/>
  <c r="Z27" i="26"/>
  <c r="V25" i="26"/>
  <c r="R23" i="26"/>
  <c r="N21" i="26"/>
  <c r="J19" i="26"/>
  <c r="AJ16" i="26"/>
  <c r="AJ232" i="26" s="1"/>
  <c r="AF14" i="26"/>
  <c r="AB12" i="26"/>
  <c r="X10" i="26"/>
  <c r="T8" i="26"/>
  <c r="P6" i="26"/>
  <c r="P47" i="26" s="1"/>
  <c r="L4" i="26"/>
  <c r="L46" i="26" s="1"/>
  <c r="H2" i="26"/>
  <c r="AH28" i="26"/>
  <c r="AD26" i="26"/>
  <c r="Z24" i="26"/>
  <c r="V22" i="26"/>
  <c r="R20" i="26"/>
  <c r="N18" i="26"/>
  <c r="N233" i="26" s="1"/>
  <c r="J16" i="26"/>
  <c r="J232" i="26" s="1"/>
  <c r="AJ13" i="26"/>
  <c r="AF11" i="26"/>
  <c r="AB9" i="26"/>
  <c r="X7" i="26"/>
  <c r="X156" i="26" s="1"/>
  <c r="T5" i="26"/>
  <c r="P3" i="26"/>
  <c r="AA28" i="26"/>
  <c r="AJ22" i="26"/>
  <c r="P17" i="26"/>
  <c r="P229" i="26" s="1"/>
  <c r="Y11" i="26"/>
  <c r="AH5" i="26"/>
  <c r="P29" i="26"/>
  <c r="Y23" i="26"/>
  <c r="AH17" i="26"/>
  <c r="AH229" i="26" s="1"/>
  <c r="N12" i="26"/>
  <c r="W6" i="26"/>
  <c r="W47" i="26" s="1"/>
  <c r="AH29" i="26"/>
  <c r="N24" i="26"/>
  <c r="W18" i="26"/>
  <c r="W233" i="26" s="1"/>
  <c r="AF12" i="26"/>
  <c r="L7" i="26"/>
  <c r="L156" i="26" s="1"/>
  <c r="W30" i="26"/>
  <c r="AF24" i="26"/>
  <c r="L19" i="26"/>
  <c r="U13" i="26"/>
  <c r="AD7" i="26"/>
  <c r="AD156" i="26" s="1"/>
  <c r="J2" i="26"/>
  <c r="U25" i="26"/>
  <c r="AD19" i="26"/>
  <c r="J14" i="26"/>
  <c r="S8" i="26"/>
  <c r="AB2" i="26"/>
  <c r="J26" i="26"/>
  <c r="S20" i="26"/>
  <c r="AB14" i="26"/>
  <c r="H9" i="26"/>
  <c r="Q3" i="26"/>
  <c r="AB26" i="26"/>
  <c r="H21" i="26"/>
  <c r="Q15" i="26"/>
  <c r="Z9" i="26"/>
  <c r="AJ3" i="26"/>
  <c r="U29" i="26"/>
  <c r="AB11" i="26"/>
  <c r="Z21" i="26"/>
  <c r="AG3" i="26"/>
  <c r="AH30" i="26"/>
  <c r="AI29" i="26"/>
  <c r="AE27" i="26"/>
  <c r="AA25" i="26"/>
  <c r="W23" i="26"/>
  <c r="S21" i="26"/>
  <c r="O19" i="26"/>
  <c r="K17" i="26"/>
  <c r="K229" i="26" s="1"/>
  <c r="G15" i="26"/>
  <c r="AG12" i="26"/>
  <c r="AC10" i="26"/>
  <c r="Y8" i="26"/>
  <c r="U6" i="26"/>
  <c r="U47" i="26" s="1"/>
  <c r="Q4" i="26"/>
  <c r="Q46" i="26" s="1"/>
  <c r="M2" i="26"/>
  <c r="I29" i="26"/>
  <c r="AI26" i="26"/>
  <c r="AE24" i="26"/>
  <c r="AA22" i="26"/>
  <c r="W20" i="26"/>
  <c r="S18" i="26"/>
  <c r="S233" i="26" s="1"/>
  <c r="O16" i="26"/>
  <c r="O232" i="26" s="1"/>
  <c r="K14" i="26"/>
  <c r="G12" i="26"/>
  <c r="AG9" i="26"/>
  <c r="AC7" i="26"/>
  <c r="AC156" i="26" s="1"/>
  <c r="Y5" i="26"/>
  <c r="U3" i="26"/>
  <c r="Q30" i="26"/>
  <c r="M28" i="26"/>
  <c r="I26" i="26"/>
  <c r="AI23" i="26"/>
  <c r="AE21" i="26"/>
  <c r="AA19" i="26"/>
  <c r="W17" i="26"/>
  <c r="W229" i="26" s="1"/>
  <c r="S15" i="26"/>
  <c r="O13" i="26"/>
  <c r="K11" i="26"/>
  <c r="G9" i="26"/>
  <c r="AG6" i="26"/>
  <c r="AG47" i="26" s="1"/>
  <c r="AC4" i="26"/>
  <c r="AC46" i="26" s="1"/>
  <c r="Y2" i="26"/>
  <c r="V29" i="26"/>
  <c r="R27" i="26"/>
  <c r="N25" i="26"/>
  <c r="J23" i="26"/>
  <c r="AJ20" i="26"/>
  <c r="AF18" i="26"/>
  <c r="AF233" i="26" s="1"/>
  <c r="AB16" i="26"/>
  <c r="AB232" i="26" s="1"/>
  <c r="X14" i="26"/>
  <c r="T12" i="26"/>
  <c r="P10" i="26"/>
  <c r="L8" i="26"/>
  <c r="H6" i="26"/>
  <c r="H47" i="26" s="1"/>
  <c r="AH3" i="26"/>
  <c r="AD30" i="26"/>
  <c r="Z28" i="26"/>
  <c r="V26" i="26"/>
  <c r="R24" i="26"/>
  <c r="N22" i="26"/>
  <c r="J20" i="26"/>
  <c r="AJ17" i="26"/>
  <c r="AJ229" i="26" s="1"/>
  <c r="AF15" i="26"/>
  <c r="AB13" i="26"/>
  <c r="X11" i="26"/>
  <c r="T9" i="26"/>
  <c r="P7" i="26"/>
  <c r="P156" i="26" s="1"/>
  <c r="L5" i="26"/>
  <c r="H3" i="26"/>
  <c r="H52" i="26" s="1"/>
  <c r="AJ27" i="26"/>
  <c r="O22" i="26"/>
  <c r="X16" i="26"/>
  <c r="X232" i="26" s="1"/>
  <c r="AH10" i="26"/>
  <c r="M5" i="26"/>
  <c r="X28" i="26"/>
  <c r="AH22" i="26"/>
  <c r="M17" i="26"/>
  <c r="M229" i="26" s="1"/>
  <c r="V11" i="26"/>
  <c r="AF5" i="26"/>
  <c r="M29" i="26"/>
  <c r="V23" i="26"/>
  <c r="AF17" i="26"/>
  <c r="AF229" i="26" s="1"/>
  <c r="K12" i="26"/>
  <c r="T6" i="26"/>
  <c r="T47" i="26" s="1"/>
  <c r="AF29" i="26"/>
  <c r="K24" i="26"/>
  <c r="T18" i="26"/>
  <c r="T233" i="26" s="1"/>
  <c r="AD12" i="26"/>
  <c r="I7" i="26"/>
  <c r="I156" i="26" s="1"/>
  <c r="T30" i="26"/>
  <c r="AD24" i="26"/>
  <c r="I19" i="26"/>
  <c r="R13" i="26"/>
  <c r="AB7" i="26"/>
  <c r="AB156" i="26" s="1"/>
  <c r="G2" i="26"/>
  <c r="R25" i="26"/>
  <c r="AB19" i="26"/>
  <c r="G14" i="26"/>
  <c r="P8" i="26"/>
  <c r="Z2" i="26"/>
  <c r="G26" i="26"/>
  <c r="P20" i="26"/>
  <c r="Z14" i="26"/>
  <c r="AI8" i="26"/>
  <c r="N3" i="26"/>
  <c r="AD23" i="26"/>
  <c r="G6" i="26"/>
  <c r="G47" i="26" s="1"/>
  <c r="AJ15" i="26"/>
  <c r="M25" i="26"/>
  <c r="K8" i="26"/>
  <c r="AA29" i="26"/>
  <c r="W27" i="26"/>
  <c r="S25" i="26"/>
  <c r="O23" i="26"/>
  <c r="K21" i="26"/>
  <c r="G19" i="26"/>
  <c r="AG16" i="26"/>
  <c r="AG232" i="26" s="1"/>
  <c r="AC14" i="26"/>
  <c r="Y12" i="26"/>
  <c r="U10" i="26"/>
  <c r="Q8" i="26"/>
  <c r="M6" i="26"/>
  <c r="M47" i="26" s="1"/>
  <c r="I4" i="26"/>
  <c r="I46" i="26" s="1"/>
  <c r="AI30" i="26"/>
  <c r="AE28" i="26"/>
  <c r="AA26" i="26"/>
  <c r="W24" i="26"/>
  <c r="S22" i="26"/>
  <c r="O20" i="26"/>
  <c r="K18" i="26"/>
  <c r="K233" i="26" s="1"/>
  <c r="G16" i="26"/>
  <c r="G232" i="26" s="1"/>
  <c r="AG13" i="26"/>
  <c r="AC11" i="26"/>
  <c r="Y9" i="26"/>
  <c r="U7" i="26"/>
  <c r="U156" i="26" s="1"/>
  <c r="Q5" i="26"/>
  <c r="M3" i="26"/>
  <c r="I30" i="26"/>
  <c r="AI27" i="26"/>
  <c r="AE25" i="26"/>
  <c r="AA23" i="26"/>
  <c r="W21" i="26"/>
  <c r="S19" i="26"/>
  <c r="O17" i="26"/>
  <c r="O229" i="26" s="1"/>
  <c r="K15" i="26"/>
  <c r="G13" i="26"/>
  <c r="AG10" i="26"/>
  <c r="AC8" i="26"/>
  <c r="Y6" i="26"/>
  <c r="Y47" i="26" s="1"/>
  <c r="U4" i="26"/>
  <c r="U46" i="26" s="1"/>
  <c r="Q2" i="26"/>
  <c r="N29" i="26"/>
  <c r="J27" i="26"/>
  <c r="AJ24" i="26"/>
  <c r="AF22" i="26"/>
  <c r="AB20" i="26"/>
  <c r="X18" i="26"/>
  <c r="X233" i="26" s="1"/>
  <c r="T16" i="26"/>
  <c r="T232" i="26" s="1"/>
  <c r="P14" i="26"/>
  <c r="L12" i="26"/>
  <c r="H10" i="26"/>
  <c r="AH7" i="26"/>
  <c r="AH156" i="26" s="1"/>
  <c r="AD5" i="26"/>
  <c r="Z3" i="26"/>
  <c r="V30" i="26"/>
  <c r="R28" i="26"/>
  <c r="N26" i="26"/>
  <c r="J24" i="26"/>
  <c r="AJ21" i="26"/>
  <c r="AF19" i="26"/>
  <c r="AB17" i="26"/>
  <c r="AB229" i="26" s="1"/>
  <c r="X15" i="26"/>
  <c r="T13" i="26"/>
  <c r="P11" i="26"/>
  <c r="L9" i="26"/>
  <c r="H7" i="26"/>
  <c r="H156" i="26" s="1"/>
  <c r="AH4" i="26"/>
  <c r="AH46" i="26" s="1"/>
  <c r="AD2" i="26"/>
  <c r="N27" i="26"/>
  <c r="X21" i="26"/>
  <c r="AG15" i="26"/>
  <c r="L10" i="26"/>
  <c r="V4" i="26"/>
  <c r="V46" i="26" s="1"/>
  <c r="AG27" i="26"/>
  <c r="L22" i="26"/>
  <c r="V16" i="26"/>
  <c r="V232" i="26" s="1"/>
  <c r="AE10" i="26"/>
  <c r="J5" i="26"/>
  <c r="V28" i="26"/>
  <c r="AE22" i="26"/>
  <c r="J17" i="26"/>
  <c r="J229" i="26" s="1"/>
  <c r="T11" i="26"/>
  <c r="AC5" i="26"/>
  <c r="J29" i="26"/>
  <c r="T23" i="26"/>
  <c r="AC17" i="26"/>
  <c r="AC229" i="26" s="1"/>
  <c r="H12" i="26"/>
  <c r="R6" i="26"/>
  <c r="R47" i="26" s="1"/>
  <c r="AC29" i="26"/>
  <c r="H24" i="26"/>
  <c r="R18" i="26"/>
  <c r="R233" i="26" s="1"/>
  <c r="AA12" i="26"/>
  <c r="AJ6" i="26"/>
  <c r="AJ47" i="26" s="1"/>
  <c r="R30" i="26"/>
  <c r="AA24" i="26"/>
  <c r="AJ18" i="26"/>
  <c r="AJ233" i="26" s="1"/>
  <c r="P13" i="26"/>
  <c r="Y7" i="26"/>
  <c r="Y156" i="26" s="1"/>
  <c r="AJ30" i="26"/>
  <c r="P25" i="26"/>
  <c r="Y19" i="26"/>
  <c r="AH13" i="26"/>
  <c r="N8" i="26"/>
  <c r="W2" i="26"/>
  <c r="J18" i="26"/>
  <c r="J233" i="26" s="1"/>
  <c r="H28" i="26"/>
  <c r="O10" i="26"/>
  <c r="T2" i="26"/>
  <c r="AH25" i="26"/>
  <c r="K29" i="26"/>
  <c r="G27" i="26"/>
  <c r="AG24" i="26"/>
  <c r="AC22" i="26"/>
  <c r="Y20" i="26"/>
  <c r="U18" i="26"/>
  <c r="U233" i="26" s="1"/>
  <c r="Q16" i="26"/>
  <c r="Q232" i="26" s="1"/>
  <c r="M14" i="26"/>
  <c r="I12" i="26"/>
  <c r="AI9" i="26"/>
  <c r="AE7" i="26"/>
  <c r="AE156" i="26" s="1"/>
  <c r="AA5" i="26"/>
  <c r="W3" i="26"/>
  <c r="S30" i="26"/>
  <c r="O28" i="26"/>
  <c r="K26" i="26"/>
  <c r="G24" i="26"/>
  <c r="AG21" i="26"/>
  <c r="AC19" i="26"/>
  <c r="Y17" i="26"/>
  <c r="Y229" i="26" s="1"/>
  <c r="U15" i="26"/>
  <c r="Q13" i="26"/>
  <c r="M11" i="26"/>
  <c r="I9" i="26"/>
  <c r="AI6" i="26"/>
  <c r="AI47" i="26" s="1"/>
  <c r="AE4" i="26"/>
  <c r="AE46" i="26" s="1"/>
  <c r="AA2" i="26"/>
  <c r="W29" i="26"/>
  <c r="S27" i="26"/>
  <c r="O25" i="26"/>
  <c r="K23" i="26"/>
  <c r="G21" i="26"/>
  <c r="AG18" i="26"/>
  <c r="AG233" i="26" s="1"/>
  <c r="AC16" i="26"/>
  <c r="AC232" i="26" s="1"/>
  <c r="Y14" i="26"/>
  <c r="U12" i="26"/>
  <c r="Q10" i="26"/>
  <c r="M8" i="26"/>
  <c r="I6" i="26"/>
  <c r="I47" i="26" s="1"/>
  <c r="AI3" i="26"/>
  <c r="AF30" i="26"/>
  <c r="AB28" i="26"/>
  <c r="X26" i="26"/>
  <c r="T24" i="26"/>
  <c r="P22" i="26"/>
  <c r="L20" i="26"/>
  <c r="H18" i="26"/>
  <c r="H233" i="26" s="1"/>
  <c r="AH15" i="26"/>
  <c r="AD13" i="26"/>
  <c r="Z11" i="26"/>
  <c r="V9" i="26"/>
  <c r="R7" i="26"/>
  <c r="R156" i="26" s="1"/>
  <c r="N5" i="26"/>
  <c r="J3" i="26"/>
  <c r="AJ29" i="26"/>
  <c r="AF27" i="26"/>
  <c r="AB25" i="26"/>
  <c r="X23" i="26"/>
  <c r="T21" i="26"/>
  <c r="P19" i="26"/>
  <c r="L17" i="26"/>
  <c r="L229" i="26" s="1"/>
  <c r="H15" i="26"/>
  <c r="AH12" i="26"/>
  <c r="AD10" i="26"/>
  <c r="Z8" i="26"/>
  <c r="V6" i="26"/>
  <c r="V47" i="26" s="1"/>
  <c r="R4" i="26"/>
  <c r="R46" i="26" s="1"/>
  <c r="N2" i="26"/>
  <c r="AF25" i="26"/>
  <c r="K20" i="26"/>
  <c r="T14" i="26"/>
  <c r="AD8" i="26"/>
  <c r="I3" i="26"/>
  <c r="T26" i="26"/>
  <c r="AD20" i="26"/>
  <c r="I15" i="26"/>
  <c r="R9" i="26"/>
  <c r="AB3" i="26"/>
  <c r="I27" i="26"/>
  <c r="R21" i="26"/>
  <c r="AB15" i="26"/>
  <c r="G10" i="26"/>
  <c r="P4" i="26"/>
  <c r="P46" i="26" s="1"/>
  <c r="AB27" i="26"/>
  <c r="G22" i="26"/>
  <c r="P16" i="26"/>
  <c r="P232" i="26" s="1"/>
  <c r="Z10" i="26"/>
  <c r="AI4" i="26"/>
  <c r="AI46" i="26" s="1"/>
  <c r="P28" i="26"/>
  <c r="Z22" i="26"/>
  <c r="AI16" i="26"/>
  <c r="AI232" i="26" s="1"/>
  <c r="N11" i="26"/>
  <c r="X5" i="26"/>
  <c r="AI28" i="26"/>
  <c r="N23" i="26"/>
  <c r="X17" i="26"/>
  <c r="X229" i="26" s="1"/>
  <c r="AG11" i="26"/>
  <c r="L6" i="26"/>
  <c r="L47" i="26" s="1"/>
  <c r="X29" i="26"/>
  <c r="AG23" i="26"/>
  <c r="L18" i="26"/>
  <c r="L233" i="26" s="1"/>
  <c r="V12" i="26"/>
  <c r="AE6" i="26"/>
  <c r="AE47" i="26" s="1"/>
  <c r="V24" i="26"/>
  <c r="AB6" i="26"/>
  <c r="AB47" i="26" s="1"/>
  <c r="AA16" i="26"/>
  <c r="AA232" i="26" s="1"/>
  <c r="Z26" i="26"/>
  <c r="V19" i="26"/>
  <c r="AC26" i="26"/>
  <c r="U22" i="26"/>
  <c r="M18" i="26"/>
  <c r="M233" i="26" s="1"/>
  <c r="AI13" i="26"/>
  <c r="AA9" i="26"/>
  <c r="S5" i="26"/>
  <c r="K30" i="26"/>
  <c r="AG25" i="26"/>
  <c r="Y21" i="26"/>
  <c r="Q17" i="26"/>
  <c r="Q229" i="26" s="1"/>
  <c r="I13" i="26"/>
  <c r="AE8" i="26"/>
  <c r="W4" i="26"/>
  <c r="W46" i="26" s="1"/>
  <c r="O29" i="26"/>
  <c r="G25" i="26"/>
  <c r="AC20" i="26"/>
  <c r="U16" i="26"/>
  <c r="U232" i="26" s="1"/>
  <c r="M12" i="26"/>
  <c r="AI7" i="26"/>
  <c r="AI156" i="26" s="1"/>
  <c r="AA3" i="26"/>
  <c r="T28" i="26"/>
  <c r="L24" i="26"/>
  <c r="AH19" i="26"/>
  <c r="Z15" i="26"/>
  <c r="R11" i="26"/>
  <c r="J7" i="26"/>
  <c r="J156" i="26" s="1"/>
  <c r="AF2" i="26"/>
  <c r="X27" i="26"/>
  <c r="P23" i="26"/>
  <c r="H19" i="26"/>
  <c r="AD14" i="26"/>
  <c r="V10" i="26"/>
  <c r="N6" i="26"/>
  <c r="N47" i="26" s="1"/>
  <c r="AE30" i="26"/>
  <c r="T19" i="26"/>
  <c r="H8" i="26"/>
  <c r="AC25" i="26"/>
  <c r="R14" i="26"/>
  <c r="AJ2" i="26"/>
  <c r="AA20" i="26"/>
  <c r="P9" i="26"/>
  <c r="AJ26" i="26"/>
  <c r="Y15" i="26"/>
  <c r="N4" i="26"/>
  <c r="N46" i="26" s="1"/>
  <c r="AH21" i="26"/>
  <c r="W10" i="26"/>
  <c r="N28" i="26"/>
  <c r="AF16" i="26"/>
  <c r="AF232" i="26" s="1"/>
  <c r="U5" i="26"/>
  <c r="L23" i="26"/>
  <c r="AD11" i="26"/>
  <c r="AE18" i="26"/>
  <c r="AE233" i="26" s="1"/>
  <c r="AJ10" i="26"/>
  <c r="W14" i="26"/>
  <c r="U30" i="26"/>
  <c r="M26" i="26"/>
  <c r="AI21" i="26"/>
  <c r="AA17" i="26"/>
  <c r="AA229" i="26" s="1"/>
  <c r="S13" i="26"/>
  <c r="K9" i="26"/>
  <c r="AG4" i="26"/>
  <c r="AG46" i="26" s="1"/>
  <c r="Y29" i="26"/>
  <c r="Q25" i="26"/>
  <c r="I21" i="26"/>
  <c r="AE16" i="26"/>
  <c r="AE232" i="26" s="1"/>
  <c r="W12" i="26"/>
  <c r="O8" i="26"/>
  <c r="G4" i="26"/>
  <c r="G46" i="26" s="1"/>
  <c r="AC28" i="26"/>
  <c r="U24" i="26"/>
  <c r="M20" i="26"/>
  <c r="AI15" i="26"/>
  <c r="AA11" i="26"/>
  <c r="S7" i="26"/>
  <c r="S156" i="26" s="1"/>
  <c r="K3" i="26"/>
  <c r="AH27" i="26"/>
  <c r="Z23" i="26"/>
  <c r="R19" i="26"/>
  <c r="J15" i="26"/>
  <c r="AF10" i="26"/>
  <c r="X6" i="26"/>
  <c r="X47" i="26" s="1"/>
  <c r="P2" i="26"/>
  <c r="H27" i="26"/>
  <c r="AD22" i="26"/>
  <c r="V18" i="26"/>
  <c r="V233" i="26" s="1"/>
  <c r="N14" i="26"/>
  <c r="AJ9" i="26"/>
  <c r="AB5" i="26"/>
  <c r="R29" i="26"/>
  <c r="G18" i="26"/>
  <c r="G233" i="26" s="1"/>
  <c r="Z6" i="26"/>
  <c r="Z47" i="26" s="1"/>
  <c r="P24" i="26"/>
  <c r="AI12" i="26"/>
  <c r="Z30" i="26"/>
  <c r="N19" i="26"/>
  <c r="AG7" i="26"/>
  <c r="AG156" i="26" s="1"/>
  <c r="X25" i="26"/>
  <c r="L14" i="26"/>
  <c r="AE2" i="26"/>
  <c r="V20" i="26"/>
  <c r="J9" i="26"/>
  <c r="AE26" i="26"/>
  <c r="T15" i="26"/>
  <c r="H4" i="26"/>
  <c r="H46" i="26" s="1"/>
  <c r="AC21" i="26"/>
  <c r="R10" i="26"/>
  <c r="T7" i="26"/>
  <c r="T156" i="26" s="1"/>
  <c r="Q27" i="26"/>
  <c r="AF8" i="26"/>
  <c r="S29" i="26"/>
  <c r="K25" i="26"/>
  <c r="AG20" i="26"/>
  <c r="Y16" i="26"/>
  <c r="Y232" i="26" s="1"/>
  <c r="Q12" i="26"/>
  <c r="I8" i="26"/>
  <c r="AE3" i="26"/>
  <c r="W28" i="26"/>
  <c r="O24" i="26"/>
  <c r="G20" i="26"/>
  <c r="AC15" i="26"/>
  <c r="U11" i="26"/>
  <c r="M7" i="26"/>
  <c r="M156" i="26" s="1"/>
  <c r="AI2" i="26"/>
  <c r="AA27" i="26"/>
  <c r="S23" i="26"/>
  <c r="K19" i="26"/>
  <c r="AG14" i="26"/>
  <c r="Y10" i="26"/>
  <c r="Q6" i="26"/>
  <c r="Q47" i="26" s="1"/>
  <c r="I2" i="26"/>
  <c r="AF26" i="26"/>
  <c r="X22" i="26"/>
  <c r="P18" i="26"/>
  <c r="P233" i="26" s="1"/>
  <c r="H14" i="26"/>
  <c r="AD9" i="26"/>
  <c r="V5" i="26"/>
  <c r="N30" i="26"/>
  <c r="AJ25" i="26"/>
  <c r="AB21" i="26"/>
  <c r="T17" i="26"/>
  <c r="T229" i="26" s="1"/>
  <c r="L13" i="26"/>
  <c r="AH8" i="26"/>
  <c r="Z4" i="26"/>
  <c r="Z46" i="26" s="1"/>
  <c r="W26" i="26"/>
  <c r="L15" i="26"/>
  <c r="AD3" i="26"/>
  <c r="U21" i="26"/>
  <c r="J10" i="26"/>
  <c r="AD27" i="26"/>
  <c r="S16" i="26"/>
  <c r="S232" i="26" s="1"/>
  <c r="H5" i="26"/>
  <c r="AB22" i="26"/>
  <c r="Q11" i="26"/>
  <c r="H29" i="26"/>
  <c r="Z17" i="26"/>
  <c r="Z229" i="26" s="1"/>
  <c r="O6" i="26"/>
  <c r="O47" i="26" s="1"/>
  <c r="AJ23" i="26"/>
  <c r="X12" i="26"/>
  <c r="O30" i="26"/>
  <c r="AH18" i="26"/>
  <c r="AH233" i="26" s="1"/>
  <c r="V7" i="26"/>
  <c r="V156" i="26" s="1"/>
  <c r="S12" i="26"/>
  <c r="X4" i="26"/>
  <c r="X46" i="26" s="1"/>
  <c r="L3" i="26"/>
  <c r="AG28" i="26"/>
  <c r="Y24" i="26"/>
  <c r="Q20" i="26"/>
  <c r="I16" i="26"/>
  <c r="I232" i="26" s="1"/>
  <c r="AE11" i="26"/>
  <c r="W7" i="26"/>
  <c r="W156" i="26" s="1"/>
  <c r="O3" i="26"/>
  <c r="G28" i="26"/>
  <c r="AC23" i="26"/>
  <c r="U19" i="26"/>
  <c r="M15" i="26"/>
  <c r="AI10" i="26"/>
  <c r="AA6" i="26"/>
  <c r="AA47" i="26" s="1"/>
  <c r="S2" i="26"/>
  <c r="K27" i="26"/>
  <c r="AG22" i="26"/>
  <c r="Y18" i="26"/>
  <c r="Y233" i="26" s="1"/>
  <c r="Q14" i="26"/>
  <c r="I10" i="26"/>
  <c r="AE5" i="26"/>
  <c r="X30" i="26"/>
  <c r="P26" i="26"/>
  <c r="H22" i="26"/>
  <c r="AD17" i="26"/>
  <c r="AD229" i="26" s="1"/>
  <c r="V13" i="26"/>
  <c r="N9" i="26"/>
  <c r="AJ4" i="26"/>
  <c r="AJ46" i="26" s="1"/>
  <c r="AB29" i="26"/>
  <c r="T25" i="26"/>
  <c r="L21" i="26"/>
  <c r="AH16" i="26"/>
  <c r="AH232" i="26" s="1"/>
  <c r="Z12" i="26"/>
  <c r="R8" i="26"/>
  <c r="J4" i="26"/>
  <c r="J46" i="26" s="1"/>
  <c r="J25" i="26"/>
  <c r="AC13" i="26"/>
  <c r="R2" i="26"/>
  <c r="H20" i="26"/>
  <c r="AA8" i="26"/>
  <c r="R26" i="26"/>
  <c r="AJ14" i="26"/>
  <c r="Y3" i="26"/>
  <c r="P21" i="26"/>
  <c r="AH9" i="26"/>
  <c r="Y27" i="26"/>
  <c r="N16" i="26"/>
  <c r="N232" i="26" s="1"/>
  <c r="AF4" i="26"/>
  <c r="AF46" i="26" s="1"/>
  <c r="W22" i="26"/>
  <c r="L11" i="26"/>
  <c r="AF28" i="26"/>
  <c r="U17" i="26"/>
  <c r="U229" i="26" s="1"/>
  <c r="J6" i="26"/>
  <c r="J47" i="26" s="1"/>
  <c r="AD28" i="26"/>
  <c r="AI20" i="26"/>
  <c r="Y28" i="26"/>
  <c r="Q24" i="26"/>
  <c r="I20" i="26"/>
  <c r="AE15" i="26"/>
  <c r="W11" i="26"/>
  <c r="O7" i="26"/>
  <c r="O156" i="26" s="1"/>
  <c r="G3" i="26"/>
  <c r="AC27" i="26"/>
  <c r="U23" i="26"/>
  <c r="M19" i="26"/>
  <c r="AI14" i="26"/>
  <c r="AA10" i="26"/>
  <c r="S6" i="26"/>
  <c r="S47" i="26" s="1"/>
  <c r="K2" i="26"/>
  <c r="AG26" i="26"/>
  <c r="Y22" i="26"/>
  <c r="Q18" i="26"/>
  <c r="Q233" i="26" s="1"/>
  <c r="I14" i="26"/>
  <c r="AE9" i="26"/>
  <c r="W5" i="26"/>
  <c r="P30" i="26"/>
  <c r="H26" i="26"/>
  <c r="AD21" i="26"/>
  <c r="V17" i="26"/>
  <c r="V229" i="26" s="1"/>
  <c r="N13" i="26"/>
  <c r="AJ8" i="26"/>
  <c r="AB4" i="26"/>
  <c r="AB46" i="26" s="1"/>
  <c r="T29" i="26"/>
  <c r="L25" i="26"/>
  <c r="AH20" i="26"/>
  <c r="Z16" i="26"/>
  <c r="Z232" i="26" s="1"/>
  <c r="R12" i="26"/>
  <c r="J8" i="26"/>
  <c r="AF3" i="26"/>
  <c r="S24" i="26"/>
  <c r="H13" i="26"/>
  <c r="AB30" i="26"/>
  <c r="Q19" i="26"/>
  <c r="AJ7" i="26"/>
  <c r="AJ156" i="26" s="1"/>
  <c r="Z25" i="26"/>
  <c r="O14" i="26"/>
  <c r="AH2" i="26"/>
  <c r="X20" i="26"/>
  <c r="M9" i="26"/>
  <c r="AH26" i="26"/>
  <c r="V15" i="26"/>
  <c r="K4" i="26"/>
  <c r="K46" i="26" s="1"/>
  <c r="AF21" i="26"/>
  <c r="T10" i="26"/>
  <c r="K28" i="26"/>
  <c r="AD16" i="26"/>
  <c r="AD232" i="26" s="1"/>
  <c r="R5" i="26"/>
  <c r="I23" i="26"/>
  <c r="N15" i="26"/>
  <c r="O27" i="26"/>
  <c r="G23" i="26"/>
  <c r="AC18" i="26"/>
  <c r="AC233" i="26" s="1"/>
  <c r="U14" i="26"/>
  <c r="M10" i="26"/>
  <c r="AI5" i="26"/>
  <c r="AA30" i="26"/>
  <c r="S26" i="26"/>
  <c r="K22" i="26"/>
  <c r="AG17" i="26"/>
  <c r="AG229" i="26" s="1"/>
  <c r="Y13" i="26"/>
  <c r="Q9" i="26"/>
  <c r="I5" i="26"/>
  <c r="AE29" i="26"/>
  <c r="W25" i="26"/>
  <c r="O21" i="26"/>
  <c r="G17" i="26"/>
  <c r="G229" i="26" s="1"/>
  <c r="AC12" i="26"/>
  <c r="U8" i="26"/>
  <c r="M4" i="26"/>
  <c r="M46" i="26" s="1"/>
  <c r="AJ28" i="26"/>
  <c r="AB24" i="26"/>
  <c r="T20" i="26"/>
  <c r="L16" i="26"/>
  <c r="L232" i="26" s="1"/>
  <c r="AH11" i="26"/>
  <c r="Z7" i="26"/>
  <c r="Z156" i="26" s="1"/>
  <c r="R3" i="26"/>
  <c r="J28" i="26"/>
  <c r="AF23" i="26"/>
  <c r="X19" i="26"/>
  <c r="P15" i="26"/>
  <c r="H11" i="26"/>
  <c r="AD6" i="26"/>
  <c r="AD47" i="26" s="1"/>
  <c r="V2" i="26"/>
  <c r="AF20" i="26"/>
  <c r="U9" i="26"/>
  <c r="L27" i="26"/>
  <c r="AD15" i="26"/>
  <c r="S4" i="26"/>
  <c r="S46" i="26" s="1"/>
  <c r="J22" i="26"/>
  <c r="AB10" i="26"/>
  <c r="S28" i="26"/>
  <c r="H17" i="26"/>
  <c r="H229" i="26" s="1"/>
  <c r="Z5" i="26"/>
  <c r="Q23" i="26"/>
  <c r="AJ11" i="26"/>
  <c r="Z29" i="26"/>
  <c r="O18" i="26"/>
  <c r="O233" i="26" s="1"/>
  <c r="AH6" i="26"/>
  <c r="AH47" i="26" s="1"/>
  <c r="X24" i="26"/>
  <c r="M13" i="26"/>
  <c r="L30" i="26"/>
  <c r="R22" i="26"/>
  <c r="N20" i="26"/>
  <c r="U26" i="26"/>
  <c r="S9" i="26"/>
  <c r="Q21" i="26"/>
  <c r="O4" i="26"/>
  <c r="O46" i="26" s="1"/>
  <c r="M16" i="26"/>
  <c r="M232" i="26" s="1"/>
  <c r="L28" i="26"/>
  <c r="J11" i="26"/>
  <c r="H23" i="26"/>
  <c r="AJ5" i="26"/>
  <c r="H25" i="26"/>
  <c r="X8" i="26"/>
  <c r="M21" i="26"/>
  <c r="AD4" i="26"/>
  <c r="AD46" i="26" s="1"/>
  <c r="P5" i="26"/>
  <c r="I24" i="26"/>
  <c r="G7" i="26"/>
  <c r="AI18" i="26"/>
  <c r="AI233" i="26" s="1"/>
  <c r="AG30" i="26"/>
  <c r="AE13" i="26"/>
  <c r="AD25" i="26"/>
  <c r="AB8" i="26"/>
  <c r="Z20" i="26"/>
  <c r="X3" i="26"/>
  <c r="Z18" i="26"/>
  <c r="Z233" i="26" s="1"/>
  <c r="L2" i="26"/>
  <c r="AE14" i="26"/>
  <c r="T27" i="26"/>
  <c r="X9" i="26"/>
  <c r="M22" i="26"/>
  <c r="K5" i="26"/>
  <c r="I17" i="26"/>
  <c r="I229" i="26" s="1"/>
  <c r="G29" i="26"/>
  <c r="AI11" i="26"/>
  <c r="AH23" i="26"/>
  <c r="AF6" i="26"/>
  <c r="AF47" i="26" s="1"/>
  <c r="AD18" i="26"/>
  <c r="AD233" i="26" s="1"/>
  <c r="J30" i="26"/>
  <c r="Z13" i="26"/>
  <c r="O26" i="26"/>
  <c r="AF9" i="26"/>
  <c r="T22" i="26"/>
  <c r="AF13" i="26"/>
  <c r="AE19" i="26"/>
  <c r="AC2" i="26"/>
  <c r="AA14" i="26"/>
  <c r="Y26" i="26"/>
  <c r="W9" i="26"/>
  <c r="V21" i="26"/>
  <c r="T4" i="26"/>
  <c r="T46" i="26" s="1"/>
  <c r="R16" i="26"/>
  <c r="R232" i="26" s="1"/>
  <c r="AB23" i="26"/>
  <c r="N7" i="26"/>
  <c r="N156" i="26" s="1"/>
  <c r="AG19" i="26"/>
  <c r="T3" i="26"/>
  <c r="H16" i="26"/>
  <c r="H232" i="26" s="1"/>
  <c r="AI17" i="26"/>
  <c r="AI229" i="26" s="1"/>
  <c r="AG29" i="26"/>
  <c r="AE12" i="26"/>
  <c r="AC24" i="26"/>
  <c r="AA7" i="26"/>
  <c r="AA156" i="26" s="1"/>
  <c r="Z19" i="26"/>
  <c r="X2" i="26"/>
  <c r="V14" i="26"/>
  <c r="AB18" i="26"/>
  <c r="AB233" i="26" s="1"/>
  <c r="O2" i="26"/>
  <c r="AH14" i="26"/>
  <c r="V27" i="26"/>
  <c r="I11" i="26"/>
  <c r="W15" i="26"/>
  <c r="U27" i="26"/>
  <c r="S10" i="26"/>
  <c r="Q22" i="26"/>
  <c r="O5" i="26"/>
  <c r="N17" i="26"/>
  <c r="N229" i="26" s="1"/>
  <c r="L29" i="26"/>
  <c r="J12" i="26"/>
  <c r="P12" i="26"/>
  <c r="AI24" i="26"/>
  <c r="V8" i="26"/>
  <c r="J21" i="26"/>
  <c r="AA4" i="26"/>
  <c r="AA46" i="26" s="1"/>
  <c r="AC30" i="26"/>
  <c r="AA13" i="26"/>
  <c r="Y25" i="26"/>
  <c r="W8" i="26"/>
  <c r="U20" i="26"/>
  <c r="S3" i="26"/>
  <c r="R15" i="26"/>
  <c r="P27" i="26"/>
  <c r="N10" i="26"/>
  <c r="N112" i="26" s="1"/>
  <c r="Q7" i="26"/>
  <c r="Q156" i="26" s="1"/>
  <c r="AJ19" i="26"/>
  <c r="V3" i="26"/>
  <c r="K16" i="26"/>
  <c r="K232" i="26" s="1"/>
  <c r="J13" i="26"/>
  <c r="Q28" i="26"/>
  <c r="O11" i="26"/>
  <c r="M23" i="26"/>
  <c r="K6" i="26"/>
  <c r="K47" i="26" s="1"/>
  <c r="I18" i="26"/>
  <c r="I233" i="26" s="1"/>
  <c r="H30" i="26"/>
  <c r="AJ12" i="26"/>
  <c r="AH24" i="26"/>
  <c r="AF7" i="26"/>
  <c r="AF156" i="26" s="1"/>
  <c r="G30" i="26"/>
  <c r="X13" i="26"/>
  <c r="L26" i="26"/>
  <c r="AC9" i="26"/>
  <c r="R17" i="26"/>
  <c r="R229" i="26" s="1"/>
  <c r="E216" i="22"/>
  <c r="P177" i="39" s="1"/>
  <c r="E217" i="22"/>
  <c r="P178" i="39" s="1"/>
  <c r="E267" i="22"/>
  <c r="P227" i="39" s="1"/>
  <c r="E238" i="22"/>
  <c r="P197" i="39" s="1"/>
  <c r="E115" i="22"/>
  <c r="P76" i="39" s="1"/>
  <c r="E183" i="20"/>
  <c r="O144" i="39" s="1"/>
  <c r="G192" i="22"/>
  <c r="E135" i="22"/>
  <c r="P97" i="39" s="1"/>
  <c r="E54" i="22"/>
  <c r="P15" i="39" s="1"/>
  <c r="G189" i="22"/>
  <c r="E148" i="22"/>
  <c r="P110" i="39" s="1"/>
  <c r="E109" i="22"/>
  <c r="P70" i="39" s="1"/>
  <c r="E138" i="22"/>
  <c r="P100" i="39" s="1"/>
  <c r="E140" i="22"/>
  <c r="P102" i="39" s="1"/>
  <c r="E110" i="22"/>
  <c r="P71" i="39" s="1"/>
  <c r="E251" i="22"/>
  <c r="P210" i="39" s="1"/>
  <c r="E252" i="22"/>
  <c r="P211" i="39" s="1"/>
  <c r="E202" i="22"/>
  <c r="P163" i="39" s="1"/>
  <c r="E160" i="22"/>
  <c r="P122" i="39" s="1"/>
  <c r="E153" i="22"/>
  <c r="P115" i="39" s="1"/>
  <c r="AB262" i="24"/>
  <c r="AB111" i="24"/>
  <c r="AB91" i="24"/>
  <c r="AB78" i="24"/>
  <c r="AB252" i="24"/>
  <c r="AB95" i="24"/>
  <c r="AB102" i="24"/>
  <c r="AB245" i="24"/>
  <c r="AB263" i="24"/>
  <c r="AB242" i="24"/>
  <c r="AB237" i="24"/>
  <c r="AB251" i="24"/>
  <c r="AB90" i="24"/>
  <c r="AB77" i="24"/>
  <c r="AB71" i="24"/>
  <c r="AB135" i="24"/>
  <c r="AB136" i="24"/>
  <c r="AB141" i="24"/>
  <c r="AB137" i="24"/>
  <c r="AB247" i="24"/>
  <c r="AB83" i="24"/>
  <c r="AB76" i="24"/>
  <c r="AB54" i="24"/>
  <c r="AB55" i="24"/>
  <c r="AB107" i="24"/>
  <c r="AB116" i="24"/>
  <c r="AB238" i="24"/>
  <c r="AB108" i="24"/>
  <c r="AB148" i="24"/>
  <c r="AB243" i="24"/>
  <c r="AB45" i="24"/>
  <c r="AB53" i="24"/>
  <c r="AB244" i="24"/>
  <c r="AB134" i="24"/>
  <c r="AB93" i="24"/>
  <c r="AB110" i="24"/>
  <c r="AB80" i="24"/>
  <c r="AB117" i="24"/>
  <c r="AB239" i="24"/>
  <c r="AB249" i="24"/>
  <c r="AB236" i="24"/>
  <c r="AB104" i="24"/>
  <c r="AB113" i="24"/>
  <c r="AB114" i="24"/>
  <c r="AB73" i="24"/>
  <c r="AB98" i="24"/>
  <c r="AB79" i="24"/>
  <c r="AB109" i="24"/>
  <c r="AB138" i="24"/>
  <c r="AB246" i="24"/>
  <c r="AB248" i="24"/>
  <c r="AB84" i="24"/>
  <c r="AB146" i="24"/>
  <c r="AB250" i="24"/>
  <c r="AB52" i="24"/>
  <c r="AB92" i="24"/>
  <c r="AB72" i="24"/>
  <c r="AB101" i="24"/>
  <c r="AB118" i="24"/>
  <c r="AB260" i="24"/>
  <c r="AB240" i="24"/>
  <c r="AB139" i="24"/>
  <c r="AB147" i="24"/>
  <c r="AB140" i="24"/>
  <c r="AB103" i="24"/>
  <c r="AB105" i="24"/>
  <c r="AB106" i="24"/>
  <c r="AB115" i="24"/>
  <c r="AB94" i="24"/>
  <c r="AB142" i="24"/>
  <c r="AB241" i="24"/>
  <c r="AB261" i="24"/>
  <c r="W267" i="24"/>
  <c r="W196" i="24"/>
  <c r="W195" i="24"/>
  <c r="W170" i="24"/>
  <c r="W268" i="24"/>
  <c r="W43" i="24"/>
  <c r="L218" i="24"/>
  <c r="P264" i="24"/>
  <c r="Z146" i="24"/>
  <c r="Z250" i="24"/>
  <c r="Z91" i="24"/>
  <c r="Z238" i="24"/>
  <c r="Z71" i="24"/>
  <c r="Z73" i="24"/>
  <c r="Z103" i="24"/>
  <c r="Z240" i="24"/>
  <c r="Z90" i="24"/>
  <c r="Z262" i="24"/>
  <c r="Z242" i="24"/>
  <c r="Z261" i="24"/>
  <c r="Z54" i="24"/>
  <c r="Z135" i="24"/>
  <c r="Z102" i="24"/>
  <c r="Z83" i="24"/>
  <c r="Z104" i="24"/>
  <c r="Z148" i="24"/>
  <c r="Z84" i="24"/>
  <c r="Z247" i="24"/>
  <c r="Z249" i="24"/>
  <c r="Z114" i="24"/>
  <c r="Z55" i="24"/>
  <c r="Z252" i="24"/>
  <c r="Z141" i="24"/>
  <c r="Z45" i="24"/>
  <c r="Z117" i="24"/>
  <c r="Z142" i="24"/>
  <c r="Z52" i="24"/>
  <c r="Z239" i="24"/>
  <c r="Z260" i="24"/>
  <c r="Z98" i="24"/>
  <c r="Z115" i="24"/>
  <c r="Z136" i="24"/>
  <c r="Z137" i="24"/>
  <c r="Z108" i="24"/>
  <c r="Z109" i="24"/>
  <c r="Z138" i="24"/>
  <c r="Z139" i="24"/>
  <c r="Z241" i="24"/>
  <c r="Z113" i="24"/>
  <c r="Z134" i="24"/>
  <c r="Z107" i="24"/>
  <c r="Z116" i="24"/>
  <c r="Z105" i="24"/>
  <c r="Z79" i="24"/>
  <c r="Z72" i="24"/>
  <c r="Z95" i="24"/>
  <c r="Z111" i="24"/>
  <c r="Z263" i="24"/>
  <c r="Z237" i="24"/>
  <c r="Z92" i="24"/>
  <c r="Z77" i="24"/>
  <c r="Z243" i="24"/>
  <c r="Z147" i="24"/>
  <c r="Z76" i="24"/>
  <c r="Z78" i="24"/>
  <c r="Z246" i="24"/>
  <c r="Z110" i="24"/>
  <c r="Z140" i="24"/>
  <c r="Z248" i="24"/>
  <c r="Z251" i="24"/>
  <c r="Z244" i="24"/>
  <c r="Z53" i="24"/>
  <c r="Z106" i="24"/>
  <c r="Z80" i="24"/>
  <c r="Z93" i="24"/>
  <c r="Z94" i="24"/>
  <c r="Z101" i="24"/>
  <c r="Z118" i="24"/>
  <c r="Z245" i="24"/>
  <c r="Z236" i="24"/>
  <c r="G201" i="24"/>
  <c r="G173" i="24"/>
  <c r="G175" i="24"/>
  <c r="G178" i="24"/>
  <c r="G176" i="24"/>
  <c r="G183" i="24"/>
  <c r="G190" i="24"/>
  <c r="G205" i="24"/>
  <c r="G180" i="24"/>
  <c r="G200" i="24"/>
  <c r="G184" i="24"/>
  <c r="G174" i="24"/>
  <c r="G182" i="24"/>
  <c r="G197" i="24"/>
  <c r="G191" i="24"/>
  <c r="G206" i="24"/>
  <c r="G186" i="24"/>
  <c r="G193" i="24"/>
  <c r="G202" i="24"/>
  <c r="AA43" i="24"/>
  <c r="AA170" i="24"/>
  <c r="AA195" i="24"/>
  <c r="AA196" i="24"/>
  <c r="AA267" i="24"/>
  <c r="AA268" i="24"/>
  <c r="H212" i="24"/>
  <c r="H61" i="24"/>
  <c r="H216" i="24"/>
  <c r="H211" i="24"/>
  <c r="H64" i="24"/>
  <c r="H177" i="24" s="1"/>
  <c r="H59" i="24"/>
  <c r="H215" i="24"/>
  <c r="H217" i="24"/>
  <c r="H213" i="24"/>
  <c r="H222" i="24"/>
  <c r="H44" i="24"/>
  <c r="H58" i="24"/>
  <c r="H214" i="24"/>
  <c r="H68" i="24"/>
  <c r="H204" i="24" s="1"/>
  <c r="H67" i="24"/>
  <c r="H203" i="24" s="1"/>
  <c r="H60" i="24"/>
  <c r="H223" i="24"/>
  <c r="S268" i="24"/>
  <c r="S170" i="24"/>
  <c r="S43" i="24"/>
  <c r="S267" i="24"/>
  <c r="S196" i="24"/>
  <c r="S195" i="24"/>
  <c r="U130" i="24"/>
  <c r="U129" i="24"/>
  <c r="U126" i="24"/>
  <c r="U121" i="24"/>
  <c r="U122" i="24"/>
  <c r="U124" i="24"/>
  <c r="U125" i="24"/>
  <c r="U128" i="24"/>
  <c r="U127" i="24"/>
  <c r="U228" i="24"/>
  <c r="U123" i="24"/>
  <c r="U131" i="24"/>
  <c r="V154" i="24"/>
  <c r="V164" i="24"/>
  <c r="V161" i="24"/>
  <c r="V159" i="24"/>
  <c r="V155" i="24"/>
  <c r="V152" i="24"/>
  <c r="V153" i="24"/>
  <c r="V165" i="24"/>
  <c r="V160" i="24"/>
  <c r="V166" i="24"/>
  <c r="Z123" i="24"/>
  <c r="Z125" i="24"/>
  <c r="Z126" i="24"/>
  <c r="Z128" i="24"/>
  <c r="Z130" i="24"/>
  <c r="Z228" i="24"/>
  <c r="Z124" i="24"/>
  <c r="Z122" i="24"/>
  <c r="Z121" i="24"/>
  <c r="Z131" i="24"/>
  <c r="Z129" i="24"/>
  <c r="Z127" i="24"/>
  <c r="AB218" i="24"/>
  <c r="Z267" i="24"/>
  <c r="Z196" i="24"/>
  <c r="Z195" i="24"/>
  <c r="Z268" i="24"/>
  <c r="Z43" i="24"/>
  <c r="Z170" i="24"/>
  <c r="Q267" i="24"/>
  <c r="Q268" i="24"/>
  <c r="Q196" i="24"/>
  <c r="Q195" i="24"/>
  <c r="Q170" i="24"/>
  <c r="Q43" i="24"/>
  <c r="AJ87" i="24"/>
  <c r="AJ255" i="24"/>
  <c r="N170" i="24"/>
  <c r="N268" i="24"/>
  <c r="N267" i="24"/>
  <c r="N43" i="24"/>
  <c r="N195" i="24"/>
  <c r="N196" i="24"/>
  <c r="K264" i="24"/>
  <c r="X121" i="24"/>
  <c r="X122" i="24"/>
  <c r="X124" i="24"/>
  <c r="X128" i="24"/>
  <c r="X131" i="24"/>
  <c r="X130" i="24"/>
  <c r="X129" i="24"/>
  <c r="X228" i="24"/>
  <c r="X126" i="24"/>
  <c r="X125" i="24"/>
  <c r="X127" i="24"/>
  <c r="X123" i="24"/>
  <c r="J123" i="24"/>
  <c r="J121" i="24"/>
  <c r="J127" i="24"/>
  <c r="J124" i="24"/>
  <c r="J228" i="24"/>
  <c r="J129" i="24"/>
  <c r="J190" i="24" s="1"/>
  <c r="J126" i="24"/>
  <c r="J130" i="24"/>
  <c r="J128" i="24"/>
  <c r="J122" i="24"/>
  <c r="J125" i="24"/>
  <c r="J131" i="24"/>
  <c r="AD255" i="24"/>
  <c r="AD87" i="24"/>
  <c r="AH218" i="24"/>
  <c r="AA161" i="24"/>
  <c r="AA152" i="24"/>
  <c r="AA154" i="24"/>
  <c r="AA155" i="24"/>
  <c r="AA153" i="24"/>
  <c r="AA159" i="24"/>
  <c r="AA164" i="24"/>
  <c r="AA165" i="24"/>
  <c r="AA160" i="24"/>
  <c r="AA166" i="24"/>
  <c r="T218" i="24"/>
  <c r="AC129" i="24"/>
  <c r="AC122" i="24"/>
  <c r="AC121" i="24"/>
  <c r="AC123" i="24"/>
  <c r="AC124" i="24"/>
  <c r="AC126" i="24"/>
  <c r="AC128" i="24"/>
  <c r="AC127" i="24"/>
  <c r="AC125" i="24"/>
  <c r="AC228" i="24"/>
  <c r="AC131" i="24"/>
  <c r="AC130" i="24"/>
  <c r="U236" i="24"/>
  <c r="U246" i="24"/>
  <c r="U98" i="24"/>
  <c r="U52" i="24"/>
  <c r="U243" i="24"/>
  <c r="U141" i="24"/>
  <c r="U139" i="24"/>
  <c r="U111" i="24"/>
  <c r="U239" i="24"/>
  <c r="U73" i="24"/>
  <c r="U142" i="24"/>
  <c r="U84" i="24"/>
  <c r="U249" i="24"/>
  <c r="U102" i="24"/>
  <c r="U45" i="24"/>
  <c r="U118" i="24"/>
  <c r="U247" i="24"/>
  <c r="U117" i="24"/>
  <c r="U115" i="24"/>
  <c r="U263" i="24"/>
  <c r="U103" i="24"/>
  <c r="U250" i="24"/>
  <c r="U248" i="24"/>
  <c r="U240" i="24"/>
  <c r="U262" i="24"/>
  <c r="U137" i="24"/>
  <c r="U72" i="24"/>
  <c r="U146" i="24"/>
  <c r="U238" i="24"/>
  <c r="U245" i="24"/>
  <c r="U237" i="24"/>
  <c r="U252" i="24"/>
  <c r="U244" i="24"/>
  <c r="U241" i="24"/>
  <c r="U94" i="24"/>
  <c r="U71" i="24"/>
  <c r="U105" i="24"/>
  <c r="U260" i="24"/>
  <c r="U101" i="24"/>
  <c r="U95" i="24"/>
  <c r="U136" i="24"/>
  <c r="U116" i="24"/>
  <c r="U108" i="24"/>
  <c r="U78" i="24"/>
  <c r="U113" i="24"/>
  <c r="U242" i="24"/>
  <c r="U83" i="24"/>
  <c r="U147" i="24"/>
  <c r="U134" i="24"/>
  <c r="U114" i="24"/>
  <c r="U106" i="24"/>
  <c r="U92" i="24"/>
  <c r="U77" i="24"/>
  <c r="U110" i="24"/>
  <c r="U261" i="24"/>
  <c r="U148" i="24"/>
  <c r="U55" i="24"/>
  <c r="U91" i="24"/>
  <c r="U76" i="24"/>
  <c r="U53" i="24"/>
  <c r="U251" i="24"/>
  <c r="U140" i="24"/>
  <c r="U138" i="24"/>
  <c r="U135" i="24"/>
  <c r="U107" i="24"/>
  <c r="U93" i="24"/>
  <c r="U80" i="24"/>
  <c r="U79" i="24"/>
  <c r="U54" i="24"/>
  <c r="U109" i="24"/>
  <c r="U104" i="24"/>
  <c r="U90" i="24"/>
  <c r="AJ204" i="24"/>
  <c r="AJ174" i="24"/>
  <c r="AJ175" i="24"/>
  <c r="AJ185" i="24"/>
  <c r="AJ207" i="24"/>
  <c r="AJ205" i="24"/>
  <c r="AJ187" i="24"/>
  <c r="AJ173" i="24"/>
  <c r="AJ176" i="24"/>
  <c r="AJ194" i="24"/>
  <c r="AJ202" i="24"/>
  <c r="AJ192" i="24"/>
  <c r="AJ190" i="24"/>
  <c r="AJ182" i="24"/>
  <c r="AJ203" i="24"/>
  <c r="AJ177" i="24"/>
  <c r="AJ183" i="24"/>
  <c r="AJ178" i="24"/>
  <c r="AJ206" i="24"/>
  <c r="AJ198" i="24"/>
  <c r="AJ193" i="24"/>
  <c r="AJ186" i="24"/>
  <c r="AJ201" i="24"/>
  <c r="AJ181" i="24"/>
  <c r="AJ200" i="24"/>
  <c r="AJ179" i="24"/>
  <c r="AJ197" i="24"/>
  <c r="AJ191" i="24"/>
  <c r="AJ184" i="24"/>
  <c r="AJ189" i="24"/>
  <c r="AJ180" i="24"/>
  <c r="E232" i="24"/>
  <c r="AE160" i="24"/>
  <c r="AE166" i="24"/>
  <c r="AE164" i="24"/>
  <c r="AE165" i="24"/>
  <c r="AE159" i="24"/>
  <c r="AE155" i="24"/>
  <c r="AE152" i="24"/>
  <c r="AE153" i="24"/>
  <c r="AE154" i="24"/>
  <c r="AE161" i="24"/>
  <c r="U218" i="24"/>
  <c r="H255" i="24"/>
  <c r="H87" i="24"/>
  <c r="H184" i="24" s="1"/>
  <c r="V218" i="24"/>
  <c r="E205" i="20"/>
  <c r="O166" i="39" s="1"/>
  <c r="V51" i="27"/>
  <c r="V50" i="27"/>
  <c r="V52" i="27"/>
  <c r="V53" i="27"/>
  <c r="T39" i="35"/>
  <c r="K39" i="35"/>
  <c r="B39" i="35"/>
  <c r="AJ39" i="35" s="1"/>
  <c r="R39" i="35"/>
  <c r="P39" i="35"/>
  <c r="L39" i="35"/>
  <c r="Q39" i="35"/>
  <c r="U39" i="35"/>
  <c r="D39" i="35"/>
  <c r="Z39" i="35"/>
  <c r="W39" i="35"/>
  <c r="A40" i="35"/>
  <c r="V39" i="35"/>
  <c r="C39" i="35"/>
  <c r="AA39" i="35"/>
  <c r="Y39" i="35"/>
  <c r="AC39" i="35"/>
  <c r="I39" i="35"/>
  <c r="AB39" i="35"/>
  <c r="X39" i="35"/>
  <c r="M39" i="35"/>
  <c r="O39" i="35"/>
  <c r="N39" i="35"/>
  <c r="J39" i="35"/>
  <c r="S39" i="35"/>
  <c r="E39" i="35"/>
  <c r="G39" i="35"/>
  <c r="H39" i="35" s="1"/>
  <c r="F39" i="35"/>
  <c r="E226" i="22"/>
  <c r="P187" i="39" s="1"/>
  <c r="E122" i="22"/>
  <c r="P83" i="39" s="1"/>
  <c r="E124" i="22"/>
  <c r="P85" i="39" s="1"/>
  <c r="G173" i="22"/>
  <c r="E58" i="22"/>
  <c r="P19" i="39" s="1"/>
  <c r="G177" i="22"/>
  <c r="E64" i="22"/>
  <c r="P25" i="39" s="1"/>
  <c r="E268" i="22"/>
  <c r="P228" i="39" s="1"/>
  <c r="E243" i="22"/>
  <c r="P202" i="39" s="1"/>
  <c r="E101" i="22"/>
  <c r="P62" i="39" s="1"/>
  <c r="G193" i="22"/>
  <c r="E98" i="22"/>
  <c r="P59" i="39" s="1"/>
  <c r="E237" i="22"/>
  <c r="P196" i="39" s="1"/>
  <c r="E247" i="22"/>
  <c r="P206" i="39" s="1"/>
  <c r="E117" i="22"/>
  <c r="P78" i="39" s="1"/>
  <c r="E141" i="22"/>
  <c r="P103" i="39" s="1"/>
  <c r="E53" i="22"/>
  <c r="P14" i="39" s="1"/>
  <c r="E102" i="22"/>
  <c r="P63" i="39" s="1"/>
  <c r="G178" i="22"/>
  <c r="E52" i="22"/>
  <c r="P13" i="39" s="1"/>
  <c r="E241" i="22"/>
  <c r="P200" i="39" s="1"/>
  <c r="E246" i="22"/>
  <c r="P205" i="39" s="1"/>
  <c r="E182" i="22"/>
  <c r="P143" i="39" s="1"/>
  <c r="E205" i="22"/>
  <c r="P166" i="39" s="1"/>
  <c r="E159" i="22"/>
  <c r="P121" i="39" s="1"/>
  <c r="E161" i="22"/>
  <c r="P123" i="39" s="1"/>
  <c r="Y124" i="24"/>
  <c r="Y129" i="24"/>
  <c r="Y128" i="24"/>
  <c r="Y131" i="24"/>
  <c r="Y122" i="24"/>
  <c r="Y123" i="24"/>
  <c r="Y228" i="24"/>
  <c r="Y130" i="24"/>
  <c r="Y121" i="24"/>
  <c r="Y126" i="24"/>
  <c r="Y127" i="24"/>
  <c r="Y125" i="24"/>
  <c r="AA117" i="24"/>
  <c r="AA142" i="24"/>
  <c r="AA238" i="24"/>
  <c r="AA252" i="24"/>
  <c r="AA237" i="24"/>
  <c r="AA134" i="24"/>
  <c r="AA93" i="24"/>
  <c r="AA115" i="24"/>
  <c r="AA105" i="24"/>
  <c r="AA94" i="24"/>
  <c r="AA109" i="24"/>
  <c r="AA138" i="24"/>
  <c r="AA248" i="24"/>
  <c r="AA84" i="24"/>
  <c r="AA76" i="24"/>
  <c r="AA114" i="24"/>
  <c r="AA239" i="24"/>
  <c r="AA137" i="24"/>
  <c r="AA79" i="24"/>
  <c r="AA72" i="24"/>
  <c r="AA101" i="24"/>
  <c r="AA139" i="24"/>
  <c r="AA236" i="24"/>
  <c r="AA91" i="24"/>
  <c r="AA104" i="24"/>
  <c r="AA80" i="24"/>
  <c r="AA98" i="24"/>
  <c r="AA92" i="24"/>
  <c r="AA78" i="24"/>
  <c r="AA251" i="24"/>
  <c r="AA118" i="24"/>
  <c r="AA262" i="24"/>
  <c r="AA250" i="24"/>
  <c r="AA90" i="24"/>
  <c r="AA111" i="24"/>
  <c r="AA244" i="24"/>
  <c r="AA53" i="24"/>
  <c r="AA77" i="24"/>
  <c r="AA71" i="24"/>
  <c r="AA95" i="24"/>
  <c r="AA103" i="24"/>
  <c r="AA247" i="24"/>
  <c r="AA242" i="24"/>
  <c r="AA245" i="24"/>
  <c r="AA73" i="24"/>
  <c r="AA261" i="24"/>
  <c r="AA241" i="24"/>
  <c r="AA140" i="24"/>
  <c r="AA52" i="24"/>
  <c r="AA55" i="24"/>
  <c r="AA136" i="24"/>
  <c r="AA141" i="24"/>
  <c r="AA113" i="24"/>
  <c r="AA106" i="24"/>
  <c r="AA148" i="24"/>
  <c r="AA246" i="24"/>
  <c r="AA263" i="24"/>
  <c r="AA260" i="24"/>
  <c r="AA107" i="24"/>
  <c r="AA116" i="24"/>
  <c r="AA240" i="24"/>
  <c r="AA110" i="24"/>
  <c r="AA146" i="24"/>
  <c r="AA54" i="24"/>
  <c r="AA135" i="24"/>
  <c r="AA102" i="24"/>
  <c r="AA83" i="24"/>
  <c r="AA108" i="24"/>
  <c r="AA243" i="24"/>
  <c r="AA147" i="24"/>
  <c r="AA249" i="24"/>
  <c r="AA45" i="24"/>
  <c r="T87" i="24"/>
  <c r="T255" i="24"/>
  <c r="S264" i="24"/>
  <c r="L267" i="24"/>
  <c r="L43" i="24"/>
  <c r="L195" i="24"/>
  <c r="L170" i="24"/>
  <c r="L268" i="24"/>
  <c r="L196" i="24"/>
  <c r="AC166" i="24"/>
  <c r="AC153" i="24"/>
  <c r="AC159" i="24"/>
  <c r="AC154" i="24"/>
  <c r="AC152" i="24"/>
  <c r="AC160" i="24"/>
  <c r="AC165" i="24"/>
  <c r="AC164" i="24"/>
  <c r="AC155" i="24"/>
  <c r="AC161" i="24"/>
  <c r="AC218" i="24"/>
  <c r="L108" i="24"/>
  <c r="L101" i="24"/>
  <c r="L102" i="24"/>
  <c r="L260" i="24"/>
  <c r="L240" i="24"/>
  <c r="L103" i="24"/>
  <c r="L140" i="24"/>
  <c r="L134" i="24"/>
  <c r="L116" i="24"/>
  <c r="L106" i="24"/>
  <c r="L79" i="24"/>
  <c r="L72" i="24"/>
  <c r="L73" i="24"/>
  <c r="L148" i="24"/>
  <c r="L237" i="24"/>
  <c r="L251" i="24"/>
  <c r="L114" i="24"/>
  <c r="L76" i="24"/>
  <c r="L92" i="24"/>
  <c r="L78" i="24"/>
  <c r="L236" i="24"/>
  <c r="L242" i="24"/>
  <c r="L147" i="24"/>
  <c r="L247" i="24"/>
  <c r="L52" i="24"/>
  <c r="L91" i="24"/>
  <c r="L249" i="24"/>
  <c r="L139" i="24"/>
  <c r="L53" i="24"/>
  <c r="L77" i="24"/>
  <c r="L71" i="24"/>
  <c r="L201" i="24" s="1"/>
  <c r="L135" i="24"/>
  <c r="L146" i="24"/>
  <c r="L250" i="24"/>
  <c r="L243" i="24"/>
  <c r="L84" i="24"/>
  <c r="L118" i="24"/>
  <c r="L246" i="24"/>
  <c r="L263" i="24"/>
  <c r="L83" i="24"/>
  <c r="L45" i="24"/>
  <c r="L113" i="24"/>
  <c r="L142" i="24"/>
  <c r="L136" i="24"/>
  <c r="L138" i="24"/>
  <c r="L109" i="24"/>
  <c r="L110" i="24"/>
  <c r="L238" i="24"/>
  <c r="L248" i="24"/>
  <c r="L104" i="24"/>
  <c r="L141" i="24"/>
  <c r="L105" i="24"/>
  <c r="L107" i="24"/>
  <c r="L117" i="24"/>
  <c r="L80" i="24"/>
  <c r="L245" i="24"/>
  <c r="L93" i="24"/>
  <c r="L241" i="24"/>
  <c r="L55" i="24"/>
  <c r="L94" i="24"/>
  <c r="L262" i="24"/>
  <c r="L111" i="24"/>
  <c r="L115" i="24"/>
  <c r="L95" i="24"/>
  <c r="L252" i="24"/>
  <c r="L90" i="24"/>
  <c r="L137" i="24"/>
  <c r="L261" i="24"/>
  <c r="L54" i="24"/>
  <c r="L205" i="24" s="1"/>
  <c r="L239" i="24"/>
  <c r="L244" i="24"/>
  <c r="L98" i="24"/>
  <c r="N264" i="24"/>
  <c r="T160" i="24"/>
  <c r="T161" i="24"/>
  <c r="T155" i="24"/>
  <c r="T153" i="24"/>
  <c r="T154" i="24"/>
  <c r="T164" i="24"/>
  <c r="T166" i="24"/>
  <c r="T152" i="24"/>
  <c r="T165" i="24"/>
  <c r="T159" i="24"/>
  <c r="AF255" i="24"/>
  <c r="AF87" i="24"/>
  <c r="O166" i="24"/>
  <c r="O165" i="24"/>
  <c r="O159" i="24"/>
  <c r="O155" i="24"/>
  <c r="O152" i="24"/>
  <c r="O161" i="24"/>
  <c r="O164" i="24"/>
  <c r="O154" i="24"/>
  <c r="O160" i="24"/>
  <c r="O153" i="24"/>
  <c r="W64" i="24"/>
  <c r="W58" i="24"/>
  <c r="W214" i="24"/>
  <c r="W215" i="24"/>
  <c r="W211" i="24"/>
  <c r="W223" i="24"/>
  <c r="W222" i="24"/>
  <c r="W217" i="24"/>
  <c r="W213" i="24"/>
  <c r="W61" i="24"/>
  <c r="W68" i="24"/>
  <c r="W216" i="24"/>
  <c r="W60" i="24"/>
  <c r="W44" i="24"/>
  <c r="W59" i="24"/>
  <c r="W67" i="24"/>
  <c r="W212" i="24"/>
  <c r="L121" i="24"/>
  <c r="L130" i="24"/>
  <c r="L127" i="24"/>
  <c r="L126" i="24"/>
  <c r="L228" i="24"/>
  <c r="L124" i="24"/>
  <c r="L122" i="24"/>
  <c r="L128" i="24"/>
  <c r="L123" i="24"/>
  <c r="L125" i="24"/>
  <c r="L129" i="24"/>
  <c r="L190" i="24" s="1"/>
  <c r="L131" i="24"/>
  <c r="N218" i="24"/>
  <c r="AB64" i="24"/>
  <c r="AB44" i="24"/>
  <c r="AB216" i="24"/>
  <c r="AB214" i="24"/>
  <c r="AB213" i="24"/>
  <c r="AB61" i="24"/>
  <c r="AB58" i="24"/>
  <c r="AB68" i="24"/>
  <c r="AB223" i="24"/>
  <c r="AB211" i="24"/>
  <c r="AB212" i="24"/>
  <c r="AB59" i="24"/>
  <c r="AB60" i="24"/>
  <c r="AB217" i="24"/>
  <c r="AB222" i="24"/>
  <c r="AB67" i="24"/>
  <c r="AB215" i="24"/>
  <c r="J264" i="24"/>
  <c r="L59" i="24"/>
  <c r="L223" i="24"/>
  <c r="L211" i="24"/>
  <c r="L61" i="24"/>
  <c r="L176" i="24" s="1"/>
  <c r="L67" i="24"/>
  <c r="L215" i="24"/>
  <c r="L222" i="24"/>
  <c r="L58" i="24"/>
  <c r="L60" i="24"/>
  <c r="L44" i="24"/>
  <c r="L217" i="24"/>
  <c r="L68" i="24"/>
  <c r="L216" i="24"/>
  <c r="L213" i="24"/>
  <c r="L64" i="24"/>
  <c r="L214" i="24"/>
  <c r="L212" i="24"/>
  <c r="L155" i="24"/>
  <c r="L154" i="24"/>
  <c r="L153" i="24"/>
  <c r="L161" i="24"/>
  <c r="L166" i="24"/>
  <c r="L165" i="24"/>
  <c r="L152" i="24"/>
  <c r="L164" i="24"/>
  <c r="L160" i="24"/>
  <c r="L159" i="24"/>
  <c r="H115" i="24"/>
  <c r="H109" i="24"/>
  <c r="H261" i="24"/>
  <c r="H113" i="24"/>
  <c r="H134" i="24"/>
  <c r="H250" i="24"/>
  <c r="H245" i="24"/>
  <c r="H79" i="24"/>
  <c r="H182" i="24" s="1"/>
  <c r="H116" i="24"/>
  <c r="H252" i="24"/>
  <c r="H72" i="24"/>
  <c r="H136" i="24"/>
  <c r="H146" i="24"/>
  <c r="H187" i="24" s="1"/>
  <c r="H141" i="24"/>
  <c r="H105" i="24"/>
  <c r="H114" i="24"/>
  <c r="H242" i="24"/>
  <c r="H237" i="24"/>
  <c r="H78" i="24"/>
  <c r="H249" i="24"/>
  <c r="H244" i="24"/>
  <c r="H71" i="24"/>
  <c r="H101" i="24"/>
  <c r="H240" i="24"/>
  <c r="H140" i="24"/>
  <c r="H98" i="24"/>
  <c r="H194" i="24" s="1"/>
  <c r="H106" i="24"/>
  <c r="H148" i="24"/>
  <c r="H189" i="24" s="1"/>
  <c r="H77" i="24"/>
  <c r="H241" i="24"/>
  <c r="H262" i="24"/>
  <c r="H108" i="24"/>
  <c r="H138" i="24"/>
  <c r="H139" i="24"/>
  <c r="H91" i="24"/>
  <c r="H92" i="24"/>
  <c r="H53" i="24"/>
  <c r="H54" i="24"/>
  <c r="H236" i="24"/>
  <c r="H55" i="24"/>
  <c r="H95" i="24"/>
  <c r="H118" i="24"/>
  <c r="H111" i="24"/>
  <c r="H104" i="24"/>
  <c r="H76" i="24"/>
  <c r="H181" i="24" s="1"/>
  <c r="H45" i="24"/>
  <c r="H52" i="24"/>
  <c r="H179" i="24" s="1"/>
  <c r="H248" i="24"/>
  <c r="H251" i="24"/>
  <c r="H239" i="24"/>
  <c r="H107" i="24"/>
  <c r="H94" i="24"/>
  <c r="H102" i="24"/>
  <c r="H83" i="24"/>
  <c r="H117" i="24"/>
  <c r="H238" i="24"/>
  <c r="H246" i="24"/>
  <c r="H142" i="24"/>
  <c r="H243" i="24"/>
  <c r="H260" i="24"/>
  <c r="H80" i="24"/>
  <c r="H93" i="24"/>
  <c r="H137" i="24"/>
  <c r="H135" i="24"/>
  <c r="H192" i="24" s="1"/>
  <c r="H73" i="24"/>
  <c r="H110" i="24"/>
  <c r="H103" i="24"/>
  <c r="H84" i="24"/>
  <c r="H207" i="24" s="1"/>
  <c r="H90" i="24"/>
  <c r="H263" i="24"/>
  <c r="H247" i="24"/>
  <c r="H147" i="24"/>
  <c r="I159" i="24"/>
  <c r="I160" i="24"/>
  <c r="I152" i="24"/>
  <c r="I197" i="24" s="1"/>
  <c r="I155" i="24"/>
  <c r="I165" i="24"/>
  <c r="I161" i="24"/>
  <c r="I164" i="24"/>
  <c r="I166" i="24"/>
  <c r="I153" i="24"/>
  <c r="I154" i="24"/>
  <c r="I200" i="24" s="1"/>
  <c r="AE255" i="24"/>
  <c r="AE87" i="24"/>
  <c r="M218" i="24"/>
  <c r="T196" i="24"/>
  <c r="T170" i="24"/>
  <c r="T267" i="24"/>
  <c r="T268" i="24"/>
  <c r="T43" i="24"/>
  <c r="T195" i="24"/>
  <c r="AC198" i="24"/>
  <c r="AC206" i="24"/>
  <c r="AC191" i="24"/>
  <c r="AC187" i="24"/>
  <c r="AC181" i="24"/>
  <c r="AC186" i="24"/>
  <c r="AC202" i="24"/>
  <c r="AC178" i="24"/>
  <c r="AC175" i="24"/>
  <c r="AC207" i="24"/>
  <c r="AC193" i="24"/>
  <c r="AC203" i="24"/>
  <c r="AC189" i="24"/>
  <c r="AC184" i="24"/>
  <c r="AC177" i="24"/>
  <c r="AC176" i="24"/>
  <c r="AC204" i="24"/>
  <c r="AC180" i="24"/>
  <c r="AC197" i="24"/>
  <c r="AC200" i="24"/>
  <c r="AC192" i="24"/>
  <c r="AC201" i="24"/>
  <c r="AC185" i="24"/>
  <c r="AC194" i="24"/>
  <c r="AC205" i="24"/>
  <c r="AC183" i="24"/>
  <c r="AC179" i="24"/>
  <c r="AC173" i="24"/>
  <c r="AC190" i="24"/>
  <c r="AC174" i="24"/>
  <c r="AC182" i="24"/>
  <c r="P255" i="24"/>
  <c r="P87" i="24"/>
  <c r="J43" i="24"/>
  <c r="J267" i="24"/>
  <c r="J196" i="24"/>
  <c r="J170" i="24"/>
  <c r="J195" i="24"/>
  <c r="J268" i="24"/>
  <c r="G129" i="24"/>
  <c r="G121" i="24"/>
  <c r="G130" i="24"/>
  <c r="G127" i="24"/>
  <c r="G122" i="24"/>
  <c r="G131" i="24"/>
  <c r="G124" i="24"/>
  <c r="G228" i="24"/>
  <c r="G126" i="24"/>
  <c r="G125" i="24"/>
  <c r="G123" i="24"/>
  <c r="G128" i="24"/>
  <c r="V129" i="24"/>
  <c r="V128" i="24"/>
  <c r="V127" i="24"/>
  <c r="V125" i="24"/>
  <c r="V131" i="24"/>
  <c r="V123" i="24"/>
  <c r="V121" i="24"/>
  <c r="V126" i="24"/>
  <c r="V124" i="24"/>
  <c r="V130" i="24"/>
  <c r="V228" i="24"/>
  <c r="V122" i="24"/>
  <c r="K195" i="24"/>
  <c r="K268" i="24"/>
  <c r="K267" i="24"/>
  <c r="K170" i="24"/>
  <c r="K43" i="24"/>
  <c r="K196" i="24"/>
  <c r="G245" i="24"/>
  <c r="G73" i="24"/>
  <c r="G45" i="24"/>
  <c r="G53" i="24"/>
  <c r="G54" i="24"/>
  <c r="G249" i="24"/>
  <c r="G107" i="24"/>
  <c r="G243" i="24"/>
  <c r="G260" i="24"/>
  <c r="G101" i="24"/>
  <c r="G250" i="24"/>
  <c r="G263" i="24"/>
  <c r="G117" i="24"/>
  <c r="G52" i="24"/>
  <c r="G262" i="24"/>
  <c r="G247" i="24"/>
  <c r="G142" i="24"/>
  <c r="G93" i="24"/>
  <c r="G141" i="24"/>
  <c r="G79" i="24"/>
  <c r="G237" i="24"/>
  <c r="G72" i="24"/>
  <c r="G146" i="24"/>
  <c r="G187" i="24" s="1"/>
  <c r="G239" i="24"/>
  <c r="G241" i="24"/>
  <c r="G113" i="24"/>
  <c r="G134" i="24"/>
  <c r="G80" i="24"/>
  <c r="G106" i="24"/>
  <c r="G242" i="24"/>
  <c r="G248" i="24"/>
  <c r="G116" i="24"/>
  <c r="G138" i="24"/>
  <c r="G147" i="24"/>
  <c r="G140" i="24"/>
  <c r="G105" i="24"/>
  <c r="G114" i="24"/>
  <c r="G91" i="24"/>
  <c r="G78" i="24"/>
  <c r="G252" i="24"/>
  <c r="G240" i="24"/>
  <c r="G137" i="24"/>
  <c r="G118" i="24"/>
  <c r="G139" i="24"/>
  <c r="G98" i="24"/>
  <c r="G194" i="24" s="1"/>
  <c r="G83" i="24"/>
  <c r="G76" i="24"/>
  <c r="G71" i="24"/>
  <c r="G135" i="24"/>
  <c r="G192" i="24" s="1"/>
  <c r="G236" i="24"/>
  <c r="G246" i="24"/>
  <c r="G136" i="24"/>
  <c r="G102" i="24"/>
  <c r="G103" i="24"/>
  <c r="G94" i="24"/>
  <c r="G84" i="24"/>
  <c r="G77" i="24"/>
  <c r="G55" i="24"/>
  <c r="G115" i="24"/>
  <c r="G251" i="24"/>
  <c r="G238" i="24"/>
  <c r="G108" i="24"/>
  <c r="G95" i="24"/>
  <c r="G92" i="24"/>
  <c r="G148" i="24"/>
  <c r="G189" i="24" s="1"/>
  <c r="G244" i="24"/>
  <c r="G261" i="24"/>
  <c r="G109" i="24"/>
  <c r="G110" i="24"/>
  <c r="G90" i="24"/>
  <c r="G104" i="24"/>
  <c r="G111" i="24"/>
  <c r="AF218" i="24"/>
  <c r="G195" i="24"/>
  <c r="G43" i="24"/>
  <c r="G268" i="24"/>
  <c r="G267" i="24"/>
  <c r="G196" i="24"/>
  <c r="G170" i="24"/>
  <c r="U268" i="24"/>
  <c r="U267" i="24"/>
  <c r="U170" i="24"/>
  <c r="U196" i="24"/>
  <c r="U195" i="24"/>
  <c r="U43" i="24"/>
  <c r="AH191" i="24"/>
  <c r="AH183" i="24"/>
  <c r="AH176" i="24"/>
  <c r="AH181" i="24"/>
  <c r="AH184" i="24"/>
  <c r="AH174" i="24"/>
  <c r="AH175" i="24"/>
  <c r="AH190" i="24"/>
  <c r="AH186" i="24"/>
  <c r="AH198" i="24"/>
  <c r="AH173" i="24"/>
  <c r="AH192" i="24"/>
  <c r="AH187" i="24"/>
  <c r="AH180" i="24"/>
  <c r="AH189" i="24"/>
  <c r="AH179" i="24"/>
  <c r="AH193" i="24"/>
  <c r="AH206" i="24"/>
  <c r="AH194" i="24"/>
  <c r="AH178" i="24"/>
  <c r="AH203" i="24"/>
  <c r="AH205" i="24"/>
  <c r="AH207" i="24"/>
  <c r="AH177" i="24"/>
  <c r="AH200" i="24"/>
  <c r="AH201" i="24"/>
  <c r="AH197" i="24"/>
  <c r="AH185" i="24"/>
  <c r="AH202" i="24"/>
  <c r="AH204" i="24"/>
  <c r="AH182" i="24"/>
  <c r="G184" i="22"/>
  <c r="E87" i="22"/>
  <c r="P48" i="39" s="1"/>
  <c r="V221" i="22"/>
  <c r="AB221" i="22"/>
  <c r="E128" i="22"/>
  <c r="P89" i="39" s="1"/>
  <c r="E130" i="22"/>
  <c r="P91" i="39" s="1"/>
  <c r="E212" i="22"/>
  <c r="P173" i="39" s="1"/>
  <c r="E223" i="22"/>
  <c r="P184" i="39" s="1"/>
  <c r="E92" i="22"/>
  <c r="P53" i="39" s="1"/>
  <c r="E147" i="22"/>
  <c r="P109" i="39" s="1"/>
  <c r="E107" i="22"/>
  <c r="P68" i="39" s="1"/>
  <c r="E83" i="22"/>
  <c r="P44" i="39" s="1"/>
  <c r="E262" i="22"/>
  <c r="P222" i="39" s="1"/>
  <c r="E183" i="22"/>
  <c r="P144" i="39" s="1"/>
  <c r="E191" i="22"/>
  <c r="P152" i="39" s="1"/>
  <c r="G200" i="22"/>
  <c r="E154" i="22"/>
  <c r="P116" i="39" s="1"/>
  <c r="AH255" i="24"/>
  <c r="AH87" i="24"/>
  <c r="I264" i="24"/>
  <c r="X176" i="24"/>
  <c r="X198" i="24"/>
  <c r="X207" i="24"/>
  <c r="X197" i="24"/>
  <c r="X202" i="24"/>
  <c r="X186" i="24"/>
  <c r="X180" i="24"/>
  <c r="X192" i="24"/>
  <c r="X206" i="24"/>
  <c r="X175" i="24"/>
  <c r="X173" i="24"/>
  <c r="X205" i="24"/>
  <c r="X185" i="24"/>
  <c r="X190" i="24"/>
  <c r="X193" i="24"/>
  <c r="X187" i="24"/>
  <c r="X194" i="24"/>
  <c r="X178" i="24"/>
  <c r="X174" i="24"/>
  <c r="X183" i="24"/>
  <c r="X201" i="24"/>
  <c r="X203" i="24"/>
  <c r="X184" i="24"/>
  <c r="X191" i="24"/>
  <c r="X177" i="24"/>
  <c r="X189" i="24"/>
  <c r="X179" i="24"/>
  <c r="X181" i="24"/>
  <c r="X204" i="24"/>
  <c r="X200" i="24"/>
  <c r="X182" i="24"/>
  <c r="Q76" i="24"/>
  <c r="Q72" i="24"/>
  <c r="Q101" i="24"/>
  <c r="Q95" i="24"/>
  <c r="Q73" i="24"/>
  <c r="Q136" i="24"/>
  <c r="Q102" i="24"/>
  <c r="Q111" i="24"/>
  <c r="Q90" i="24"/>
  <c r="Q78" i="24"/>
  <c r="Q247" i="24"/>
  <c r="Q115" i="24"/>
  <c r="Q114" i="24"/>
  <c r="Q135" i="24"/>
  <c r="Q116" i="24"/>
  <c r="Q137" i="24"/>
  <c r="Q103" i="24"/>
  <c r="Q244" i="24"/>
  <c r="Q92" i="24"/>
  <c r="Q134" i="24"/>
  <c r="Q106" i="24"/>
  <c r="Q77" i="24"/>
  <c r="Q71" i="24"/>
  <c r="Q107" i="24"/>
  <c r="Q108" i="24"/>
  <c r="Q117" i="24"/>
  <c r="Q147" i="24"/>
  <c r="Q236" i="24"/>
  <c r="Q251" i="24"/>
  <c r="Q243" i="24"/>
  <c r="Q242" i="24"/>
  <c r="Q246" i="24"/>
  <c r="Q55" i="24"/>
  <c r="Q80" i="24"/>
  <c r="Q94" i="24"/>
  <c r="Q98" i="24"/>
  <c r="Q263" i="24"/>
  <c r="Q248" i="24"/>
  <c r="Q146" i="24"/>
  <c r="Q262" i="24"/>
  <c r="Q148" i="24"/>
  <c r="Q238" i="24"/>
  <c r="Q54" i="24"/>
  <c r="Q79" i="24"/>
  <c r="Q250" i="24"/>
  <c r="Q83" i="24"/>
  <c r="Q84" i="24"/>
  <c r="Q52" i="24"/>
  <c r="Q237" i="24"/>
  <c r="Q141" i="24"/>
  <c r="Q142" i="24"/>
  <c r="Q113" i="24"/>
  <c r="Q241" i="24"/>
  <c r="Q240" i="24"/>
  <c r="Q109" i="24"/>
  <c r="Q45" i="24"/>
  <c r="Q138" i="24"/>
  <c r="Q118" i="24"/>
  <c r="Q110" i="24"/>
  <c r="Q139" i="24"/>
  <c r="Q140" i="24"/>
  <c r="Q105" i="24"/>
  <c r="Q249" i="24"/>
  <c r="Q261" i="24"/>
  <c r="Q252" i="24"/>
  <c r="Q104" i="24"/>
  <c r="Q93" i="24"/>
  <c r="Q91" i="24"/>
  <c r="Q53" i="24"/>
  <c r="Q260" i="24"/>
  <c r="Q245" i="24"/>
  <c r="Q239" i="24"/>
  <c r="M141" i="24"/>
  <c r="M78" i="24"/>
  <c r="M241" i="24"/>
  <c r="M243" i="24"/>
  <c r="M147" i="24"/>
  <c r="M237" i="24"/>
  <c r="M247" i="24"/>
  <c r="M110" i="24"/>
  <c r="M251" i="24"/>
  <c r="M250" i="24"/>
  <c r="M45" i="24"/>
  <c r="M54" i="24"/>
  <c r="M205" i="24" s="1"/>
  <c r="M71" i="24"/>
  <c r="M135" i="24"/>
  <c r="M191" i="24" s="1"/>
  <c r="M146" i="24"/>
  <c r="M186" i="24" s="1"/>
  <c r="M137" i="24"/>
  <c r="M252" i="24"/>
  <c r="M239" i="24"/>
  <c r="M103" i="24"/>
  <c r="M261" i="24"/>
  <c r="M102" i="24"/>
  <c r="M140" i="24"/>
  <c r="M113" i="24"/>
  <c r="M55" i="24"/>
  <c r="M206" i="24" s="1"/>
  <c r="M115" i="24"/>
  <c r="M136" i="24"/>
  <c r="M117" i="24"/>
  <c r="M244" i="24"/>
  <c r="M236" i="24"/>
  <c r="M242" i="24"/>
  <c r="M118" i="24"/>
  <c r="M105" i="24"/>
  <c r="M134" i="24"/>
  <c r="M107" i="24"/>
  <c r="M116" i="24"/>
  <c r="M109" i="24"/>
  <c r="M101" i="24"/>
  <c r="M246" i="24"/>
  <c r="M263" i="24"/>
  <c r="M139" i="24"/>
  <c r="M104" i="24"/>
  <c r="M98" i="24"/>
  <c r="M193" i="24" s="1"/>
  <c r="M114" i="24"/>
  <c r="M93" i="24"/>
  <c r="M108" i="24"/>
  <c r="M79" i="24"/>
  <c r="M182" i="24" s="1"/>
  <c r="M95" i="24"/>
  <c r="M249" i="24"/>
  <c r="M260" i="24"/>
  <c r="M240" i="24"/>
  <c r="M83" i="24"/>
  <c r="M84" i="24"/>
  <c r="M183" i="24" s="1"/>
  <c r="M76" i="24"/>
  <c r="M180" i="24" s="1"/>
  <c r="M92" i="24"/>
  <c r="M77" i="24"/>
  <c r="M72" i="24"/>
  <c r="M201" i="24" s="1"/>
  <c r="M73" i="24"/>
  <c r="M202" i="24" s="1"/>
  <c r="M148" i="24"/>
  <c r="M245" i="24"/>
  <c r="M262" i="24"/>
  <c r="M138" i="24"/>
  <c r="M52" i="24"/>
  <c r="M178" i="24" s="1"/>
  <c r="M53" i="24"/>
  <c r="M91" i="24"/>
  <c r="M106" i="24"/>
  <c r="M94" i="24"/>
  <c r="M80" i="24"/>
  <c r="M142" i="24"/>
  <c r="M238" i="24"/>
  <c r="M248" i="24"/>
  <c r="M90" i="24"/>
  <c r="M111" i="24"/>
  <c r="G68" i="24"/>
  <c r="G204" i="24" s="1"/>
  <c r="G60" i="24"/>
  <c r="G223" i="24"/>
  <c r="G61" i="24"/>
  <c r="G58" i="24"/>
  <c r="G44" i="24"/>
  <c r="G217" i="24"/>
  <c r="G64" i="24"/>
  <c r="G177" i="24" s="1"/>
  <c r="G67" i="24"/>
  <c r="G216" i="24"/>
  <c r="G59" i="24"/>
  <c r="G215" i="24"/>
  <c r="G211" i="24"/>
  <c r="G214" i="24"/>
  <c r="G222" i="24"/>
  <c r="G213" i="24"/>
  <c r="G212" i="24"/>
  <c r="Y110" i="24"/>
  <c r="Y53" i="24"/>
  <c r="Y242" i="24"/>
  <c r="Y238" i="24"/>
  <c r="Y245" i="24"/>
  <c r="Y78" i="24"/>
  <c r="Y94" i="24"/>
  <c r="Y101" i="24"/>
  <c r="Y118" i="24"/>
  <c r="Y73" i="24"/>
  <c r="Y111" i="24"/>
  <c r="Y146" i="24"/>
  <c r="Y148" i="24"/>
  <c r="Y252" i="24"/>
  <c r="Y54" i="24"/>
  <c r="Y260" i="24"/>
  <c r="Y72" i="24"/>
  <c r="Y95" i="24"/>
  <c r="Y135" i="24"/>
  <c r="Y102" i="24"/>
  <c r="Y140" i="24"/>
  <c r="Y237" i="24"/>
  <c r="Y249" i="24"/>
  <c r="Y244" i="24"/>
  <c r="Y262" i="24"/>
  <c r="Y134" i="24"/>
  <c r="Y239" i="24"/>
  <c r="Y77" i="24"/>
  <c r="Y247" i="24"/>
  <c r="Y103" i="24"/>
  <c r="Y113" i="24"/>
  <c r="Y241" i="24"/>
  <c r="Y236" i="24"/>
  <c r="Y93" i="24"/>
  <c r="Y106" i="24"/>
  <c r="Y243" i="24"/>
  <c r="Y115" i="24"/>
  <c r="Y107" i="24"/>
  <c r="Y141" i="24"/>
  <c r="Y83" i="24"/>
  <c r="Y104" i="24"/>
  <c r="Y105" i="24"/>
  <c r="Y147" i="24"/>
  <c r="Y251" i="24"/>
  <c r="Y92" i="24"/>
  <c r="Y76" i="24"/>
  <c r="Y250" i="24"/>
  <c r="Y114" i="24"/>
  <c r="Y80" i="24"/>
  <c r="Y116" i="24"/>
  <c r="Y117" i="24"/>
  <c r="Y142" i="24"/>
  <c r="Y84" i="24"/>
  <c r="Y91" i="24"/>
  <c r="Y139" i="24"/>
  <c r="Y240" i="24"/>
  <c r="Y246" i="24"/>
  <c r="Y55" i="24"/>
  <c r="Y79" i="24"/>
  <c r="Y108" i="24"/>
  <c r="Y109" i="24"/>
  <c r="Y138" i="24"/>
  <c r="Y52" i="24"/>
  <c r="Y261" i="24"/>
  <c r="Y71" i="24"/>
  <c r="Y136" i="24"/>
  <c r="Y137" i="24"/>
  <c r="Y45" i="24"/>
  <c r="Y90" i="24"/>
  <c r="Y248" i="24"/>
  <c r="Y263" i="24"/>
  <c r="Y98" i="24"/>
  <c r="R264" i="24"/>
  <c r="AG255" i="24"/>
  <c r="AG87" i="24"/>
  <c r="AI218" i="24"/>
  <c r="O218" i="24"/>
  <c r="AD58" i="24"/>
  <c r="AD215" i="24"/>
  <c r="AD222" i="24"/>
  <c r="AD211" i="24"/>
  <c r="AD44" i="24"/>
  <c r="AD216" i="24"/>
  <c r="AD67" i="24"/>
  <c r="AD214" i="24"/>
  <c r="AD217" i="24"/>
  <c r="AD59" i="24"/>
  <c r="AD61" i="24"/>
  <c r="AD68" i="24"/>
  <c r="AD223" i="24"/>
  <c r="AD212" i="24"/>
  <c r="AD60" i="24"/>
  <c r="AD213" i="24"/>
  <c r="AD64" i="24"/>
  <c r="M122" i="24"/>
  <c r="M228" i="24"/>
  <c r="M125" i="24"/>
  <c r="M131" i="24"/>
  <c r="M123" i="24"/>
  <c r="M121" i="24"/>
  <c r="M129" i="24"/>
  <c r="M190" i="24" s="1"/>
  <c r="M127" i="24"/>
  <c r="M126" i="24"/>
  <c r="M124" i="24"/>
  <c r="M130" i="24"/>
  <c r="M128" i="24"/>
  <c r="AE129" i="24"/>
  <c r="AE126" i="24"/>
  <c r="AE131" i="24"/>
  <c r="AE228" i="24"/>
  <c r="AE121" i="24"/>
  <c r="AE128" i="24"/>
  <c r="AE130" i="24"/>
  <c r="AE124" i="24"/>
  <c r="AE122" i="24"/>
  <c r="AE127" i="24"/>
  <c r="AE125" i="24"/>
  <c r="AE123" i="24"/>
  <c r="R182" i="24"/>
  <c r="R179" i="24"/>
  <c r="R175" i="24"/>
  <c r="R176" i="24"/>
  <c r="R202" i="24"/>
  <c r="R194" i="24"/>
  <c r="R204" i="24"/>
  <c r="R180" i="24"/>
  <c r="R173" i="24"/>
  <c r="R185" i="24"/>
  <c r="R177" i="24"/>
  <c r="R178" i="24"/>
  <c r="R207" i="24"/>
  <c r="R198" i="24"/>
  <c r="R181" i="24"/>
  <c r="R206" i="24"/>
  <c r="R200" i="24"/>
  <c r="R184" i="24"/>
  <c r="R187" i="24"/>
  <c r="R189" i="24"/>
  <c r="R191" i="24"/>
  <c r="R205" i="24"/>
  <c r="R193" i="24"/>
  <c r="R186" i="24"/>
  <c r="R203" i="24"/>
  <c r="R197" i="24"/>
  <c r="R192" i="24"/>
  <c r="R201" i="24"/>
  <c r="R190" i="24"/>
  <c r="R174" i="24"/>
  <c r="R183" i="24"/>
  <c r="O121" i="24"/>
  <c r="O126" i="24"/>
  <c r="O131" i="24"/>
  <c r="O130" i="24"/>
  <c r="O228" i="24"/>
  <c r="O128" i="24"/>
  <c r="O123" i="24"/>
  <c r="O125" i="24"/>
  <c r="O129" i="24"/>
  <c r="O122" i="24"/>
  <c r="O124" i="24"/>
  <c r="O127" i="24"/>
  <c r="T44" i="24"/>
  <c r="T67" i="24"/>
  <c r="T217" i="24"/>
  <c r="T222" i="24"/>
  <c r="T68" i="24"/>
  <c r="T64" i="24"/>
  <c r="T59" i="24"/>
  <c r="T216" i="24"/>
  <c r="T214" i="24"/>
  <c r="T61" i="24"/>
  <c r="T212" i="24"/>
  <c r="T60" i="24"/>
  <c r="T58" i="24"/>
  <c r="T215" i="24"/>
  <c r="T211" i="24"/>
  <c r="T223" i="24"/>
  <c r="T213" i="24"/>
  <c r="AG214" i="24"/>
  <c r="AG216" i="24"/>
  <c r="AG60" i="24"/>
  <c r="AG59" i="24"/>
  <c r="AG67" i="24"/>
  <c r="AG213" i="24"/>
  <c r="AG212" i="24"/>
  <c r="AG44" i="24"/>
  <c r="AG68" i="24"/>
  <c r="AG64" i="24"/>
  <c r="AG211" i="24"/>
  <c r="AG223" i="24"/>
  <c r="AG217" i="24"/>
  <c r="AG61" i="24"/>
  <c r="AG215" i="24"/>
  <c r="AG222" i="24"/>
  <c r="AG58" i="24"/>
  <c r="Q264" i="24"/>
  <c r="V264" i="24"/>
  <c r="AE205" i="24"/>
  <c r="AE185" i="24"/>
  <c r="AE200" i="24"/>
  <c r="AE203" i="24"/>
  <c r="AE198" i="24"/>
  <c r="AE197" i="24"/>
  <c r="AE206" i="24"/>
  <c r="AE182" i="24"/>
  <c r="AE192" i="24"/>
  <c r="AE204" i="24"/>
  <c r="AE174" i="24"/>
  <c r="AE180" i="24"/>
  <c r="AE176" i="24"/>
  <c r="AE201" i="24"/>
  <c r="AE178" i="24"/>
  <c r="AE207" i="24"/>
  <c r="AE191" i="24"/>
  <c r="AE175" i="24"/>
  <c r="AE177" i="24"/>
  <c r="AE189" i="24"/>
  <c r="AE187" i="24"/>
  <c r="AE202" i="24"/>
  <c r="AE193" i="24"/>
  <c r="AE179" i="24"/>
  <c r="AE184" i="24"/>
  <c r="AE194" i="24"/>
  <c r="AE173" i="24"/>
  <c r="AE181" i="24"/>
  <c r="AE190" i="24"/>
  <c r="AE186" i="24"/>
  <c r="AE183" i="24"/>
  <c r="N197" i="24"/>
  <c r="N183" i="24"/>
  <c r="N190" i="24"/>
  <c r="N174" i="24"/>
  <c r="N193" i="24"/>
  <c r="N207" i="24"/>
  <c r="N203" i="24"/>
  <c r="N201" i="24"/>
  <c r="N192" i="24"/>
  <c r="N202" i="24"/>
  <c r="N178" i="24"/>
  <c r="N200" i="24"/>
  <c r="N176" i="24"/>
  <c r="N198" i="24"/>
  <c r="N191" i="24"/>
  <c r="N182" i="24"/>
  <c r="N205" i="24"/>
  <c r="N206" i="24"/>
  <c r="N179" i="24"/>
  <c r="N177" i="24"/>
  <c r="N175" i="24"/>
  <c r="N186" i="24"/>
  <c r="N184" i="24"/>
  <c r="N185" i="24"/>
  <c r="N189" i="24"/>
  <c r="N181" i="24"/>
  <c r="N173" i="24"/>
  <c r="N204" i="24"/>
  <c r="N194" i="24"/>
  <c r="N187" i="24"/>
  <c r="N180" i="24"/>
  <c r="M155" i="24"/>
  <c r="M165" i="24"/>
  <c r="M153" i="24"/>
  <c r="M154" i="24"/>
  <c r="M200" i="24" s="1"/>
  <c r="M160" i="24"/>
  <c r="M159" i="24"/>
  <c r="M152" i="24"/>
  <c r="M197" i="24" s="1"/>
  <c r="M161" i="24"/>
  <c r="M166" i="24"/>
  <c r="M164" i="24"/>
  <c r="W79" i="24"/>
  <c r="W78" i="24"/>
  <c r="W55" i="24"/>
  <c r="W105" i="24"/>
  <c r="W250" i="24"/>
  <c r="W73" i="24"/>
  <c r="W76" i="24"/>
  <c r="W245" i="24"/>
  <c r="W136" i="24"/>
  <c r="W263" i="24"/>
  <c r="W92" i="24"/>
  <c r="W77" i="24"/>
  <c r="W113" i="24"/>
  <c r="W90" i="24"/>
  <c r="W54" i="24"/>
  <c r="W116" i="24"/>
  <c r="W118" i="24"/>
  <c r="W134" i="24"/>
  <c r="W94" i="24"/>
  <c r="W237" i="24"/>
  <c r="W53" i="24"/>
  <c r="W140" i="24"/>
  <c r="W104" i="24"/>
  <c r="W249" i="24"/>
  <c r="W83" i="24"/>
  <c r="W107" i="24"/>
  <c r="W241" i="24"/>
  <c r="W84" i="24"/>
  <c r="W242" i="24"/>
  <c r="W111" i="24"/>
  <c r="W103" i="24"/>
  <c r="W45" i="24"/>
  <c r="W141" i="24"/>
  <c r="W101" i="24"/>
  <c r="W91" i="24"/>
  <c r="W260" i="24"/>
  <c r="W109" i="24"/>
  <c r="W80" i="24"/>
  <c r="W110" i="24"/>
  <c r="W102" i="24"/>
  <c r="W238" i="24"/>
  <c r="W106" i="24"/>
  <c r="W247" i="24"/>
  <c r="W138" i="24"/>
  <c r="W71" i="24"/>
  <c r="W262" i="24"/>
  <c r="W248" i="24"/>
  <c r="W240" i="24"/>
  <c r="W246" i="24"/>
  <c r="W243" i="24"/>
  <c r="W139" i="24"/>
  <c r="W147" i="24"/>
  <c r="W72" i="24"/>
  <c r="W236" i="24"/>
  <c r="W148" i="24"/>
  <c r="W239" i="24"/>
  <c r="W135" i="24"/>
  <c r="W146" i="24"/>
  <c r="W117" i="24"/>
  <c r="W142" i="24"/>
  <c r="W93" i="24"/>
  <c r="W95" i="24"/>
  <c r="W52" i="24"/>
  <c r="W115" i="24"/>
  <c r="W108" i="24"/>
  <c r="W98" i="24"/>
  <c r="W261" i="24"/>
  <c r="W137" i="24"/>
  <c r="W252" i="24"/>
  <c r="W114" i="24"/>
  <c r="W251" i="24"/>
  <c r="W244" i="24"/>
  <c r="M264" i="24"/>
  <c r="P128" i="24"/>
  <c r="P228" i="24"/>
  <c r="P124" i="24"/>
  <c r="P130" i="24"/>
  <c r="P131" i="24"/>
  <c r="P122" i="24"/>
  <c r="P129" i="24"/>
  <c r="P123" i="24"/>
  <c r="P127" i="24"/>
  <c r="P125" i="24"/>
  <c r="P126" i="24"/>
  <c r="P121" i="24"/>
  <c r="AA87" i="24"/>
  <c r="AA255" i="24"/>
  <c r="I128" i="24"/>
  <c r="I124" i="24"/>
  <c r="I127" i="24"/>
  <c r="I131" i="24"/>
  <c r="I123" i="24"/>
  <c r="I122" i="24"/>
  <c r="I126" i="24"/>
  <c r="I228" i="24"/>
  <c r="I129" i="24"/>
  <c r="I190" i="24" s="1"/>
  <c r="I130" i="24"/>
  <c r="I125" i="24"/>
  <c r="I121" i="24"/>
  <c r="AG153" i="24"/>
  <c r="AG159" i="24"/>
  <c r="AG160" i="24"/>
  <c r="AG152" i="24"/>
  <c r="AG155" i="24"/>
  <c r="AG165" i="24"/>
  <c r="AG154" i="24"/>
  <c r="AG166" i="24"/>
  <c r="AG164" i="24"/>
  <c r="AG161" i="24"/>
  <c r="J203" i="24"/>
  <c r="J187" i="24"/>
  <c r="J189" i="24"/>
  <c r="J207" i="24"/>
  <c r="J200" i="24"/>
  <c r="J174" i="24"/>
  <c r="J194" i="24"/>
  <c r="J185" i="24"/>
  <c r="J181" i="24"/>
  <c r="J186" i="24"/>
  <c r="J204" i="24"/>
  <c r="J184" i="24"/>
  <c r="J177" i="24"/>
  <c r="J179" i="24"/>
  <c r="J198" i="24"/>
  <c r="J192" i="24"/>
  <c r="W178" i="24"/>
  <c r="W187" i="24"/>
  <c r="W175" i="24"/>
  <c r="W184" i="24"/>
  <c r="W194" i="24"/>
  <c r="W176" i="24"/>
  <c r="W181" i="24"/>
  <c r="W185" i="24"/>
  <c r="W205" i="24"/>
  <c r="W207" i="24"/>
  <c r="W198" i="24"/>
  <c r="W203" i="24"/>
  <c r="W183" i="24"/>
  <c r="W174" i="24"/>
  <c r="W204" i="24"/>
  <c r="W192" i="24"/>
  <c r="W189" i="24"/>
  <c r="W193" i="24"/>
  <c r="W200" i="24"/>
  <c r="W182" i="24"/>
  <c r="W191" i="24"/>
  <c r="W186" i="24"/>
  <c r="W173" i="24"/>
  <c r="W190" i="24"/>
  <c r="W180" i="24"/>
  <c r="W197" i="24"/>
  <c r="W201" i="24"/>
  <c r="W202" i="24"/>
  <c r="W177" i="24"/>
  <c r="W206" i="24"/>
  <c r="W179" i="24"/>
  <c r="AH268" i="24"/>
  <c r="AH43" i="24"/>
  <c r="AH267" i="24"/>
  <c r="AH195" i="24"/>
  <c r="AH170" i="24"/>
  <c r="AH196" i="24"/>
  <c r="E255" i="22"/>
  <c r="P215" i="39" s="1"/>
  <c r="T52" i="27"/>
  <c r="Q44" i="27"/>
  <c r="O44" i="27"/>
  <c r="T50" i="27"/>
  <c r="E193" i="20"/>
  <c r="O154" i="39" s="1"/>
  <c r="E227" i="22"/>
  <c r="P188" i="39" s="1"/>
  <c r="E231" i="22"/>
  <c r="P192" i="39" s="1"/>
  <c r="G176" i="22"/>
  <c r="E61" i="22"/>
  <c r="P22" i="39" s="1"/>
  <c r="E196" i="22"/>
  <c r="P157" i="39" s="1"/>
  <c r="G207" i="22"/>
  <c r="E84" i="22"/>
  <c r="P45" i="39" s="1"/>
  <c r="E113" i="22"/>
  <c r="P74" i="39" s="1"/>
  <c r="E260" i="22"/>
  <c r="P220" i="39" s="1"/>
  <c r="E250" i="22"/>
  <c r="P209" i="39" s="1"/>
  <c r="E236" i="22"/>
  <c r="P195" i="39" s="1"/>
  <c r="G186" i="22"/>
  <c r="E146" i="22"/>
  <c r="P108" i="39" s="1"/>
  <c r="G181" i="22"/>
  <c r="E76" i="22"/>
  <c r="P37" i="39" s="1"/>
  <c r="E108" i="22"/>
  <c r="P69" i="39" s="1"/>
  <c r="G201" i="22"/>
  <c r="E72" i="22"/>
  <c r="P33" i="39" s="1"/>
  <c r="E206" i="22"/>
  <c r="P167" i="39" s="1"/>
  <c r="E188" i="22"/>
  <c r="P149" i="39" s="1"/>
  <c r="G197" i="22"/>
  <c r="E152" i="22"/>
  <c r="P114" i="39" s="1"/>
  <c r="H130" i="24"/>
  <c r="H122" i="24"/>
  <c r="H121" i="24"/>
  <c r="H125" i="24"/>
  <c r="H126" i="24"/>
  <c r="H129" i="24"/>
  <c r="H124" i="24"/>
  <c r="H228" i="24"/>
  <c r="H123" i="24"/>
  <c r="H127" i="24"/>
  <c r="H128" i="24"/>
  <c r="H131" i="24"/>
  <c r="AI267" i="24"/>
  <c r="AI170" i="24"/>
  <c r="AI43" i="24"/>
  <c r="AI268" i="24"/>
  <c r="AI196" i="24"/>
  <c r="AI195" i="24"/>
  <c r="P218" i="24"/>
  <c r="AJ102" i="24"/>
  <c r="AJ260" i="24"/>
  <c r="AJ240" i="24"/>
  <c r="AJ83" i="24"/>
  <c r="AJ147" i="24"/>
  <c r="AJ134" i="24"/>
  <c r="AJ94" i="24"/>
  <c r="AJ95" i="24"/>
  <c r="AJ110" i="24"/>
  <c r="AJ250" i="24"/>
  <c r="AJ252" i="24"/>
  <c r="AJ245" i="24"/>
  <c r="AJ262" i="24"/>
  <c r="AJ104" i="24"/>
  <c r="AJ105" i="24"/>
  <c r="AJ80" i="24"/>
  <c r="AJ72" i="24"/>
  <c r="AJ73" i="24"/>
  <c r="AJ141" i="24"/>
  <c r="AJ142" i="24"/>
  <c r="AJ137" i="24"/>
  <c r="AJ237" i="24"/>
  <c r="AJ251" i="24"/>
  <c r="AJ45" i="24"/>
  <c r="AJ114" i="24"/>
  <c r="AJ79" i="24"/>
  <c r="AJ244" i="24"/>
  <c r="AJ71" i="24"/>
  <c r="AJ135" i="24"/>
  <c r="AJ136" i="24"/>
  <c r="AJ117" i="24"/>
  <c r="AJ247" i="24"/>
  <c r="AJ103" i="24"/>
  <c r="AJ98" i="24"/>
  <c r="AJ106" i="24"/>
  <c r="AJ78" i="24"/>
  <c r="AJ77" i="24"/>
  <c r="AJ55" i="24"/>
  <c r="AJ115" i="24"/>
  <c r="AJ116" i="24"/>
  <c r="AJ146" i="24"/>
  <c r="AJ243" i="24"/>
  <c r="AJ140" i="24"/>
  <c r="AJ91" i="24"/>
  <c r="AJ92" i="24"/>
  <c r="AJ263" i="24"/>
  <c r="AJ139" i="24"/>
  <c r="AJ52" i="24"/>
  <c r="AJ236" i="24"/>
  <c r="AJ148" i="24"/>
  <c r="AJ108" i="24"/>
  <c r="AJ138" i="24"/>
  <c r="AJ261" i="24"/>
  <c r="AJ241" i="24"/>
  <c r="AJ84" i="24"/>
  <c r="AJ238" i="24"/>
  <c r="AJ248" i="24"/>
  <c r="AJ111" i="24"/>
  <c r="AJ90" i="24"/>
  <c r="AJ113" i="24"/>
  <c r="AJ93" i="24"/>
  <c r="AJ101" i="24"/>
  <c r="AJ118" i="24"/>
  <c r="AJ246" i="24"/>
  <c r="AJ239" i="24"/>
  <c r="AJ249" i="24"/>
  <c r="AJ53" i="24"/>
  <c r="AJ76" i="24"/>
  <c r="AJ54" i="24"/>
  <c r="AJ242" i="24"/>
  <c r="AJ109" i="24"/>
  <c r="AJ107" i="24"/>
  <c r="R255" i="24"/>
  <c r="R87" i="24"/>
  <c r="AG129" i="24"/>
  <c r="AG131" i="24"/>
  <c r="AG122" i="24"/>
  <c r="AG123" i="24"/>
  <c r="AG125" i="24"/>
  <c r="AG228" i="24"/>
  <c r="AG130" i="24"/>
  <c r="AG126" i="24"/>
  <c r="AG124" i="24"/>
  <c r="AG127" i="24"/>
  <c r="AG121" i="24"/>
  <c r="AG128" i="24"/>
  <c r="AC264" i="24"/>
  <c r="AA218" i="24"/>
  <c r="AD155" i="24"/>
  <c r="AD161" i="24"/>
  <c r="AD166" i="24"/>
  <c r="AD160" i="24"/>
  <c r="AD154" i="24"/>
  <c r="AD153" i="24"/>
  <c r="AD152" i="24"/>
  <c r="AD165" i="24"/>
  <c r="AD159" i="24"/>
  <c r="AD164" i="24"/>
  <c r="AG192" i="24"/>
  <c r="AG190" i="24"/>
  <c r="AG186" i="24"/>
  <c r="AG175" i="24"/>
  <c r="AG197" i="24"/>
  <c r="AG206" i="24"/>
  <c r="AG200" i="24"/>
  <c r="AG203" i="24"/>
  <c r="AG179" i="24"/>
  <c r="AG181" i="24"/>
  <c r="AG182" i="24"/>
  <c r="AG207" i="24"/>
  <c r="AG193" i="24"/>
  <c r="AG194" i="24"/>
  <c r="AG191" i="24"/>
  <c r="AG183" i="24"/>
  <c r="AG176" i="24"/>
  <c r="AG174" i="24"/>
  <c r="AG177" i="24"/>
  <c r="AG204" i="24"/>
  <c r="AG187" i="24"/>
  <c r="AG202" i="24"/>
  <c r="AG180" i="24"/>
  <c r="AG198" i="24"/>
  <c r="AG201" i="24"/>
  <c r="AG185" i="24"/>
  <c r="AG173" i="24"/>
  <c r="AG205" i="24"/>
  <c r="AG189" i="24"/>
  <c r="AG184" i="24"/>
  <c r="AG178" i="24"/>
  <c r="AC195" i="24"/>
  <c r="AC268" i="24"/>
  <c r="AC196" i="24"/>
  <c r="AC43" i="24"/>
  <c r="AC267" i="24"/>
  <c r="AC170" i="24"/>
  <c r="R218" i="24"/>
  <c r="G165" i="24"/>
  <c r="G159" i="24"/>
  <c r="G164" i="24"/>
  <c r="G161" i="24"/>
  <c r="G156" i="24"/>
  <c r="G153" i="24"/>
  <c r="G152" i="24"/>
  <c r="G160" i="24"/>
  <c r="G166" i="24"/>
  <c r="G154" i="24"/>
  <c r="G155" i="24"/>
  <c r="S87" i="24"/>
  <c r="S255" i="24"/>
  <c r="AE264" i="24"/>
  <c r="AI223" i="24"/>
  <c r="AI212" i="24"/>
  <c r="AI213" i="24"/>
  <c r="AI58" i="24"/>
  <c r="AI215" i="24"/>
  <c r="AI59" i="24"/>
  <c r="AI211" i="24"/>
  <c r="AI214" i="24"/>
  <c r="AI217" i="24"/>
  <c r="AI222" i="24"/>
  <c r="AI44" i="24"/>
  <c r="AI216" i="24"/>
  <c r="AI68" i="24"/>
  <c r="AI64" i="24"/>
  <c r="AI60" i="24"/>
  <c r="AI67" i="24"/>
  <c r="AI61" i="24"/>
  <c r="H159" i="24"/>
  <c r="H161" i="24"/>
  <c r="H160" i="24"/>
  <c r="H154" i="24"/>
  <c r="H166" i="24"/>
  <c r="H153" i="24"/>
  <c r="H164" i="24"/>
  <c r="H155" i="24"/>
  <c r="H152" i="24"/>
  <c r="H198" i="24" s="1"/>
  <c r="H165" i="24"/>
  <c r="AF59" i="24"/>
  <c r="AF214" i="24"/>
  <c r="AF212" i="24"/>
  <c r="AF60" i="24"/>
  <c r="AF216" i="24"/>
  <c r="AF67" i="24"/>
  <c r="AF211" i="24"/>
  <c r="AF223" i="24"/>
  <c r="AF68" i="24"/>
  <c r="AF44" i="24"/>
  <c r="AF222" i="24"/>
  <c r="AF58" i="24"/>
  <c r="AF213" i="24"/>
  <c r="AF61" i="24"/>
  <c r="AF215" i="24"/>
  <c r="AF217" i="24"/>
  <c r="AF64" i="24"/>
  <c r="J166" i="24"/>
  <c r="J165" i="24"/>
  <c r="J164" i="24"/>
  <c r="J161" i="24"/>
  <c r="J152" i="24"/>
  <c r="J197" i="24" s="1"/>
  <c r="J153" i="24"/>
  <c r="J155" i="24"/>
  <c r="J159" i="24"/>
  <c r="J160" i="24"/>
  <c r="J154" i="24"/>
  <c r="W255" i="24"/>
  <c r="W87" i="24"/>
  <c r="AF77" i="24"/>
  <c r="AF249" i="24"/>
  <c r="AF244" i="24"/>
  <c r="AF79" i="24"/>
  <c r="AF72" i="24"/>
  <c r="AF137" i="24"/>
  <c r="AF246" i="24"/>
  <c r="AF248" i="24"/>
  <c r="AF262" i="24"/>
  <c r="AF146" i="24"/>
  <c r="AF54" i="24"/>
  <c r="AF241" i="24"/>
  <c r="AF247" i="24"/>
  <c r="AF136" i="24"/>
  <c r="AF238" i="24"/>
  <c r="AF117" i="24"/>
  <c r="AF138" i="24"/>
  <c r="AF115" i="24"/>
  <c r="AF139" i="24"/>
  <c r="AF140" i="24"/>
  <c r="AF113" i="24"/>
  <c r="AF251" i="24"/>
  <c r="AF239" i="24"/>
  <c r="AF108" i="24"/>
  <c r="AF71" i="24"/>
  <c r="AF109" i="24"/>
  <c r="AF236" i="24"/>
  <c r="AF118" i="24"/>
  <c r="AF111" i="24"/>
  <c r="AF134" i="24"/>
  <c r="AF243" i="24"/>
  <c r="AF260" i="24"/>
  <c r="AF141" i="24"/>
  <c r="AF55" i="24"/>
  <c r="AF78" i="24"/>
  <c r="AF101" i="24"/>
  <c r="AF110" i="24"/>
  <c r="AF103" i="24"/>
  <c r="AF98" i="24"/>
  <c r="AF114" i="24"/>
  <c r="AF250" i="24"/>
  <c r="AF245" i="24"/>
  <c r="AF135" i="24"/>
  <c r="AF147" i="24"/>
  <c r="AF237" i="24"/>
  <c r="AF107" i="24"/>
  <c r="AF93" i="24"/>
  <c r="AF73" i="24"/>
  <c r="AF45" i="24"/>
  <c r="AF84" i="24"/>
  <c r="AF76" i="24"/>
  <c r="AF92" i="24"/>
  <c r="AF261" i="24"/>
  <c r="AF104" i="24"/>
  <c r="AF148" i="24"/>
  <c r="AF252" i="24"/>
  <c r="AF80" i="24"/>
  <c r="AF116" i="24"/>
  <c r="AF240" i="24"/>
  <c r="AF263" i="24"/>
  <c r="AF52" i="24"/>
  <c r="AF53" i="24"/>
  <c r="AF142" i="24"/>
  <c r="AF90" i="24"/>
  <c r="AF91" i="24"/>
  <c r="AF106" i="24"/>
  <c r="AF242" i="24"/>
  <c r="AF83" i="24"/>
  <c r="AF94" i="24"/>
  <c r="AF105" i="24"/>
  <c r="AF102" i="24"/>
  <c r="AF95" i="24"/>
  <c r="R268" i="24"/>
  <c r="R267" i="24"/>
  <c r="R196" i="24"/>
  <c r="R195" i="24"/>
  <c r="R170" i="24"/>
  <c r="R43" i="24"/>
  <c r="W160" i="24"/>
  <c r="W159" i="24"/>
  <c r="W154" i="24"/>
  <c r="W164" i="24"/>
  <c r="W152" i="24"/>
  <c r="W165" i="24"/>
  <c r="W155" i="24"/>
  <c r="W166" i="24"/>
  <c r="W161" i="24"/>
  <c r="W153" i="24"/>
  <c r="AG268" i="24"/>
  <c r="AG196" i="24"/>
  <c r="AG195" i="24"/>
  <c r="AG267" i="24"/>
  <c r="AG43" i="24"/>
  <c r="AG170" i="24"/>
  <c r="X255" i="24"/>
  <c r="X87" i="24"/>
  <c r="Y218" i="24"/>
  <c r="N160" i="24"/>
  <c r="N159" i="24"/>
  <c r="N164" i="24"/>
  <c r="N153" i="24"/>
  <c r="N166" i="24"/>
  <c r="N161" i="24"/>
  <c r="N165" i="24"/>
  <c r="N154" i="24"/>
  <c r="N152" i="24"/>
  <c r="N155" i="24"/>
  <c r="AG264" i="24"/>
  <c r="AD43" i="24"/>
  <c r="AD195" i="24"/>
  <c r="AD170" i="24"/>
  <c r="AD267" i="24"/>
  <c r="AD196" i="24"/>
  <c r="AD268" i="24"/>
  <c r="Y164" i="24"/>
  <c r="Y154" i="24"/>
  <c r="Y166" i="24"/>
  <c r="Y155" i="24"/>
  <c r="Y165" i="24"/>
  <c r="Y161" i="24"/>
  <c r="Y159" i="24"/>
  <c r="Y152" i="24"/>
  <c r="Y160" i="24"/>
  <c r="Y153" i="24"/>
  <c r="Y203" i="24"/>
  <c r="Y202" i="24"/>
  <c r="Y179" i="24"/>
  <c r="Y173" i="24"/>
  <c r="Y182" i="24"/>
  <c r="Y207" i="24"/>
  <c r="Y185" i="24"/>
  <c r="Y186" i="24"/>
  <c r="Y183" i="24"/>
  <c r="Y198" i="24"/>
  <c r="Y176" i="24"/>
  <c r="Y193" i="24"/>
  <c r="Y205" i="24"/>
  <c r="Y206" i="24"/>
  <c r="Y187" i="24"/>
  <c r="Y181" i="24"/>
  <c r="Y192" i="24"/>
  <c r="Y204" i="24"/>
  <c r="Y184" i="24"/>
  <c r="Y180" i="24"/>
  <c r="Y177" i="24"/>
  <c r="Y174" i="24"/>
  <c r="Y178" i="24"/>
  <c r="Y175" i="24"/>
  <c r="Y189" i="24"/>
  <c r="Y190" i="24"/>
  <c r="Y197" i="24"/>
  <c r="Y191" i="24"/>
  <c r="Y200" i="24"/>
  <c r="Y201" i="24"/>
  <c r="Y194" i="24"/>
  <c r="K263" i="24"/>
  <c r="K53" i="24"/>
  <c r="K106" i="24"/>
  <c r="K108" i="24"/>
  <c r="K101" i="24"/>
  <c r="K260" i="24"/>
  <c r="K83" i="24"/>
  <c r="K261" i="24"/>
  <c r="K241" i="24"/>
  <c r="K98" i="24"/>
  <c r="K238" i="24"/>
  <c r="K252" i="24"/>
  <c r="K140" i="24"/>
  <c r="K79" i="24"/>
  <c r="K182" i="24" s="1"/>
  <c r="K94" i="24"/>
  <c r="K95" i="24"/>
  <c r="K243" i="24"/>
  <c r="K45" i="24"/>
  <c r="K246" i="24"/>
  <c r="K138" i="24"/>
  <c r="K248" i="24"/>
  <c r="K52" i="24"/>
  <c r="K178" i="24" s="1"/>
  <c r="K92" i="24"/>
  <c r="K78" i="24"/>
  <c r="K72" i="24"/>
  <c r="K73" i="24"/>
  <c r="K202" i="24" s="1"/>
  <c r="K148" i="24"/>
  <c r="K245" i="24"/>
  <c r="K137" i="24"/>
  <c r="K251" i="24"/>
  <c r="K244" i="24"/>
  <c r="K77" i="24"/>
  <c r="K71" i="24"/>
  <c r="K135" i="24"/>
  <c r="K191" i="24" s="1"/>
  <c r="K237" i="24"/>
  <c r="K147" i="24"/>
  <c r="K136" i="24"/>
  <c r="K118" i="24"/>
  <c r="K240" i="24"/>
  <c r="K236" i="24"/>
  <c r="K84" i="24"/>
  <c r="K183" i="24" s="1"/>
  <c r="K54" i="24"/>
  <c r="K205" i="24" s="1"/>
  <c r="K55" i="24"/>
  <c r="K206" i="24" s="1"/>
  <c r="K115" i="24"/>
  <c r="K146" i="24"/>
  <c r="K114" i="24"/>
  <c r="K116" i="24"/>
  <c r="K110" i="24"/>
  <c r="K111" i="24"/>
  <c r="K247" i="24"/>
  <c r="K242" i="24"/>
  <c r="K76" i="24"/>
  <c r="K180" i="24" s="1"/>
  <c r="K90" i="24"/>
  <c r="K134" i="24"/>
  <c r="K141" i="24"/>
  <c r="K80" i="24"/>
  <c r="K109" i="24"/>
  <c r="K102" i="24"/>
  <c r="K103" i="24"/>
  <c r="K239" i="24"/>
  <c r="K249" i="24"/>
  <c r="K104" i="24"/>
  <c r="K113" i="24"/>
  <c r="K262" i="24"/>
  <c r="K250" i="24"/>
  <c r="K105" i="24"/>
  <c r="K91" i="24"/>
  <c r="K142" i="24"/>
  <c r="K93" i="24"/>
  <c r="K107" i="24"/>
  <c r="K139" i="24"/>
  <c r="K117" i="24"/>
  <c r="AJ264" i="24"/>
  <c r="Z87" i="24"/>
  <c r="Z255" i="24"/>
  <c r="R44" i="27"/>
  <c r="T53" i="27"/>
  <c r="E125" i="22"/>
  <c r="P86" i="39" s="1"/>
  <c r="AA40" i="33"/>
  <c r="I40" i="33"/>
  <c r="F40" i="33"/>
  <c r="K40" i="33"/>
  <c r="Q40" i="33"/>
  <c r="A41" i="33"/>
  <c r="Y40" i="33"/>
  <c r="X40" i="33"/>
  <c r="U40" i="33"/>
  <c r="W40" i="33"/>
  <c r="V40" i="33"/>
  <c r="AC40" i="33"/>
  <c r="B40" i="33"/>
  <c r="AJ40" i="33" s="1"/>
  <c r="S40" i="33"/>
  <c r="L40" i="33"/>
  <c r="J40" i="33"/>
  <c r="G40" i="33"/>
  <c r="H40" i="33" s="1"/>
  <c r="C40" i="33"/>
  <c r="Z40" i="33"/>
  <c r="P40" i="33"/>
  <c r="E40" i="33"/>
  <c r="T40" i="33"/>
  <c r="O40" i="33"/>
  <c r="M40" i="33"/>
  <c r="R40" i="33"/>
  <c r="N40" i="33"/>
  <c r="AB40" i="33"/>
  <c r="D40" i="33"/>
  <c r="E199" i="20"/>
  <c r="O160" i="39" s="1"/>
  <c r="E60" i="22"/>
  <c r="P21" i="39" s="1"/>
  <c r="E213" i="22"/>
  <c r="P174" i="39" s="1"/>
  <c r="E214" i="22"/>
  <c r="P175" i="39" s="1"/>
  <c r="E170" i="22"/>
  <c r="U58" i="27" a="1"/>
  <c r="U58" i="27" s="1"/>
  <c r="E78" i="22"/>
  <c r="P39" i="39" s="1"/>
  <c r="E93" i="22"/>
  <c r="P54" i="39" s="1"/>
  <c r="E248" i="22"/>
  <c r="P207" i="39" s="1"/>
  <c r="E239" i="22"/>
  <c r="P198" i="39" s="1"/>
  <c r="E242" i="22"/>
  <c r="P201" i="39" s="1"/>
  <c r="E106" i="22"/>
  <c r="P67" i="39" s="1"/>
  <c r="E94" i="22"/>
  <c r="P55" i="39" s="1"/>
  <c r="E118" i="22"/>
  <c r="P79" i="39" s="1"/>
  <c r="E199" i="22"/>
  <c r="P160" i="39" s="1"/>
  <c r="E185" i="22"/>
  <c r="P146" i="39" s="1"/>
  <c r="AA221" i="22"/>
  <c r="E184" i="20"/>
  <c r="O145" i="39" s="1"/>
  <c r="E156" i="22"/>
  <c r="N131" i="24"/>
  <c r="N130" i="24"/>
  <c r="N122" i="24"/>
  <c r="N121" i="24"/>
  <c r="N123" i="24"/>
  <c r="N127" i="24"/>
  <c r="N126" i="24"/>
  <c r="N129" i="24"/>
  <c r="N228" i="24"/>
  <c r="N128" i="24"/>
  <c r="N124" i="24"/>
  <c r="N125" i="24"/>
  <c r="AB264" i="24"/>
  <c r="O43" i="24"/>
  <c r="O170" i="24"/>
  <c r="O268" i="24"/>
  <c r="O196" i="24"/>
  <c r="O195" i="24"/>
  <c r="O267" i="24"/>
  <c r="AC211" i="24"/>
  <c r="AC61" i="24"/>
  <c r="AC213" i="24"/>
  <c r="AC58" i="24"/>
  <c r="AC59" i="24"/>
  <c r="AC223" i="24"/>
  <c r="AC215" i="24"/>
  <c r="AC212" i="24"/>
  <c r="AC217" i="24"/>
  <c r="AC60" i="24"/>
  <c r="AC68" i="24"/>
  <c r="AC44" i="24"/>
  <c r="AC67" i="24"/>
  <c r="AC214" i="24"/>
  <c r="AC216" i="24"/>
  <c r="AC64" i="24"/>
  <c r="AC222" i="24"/>
  <c r="M255" i="24"/>
  <c r="M87" i="24"/>
  <c r="M184" i="24" s="1"/>
  <c r="V183" i="24"/>
  <c r="V198" i="24"/>
  <c r="V176" i="24"/>
  <c r="V193" i="24"/>
  <c r="V189" i="24"/>
  <c r="V173" i="24"/>
  <c r="V182" i="24"/>
  <c r="V186" i="24"/>
  <c r="V178" i="24"/>
  <c r="V207" i="24"/>
  <c r="V203" i="24"/>
  <c r="V191" i="24"/>
  <c r="V200" i="24"/>
  <c r="V184" i="24"/>
  <c r="V201" i="24"/>
  <c r="V205" i="24"/>
  <c r="V197" i="24"/>
  <c r="V190" i="24"/>
  <c r="V194" i="24"/>
  <c r="V179" i="24"/>
  <c r="V187" i="24"/>
  <c r="V177" i="24"/>
  <c r="V175" i="24"/>
  <c r="V174" i="24"/>
  <c r="V192" i="24"/>
  <c r="V202" i="24"/>
  <c r="V180" i="24"/>
  <c r="V185" i="24"/>
  <c r="V181" i="24"/>
  <c r="V206" i="24"/>
  <c r="V204" i="24"/>
  <c r="V72" i="24"/>
  <c r="V260" i="24"/>
  <c r="V117" i="24"/>
  <c r="V103" i="24"/>
  <c r="V104" i="24"/>
  <c r="V105" i="24"/>
  <c r="V114" i="24"/>
  <c r="V80" i="24"/>
  <c r="V94" i="24"/>
  <c r="V78" i="24"/>
  <c r="V243" i="24"/>
  <c r="V241" i="24"/>
  <c r="V102" i="24"/>
  <c r="V83" i="24"/>
  <c r="V90" i="24"/>
  <c r="V98" i="24"/>
  <c r="V106" i="24"/>
  <c r="V79" i="24"/>
  <c r="V77" i="24"/>
  <c r="V147" i="24"/>
  <c r="V245" i="24"/>
  <c r="V262" i="24"/>
  <c r="V263" i="24"/>
  <c r="V45" i="24"/>
  <c r="V84" i="24"/>
  <c r="V91" i="24"/>
  <c r="V92" i="24"/>
  <c r="V53" i="24"/>
  <c r="V71" i="24"/>
  <c r="V141" i="24"/>
  <c r="V237" i="24"/>
  <c r="V247" i="24"/>
  <c r="V101" i="24"/>
  <c r="V138" i="24"/>
  <c r="V52" i="24"/>
  <c r="V76" i="24"/>
  <c r="V139" i="24"/>
  <c r="V54" i="24"/>
  <c r="V135" i="24"/>
  <c r="V240" i="24"/>
  <c r="V252" i="24"/>
  <c r="V239" i="24"/>
  <c r="V73" i="24"/>
  <c r="V110" i="24"/>
  <c r="V250" i="24"/>
  <c r="V238" i="24"/>
  <c r="V118" i="24"/>
  <c r="V111" i="24"/>
  <c r="V148" i="24"/>
  <c r="V146" i="24"/>
  <c r="V107" i="24"/>
  <c r="V116" i="24"/>
  <c r="V236" i="24"/>
  <c r="V246" i="24"/>
  <c r="V95" i="24"/>
  <c r="V251" i="24"/>
  <c r="V249" i="24"/>
  <c r="V242" i="24"/>
  <c r="V113" i="24"/>
  <c r="V134" i="24"/>
  <c r="V93" i="24"/>
  <c r="V108" i="24"/>
  <c r="V142" i="24"/>
  <c r="V248" i="24"/>
  <c r="V109" i="24"/>
  <c r="V137" i="24"/>
  <c r="V140" i="24"/>
  <c r="V55" i="24"/>
  <c r="V115" i="24"/>
  <c r="V136" i="24"/>
  <c r="V261" i="24"/>
  <c r="V244" i="24"/>
  <c r="AI127" i="24"/>
  <c r="AI122" i="24"/>
  <c r="AI131" i="24"/>
  <c r="AI129" i="24"/>
  <c r="AI125" i="24"/>
  <c r="AI123" i="24"/>
  <c r="AI121" i="24"/>
  <c r="AI130" i="24"/>
  <c r="AI124" i="24"/>
  <c r="AI126" i="24"/>
  <c r="AI128" i="24"/>
  <c r="AI228" i="24"/>
  <c r="AF127" i="24"/>
  <c r="AF125" i="24"/>
  <c r="AF129" i="24"/>
  <c r="AF123" i="24"/>
  <c r="AF124" i="24"/>
  <c r="AF228" i="24"/>
  <c r="AF121" i="24"/>
  <c r="AF126" i="24"/>
  <c r="AF131" i="24"/>
  <c r="AF122" i="24"/>
  <c r="AF130" i="24"/>
  <c r="AF128" i="24"/>
  <c r="W129" i="24"/>
  <c r="W128" i="24"/>
  <c r="W123" i="24"/>
  <c r="W121" i="24"/>
  <c r="W126" i="24"/>
  <c r="W131" i="24"/>
  <c r="W127" i="24"/>
  <c r="W130" i="24"/>
  <c r="W122" i="24"/>
  <c r="W124" i="24"/>
  <c r="W125" i="24"/>
  <c r="W228" i="24"/>
  <c r="AJ127" i="24"/>
  <c r="AJ130" i="24"/>
  <c r="AJ131" i="24"/>
  <c r="AJ122" i="24"/>
  <c r="AJ125" i="24"/>
  <c r="AJ126" i="24"/>
  <c r="AJ129" i="24"/>
  <c r="AJ121" i="24"/>
  <c r="AJ128" i="24"/>
  <c r="AJ228" i="24"/>
  <c r="AJ124" i="24"/>
  <c r="AJ123" i="24"/>
  <c r="Y170" i="24"/>
  <c r="Y267" i="24"/>
  <c r="Y43" i="24"/>
  <c r="Y195" i="24"/>
  <c r="Y268" i="24"/>
  <c r="Y196" i="24"/>
  <c r="Q212" i="24"/>
  <c r="Q213" i="24"/>
  <c r="Q68" i="24"/>
  <c r="Q223" i="24"/>
  <c r="Q211" i="24"/>
  <c r="Q60" i="24"/>
  <c r="Q58" i="24"/>
  <c r="Q61" i="24"/>
  <c r="Q217" i="24"/>
  <c r="Q222" i="24"/>
  <c r="Q214" i="24"/>
  <c r="Q216" i="24"/>
  <c r="Q215" i="24"/>
  <c r="Q59" i="24"/>
  <c r="Q64" i="24"/>
  <c r="Q67" i="24"/>
  <c r="Q44" i="24"/>
  <c r="AB255" i="24"/>
  <c r="AB87" i="24"/>
  <c r="T264" i="24"/>
  <c r="U87" i="24"/>
  <c r="U255" i="24"/>
  <c r="Z218" i="24"/>
  <c r="AJ165" i="24"/>
  <c r="AJ159" i="24"/>
  <c r="AJ155" i="24"/>
  <c r="AJ166" i="24"/>
  <c r="AJ160" i="24"/>
  <c r="AJ153" i="24"/>
  <c r="AJ161" i="24"/>
  <c r="AJ152" i="24"/>
  <c r="AJ154" i="24"/>
  <c r="AJ164" i="24"/>
  <c r="X264" i="24"/>
  <c r="AH103" i="24"/>
  <c r="AH104" i="24"/>
  <c r="AH240" i="24"/>
  <c r="AH243" i="24"/>
  <c r="AH134" i="24"/>
  <c r="AH94" i="24"/>
  <c r="AH73" i="24"/>
  <c r="AH114" i="24"/>
  <c r="AH140" i="24"/>
  <c r="AH246" i="24"/>
  <c r="AH83" i="24"/>
  <c r="AH90" i="24"/>
  <c r="AH146" i="24"/>
  <c r="AH250" i="24"/>
  <c r="AH80" i="24"/>
  <c r="AH72" i="24"/>
  <c r="AH101" i="24"/>
  <c r="AH238" i="24"/>
  <c r="AH244" i="24"/>
  <c r="AH137" i="24"/>
  <c r="AH45" i="24"/>
  <c r="AH84" i="24"/>
  <c r="AH262" i="24"/>
  <c r="AH92" i="24"/>
  <c r="AH79" i="24"/>
  <c r="AH106" i="24"/>
  <c r="AH52" i="24"/>
  <c r="AH141" i="24"/>
  <c r="AH142" i="24"/>
  <c r="AH117" i="24"/>
  <c r="AH252" i="24"/>
  <c r="AH242" i="24"/>
  <c r="AH77" i="24"/>
  <c r="AH91" i="24"/>
  <c r="AH260" i="24"/>
  <c r="AH93" i="24"/>
  <c r="AH71" i="24"/>
  <c r="AH135" i="24"/>
  <c r="AH136" i="24"/>
  <c r="AH109" i="24"/>
  <c r="AH247" i="24"/>
  <c r="AH249" i="24"/>
  <c r="AH105" i="24"/>
  <c r="AH261" i="24"/>
  <c r="AH111" i="24"/>
  <c r="AH245" i="24"/>
  <c r="AH236" i="24"/>
  <c r="AH55" i="24"/>
  <c r="AH115" i="24"/>
  <c r="AH116" i="24"/>
  <c r="AH147" i="24"/>
  <c r="AH239" i="24"/>
  <c r="AH138" i="24"/>
  <c r="AH76" i="24"/>
  <c r="AH78" i="24"/>
  <c r="AH248" i="24"/>
  <c r="AH251" i="24"/>
  <c r="AH148" i="24"/>
  <c r="AH98" i="24"/>
  <c r="AH95" i="24"/>
  <c r="AH110" i="24"/>
  <c r="AH102" i="24"/>
  <c r="AH108" i="24"/>
  <c r="AH113" i="24"/>
  <c r="AH54" i="24"/>
  <c r="AH107" i="24"/>
  <c r="AH118" i="24"/>
  <c r="AH139" i="24"/>
  <c r="AH53" i="24"/>
  <c r="AH237" i="24"/>
  <c r="AH241" i="24"/>
  <c r="AH263" i="24"/>
  <c r="Q159" i="24"/>
  <c r="Q160" i="24"/>
  <c r="Q152" i="24"/>
  <c r="Q155" i="24"/>
  <c r="Q165" i="24"/>
  <c r="Q161" i="24"/>
  <c r="Q164" i="24"/>
  <c r="Q166" i="24"/>
  <c r="Q153" i="24"/>
  <c r="Q154" i="24"/>
  <c r="AJ59" i="24"/>
  <c r="AJ214" i="24"/>
  <c r="AJ216" i="24"/>
  <c r="AJ211" i="24"/>
  <c r="AJ64" i="24"/>
  <c r="AJ212" i="24"/>
  <c r="AJ67" i="24"/>
  <c r="AJ223" i="24"/>
  <c r="AJ58" i="24"/>
  <c r="AJ61" i="24"/>
  <c r="AJ60" i="24"/>
  <c r="AJ44" i="24"/>
  <c r="AJ217" i="24"/>
  <c r="AJ213" i="24"/>
  <c r="AJ215" i="24"/>
  <c r="AJ222" i="24"/>
  <c r="AJ68" i="24"/>
  <c r="O87" i="24"/>
  <c r="O255" i="24"/>
  <c r="P43" i="24"/>
  <c r="P267" i="24"/>
  <c r="P196" i="24"/>
  <c r="P170" i="24"/>
  <c r="P268" i="24"/>
  <c r="P195" i="24"/>
  <c r="AF196" i="24"/>
  <c r="AF195" i="24"/>
  <c r="AF170" i="24"/>
  <c r="AF43" i="24"/>
  <c r="AF267" i="24"/>
  <c r="AF268" i="24"/>
  <c r="P212" i="24"/>
  <c r="P58" i="24"/>
  <c r="P223" i="24"/>
  <c r="P68" i="24"/>
  <c r="P216" i="24"/>
  <c r="P60" i="24"/>
  <c r="P217" i="24"/>
  <c r="P222" i="24"/>
  <c r="P67" i="24"/>
  <c r="P215" i="24"/>
  <c r="P214" i="24"/>
  <c r="P213" i="24"/>
  <c r="P211" i="24"/>
  <c r="P59" i="24"/>
  <c r="P61" i="24"/>
  <c r="P44" i="24"/>
  <c r="P64" i="24"/>
  <c r="T41" i="31"/>
  <c r="S41" i="31"/>
  <c r="W41" i="31"/>
  <c r="L41" i="31"/>
  <c r="E41" i="31"/>
  <c r="Z41" i="31"/>
  <c r="F41" i="31"/>
  <c r="O41" i="31"/>
  <c r="D41" i="31"/>
  <c r="B41" i="31"/>
  <c r="AJ41" i="31" s="1"/>
  <c r="C41" i="31"/>
  <c r="Q41" i="31"/>
  <c r="G41" i="31"/>
  <c r="H41" i="31" s="1"/>
  <c r="X41" i="31"/>
  <c r="AA41" i="31"/>
  <c r="K41" i="31"/>
  <c r="A42" i="31"/>
  <c r="V41" i="31"/>
  <c r="P41" i="31"/>
  <c r="M41" i="31"/>
  <c r="I41" i="31"/>
  <c r="U41" i="31"/>
  <c r="AC41" i="31"/>
  <c r="N41" i="31"/>
  <c r="J41" i="31"/>
  <c r="AB41" i="31"/>
  <c r="Y41" i="31"/>
  <c r="R41" i="31"/>
  <c r="E180" i="20"/>
  <c r="O141" i="39" s="1"/>
  <c r="E221" i="20"/>
  <c r="O182" i="39" s="1"/>
  <c r="E228" i="22"/>
  <c r="P189" i="39" s="1"/>
  <c r="E121" i="22"/>
  <c r="E222" i="22"/>
  <c r="P183" i="39" s="1"/>
  <c r="G204" i="22"/>
  <c r="E68" i="22"/>
  <c r="P29" i="39" s="1"/>
  <c r="E195" i="22"/>
  <c r="P156" i="39" s="1"/>
  <c r="AH219" i="24" l="1"/>
  <c r="E219" i="22"/>
  <c r="P180" i="39" s="1"/>
  <c r="P237" i="39" s="1"/>
  <c r="Q219" i="24"/>
  <c r="V219" i="24"/>
  <c r="V221" i="24" s="1"/>
  <c r="G219" i="24"/>
  <c r="S219" i="24"/>
  <c r="S221" i="22"/>
  <c r="E221" i="22" s="1"/>
  <c r="P182" i="39" s="1"/>
  <c r="T219" i="24"/>
  <c r="T221" i="24" s="1"/>
  <c r="R219" i="24"/>
  <c r="R221" i="24" s="1"/>
  <c r="P219" i="24"/>
  <c r="U219" i="24"/>
  <c r="AJ219" i="24"/>
  <c r="O219" i="24"/>
  <c r="AD219" i="24"/>
  <c r="AD221" i="24" s="1"/>
  <c r="L219" i="24"/>
  <c r="L221" i="24" s="1"/>
  <c r="H219" i="24"/>
  <c r="H221" i="24" s="1"/>
  <c r="AA219" i="24"/>
  <c r="J219" i="24"/>
  <c r="W219" i="24"/>
  <c r="K219" i="24"/>
  <c r="K221" i="24" s="1"/>
  <c r="Y219" i="24"/>
  <c r="AI219" i="24"/>
  <c r="AG219" i="24"/>
  <c r="AG221" i="24" s="1"/>
  <c r="Z219" i="24"/>
  <c r="Z221" i="24" s="1"/>
  <c r="M219" i="24"/>
  <c r="M221" i="24" s="1"/>
  <c r="AC219" i="24"/>
  <c r="AF219" i="24"/>
  <c r="AB219" i="24"/>
  <c r="AB221" i="24" s="1"/>
  <c r="I219" i="24"/>
  <c r="N219" i="24"/>
  <c r="AE219" i="24"/>
  <c r="AE221" i="24" s="1"/>
  <c r="AH188" i="26"/>
  <c r="AH199" i="26"/>
  <c r="AH208" i="26"/>
  <c r="X188" i="26"/>
  <c r="X199" i="26"/>
  <c r="X208" i="26"/>
  <c r="R199" i="26"/>
  <c r="R208" i="26"/>
  <c r="R188" i="26"/>
  <c r="G208" i="26"/>
  <c r="K188" i="26"/>
  <c r="K199" i="26"/>
  <c r="K208" i="26"/>
  <c r="U188" i="26"/>
  <c r="U199" i="26"/>
  <c r="U208" i="26"/>
  <c r="AB188" i="26"/>
  <c r="AB199" i="26"/>
  <c r="AB208" i="26"/>
  <c r="N188" i="26"/>
  <c r="N199" i="26"/>
  <c r="N208" i="26"/>
  <c r="M188" i="26"/>
  <c r="M199" i="26"/>
  <c r="M208" i="26"/>
  <c r="AF188" i="26"/>
  <c r="AF199" i="26"/>
  <c r="AF208" i="26"/>
  <c r="L188" i="26"/>
  <c r="L199" i="26"/>
  <c r="L208" i="26"/>
  <c r="AJ188" i="26"/>
  <c r="AJ199" i="26"/>
  <c r="AJ208" i="26"/>
  <c r="AE188" i="26"/>
  <c r="AE199" i="26"/>
  <c r="AE208" i="26"/>
  <c r="H208" i="26"/>
  <c r="AA188" i="26"/>
  <c r="AA199" i="26"/>
  <c r="AA208" i="26"/>
  <c r="Q188" i="26"/>
  <c r="Q199" i="26"/>
  <c r="Q208" i="26"/>
  <c r="AD188" i="26"/>
  <c r="AD208" i="26"/>
  <c r="AD199" i="26"/>
  <c r="AC188" i="26"/>
  <c r="AC199" i="26"/>
  <c r="AC208" i="26"/>
  <c r="AI188" i="26"/>
  <c r="AI199" i="26"/>
  <c r="AI208" i="26"/>
  <c r="Y188" i="26"/>
  <c r="Y199" i="26"/>
  <c r="Y208" i="26"/>
  <c r="O188" i="26"/>
  <c r="O199" i="26"/>
  <c r="O208" i="26"/>
  <c r="I208" i="26"/>
  <c r="Z199" i="26"/>
  <c r="Z208" i="26"/>
  <c r="Z188" i="26"/>
  <c r="P188" i="26"/>
  <c r="P199" i="26"/>
  <c r="P208" i="26"/>
  <c r="T188" i="26"/>
  <c r="T199" i="26"/>
  <c r="T208" i="26"/>
  <c r="W188" i="26"/>
  <c r="W199" i="26"/>
  <c r="W208" i="26"/>
  <c r="S188" i="26"/>
  <c r="S199" i="26"/>
  <c r="S208" i="26"/>
  <c r="J188" i="26"/>
  <c r="J199" i="26"/>
  <c r="J208" i="26"/>
  <c r="V188" i="26"/>
  <c r="V208" i="26"/>
  <c r="V199" i="26"/>
  <c r="AG188" i="26"/>
  <c r="AG208" i="26"/>
  <c r="AG199" i="26"/>
  <c r="M258" i="26"/>
  <c r="M259" i="26"/>
  <c r="Y258" i="26"/>
  <c r="Y259" i="26"/>
  <c r="J259" i="26"/>
  <c r="J258" i="26"/>
  <c r="Z258" i="26"/>
  <c r="Z259" i="26"/>
  <c r="AG258" i="26"/>
  <c r="AG259" i="26"/>
  <c r="T259" i="26"/>
  <c r="T258" i="26"/>
  <c r="AF258" i="26"/>
  <c r="AF259" i="26"/>
  <c r="AA259" i="26"/>
  <c r="AA258" i="26"/>
  <c r="L259" i="26"/>
  <c r="L258" i="26"/>
  <c r="W259" i="26"/>
  <c r="W258" i="26"/>
  <c r="AJ258" i="26"/>
  <c r="AJ259" i="26"/>
  <c r="AB258" i="26"/>
  <c r="AB259" i="26"/>
  <c r="AE258" i="26"/>
  <c r="AE259" i="26"/>
  <c r="Q258" i="26"/>
  <c r="Q259" i="26"/>
  <c r="V258" i="26"/>
  <c r="V259" i="26"/>
  <c r="P258" i="26"/>
  <c r="P259" i="26"/>
  <c r="S259" i="26"/>
  <c r="S258" i="26"/>
  <c r="O258" i="26"/>
  <c r="O259" i="26"/>
  <c r="AD258" i="26"/>
  <c r="AD259" i="26"/>
  <c r="N258" i="26"/>
  <c r="N259" i="26"/>
  <c r="AH259" i="26"/>
  <c r="AH258" i="26"/>
  <c r="AC259" i="26"/>
  <c r="AC258" i="26"/>
  <c r="X258" i="26"/>
  <c r="X259" i="26"/>
  <c r="U258" i="26"/>
  <c r="U259" i="26"/>
  <c r="K258" i="26"/>
  <c r="K259" i="26"/>
  <c r="R259" i="26"/>
  <c r="R258" i="26"/>
  <c r="H258" i="26"/>
  <c r="H259" i="26"/>
  <c r="AI259" i="26"/>
  <c r="AI258" i="26"/>
  <c r="G258" i="26"/>
  <c r="G259" i="26"/>
  <c r="I258" i="26"/>
  <c r="I259" i="26"/>
  <c r="R231" i="26"/>
  <c r="R230" i="26"/>
  <c r="R227" i="26"/>
  <c r="R226" i="26"/>
  <c r="AD230" i="26"/>
  <c r="AD231" i="26"/>
  <c r="AD226" i="26"/>
  <c r="AD227" i="26"/>
  <c r="AE230" i="26"/>
  <c r="AE231" i="26"/>
  <c r="AE226" i="26"/>
  <c r="AE227" i="26"/>
  <c r="AG231" i="26"/>
  <c r="AG230" i="26"/>
  <c r="AG226" i="26"/>
  <c r="AG227" i="26"/>
  <c r="AB230" i="26"/>
  <c r="AB231" i="26"/>
  <c r="AB227" i="26"/>
  <c r="AB226" i="26"/>
  <c r="X230" i="26"/>
  <c r="X231" i="26"/>
  <c r="X227" i="26"/>
  <c r="X226" i="26"/>
  <c r="AJ230" i="26"/>
  <c r="AJ231" i="26"/>
  <c r="AJ227" i="26"/>
  <c r="AJ226" i="26"/>
  <c r="S231" i="26"/>
  <c r="S230" i="26"/>
  <c r="S226" i="26"/>
  <c r="S227" i="26"/>
  <c r="O230" i="26"/>
  <c r="O231" i="26"/>
  <c r="O226" i="26"/>
  <c r="O227" i="26"/>
  <c r="AH231" i="26"/>
  <c r="AH230" i="26"/>
  <c r="AH227" i="26"/>
  <c r="AH226" i="26"/>
  <c r="W230" i="26"/>
  <c r="W231" i="26"/>
  <c r="W226" i="26"/>
  <c r="W227" i="26"/>
  <c r="Y231" i="26"/>
  <c r="Y230" i="26"/>
  <c r="Y226" i="26"/>
  <c r="Y227" i="26"/>
  <c r="Q231" i="26"/>
  <c r="Q230" i="26"/>
  <c r="Q226" i="26"/>
  <c r="Q227" i="26"/>
  <c r="H230" i="26"/>
  <c r="H231" i="26"/>
  <c r="H226" i="26"/>
  <c r="H227" i="26"/>
  <c r="K231" i="26"/>
  <c r="K230" i="26"/>
  <c r="K227" i="26"/>
  <c r="K226" i="26"/>
  <c r="G231" i="26"/>
  <c r="G230" i="26"/>
  <c r="G226" i="26"/>
  <c r="G227" i="26"/>
  <c r="L230" i="26"/>
  <c r="L231" i="26"/>
  <c r="L227" i="26"/>
  <c r="L226" i="26"/>
  <c r="U230" i="26"/>
  <c r="U231" i="26"/>
  <c r="U227" i="26"/>
  <c r="U226" i="26"/>
  <c r="N230" i="26"/>
  <c r="N231" i="26"/>
  <c r="N227" i="26"/>
  <c r="N226" i="26"/>
  <c r="V230" i="26"/>
  <c r="V231" i="26"/>
  <c r="V227" i="26"/>
  <c r="V226" i="26"/>
  <c r="AC230" i="26"/>
  <c r="AC231" i="26"/>
  <c r="AC226" i="26"/>
  <c r="AC227" i="26"/>
  <c r="AI231" i="26"/>
  <c r="AI230" i="26"/>
  <c r="AI227" i="26"/>
  <c r="AI226" i="26"/>
  <c r="Z231" i="26"/>
  <c r="Z230" i="26"/>
  <c r="Z227" i="26"/>
  <c r="Z226" i="26"/>
  <c r="I231" i="26"/>
  <c r="I230" i="26"/>
  <c r="I226" i="26"/>
  <c r="I227" i="26"/>
  <c r="AF230" i="26"/>
  <c r="AF231" i="26"/>
  <c r="AF227" i="26"/>
  <c r="AF226" i="26"/>
  <c r="AA231" i="26"/>
  <c r="AA230" i="26"/>
  <c r="AA227" i="26"/>
  <c r="AA226" i="26"/>
  <c r="P230" i="26"/>
  <c r="P231" i="26"/>
  <c r="P227" i="26"/>
  <c r="P226" i="26"/>
  <c r="M231" i="26"/>
  <c r="M230" i="26"/>
  <c r="M227" i="26"/>
  <c r="M226" i="26"/>
  <c r="T230" i="26"/>
  <c r="T231" i="26"/>
  <c r="T227" i="26"/>
  <c r="T226" i="26"/>
  <c r="J231" i="26"/>
  <c r="J230" i="26"/>
  <c r="J227" i="26"/>
  <c r="J226" i="26"/>
  <c r="R112" i="26"/>
  <c r="AD143" i="26"/>
  <c r="AB143" i="26"/>
  <c r="Y112" i="26"/>
  <c r="AF112" i="26"/>
  <c r="I143" i="26"/>
  <c r="J143" i="26"/>
  <c r="M143" i="26"/>
  <c r="N143" i="26"/>
  <c r="G143" i="26"/>
  <c r="AH112" i="26"/>
  <c r="AH143" i="26"/>
  <c r="AC143" i="26"/>
  <c r="L112" i="26"/>
  <c r="Y143" i="26"/>
  <c r="H143" i="26"/>
  <c r="S143" i="26"/>
  <c r="X143" i="26"/>
  <c r="M112" i="26"/>
  <c r="Z143" i="26"/>
  <c r="U143" i="26"/>
  <c r="AJ143" i="26"/>
  <c r="E143" i="24"/>
  <c r="Q105" i="39" s="1"/>
  <c r="T143" i="26"/>
  <c r="AF143" i="26"/>
  <c r="L143" i="26"/>
  <c r="AE143" i="26"/>
  <c r="AA143" i="26"/>
  <c r="AD112" i="26"/>
  <c r="AI143" i="26"/>
  <c r="V143" i="26"/>
  <c r="R143" i="26"/>
  <c r="O143" i="26"/>
  <c r="K143" i="26"/>
  <c r="H112" i="26"/>
  <c r="W143" i="26"/>
  <c r="AG143" i="26"/>
  <c r="P143" i="26"/>
  <c r="Q143" i="26"/>
  <c r="I112" i="26"/>
  <c r="J112" i="26"/>
  <c r="AE112" i="26"/>
  <c r="AG112" i="26"/>
  <c r="AC112" i="26"/>
  <c r="T112" i="26"/>
  <c r="Z112" i="26"/>
  <c r="O112" i="26"/>
  <c r="AB112" i="26"/>
  <c r="Q112" i="26"/>
  <c r="U112" i="26"/>
  <c r="AI112" i="26"/>
  <c r="V112" i="26"/>
  <c r="X112" i="26"/>
  <c r="AA112" i="26"/>
  <c r="W112" i="26"/>
  <c r="F110" i="26"/>
  <c r="G112" i="26"/>
  <c r="E112" i="24"/>
  <c r="Q73" i="39" s="1"/>
  <c r="S112" i="26"/>
  <c r="AJ112" i="26"/>
  <c r="P112" i="26"/>
  <c r="K112" i="26"/>
  <c r="E142" i="24"/>
  <c r="Q104" i="39" s="1"/>
  <c r="S221" i="24"/>
  <c r="E208" i="22"/>
  <c r="P169" i="39" s="1"/>
  <c r="X221" i="24"/>
  <c r="P221" i="24"/>
  <c r="AH221" i="24"/>
  <c r="U57" i="29" a="1"/>
  <c r="U57" i="29" s="1"/>
  <c r="E204" i="24"/>
  <c r="Q165" i="39" s="1"/>
  <c r="E189" i="24"/>
  <c r="Q150" i="39" s="1"/>
  <c r="E192" i="24"/>
  <c r="Q153" i="39" s="1"/>
  <c r="E177" i="24"/>
  <c r="Q138" i="39" s="1"/>
  <c r="E194" i="24"/>
  <c r="Q155" i="39" s="1"/>
  <c r="E166" i="24"/>
  <c r="Q129" i="39" s="1"/>
  <c r="E165" i="24"/>
  <c r="Q128" i="39" s="1"/>
  <c r="E201" i="22"/>
  <c r="P162" i="39" s="1"/>
  <c r="E186" i="22"/>
  <c r="P147" i="39" s="1"/>
  <c r="E176" i="22"/>
  <c r="P137" i="39" s="1"/>
  <c r="E222" i="24"/>
  <c r="Q183" i="39" s="1"/>
  <c r="E217" i="24"/>
  <c r="Q178" i="39" s="1"/>
  <c r="E196" i="24"/>
  <c r="Q157" i="39" s="1"/>
  <c r="E111" i="24"/>
  <c r="Q72" i="39" s="1"/>
  <c r="E92" i="24"/>
  <c r="Q53" i="39" s="1"/>
  <c r="G207" i="24"/>
  <c r="E84" i="24"/>
  <c r="Q45" i="39" s="1"/>
  <c r="E71" i="24"/>
  <c r="Q32" i="39" s="1"/>
  <c r="E240" i="24"/>
  <c r="Q199" i="39" s="1"/>
  <c r="E138" i="24"/>
  <c r="Q100" i="39" s="1"/>
  <c r="E241" i="24"/>
  <c r="Q200" i="39" s="1"/>
  <c r="E260" i="24"/>
  <c r="Q220" i="39" s="1"/>
  <c r="E245" i="24"/>
  <c r="Q204" i="39" s="1"/>
  <c r="E226" i="24"/>
  <c r="Q187" i="39" s="1"/>
  <c r="N221" i="24"/>
  <c r="E193" i="24"/>
  <c r="Q154" i="39" s="1"/>
  <c r="E197" i="24"/>
  <c r="Q158" i="39" s="1"/>
  <c r="E180" i="24"/>
  <c r="Q141" i="39" s="1"/>
  <c r="V245" i="26"/>
  <c r="V247" i="26"/>
  <c r="V249" i="26"/>
  <c r="V78" i="26"/>
  <c r="V92" i="26"/>
  <c r="V98" i="26"/>
  <c r="V84" i="26"/>
  <c r="V246" i="26"/>
  <c r="V102" i="26"/>
  <c r="V252" i="26"/>
  <c r="V239" i="26"/>
  <c r="V238" i="26"/>
  <c r="V71" i="26"/>
  <c r="V77" i="26"/>
  <c r="V91" i="26"/>
  <c r="V52" i="26"/>
  <c r="V137" i="26"/>
  <c r="V55" i="26"/>
  <c r="V244" i="26"/>
  <c r="V240" i="26"/>
  <c r="V135" i="26"/>
  <c r="V263" i="26"/>
  <c r="V54" i="26"/>
  <c r="V76" i="26"/>
  <c r="V147" i="26"/>
  <c r="V117" i="26"/>
  <c r="V248" i="26"/>
  <c r="V251" i="26"/>
  <c r="V116" i="26"/>
  <c r="V107" i="26"/>
  <c r="V142" i="26"/>
  <c r="V241" i="26"/>
  <c r="V140" i="26"/>
  <c r="V111" i="26"/>
  <c r="V101" i="26"/>
  <c r="V138" i="26"/>
  <c r="V250" i="26"/>
  <c r="V108" i="26"/>
  <c r="V93" i="26"/>
  <c r="V134" i="26"/>
  <c r="V141" i="26"/>
  <c r="V103" i="26"/>
  <c r="V95" i="26"/>
  <c r="V118" i="26"/>
  <c r="V242" i="26"/>
  <c r="V94" i="26"/>
  <c r="V80" i="26"/>
  <c r="V114" i="26"/>
  <c r="V113" i="26"/>
  <c r="V104" i="26"/>
  <c r="V83" i="26"/>
  <c r="V73" i="26"/>
  <c r="V53" i="26"/>
  <c r="V260" i="26"/>
  <c r="V262" i="26"/>
  <c r="V72" i="26"/>
  <c r="V79" i="26"/>
  <c r="V106" i="26"/>
  <c r="V105" i="26"/>
  <c r="V90" i="26"/>
  <c r="V45" i="26"/>
  <c r="V110" i="26"/>
  <c r="V146" i="26"/>
  <c r="V236" i="26"/>
  <c r="V237" i="26"/>
  <c r="V136" i="26"/>
  <c r="V115" i="26"/>
  <c r="V243" i="26"/>
  <c r="V261" i="26"/>
  <c r="V109" i="26"/>
  <c r="V148" i="26"/>
  <c r="V139" i="26"/>
  <c r="W121" i="26"/>
  <c r="W123" i="26"/>
  <c r="W228" i="26"/>
  <c r="W127" i="26"/>
  <c r="W122" i="26"/>
  <c r="W129" i="26"/>
  <c r="W124" i="26"/>
  <c r="W128" i="26"/>
  <c r="W126" i="26"/>
  <c r="W125" i="26"/>
  <c r="W130" i="26"/>
  <c r="W131" i="26"/>
  <c r="Z264" i="26"/>
  <c r="AG264" i="26"/>
  <c r="M255" i="26"/>
  <c r="M87" i="26"/>
  <c r="AF218" i="26"/>
  <c r="R249" i="26"/>
  <c r="R238" i="26"/>
  <c r="R111" i="26"/>
  <c r="R137" i="26"/>
  <c r="R116" i="26"/>
  <c r="R93" i="26"/>
  <c r="R141" i="26"/>
  <c r="R106" i="26"/>
  <c r="R134" i="26"/>
  <c r="R263" i="26"/>
  <c r="R251" i="26"/>
  <c r="R104" i="26"/>
  <c r="R103" i="26"/>
  <c r="R117" i="26"/>
  <c r="R108" i="26"/>
  <c r="R80" i="26"/>
  <c r="R113" i="26"/>
  <c r="R77" i="26"/>
  <c r="R248" i="26"/>
  <c r="R243" i="26"/>
  <c r="R90" i="26"/>
  <c r="R83" i="26"/>
  <c r="R109" i="26"/>
  <c r="R94" i="26"/>
  <c r="R79" i="26"/>
  <c r="R105" i="26"/>
  <c r="R241" i="26"/>
  <c r="R240" i="26"/>
  <c r="R260" i="26"/>
  <c r="R84" i="26"/>
  <c r="R146" i="26"/>
  <c r="R101" i="26"/>
  <c r="R72" i="26"/>
  <c r="R78" i="26"/>
  <c r="R98" i="26"/>
  <c r="R92" i="26"/>
  <c r="R262" i="26"/>
  <c r="R244" i="26"/>
  <c r="R52" i="26"/>
  <c r="R138" i="26"/>
  <c r="R95" i="26"/>
  <c r="R236" i="26"/>
  <c r="R71" i="26"/>
  <c r="R91" i="26"/>
  <c r="R45" i="26"/>
  <c r="R247" i="26"/>
  <c r="R237" i="26"/>
  <c r="R242" i="26"/>
  <c r="R118" i="26"/>
  <c r="R73" i="26"/>
  <c r="R135" i="26"/>
  <c r="R55" i="26"/>
  <c r="R76" i="26"/>
  <c r="R142" i="26"/>
  <c r="R246" i="26"/>
  <c r="R140" i="26"/>
  <c r="R139" i="26"/>
  <c r="R102" i="26"/>
  <c r="R136" i="26"/>
  <c r="R107" i="26"/>
  <c r="R239" i="26"/>
  <c r="R114" i="26"/>
  <c r="R252" i="26"/>
  <c r="R245" i="26"/>
  <c r="R115" i="26"/>
  <c r="R250" i="26"/>
  <c r="R53" i="26"/>
  <c r="R261" i="26"/>
  <c r="R54" i="26"/>
  <c r="R148" i="26"/>
  <c r="R110" i="26"/>
  <c r="R147" i="26"/>
  <c r="Y87" i="26"/>
  <c r="Y255" i="26"/>
  <c r="T223" i="26"/>
  <c r="T68" i="26"/>
  <c r="T216" i="26"/>
  <c r="T58" i="26"/>
  <c r="T64" i="26"/>
  <c r="T211" i="26"/>
  <c r="T222" i="26"/>
  <c r="T61" i="26"/>
  <c r="T59" i="26"/>
  <c r="T212" i="26"/>
  <c r="T213" i="26"/>
  <c r="T217" i="26"/>
  <c r="T60" i="26"/>
  <c r="T67" i="26"/>
  <c r="T44" i="26"/>
  <c r="T214" i="26"/>
  <c r="T215" i="26"/>
  <c r="N255" i="26"/>
  <c r="N87" i="26"/>
  <c r="O241" i="26"/>
  <c r="O93" i="26"/>
  <c r="O142" i="26"/>
  <c r="O237" i="26"/>
  <c r="O242" i="26"/>
  <c r="O240" i="26"/>
  <c r="O146" i="26"/>
  <c r="O108" i="26"/>
  <c r="O54" i="26"/>
  <c r="O261" i="26"/>
  <c r="O80" i="26"/>
  <c r="O134" i="26"/>
  <c r="O141" i="26"/>
  <c r="O148" i="26"/>
  <c r="O147" i="26"/>
  <c r="O138" i="26"/>
  <c r="O94" i="26"/>
  <c r="O101" i="26"/>
  <c r="O246" i="26"/>
  <c r="O79" i="26"/>
  <c r="O114" i="26"/>
  <c r="O113" i="26"/>
  <c r="O140" i="26"/>
  <c r="O139" i="26"/>
  <c r="O118" i="26"/>
  <c r="O72" i="26"/>
  <c r="O52" i="26"/>
  <c r="O252" i="26"/>
  <c r="O238" i="26"/>
  <c r="O78" i="26"/>
  <c r="O106" i="26"/>
  <c r="O105" i="26"/>
  <c r="O111" i="26"/>
  <c r="O110" i="26"/>
  <c r="O245" i="26"/>
  <c r="O95" i="26"/>
  <c r="O251" i="26"/>
  <c r="O248" i="26"/>
  <c r="O71" i="26"/>
  <c r="O92" i="26"/>
  <c r="O98" i="26"/>
  <c r="O104" i="26"/>
  <c r="O103" i="26"/>
  <c r="O102" i="26"/>
  <c r="O137" i="26"/>
  <c r="O243" i="26"/>
  <c r="O135" i="26"/>
  <c r="O55" i="26"/>
  <c r="O77" i="26"/>
  <c r="O91" i="26"/>
  <c r="O90" i="26"/>
  <c r="O83" i="26"/>
  <c r="O236" i="26"/>
  <c r="O73" i="26"/>
  <c r="O249" i="26"/>
  <c r="O107" i="26"/>
  <c r="O239" i="26"/>
  <c r="O244" i="26"/>
  <c r="O53" i="26"/>
  <c r="O263" i="26"/>
  <c r="O247" i="26"/>
  <c r="O116" i="26"/>
  <c r="O109" i="26"/>
  <c r="O260" i="26"/>
  <c r="O76" i="26"/>
  <c r="O84" i="26"/>
  <c r="O45" i="26"/>
  <c r="O136" i="26"/>
  <c r="O250" i="26"/>
  <c r="O117" i="26"/>
  <c r="O115" i="26"/>
  <c r="O262" i="26"/>
  <c r="U200" i="26"/>
  <c r="U175" i="26"/>
  <c r="U189" i="26"/>
  <c r="U179" i="26"/>
  <c r="U194" i="26"/>
  <c r="U192" i="26"/>
  <c r="U181" i="26"/>
  <c r="U201" i="26"/>
  <c r="U184" i="26"/>
  <c r="U198" i="26"/>
  <c r="U173" i="26"/>
  <c r="U193" i="26"/>
  <c r="U176" i="26"/>
  <c r="U190" i="26"/>
  <c r="U204" i="26"/>
  <c r="U185" i="26"/>
  <c r="U206" i="26"/>
  <c r="U182" i="26"/>
  <c r="U177" i="26"/>
  <c r="U174" i="26"/>
  <c r="U180" i="26"/>
  <c r="U186" i="26"/>
  <c r="U183" i="26"/>
  <c r="U197" i="26"/>
  <c r="U187" i="26"/>
  <c r="U202" i="26"/>
  <c r="U207" i="26"/>
  <c r="U191" i="26"/>
  <c r="U205" i="26"/>
  <c r="U178" i="26"/>
  <c r="U203" i="26"/>
  <c r="AB200" i="26"/>
  <c r="AB191" i="26"/>
  <c r="AB174" i="26"/>
  <c r="AB180" i="26"/>
  <c r="AB192" i="26"/>
  <c r="AB183" i="26"/>
  <c r="AB205" i="26"/>
  <c r="AB202" i="26"/>
  <c r="AB184" i="26"/>
  <c r="AB175" i="26"/>
  <c r="AB197" i="26"/>
  <c r="AB194" i="26"/>
  <c r="AB176" i="26"/>
  <c r="AB189" i="26"/>
  <c r="AB186" i="26"/>
  <c r="AB201" i="26"/>
  <c r="AB181" i="26"/>
  <c r="AB178" i="26"/>
  <c r="AB193" i="26"/>
  <c r="AB207" i="26"/>
  <c r="AB198" i="26"/>
  <c r="AB173" i="26"/>
  <c r="AB203" i="26"/>
  <c r="AB177" i="26"/>
  <c r="AB182" i="26"/>
  <c r="AB179" i="26"/>
  <c r="AB206" i="26"/>
  <c r="AB190" i="26"/>
  <c r="AB204" i="26"/>
  <c r="AB187" i="26"/>
  <c r="AB185" i="26"/>
  <c r="AI170" i="26"/>
  <c r="AI43" i="26"/>
  <c r="AI195" i="26"/>
  <c r="AI196" i="26"/>
  <c r="AI267" i="26"/>
  <c r="AI268" i="26"/>
  <c r="T154" i="26"/>
  <c r="T155" i="26"/>
  <c r="T160" i="26"/>
  <c r="T153" i="26"/>
  <c r="T159" i="26"/>
  <c r="T152" i="26"/>
  <c r="T161" i="26"/>
  <c r="T164" i="26"/>
  <c r="T166" i="26"/>
  <c r="T165" i="26"/>
  <c r="AE268" i="26"/>
  <c r="AE43" i="26"/>
  <c r="AE196" i="26"/>
  <c r="AE170" i="26"/>
  <c r="AE267" i="26"/>
  <c r="AE195" i="26"/>
  <c r="K246" i="26"/>
  <c r="K147" i="26"/>
  <c r="K146" i="26"/>
  <c r="K186" i="26" s="1"/>
  <c r="K109" i="26"/>
  <c r="K72" i="26"/>
  <c r="K201" i="26" s="1"/>
  <c r="K78" i="26"/>
  <c r="K92" i="26"/>
  <c r="K90" i="26"/>
  <c r="K113" i="26"/>
  <c r="K263" i="26"/>
  <c r="K245" i="26"/>
  <c r="K111" i="26"/>
  <c r="K118" i="26"/>
  <c r="K95" i="26"/>
  <c r="K135" i="26"/>
  <c r="K191" i="26" s="1"/>
  <c r="K55" i="26"/>
  <c r="K206" i="26" s="1"/>
  <c r="K54" i="26"/>
  <c r="K205" i="26" s="1"/>
  <c r="K52" i="26"/>
  <c r="K178" i="26" s="1"/>
  <c r="K76" i="26"/>
  <c r="K180" i="26" s="1"/>
  <c r="K262" i="26"/>
  <c r="K250" i="26"/>
  <c r="K83" i="26"/>
  <c r="K102" i="26"/>
  <c r="K136" i="26"/>
  <c r="K107" i="26"/>
  <c r="K142" i="26"/>
  <c r="K148" i="26"/>
  <c r="K141" i="26"/>
  <c r="K247" i="26"/>
  <c r="K242" i="26"/>
  <c r="K45" i="26"/>
  <c r="K241" i="26"/>
  <c r="K116" i="26"/>
  <c r="K93" i="26"/>
  <c r="K134" i="26"/>
  <c r="K140" i="26"/>
  <c r="K249" i="26"/>
  <c r="K261" i="26"/>
  <c r="K238" i="26"/>
  <c r="K236" i="26"/>
  <c r="K117" i="26"/>
  <c r="K94" i="26"/>
  <c r="K79" i="26"/>
  <c r="K182" i="26" s="1"/>
  <c r="K106" i="26"/>
  <c r="K104" i="26"/>
  <c r="K53" i="26"/>
  <c r="K260" i="26"/>
  <c r="K137" i="26"/>
  <c r="K251" i="26"/>
  <c r="K105" i="26"/>
  <c r="K237" i="26"/>
  <c r="K101" i="26"/>
  <c r="K114" i="26"/>
  <c r="K252" i="26"/>
  <c r="K73" i="26"/>
  <c r="K202" i="26" s="1"/>
  <c r="K77" i="26"/>
  <c r="K139" i="26"/>
  <c r="K108" i="26"/>
  <c r="K240" i="26"/>
  <c r="K103" i="26"/>
  <c r="K244" i="26"/>
  <c r="K243" i="26"/>
  <c r="K115" i="26"/>
  <c r="K84" i="26"/>
  <c r="K183" i="26" s="1"/>
  <c r="K248" i="26"/>
  <c r="K138" i="26"/>
  <c r="K80" i="26"/>
  <c r="K91" i="26"/>
  <c r="K239" i="26"/>
  <c r="K110" i="26"/>
  <c r="K71" i="26"/>
  <c r="K98" i="26"/>
  <c r="K193" i="26" s="1"/>
  <c r="S87" i="26"/>
  <c r="S255" i="26"/>
  <c r="Y121" i="26"/>
  <c r="Y125" i="26"/>
  <c r="Y130" i="26"/>
  <c r="Y228" i="26"/>
  <c r="Y122" i="26"/>
  <c r="Y124" i="26"/>
  <c r="Y128" i="26"/>
  <c r="Y127" i="26"/>
  <c r="Y131" i="26"/>
  <c r="Y129" i="26"/>
  <c r="Y126" i="26"/>
  <c r="Y123" i="26"/>
  <c r="T264" i="26"/>
  <c r="AF267" i="26"/>
  <c r="AF268" i="26"/>
  <c r="AF196" i="26"/>
  <c r="AF195" i="26"/>
  <c r="AF170" i="26"/>
  <c r="AF43" i="26"/>
  <c r="AI159" i="26"/>
  <c r="AI152" i="26"/>
  <c r="AI155" i="26"/>
  <c r="AI165" i="26"/>
  <c r="AI161" i="26"/>
  <c r="AI164" i="26"/>
  <c r="AI154" i="26"/>
  <c r="AI160" i="26"/>
  <c r="AI166" i="26"/>
  <c r="AI153" i="26"/>
  <c r="I255" i="26"/>
  <c r="I87" i="26"/>
  <c r="I184" i="26" s="1"/>
  <c r="Z216" i="26"/>
  <c r="Z68" i="26"/>
  <c r="Z61" i="26"/>
  <c r="Z222" i="26"/>
  <c r="Z58" i="26"/>
  <c r="Z214" i="26"/>
  <c r="Z215" i="26"/>
  <c r="Z211" i="26"/>
  <c r="Z67" i="26"/>
  <c r="Z213" i="26"/>
  <c r="Z64" i="26"/>
  <c r="Z59" i="26"/>
  <c r="Z223" i="26"/>
  <c r="Z217" i="26"/>
  <c r="Z60" i="26"/>
  <c r="Z212" i="26"/>
  <c r="Z44" i="26"/>
  <c r="T195" i="26"/>
  <c r="T268" i="26"/>
  <c r="T267" i="26"/>
  <c r="T196" i="26"/>
  <c r="T43" i="26"/>
  <c r="T170" i="26"/>
  <c r="AD267" i="26"/>
  <c r="AD268" i="26"/>
  <c r="AD196" i="26"/>
  <c r="AD195" i="26"/>
  <c r="AD43" i="26"/>
  <c r="AD170" i="26"/>
  <c r="AF264" i="26"/>
  <c r="AH155" i="26"/>
  <c r="AH165" i="26"/>
  <c r="AH161" i="26"/>
  <c r="AH164" i="26"/>
  <c r="AH154" i="26"/>
  <c r="AH160" i="26"/>
  <c r="AH153" i="26"/>
  <c r="AH166" i="26"/>
  <c r="AH152" i="26"/>
  <c r="AH159" i="26"/>
  <c r="G255" i="26"/>
  <c r="G87" i="26"/>
  <c r="G184" i="26" s="1"/>
  <c r="Y43" i="26"/>
  <c r="Y196" i="26"/>
  <c r="Y195" i="26"/>
  <c r="Y268" i="26"/>
  <c r="Y170" i="26"/>
  <c r="Y267" i="26"/>
  <c r="AA264" i="26"/>
  <c r="AC159" i="26"/>
  <c r="AC152" i="26"/>
  <c r="AC165" i="26"/>
  <c r="AC164" i="26"/>
  <c r="AC160" i="26"/>
  <c r="AC161" i="26"/>
  <c r="AC153" i="26"/>
  <c r="AC154" i="26"/>
  <c r="AC155" i="26"/>
  <c r="AC166" i="26"/>
  <c r="Q128" i="26"/>
  <c r="Q127" i="26"/>
  <c r="Q131" i="26"/>
  <c r="Q123" i="26"/>
  <c r="Q126" i="26"/>
  <c r="Q129" i="26"/>
  <c r="Q121" i="26"/>
  <c r="Q125" i="26"/>
  <c r="Q130" i="26"/>
  <c r="Q124" i="26"/>
  <c r="Q122" i="26"/>
  <c r="Q228" i="26"/>
  <c r="AB43" i="26"/>
  <c r="AB268" i="26"/>
  <c r="AB267" i="26"/>
  <c r="AB196" i="26"/>
  <c r="AB195" i="26"/>
  <c r="AB170" i="26"/>
  <c r="L264" i="26"/>
  <c r="N206" i="26"/>
  <c r="N182" i="26"/>
  <c r="N194" i="26"/>
  <c r="N201" i="26"/>
  <c r="N174" i="26"/>
  <c r="N180" i="26"/>
  <c r="N186" i="26"/>
  <c r="N193" i="26"/>
  <c r="N191" i="26"/>
  <c r="N205" i="26"/>
  <c r="N203" i="26"/>
  <c r="N178" i="26"/>
  <c r="N185" i="26"/>
  <c r="N183" i="26"/>
  <c r="N197" i="26"/>
  <c r="N187" i="26"/>
  <c r="N177" i="26"/>
  <c r="N175" i="26"/>
  <c r="N189" i="26"/>
  <c r="N179" i="26"/>
  <c r="N200" i="26"/>
  <c r="N181" i="26"/>
  <c r="N192" i="26"/>
  <c r="N190" i="26"/>
  <c r="N204" i="26"/>
  <c r="N202" i="26"/>
  <c r="N176" i="26"/>
  <c r="N198" i="26"/>
  <c r="N173" i="26"/>
  <c r="N207" i="26"/>
  <c r="N184" i="26"/>
  <c r="U268" i="26"/>
  <c r="U267" i="26"/>
  <c r="U43" i="26"/>
  <c r="U196" i="26"/>
  <c r="U195" i="26"/>
  <c r="U170" i="26"/>
  <c r="W264" i="26"/>
  <c r="G185" i="24"/>
  <c r="E87" i="24"/>
  <c r="Q48" i="39" s="1"/>
  <c r="E259" i="24"/>
  <c r="Q219" i="39" s="1"/>
  <c r="H48" i="29"/>
  <c r="H54" i="29"/>
  <c r="L49" i="29"/>
  <c r="H56" i="29"/>
  <c r="H52" i="29"/>
  <c r="L51" i="29"/>
  <c r="H50" i="29"/>
  <c r="L53" i="29"/>
  <c r="H51" i="29"/>
  <c r="L54" i="29"/>
  <c r="L47" i="29"/>
  <c r="L50" i="29"/>
  <c r="H55" i="29"/>
  <c r="H53" i="29"/>
  <c r="L48" i="29"/>
  <c r="L52" i="29"/>
  <c r="H49" i="29"/>
  <c r="H47" i="29"/>
  <c r="P44" i="29"/>
  <c r="T51" i="29"/>
  <c r="J221" i="24"/>
  <c r="T39" i="37"/>
  <c r="M39" i="37"/>
  <c r="E39" i="37"/>
  <c r="I39" i="37"/>
  <c r="K39" i="37"/>
  <c r="R39" i="37"/>
  <c r="AA39" i="37"/>
  <c r="X39" i="37"/>
  <c r="S39" i="37"/>
  <c r="O39" i="37"/>
  <c r="Q39" i="37"/>
  <c r="N39" i="37"/>
  <c r="U39" i="37"/>
  <c r="V39" i="37"/>
  <c r="C39" i="37"/>
  <c r="P39" i="37"/>
  <c r="D39" i="37"/>
  <c r="Z39" i="37"/>
  <c r="G39" i="37"/>
  <c r="H39" i="37" s="1"/>
  <c r="W39" i="37"/>
  <c r="F39" i="37"/>
  <c r="Y39" i="37"/>
  <c r="AB39" i="37"/>
  <c r="A40" i="37"/>
  <c r="J39" i="37"/>
  <c r="AC39" i="37"/>
  <c r="B39" i="37"/>
  <c r="AJ39" i="37" s="1"/>
  <c r="L39" i="37"/>
  <c r="E159" i="24"/>
  <c r="Q121" i="39" s="1"/>
  <c r="E160" i="24"/>
  <c r="Q122" i="39" s="1"/>
  <c r="E197" i="22"/>
  <c r="P158" i="39" s="1"/>
  <c r="E214" i="24"/>
  <c r="Q175" i="39" s="1"/>
  <c r="E267" i="24"/>
  <c r="Q227" i="39" s="1"/>
  <c r="E104" i="24"/>
  <c r="Q65" i="39" s="1"/>
  <c r="E95" i="24"/>
  <c r="Q56" i="39" s="1"/>
  <c r="E94" i="24"/>
  <c r="Q55" i="39" s="1"/>
  <c r="E76" i="24"/>
  <c r="Q37" i="39" s="1"/>
  <c r="E252" i="24"/>
  <c r="Q211" i="39" s="1"/>
  <c r="E116" i="24"/>
  <c r="Q77" i="39" s="1"/>
  <c r="E239" i="24"/>
  <c r="Q198" i="39" s="1"/>
  <c r="E247" i="24"/>
  <c r="Q206" i="39" s="1"/>
  <c r="E243" i="24"/>
  <c r="Q202" i="39" s="1"/>
  <c r="E128" i="24"/>
  <c r="Q89" i="39" s="1"/>
  <c r="E122" i="24"/>
  <c r="Q83" i="39" s="1"/>
  <c r="E129" i="24"/>
  <c r="Q90" i="39" s="1"/>
  <c r="E193" i="22"/>
  <c r="P154" i="39" s="1"/>
  <c r="E208" i="24"/>
  <c r="Q169" i="39" s="1"/>
  <c r="E182" i="24"/>
  <c r="Q143" i="39" s="1"/>
  <c r="G181" i="24"/>
  <c r="AJ264" i="26"/>
  <c r="AA154" i="26"/>
  <c r="AA160" i="26"/>
  <c r="AA153" i="26"/>
  <c r="AA159" i="26"/>
  <c r="AA155" i="26"/>
  <c r="AA165" i="26"/>
  <c r="AA161" i="26"/>
  <c r="AA164" i="26"/>
  <c r="AA166" i="26"/>
  <c r="AA152" i="26"/>
  <c r="N159" i="26"/>
  <c r="N154" i="26"/>
  <c r="N152" i="26"/>
  <c r="N161" i="26"/>
  <c r="N165" i="26"/>
  <c r="N155" i="26"/>
  <c r="N166" i="26"/>
  <c r="N153" i="26"/>
  <c r="N164" i="26"/>
  <c r="N160" i="26"/>
  <c r="AC268" i="26"/>
  <c r="AC43" i="26"/>
  <c r="AC170" i="26"/>
  <c r="AC267" i="26"/>
  <c r="AC196" i="26"/>
  <c r="AC195" i="26"/>
  <c r="M184" i="26"/>
  <c r="M198" i="26"/>
  <c r="M173" i="26"/>
  <c r="M193" i="26"/>
  <c r="M176" i="26"/>
  <c r="M190" i="26"/>
  <c r="M204" i="26"/>
  <c r="M185" i="26"/>
  <c r="M206" i="26"/>
  <c r="M182" i="26"/>
  <c r="M177" i="26"/>
  <c r="M207" i="26"/>
  <c r="M191" i="26"/>
  <c r="M205" i="26"/>
  <c r="M203" i="26"/>
  <c r="M186" i="26"/>
  <c r="M183" i="26"/>
  <c r="M197" i="26"/>
  <c r="M187" i="26"/>
  <c r="M178" i="26"/>
  <c r="M200" i="26"/>
  <c r="M175" i="26"/>
  <c r="M189" i="26"/>
  <c r="M179" i="26"/>
  <c r="M202" i="26"/>
  <c r="M192" i="26"/>
  <c r="M181" i="26"/>
  <c r="M201" i="26"/>
  <c r="M194" i="26"/>
  <c r="M174" i="26"/>
  <c r="M180" i="26"/>
  <c r="V196" i="26"/>
  <c r="V268" i="26"/>
  <c r="V195" i="26"/>
  <c r="V170" i="26"/>
  <c r="V43" i="26"/>
  <c r="V267" i="26"/>
  <c r="Z159" i="26"/>
  <c r="Z152" i="26"/>
  <c r="Z155" i="26"/>
  <c r="Z165" i="26"/>
  <c r="Z161" i="26"/>
  <c r="Z164" i="26"/>
  <c r="Z154" i="26"/>
  <c r="Z160" i="26"/>
  <c r="Z166" i="26"/>
  <c r="Z153" i="26"/>
  <c r="AF205" i="26"/>
  <c r="AF203" i="26"/>
  <c r="AF193" i="26"/>
  <c r="AF198" i="26"/>
  <c r="AF175" i="26"/>
  <c r="AF197" i="26"/>
  <c r="AF187" i="26"/>
  <c r="AF185" i="26"/>
  <c r="AF190" i="26"/>
  <c r="AF189" i="26"/>
  <c r="AF179" i="26"/>
  <c r="AF177" i="26"/>
  <c r="AF182" i="26"/>
  <c r="AF173" i="26"/>
  <c r="AF194" i="26"/>
  <c r="AF192" i="26"/>
  <c r="AF206" i="26"/>
  <c r="AF204" i="26"/>
  <c r="AF186" i="26"/>
  <c r="AF184" i="26"/>
  <c r="AF207" i="26"/>
  <c r="AF178" i="26"/>
  <c r="AF176" i="26"/>
  <c r="AF191" i="26"/>
  <c r="AF180" i="26"/>
  <c r="AF201" i="26"/>
  <c r="AF183" i="26"/>
  <c r="AF174" i="26"/>
  <c r="AF200" i="26"/>
  <c r="AF181" i="26"/>
  <c r="AF202" i="26"/>
  <c r="AI218" i="26"/>
  <c r="H218" i="26"/>
  <c r="L189" i="26"/>
  <c r="L179" i="26"/>
  <c r="L181" i="26"/>
  <c r="L185" i="26"/>
  <c r="L204" i="26"/>
  <c r="L177" i="26"/>
  <c r="L194" i="26"/>
  <c r="L192" i="26"/>
  <c r="L207" i="26"/>
  <c r="L198" i="26"/>
  <c r="L187" i="26"/>
  <c r="L203" i="26"/>
  <c r="S268" i="26"/>
  <c r="S267" i="26"/>
  <c r="S170" i="26"/>
  <c r="S43" i="26"/>
  <c r="S195" i="26"/>
  <c r="S196" i="26"/>
  <c r="W161" i="26"/>
  <c r="W154" i="26"/>
  <c r="W166" i="26"/>
  <c r="W159" i="26"/>
  <c r="W165" i="26"/>
  <c r="W152" i="26"/>
  <c r="W164" i="26"/>
  <c r="W160" i="26"/>
  <c r="W155" i="26"/>
  <c r="W153" i="26"/>
  <c r="AD242" i="26"/>
  <c r="AD94" i="26"/>
  <c r="AD79" i="26"/>
  <c r="AD77" i="26"/>
  <c r="AD91" i="26"/>
  <c r="AD90" i="26"/>
  <c r="AD83" i="26"/>
  <c r="AD73" i="26"/>
  <c r="AD110" i="26"/>
  <c r="AD260" i="26"/>
  <c r="AD262" i="26"/>
  <c r="AD72" i="26"/>
  <c r="AD78" i="26"/>
  <c r="AD54" i="26"/>
  <c r="AD76" i="26"/>
  <c r="AD84" i="26"/>
  <c r="AD45" i="26"/>
  <c r="AD102" i="26"/>
  <c r="AD55" i="26"/>
  <c r="AD245" i="26"/>
  <c r="AD247" i="26"/>
  <c r="AD237" i="26"/>
  <c r="AD71" i="26"/>
  <c r="AD248" i="26"/>
  <c r="AD246" i="26"/>
  <c r="AD52" i="26"/>
  <c r="AD263" i="26"/>
  <c r="AD249" i="26"/>
  <c r="AD252" i="26"/>
  <c r="AD239" i="26"/>
  <c r="AD135" i="26"/>
  <c r="AD142" i="26"/>
  <c r="AD240" i="26"/>
  <c r="AD238" i="26"/>
  <c r="AD243" i="26"/>
  <c r="AD137" i="26"/>
  <c r="AD241" i="26"/>
  <c r="AD244" i="26"/>
  <c r="AD261" i="26"/>
  <c r="AD115" i="26"/>
  <c r="AD134" i="26"/>
  <c r="AD141" i="26"/>
  <c r="AD148" i="26"/>
  <c r="AD147" i="26"/>
  <c r="AD117" i="26"/>
  <c r="AD138" i="26"/>
  <c r="AD236" i="26"/>
  <c r="AD136" i="26"/>
  <c r="AD107" i="26"/>
  <c r="AD114" i="26"/>
  <c r="AD113" i="26"/>
  <c r="AD140" i="26"/>
  <c r="AD139" i="26"/>
  <c r="AD109" i="26"/>
  <c r="AD53" i="26"/>
  <c r="AD250" i="26"/>
  <c r="AD108" i="26"/>
  <c r="AD80" i="26"/>
  <c r="AD92" i="26"/>
  <c r="AD98" i="26"/>
  <c r="AD104" i="26"/>
  <c r="AD103" i="26"/>
  <c r="AD95" i="26"/>
  <c r="AD118" i="26"/>
  <c r="AD251" i="26"/>
  <c r="AD146" i="26"/>
  <c r="AD116" i="26"/>
  <c r="AD93" i="26"/>
  <c r="AD106" i="26"/>
  <c r="AD105" i="26"/>
  <c r="AD101" i="26"/>
  <c r="AD111" i="26"/>
  <c r="I196" i="26"/>
  <c r="I195" i="26"/>
  <c r="I170" i="26"/>
  <c r="I267" i="26"/>
  <c r="I43" i="26"/>
  <c r="I268" i="26"/>
  <c r="M152" i="26"/>
  <c r="M165" i="26"/>
  <c r="M164" i="26"/>
  <c r="M160" i="26"/>
  <c r="M161" i="26"/>
  <c r="M153" i="26"/>
  <c r="M154" i="26"/>
  <c r="M159" i="26"/>
  <c r="M155" i="26"/>
  <c r="M166" i="26"/>
  <c r="R58" i="26"/>
  <c r="R217" i="26"/>
  <c r="R223" i="26"/>
  <c r="R213" i="26"/>
  <c r="R216" i="26"/>
  <c r="R67" i="26"/>
  <c r="R61" i="26"/>
  <c r="R214" i="26"/>
  <c r="R215" i="26"/>
  <c r="R211" i="26"/>
  <c r="R212" i="26"/>
  <c r="R68" i="26"/>
  <c r="R44" i="26"/>
  <c r="R59" i="26"/>
  <c r="R64" i="26"/>
  <c r="R60" i="26"/>
  <c r="R222" i="26"/>
  <c r="E233" i="26"/>
  <c r="P267" i="26"/>
  <c r="P195" i="26"/>
  <c r="P170" i="26"/>
  <c r="P268" i="26"/>
  <c r="P196" i="26"/>
  <c r="P43" i="26"/>
  <c r="S166" i="26"/>
  <c r="S152" i="26"/>
  <c r="S161" i="26"/>
  <c r="S164" i="26"/>
  <c r="S154" i="26"/>
  <c r="S153" i="26"/>
  <c r="S155" i="26"/>
  <c r="S160" i="26"/>
  <c r="S159" i="26"/>
  <c r="S165" i="26"/>
  <c r="J155" i="26"/>
  <c r="J165" i="26"/>
  <c r="J161" i="26"/>
  <c r="J164" i="26"/>
  <c r="J154" i="26"/>
  <c r="J160" i="26"/>
  <c r="J153" i="26"/>
  <c r="J166" i="26"/>
  <c r="J152" i="26"/>
  <c r="J159" i="26"/>
  <c r="AB262" i="26"/>
  <c r="AB244" i="26"/>
  <c r="AB110" i="26"/>
  <c r="AB73" i="26"/>
  <c r="AB242" i="26"/>
  <c r="AB71" i="26"/>
  <c r="AB92" i="26"/>
  <c r="AB76" i="26"/>
  <c r="AB104" i="26"/>
  <c r="AB247" i="26"/>
  <c r="AB236" i="26"/>
  <c r="AB102" i="26"/>
  <c r="AB237" i="26"/>
  <c r="AB135" i="26"/>
  <c r="AB55" i="26"/>
  <c r="AB77" i="26"/>
  <c r="AB53" i="26"/>
  <c r="AB52" i="26"/>
  <c r="AB261" i="26"/>
  <c r="AB249" i="26"/>
  <c r="AB239" i="26"/>
  <c r="AB136" i="26"/>
  <c r="AB115" i="26"/>
  <c r="AB248" i="26"/>
  <c r="AB54" i="26"/>
  <c r="AB147" i="26"/>
  <c r="AB90" i="26"/>
  <c r="AB246" i="26"/>
  <c r="AB241" i="26"/>
  <c r="AB137" i="26"/>
  <c r="AB116" i="26"/>
  <c r="AB107" i="26"/>
  <c r="AB240" i="26"/>
  <c r="AB141" i="26"/>
  <c r="AB139" i="26"/>
  <c r="AB140" i="26"/>
  <c r="AB238" i="26"/>
  <c r="AB263" i="26"/>
  <c r="AB117" i="26"/>
  <c r="AB108" i="26"/>
  <c r="AB93" i="26"/>
  <c r="AB142" i="26"/>
  <c r="AB113" i="26"/>
  <c r="AB111" i="26"/>
  <c r="AB84" i="26"/>
  <c r="AB260" i="26"/>
  <c r="AB146" i="26"/>
  <c r="AB109" i="26"/>
  <c r="AB94" i="26"/>
  <c r="AB80" i="26"/>
  <c r="AB134" i="26"/>
  <c r="AB105" i="26"/>
  <c r="AB103" i="26"/>
  <c r="AB243" i="26"/>
  <c r="AB245" i="26"/>
  <c r="AB138" i="26"/>
  <c r="AB101" i="26"/>
  <c r="AB72" i="26"/>
  <c r="AB79" i="26"/>
  <c r="AB114" i="26"/>
  <c r="AB98" i="26"/>
  <c r="AB83" i="26"/>
  <c r="AB251" i="26"/>
  <c r="AB45" i="26"/>
  <c r="AB252" i="26"/>
  <c r="AB148" i="26"/>
  <c r="AB118" i="26"/>
  <c r="AB95" i="26"/>
  <c r="AB250" i="26"/>
  <c r="AB78" i="26"/>
  <c r="AB106" i="26"/>
  <c r="AB91" i="26"/>
  <c r="K218" i="26"/>
  <c r="H126" i="26"/>
  <c r="H131" i="26"/>
  <c r="H123" i="26"/>
  <c r="H129" i="26"/>
  <c r="H190" i="26" s="1"/>
  <c r="H125" i="26"/>
  <c r="H121" i="26"/>
  <c r="H228" i="26"/>
  <c r="H124" i="26"/>
  <c r="H128" i="26"/>
  <c r="H130" i="26"/>
  <c r="H127" i="26"/>
  <c r="H122" i="26"/>
  <c r="J246" i="26"/>
  <c r="J104" i="26"/>
  <c r="J103" i="26"/>
  <c r="J102" i="26"/>
  <c r="J73" i="26"/>
  <c r="J237" i="26"/>
  <c r="J71" i="26"/>
  <c r="J53" i="26"/>
  <c r="J45" i="26"/>
  <c r="J249" i="26"/>
  <c r="J238" i="26"/>
  <c r="J90" i="26"/>
  <c r="J83" i="26"/>
  <c r="J260" i="26"/>
  <c r="J239" i="26"/>
  <c r="J135" i="26"/>
  <c r="J55" i="26"/>
  <c r="J242" i="26"/>
  <c r="J54" i="26"/>
  <c r="J263" i="26"/>
  <c r="J251" i="26"/>
  <c r="J84" i="26"/>
  <c r="J250" i="26"/>
  <c r="J241" i="26"/>
  <c r="J136" i="26"/>
  <c r="J115" i="26"/>
  <c r="J141" i="26"/>
  <c r="J114" i="26"/>
  <c r="J248" i="26"/>
  <c r="J243" i="26"/>
  <c r="J52" i="26"/>
  <c r="J236" i="26"/>
  <c r="J137" i="26"/>
  <c r="J116" i="26"/>
  <c r="J107" i="26"/>
  <c r="J113" i="26"/>
  <c r="J106" i="26"/>
  <c r="J240" i="26"/>
  <c r="J245" i="26"/>
  <c r="J252" i="26"/>
  <c r="J146" i="26"/>
  <c r="J117" i="26"/>
  <c r="J108" i="26"/>
  <c r="J93" i="26"/>
  <c r="J105" i="26"/>
  <c r="J77" i="26"/>
  <c r="J262" i="26"/>
  <c r="J148" i="26"/>
  <c r="J147" i="26"/>
  <c r="J138" i="26"/>
  <c r="J109" i="26"/>
  <c r="J94" i="26"/>
  <c r="J80" i="26"/>
  <c r="J98" i="26"/>
  <c r="J92" i="26"/>
  <c r="J247" i="26"/>
  <c r="J140" i="26"/>
  <c r="J139" i="26"/>
  <c r="J118" i="26"/>
  <c r="J101" i="26"/>
  <c r="J72" i="26"/>
  <c r="J79" i="26"/>
  <c r="J91" i="26"/>
  <c r="J142" i="26"/>
  <c r="J261" i="26"/>
  <c r="J134" i="26"/>
  <c r="J111" i="26"/>
  <c r="J110" i="26"/>
  <c r="J95" i="26"/>
  <c r="J244" i="26"/>
  <c r="J78" i="26"/>
  <c r="J76" i="26"/>
  <c r="L218" i="26"/>
  <c r="Q255" i="26"/>
  <c r="Q87" i="26"/>
  <c r="O211" i="26"/>
  <c r="O67" i="26"/>
  <c r="O217" i="26"/>
  <c r="O60" i="26"/>
  <c r="O64" i="26"/>
  <c r="O222" i="26"/>
  <c r="O44" i="26"/>
  <c r="O214" i="26"/>
  <c r="O59" i="26"/>
  <c r="O213" i="26"/>
  <c r="O223" i="26"/>
  <c r="O215" i="26"/>
  <c r="O216" i="26"/>
  <c r="O61" i="26"/>
  <c r="O58" i="26"/>
  <c r="O68" i="26"/>
  <c r="O212" i="26"/>
  <c r="AJ184" i="26"/>
  <c r="AJ198" i="26"/>
  <c r="AJ189" i="26"/>
  <c r="AJ194" i="26"/>
  <c r="AJ176" i="26"/>
  <c r="AJ190" i="26"/>
  <c r="AJ181" i="26"/>
  <c r="AJ186" i="26"/>
  <c r="AJ201" i="26"/>
  <c r="AJ206" i="26"/>
  <c r="AJ182" i="26"/>
  <c r="AJ173" i="26"/>
  <c r="AJ178" i="26"/>
  <c r="AJ193" i="26"/>
  <c r="AJ174" i="26"/>
  <c r="AJ203" i="26"/>
  <c r="AJ185" i="26"/>
  <c r="AJ191" i="26"/>
  <c r="AJ204" i="26"/>
  <c r="AJ187" i="26"/>
  <c r="AJ177" i="26"/>
  <c r="AJ183" i="26"/>
  <c r="AJ207" i="26"/>
  <c r="AJ179" i="26"/>
  <c r="AJ192" i="26"/>
  <c r="AJ197" i="26"/>
  <c r="AJ202" i="26"/>
  <c r="AJ200" i="26"/>
  <c r="AJ175" i="26"/>
  <c r="AJ205" i="26"/>
  <c r="AJ180" i="26"/>
  <c r="H68" i="26"/>
  <c r="H211" i="26"/>
  <c r="H58" i="26"/>
  <c r="H173" i="26" s="1"/>
  <c r="H212" i="26"/>
  <c r="H216" i="26"/>
  <c r="H217" i="26"/>
  <c r="H44" i="26"/>
  <c r="H213" i="26"/>
  <c r="H67" i="26"/>
  <c r="H223" i="26"/>
  <c r="H222" i="26"/>
  <c r="H61" i="26"/>
  <c r="H176" i="26" s="1"/>
  <c r="H215" i="26"/>
  <c r="H219" i="26" s="1"/>
  <c r="H59" i="26"/>
  <c r="H174" i="26" s="1"/>
  <c r="H64" i="26"/>
  <c r="H60" i="26"/>
  <c r="H175" i="26" s="1"/>
  <c r="H214" i="26"/>
  <c r="K128" i="26"/>
  <c r="K126" i="26"/>
  <c r="K130" i="26"/>
  <c r="K122" i="26"/>
  <c r="K125" i="26"/>
  <c r="K129" i="26"/>
  <c r="K190" i="26" s="1"/>
  <c r="K121" i="26"/>
  <c r="K124" i="26"/>
  <c r="K228" i="26"/>
  <c r="K123" i="26"/>
  <c r="K131" i="26"/>
  <c r="K127" i="26"/>
  <c r="M261" i="26"/>
  <c r="M263" i="26"/>
  <c r="M101" i="26"/>
  <c r="M72" i="26"/>
  <c r="M79" i="26"/>
  <c r="M106" i="26"/>
  <c r="M91" i="26"/>
  <c r="M90" i="26"/>
  <c r="M102" i="26"/>
  <c r="M54" i="26"/>
  <c r="M246" i="26"/>
  <c r="M248" i="26"/>
  <c r="M95" i="26"/>
  <c r="M262" i="26"/>
  <c r="M78" i="26"/>
  <c r="M92" i="26"/>
  <c r="M76" i="26"/>
  <c r="M84" i="26"/>
  <c r="M139" i="26"/>
  <c r="M260" i="26"/>
  <c r="M240" i="26"/>
  <c r="M73" i="26"/>
  <c r="M239" i="26"/>
  <c r="M71" i="26"/>
  <c r="M77" i="26"/>
  <c r="M53" i="26"/>
  <c r="M52" i="26"/>
  <c r="M83" i="26"/>
  <c r="M245" i="26"/>
  <c r="M250" i="26"/>
  <c r="M241" i="26"/>
  <c r="M135" i="26"/>
  <c r="M55" i="26"/>
  <c r="M242" i="26"/>
  <c r="M249" i="26"/>
  <c r="M238" i="26"/>
  <c r="M147" i="26"/>
  <c r="M237" i="26"/>
  <c r="M236" i="26"/>
  <c r="M136" i="26"/>
  <c r="M115" i="26"/>
  <c r="M244" i="26"/>
  <c r="M141" i="26"/>
  <c r="M148" i="26"/>
  <c r="M146" i="26"/>
  <c r="M247" i="26"/>
  <c r="M252" i="26"/>
  <c r="M137" i="26"/>
  <c r="M116" i="26"/>
  <c r="M107" i="26"/>
  <c r="M142" i="26"/>
  <c r="M113" i="26"/>
  <c r="M140" i="26"/>
  <c r="M138" i="26"/>
  <c r="M111" i="26"/>
  <c r="M243" i="26"/>
  <c r="M109" i="26"/>
  <c r="M94" i="26"/>
  <c r="M80" i="26"/>
  <c r="M114" i="26"/>
  <c r="M98" i="26"/>
  <c r="M104" i="26"/>
  <c r="M110" i="26"/>
  <c r="M103" i="26"/>
  <c r="M251" i="26"/>
  <c r="M45" i="26"/>
  <c r="M117" i="26"/>
  <c r="M108" i="26"/>
  <c r="M93" i="26"/>
  <c r="M134" i="26"/>
  <c r="M105" i="26"/>
  <c r="M118" i="26"/>
  <c r="O218" i="26"/>
  <c r="N251" i="26"/>
  <c r="N116" i="26"/>
  <c r="N93" i="26"/>
  <c r="N114" i="26"/>
  <c r="N105" i="26"/>
  <c r="N104" i="26"/>
  <c r="N111" i="26"/>
  <c r="N109" i="26"/>
  <c r="N102" i="26"/>
  <c r="N250" i="26"/>
  <c r="N108" i="26"/>
  <c r="N80" i="26"/>
  <c r="N106" i="26"/>
  <c r="N98" i="26"/>
  <c r="N90" i="26"/>
  <c r="N103" i="26"/>
  <c r="N101" i="26"/>
  <c r="N53" i="26"/>
  <c r="N242" i="26"/>
  <c r="N94" i="26"/>
  <c r="N79" i="26"/>
  <c r="N92" i="26"/>
  <c r="N91" i="26"/>
  <c r="N84" i="26"/>
  <c r="N83" i="26"/>
  <c r="N95" i="26"/>
  <c r="N55" i="26"/>
  <c r="N262" i="26"/>
  <c r="N72" i="26"/>
  <c r="N78" i="26"/>
  <c r="N77" i="26"/>
  <c r="N76" i="26"/>
  <c r="N52" i="26"/>
  <c r="N45" i="26"/>
  <c r="N73" i="26"/>
  <c r="N261" i="26"/>
  <c r="N260" i="26"/>
  <c r="N247" i="26"/>
  <c r="N248" i="26"/>
  <c r="N71" i="26"/>
  <c r="N54" i="26"/>
  <c r="N249" i="26"/>
  <c r="N263" i="26"/>
  <c r="N245" i="26"/>
  <c r="N146" i="26"/>
  <c r="N138" i="26"/>
  <c r="N252" i="26"/>
  <c r="N239" i="26"/>
  <c r="N135" i="26"/>
  <c r="N246" i="26"/>
  <c r="N237" i="26"/>
  <c r="N148" i="26"/>
  <c r="N240" i="26"/>
  <c r="N243" i="26"/>
  <c r="N118" i="26"/>
  <c r="N244" i="26"/>
  <c r="N241" i="26"/>
  <c r="N115" i="26"/>
  <c r="N142" i="26"/>
  <c r="N141" i="26"/>
  <c r="N140" i="26"/>
  <c r="N147" i="26"/>
  <c r="N137" i="26"/>
  <c r="N110" i="26"/>
  <c r="N139" i="26"/>
  <c r="N117" i="26"/>
  <c r="N236" i="26"/>
  <c r="N238" i="26"/>
  <c r="N136" i="26"/>
  <c r="N107" i="26"/>
  <c r="N113" i="26"/>
  <c r="N134" i="26"/>
  <c r="AB264" i="26"/>
  <c r="I155" i="26"/>
  <c r="I164" i="26"/>
  <c r="I161" i="26"/>
  <c r="I165" i="26"/>
  <c r="I154" i="26"/>
  <c r="I200" i="26" s="1"/>
  <c r="I160" i="26"/>
  <c r="I153" i="26"/>
  <c r="I166" i="26"/>
  <c r="I159" i="26"/>
  <c r="I152" i="26"/>
  <c r="I197" i="26" s="1"/>
  <c r="AH68" i="26"/>
  <c r="AH60" i="26"/>
  <c r="AH58" i="26"/>
  <c r="AH44" i="26"/>
  <c r="AH216" i="26"/>
  <c r="AH213" i="26"/>
  <c r="AH61" i="26"/>
  <c r="AH222" i="26"/>
  <c r="AH67" i="26"/>
  <c r="AH214" i="26"/>
  <c r="AH212" i="26"/>
  <c r="AH211" i="26"/>
  <c r="AH64" i="26"/>
  <c r="AH223" i="26"/>
  <c r="AH217" i="26"/>
  <c r="AH59" i="26"/>
  <c r="AH215" i="26"/>
  <c r="AE205" i="26"/>
  <c r="AE203" i="26"/>
  <c r="AE193" i="26"/>
  <c r="AE176" i="26"/>
  <c r="AE207" i="26"/>
  <c r="AE197" i="26"/>
  <c r="AE187" i="26"/>
  <c r="AE185" i="26"/>
  <c r="AE200" i="26"/>
  <c r="AE189" i="26"/>
  <c r="AE179" i="26"/>
  <c r="AE177" i="26"/>
  <c r="AE192" i="26"/>
  <c r="AE198" i="26"/>
  <c r="AE181" i="26"/>
  <c r="AE202" i="26"/>
  <c r="AE206" i="26"/>
  <c r="AE184" i="26"/>
  <c r="AE190" i="26"/>
  <c r="AE173" i="26"/>
  <c r="AE194" i="26"/>
  <c r="AE182" i="26"/>
  <c r="AE204" i="26"/>
  <c r="AE186" i="26"/>
  <c r="AE191" i="26"/>
  <c r="AE174" i="26"/>
  <c r="AE178" i="26"/>
  <c r="AE183" i="26"/>
  <c r="AE180" i="26"/>
  <c r="AE201" i="26"/>
  <c r="AE175" i="26"/>
  <c r="G228" i="26"/>
  <c r="G131" i="26"/>
  <c r="G128" i="26"/>
  <c r="G123" i="26"/>
  <c r="G124" i="26"/>
  <c r="G127" i="26"/>
  <c r="G130" i="26"/>
  <c r="G122" i="26"/>
  <c r="G126" i="26"/>
  <c r="G129" i="26"/>
  <c r="G190" i="26" s="1"/>
  <c r="G121" i="26"/>
  <c r="G125" i="26"/>
  <c r="H207" i="26"/>
  <c r="H185" i="26"/>
  <c r="H203" i="26"/>
  <c r="H177" i="26"/>
  <c r="H187" i="26"/>
  <c r="H189" i="26"/>
  <c r="H179" i="26"/>
  <c r="H181" i="26"/>
  <c r="H194" i="26"/>
  <c r="H192" i="26"/>
  <c r="H198" i="26"/>
  <c r="H204" i="26"/>
  <c r="AA186" i="26"/>
  <c r="AA184" i="26"/>
  <c r="AA175" i="26"/>
  <c r="AA197" i="26"/>
  <c r="AA204" i="26"/>
  <c r="AA178" i="26"/>
  <c r="AA176" i="26"/>
  <c r="AA189" i="26"/>
  <c r="AA201" i="26"/>
  <c r="AA181" i="26"/>
  <c r="AA193" i="26"/>
  <c r="AA207" i="26"/>
  <c r="AA198" i="26"/>
  <c r="AA173" i="26"/>
  <c r="AA185" i="26"/>
  <c r="AA206" i="26"/>
  <c r="AA190" i="26"/>
  <c r="AA203" i="26"/>
  <c r="AA177" i="26"/>
  <c r="AA182" i="26"/>
  <c r="AA187" i="26"/>
  <c r="AA194" i="26"/>
  <c r="AA192" i="26"/>
  <c r="AA183" i="26"/>
  <c r="AA205" i="26"/>
  <c r="AA180" i="26"/>
  <c r="AA202" i="26"/>
  <c r="AA200" i="26"/>
  <c r="AA191" i="26"/>
  <c r="AA174" i="26"/>
  <c r="AA179" i="26"/>
  <c r="E255" i="24"/>
  <c r="Q215" i="39" s="1"/>
  <c r="E264" i="24"/>
  <c r="Q224" i="39" s="1"/>
  <c r="V44" i="29"/>
  <c r="S47" i="29"/>
  <c r="E204" i="22"/>
  <c r="P165" i="39" s="1"/>
  <c r="N42" i="31"/>
  <c r="K42" i="31"/>
  <c r="D42" i="31"/>
  <c r="B42" i="31"/>
  <c r="AJ42" i="31" s="1"/>
  <c r="F42" i="31"/>
  <c r="C42" i="31"/>
  <c r="AC42" i="31"/>
  <c r="X42" i="31"/>
  <c r="Y42" i="31"/>
  <c r="Z42" i="31"/>
  <c r="W42" i="31"/>
  <c r="O42" i="31"/>
  <c r="Q42" i="31"/>
  <c r="R42" i="31"/>
  <c r="AB42" i="31"/>
  <c r="T42" i="31"/>
  <c r="M42" i="31"/>
  <c r="I42" i="31"/>
  <c r="J42" i="31"/>
  <c r="E42" i="31"/>
  <c r="L42" i="31"/>
  <c r="P42" i="31"/>
  <c r="S42" i="31"/>
  <c r="U42" i="31"/>
  <c r="V42" i="31"/>
  <c r="AA42" i="31"/>
  <c r="G42" i="31"/>
  <c r="Y221" i="24"/>
  <c r="E152" i="24"/>
  <c r="Q114" i="39" s="1"/>
  <c r="AA221" i="24"/>
  <c r="Q29" i="28"/>
  <c r="M27" i="28"/>
  <c r="I25" i="28"/>
  <c r="AI22" i="28"/>
  <c r="AE20" i="28"/>
  <c r="AA18" i="28"/>
  <c r="AA233" i="28" s="1"/>
  <c r="W16" i="28"/>
  <c r="W232" i="28" s="1"/>
  <c r="S14" i="28"/>
  <c r="O12" i="28"/>
  <c r="K10" i="28"/>
  <c r="G8" i="28"/>
  <c r="AG5" i="28"/>
  <c r="AC3" i="28"/>
  <c r="Z30" i="28"/>
  <c r="V28" i="28"/>
  <c r="R26" i="28"/>
  <c r="N24" i="28"/>
  <c r="J22" i="28"/>
  <c r="AJ19" i="28"/>
  <c r="AF17" i="28"/>
  <c r="AF229" i="28" s="1"/>
  <c r="AB15" i="28"/>
  <c r="X13" i="28"/>
  <c r="T11" i="28"/>
  <c r="P9" i="28"/>
  <c r="L7" i="28"/>
  <c r="L156" i="28" s="1"/>
  <c r="H5" i="28"/>
  <c r="AH2" i="28"/>
  <c r="AE29" i="28"/>
  <c r="AA27" i="28"/>
  <c r="W25" i="28"/>
  <c r="S23" i="28"/>
  <c r="O21" i="28"/>
  <c r="K19" i="28"/>
  <c r="G17" i="28"/>
  <c r="G229" i="28" s="1"/>
  <c r="AG14" i="28"/>
  <c r="AC12" i="28"/>
  <c r="Y10" i="28"/>
  <c r="U8" i="28"/>
  <c r="Q6" i="28"/>
  <c r="Q47" i="28" s="1"/>
  <c r="M4" i="28"/>
  <c r="M46" i="28" s="1"/>
  <c r="I2" i="28"/>
  <c r="I29" i="28"/>
  <c r="AI26" i="28"/>
  <c r="AE24" i="28"/>
  <c r="AA22" i="28"/>
  <c r="W20" i="28"/>
  <c r="S18" i="28"/>
  <c r="S233" i="28" s="1"/>
  <c r="O16" i="28"/>
  <c r="O232" i="28" s="1"/>
  <c r="K14" i="28"/>
  <c r="G12" i="28"/>
  <c r="AG9" i="28"/>
  <c r="AC7" i="28"/>
  <c r="AC156" i="28" s="1"/>
  <c r="Y5" i="28"/>
  <c r="U3" i="28"/>
  <c r="R30" i="28"/>
  <c r="N28" i="28"/>
  <c r="J26" i="28"/>
  <c r="AJ23" i="28"/>
  <c r="AF21" i="28"/>
  <c r="AB19" i="28"/>
  <c r="X17" i="28"/>
  <c r="X229" i="28" s="1"/>
  <c r="T15" i="28"/>
  <c r="P13" i="28"/>
  <c r="L11" i="28"/>
  <c r="H9" i="28"/>
  <c r="AH6" i="28"/>
  <c r="AH47" i="28" s="1"/>
  <c r="AD4" i="28"/>
  <c r="AD46" i="28" s="1"/>
  <c r="Z2" i="28"/>
  <c r="W29" i="28"/>
  <c r="S27" i="28"/>
  <c r="O25" i="28"/>
  <c r="K23" i="28"/>
  <c r="G21" i="28"/>
  <c r="AG18" i="28"/>
  <c r="AG233" i="28" s="1"/>
  <c r="AC16" i="28"/>
  <c r="AC232" i="28" s="1"/>
  <c r="Y14" i="28"/>
  <c r="U12" i="28"/>
  <c r="Q10" i="28"/>
  <c r="M8" i="28"/>
  <c r="I6" i="28"/>
  <c r="I47" i="28" s="1"/>
  <c r="AI3" i="28"/>
  <c r="AF30" i="28"/>
  <c r="AI30" i="28"/>
  <c r="AE28" i="28"/>
  <c r="AA26" i="28"/>
  <c r="W24" i="28"/>
  <c r="S22" i="28"/>
  <c r="O20" i="28"/>
  <c r="K18" i="28"/>
  <c r="K233" i="28" s="1"/>
  <c r="G16" i="28"/>
  <c r="G232" i="28" s="1"/>
  <c r="AG13" i="28"/>
  <c r="AC11" i="28"/>
  <c r="Y9" i="28"/>
  <c r="U7" i="28"/>
  <c r="U156" i="28" s="1"/>
  <c r="Q5" i="28"/>
  <c r="M3" i="28"/>
  <c r="J30" i="28"/>
  <c r="AJ27" i="28"/>
  <c r="AF25" i="28"/>
  <c r="AB23" i="28"/>
  <c r="X21" i="28"/>
  <c r="T19" i="28"/>
  <c r="P17" i="28"/>
  <c r="P229" i="28" s="1"/>
  <c r="L15" i="28"/>
  <c r="H13" i="28"/>
  <c r="AH10" i="28"/>
  <c r="AD8" i="28"/>
  <c r="Z6" i="28"/>
  <c r="Z47" i="28" s="1"/>
  <c r="V4" i="28"/>
  <c r="V46" i="28" s="1"/>
  <c r="R2" i="28"/>
  <c r="O29" i="28"/>
  <c r="K27" i="28"/>
  <c r="G25" i="28"/>
  <c r="AG22" i="28"/>
  <c r="AC20" i="28"/>
  <c r="Y18" i="28"/>
  <c r="Y233" i="28" s="1"/>
  <c r="U16" i="28"/>
  <c r="U232" i="28" s="1"/>
  <c r="Q14" i="28"/>
  <c r="M12" i="28"/>
  <c r="I10" i="28"/>
  <c r="AI7" i="28"/>
  <c r="AI156" i="28" s="1"/>
  <c r="AE5" i="28"/>
  <c r="AA3" i="28"/>
  <c r="AA30" i="28"/>
  <c r="W28" i="28"/>
  <c r="S26" i="28"/>
  <c r="O24" i="28"/>
  <c r="K22" i="28"/>
  <c r="G20" i="28"/>
  <c r="AG17" i="28"/>
  <c r="AG229" i="28" s="1"/>
  <c r="AC15" i="28"/>
  <c r="Y13" i="28"/>
  <c r="U11" i="28"/>
  <c r="Q9" i="28"/>
  <c r="M7" i="28"/>
  <c r="M156" i="28" s="1"/>
  <c r="I5" i="28"/>
  <c r="AI2" i="28"/>
  <c r="AF29" i="28"/>
  <c r="AB27" i="28"/>
  <c r="X25" i="28"/>
  <c r="T23" i="28"/>
  <c r="P21" i="28"/>
  <c r="L19" i="28"/>
  <c r="H17" i="28"/>
  <c r="H229" i="28" s="1"/>
  <c r="AH14" i="28"/>
  <c r="AD12" i="28"/>
  <c r="Z10" i="28"/>
  <c r="V8" i="28"/>
  <c r="R6" i="28"/>
  <c r="R47" i="28" s="1"/>
  <c r="N4" i="28"/>
  <c r="N46" i="28" s="1"/>
  <c r="J2" i="28"/>
  <c r="G29" i="28"/>
  <c r="AG26" i="28"/>
  <c r="AC24" i="28"/>
  <c r="Y22" i="28"/>
  <c r="U20" i="28"/>
  <c r="Q18" i="28"/>
  <c r="Q233" i="28" s="1"/>
  <c r="M16" i="28"/>
  <c r="M232" i="28" s="1"/>
  <c r="I14" i="28"/>
  <c r="AI11" i="28"/>
  <c r="AE9" i="28"/>
  <c r="AA7" i="28"/>
  <c r="AA156" i="28" s="1"/>
  <c r="W5" i="28"/>
  <c r="S3" i="28"/>
  <c r="S30" i="28"/>
  <c r="O28" i="28"/>
  <c r="K26" i="28"/>
  <c r="G24" i="28"/>
  <c r="AG21" i="28"/>
  <c r="AC19" i="28"/>
  <c r="Y17" i="28"/>
  <c r="Y229" i="28" s="1"/>
  <c r="U15" i="28"/>
  <c r="Q13" i="28"/>
  <c r="M11" i="28"/>
  <c r="I9" i="28"/>
  <c r="AI6" i="28"/>
  <c r="AI47" i="28" s="1"/>
  <c r="AE4" i="28"/>
  <c r="AE46" i="28" s="1"/>
  <c r="AA2" i="28"/>
  <c r="X29" i="28"/>
  <c r="T27" i="28"/>
  <c r="P25" i="28"/>
  <c r="L23" i="28"/>
  <c r="H21" i="28"/>
  <c r="AH18" i="28"/>
  <c r="AH233" i="28" s="1"/>
  <c r="AD16" i="28"/>
  <c r="AD232" i="28" s="1"/>
  <c r="Z14" i="28"/>
  <c r="V12" i="28"/>
  <c r="K30" i="28"/>
  <c r="G28" i="28"/>
  <c r="AG25" i="28"/>
  <c r="AC23" i="28"/>
  <c r="Y21" i="28"/>
  <c r="U19" i="28"/>
  <c r="Q17" i="28"/>
  <c r="Q229" i="28" s="1"/>
  <c r="M15" i="28"/>
  <c r="I13" i="28"/>
  <c r="AI10" i="28"/>
  <c r="AE8" i="28"/>
  <c r="AA6" i="28"/>
  <c r="AA47" i="28" s="1"/>
  <c r="W4" i="28"/>
  <c r="W46" i="28" s="1"/>
  <c r="S2" i="28"/>
  <c r="P29" i="28"/>
  <c r="L27" i="28"/>
  <c r="H25" i="28"/>
  <c r="AH22" i="28"/>
  <c r="AD20" i="28"/>
  <c r="Z18" i="28"/>
  <c r="Z233" i="28" s="1"/>
  <c r="V16" i="28"/>
  <c r="V232" i="28" s="1"/>
  <c r="R14" i="28"/>
  <c r="N12" i="28"/>
  <c r="J10" i="28"/>
  <c r="AJ7" i="28"/>
  <c r="AJ156" i="28" s="1"/>
  <c r="AF5" i="28"/>
  <c r="AB3" i="28"/>
  <c r="Y30" i="28"/>
  <c r="U28" i="28"/>
  <c r="Q26" i="28"/>
  <c r="M24" i="28"/>
  <c r="I22" i="28"/>
  <c r="AI19" i="28"/>
  <c r="AG29" i="28"/>
  <c r="Q21" i="28"/>
  <c r="AE12" i="28"/>
  <c r="O4" i="28"/>
  <c r="O46" i="28" s="1"/>
  <c r="AD24" i="28"/>
  <c r="N16" i="28"/>
  <c r="N232" i="28" s="1"/>
  <c r="X9" i="28"/>
  <c r="T3" i="28"/>
  <c r="Y26" i="28"/>
  <c r="W21" i="28"/>
  <c r="AI15" i="28"/>
  <c r="AA11" i="28"/>
  <c r="S7" i="28"/>
  <c r="S156" i="28" s="1"/>
  <c r="K3" i="28"/>
  <c r="V29" i="28"/>
  <c r="R27" i="28"/>
  <c r="N25" i="28"/>
  <c r="J23" i="28"/>
  <c r="AJ20" i="28"/>
  <c r="AF18" i="28"/>
  <c r="AF233" i="28" s="1"/>
  <c r="AB16" i="28"/>
  <c r="AB232" i="28" s="1"/>
  <c r="X14" i="28"/>
  <c r="T12" i="28"/>
  <c r="P10" i="28"/>
  <c r="L8" i="28"/>
  <c r="H6" i="28"/>
  <c r="H47" i="28" s="1"/>
  <c r="AH3" i="28"/>
  <c r="AE30" i="28"/>
  <c r="AA28" i="28"/>
  <c r="W26" i="28"/>
  <c r="S24" i="28"/>
  <c r="O22" i="28"/>
  <c r="K20" i="28"/>
  <c r="G18" i="28"/>
  <c r="G233" i="28" s="1"/>
  <c r="AG15" i="28"/>
  <c r="AC13" i="28"/>
  <c r="Y11" i="28"/>
  <c r="U9" i="28"/>
  <c r="Q7" i="28"/>
  <c r="Q156" i="28" s="1"/>
  <c r="M5" i="28"/>
  <c r="I3" i="28"/>
  <c r="AJ29" i="28"/>
  <c r="AF27" i="28"/>
  <c r="AB25" i="28"/>
  <c r="X23" i="28"/>
  <c r="T21" i="28"/>
  <c r="P19" i="28"/>
  <c r="L17" i="28"/>
  <c r="L229" i="28" s="1"/>
  <c r="H15" i="28"/>
  <c r="AH12" i="28"/>
  <c r="AD10" i="28"/>
  <c r="Z8" i="28"/>
  <c r="V6" i="28"/>
  <c r="V47" i="28" s="1"/>
  <c r="R4" i="28"/>
  <c r="R46" i="28" s="1"/>
  <c r="N2" i="28"/>
  <c r="J29" i="28"/>
  <c r="AJ26" i="28"/>
  <c r="AF24" i="28"/>
  <c r="AB22" i="28"/>
  <c r="X20" i="28"/>
  <c r="T18" i="28"/>
  <c r="T233" i="28" s="1"/>
  <c r="P16" i="28"/>
  <c r="P232" i="28" s="1"/>
  <c r="L14" i="28"/>
  <c r="H12" i="28"/>
  <c r="AH9" i="28"/>
  <c r="AD7" i="28"/>
  <c r="AD156" i="28" s="1"/>
  <c r="Z5" i="28"/>
  <c r="V3" i="28"/>
  <c r="Y24" i="28"/>
  <c r="W7" i="28"/>
  <c r="W156" i="28" s="1"/>
  <c r="I20" i="28"/>
  <c r="G3" i="28"/>
  <c r="W15" i="28"/>
  <c r="I28" i="28"/>
  <c r="G11" i="28"/>
  <c r="W23" i="28"/>
  <c r="U6" i="28"/>
  <c r="U47" i="28" s="1"/>
  <c r="G19" i="28"/>
  <c r="K29" i="28"/>
  <c r="I12" i="28"/>
  <c r="O27" i="28"/>
  <c r="AC18" i="28"/>
  <c r="AC233" i="28" s="1"/>
  <c r="Y29" i="28"/>
  <c r="I21" i="28"/>
  <c r="W12" i="28"/>
  <c r="G4" i="28"/>
  <c r="G46" i="28" s="1"/>
  <c r="V24" i="28"/>
  <c r="AJ15" i="28"/>
  <c r="N8" i="28"/>
  <c r="L3" i="28"/>
  <c r="I26" i="28"/>
  <c r="M20" i="28"/>
  <c r="AA15" i="28"/>
  <c r="S11" i="28"/>
  <c r="K7" i="28"/>
  <c r="K156" i="28" s="1"/>
  <c r="AG2" i="28"/>
  <c r="N29" i="28"/>
  <c r="J27" i="28"/>
  <c r="AJ24" i="28"/>
  <c r="AF22" i="28"/>
  <c r="AB20" i="28"/>
  <c r="X18" i="28"/>
  <c r="X233" i="28" s="1"/>
  <c r="T16" i="28"/>
  <c r="T232" i="28" s="1"/>
  <c r="P14" i="28"/>
  <c r="L12" i="28"/>
  <c r="H10" i="28"/>
  <c r="AH7" i="28"/>
  <c r="AH156" i="28" s="1"/>
  <c r="AD5" i="28"/>
  <c r="Z3" i="28"/>
  <c r="W30" i="28"/>
  <c r="S28" i="28"/>
  <c r="O26" i="28"/>
  <c r="K24" i="28"/>
  <c r="G22" i="28"/>
  <c r="AG19" i="28"/>
  <c r="AC17" i="28"/>
  <c r="AC229" i="28" s="1"/>
  <c r="Y15" i="28"/>
  <c r="U13" i="28"/>
  <c r="Q11" i="28"/>
  <c r="M9" i="28"/>
  <c r="I7" i="28"/>
  <c r="I156" i="28" s="1"/>
  <c r="AI4" i="28"/>
  <c r="AI46" i="28" s="1"/>
  <c r="AE2" i="28"/>
  <c r="AB29" i="28"/>
  <c r="X27" i="28"/>
  <c r="T25" i="28"/>
  <c r="P23" i="28"/>
  <c r="L21" i="28"/>
  <c r="H19" i="28"/>
  <c r="AH16" i="28"/>
  <c r="AH232" i="28" s="1"/>
  <c r="AD14" i="28"/>
  <c r="Z12" i="28"/>
  <c r="V10" i="28"/>
  <c r="R8" i="28"/>
  <c r="N6" i="28"/>
  <c r="N47" i="28" s="1"/>
  <c r="J4" i="28"/>
  <c r="J46" i="28" s="1"/>
  <c r="AJ30" i="28"/>
  <c r="AF28" i="28"/>
  <c r="AB26" i="28"/>
  <c r="X24" i="28"/>
  <c r="T22" i="28"/>
  <c r="P20" i="28"/>
  <c r="L18" i="28"/>
  <c r="L233" i="28" s="1"/>
  <c r="H16" i="28"/>
  <c r="H232" i="28" s="1"/>
  <c r="AH13" i="28"/>
  <c r="AD11" i="28"/>
  <c r="Z9" i="28"/>
  <c r="V7" i="28"/>
  <c r="V156" i="28" s="1"/>
  <c r="R5" i="28"/>
  <c r="N3" i="28"/>
  <c r="U22" i="28"/>
  <c r="S5" i="28"/>
  <c r="AI17" i="28"/>
  <c r="AI229" i="28" s="1"/>
  <c r="U30" i="28"/>
  <c r="S13" i="28"/>
  <c r="AI25" i="28"/>
  <c r="AG8" i="28"/>
  <c r="S21" i="28"/>
  <c r="Q4" i="28"/>
  <c r="Q46" i="28" s="1"/>
  <c r="AG16" i="28"/>
  <c r="AG232" i="28" s="1"/>
  <c r="G27" i="28"/>
  <c r="AI9" i="28"/>
  <c r="M10" i="28"/>
  <c r="Y16" i="28"/>
  <c r="Y232" i="28" s="1"/>
  <c r="AC27" i="28"/>
  <c r="M19" i="28"/>
  <c r="AA10" i="28"/>
  <c r="K2" i="28"/>
  <c r="Z22" i="28"/>
  <c r="J14" i="28"/>
  <c r="AB7" i="28"/>
  <c r="AB156" i="28" s="1"/>
  <c r="AG30" i="28"/>
  <c r="AE25" i="28"/>
  <c r="AA19" i="28"/>
  <c r="S15" i="28"/>
  <c r="K11" i="28"/>
  <c r="AG6" i="28"/>
  <c r="AG47" i="28" s="1"/>
  <c r="Y2" i="28"/>
  <c r="AJ28" i="28"/>
  <c r="AF26" i="28"/>
  <c r="AB24" i="28"/>
  <c r="X22" i="28"/>
  <c r="T20" i="28"/>
  <c r="P18" i="28"/>
  <c r="P233" i="28" s="1"/>
  <c r="L16" i="28"/>
  <c r="L232" i="28" s="1"/>
  <c r="H14" i="28"/>
  <c r="AH11" i="28"/>
  <c r="AD9" i="28"/>
  <c r="Z7" i="28"/>
  <c r="Z156" i="28" s="1"/>
  <c r="V5" i="28"/>
  <c r="R3" i="28"/>
  <c r="O30" i="28"/>
  <c r="K28" i="28"/>
  <c r="G26" i="28"/>
  <c r="AG23" i="28"/>
  <c r="AC21" i="28"/>
  <c r="Y19" i="28"/>
  <c r="U17" i="28"/>
  <c r="U229" i="28" s="1"/>
  <c r="Q15" i="28"/>
  <c r="M13" i="28"/>
  <c r="I11" i="28"/>
  <c r="AI8" i="28"/>
  <c r="AE6" i="28"/>
  <c r="AE47" i="28" s="1"/>
  <c r="AA4" i="28"/>
  <c r="AA46" i="28" s="1"/>
  <c r="W2" i="28"/>
  <c r="T29" i="28"/>
  <c r="P27" i="28"/>
  <c r="L25" i="28"/>
  <c r="H23" i="28"/>
  <c r="AH20" i="28"/>
  <c r="AD18" i="28"/>
  <c r="AD233" i="28" s="1"/>
  <c r="Z16" i="28"/>
  <c r="Z232" i="28" s="1"/>
  <c r="V14" i="28"/>
  <c r="R12" i="28"/>
  <c r="N10" i="28"/>
  <c r="J8" i="28"/>
  <c r="AJ5" i="28"/>
  <c r="AF3" i="28"/>
  <c r="AB30" i="28"/>
  <c r="X28" i="28"/>
  <c r="T26" i="28"/>
  <c r="P24" i="28"/>
  <c r="L22" i="28"/>
  <c r="H20" i="28"/>
  <c r="AH17" i="28"/>
  <c r="AH229" i="28" s="1"/>
  <c r="AD15" i="28"/>
  <c r="Z13" i="28"/>
  <c r="V11" i="28"/>
  <c r="R9" i="28"/>
  <c r="N7" i="28"/>
  <c r="N156" i="28" s="1"/>
  <c r="J5" i="28"/>
  <c r="AJ2" i="28"/>
  <c r="Q20" i="28"/>
  <c r="O3" i="28"/>
  <c r="AE15" i="28"/>
  <c r="Q28" i="28"/>
  <c r="O11" i="28"/>
  <c r="AE23" i="28"/>
  <c r="AC6" i="28"/>
  <c r="AC47" i="28" s="1"/>
  <c r="O19" i="28"/>
  <c r="M2" i="28"/>
  <c r="AC14" i="28"/>
  <c r="AG24" i="28"/>
  <c r="AE7" i="28"/>
  <c r="AE156" i="28" s="1"/>
  <c r="K25" i="28"/>
  <c r="U27" i="28"/>
  <c r="AI18" i="28"/>
  <c r="AI233" i="28" s="1"/>
  <c r="S10" i="28"/>
  <c r="AH30" i="28"/>
  <c r="R22" i="28"/>
  <c r="AF13" i="28"/>
  <c r="T7" i="28"/>
  <c r="T156" i="28" s="1"/>
  <c r="Q30" i="28"/>
  <c r="U24" i="28"/>
  <c r="S19" i="28"/>
  <c r="K15" i="28"/>
  <c r="AG10" i="28"/>
  <c r="Y6" i="28"/>
  <c r="Y47" i="28" s="1"/>
  <c r="Q2" i="28"/>
  <c r="AB28" i="28"/>
  <c r="X26" i="28"/>
  <c r="T24" i="28"/>
  <c r="P22" i="28"/>
  <c r="L20" i="28"/>
  <c r="H18" i="28"/>
  <c r="H233" i="28" s="1"/>
  <c r="AH15" i="28"/>
  <c r="AD13" i="28"/>
  <c r="Z11" i="28"/>
  <c r="V9" i="28"/>
  <c r="R7" i="28"/>
  <c r="R156" i="28" s="1"/>
  <c r="N5" i="28"/>
  <c r="J3" i="28"/>
  <c r="G30" i="28"/>
  <c r="AG27" i="28"/>
  <c r="AC25" i="28"/>
  <c r="Y23" i="28"/>
  <c r="U21" i="28"/>
  <c r="Q19" i="28"/>
  <c r="M17" i="28"/>
  <c r="M229" i="28" s="1"/>
  <c r="I15" i="28"/>
  <c r="AI12" i="28"/>
  <c r="AE10" i="28"/>
  <c r="AA8" i="28"/>
  <c r="W6" i="28"/>
  <c r="W47" i="28" s="1"/>
  <c r="S4" i="28"/>
  <c r="S46" i="28" s="1"/>
  <c r="O2" i="28"/>
  <c r="L29" i="28"/>
  <c r="H27" i="28"/>
  <c r="AH24" i="28"/>
  <c r="AD22" i="28"/>
  <c r="Z20" i="28"/>
  <c r="V18" i="28"/>
  <c r="V233" i="28" s="1"/>
  <c r="R16" i="28"/>
  <c r="R232" i="28" s="1"/>
  <c r="N14" i="28"/>
  <c r="J12" i="28"/>
  <c r="AJ9" i="28"/>
  <c r="AF7" i="28"/>
  <c r="AF156" i="28" s="1"/>
  <c r="AB5" i="28"/>
  <c r="X3" i="28"/>
  <c r="T30" i="28"/>
  <c r="P28" i="28"/>
  <c r="L26" i="28"/>
  <c r="H24" i="28"/>
  <c r="AH21" i="28"/>
  <c r="AD19" i="28"/>
  <c r="Z17" i="28"/>
  <c r="Z229" i="28" s="1"/>
  <c r="V15" i="28"/>
  <c r="R13" i="28"/>
  <c r="N11" i="28"/>
  <c r="J9" i="28"/>
  <c r="AJ6" i="28"/>
  <c r="AJ47" i="28" s="1"/>
  <c r="AF4" i="28"/>
  <c r="AF46" i="28" s="1"/>
  <c r="AB2" i="28"/>
  <c r="M18" i="28"/>
  <c r="M233" i="28" s="1"/>
  <c r="AC30" i="28"/>
  <c r="AA13" i="28"/>
  <c r="M26" i="28"/>
  <c r="K9" i="28"/>
  <c r="AA21" i="28"/>
  <c r="Y4" i="28"/>
  <c r="Y46" i="28" s="1"/>
  <c r="K17" i="28"/>
  <c r="K229" i="28" s="1"/>
  <c r="AA29" i="28"/>
  <c r="Y12" i="28"/>
  <c r="AC22" i="28"/>
  <c r="AA5" i="28"/>
  <c r="I8" i="28"/>
  <c r="Y25" i="28"/>
  <c r="I17" i="28"/>
  <c r="I229" i="28" s="1"/>
  <c r="W8" i="28"/>
  <c r="H29" i="28"/>
  <c r="V20" i="28"/>
  <c r="AJ11" i="28"/>
  <c r="J6" i="28"/>
  <c r="J47" i="28" s="1"/>
  <c r="I30" i="28"/>
  <c r="AI23" i="28"/>
  <c r="I18" i="28"/>
  <c r="I233" i="28" s="1"/>
  <c r="AE13" i="28"/>
  <c r="W9" i="28"/>
  <c r="O5" i="28"/>
  <c r="X30" i="28"/>
  <c r="T28" i="28"/>
  <c r="P26" i="28"/>
  <c r="L24" i="28"/>
  <c r="H22" i="28"/>
  <c r="AH19" i="28"/>
  <c r="AD17" i="28"/>
  <c r="AD229" i="28" s="1"/>
  <c r="Z15" i="28"/>
  <c r="V13" i="28"/>
  <c r="R11" i="28"/>
  <c r="N9" i="28"/>
  <c r="J7" i="28"/>
  <c r="J156" i="28" s="1"/>
  <c r="AJ4" i="28"/>
  <c r="AJ46" i="28" s="1"/>
  <c r="AF2" i="28"/>
  <c r="AC29" i="28"/>
  <c r="Y27" i="28"/>
  <c r="U25" i="28"/>
  <c r="Q23" i="28"/>
  <c r="M21" i="28"/>
  <c r="I19" i="28"/>
  <c r="AI16" i="28"/>
  <c r="AI232" i="28" s="1"/>
  <c r="AE14" i="28"/>
  <c r="AA12" i="28"/>
  <c r="W10" i="28"/>
  <c r="S8" i="28"/>
  <c r="O6" i="28"/>
  <c r="O47" i="28" s="1"/>
  <c r="K4" i="28"/>
  <c r="K46" i="28" s="1"/>
  <c r="G2" i="28"/>
  <c r="AH28" i="28"/>
  <c r="AD26" i="28"/>
  <c r="Z24" i="28"/>
  <c r="V22" i="28"/>
  <c r="R20" i="28"/>
  <c r="N18" i="28"/>
  <c r="N233" i="28" s="1"/>
  <c r="J16" i="28"/>
  <c r="J232" i="28" s="1"/>
  <c r="AJ13" i="28"/>
  <c r="AF11" i="28"/>
  <c r="AB9" i="28"/>
  <c r="X7" i="28"/>
  <c r="X156" i="28" s="1"/>
  <c r="T5" i="28"/>
  <c r="P3" i="28"/>
  <c r="L30" i="28"/>
  <c r="H28" i="28"/>
  <c r="AH25" i="28"/>
  <c r="AD23" i="28"/>
  <c r="Z21" i="28"/>
  <c r="V19" i="28"/>
  <c r="R17" i="28"/>
  <c r="R229" i="28" s="1"/>
  <c r="N15" i="28"/>
  <c r="J13" i="28"/>
  <c r="AJ10" i="28"/>
  <c r="AF8" i="28"/>
  <c r="AB6" i="28"/>
  <c r="AB47" i="28" s="1"/>
  <c r="X4" i="28"/>
  <c r="X46" i="28" s="1"/>
  <c r="T2" i="28"/>
  <c r="I16" i="28"/>
  <c r="I232" i="28" s="1"/>
  <c r="Y28" i="28"/>
  <c r="W11" i="28"/>
  <c r="I24" i="28"/>
  <c r="G7" i="28"/>
  <c r="W19" i="28"/>
  <c r="U2" i="28"/>
  <c r="G15" i="28"/>
  <c r="W27" i="28"/>
  <c r="U10" i="28"/>
  <c r="Y20" i="28"/>
  <c r="W3" i="28"/>
  <c r="G23" i="28"/>
  <c r="Q25" i="28"/>
  <c r="AE16" i="28"/>
  <c r="AE232" i="28" s="1"/>
  <c r="O8" i="28"/>
  <c r="AD28" i="28"/>
  <c r="N20" i="28"/>
  <c r="AB11" i="28"/>
  <c r="X5" i="28"/>
  <c r="AC28" i="28"/>
  <c r="AA23" i="28"/>
  <c r="AE17" i="28"/>
  <c r="AE229" i="28" s="1"/>
  <c r="W13" i="28"/>
  <c r="O9" i="28"/>
  <c r="G5" i="28"/>
  <c r="P30" i="28"/>
  <c r="L28" i="28"/>
  <c r="H26" i="28"/>
  <c r="AH23" i="28"/>
  <c r="AD21" i="28"/>
  <c r="Z19" i="28"/>
  <c r="V17" i="28"/>
  <c r="V229" i="28" s="1"/>
  <c r="R15" i="28"/>
  <c r="N13" i="28"/>
  <c r="J11" i="28"/>
  <c r="AJ8" i="28"/>
  <c r="AF6" i="28"/>
  <c r="AF47" i="28" s="1"/>
  <c r="AB4" i="28"/>
  <c r="AB46" i="28" s="1"/>
  <c r="X2" i="28"/>
  <c r="U29" i="28"/>
  <c r="Q27" i="28"/>
  <c r="M25" i="28"/>
  <c r="I23" i="28"/>
  <c r="AI20" i="28"/>
  <c r="AE18" i="28"/>
  <c r="AE233" i="28" s="1"/>
  <c r="AA16" i="28"/>
  <c r="AA232" i="28" s="1"/>
  <c r="W14" i="28"/>
  <c r="S12" i="28"/>
  <c r="O10" i="28"/>
  <c r="K8" i="28"/>
  <c r="G6" i="28"/>
  <c r="G47" i="28" s="1"/>
  <c r="AG3" i="28"/>
  <c r="AD30" i="28"/>
  <c r="Z28" i="28"/>
  <c r="V26" i="28"/>
  <c r="R24" i="28"/>
  <c r="N22" i="28"/>
  <c r="J20" i="28"/>
  <c r="AJ17" i="28"/>
  <c r="AJ229" i="28" s="1"/>
  <c r="AF15" i="28"/>
  <c r="AB13" i="28"/>
  <c r="X11" i="28"/>
  <c r="T9" i="28"/>
  <c r="P7" i="28"/>
  <c r="P156" i="28" s="1"/>
  <c r="L5" i="28"/>
  <c r="H3" i="28"/>
  <c r="AH29" i="28"/>
  <c r="AD27" i="28"/>
  <c r="Z25" i="28"/>
  <c r="V23" i="28"/>
  <c r="R21" i="28"/>
  <c r="N19" i="28"/>
  <c r="J17" i="28"/>
  <c r="J229" i="28" s="1"/>
  <c r="AJ14" i="28"/>
  <c r="AF12" i="28"/>
  <c r="AB10" i="28"/>
  <c r="X8" i="28"/>
  <c r="T6" i="28"/>
  <c r="T47" i="28" s="1"/>
  <c r="P4" i="28"/>
  <c r="P46" i="28" s="1"/>
  <c r="L2" i="28"/>
  <c r="AI13" i="28"/>
  <c r="U26" i="28"/>
  <c r="S9" i="28"/>
  <c r="AI21" i="28"/>
  <c r="AG4" i="28"/>
  <c r="AG46" i="28" s="1"/>
  <c r="S17" i="28"/>
  <c r="S229" i="28" s="1"/>
  <c r="AI29" i="28"/>
  <c r="AG12" i="28"/>
  <c r="S25" i="28"/>
  <c r="Q8" i="28"/>
  <c r="U18" i="28"/>
  <c r="U233" i="28" s="1"/>
  <c r="U14" i="28"/>
  <c r="AI5" i="28"/>
  <c r="U23" i="28"/>
  <c r="AI14" i="28"/>
  <c r="S6" i="28"/>
  <c r="S47" i="28" s="1"/>
  <c r="AH26" i="28"/>
  <c r="R18" i="28"/>
  <c r="R233" i="28" s="1"/>
  <c r="R10" i="28"/>
  <c r="P5" i="28"/>
  <c r="M28" i="28"/>
  <c r="Q22" i="28"/>
  <c r="W17" i="28"/>
  <c r="W229" i="28" s="1"/>
  <c r="O13" i="28"/>
  <c r="G9" i="28"/>
  <c r="AC4" i="28"/>
  <c r="AC46" i="28" s="1"/>
  <c r="H30" i="28"/>
  <c r="AH27" i="28"/>
  <c r="AD25" i="28"/>
  <c r="Z23" i="28"/>
  <c r="V21" i="28"/>
  <c r="R19" i="28"/>
  <c r="N17" i="28"/>
  <c r="N229" i="28" s="1"/>
  <c r="J15" i="28"/>
  <c r="AJ12" i="28"/>
  <c r="AF10" i="28"/>
  <c r="AB8" i="28"/>
  <c r="X6" i="28"/>
  <c r="X47" i="28" s="1"/>
  <c r="T4" i="28"/>
  <c r="T46" i="28" s="1"/>
  <c r="P2" i="28"/>
  <c r="M29" i="28"/>
  <c r="I27" i="28"/>
  <c r="AI24" i="28"/>
  <c r="AE22" i="28"/>
  <c r="AA20" i="28"/>
  <c r="W18" i="28"/>
  <c r="W233" i="28" s="1"/>
  <c r="S16" i="28"/>
  <c r="S232" i="28" s="1"/>
  <c r="O14" i="28"/>
  <c r="K12" i="28"/>
  <c r="G10" i="28"/>
  <c r="AG7" i="28"/>
  <c r="AG156" i="28" s="1"/>
  <c r="AC5" i="28"/>
  <c r="Y3" i="28"/>
  <c r="V30" i="28"/>
  <c r="R28" i="28"/>
  <c r="N26" i="28"/>
  <c r="J24" i="28"/>
  <c r="AJ21" i="28"/>
  <c r="AF19" i="28"/>
  <c r="AB17" i="28"/>
  <c r="AB229" i="28" s="1"/>
  <c r="X15" i="28"/>
  <c r="T13" i="28"/>
  <c r="P11" i="28"/>
  <c r="L9" i="28"/>
  <c r="H7" i="28"/>
  <c r="H156" i="28" s="1"/>
  <c r="AH4" i="28"/>
  <c r="AH46" i="28" s="1"/>
  <c r="AD2" i="28"/>
  <c r="Z29" i="28"/>
  <c r="V27" i="28"/>
  <c r="R25" i="28"/>
  <c r="N23" i="28"/>
  <c r="J21" i="28"/>
  <c r="AJ18" i="28"/>
  <c r="AJ233" i="28" s="1"/>
  <c r="AF16" i="28"/>
  <c r="AF232" i="28" s="1"/>
  <c r="AB14" i="28"/>
  <c r="X12" i="28"/>
  <c r="T10" i="28"/>
  <c r="P8" i="28"/>
  <c r="L6" i="28"/>
  <c r="L47" i="28" s="1"/>
  <c r="H4" i="28"/>
  <c r="H46" i="28" s="1"/>
  <c r="AG28" i="28"/>
  <c r="AE11" i="28"/>
  <c r="Q24" i="28"/>
  <c r="O7" i="28"/>
  <c r="O156" i="28" s="1"/>
  <c r="AE19" i="28"/>
  <c r="AC2" i="28"/>
  <c r="O15" i="28"/>
  <c r="AE27" i="28"/>
  <c r="AC10" i="28"/>
  <c r="O23" i="28"/>
  <c r="M6" i="28"/>
  <c r="M47" i="28" s="1"/>
  <c r="Q16" i="28"/>
  <c r="Q232" i="28" s="1"/>
  <c r="S29" i="28"/>
  <c r="AG20" i="28"/>
  <c r="M23" i="28"/>
  <c r="AA14" i="28"/>
  <c r="K6" i="28"/>
  <c r="K47" i="28" s="1"/>
  <c r="Z26" i="28"/>
  <c r="J18" i="28"/>
  <c r="J233" i="28" s="1"/>
  <c r="AF9" i="28"/>
  <c r="AJ3" i="28"/>
  <c r="AI27" i="28"/>
  <c r="AE21" i="28"/>
  <c r="O17" i="28"/>
  <c r="O229" i="28" s="1"/>
  <c r="G13" i="28"/>
  <c r="AC8" i="28"/>
  <c r="U4" i="28"/>
  <c r="U46" i="28" s="1"/>
  <c r="AD29" i="28"/>
  <c r="Z27" i="28"/>
  <c r="V25" i="28"/>
  <c r="R23" i="28"/>
  <c r="N21" i="28"/>
  <c r="J19" i="28"/>
  <c r="AJ16" i="28"/>
  <c r="AJ232" i="28" s="1"/>
  <c r="AF14" i="28"/>
  <c r="AB12" i="28"/>
  <c r="X10" i="28"/>
  <c r="T8" i="28"/>
  <c r="P6" i="28"/>
  <c r="P47" i="28" s="1"/>
  <c r="L4" i="28"/>
  <c r="L46" i="28" s="1"/>
  <c r="H2" i="28"/>
  <c r="AI28" i="28"/>
  <c r="AE26" i="28"/>
  <c r="AA24" i="28"/>
  <c r="W22" i="28"/>
  <c r="S20" i="28"/>
  <c r="O18" i="28"/>
  <c r="O233" i="28" s="1"/>
  <c r="K16" i="28"/>
  <c r="K232" i="28" s="1"/>
  <c r="G14" i="28"/>
  <c r="AG11" i="28"/>
  <c r="AC9" i="28"/>
  <c r="Y7" i="28"/>
  <c r="Y156" i="28" s="1"/>
  <c r="U5" i="28"/>
  <c r="Q3" i="28"/>
  <c r="N30" i="28"/>
  <c r="J28" i="28"/>
  <c r="AJ25" i="28"/>
  <c r="AF23" i="28"/>
  <c r="AB21" i="28"/>
  <c r="X19" i="28"/>
  <c r="T17" i="28"/>
  <c r="T229" i="28" s="1"/>
  <c r="P15" i="28"/>
  <c r="L13" i="28"/>
  <c r="H11" i="28"/>
  <c r="AH8" i="28"/>
  <c r="AD6" i="28"/>
  <c r="AD47" i="28" s="1"/>
  <c r="Z4" i="28"/>
  <c r="Z46" i="28" s="1"/>
  <c r="V2" i="28"/>
  <c r="R29" i="28"/>
  <c r="N27" i="28"/>
  <c r="J25" i="28"/>
  <c r="AJ22" i="28"/>
  <c r="AF20" i="28"/>
  <c r="AB18" i="28"/>
  <c r="AB233" i="28" s="1"/>
  <c r="X16" i="28"/>
  <c r="X232" i="28" s="1"/>
  <c r="T14" i="28"/>
  <c r="P12" i="28"/>
  <c r="L10" i="28"/>
  <c r="H8" i="28"/>
  <c r="AH5" i="28"/>
  <c r="AD3" i="28"/>
  <c r="AC26" i="28"/>
  <c r="AA9" i="28"/>
  <c r="M22" i="28"/>
  <c r="K5" i="28"/>
  <c r="AA17" i="28"/>
  <c r="AA229" i="28" s="1"/>
  <c r="M30" i="28"/>
  <c r="K13" i="28"/>
  <c r="AA25" i="28"/>
  <c r="Y8" i="28"/>
  <c r="K21" i="28"/>
  <c r="I4" i="28"/>
  <c r="I46" i="28" s="1"/>
  <c r="M14" i="28"/>
  <c r="Q12" i="28"/>
  <c r="AE3" i="28"/>
  <c r="E211" i="24"/>
  <c r="Q172" i="39" s="1"/>
  <c r="E58" i="24"/>
  <c r="Q19" i="39" s="1"/>
  <c r="E268" i="24"/>
  <c r="Q228" i="39" s="1"/>
  <c r="E90" i="24"/>
  <c r="Q51" i="39" s="1"/>
  <c r="E108" i="24"/>
  <c r="Q69" i="39" s="1"/>
  <c r="E103" i="24"/>
  <c r="Q64" i="39" s="1"/>
  <c r="E83" i="24"/>
  <c r="Q44" i="39" s="1"/>
  <c r="E78" i="24"/>
  <c r="Q39" i="39" s="1"/>
  <c r="E248" i="24"/>
  <c r="Q207" i="39" s="1"/>
  <c r="E146" i="24"/>
  <c r="Q108" i="39" s="1"/>
  <c r="E262" i="24"/>
  <c r="Q222" i="39" s="1"/>
  <c r="E107" i="24"/>
  <c r="Q68" i="39" s="1"/>
  <c r="E123" i="24"/>
  <c r="Q84" i="39" s="1"/>
  <c r="E127" i="24"/>
  <c r="Q88" i="39" s="1"/>
  <c r="E227" i="24"/>
  <c r="Q188" i="39" s="1"/>
  <c r="AC221" i="24"/>
  <c r="E178" i="22"/>
  <c r="P139" i="39" s="1"/>
  <c r="E177" i="22"/>
  <c r="P138" i="39" s="1"/>
  <c r="E186" i="24"/>
  <c r="Q147" i="39" s="1"/>
  <c r="G198" i="24"/>
  <c r="E183" i="24"/>
  <c r="Q144" i="39" s="1"/>
  <c r="Q166" i="26"/>
  <c r="Q159" i="26"/>
  <c r="Q152" i="26"/>
  <c r="Q161" i="26"/>
  <c r="Q165" i="26"/>
  <c r="Q154" i="26"/>
  <c r="Q160" i="26"/>
  <c r="Q153" i="26"/>
  <c r="Q155" i="26"/>
  <c r="Q164" i="26"/>
  <c r="AA255" i="26"/>
  <c r="AA87" i="26"/>
  <c r="AE264" i="26"/>
  <c r="AE87" i="26"/>
  <c r="AE255" i="26"/>
  <c r="Q180" i="26"/>
  <c r="Q192" i="26"/>
  <c r="Q205" i="26"/>
  <c r="Q203" i="26"/>
  <c r="Q207" i="26"/>
  <c r="Q184" i="26"/>
  <c r="Q197" i="26"/>
  <c r="Q198" i="26"/>
  <c r="Q187" i="26"/>
  <c r="Q201" i="26"/>
  <c r="Q176" i="26"/>
  <c r="Q189" i="26"/>
  <c r="Q202" i="26"/>
  <c r="Q185" i="26"/>
  <c r="Q173" i="26"/>
  <c r="Q204" i="26"/>
  <c r="Q186" i="26"/>
  <c r="Q183" i="26"/>
  <c r="Q182" i="26"/>
  <c r="Q178" i="26"/>
  <c r="Q200" i="26"/>
  <c r="Q175" i="26"/>
  <c r="Q174" i="26"/>
  <c r="Q193" i="26"/>
  <c r="Q177" i="26"/>
  <c r="Q206" i="26"/>
  <c r="Q191" i="26"/>
  <c r="Q181" i="26"/>
  <c r="Q194" i="26"/>
  <c r="Q179" i="26"/>
  <c r="Q190" i="26"/>
  <c r="AB223" i="26"/>
  <c r="AB214" i="26"/>
  <c r="AB222" i="26"/>
  <c r="AB216" i="26"/>
  <c r="AB59" i="26"/>
  <c r="AB212" i="26"/>
  <c r="AB61" i="26"/>
  <c r="AB217" i="26"/>
  <c r="AB60" i="26"/>
  <c r="AB211" i="26"/>
  <c r="AB44" i="26"/>
  <c r="AB67" i="26"/>
  <c r="AB213" i="26"/>
  <c r="AB64" i="26"/>
  <c r="AB58" i="26"/>
  <c r="AB215" i="26"/>
  <c r="AB68" i="26"/>
  <c r="E229" i="26"/>
  <c r="S190" i="39" s="1"/>
  <c r="AJ152" i="26"/>
  <c r="AJ165" i="26"/>
  <c r="AJ161" i="26"/>
  <c r="AJ164" i="26"/>
  <c r="AJ160" i="26"/>
  <c r="AJ153" i="26"/>
  <c r="AJ166" i="26"/>
  <c r="AJ159" i="26"/>
  <c r="AJ154" i="26"/>
  <c r="AJ155" i="26"/>
  <c r="AD207" i="26"/>
  <c r="AD189" i="26"/>
  <c r="AD179" i="26"/>
  <c r="AD176" i="26"/>
  <c r="AD181" i="26"/>
  <c r="AD202" i="26"/>
  <c r="AD201" i="26"/>
  <c r="AD206" i="26"/>
  <c r="AD198" i="26"/>
  <c r="AD173" i="26"/>
  <c r="AD194" i="26"/>
  <c r="AD193" i="26"/>
  <c r="AD191" i="26"/>
  <c r="AD182" i="26"/>
  <c r="AD178" i="26"/>
  <c r="AD177" i="26"/>
  <c r="AD175" i="26"/>
  <c r="AD205" i="26"/>
  <c r="AD203" i="26"/>
  <c r="AD192" i="26"/>
  <c r="AD197" i="26"/>
  <c r="AD187" i="26"/>
  <c r="AD184" i="26"/>
  <c r="AD185" i="26"/>
  <c r="AD183" i="26"/>
  <c r="AD190" i="26"/>
  <c r="AD174" i="26"/>
  <c r="AD204" i="26"/>
  <c r="AD200" i="26"/>
  <c r="AD180" i="26"/>
  <c r="AD186" i="26"/>
  <c r="G261" i="26"/>
  <c r="G93" i="26"/>
  <c r="G134" i="26"/>
  <c r="G105" i="26"/>
  <c r="G111" i="26"/>
  <c r="G110" i="26"/>
  <c r="G94" i="26"/>
  <c r="G117" i="26"/>
  <c r="G246" i="26"/>
  <c r="G80" i="26"/>
  <c r="G114" i="26"/>
  <c r="G98" i="26"/>
  <c r="G104" i="26"/>
  <c r="G103" i="26"/>
  <c r="G102" i="26"/>
  <c r="G72" i="26"/>
  <c r="G109" i="26"/>
  <c r="G252" i="26"/>
  <c r="G238" i="26"/>
  <c r="G79" i="26"/>
  <c r="G182" i="26" s="1"/>
  <c r="G106" i="26"/>
  <c r="G91" i="26"/>
  <c r="G90" i="26"/>
  <c r="G83" i="26"/>
  <c r="G263" i="26"/>
  <c r="G239" i="26"/>
  <c r="G101" i="26"/>
  <c r="G243" i="26"/>
  <c r="G242" i="26"/>
  <c r="G71" i="26"/>
  <c r="G77" i="26"/>
  <c r="G53" i="26"/>
  <c r="G262" i="26"/>
  <c r="G260" i="26"/>
  <c r="G237" i="26"/>
  <c r="G54" i="26"/>
  <c r="G205" i="26" s="1"/>
  <c r="G249" i="26"/>
  <c r="G115" i="26"/>
  <c r="G240" i="26"/>
  <c r="G141" i="26"/>
  <c r="G148" i="26"/>
  <c r="G188" i="26" s="1"/>
  <c r="G147" i="26"/>
  <c r="G138" i="26"/>
  <c r="G116" i="26"/>
  <c r="G137" i="26"/>
  <c r="G241" i="26"/>
  <c r="G107" i="26"/>
  <c r="G142" i="26"/>
  <c r="G113" i="26"/>
  <c r="G140" i="26"/>
  <c r="G139" i="26"/>
  <c r="G118" i="26"/>
  <c r="G108" i="26"/>
  <c r="G73" i="26"/>
  <c r="G202" i="26" s="1"/>
  <c r="G247" i="26"/>
  <c r="G84" i="26"/>
  <c r="G135" i="26"/>
  <c r="G191" i="26" s="1"/>
  <c r="G236" i="26"/>
  <c r="G78" i="26"/>
  <c r="G45" i="26"/>
  <c r="G55" i="26"/>
  <c r="G206" i="26" s="1"/>
  <c r="G146" i="26"/>
  <c r="G186" i="26" s="1"/>
  <c r="G92" i="26"/>
  <c r="G244" i="26"/>
  <c r="G250" i="26"/>
  <c r="G248" i="26"/>
  <c r="G52" i="26"/>
  <c r="G178" i="26" s="1"/>
  <c r="G251" i="26"/>
  <c r="G245" i="26"/>
  <c r="G76" i="26"/>
  <c r="G136" i="26"/>
  <c r="G95" i="26"/>
  <c r="R196" i="26"/>
  <c r="R268" i="26"/>
  <c r="R195" i="26"/>
  <c r="R267" i="26"/>
  <c r="R43" i="26"/>
  <c r="R170" i="26"/>
  <c r="V164" i="26"/>
  <c r="V155" i="26"/>
  <c r="V160" i="26"/>
  <c r="V166" i="26"/>
  <c r="V153" i="26"/>
  <c r="V159" i="26"/>
  <c r="V154" i="26"/>
  <c r="V165" i="26"/>
  <c r="V152" i="26"/>
  <c r="V161" i="26"/>
  <c r="L121" i="26"/>
  <c r="L124" i="26"/>
  <c r="L128" i="26"/>
  <c r="L131" i="26"/>
  <c r="L126" i="26"/>
  <c r="L228" i="26"/>
  <c r="L123" i="26"/>
  <c r="L127" i="26"/>
  <c r="L130" i="26"/>
  <c r="L129" i="26"/>
  <c r="L190" i="26" s="1"/>
  <c r="L125" i="26"/>
  <c r="L122" i="26"/>
  <c r="AC176" i="26"/>
  <c r="AC198" i="26"/>
  <c r="AC173" i="26"/>
  <c r="AC193" i="26"/>
  <c r="AC206" i="26"/>
  <c r="AC190" i="26"/>
  <c r="AC204" i="26"/>
  <c r="AC185" i="26"/>
  <c r="AC182" i="26"/>
  <c r="AC177" i="26"/>
  <c r="AC207" i="26"/>
  <c r="AC183" i="26"/>
  <c r="AC205" i="26"/>
  <c r="AC203" i="26"/>
  <c r="AC202" i="26"/>
  <c r="AC200" i="26"/>
  <c r="AC175" i="26"/>
  <c r="AC197" i="26"/>
  <c r="AC187" i="26"/>
  <c r="AC194" i="26"/>
  <c r="AC184" i="26"/>
  <c r="AC181" i="26"/>
  <c r="AC201" i="26"/>
  <c r="AC189" i="26"/>
  <c r="AC180" i="26"/>
  <c r="AC179" i="26"/>
  <c r="AC178" i="26"/>
  <c r="AC192" i="26"/>
  <c r="AC186" i="26"/>
  <c r="AC191" i="26"/>
  <c r="AC174" i="26"/>
  <c r="AI193" i="26"/>
  <c r="AI174" i="26"/>
  <c r="AI203" i="26"/>
  <c r="AI201" i="26"/>
  <c r="AI191" i="26"/>
  <c r="AI207" i="26"/>
  <c r="AI185" i="26"/>
  <c r="AI183" i="26"/>
  <c r="AI205" i="26"/>
  <c r="AI204" i="26"/>
  <c r="AI177" i="26"/>
  <c r="AI175" i="26"/>
  <c r="AI197" i="26"/>
  <c r="AI200" i="26"/>
  <c r="AI189" i="26"/>
  <c r="AI180" i="26"/>
  <c r="AI202" i="26"/>
  <c r="AI192" i="26"/>
  <c r="AI198" i="26"/>
  <c r="AI181" i="26"/>
  <c r="AI194" i="26"/>
  <c r="AI184" i="26"/>
  <c r="AI190" i="26"/>
  <c r="AI173" i="26"/>
  <c r="AI186" i="26"/>
  <c r="AI176" i="26"/>
  <c r="AI182" i="26"/>
  <c r="AI187" i="26"/>
  <c r="AI178" i="26"/>
  <c r="AI206" i="26"/>
  <c r="AI179" i="26"/>
  <c r="Y204" i="26"/>
  <c r="Y186" i="26"/>
  <c r="Y184" i="26"/>
  <c r="Y175" i="26"/>
  <c r="Y178" i="26"/>
  <c r="Y176" i="26"/>
  <c r="Y205" i="26"/>
  <c r="Y198" i="26"/>
  <c r="Y180" i="26"/>
  <c r="Y201" i="26"/>
  <c r="Y197" i="26"/>
  <c r="Y190" i="26"/>
  <c r="Y203" i="26"/>
  <c r="Y193" i="26"/>
  <c r="Y207" i="26"/>
  <c r="Y189" i="26"/>
  <c r="Y187" i="26"/>
  <c r="Y185" i="26"/>
  <c r="Y206" i="26"/>
  <c r="Y181" i="26"/>
  <c r="Y179" i="26"/>
  <c r="Y177" i="26"/>
  <c r="Y173" i="26"/>
  <c r="Y194" i="26"/>
  <c r="Y192" i="26"/>
  <c r="Y183" i="26"/>
  <c r="Y174" i="26"/>
  <c r="Y202" i="26"/>
  <c r="Y200" i="26"/>
  <c r="Y191" i="26"/>
  <c r="Y182" i="26"/>
  <c r="Q211" i="26"/>
  <c r="Q64" i="26"/>
  <c r="Q60" i="26"/>
  <c r="Q222" i="26"/>
  <c r="Q44" i="26"/>
  <c r="Q213" i="26"/>
  <c r="Q59" i="26"/>
  <c r="Q61" i="26"/>
  <c r="Q217" i="26"/>
  <c r="Q68" i="26"/>
  <c r="Q214" i="26"/>
  <c r="Q223" i="26"/>
  <c r="Q58" i="26"/>
  <c r="Q215" i="26"/>
  <c r="Q216" i="26"/>
  <c r="Q212" i="26"/>
  <c r="Q67" i="26"/>
  <c r="U124" i="26"/>
  <c r="U129" i="26"/>
  <c r="U228" i="26"/>
  <c r="U121" i="26"/>
  <c r="U131" i="26"/>
  <c r="U128" i="26"/>
  <c r="U123" i="26"/>
  <c r="U127" i="26"/>
  <c r="U130" i="26"/>
  <c r="U125" i="26"/>
  <c r="U122" i="26"/>
  <c r="U126" i="26"/>
  <c r="W243" i="26"/>
  <c r="W115" i="26"/>
  <c r="W263" i="26"/>
  <c r="W236" i="26"/>
  <c r="W245" i="26"/>
  <c r="W250" i="26"/>
  <c r="W107" i="26"/>
  <c r="W142" i="26"/>
  <c r="W141" i="26"/>
  <c r="W148" i="26"/>
  <c r="W249" i="26"/>
  <c r="W93" i="26"/>
  <c r="W134" i="26"/>
  <c r="W113" i="26"/>
  <c r="W241" i="26"/>
  <c r="W80" i="26"/>
  <c r="W114" i="26"/>
  <c r="W105" i="26"/>
  <c r="W261" i="26"/>
  <c r="W79" i="26"/>
  <c r="W106" i="26"/>
  <c r="W98" i="26"/>
  <c r="W246" i="26"/>
  <c r="W78" i="26"/>
  <c r="W92" i="26"/>
  <c r="W91" i="26"/>
  <c r="W252" i="26"/>
  <c r="W238" i="26"/>
  <c r="W71" i="26"/>
  <c r="W77" i="26"/>
  <c r="W76" i="26"/>
  <c r="W104" i="26"/>
  <c r="W83" i="26"/>
  <c r="W110" i="26"/>
  <c r="W72" i="26"/>
  <c r="W101" i="26"/>
  <c r="W90" i="26"/>
  <c r="W45" i="26"/>
  <c r="W102" i="26"/>
  <c r="W137" i="26"/>
  <c r="W95" i="26"/>
  <c r="W251" i="26"/>
  <c r="W84" i="26"/>
  <c r="W248" i="26"/>
  <c r="W260" i="26"/>
  <c r="W73" i="26"/>
  <c r="W242" i="26"/>
  <c r="W135" i="26"/>
  <c r="W239" i="26"/>
  <c r="W244" i="26"/>
  <c r="W240" i="26"/>
  <c r="W262" i="26"/>
  <c r="W55" i="26"/>
  <c r="W147" i="26"/>
  <c r="W237" i="26"/>
  <c r="W136" i="26"/>
  <c r="W54" i="26"/>
  <c r="W247" i="26"/>
  <c r="W139" i="26"/>
  <c r="W146" i="26"/>
  <c r="W116" i="26"/>
  <c r="W117" i="26"/>
  <c r="W53" i="26"/>
  <c r="W111" i="26"/>
  <c r="W138" i="26"/>
  <c r="W108" i="26"/>
  <c r="W52" i="26"/>
  <c r="W109" i="26"/>
  <c r="W140" i="26"/>
  <c r="W103" i="26"/>
  <c r="W94" i="26"/>
  <c r="W118" i="26"/>
  <c r="Y218" i="26"/>
  <c r="Y154" i="26"/>
  <c r="Y160" i="26"/>
  <c r="Y153" i="26"/>
  <c r="Y166" i="26"/>
  <c r="Y159" i="26"/>
  <c r="Y152" i="26"/>
  <c r="Y161" i="26"/>
  <c r="Y165" i="26"/>
  <c r="Y155" i="26"/>
  <c r="Y164" i="26"/>
  <c r="H164" i="26"/>
  <c r="H166" i="26"/>
  <c r="H152" i="26"/>
  <c r="H197" i="26" s="1"/>
  <c r="H155" i="26"/>
  <c r="H159" i="26"/>
  <c r="H161" i="26"/>
  <c r="H154" i="26"/>
  <c r="H200" i="26" s="1"/>
  <c r="H160" i="26"/>
  <c r="H165" i="26"/>
  <c r="H153" i="26"/>
  <c r="U217" i="26"/>
  <c r="U67" i="26"/>
  <c r="U213" i="26"/>
  <c r="U68" i="26"/>
  <c r="U211" i="26"/>
  <c r="U60" i="26"/>
  <c r="U58" i="26"/>
  <c r="U216" i="26"/>
  <c r="U44" i="26"/>
  <c r="U223" i="26"/>
  <c r="U222" i="26"/>
  <c r="U64" i="26"/>
  <c r="U215" i="26"/>
  <c r="U61" i="26"/>
  <c r="U59" i="26"/>
  <c r="U214" i="26"/>
  <c r="U212" i="26"/>
  <c r="AB87" i="26"/>
  <c r="AB255" i="26"/>
  <c r="AG249" i="26"/>
  <c r="AG244" i="26"/>
  <c r="AG76" i="26"/>
  <c r="AG84" i="26"/>
  <c r="AG45" i="26"/>
  <c r="AG137" i="26"/>
  <c r="AG116" i="26"/>
  <c r="AG114" i="26"/>
  <c r="AG107" i="26"/>
  <c r="AG241" i="26"/>
  <c r="AG236" i="26"/>
  <c r="AG53" i="26"/>
  <c r="AG246" i="26"/>
  <c r="AG260" i="26"/>
  <c r="AG117" i="26"/>
  <c r="AG108" i="26"/>
  <c r="AG106" i="26"/>
  <c r="AG80" i="26"/>
  <c r="AG263" i="26"/>
  <c r="AG242" i="26"/>
  <c r="AG240" i="26"/>
  <c r="AG238" i="26"/>
  <c r="AG243" i="26"/>
  <c r="AG109" i="26"/>
  <c r="AG94" i="26"/>
  <c r="AG92" i="26"/>
  <c r="AG78" i="26"/>
  <c r="AG248" i="26"/>
  <c r="AG141" i="26"/>
  <c r="AG148" i="26"/>
  <c r="AG147" i="26"/>
  <c r="AG146" i="26"/>
  <c r="AG101" i="26"/>
  <c r="AG72" i="26"/>
  <c r="AG77" i="26"/>
  <c r="AG93" i="26"/>
  <c r="AG262" i="26"/>
  <c r="AG113" i="26"/>
  <c r="AG140" i="26"/>
  <c r="AG139" i="26"/>
  <c r="AG138" i="26"/>
  <c r="AG95" i="26"/>
  <c r="AG245" i="26"/>
  <c r="AG54" i="26"/>
  <c r="AG55" i="26"/>
  <c r="AG247" i="26"/>
  <c r="AG105" i="26"/>
  <c r="AG111" i="26"/>
  <c r="AG118" i="26"/>
  <c r="AG73" i="26"/>
  <c r="AG237" i="26"/>
  <c r="AG71" i="26"/>
  <c r="AG79" i="26"/>
  <c r="AG250" i="26"/>
  <c r="AG252" i="26"/>
  <c r="AG91" i="26"/>
  <c r="AG90" i="26"/>
  <c r="AG83" i="26"/>
  <c r="AG102" i="26"/>
  <c r="AG136" i="26"/>
  <c r="AG134" i="26"/>
  <c r="AG261" i="26"/>
  <c r="AG52" i="26"/>
  <c r="AG239" i="26"/>
  <c r="AG135" i="26"/>
  <c r="AG98" i="26"/>
  <c r="AG104" i="26"/>
  <c r="AG103" i="26"/>
  <c r="AG110" i="26"/>
  <c r="AG251" i="26"/>
  <c r="AG142" i="26"/>
  <c r="AG115" i="26"/>
  <c r="P249" i="26"/>
  <c r="P239" i="26"/>
  <c r="P246" i="26"/>
  <c r="P148" i="26"/>
  <c r="P139" i="26"/>
  <c r="P110" i="26"/>
  <c r="P95" i="26"/>
  <c r="P80" i="26"/>
  <c r="P53" i="26"/>
  <c r="P263" i="26"/>
  <c r="P142" i="26"/>
  <c r="P244" i="26"/>
  <c r="P140" i="26"/>
  <c r="P111" i="26"/>
  <c r="P102" i="26"/>
  <c r="P73" i="26"/>
  <c r="P79" i="26"/>
  <c r="P94" i="26"/>
  <c r="P248" i="26"/>
  <c r="P134" i="26"/>
  <c r="P141" i="26"/>
  <c r="P103" i="26"/>
  <c r="P261" i="26"/>
  <c r="P252" i="26"/>
  <c r="P78" i="26"/>
  <c r="P45" i="26"/>
  <c r="P240" i="26"/>
  <c r="P114" i="26"/>
  <c r="P113" i="26"/>
  <c r="P104" i="26"/>
  <c r="P83" i="26"/>
  <c r="P238" i="26"/>
  <c r="P241" i="26"/>
  <c r="P71" i="26"/>
  <c r="P243" i="26"/>
  <c r="P260" i="26"/>
  <c r="P106" i="26"/>
  <c r="P105" i="26"/>
  <c r="P90" i="26"/>
  <c r="P247" i="26"/>
  <c r="P137" i="26"/>
  <c r="P135" i="26"/>
  <c r="P55" i="26"/>
  <c r="P136" i="26"/>
  <c r="P251" i="26"/>
  <c r="P245" i="26"/>
  <c r="P92" i="26"/>
  <c r="P98" i="26"/>
  <c r="P84" i="26"/>
  <c r="P146" i="26"/>
  <c r="P117" i="26"/>
  <c r="P115" i="26"/>
  <c r="P236" i="26"/>
  <c r="P72" i="26"/>
  <c r="P242" i="26"/>
  <c r="P262" i="26"/>
  <c r="P54" i="26"/>
  <c r="P76" i="26"/>
  <c r="P147" i="26"/>
  <c r="P118" i="26"/>
  <c r="P101" i="26"/>
  <c r="P93" i="26"/>
  <c r="P108" i="26"/>
  <c r="P138" i="26"/>
  <c r="P109" i="26"/>
  <c r="P107" i="26"/>
  <c r="P250" i="26"/>
  <c r="P116" i="26"/>
  <c r="P237" i="26"/>
  <c r="P77" i="26"/>
  <c r="P91" i="26"/>
  <c r="P52" i="26"/>
  <c r="R218" i="26"/>
  <c r="W87" i="26"/>
  <c r="W255" i="26"/>
  <c r="E258" i="24"/>
  <c r="Q218" i="39" s="1"/>
  <c r="H185" i="24"/>
  <c r="E153" i="24"/>
  <c r="Q115" i="39" s="1"/>
  <c r="E207" i="22"/>
  <c r="P168" i="39" s="1"/>
  <c r="O221" i="24"/>
  <c r="E215" i="24"/>
  <c r="Q176" i="39" s="1"/>
  <c r="E61" i="24"/>
  <c r="Q22" i="39" s="1"/>
  <c r="E110" i="24"/>
  <c r="Q71" i="39" s="1"/>
  <c r="E238" i="24"/>
  <c r="Q197" i="39" s="1"/>
  <c r="E102" i="24"/>
  <c r="Q63" i="39" s="1"/>
  <c r="E98" i="24"/>
  <c r="Q59" i="39" s="1"/>
  <c r="E91" i="24"/>
  <c r="Q52" i="39" s="1"/>
  <c r="E242" i="24"/>
  <c r="Q201" i="39" s="1"/>
  <c r="E72" i="24"/>
  <c r="Q33" i="39" s="1"/>
  <c r="E52" i="24"/>
  <c r="Q13" i="39" s="1"/>
  <c r="E249" i="24"/>
  <c r="Q208" i="39" s="1"/>
  <c r="E125" i="24"/>
  <c r="Q86" i="39" s="1"/>
  <c r="E230" i="24"/>
  <c r="Q191" i="39" s="1"/>
  <c r="U221" i="24"/>
  <c r="E206" i="24"/>
  <c r="Q167" i="39" s="1"/>
  <c r="E174" i="24"/>
  <c r="Q135" i="39" s="1"/>
  <c r="E205" i="24"/>
  <c r="Q166" i="39" s="1"/>
  <c r="E176" i="24"/>
  <c r="Q137" i="39" s="1"/>
  <c r="E192" i="22"/>
  <c r="P153" i="39" s="1"/>
  <c r="X255" i="26"/>
  <c r="X87" i="26"/>
  <c r="N223" i="26"/>
  <c r="N211" i="26"/>
  <c r="N67" i="26"/>
  <c r="N215" i="26"/>
  <c r="N60" i="26"/>
  <c r="N217" i="26"/>
  <c r="N59" i="26"/>
  <c r="N222" i="26"/>
  <c r="N68" i="26"/>
  <c r="N213" i="26"/>
  <c r="N58" i="26"/>
  <c r="N212" i="26"/>
  <c r="N64" i="26"/>
  <c r="N61" i="26"/>
  <c r="N44" i="26"/>
  <c r="N214" i="26"/>
  <c r="N216" i="26"/>
  <c r="AF255" i="26"/>
  <c r="AF87" i="26"/>
  <c r="O197" i="26"/>
  <c r="O187" i="26"/>
  <c r="O201" i="26"/>
  <c r="O175" i="26"/>
  <c r="O189" i="26"/>
  <c r="O179" i="26"/>
  <c r="O193" i="26"/>
  <c r="O192" i="26"/>
  <c r="O181" i="26"/>
  <c r="O185" i="26"/>
  <c r="O184" i="26"/>
  <c r="O198" i="26"/>
  <c r="O173" i="26"/>
  <c r="O207" i="26"/>
  <c r="O177" i="26"/>
  <c r="O176" i="26"/>
  <c r="O190" i="26"/>
  <c r="O204" i="26"/>
  <c r="O202" i="26"/>
  <c r="O206" i="26"/>
  <c r="O182" i="26"/>
  <c r="O194" i="26"/>
  <c r="O200" i="26"/>
  <c r="O205" i="26"/>
  <c r="O203" i="26"/>
  <c r="O178" i="26"/>
  <c r="O183" i="26"/>
  <c r="O174" i="26"/>
  <c r="O180" i="26"/>
  <c r="O186" i="26"/>
  <c r="O191" i="26"/>
  <c r="N228" i="26"/>
  <c r="N129" i="26"/>
  <c r="N121" i="26"/>
  <c r="N125" i="26"/>
  <c r="N128" i="26"/>
  <c r="N123" i="26"/>
  <c r="N127" i="26"/>
  <c r="N130" i="26"/>
  <c r="N126" i="26"/>
  <c r="N122" i="26"/>
  <c r="N124" i="26"/>
  <c r="N131" i="26"/>
  <c r="V129" i="26"/>
  <c r="V124" i="26"/>
  <c r="V228" i="26"/>
  <c r="V121" i="26"/>
  <c r="V128" i="26"/>
  <c r="V125" i="26"/>
  <c r="V131" i="26"/>
  <c r="V123" i="26"/>
  <c r="V126" i="26"/>
  <c r="V130" i="26"/>
  <c r="V122" i="26"/>
  <c r="V127" i="26"/>
  <c r="Q264" i="26"/>
  <c r="AH218" i="26"/>
  <c r="K195" i="26"/>
  <c r="K196" i="26"/>
  <c r="K268" i="26"/>
  <c r="K170" i="26"/>
  <c r="K43" i="26"/>
  <c r="K267" i="26"/>
  <c r="O154" i="26"/>
  <c r="O166" i="26"/>
  <c r="O159" i="26"/>
  <c r="O164" i="26"/>
  <c r="O160" i="26"/>
  <c r="O155" i="26"/>
  <c r="O161" i="26"/>
  <c r="O165" i="26"/>
  <c r="O152" i="26"/>
  <c r="O153" i="26"/>
  <c r="AC87" i="26"/>
  <c r="AC255" i="26"/>
  <c r="AI215" i="26"/>
  <c r="AI64" i="26"/>
  <c r="AI213" i="26"/>
  <c r="AI217" i="26"/>
  <c r="AI216" i="26"/>
  <c r="AI211" i="26"/>
  <c r="AI68" i="26"/>
  <c r="AI222" i="26"/>
  <c r="AI58" i="26"/>
  <c r="AI61" i="26"/>
  <c r="AI214" i="26"/>
  <c r="AI59" i="26"/>
  <c r="AI223" i="26"/>
  <c r="AI212" i="26"/>
  <c r="AI44" i="26"/>
  <c r="AI67" i="26"/>
  <c r="AI60" i="26"/>
  <c r="Y212" i="26"/>
  <c r="Y68" i="26"/>
  <c r="Y214" i="26"/>
  <c r="Y58" i="26"/>
  <c r="Y60" i="26"/>
  <c r="Y67" i="26"/>
  <c r="Y44" i="26"/>
  <c r="Y64" i="26"/>
  <c r="Y213" i="26"/>
  <c r="Y61" i="26"/>
  <c r="Y217" i="26"/>
  <c r="Y59" i="26"/>
  <c r="Y216" i="26"/>
  <c r="Y215" i="26"/>
  <c r="Y211" i="26"/>
  <c r="Y222" i="26"/>
  <c r="Y223" i="26"/>
  <c r="AC125" i="26"/>
  <c r="AC129" i="26"/>
  <c r="AC126" i="26"/>
  <c r="AC121" i="26"/>
  <c r="AC124" i="26"/>
  <c r="AC228" i="26"/>
  <c r="AC131" i="26"/>
  <c r="AC128" i="26"/>
  <c r="AC123" i="26"/>
  <c r="AC122" i="26"/>
  <c r="AC130" i="26"/>
  <c r="AC127" i="26"/>
  <c r="AG218" i="26"/>
  <c r="AG155" i="26"/>
  <c r="AG164" i="26"/>
  <c r="AG161" i="26"/>
  <c r="AG165" i="26"/>
  <c r="AG154" i="26"/>
  <c r="AG153" i="26"/>
  <c r="AG166" i="26"/>
  <c r="AG152" i="26"/>
  <c r="AG160" i="26"/>
  <c r="AG159" i="26"/>
  <c r="AF216" i="26"/>
  <c r="AF58" i="26"/>
  <c r="AF215" i="26"/>
  <c r="AF213" i="26"/>
  <c r="AF212" i="26"/>
  <c r="AF61" i="26"/>
  <c r="AF67" i="26"/>
  <c r="AF60" i="26"/>
  <c r="AF211" i="26"/>
  <c r="AF59" i="26"/>
  <c r="AF64" i="26"/>
  <c r="AF68" i="26"/>
  <c r="AF222" i="26"/>
  <c r="AF214" i="26"/>
  <c r="AF217" i="26"/>
  <c r="AF44" i="26"/>
  <c r="AF223" i="26"/>
  <c r="AI131" i="26"/>
  <c r="AI127" i="26"/>
  <c r="AI228" i="26"/>
  <c r="AI130" i="26"/>
  <c r="AI124" i="26"/>
  <c r="AI125" i="26"/>
  <c r="AI123" i="26"/>
  <c r="AI122" i="26"/>
  <c r="AI129" i="26"/>
  <c r="AI121" i="26"/>
  <c r="AI128" i="26"/>
  <c r="AI126" i="26"/>
  <c r="I207" i="26"/>
  <c r="I189" i="26"/>
  <c r="I187" i="26"/>
  <c r="I185" i="26"/>
  <c r="I194" i="26"/>
  <c r="I204" i="26"/>
  <c r="I177" i="26"/>
  <c r="I181" i="26"/>
  <c r="I203" i="26"/>
  <c r="I192" i="26"/>
  <c r="I198" i="26"/>
  <c r="I179" i="26"/>
  <c r="AA218" i="26"/>
  <c r="V216" i="26"/>
  <c r="V59" i="26"/>
  <c r="V214" i="26"/>
  <c r="V211" i="26"/>
  <c r="V61" i="26"/>
  <c r="V68" i="26"/>
  <c r="V217" i="26"/>
  <c r="V58" i="26"/>
  <c r="V213" i="26"/>
  <c r="V64" i="26"/>
  <c r="V60" i="26"/>
  <c r="V67" i="26"/>
  <c r="V215" i="26"/>
  <c r="V212" i="26"/>
  <c r="V223" i="26"/>
  <c r="V222" i="26"/>
  <c r="V44" i="26"/>
  <c r="Z126" i="26"/>
  <c r="Z122" i="26"/>
  <c r="Z125" i="26"/>
  <c r="Z128" i="26"/>
  <c r="Z129" i="26"/>
  <c r="Z124" i="26"/>
  <c r="Z121" i="26"/>
  <c r="Z131" i="26"/>
  <c r="Z228" i="26"/>
  <c r="Z127" i="26"/>
  <c r="Z130" i="26"/>
  <c r="Z123" i="26"/>
  <c r="AC218" i="26"/>
  <c r="V264" i="26"/>
  <c r="I125" i="26"/>
  <c r="I121" i="26"/>
  <c r="I122" i="26"/>
  <c r="I228" i="26"/>
  <c r="I124" i="26"/>
  <c r="I130" i="26"/>
  <c r="I128" i="26"/>
  <c r="I127" i="26"/>
  <c r="I131" i="26"/>
  <c r="I123" i="26"/>
  <c r="I126" i="26"/>
  <c r="I129" i="26"/>
  <c r="I190" i="26" s="1"/>
  <c r="N267" i="26"/>
  <c r="N196" i="26"/>
  <c r="N195" i="26"/>
  <c r="N170" i="26"/>
  <c r="N268" i="26"/>
  <c r="N43" i="26"/>
  <c r="P264" i="26"/>
  <c r="R166" i="26"/>
  <c r="R159" i="26"/>
  <c r="R152" i="26"/>
  <c r="R155" i="26"/>
  <c r="R165" i="26"/>
  <c r="R161" i="26"/>
  <c r="R164" i="26"/>
  <c r="R154" i="26"/>
  <c r="R160" i="26"/>
  <c r="R153" i="26"/>
  <c r="P255" i="26"/>
  <c r="P87" i="26"/>
  <c r="Q267" i="26"/>
  <c r="Q170" i="26"/>
  <c r="Q268" i="26"/>
  <c r="Q43" i="26"/>
  <c r="Q195" i="26"/>
  <c r="Q196" i="26"/>
  <c r="S264" i="26"/>
  <c r="U160" i="26"/>
  <c r="U161" i="26"/>
  <c r="U153" i="26"/>
  <c r="U154" i="26"/>
  <c r="U166" i="26"/>
  <c r="U155" i="26"/>
  <c r="U159" i="26"/>
  <c r="U152" i="26"/>
  <c r="U164" i="26"/>
  <c r="U165" i="26"/>
  <c r="G268" i="26"/>
  <c r="G43" i="26"/>
  <c r="G196" i="26"/>
  <c r="G195" i="26"/>
  <c r="G170" i="26"/>
  <c r="G267" i="26"/>
  <c r="AF126" i="26"/>
  <c r="AF122" i="26"/>
  <c r="AF131" i="26"/>
  <c r="AF129" i="26"/>
  <c r="AF123" i="26"/>
  <c r="AF121" i="26"/>
  <c r="AF125" i="26"/>
  <c r="AF128" i="26"/>
  <c r="AF124" i="26"/>
  <c r="AF228" i="26"/>
  <c r="AF130" i="26"/>
  <c r="AF127" i="26"/>
  <c r="AH248" i="26"/>
  <c r="AH243" i="26"/>
  <c r="AH52" i="26"/>
  <c r="AH146" i="26"/>
  <c r="AH109" i="26"/>
  <c r="AH94" i="26"/>
  <c r="AH79" i="26"/>
  <c r="AH98" i="26"/>
  <c r="AH134" i="26"/>
  <c r="AH240" i="26"/>
  <c r="AH252" i="26"/>
  <c r="AH250" i="26"/>
  <c r="AH138" i="26"/>
  <c r="AH101" i="26"/>
  <c r="AH72" i="26"/>
  <c r="AH78" i="26"/>
  <c r="AH91" i="26"/>
  <c r="AH45" i="26"/>
  <c r="AH262" i="26"/>
  <c r="AH148" i="26"/>
  <c r="AH147" i="26"/>
  <c r="AH118" i="26"/>
  <c r="AH95" i="26"/>
  <c r="AH239" i="26"/>
  <c r="AH71" i="26"/>
  <c r="AH76" i="26"/>
  <c r="AH114" i="26"/>
  <c r="AH247" i="26"/>
  <c r="AH140" i="26"/>
  <c r="AH139" i="26"/>
  <c r="AH110" i="26"/>
  <c r="AH73" i="26"/>
  <c r="AH135" i="26"/>
  <c r="AH55" i="26"/>
  <c r="AH53" i="26"/>
  <c r="AH54" i="26"/>
  <c r="AH261" i="26"/>
  <c r="AH111" i="26"/>
  <c r="AH102" i="26"/>
  <c r="AH241" i="26"/>
  <c r="AH115" i="26"/>
  <c r="AH242" i="26"/>
  <c r="AH244" i="26"/>
  <c r="AH245" i="26"/>
  <c r="AH246" i="26"/>
  <c r="AH104" i="26"/>
  <c r="AH103" i="26"/>
  <c r="AH236" i="26"/>
  <c r="AH136" i="26"/>
  <c r="AH107" i="26"/>
  <c r="AH141" i="26"/>
  <c r="AH92" i="26"/>
  <c r="AH106" i="26"/>
  <c r="AH249" i="26"/>
  <c r="AH238" i="26"/>
  <c r="AH90" i="26"/>
  <c r="AH83" i="26"/>
  <c r="AH137" i="26"/>
  <c r="AH116" i="26"/>
  <c r="AH93" i="26"/>
  <c r="AH113" i="26"/>
  <c r="AH142" i="26"/>
  <c r="AH77" i="26"/>
  <c r="AH105" i="26"/>
  <c r="AH263" i="26"/>
  <c r="AH237" i="26"/>
  <c r="AH251" i="26"/>
  <c r="AH84" i="26"/>
  <c r="AH260" i="26"/>
  <c r="AH117" i="26"/>
  <c r="AH80" i="26"/>
  <c r="AH108" i="26"/>
  <c r="AJ218" i="26"/>
  <c r="M170" i="26"/>
  <c r="M268" i="26"/>
  <c r="M267" i="26"/>
  <c r="M43" i="26"/>
  <c r="M196" i="26"/>
  <c r="M195" i="26"/>
  <c r="O264" i="26"/>
  <c r="Z203" i="26"/>
  <c r="Z193" i="26"/>
  <c r="Z207" i="26"/>
  <c r="Z198" i="26"/>
  <c r="Z197" i="26"/>
  <c r="Z187" i="26"/>
  <c r="Z185" i="26"/>
  <c r="Z206" i="26"/>
  <c r="Z190" i="26"/>
  <c r="Z189" i="26"/>
  <c r="Z179" i="26"/>
  <c r="Z177" i="26"/>
  <c r="Z182" i="26"/>
  <c r="Z181" i="26"/>
  <c r="Z202" i="26"/>
  <c r="Z200" i="26"/>
  <c r="Z191" i="26"/>
  <c r="Z174" i="26"/>
  <c r="Z173" i="26"/>
  <c r="Z194" i="26"/>
  <c r="Z192" i="26"/>
  <c r="Z183" i="26"/>
  <c r="Z204" i="26"/>
  <c r="Z186" i="26"/>
  <c r="Z184" i="26"/>
  <c r="Z175" i="26"/>
  <c r="Z201" i="26"/>
  <c r="Z205" i="26"/>
  <c r="Z178" i="26"/>
  <c r="Z176" i="26"/>
  <c r="Z180" i="26"/>
  <c r="Q249" i="26"/>
  <c r="Q244" i="26"/>
  <c r="Q76" i="26"/>
  <c r="Q90" i="26"/>
  <c r="Q45" i="26"/>
  <c r="Q261" i="26"/>
  <c r="Q245" i="26"/>
  <c r="Q134" i="26"/>
  <c r="Q71" i="26"/>
  <c r="Q241" i="26"/>
  <c r="Q236" i="26"/>
  <c r="Q53" i="26"/>
  <c r="Q84" i="26"/>
  <c r="Q251" i="26"/>
  <c r="Q238" i="26"/>
  <c r="Q243" i="26"/>
  <c r="Q114" i="26"/>
  <c r="Q55" i="26"/>
  <c r="Q263" i="26"/>
  <c r="Q246" i="26"/>
  <c r="Q260" i="26"/>
  <c r="Q242" i="26"/>
  <c r="Q240" i="26"/>
  <c r="Q137" i="26"/>
  <c r="Q136" i="26"/>
  <c r="Q106" i="26"/>
  <c r="Q115" i="26"/>
  <c r="Q248" i="26"/>
  <c r="Q141" i="26"/>
  <c r="Q237" i="26"/>
  <c r="Q147" i="26"/>
  <c r="Q146" i="26"/>
  <c r="Q117" i="26"/>
  <c r="Q116" i="26"/>
  <c r="Q92" i="26"/>
  <c r="Q107" i="26"/>
  <c r="Q262" i="26"/>
  <c r="Q113" i="26"/>
  <c r="Q148" i="26"/>
  <c r="Q139" i="26"/>
  <c r="Q138" i="26"/>
  <c r="Q109" i="26"/>
  <c r="Q108" i="26"/>
  <c r="Q77" i="26"/>
  <c r="Q80" i="26"/>
  <c r="Q247" i="26"/>
  <c r="Q105" i="26"/>
  <c r="Q140" i="26"/>
  <c r="Q111" i="26"/>
  <c r="Q118" i="26"/>
  <c r="Q101" i="26"/>
  <c r="Q94" i="26"/>
  <c r="Q54" i="26"/>
  <c r="Q78" i="26"/>
  <c r="Q250" i="26"/>
  <c r="Q252" i="26"/>
  <c r="Q91" i="26"/>
  <c r="Q104" i="26"/>
  <c r="Q83" i="26"/>
  <c r="Q102" i="26"/>
  <c r="Q73" i="26"/>
  <c r="Q142" i="26"/>
  <c r="Q79" i="26"/>
  <c r="Q93" i="26"/>
  <c r="Q103" i="26"/>
  <c r="Q110" i="26"/>
  <c r="Q95" i="26"/>
  <c r="Q72" i="26"/>
  <c r="Q135" i="26"/>
  <c r="Q239" i="26"/>
  <c r="Q52" i="26"/>
  <c r="Q98" i="26"/>
  <c r="AD264" i="26"/>
  <c r="L152" i="26"/>
  <c r="L197" i="26" s="1"/>
  <c r="L165" i="26"/>
  <c r="L161" i="26"/>
  <c r="L164" i="26"/>
  <c r="L154" i="26"/>
  <c r="L200" i="26" s="1"/>
  <c r="L155" i="26"/>
  <c r="L160" i="26"/>
  <c r="L153" i="26"/>
  <c r="L159" i="26"/>
  <c r="L166" i="26"/>
  <c r="X60" i="26"/>
  <c r="X58" i="26"/>
  <c r="X217" i="26"/>
  <c r="X67" i="26"/>
  <c r="X212" i="26"/>
  <c r="X64" i="26"/>
  <c r="X59" i="26"/>
  <c r="X223" i="26"/>
  <c r="X216" i="26"/>
  <c r="X222" i="26"/>
  <c r="X44" i="26"/>
  <c r="X213" i="26"/>
  <c r="X215" i="26"/>
  <c r="X214" i="26"/>
  <c r="X68" i="26"/>
  <c r="X211" i="26"/>
  <c r="X61" i="26"/>
  <c r="AA123" i="26"/>
  <c r="AA128" i="26"/>
  <c r="AA126" i="26"/>
  <c r="AA130" i="26"/>
  <c r="AA125" i="26"/>
  <c r="AA122" i="26"/>
  <c r="AA228" i="26"/>
  <c r="AA129" i="26"/>
  <c r="AA131" i="26"/>
  <c r="AA127" i="26"/>
  <c r="AA124" i="26"/>
  <c r="AA121" i="26"/>
  <c r="AC237" i="26"/>
  <c r="AC239" i="26"/>
  <c r="AC136" i="26"/>
  <c r="AC115" i="26"/>
  <c r="AC142" i="26"/>
  <c r="AC113" i="26"/>
  <c r="AC140" i="26"/>
  <c r="AC146" i="26"/>
  <c r="AC103" i="26"/>
  <c r="AC252" i="26"/>
  <c r="AC137" i="26"/>
  <c r="AC116" i="26"/>
  <c r="AC107" i="26"/>
  <c r="AC134" i="26"/>
  <c r="AC105" i="26"/>
  <c r="AC138" i="26"/>
  <c r="AC139" i="26"/>
  <c r="AC251" i="26"/>
  <c r="AC117" i="26"/>
  <c r="AC108" i="26"/>
  <c r="AC93" i="26"/>
  <c r="AC114" i="26"/>
  <c r="AC98" i="26"/>
  <c r="AC104" i="26"/>
  <c r="AC118" i="26"/>
  <c r="AC83" i="26"/>
  <c r="AC243" i="26"/>
  <c r="AC109" i="26"/>
  <c r="AC94" i="26"/>
  <c r="AC80" i="26"/>
  <c r="AC106" i="26"/>
  <c r="AC91" i="26"/>
  <c r="AC90" i="26"/>
  <c r="AC110" i="26"/>
  <c r="AC45" i="26"/>
  <c r="AC261" i="26"/>
  <c r="AC263" i="26"/>
  <c r="AC101" i="26"/>
  <c r="AC72" i="26"/>
  <c r="AC79" i="26"/>
  <c r="AC92" i="26"/>
  <c r="AC76" i="26"/>
  <c r="AC84" i="26"/>
  <c r="AC102" i="26"/>
  <c r="AC236" i="26"/>
  <c r="AC246" i="26"/>
  <c r="AC248" i="26"/>
  <c r="AC95" i="26"/>
  <c r="AC250" i="26"/>
  <c r="AC78" i="26"/>
  <c r="AC77" i="26"/>
  <c r="AC53" i="26"/>
  <c r="AC52" i="26"/>
  <c r="AC54" i="26"/>
  <c r="AC245" i="26"/>
  <c r="AC247" i="26"/>
  <c r="AC244" i="26"/>
  <c r="AC135" i="26"/>
  <c r="AC55" i="26"/>
  <c r="AC141" i="26"/>
  <c r="AC148" i="26"/>
  <c r="AC241" i="26"/>
  <c r="AC111" i="26"/>
  <c r="AC262" i="26"/>
  <c r="AC238" i="26"/>
  <c r="AC249" i="26"/>
  <c r="AC260" i="26"/>
  <c r="AC147" i="26"/>
  <c r="AC240" i="26"/>
  <c r="AC73" i="26"/>
  <c r="AC242" i="26"/>
  <c r="AC71" i="26"/>
  <c r="AE218" i="26"/>
  <c r="I221" i="24"/>
  <c r="Q221" i="24"/>
  <c r="T52" i="29"/>
  <c r="Q44" i="29"/>
  <c r="V50" i="29"/>
  <c r="V51" i="29"/>
  <c r="V53" i="29"/>
  <c r="V52" i="29"/>
  <c r="W221" i="24"/>
  <c r="V41" i="33"/>
  <c r="E41" i="33"/>
  <c r="AA41" i="33"/>
  <c r="Z41" i="33"/>
  <c r="D41" i="33"/>
  <c r="P41" i="33"/>
  <c r="S41" i="33"/>
  <c r="A42" i="33"/>
  <c r="B41" i="33"/>
  <c r="AJ41" i="33" s="1"/>
  <c r="O41" i="33"/>
  <c r="M41" i="33"/>
  <c r="G41" i="33"/>
  <c r="H41" i="33" s="1"/>
  <c r="X41" i="33"/>
  <c r="F41" i="33"/>
  <c r="Y41" i="33"/>
  <c r="W41" i="33"/>
  <c r="T41" i="33"/>
  <c r="C41" i="33"/>
  <c r="N41" i="33"/>
  <c r="R41" i="33"/>
  <c r="AC41" i="33"/>
  <c r="AB41" i="33"/>
  <c r="L41" i="33"/>
  <c r="I41" i="33"/>
  <c r="J41" i="33"/>
  <c r="U41" i="33"/>
  <c r="Q41" i="33"/>
  <c r="K41" i="33"/>
  <c r="E156" i="24"/>
  <c r="E59" i="24"/>
  <c r="Q20" i="39" s="1"/>
  <c r="E223" i="24"/>
  <c r="Q184" i="39" s="1"/>
  <c r="E200" i="22"/>
  <c r="P161" i="39" s="1"/>
  <c r="E184" i="22"/>
  <c r="P145" i="39" s="1"/>
  <c r="E195" i="24"/>
  <c r="Q156" i="39" s="1"/>
  <c r="E109" i="24"/>
  <c r="Q70" i="39" s="1"/>
  <c r="E251" i="24"/>
  <c r="Q210" i="39" s="1"/>
  <c r="E136" i="24"/>
  <c r="Q98" i="39" s="1"/>
  <c r="E114" i="24"/>
  <c r="Q75" i="39" s="1"/>
  <c r="E106" i="24"/>
  <c r="Q67" i="39" s="1"/>
  <c r="E237" i="24"/>
  <c r="Q196" i="39" s="1"/>
  <c r="E117" i="24"/>
  <c r="Q78" i="39" s="1"/>
  <c r="E54" i="24"/>
  <c r="Q15" i="39" s="1"/>
  <c r="E126" i="24"/>
  <c r="Q87" i="39" s="1"/>
  <c r="E130" i="24"/>
  <c r="Q91" i="39" s="1"/>
  <c r="R40" i="35"/>
  <c r="F40" i="35"/>
  <c r="U40" i="35"/>
  <c r="C40" i="35"/>
  <c r="B40" i="35"/>
  <c r="AJ40" i="35" s="1"/>
  <c r="L40" i="35"/>
  <c r="Q40" i="35"/>
  <c r="I40" i="35"/>
  <c r="V40" i="35"/>
  <c r="AA40" i="35"/>
  <c r="M40" i="35"/>
  <c r="AC40" i="35"/>
  <c r="K40" i="35"/>
  <c r="A41" i="35"/>
  <c r="Z40" i="35"/>
  <c r="D40" i="35"/>
  <c r="J40" i="35"/>
  <c r="AB40" i="35"/>
  <c r="S40" i="35"/>
  <c r="W40" i="35"/>
  <c r="O40" i="35"/>
  <c r="P40" i="35"/>
  <c r="X40" i="35"/>
  <c r="G40" i="35"/>
  <c r="H40" i="35" s="1"/>
  <c r="T40" i="35"/>
  <c r="N40" i="35"/>
  <c r="E40" i="35"/>
  <c r="Y40" i="35"/>
  <c r="E191" i="24"/>
  <c r="Q152" i="39" s="1"/>
  <c r="E184" i="24"/>
  <c r="Q145" i="39" s="1"/>
  <c r="E190" i="24"/>
  <c r="Q151" i="39" s="1"/>
  <c r="E178" i="24"/>
  <c r="Q139" i="39" s="1"/>
  <c r="O195" i="26"/>
  <c r="O170" i="26"/>
  <c r="O268" i="26"/>
  <c r="O43" i="26"/>
  <c r="O196" i="26"/>
  <c r="O267" i="26"/>
  <c r="L268" i="26"/>
  <c r="L267" i="26"/>
  <c r="L170" i="26"/>
  <c r="L195" i="26"/>
  <c r="L43" i="26"/>
  <c r="L196" i="26"/>
  <c r="P129" i="26"/>
  <c r="P123" i="26"/>
  <c r="P121" i="26"/>
  <c r="P125" i="26"/>
  <c r="P128" i="26"/>
  <c r="P124" i="26"/>
  <c r="P127" i="26"/>
  <c r="P130" i="26"/>
  <c r="P122" i="26"/>
  <c r="P228" i="26"/>
  <c r="P131" i="26"/>
  <c r="P126" i="26"/>
  <c r="T218" i="26"/>
  <c r="P181" i="26"/>
  <c r="P202" i="26"/>
  <c r="P182" i="26"/>
  <c r="P173" i="26"/>
  <c r="P194" i="26"/>
  <c r="P200" i="26"/>
  <c r="P174" i="26"/>
  <c r="P204" i="26"/>
  <c r="P186" i="26"/>
  <c r="P192" i="26"/>
  <c r="P206" i="26"/>
  <c r="P178" i="26"/>
  <c r="P184" i="26"/>
  <c r="P207" i="26"/>
  <c r="P180" i="26"/>
  <c r="P201" i="26"/>
  <c r="P176" i="26"/>
  <c r="P191" i="26"/>
  <c r="P205" i="26"/>
  <c r="P203" i="26"/>
  <c r="P193" i="26"/>
  <c r="P183" i="26"/>
  <c r="P189" i="26"/>
  <c r="P179" i="26"/>
  <c r="P177" i="26"/>
  <c r="P190" i="26"/>
  <c r="P175" i="26"/>
  <c r="P197" i="26"/>
  <c r="P187" i="26"/>
  <c r="P185" i="26"/>
  <c r="P198" i="26"/>
  <c r="I212" i="26"/>
  <c r="I222" i="26"/>
  <c r="I216" i="26"/>
  <c r="I214" i="26"/>
  <c r="I60" i="26"/>
  <c r="I175" i="26" s="1"/>
  <c r="I64" i="26"/>
  <c r="I44" i="26"/>
  <c r="I213" i="26"/>
  <c r="I59" i="26"/>
  <c r="I174" i="26" s="1"/>
  <c r="I61" i="26"/>
  <c r="I176" i="26" s="1"/>
  <c r="I217" i="26"/>
  <c r="I68" i="26"/>
  <c r="I211" i="26"/>
  <c r="I215" i="26"/>
  <c r="I67" i="26"/>
  <c r="I223" i="26"/>
  <c r="I58" i="26"/>
  <c r="I173" i="26" s="1"/>
  <c r="M130" i="26"/>
  <c r="M122" i="26"/>
  <c r="M125" i="26"/>
  <c r="M129" i="26"/>
  <c r="M228" i="26"/>
  <c r="M121" i="26"/>
  <c r="M126" i="26"/>
  <c r="M128" i="26"/>
  <c r="M124" i="26"/>
  <c r="M123" i="26"/>
  <c r="M131" i="26"/>
  <c r="M127" i="26"/>
  <c r="Q218" i="26"/>
  <c r="G218" i="26"/>
  <c r="T228" i="26"/>
  <c r="T130" i="26"/>
  <c r="T127" i="26"/>
  <c r="T122" i="26"/>
  <c r="T125" i="26"/>
  <c r="T124" i="26"/>
  <c r="T121" i="26"/>
  <c r="T131" i="26"/>
  <c r="T128" i="26"/>
  <c r="T126" i="26"/>
  <c r="T123" i="26"/>
  <c r="T129" i="26"/>
  <c r="N264" i="26"/>
  <c r="J128" i="26"/>
  <c r="J125" i="26"/>
  <c r="J129" i="26"/>
  <c r="J190" i="26" s="1"/>
  <c r="J121" i="26"/>
  <c r="J127" i="26"/>
  <c r="J131" i="26"/>
  <c r="J123" i="26"/>
  <c r="J122" i="26"/>
  <c r="J228" i="26"/>
  <c r="J126" i="26"/>
  <c r="J124" i="26"/>
  <c r="J130" i="26"/>
  <c r="M218" i="26"/>
  <c r="AJ43" i="26"/>
  <c r="AJ268" i="26"/>
  <c r="AJ267" i="26"/>
  <c r="AJ196" i="26"/>
  <c r="AJ195" i="26"/>
  <c r="AJ170" i="26"/>
  <c r="AH264" i="26"/>
  <c r="AD218" i="26"/>
  <c r="T193" i="26"/>
  <c r="T206" i="26"/>
  <c r="T182" i="26"/>
  <c r="T179" i="26"/>
  <c r="T185" i="26"/>
  <c r="T174" i="26"/>
  <c r="T180" i="26"/>
  <c r="T177" i="26"/>
  <c r="T191" i="26"/>
  <c r="T205" i="26"/>
  <c r="T202" i="26"/>
  <c r="T183" i="26"/>
  <c r="T197" i="26"/>
  <c r="T194" i="26"/>
  <c r="T200" i="26"/>
  <c r="T175" i="26"/>
  <c r="T189" i="26"/>
  <c r="T186" i="26"/>
  <c r="T192" i="26"/>
  <c r="T181" i="26"/>
  <c r="T178" i="26"/>
  <c r="T207" i="26"/>
  <c r="T184" i="26"/>
  <c r="T198" i="26"/>
  <c r="T173" i="26"/>
  <c r="T203" i="26"/>
  <c r="T201" i="26"/>
  <c r="T176" i="26"/>
  <c r="T190" i="26"/>
  <c r="T204" i="26"/>
  <c r="T187" i="26"/>
  <c r="AA43" i="26"/>
  <c r="AA195" i="26"/>
  <c r="AA196" i="26"/>
  <c r="AA268" i="26"/>
  <c r="AA267" i="26"/>
  <c r="AA170" i="26"/>
  <c r="AC264" i="26"/>
  <c r="AE154" i="26"/>
  <c r="AE166" i="26"/>
  <c r="AE159" i="26"/>
  <c r="AE165" i="26"/>
  <c r="AE152" i="26"/>
  <c r="AE164" i="26"/>
  <c r="AE160" i="26"/>
  <c r="AE153" i="26"/>
  <c r="AE155" i="26"/>
  <c r="AE161" i="26"/>
  <c r="W268" i="26"/>
  <c r="W267" i="26"/>
  <c r="W43" i="26"/>
  <c r="W196" i="26"/>
  <c r="W170" i="26"/>
  <c r="W195" i="26"/>
  <c r="L214" i="26"/>
  <c r="L58" i="26"/>
  <c r="L173" i="26" s="1"/>
  <c r="L215" i="26"/>
  <c r="L223" i="26"/>
  <c r="L213" i="26"/>
  <c r="L216" i="26"/>
  <c r="L222" i="26"/>
  <c r="L211" i="26"/>
  <c r="L59" i="26"/>
  <c r="L174" i="26" s="1"/>
  <c r="L212" i="26"/>
  <c r="L61" i="26"/>
  <c r="L176" i="26" s="1"/>
  <c r="L217" i="26"/>
  <c r="L60" i="26"/>
  <c r="L175" i="26" s="1"/>
  <c r="L64" i="26"/>
  <c r="L68" i="26"/>
  <c r="L67" i="26"/>
  <c r="L44" i="26"/>
  <c r="W174" i="26"/>
  <c r="W180" i="26"/>
  <c r="W201" i="26"/>
  <c r="W183" i="26"/>
  <c r="W205" i="26"/>
  <c r="W203" i="26"/>
  <c r="W193" i="26"/>
  <c r="W175" i="26"/>
  <c r="W197" i="26"/>
  <c r="W187" i="26"/>
  <c r="W185" i="26"/>
  <c r="W184" i="26"/>
  <c r="W189" i="26"/>
  <c r="W179" i="26"/>
  <c r="W177" i="26"/>
  <c r="W176" i="26"/>
  <c r="W181" i="26"/>
  <c r="W202" i="26"/>
  <c r="W207" i="26"/>
  <c r="W198" i="26"/>
  <c r="W173" i="26"/>
  <c r="W194" i="26"/>
  <c r="W206" i="26"/>
  <c r="W200" i="26"/>
  <c r="W182" i="26"/>
  <c r="W178" i="26"/>
  <c r="W191" i="26"/>
  <c r="W192" i="26"/>
  <c r="W190" i="26"/>
  <c r="W204" i="26"/>
  <c r="W186" i="26"/>
  <c r="P218" i="26"/>
  <c r="AB154" i="26"/>
  <c r="AB155" i="26"/>
  <c r="AB160" i="26"/>
  <c r="AB153" i="26"/>
  <c r="AB166" i="26"/>
  <c r="AB159" i="26"/>
  <c r="AB152" i="26"/>
  <c r="AB165" i="26"/>
  <c r="AB164" i="26"/>
  <c r="AB161" i="26"/>
  <c r="S194" i="26"/>
  <c r="S177" i="26"/>
  <c r="S191" i="26"/>
  <c r="S205" i="26"/>
  <c r="S186" i="26"/>
  <c r="S183" i="26"/>
  <c r="S197" i="26"/>
  <c r="S180" i="26"/>
  <c r="S178" i="26"/>
  <c r="S200" i="26"/>
  <c r="S175" i="26"/>
  <c r="S189" i="26"/>
  <c r="S204" i="26"/>
  <c r="S192" i="26"/>
  <c r="S181" i="26"/>
  <c r="S207" i="26"/>
  <c r="S184" i="26"/>
  <c r="S198" i="26"/>
  <c r="S173" i="26"/>
  <c r="S201" i="26"/>
  <c r="S176" i="26"/>
  <c r="S190" i="26"/>
  <c r="S203" i="26"/>
  <c r="S193" i="26"/>
  <c r="S206" i="26"/>
  <c r="S182" i="26"/>
  <c r="S187" i="26"/>
  <c r="S174" i="26"/>
  <c r="S179" i="26"/>
  <c r="S202" i="26"/>
  <c r="S185" i="26"/>
  <c r="X155" i="26"/>
  <c r="X159" i="26"/>
  <c r="X161" i="26"/>
  <c r="X154" i="26"/>
  <c r="X160" i="26"/>
  <c r="X153" i="26"/>
  <c r="X165" i="26"/>
  <c r="X152" i="26"/>
  <c r="X164" i="26"/>
  <c r="X166" i="26"/>
  <c r="D48" i="29"/>
  <c r="D52" i="29"/>
  <c r="D49" i="29"/>
  <c r="D51" i="29"/>
  <c r="D47" i="29"/>
  <c r="D50" i="29"/>
  <c r="E154" i="24"/>
  <c r="Q116" i="39" s="1"/>
  <c r="E161" i="24"/>
  <c r="Q123" i="39" s="1"/>
  <c r="E181" i="22"/>
  <c r="P142" i="39" s="1"/>
  <c r="AI221" i="24"/>
  <c r="E216" i="24"/>
  <c r="Q177" i="39" s="1"/>
  <c r="E60" i="24"/>
  <c r="Q21" i="39" s="1"/>
  <c r="E261" i="24"/>
  <c r="Q221" i="39" s="1"/>
  <c r="E115" i="24"/>
  <c r="Q76" i="39" s="1"/>
  <c r="E246" i="24"/>
  <c r="Q205" i="39" s="1"/>
  <c r="E139" i="24"/>
  <c r="Q101" i="39" s="1"/>
  <c r="E105" i="24"/>
  <c r="Q66" i="39" s="1"/>
  <c r="E80" i="24"/>
  <c r="Q41" i="39" s="1"/>
  <c r="E79" i="24"/>
  <c r="Q40" i="39" s="1"/>
  <c r="E263" i="24"/>
  <c r="Q223" i="39" s="1"/>
  <c r="E53" i="24"/>
  <c r="Q14" i="39" s="1"/>
  <c r="E228" i="24"/>
  <c r="Q189" i="39" s="1"/>
  <c r="E231" i="24"/>
  <c r="Q192" i="39" s="1"/>
  <c r="E173" i="22"/>
  <c r="P134" i="39" s="1"/>
  <c r="G179" i="24"/>
  <c r="E175" i="24"/>
  <c r="Q136" i="39" s="1"/>
  <c r="E189" i="22"/>
  <c r="P150" i="39" s="1"/>
  <c r="AF154" i="26"/>
  <c r="AF160" i="26"/>
  <c r="AF153" i="26"/>
  <c r="AF164" i="26"/>
  <c r="AF152" i="26"/>
  <c r="AF159" i="26"/>
  <c r="AF161" i="26"/>
  <c r="AF155" i="26"/>
  <c r="AF165" i="26"/>
  <c r="AF166" i="26"/>
  <c r="R125" i="26"/>
  <c r="R130" i="26"/>
  <c r="R228" i="26"/>
  <c r="R122" i="26"/>
  <c r="R124" i="26"/>
  <c r="R129" i="26"/>
  <c r="R127" i="26"/>
  <c r="R131" i="26"/>
  <c r="R126" i="26"/>
  <c r="R123" i="26"/>
  <c r="R121" i="26"/>
  <c r="R128" i="26"/>
  <c r="J186" i="26"/>
  <c r="J192" i="26"/>
  <c r="J205" i="26"/>
  <c r="J178" i="26"/>
  <c r="J184" i="26"/>
  <c r="J198" i="26"/>
  <c r="J197" i="26"/>
  <c r="J207" i="26"/>
  <c r="J201" i="26"/>
  <c r="J176" i="26"/>
  <c r="J182" i="26"/>
  <c r="J189" i="26"/>
  <c r="J187" i="26"/>
  <c r="J185" i="26"/>
  <c r="J204" i="26"/>
  <c r="J179" i="26"/>
  <c r="J177" i="26"/>
  <c r="J191" i="26"/>
  <c r="J194" i="26"/>
  <c r="J200" i="26"/>
  <c r="J175" i="26"/>
  <c r="J173" i="26"/>
  <c r="J180" i="26"/>
  <c r="J203" i="26"/>
  <c r="J181" i="26"/>
  <c r="J202" i="26"/>
  <c r="J193" i="26"/>
  <c r="J206" i="26"/>
  <c r="J183" i="26"/>
  <c r="J174" i="26"/>
  <c r="V174" i="26"/>
  <c r="V180" i="26"/>
  <c r="V185" i="26"/>
  <c r="V183" i="26"/>
  <c r="V197" i="26"/>
  <c r="V187" i="26"/>
  <c r="V200" i="26"/>
  <c r="V181" i="26"/>
  <c r="V202" i="26"/>
  <c r="V184" i="26"/>
  <c r="V198" i="26"/>
  <c r="V173" i="26"/>
  <c r="V194" i="26"/>
  <c r="V176" i="26"/>
  <c r="V206" i="26"/>
  <c r="V182" i="26"/>
  <c r="V178" i="26"/>
  <c r="V193" i="26"/>
  <c r="V179" i="26"/>
  <c r="V191" i="26"/>
  <c r="V186" i="26"/>
  <c r="V175" i="26"/>
  <c r="V207" i="26"/>
  <c r="V190" i="26"/>
  <c r="V192" i="26"/>
  <c r="V205" i="26"/>
  <c r="V201" i="26"/>
  <c r="V189" i="26"/>
  <c r="V177" i="26"/>
  <c r="V204" i="26"/>
  <c r="V203" i="26"/>
  <c r="G156" i="26"/>
  <c r="G160" i="26"/>
  <c r="G161" i="26"/>
  <c r="G159" i="26"/>
  <c r="G154" i="26"/>
  <c r="G200" i="26" s="1"/>
  <c r="G166" i="26"/>
  <c r="G152" i="26"/>
  <c r="G153" i="26"/>
  <c r="G165" i="26"/>
  <c r="G164" i="26"/>
  <c r="G155" i="26"/>
  <c r="N218" i="26"/>
  <c r="AD123" i="26"/>
  <c r="AD126" i="26"/>
  <c r="AD130" i="26"/>
  <c r="AD122" i="26"/>
  <c r="AD124" i="26"/>
  <c r="AD228" i="26"/>
  <c r="AD129" i="26"/>
  <c r="AD125" i="26"/>
  <c r="AD121" i="26"/>
  <c r="AD131" i="26"/>
  <c r="AD127" i="26"/>
  <c r="AD128" i="26"/>
  <c r="X264" i="26"/>
  <c r="H255" i="26"/>
  <c r="H87" i="26"/>
  <c r="H184" i="26" s="1"/>
  <c r="AA58" i="26"/>
  <c r="AA59" i="26"/>
  <c r="AA222" i="26"/>
  <c r="AA60" i="26"/>
  <c r="AA223" i="26"/>
  <c r="AA211" i="26"/>
  <c r="AA44" i="26"/>
  <c r="AA213" i="26"/>
  <c r="AA64" i="26"/>
  <c r="AA212" i="26"/>
  <c r="AA61" i="26"/>
  <c r="AA68" i="26"/>
  <c r="AA214" i="26"/>
  <c r="AA215" i="26"/>
  <c r="AA217" i="26"/>
  <c r="AA67" i="26"/>
  <c r="AA216" i="26"/>
  <c r="AE127" i="26"/>
  <c r="AE124" i="26"/>
  <c r="AE130" i="26"/>
  <c r="AE126" i="26"/>
  <c r="AE129" i="26"/>
  <c r="AE128" i="26"/>
  <c r="AE131" i="26"/>
  <c r="AE228" i="26"/>
  <c r="AE123" i="26"/>
  <c r="AE122" i="26"/>
  <c r="AE125" i="26"/>
  <c r="AE121" i="26"/>
  <c r="Y249" i="26"/>
  <c r="Y244" i="26"/>
  <c r="Y91" i="26"/>
  <c r="Y90" i="26"/>
  <c r="Y45" i="26"/>
  <c r="Y117" i="26"/>
  <c r="Y116" i="26"/>
  <c r="Y106" i="26"/>
  <c r="Y52" i="26"/>
  <c r="Y241" i="26"/>
  <c r="Y236" i="26"/>
  <c r="Y76" i="26"/>
  <c r="Y84" i="26"/>
  <c r="Y146" i="26"/>
  <c r="Y109" i="26"/>
  <c r="Y108" i="26"/>
  <c r="Y92" i="26"/>
  <c r="Y115" i="26"/>
  <c r="Y263" i="26"/>
  <c r="Y251" i="26"/>
  <c r="Y53" i="26"/>
  <c r="Y245" i="26"/>
  <c r="Y138" i="26"/>
  <c r="Y101" i="26"/>
  <c r="Y94" i="26"/>
  <c r="Y77" i="26"/>
  <c r="Y240" i="26"/>
  <c r="Y248" i="26"/>
  <c r="Y243" i="26"/>
  <c r="Y261" i="26"/>
  <c r="Y147" i="26"/>
  <c r="Y118" i="26"/>
  <c r="Y95" i="26"/>
  <c r="Y72" i="26"/>
  <c r="Y54" i="26"/>
  <c r="Y107" i="26"/>
  <c r="Y262" i="26"/>
  <c r="Y141" i="26"/>
  <c r="Y148" i="26"/>
  <c r="Y139" i="26"/>
  <c r="Y110" i="26"/>
  <c r="Y73" i="26"/>
  <c r="Y238" i="26"/>
  <c r="Y135" i="26"/>
  <c r="Y80" i="26"/>
  <c r="Y247" i="26"/>
  <c r="Y113" i="26"/>
  <c r="Y140" i="26"/>
  <c r="Y111" i="26"/>
  <c r="Y102" i="26"/>
  <c r="Y246" i="26"/>
  <c r="Y142" i="26"/>
  <c r="Y79" i="26"/>
  <c r="Y78" i="26"/>
  <c r="Y250" i="26"/>
  <c r="Y252" i="26"/>
  <c r="Y98" i="26"/>
  <c r="Y104" i="26"/>
  <c r="Y83" i="26"/>
  <c r="Y137" i="26"/>
  <c r="Y136" i="26"/>
  <c r="Y114" i="26"/>
  <c r="Y71" i="26"/>
  <c r="Y93" i="26"/>
  <c r="Y55" i="26"/>
  <c r="Y239" i="26"/>
  <c r="Y260" i="26"/>
  <c r="Y105" i="26"/>
  <c r="Y103" i="26"/>
  <c r="Y237" i="26"/>
  <c r="Y242" i="26"/>
  <c r="Y134" i="26"/>
  <c r="U264" i="26"/>
  <c r="K264" i="26"/>
  <c r="R264" i="26"/>
  <c r="W213" i="26"/>
  <c r="W58" i="26"/>
  <c r="W60" i="26"/>
  <c r="W67" i="26"/>
  <c r="W44" i="26"/>
  <c r="W223" i="26"/>
  <c r="W212" i="26"/>
  <c r="W216" i="26"/>
  <c r="W217" i="26"/>
  <c r="W59" i="26"/>
  <c r="W64" i="26"/>
  <c r="W222" i="26"/>
  <c r="W215" i="26"/>
  <c r="W61" i="26"/>
  <c r="W68" i="26"/>
  <c r="W214" i="26"/>
  <c r="W211" i="26"/>
  <c r="H264" i="26"/>
  <c r="G60" i="26"/>
  <c r="G213" i="26"/>
  <c r="G217" i="26"/>
  <c r="G44" i="26"/>
  <c r="G215" i="26"/>
  <c r="G222" i="26"/>
  <c r="G59" i="26"/>
  <c r="G214" i="26"/>
  <c r="G68" i="26"/>
  <c r="G211" i="26"/>
  <c r="G58" i="26"/>
  <c r="G173" i="26" s="1"/>
  <c r="G223" i="26"/>
  <c r="G67" i="26"/>
  <c r="G216" i="26"/>
  <c r="G212" i="26"/>
  <c r="G61" i="26"/>
  <c r="G64" i="26"/>
  <c r="AG179" i="26"/>
  <c r="AG177" i="26"/>
  <c r="AG183" i="26"/>
  <c r="AG173" i="26"/>
  <c r="AG202" i="26"/>
  <c r="AG200" i="26"/>
  <c r="AG175" i="26"/>
  <c r="AG174" i="26"/>
  <c r="AG194" i="26"/>
  <c r="AG192" i="26"/>
  <c r="AG204" i="26"/>
  <c r="AG186" i="26"/>
  <c r="AG184" i="26"/>
  <c r="AG207" i="26"/>
  <c r="AG198" i="26"/>
  <c r="AG178" i="26"/>
  <c r="AG176" i="26"/>
  <c r="AG205" i="26"/>
  <c r="AG190" i="26"/>
  <c r="AG180" i="26"/>
  <c r="AG201" i="26"/>
  <c r="AG206" i="26"/>
  <c r="AG197" i="26"/>
  <c r="AG182" i="26"/>
  <c r="AG203" i="26"/>
  <c r="AG193" i="26"/>
  <c r="AG189" i="26"/>
  <c r="AG191" i="26"/>
  <c r="AG181" i="26"/>
  <c r="AG187" i="26"/>
  <c r="AG185" i="26"/>
  <c r="AG127" i="26"/>
  <c r="AG123" i="26"/>
  <c r="AG126" i="26"/>
  <c r="AG129" i="26"/>
  <c r="AG121" i="26"/>
  <c r="AG125" i="26"/>
  <c r="AG130" i="26"/>
  <c r="AG228" i="26"/>
  <c r="AG122" i="26"/>
  <c r="AG128" i="26"/>
  <c r="AG131" i="26"/>
  <c r="AG124" i="26"/>
  <c r="T255" i="26"/>
  <c r="T87" i="26"/>
  <c r="R255" i="26"/>
  <c r="R87" i="26"/>
  <c r="H248" i="26"/>
  <c r="H114" i="26"/>
  <c r="H98" i="26"/>
  <c r="H193" i="26" s="1"/>
  <c r="H104" i="26"/>
  <c r="H139" i="26"/>
  <c r="H118" i="26"/>
  <c r="H95" i="26"/>
  <c r="H79" i="26"/>
  <c r="H182" i="26" s="1"/>
  <c r="H53" i="26"/>
  <c r="H240" i="26"/>
  <c r="H106" i="26"/>
  <c r="H91" i="26"/>
  <c r="H90" i="26"/>
  <c r="H111" i="26"/>
  <c r="H110" i="26"/>
  <c r="H73" i="26"/>
  <c r="H202" i="26" s="1"/>
  <c r="H78" i="26"/>
  <c r="H136" i="26"/>
  <c r="H260" i="26"/>
  <c r="H92" i="26"/>
  <c r="H76" i="26"/>
  <c r="H180" i="26" s="1"/>
  <c r="H84" i="26"/>
  <c r="H183" i="26" s="1"/>
  <c r="H103" i="26"/>
  <c r="H102" i="26"/>
  <c r="H247" i="26"/>
  <c r="H71" i="26"/>
  <c r="H72" i="26"/>
  <c r="H251" i="26"/>
  <c r="H245" i="26"/>
  <c r="H77" i="26"/>
  <c r="H252" i="26"/>
  <c r="H178" i="26"/>
  <c r="H83" i="26"/>
  <c r="H239" i="26"/>
  <c r="H135" i="26"/>
  <c r="H191" i="26" s="1"/>
  <c r="H55" i="26"/>
  <c r="H206" i="26" s="1"/>
  <c r="H45" i="26"/>
  <c r="H250" i="26"/>
  <c r="H237" i="26"/>
  <c r="H54" i="26"/>
  <c r="H205" i="26" s="1"/>
  <c r="H238" i="26"/>
  <c r="H262" i="26"/>
  <c r="H246" i="26"/>
  <c r="H137" i="26"/>
  <c r="H115" i="26"/>
  <c r="H116" i="26"/>
  <c r="H242" i="26"/>
  <c r="H261" i="26"/>
  <c r="H141" i="26"/>
  <c r="H148" i="26"/>
  <c r="H188" i="26" s="1"/>
  <c r="H243" i="26"/>
  <c r="H241" i="26"/>
  <c r="H117" i="26"/>
  <c r="H107" i="26"/>
  <c r="H108" i="26"/>
  <c r="H249" i="26"/>
  <c r="H142" i="26"/>
  <c r="H113" i="26"/>
  <c r="H140" i="26"/>
  <c r="H236" i="26"/>
  <c r="H146" i="26"/>
  <c r="H186" i="26" s="1"/>
  <c r="H109" i="26"/>
  <c r="H93" i="26"/>
  <c r="H244" i="26"/>
  <c r="H147" i="26"/>
  <c r="H138" i="26"/>
  <c r="H101" i="26"/>
  <c r="H80" i="26"/>
  <c r="H263" i="26"/>
  <c r="H94" i="26"/>
  <c r="H134" i="26"/>
  <c r="H105" i="26"/>
  <c r="J218" i="26"/>
  <c r="O255" i="26"/>
  <c r="O87" i="26"/>
  <c r="J43" i="26"/>
  <c r="J196" i="26"/>
  <c r="J268" i="26"/>
  <c r="J195" i="26"/>
  <c r="J267" i="26"/>
  <c r="J170" i="26"/>
  <c r="AG268" i="26"/>
  <c r="AG43" i="26"/>
  <c r="AG196" i="26"/>
  <c r="AG195" i="26"/>
  <c r="AG267" i="26"/>
  <c r="AG170" i="26"/>
  <c r="AI264" i="26"/>
  <c r="K87" i="26"/>
  <c r="K184" i="26" s="1"/>
  <c r="K255" i="26"/>
  <c r="U56" i="29" a="1"/>
  <c r="U56" i="29" s="1"/>
  <c r="U58" i="29" a="1"/>
  <c r="U58" i="29" s="1"/>
  <c r="T50" i="29"/>
  <c r="O44" i="29"/>
  <c r="AJ221" i="24"/>
  <c r="G221" i="24"/>
  <c r="E155" i="24"/>
  <c r="Q117" i="39" s="1"/>
  <c r="E164" i="24"/>
  <c r="Q127" i="39" s="1"/>
  <c r="E212" i="24"/>
  <c r="Q173" i="39" s="1"/>
  <c r="E67" i="24"/>
  <c r="Q28" i="39" s="1"/>
  <c r="E68" i="24"/>
  <c r="Q29" i="39" s="1"/>
  <c r="AF221" i="24"/>
  <c r="E244" i="24"/>
  <c r="Q203" i="39" s="1"/>
  <c r="E55" i="24"/>
  <c r="Q16" i="39" s="1"/>
  <c r="E236" i="24"/>
  <c r="Q195" i="39" s="1"/>
  <c r="E118" i="24"/>
  <c r="Q79" i="39" s="1"/>
  <c r="E140" i="24"/>
  <c r="Q102" i="39" s="1"/>
  <c r="E134" i="24"/>
  <c r="Q96" i="39" s="1"/>
  <c r="E141" i="24"/>
  <c r="Q103" i="39" s="1"/>
  <c r="E250" i="24"/>
  <c r="Q209" i="39" s="1"/>
  <c r="E124" i="24"/>
  <c r="Q85" i="39" s="1"/>
  <c r="G203" i="24"/>
  <c r="E200" i="24"/>
  <c r="Q161" i="39" s="1"/>
  <c r="E173" i="24"/>
  <c r="Q134" i="39" s="1"/>
  <c r="J255" i="26"/>
  <c r="J87" i="26"/>
  <c r="S247" i="26"/>
  <c r="S242" i="26"/>
  <c r="S138" i="26"/>
  <c r="S109" i="26"/>
  <c r="S108" i="26"/>
  <c r="S93" i="26"/>
  <c r="S142" i="26"/>
  <c r="S148" i="26"/>
  <c r="S53" i="26"/>
  <c r="S239" i="26"/>
  <c r="S147" i="26"/>
  <c r="S118" i="26"/>
  <c r="S101" i="26"/>
  <c r="S94" i="26"/>
  <c r="S80" i="26"/>
  <c r="S134" i="26"/>
  <c r="S140" i="26"/>
  <c r="S98" i="26"/>
  <c r="S261" i="26"/>
  <c r="S139" i="26"/>
  <c r="S110" i="26"/>
  <c r="S95" i="26"/>
  <c r="S72" i="26"/>
  <c r="S79" i="26"/>
  <c r="S114" i="26"/>
  <c r="S113" i="26"/>
  <c r="S260" i="26"/>
  <c r="S103" i="26"/>
  <c r="S251" i="26"/>
  <c r="S249" i="26"/>
  <c r="S236" i="26"/>
  <c r="S71" i="26"/>
  <c r="S92" i="26"/>
  <c r="S90" i="26"/>
  <c r="S76" i="26"/>
  <c r="S248" i="26"/>
  <c r="S237" i="26"/>
  <c r="S45" i="26"/>
  <c r="S137" i="26"/>
  <c r="S136" i="26"/>
  <c r="S115" i="26"/>
  <c r="S252" i="26"/>
  <c r="S54" i="26"/>
  <c r="S52" i="26"/>
  <c r="S262" i="26"/>
  <c r="S250" i="26"/>
  <c r="S146" i="26"/>
  <c r="S117" i="26"/>
  <c r="S116" i="26"/>
  <c r="S107" i="26"/>
  <c r="S241" i="26"/>
  <c r="S244" i="26"/>
  <c r="S141" i="26"/>
  <c r="S73" i="26"/>
  <c r="S104" i="26"/>
  <c r="S263" i="26"/>
  <c r="S238" i="26"/>
  <c r="S84" i="26"/>
  <c r="S246" i="26"/>
  <c r="S243" i="26"/>
  <c r="S105" i="26"/>
  <c r="S245" i="26"/>
  <c r="S135" i="26"/>
  <c r="S91" i="26"/>
  <c r="S111" i="26"/>
  <c r="S78" i="26"/>
  <c r="S240" i="26"/>
  <c r="S77" i="26"/>
  <c r="S83" i="26"/>
  <c r="S102" i="26"/>
  <c r="S55" i="26"/>
  <c r="S106" i="26"/>
  <c r="S67" i="26"/>
  <c r="S212" i="26"/>
  <c r="S64" i="26"/>
  <c r="S222" i="26"/>
  <c r="S213" i="26"/>
  <c r="S61" i="26"/>
  <c r="S223" i="26"/>
  <c r="S59" i="26"/>
  <c r="S215" i="26"/>
  <c r="S60" i="26"/>
  <c r="S68" i="26"/>
  <c r="S44" i="26"/>
  <c r="S58" i="26"/>
  <c r="S216" i="26"/>
  <c r="S217" i="26"/>
  <c r="S214" i="26"/>
  <c r="S211" i="26"/>
  <c r="X248" i="26"/>
  <c r="X114" i="26"/>
  <c r="X141" i="26"/>
  <c r="X148" i="26"/>
  <c r="X147" i="26"/>
  <c r="X138" i="26"/>
  <c r="X101" i="26"/>
  <c r="X79" i="26"/>
  <c r="X72" i="26"/>
  <c r="X240" i="26"/>
  <c r="X106" i="26"/>
  <c r="X113" i="26"/>
  <c r="X140" i="26"/>
  <c r="X139" i="26"/>
  <c r="X118" i="26"/>
  <c r="X95" i="26"/>
  <c r="X78" i="26"/>
  <c r="X246" i="26"/>
  <c r="X260" i="26"/>
  <c r="X92" i="26"/>
  <c r="X105" i="26"/>
  <c r="X111" i="26"/>
  <c r="X110" i="26"/>
  <c r="X73" i="26"/>
  <c r="X71" i="26"/>
  <c r="X53" i="26"/>
  <c r="X250" i="26"/>
  <c r="X237" i="26"/>
  <c r="X54" i="26"/>
  <c r="X91" i="26"/>
  <c r="X90" i="26"/>
  <c r="X83" i="26"/>
  <c r="X262" i="26"/>
  <c r="X115" i="26"/>
  <c r="X108" i="26"/>
  <c r="X242" i="26"/>
  <c r="X238" i="26"/>
  <c r="X247" i="26"/>
  <c r="X76" i="26"/>
  <c r="X84" i="26"/>
  <c r="X252" i="26"/>
  <c r="X137" i="26"/>
  <c r="X107" i="26"/>
  <c r="X45" i="26"/>
  <c r="X263" i="26"/>
  <c r="X134" i="26"/>
  <c r="X236" i="26"/>
  <c r="X241" i="26"/>
  <c r="X239" i="26"/>
  <c r="X146" i="26"/>
  <c r="X109" i="26"/>
  <c r="X80" i="26"/>
  <c r="X136" i="26"/>
  <c r="X249" i="26"/>
  <c r="X52" i="26"/>
  <c r="X94" i="26"/>
  <c r="X245" i="26"/>
  <c r="X103" i="26"/>
  <c r="X116" i="26"/>
  <c r="X142" i="26"/>
  <c r="X244" i="26"/>
  <c r="X77" i="26"/>
  <c r="X102" i="26"/>
  <c r="X243" i="26"/>
  <c r="X117" i="26"/>
  <c r="X98" i="26"/>
  <c r="X135" i="26"/>
  <c r="X261" i="26"/>
  <c r="X93" i="26"/>
  <c r="X251" i="26"/>
  <c r="X104" i="26"/>
  <c r="X55" i="26"/>
  <c r="M216" i="26"/>
  <c r="M61" i="26"/>
  <c r="M64" i="26"/>
  <c r="M60" i="26"/>
  <c r="M217" i="26"/>
  <c r="M44" i="26"/>
  <c r="M214" i="26"/>
  <c r="M223" i="26"/>
  <c r="M222" i="26"/>
  <c r="M59" i="26"/>
  <c r="M215" i="26"/>
  <c r="M67" i="26"/>
  <c r="M211" i="26"/>
  <c r="M212" i="26"/>
  <c r="M58" i="26"/>
  <c r="M213" i="26"/>
  <c r="M68" i="26"/>
  <c r="X218" i="26"/>
  <c r="I218" i="26"/>
  <c r="V255" i="26"/>
  <c r="V87" i="26"/>
  <c r="L255" i="26"/>
  <c r="L87" i="26"/>
  <c r="L184" i="26" s="1"/>
  <c r="AJ213" i="26"/>
  <c r="AJ216" i="26"/>
  <c r="AJ64" i="26"/>
  <c r="AJ68" i="26"/>
  <c r="AJ211" i="26"/>
  <c r="AJ58" i="26"/>
  <c r="AJ222" i="26"/>
  <c r="AJ215" i="26"/>
  <c r="AJ59" i="26"/>
  <c r="AJ214" i="26"/>
  <c r="AJ61" i="26"/>
  <c r="AJ212" i="26"/>
  <c r="AJ60" i="26"/>
  <c r="AJ67" i="26"/>
  <c r="AJ223" i="26"/>
  <c r="AJ217" i="26"/>
  <c r="AJ44" i="26"/>
  <c r="AH202" i="26"/>
  <c r="AH200" i="26"/>
  <c r="AH175" i="26"/>
  <c r="AH194" i="26"/>
  <c r="AH192" i="26"/>
  <c r="AH180" i="26"/>
  <c r="AH186" i="26"/>
  <c r="AH184" i="26"/>
  <c r="AH198" i="26"/>
  <c r="AH205" i="26"/>
  <c r="AH178" i="26"/>
  <c r="AH176" i="26"/>
  <c r="AH190" i="26"/>
  <c r="AH207" i="26"/>
  <c r="AH201" i="26"/>
  <c r="AH206" i="26"/>
  <c r="AH182" i="26"/>
  <c r="AH197" i="26"/>
  <c r="AH203" i="26"/>
  <c r="AH193" i="26"/>
  <c r="AH174" i="26"/>
  <c r="AH189" i="26"/>
  <c r="AH179" i="26"/>
  <c r="AH177" i="26"/>
  <c r="AH183" i="26"/>
  <c r="AH204" i="26"/>
  <c r="AH173" i="26"/>
  <c r="AH181" i="26"/>
  <c r="AH187" i="26"/>
  <c r="AH185" i="26"/>
  <c r="AH191" i="26"/>
  <c r="AB124" i="26"/>
  <c r="AB131" i="26"/>
  <c r="AB126" i="26"/>
  <c r="AB123" i="26"/>
  <c r="AB127" i="26"/>
  <c r="AB228" i="26"/>
  <c r="AB130" i="26"/>
  <c r="AB122" i="26"/>
  <c r="AB125" i="26"/>
  <c r="AB129" i="26"/>
  <c r="AB121" i="26"/>
  <c r="AB128" i="26"/>
  <c r="I241" i="26"/>
  <c r="I236" i="26"/>
  <c r="I53" i="26"/>
  <c r="I84" i="26"/>
  <c r="I183" i="26" s="1"/>
  <c r="I246" i="26"/>
  <c r="I117" i="26"/>
  <c r="I94" i="26"/>
  <c r="I92" i="26"/>
  <c r="I55" i="26"/>
  <c r="I206" i="26" s="1"/>
  <c r="I263" i="26"/>
  <c r="I240" i="26"/>
  <c r="I245" i="26"/>
  <c r="I243" i="26"/>
  <c r="I146" i="26"/>
  <c r="I186" i="26" s="1"/>
  <c r="I109" i="26"/>
  <c r="I72" i="26"/>
  <c r="I77" i="26"/>
  <c r="I237" i="26"/>
  <c r="I248" i="26"/>
  <c r="I141" i="26"/>
  <c r="I238" i="26"/>
  <c r="I147" i="26"/>
  <c r="I138" i="26"/>
  <c r="I101" i="26"/>
  <c r="I261" i="26"/>
  <c r="I54" i="26"/>
  <c r="I205" i="26" s="1"/>
  <c r="I115" i="26"/>
  <c r="I262" i="26"/>
  <c r="I113" i="26"/>
  <c r="I148" i="26"/>
  <c r="I188" i="26" s="1"/>
  <c r="I139" i="26"/>
  <c r="I118" i="26"/>
  <c r="I95" i="26"/>
  <c r="I242" i="26"/>
  <c r="I93" i="26"/>
  <c r="I107" i="26"/>
  <c r="I247" i="26"/>
  <c r="I105" i="26"/>
  <c r="I140" i="26"/>
  <c r="I111" i="26"/>
  <c r="I110" i="26"/>
  <c r="I73" i="26"/>
  <c r="I202" i="26" s="1"/>
  <c r="I142" i="26"/>
  <c r="I52" i="26"/>
  <c r="I178" i="26" s="1"/>
  <c r="I80" i="26"/>
  <c r="I239" i="26"/>
  <c r="I98" i="26"/>
  <c r="I193" i="26" s="1"/>
  <c r="I103" i="26"/>
  <c r="I102" i="26"/>
  <c r="I136" i="26"/>
  <c r="I134" i="26"/>
  <c r="I135" i="26"/>
  <c r="I191" i="26" s="1"/>
  <c r="I78" i="26"/>
  <c r="I250" i="26"/>
  <c r="I252" i="26"/>
  <c r="I91" i="26"/>
  <c r="I104" i="26"/>
  <c r="I83" i="26"/>
  <c r="I260" i="26"/>
  <c r="I116" i="26"/>
  <c r="I114" i="26"/>
  <c r="I79" i="26"/>
  <c r="I182" i="26" s="1"/>
  <c r="I251" i="26"/>
  <c r="I45" i="26"/>
  <c r="I137" i="26"/>
  <c r="I108" i="26"/>
  <c r="I106" i="26"/>
  <c r="I249" i="26"/>
  <c r="I71" i="26"/>
  <c r="I244" i="26"/>
  <c r="I76" i="26"/>
  <c r="I180" i="26" s="1"/>
  <c r="I90" i="26"/>
  <c r="AD255" i="26"/>
  <c r="AD87" i="26"/>
  <c r="AH255" i="26"/>
  <c r="AH87" i="26"/>
  <c r="X205" i="26"/>
  <c r="X203" i="26"/>
  <c r="X193" i="26"/>
  <c r="X198" i="26"/>
  <c r="X197" i="26"/>
  <c r="X187" i="26"/>
  <c r="X185" i="26"/>
  <c r="X190" i="26"/>
  <c r="X175" i="26"/>
  <c r="X189" i="26"/>
  <c r="X179" i="26"/>
  <c r="X177" i="26"/>
  <c r="X182" i="26"/>
  <c r="X181" i="26"/>
  <c r="X202" i="26"/>
  <c r="X200" i="26"/>
  <c r="X174" i="26"/>
  <c r="X173" i="26"/>
  <c r="X194" i="26"/>
  <c r="X192" i="26"/>
  <c r="X206" i="26"/>
  <c r="X204" i="26"/>
  <c r="X186" i="26"/>
  <c r="X184" i="26"/>
  <c r="X207" i="26"/>
  <c r="X180" i="26"/>
  <c r="X201" i="26"/>
  <c r="X183" i="26"/>
  <c r="X178" i="26"/>
  <c r="X176" i="26"/>
  <c r="X191" i="26"/>
  <c r="X124" i="26"/>
  <c r="X128" i="26"/>
  <c r="X228" i="26"/>
  <c r="X127" i="26"/>
  <c r="X130" i="26"/>
  <c r="X126" i="26"/>
  <c r="X122" i="26"/>
  <c r="X131" i="26"/>
  <c r="X121" i="26"/>
  <c r="X129" i="26"/>
  <c r="X125" i="26"/>
  <c r="X123" i="26"/>
  <c r="Z248" i="26"/>
  <c r="Z243" i="26"/>
  <c r="Z52" i="26"/>
  <c r="Z239" i="26"/>
  <c r="Z237" i="26"/>
  <c r="Z242" i="26"/>
  <c r="Z115" i="26"/>
  <c r="Z141" i="26"/>
  <c r="Z77" i="26"/>
  <c r="Z240" i="26"/>
  <c r="Z236" i="26"/>
  <c r="Z245" i="26"/>
  <c r="Z146" i="26"/>
  <c r="Z137" i="26"/>
  <c r="Z136" i="26"/>
  <c r="Z107" i="26"/>
  <c r="Z113" i="26"/>
  <c r="Z45" i="26"/>
  <c r="Z262" i="26"/>
  <c r="Z148" i="26"/>
  <c r="Z241" i="26"/>
  <c r="Z138" i="26"/>
  <c r="Z117" i="26"/>
  <c r="Z116" i="26"/>
  <c r="Z93" i="26"/>
  <c r="Z105" i="26"/>
  <c r="Z54" i="26"/>
  <c r="Z247" i="26"/>
  <c r="Z140" i="26"/>
  <c r="Z147" i="26"/>
  <c r="Z118" i="26"/>
  <c r="Z109" i="26"/>
  <c r="Z108" i="26"/>
  <c r="Z80" i="26"/>
  <c r="Z98" i="26"/>
  <c r="Z92" i="26"/>
  <c r="Z261" i="26"/>
  <c r="Z139" i="26"/>
  <c r="Z110" i="26"/>
  <c r="Z101" i="26"/>
  <c r="Z94" i="26"/>
  <c r="Z79" i="26"/>
  <c r="Z91" i="26"/>
  <c r="Z142" i="26"/>
  <c r="Z246" i="26"/>
  <c r="Z104" i="26"/>
  <c r="Z111" i="26"/>
  <c r="Z102" i="26"/>
  <c r="Z95" i="26"/>
  <c r="Z72" i="26"/>
  <c r="Z78" i="26"/>
  <c r="Z76" i="26"/>
  <c r="Z134" i="26"/>
  <c r="Z263" i="26"/>
  <c r="Z251" i="26"/>
  <c r="Z84" i="26"/>
  <c r="Z83" i="26"/>
  <c r="Z244" i="26"/>
  <c r="Z250" i="26"/>
  <c r="Z135" i="26"/>
  <c r="Z55" i="26"/>
  <c r="Z106" i="26"/>
  <c r="Z249" i="26"/>
  <c r="Z53" i="26"/>
  <c r="Z238" i="26"/>
  <c r="Z114" i="26"/>
  <c r="Z90" i="26"/>
  <c r="Z103" i="26"/>
  <c r="Z252" i="26"/>
  <c r="Z73" i="26"/>
  <c r="Z260" i="26"/>
  <c r="Z71" i="26"/>
  <c r="AB218" i="26"/>
  <c r="AG255" i="26"/>
  <c r="AG87" i="26"/>
  <c r="G264" i="26"/>
  <c r="AJ124" i="26"/>
  <c r="AJ121" i="26"/>
  <c r="AJ128" i="26"/>
  <c r="AJ131" i="26"/>
  <c r="AJ126" i="26"/>
  <c r="AJ228" i="26"/>
  <c r="AJ123" i="26"/>
  <c r="AJ127" i="26"/>
  <c r="AJ130" i="26"/>
  <c r="AJ125" i="26"/>
  <c r="AJ122" i="26"/>
  <c r="AJ129" i="26"/>
  <c r="Z268" i="26"/>
  <c r="Z195" i="26"/>
  <c r="Z170" i="26"/>
  <c r="Z43" i="26"/>
  <c r="Z196" i="26"/>
  <c r="Z267" i="26"/>
  <c r="I264" i="26"/>
  <c r="P213" i="26"/>
  <c r="P223" i="26"/>
  <c r="P222" i="26"/>
  <c r="P68" i="26"/>
  <c r="P215" i="26"/>
  <c r="P58" i="26"/>
  <c r="P212" i="26"/>
  <c r="P67" i="26"/>
  <c r="P61" i="26"/>
  <c r="P64" i="26"/>
  <c r="P211" i="26"/>
  <c r="P217" i="26"/>
  <c r="P60" i="26"/>
  <c r="P214" i="26"/>
  <c r="P216" i="26"/>
  <c r="P59" i="26"/>
  <c r="P44" i="26"/>
  <c r="S125" i="26"/>
  <c r="S129" i="26"/>
  <c r="S228" i="26"/>
  <c r="S121" i="26"/>
  <c r="S124" i="26"/>
  <c r="S127" i="26"/>
  <c r="S131" i="26"/>
  <c r="S128" i="26"/>
  <c r="S126" i="26"/>
  <c r="S123" i="26"/>
  <c r="S130" i="26"/>
  <c r="S122" i="26"/>
  <c r="U237" i="26"/>
  <c r="U117" i="26"/>
  <c r="U94" i="26"/>
  <c r="U80" i="26"/>
  <c r="U134" i="26"/>
  <c r="U105" i="26"/>
  <c r="U140" i="26"/>
  <c r="U146" i="26"/>
  <c r="U45" i="26"/>
  <c r="U252" i="26"/>
  <c r="U109" i="26"/>
  <c r="U72" i="26"/>
  <c r="U79" i="26"/>
  <c r="U114" i="26"/>
  <c r="U98" i="26"/>
  <c r="U138" i="26"/>
  <c r="U147" i="26"/>
  <c r="U251" i="26"/>
  <c r="U101" i="26"/>
  <c r="U249" i="26"/>
  <c r="U78" i="26"/>
  <c r="U106" i="26"/>
  <c r="U91" i="26"/>
  <c r="U104" i="26"/>
  <c r="U118" i="26"/>
  <c r="U54" i="26"/>
  <c r="U243" i="26"/>
  <c r="U95" i="26"/>
  <c r="U238" i="26"/>
  <c r="U71" i="26"/>
  <c r="U92" i="26"/>
  <c r="U76" i="26"/>
  <c r="U90" i="26"/>
  <c r="U110" i="26"/>
  <c r="U111" i="26"/>
  <c r="U261" i="26"/>
  <c r="U263" i="26"/>
  <c r="U73" i="26"/>
  <c r="U135" i="26"/>
  <c r="U55" i="26"/>
  <c r="U77" i="26"/>
  <c r="U53" i="26"/>
  <c r="U84" i="26"/>
  <c r="U102" i="26"/>
  <c r="U103" i="26"/>
  <c r="U246" i="26"/>
  <c r="U248" i="26"/>
  <c r="U136" i="26"/>
  <c r="U115" i="26"/>
  <c r="U247" i="26"/>
  <c r="U241" i="26"/>
  <c r="U250" i="26"/>
  <c r="U52" i="26"/>
  <c r="U139" i="26"/>
  <c r="U260" i="26"/>
  <c r="U240" i="26"/>
  <c r="U116" i="26"/>
  <c r="U107" i="26"/>
  <c r="U236" i="26"/>
  <c r="U141" i="26"/>
  <c r="U239" i="26"/>
  <c r="U262" i="26"/>
  <c r="U83" i="26"/>
  <c r="U93" i="26"/>
  <c r="U142" i="26"/>
  <c r="U113" i="26"/>
  <c r="U148" i="26"/>
  <c r="U242" i="26"/>
  <c r="U245" i="26"/>
  <c r="U244" i="26"/>
  <c r="U108" i="26"/>
  <c r="U137" i="26"/>
  <c r="W218" i="26"/>
  <c r="AJ238" i="26"/>
  <c r="AJ250" i="26"/>
  <c r="AJ137" i="26"/>
  <c r="AJ108" i="26"/>
  <c r="AJ80" i="26"/>
  <c r="AJ114" i="26"/>
  <c r="AJ113" i="26"/>
  <c r="AJ139" i="26"/>
  <c r="AJ148" i="26"/>
  <c r="AJ260" i="26"/>
  <c r="AJ146" i="26"/>
  <c r="AJ117" i="26"/>
  <c r="AJ94" i="26"/>
  <c r="AJ79" i="26"/>
  <c r="AJ106" i="26"/>
  <c r="AJ105" i="26"/>
  <c r="AJ111" i="26"/>
  <c r="AJ242" i="26"/>
  <c r="AJ245" i="26"/>
  <c r="AJ138" i="26"/>
  <c r="AJ109" i="26"/>
  <c r="AJ72" i="26"/>
  <c r="AJ78" i="26"/>
  <c r="AJ92" i="26"/>
  <c r="AJ98" i="26"/>
  <c r="AJ103" i="26"/>
  <c r="AJ252" i="26"/>
  <c r="AJ118" i="26"/>
  <c r="AJ101" i="26"/>
  <c r="AJ251" i="26"/>
  <c r="AJ71" i="26"/>
  <c r="AJ77" i="26"/>
  <c r="AJ91" i="26"/>
  <c r="AJ83" i="26"/>
  <c r="AJ52" i="26"/>
  <c r="AJ262" i="26"/>
  <c r="AJ244" i="26"/>
  <c r="AJ110" i="26"/>
  <c r="AJ95" i="26"/>
  <c r="AJ135" i="26"/>
  <c r="AJ55" i="26"/>
  <c r="AJ54" i="26"/>
  <c r="AJ76" i="26"/>
  <c r="AJ45" i="26"/>
  <c r="AJ104" i="26"/>
  <c r="AJ247" i="26"/>
  <c r="AJ236" i="26"/>
  <c r="AJ102" i="26"/>
  <c r="AJ73" i="26"/>
  <c r="AJ115" i="26"/>
  <c r="AJ239" i="26"/>
  <c r="AJ263" i="26"/>
  <c r="AJ53" i="26"/>
  <c r="AJ90" i="26"/>
  <c r="AJ246" i="26"/>
  <c r="AJ241" i="26"/>
  <c r="AJ243" i="26"/>
  <c r="AJ116" i="26"/>
  <c r="AJ93" i="26"/>
  <c r="AJ134" i="26"/>
  <c r="AJ141" i="26"/>
  <c r="AJ147" i="26"/>
  <c r="AJ84" i="26"/>
  <c r="AJ136" i="26"/>
  <c r="AJ107" i="26"/>
  <c r="AJ142" i="26"/>
  <c r="AJ237" i="26"/>
  <c r="AJ240" i="26"/>
  <c r="AJ261" i="26"/>
  <c r="AJ140" i="26"/>
  <c r="AJ249" i="26"/>
  <c r="AJ248" i="26"/>
  <c r="S218" i="26"/>
  <c r="AD155" i="26"/>
  <c r="AD160" i="26"/>
  <c r="AD166" i="26"/>
  <c r="AD153" i="26"/>
  <c r="AD159" i="26"/>
  <c r="AD154" i="26"/>
  <c r="AD152" i="26"/>
  <c r="AD161" i="26"/>
  <c r="AD165" i="26"/>
  <c r="AD164" i="26"/>
  <c r="K68" i="26"/>
  <c r="K211" i="26"/>
  <c r="K58" i="26"/>
  <c r="K173" i="26" s="1"/>
  <c r="K61" i="26"/>
  <c r="K176" i="26" s="1"/>
  <c r="K67" i="26"/>
  <c r="K216" i="26"/>
  <c r="K217" i="26"/>
  <c r="K59" i="26"/>
  <c r="K174" i="26" s="1"/>
  <c r="K64" i="26"/>
  <c r="K44" i="26"/>
  <c r="K223" i="26"/>
  <c r="K222" i="26"/>
  <c r="K60" i="26"/>
  <c r="K175" i="26" s="1"/>
  <c r="K213" i="26"/>
  <c r="K212" i="26"/>
  <c r="K215" i="26"/>
  <c r="K214" i="26"/>
  <c r="O127" i="26"/>
  <c r="O126" i="26"/>
  <c r="O228" i="26"/>
  <c r="O124" i="26"/>
  <c r="O130" i="26"/>
  <c r="O122" i="26"/>
  <c r="O125" i="26"/>
  <c r="O129" i="26"/>
  <c r="O128" i="26"/>
  <c r="O123" i="26"/>
  <c r="O121" i="26"/>
  <c r="O131" i="26"/>
  <c r="R44" i="29"/>
  <c r="T53" i="29"/>
  <c r="H42" i="29"/>
  <c r="G2" i="30" s="1" a="1"/>
  <c r="AB48" i="29"/>
  <c r="AB49" i="29"/>
  <c r="AB47" i="29"/>
  <c r="AB50" i="29"/>
  <c r="AB51" i="29"/>
  <c r="AB52" i="29"/>
  <c r="E203" i="22"/>
  <c r="P164" i="39" s="1"/>
  <c r="E220" i="24"/>
  <c r="Q181" i="39" s="1"/>
  <c r="E213" i="24"/>
  <c r="Q174" i="39" s="1"/>
  <c r="E64" i="24"/>
  <c r="Q25" i="39" s="1"/>
  <c r="E170" i="24"/>
  <c r="E148" i="24"/>
  <c r="Q110" i="39" s="1"/>
  <c r="E77" i="24"/>
  <c r="Q38" i="39" s="1"/>
  <c r="E135" i="24"/>
  <c r="Q97" i="39" s="1"/>
  <c r="E137" i="24"/>
  <c r="Q99" i="39" s="1"/>
  <c r="E147" i="24"/>
  <c r="Q109" i="39" s="1"/>
  <c r="E113" i="24"/>
  <c r="Q74" i="39" s="1"/>
  <c r="E93" i="24"/>
  <c r="Q54" i="39" s="1"/>
  <c r="E101" i="24"/>
  <c r="Q62" i="39" s="1"/>
  <c r="E73" i="24"/>
  <c r="Q34" i="39" s="1"/>
  <c r="E131" i="24"/>
  <c r="Q92" i="39" s="1"/>
  <c r="E121" i="24"/>
  <c r="E202" i="24"/>
  <c r="Q163" i="39" s="1"/>
  <c r="E188" i="24"/>
  <c r="Q149" i="39" s="1"/>
  <c r="E187" i="24"/>
  <c r="Q148" i="39" s="1"/>
  <c r="E199" i="24"/>
  <c r="Q160" i="39" s="1"/>
  <c r="E201" i="24"/>
  <c r="Q162" i="39" s="1"/>
  <c r="U218" i="26"/>
  <c r="X170" i="26"/>
  <c r="X43" i="26"/>
  <c r="X267" i="26"/>
  <c r="X196" i="26"/>
  <c r="X195" i="26"/>
  <c r="X268" i="26"/>
  <c r="T238" i="26"/>
  <c r="T242" i="26"/>
  <c r="T137" i="26"/>
  <c r="T108" i="26"/>
  <c r="T93" i="26"/>
  <c r="T114" i="26"/>
  <c r="T98" i="26"/>
  <c r="T111" i="26"/>
  <c r="T140" i="26"/>
  <c r="T260" i="26"/>
  <c r="T146" i="26"/>
  <c r="T117" i="26"/>
  <c r="T94" i="26"/>
  <c r="T80" i="26"/>
  <c r="T106" i="26"/>
  <c r="T91" i="26"/>
  <c r="T103" i="26"/>
  <c r="T84" i="26"/>
  <c r="T245" i="26"/>
  <c r="T138" i="26"/>
  <c r="T109" i="26"/>
  <c r="T72" i="26"/>
  <c r="T79" i="26"/>
  <c r="T92" i="26"/>
  <c r="T76" i="26"/>
  <c r="T83" i="26"/>
  <c r="T52" i="26"/>
  <c r="T262" i="26"/>
  <c r="T244" i="26"/>
  <c r="T110" i="26"/>
  <c r="T95" i="26"/>
  <c r="T243" i="26"/>
  <c r="T71" i="26"/>
  <c r="T54" i="26"/>
  <c r="T248" i="26"/>
  <c r="T250" i="26"/>
  <c r="T148" i="26"/>
  <c r="T247" i="26"/>
  <c r="T236" i="26"/>
  <c r="T102" i="26"/>
  <c r="T73" i="26"/>
  <c r="T135" i="26"/>
  <c r="T55" i="26"/>
  <c r="T141" i="26"/>
  <c r="T237" i="26"/>
  <c r="T246" i="26"/>
  <c r="T241" i="26"/>
  <c r="T240" i="26"/>
  <c r="T116" i="26"/>
  <c r="T107" i="26"/>
  <c r="T134" i="26"/>
  <c r="T105" i="26"/>
  <c r="T139" i="26"/>
  <c r="T90" i="26"/>
  <c r="T136" i="26"/>
  <c r="T147" i="26"/>
  <c r="T263" i="26"/>
  <c r="T45" i="26"/>
  <c r="T261" i="26"/>
  <c r="T115" i="26"/>
  <c r="T104" i="26"/>
  <c r="T252" i="26"/>
  <c r="T78" i="26"/>
  <c r="T239" i="26"/>
  <c r="T249" i="26"/>
  <c r="T142" i="26"/>
  <c r="T118" i="26"/>
  <c r="T77" i="26"/>
  <c r="T251" i="26"/>
  <c r="T113" i="26"/>
  <c r="T101" i="26"/>
  <c r="T53" i="26"/>
  <c r="Z255" i="26"/>
  <c r="Z87" i="26"/>
  <c r="Z218" i="26"/>
  <c r="AH196" i="26"/>
  <c r="AH195" i="26"/>
  <c r="AH170" i="26"/>
  <c r="AH267" i="26"/>
  <c r="AH43" i="26"/>
  <c r="AH268" i="26"/>
  <c r="AF250" i="26"/>
  <c r="AF237" i="26"/>
  <c r="AF252" i="26"/>
  <c r="AF148" i="26"/>
  <c r="AF238" i="26"/>
  <c r="AF146" i="26"/>
  <c r="AF109" i="26"/>
  <c r="AF107" i="26"/>
  <c r="AF136" i="26"/>
  <c r="AF242" i="26"/>
  <c r="AF142" i="26"/>
  <c r="AF141" i="26"/>
  <c r="AF140" i="26"/>
  <c r="AF147" i="26"/>
  <c r="AF138" i="26"/>
  <c r="AF101" i="26"/>
  <c r="AF93" i="26"/>
  <c r="AF53" i="26"/>
  <c r="AF249" i="26"/>
  <c r="AF134" i="26"/>
  <c r="AF113" i="26"/>
  <c r="AF139" i="26"/>
  <c r="AF118" i="26"/>
  <c r="AF95" i="26"/>
  <c r="AF80" i="26"/>
  <c r="AF247" i="26"/>
  <c r="AF248" i="26"/>
  <c r="AF106" i="26"/>
  <c r="AF98" i="26"/>
  <c r="AF90" i="26"/>
  <c r="AF103" i="26"/>
  <c r="AF102" i="26"/>
  <c r="AF261" i="26"/>
  <c r="AF78" i="26"/>
  <c r="AF239" i="26"/>
  <c r="AF240" i="26"/>
  <c r="AF92" i="26"/>
  <c r="AF91" i="26"/>
  <c r="AF84" i="26"/>
  <c r="AF83" i="26"/>
  <c r="AF241" i="26"/>
  <c r="AF244" i="26"/>
  <c r="AF71" i="26"/>
  <c r="AF116" i="26"/>
  <c r="AF260" i="26"/>
  <c r="AF77" i="26"/>
  <c r="AF76" i="26"/>
  <c r="AF52" i="26"/>
  <c r="AF243" i="26"/>
  <c r="AF137" i="26"/>
  <c r="AF135" i="26"/>
  <c r="AF55" i="26"/>
  <c r="AF45" i="26"/>
  <c r="AF251" i="26"/>
  <c r="AF245" i="26"/>
  <c r="AF54" i="26"/>
  <c r="AF262" i="26"/>
  <c r="AF246" i="26"/>
  <c r="AF236" i="26"/>
  <c r="AF117" i="26"/>
  <c r="AF115" i="26"/>
  <c r="AF94" i="26"/>
  <c r="AF108" i="26"/>
  <c r="AF114" i="26"/>
  <c r="AF105" i="26"/>
  <c r="AF104" i="26"/>
  <c r="AF111" i="26"/>
  <c r="AF110" i="26"/>
  <c r="AF263" i="26"/>
  <c r="AF72" i="26"/>
  <c r="AF73" i="26"/>
  <c r="AF79" i="26"/>
  <c r="M264" i="26"/>
  <c r="L262" i="26"/>
  <c r="L244" i="26"/>
  <c r="L110" i="26"/>
  <c r="L73" i="26"/>
  <c r="L202" i="26" s="1"/>
  <c r="L135" i="26"/>
  <c r="L191" i="26" s="1"/>
  <c r="L55" i="26"/>
  <c r="L206" i="26" s="1"/>
  <c r="L77" i="26"/>
  <c r="L76" i="26"/>
  <c r="L180" i="26" s="1"/>
  <c r="L148" i="26"/>
  <c r="L52" i="26"/>
  <c r="L178" i="26" s="1"/>
  <c r="L247" i="26"/>
  <c r="L236" i="26"/>
  <c r="L102" i="26"/>
  <c r="L248" i="26"/>
  <c r="L115" i="26"/>
  <c r="L251" i="26"/>
  <c r="L54" i="26"/>
  <c r="L205" i="26" s="1"/>
  <c r="L53" i="26"/>
  <c r="L263" i="26"/>
  <c r="L261" i="26"/>
  <c r="L249" i="26"/>
  <c r="L250" i="26"/>
  <c r="L136" i="26"/>
  <c r="L107" i="26"/>
  <c r="L237" i="26"/>
  <c r="L242" i="26"/>
  <c r="L147" i="26"/>
  <c r="L246" i="26"/>
  <c r="L241" i="26"/>
  <c r="L137" i="26"/>
  <c r="L116" i="26"/>
  <c r="L93" i="26"/>
  <c r="L142" i="26"/>
  <c r="L141" i="26"/>
  <c r="L139" i="26"/>
  <c r="L104" i="26"/>
  <c r="L238" i="26"/>
  <c r="L243" i="26"/>
  <c r="L117" i="26"/>
  <c r="L108" i="26"/>
  <c r="L80" i="26"/>
  <c r="L134" i="26"/>
  <c r="L113" i="26"/>
  <c r="L111" i="26"/>
  <c r="L90" i="26"/>
  <c r="L260" i="26"/>
  <c r="L146" i="26"/>
  <c r="L186" i="26" s="1"/>
  <c r="L109" i="26"/>
  <c r="L94" i="26"/>
  <c r="L79" i="26"/>
  <c r="L182" i="26" s="1"/>
  <c r="L114" i="26"/>
  <c r="L105" i="26"/>
  <c r="L103" i="26"/>
  <c r="L240" i="26"/>
  <c r="L252" i="26"/>
  <c r="L118" i="26"/>
  <c r="L95" i="26"/>
  <c r="L239" i="26"/>
  <c r="L71" i="26"/>
  <c r="L92" i="26"/>
  <c r="L91" i="26"/>
  <c r="L45" i="26"/>
  <c r="L84" i="26"/>
  <c r="L183" i="26" s="1"/>
  <c r="L98" i="26"/>
  <c r="L193" i="26" s="1"/>
  <c r="L83" i="26"/>
  <c r="L245" i="26"/>
  <c r="L140" i="26"/>
  <c r="L138" i="26"/>
  <c r="L101" i="26"/>
  <c r="L72" i="26"/>
  <c r="L201" i="26" s="1"/>
  <c r="L106" i="26"/>
  <c r="L78" i="26"/>
  <c r="J58" i="26"/>
  <c r="J60" i="26"/>
  <c r="J67" i="26"/>
  <c r="J44" i="26"/>
  <c r="J216" i="26"/>
  <c r="J217" i="26"/>
  <c r="J61" i="26"/>
  <c r="J222" i="26"/>
  <c r="J64" i="26"/>
  <c r="J214" i="26"/>
  <c r="J215" i="26"/>
  <c r="J211" i="26"/>
  <c r="J213" i="26"/>
  <c r="J68" i="26"/>
  <c r="J223" i="26"/>
  <c r="J212" i="26"/>
  <c r="J59" i="26"/>
  <c r="AE243" i="26"/>
  <c r="AE244" i="26"/>
  <c r="AE78" i="26"/>
  <c r="AE92" i="26"/>
  <c r="AE91" i="26"/>
  <c r="AE90" i="26"/>
  <c r="AE45" i="26"/>
  <c r="AE239" i="26"/>
  <c r="AE52" i="26"/>
  <c r="AE250" i="26"/>
  <c r="AE237" i="26"/>
  <c r="AE71" i="26"/>
  <c r="AE77" i="26"/>
  <c r="AE76" i="26"/>
  <c r="AE84" i="26"/>
  <c r="AE236" i="26"/>
  <c r="AE136" i="26"/>
  <c r="AE117" i="26"/>
  <c r="AE249" i="26"/>
  <c r="AE135" i="26"/>
  <c r="AE55" i="26"/>
  <c r="AE248" i="26"/>
  <c r="AE53" i="26"/>
  <c r="AE260" i="26"/>
  <c r="AE146" i="26"/>
  <c r="AE116" i="26"/>
  <c r="AE109" i="26"/>
  <c r="AE241" i="26"/>
  <c r="AE115" i="26"/>
  <c r="AE242" i="26"/>
  <c r="AE240" i="26"/>
  <c r="AE262" i="26"/>
  <c r="AE147" i="26"/>
  <c r="AE138" i="26"/>
  <c r="AE108" i="26"/>
  <c r="AE101" i="26"/>
  <c r="AE261" i="26"/>
  <c r="AE107" i="26"/>
  <c r="AE142" i="26"/>
  <c r="AE141" i="26"/>
  <c r="AE148" i="26"/>
  <c r="AE139" i="26"/>
  <c r="AE118" i="26"/>
  <c r="AE94" i="26"/>
  <c r="AE95" i="26"/>
  <c r="AE246" i="26"/>
  <c r="AE93" i="26"/>
  <c r="AE134" i="26"/>
  <c r="AE113" i="26"/>
  <c r="AE140" i="26"/>
  <c r="AE111" i="26"/>
  <c r="AE110" i="26"/>
  <c r="AE72" i="26"/>
  <c r="AE137" i="26"/>
  <c r="AE251" i="26"/>
  <c r="AE245" i="26"/>
  <c r="AE79" i="26"/>
  <c r="AE106" i="26"/>
  <c r="AE98" i="26"/>
  <c r="AE104" i="26"/>
  <c r="AE83" i="26"/>
  <c r="AE247" i="26"/>
  <c r="AE73" i="26"/>
  <c r="AE103" i="26"/>
  <c r="AE102" i="26"/>
  <c r="AE252" i="26"/>
  <c r="AE263" i="26"/>
  <c r="AE238" i="26"/>
  <c r="AE54" i="26"/>
  <c r="AE80" i="26"/>
  <c r="AE105" i="26"/>
  <c r="AE114" i="26"/>
  <c r="V218" i="26"/>
  <c r="AA260" i="26"/>
  <c r="AA139" i="26"/>
  <c r="AA110" i="26"/>
  <c r="AA95" i="26"/>
  <c r="AA115" i="26"/>
  <c r="AA240" i="26"/>
  <c r="AA251" i="26"/>
  <c r="AA84" i="26"/>
  <c r="AA91" i="26"/>
  <c r="AA263" i="26"/>
  <c r="AA245" i="26"/>
  <c r="AA111" i="26"/>
  <c r="AA102" i="26"/>
  <c r="AA73" i="26"/>
  <c r="AA107" i="26"/>
  <c r="AA142" i="26"/>
  <c r="AA243" i="26"/>
  <c r="AA52" i="26"/>
  <c r="AA141" i="26"/>
  <c r="AA248" i="26"/>
  <c r="AA237" i="26"/>
  <c r="AA103" i="26"/>
  <c r="AA252" i="26"/>
  <c r="AA136" i="26"/>
  <c r="AA93" i="26"/>
  <c r="AA134" i="26"/>
  <c r="AA236" i="26"/>
  <c r="AA238" i="26"/>
  <c r="AA262" i="26"/>
  <c r="AA250" i="26"/>
  <c r="AA83" i="26"/>
  <c r="AA244" i="26"/>
  <c r="AA116" i="26"/>
  <c r="AA80" i="26"/>
  <c r="AA114" i="26"/>
  <c r="AA148" i="26"/>
  <c r="AA98" i="26"/>
  <c r="AA247" i="26"/>
  <c r="AA242" i="26"/>
  <c r="AA45" i="26"/>
  <c r="AA137" i="26"/>
  <c r="AA108" i="26"/>
  <c r="AA79" i="26"/>
  <c r="AA106" i="26"/>
  <c r="AA140" i="26"/>
  <c r="AA113" i="26"/>
  <c r="AA239" i="26"/>
  <c r="AA249" i="26"/>
  <c r="AA146" i="26"/>
  <c r="AA117" i="26"/>
  <c r="AA94" i="26"/>
  <c r="AA78" i="26"/>
  <c r="AA92" i="26"/>
  <c r="AA105" i="26"/>
  <c r="AA246" i="26"/>
  <c r="AA147" i="26"/>
  <c r="AA118" i="26"/>
  <c r="AA101" i="26"/>
  <c r="AA135" i="26"/>
  <c r="AA55" i="26"/>
  <c r="AA54" i="26"/>
  <c r="AA90" i="26"/>
  <c r="AA53" i="26"/>
  <c r="AA138" i="26"/>
  <c r="AA109" i="26"/>
  <c r="AA72" i="26"/>
  <c r="AA71" i="26"/>
  <c r="AA77" i="26"/>
  <c r="AA104" i="26"/>
  <c r="AA261" i="26"/>
  <c r="AA76" i="26"/>
  <c r="AA241" i="26"/>
  <c r="AI87" i="26"/>
  <c r="AI255" i="26"/>
  <c r="R194" i="26"/>
  <c r="R177" i="26"/>
  <c r="R191" i="26"/>
  <c r="R204" i="26"/>
  <c r="R186" i="26"/>
  <c r="R183" i="26"/>
  <c r="R178" i="26"/>
  <c r="R200" i="26"/>
  <c r="R175" i="26"/>
  <c r="R180" i="26"/>
  <c r="R192" i="26"/>
  <c r="R205" i="26"/>
  <c r="R203" i="26"/>
  <c r="R207" i="26"/>
  <c r="R184" i="26"/>
  <c r="R198" i="26"/>
  <c r="R197" i="26"/>
  <c r="R187" i="26"/>
  <c r="R201" i="26"/>
  <c r="R176" i="26"/>
  <c r="R190" i="26"/>
  <c r="R189" i="26"/>
  <c r="R179" i="26"/>
  <c r="R193" i="26"/>
  <c r="R206" i="26"/>
  <c r="R182" i="26"/>
  <c r="R181" i="26"/>
  <c r="R173" i="26"/>
  <c r="R202" i="26"/>
  <c r="R185" i="26"/>
  <c r="R174" i="26"/>
  <c r="AD215" i="26"/>
  <c r="AD58" i="26"/>
  <c r="AD61" i="26"/>
  <c r="AD222" i="26"/>
  <c r="AD216" i="26"/>
  <c r="AD211" i="26"/>
  <c r="AD60" i="26"/>
  <c r="AD64" i="26"/>
  <c r="AD214" i="26"/>
  <c r="AD217" i="26"/>
  <c r="AD59" i="26"/>
  <c r="AD44" i="26"/>
  <c r="AD213" i="26"/>
  <c r="AD67" i="26"/>
  <c r="AD212" i="26"/>
  <c r="AD223" i="26"/>
  <c r="AD68" i="26"/>
  <c r="AH121" i="26"/>
  <c r="AH127" i="26"/>
  <c r="AH124" i="26"/>
  <c r="AH228" i="26"/>
  <c r="AH131" i="26"/>
  <c r="AH126" i="26"/>
  <c r="AH123" i="26"/>
  <c r="AH130" i="26"/>
  <c r="AH122" i="26"/>
  <c r="AH125" i="26"/>
  <c r="AH128" i="26"/>
  <c r="AH129" i="26"/>
  <c r="AI261" i="26"/>
  <c r="AI147" i="26"/>
  <c r="AI138" i="26"/>
  <c r="AI109" i="26"/>
  <c r="AI94" i="26"/>
  <c r="AI79" i="26"/>
  <c r="AI114" i="26"/>
  <c r="AI105" i="26"/>
  <c r="AI246" i="26"/>
  <c r="AI139" i="26"/>
  <c r="AI118" i="26"/>
  <c r="AI101" i="26"/>
  <c r="AI72" i="26"/>
  <c r="AI78" i="26"/>
  <c r="AI106" i="26"/>
  <c r="AI104" i="26"/>
  <c r="AI76" i="26"/>
  <c r="AI260" i="26"/>
  <c r="AI111" i="26"/>
  <c r="AI110" i="26"/>
  <c r="AI95" i="26"/>
  <c r="AI251" i="26"/>
  <c r="AI71" i="26"/>
  <c r="AI92" i="26"/>
  <c r="AI90" i="26"/>
  <c r="AI91" i="26"/>
  <c r="AI263" i="26"/>
  <c r="AI245" i="26"/>
  <c r="AI103" i="26"/>
  <c r="AI102" i="26"/>
  <c r="AI73" i="26"/>
  <c r="AI135" i="26"/>
  <c r="AI55" i="26"/>
  <c r="AI77" i="26"/>
  <c r="AI84" i="26"/>
  <c r="AI141" i="26"/>
  <c r="AI248" i="26"/>
  <c r="AI237" i="26"/>
  <c r="AI83" i="26"/>
  <c r="AI243" i="26"/>
  <c r="AI241" i="26"/>
  <c r="AI115" i="26"/>
  <c r="AI249" i="26"/>
  <c r="AI54" i="26"/>
  <c r="AI52" i="26"/>
  <c r="AI262" i="26"/>
  <c r="AI250" i="26"/>
  <c r="AI45" i="26"/>
  <c r="AI236" i="26"/>
  <c r="AI136" i="26"/>
  <c r="AI107" i="26"/>
  <c r="AI244" i="26"/>
  <c r="AI252" i="26"/>
  <c r="AI98" i="26"/>
  <c r="AI247" i="26"/>
  <c r="AI242" i="26"/>
  <c r="AI238" i="26"/>
  <c r="AI137" i="26"/>
  <c r="AI116" i="26"/>
  <c r="AI93" i="26"/>
  <c r="AI142" i="26"/>
  <c r="AI148" i="26"/>
  <c r="AI113" i="26"/>
  <c r="AI117" i="26"/>
  <c r="AI108" i="26"/>
  <c r="AI80" i="26"/>
  <c r="AI134" i="26"/>
  <c r="AI140" i="26"/>
  <c r="AI239" i="26"/>
  <c r="AI53" i="26"/>
  <c r="AI240" i="26"/>
  <c r="AI146" i="26"/>
  <c r="G181" i="26"/>
  <c r="G194" i="26"/>
  <c r="G185" i="26"/>
  <c r="G177" i="26"/>
  <c r="G207" i="26"/>
  <c r="G192" i="26"/>
  <c r="G204" i="26"/>
  <c r="G203" i="26"/>
  <c r="G198" i="26"/>
  <c r="G187" i="26"/>
  <c r="G189" i="26"/>
  <c r="G179" i="26"/>
  <c r="Y264" i="26"/>
  <c r="AE60" i="26"/>
  <c r="AE215" i="26"/>
  <c r="AE44" i="26"/>
  <c r="AE211" i="26"/>
  <c r="AE217" i="26"/>
  <c r="AE59" i="26"/>
  <c r="AE64" i="26"/>
  <c r="AE222" i="26"/>
  <c r="AE213" i="26"/>
  <c r="AE214" i="26"/>
  <c r="AE68" i="26"/>
  <c r="AE61" i="26"/>
  <c r="AE58" i="26"/>
  <c r="AE216" i="26"/>
  <c r="AE67" i="26"/>
  <c r="AE223" i="26"/>
  <c r="AE212" i="26"/>
  <c r="AG60" i="26"/>
  <c r="AG67" i="26"/>
  <c r="AG44" i="26"/>
  <c r="AG211" i="26"/>
  <c r="AG216" i="26"/>
  <c r="AG64" i="26"/>
  <c r="AG59" i="26"/>
  <c r="AG222" i="26"/>
  <c r="AG217" i="26"/>
  <c r="AG214" i="26"/>
  <c r="AG61" i="26"/>
  <c r="AG223" i="26"/>
  <c r="AG68" i="26"/>
  <c r="AG212" i="26"/>
  <c r="AG213" i="26"/>
  <c r="AG215" i="26"/>
  <c r="AG58" i="26"/>
  <c r="E232" i="26"/>
  <c r="K177" i="26"/>
  <c r="K207" i="26"/>
  <c r="K203" i="26"/>
  <c r="K192" i="26"/>
  <c r="K187" i="26"/>
  <c r="K179" i="26"/>
  <c r="K198" i="26"/>
  <c r="K204" i="26"/>
  <c r="K189" i="26"/>
  <c r="K185" i="26"/>
  <c r="K194" i="26"/>
  <c r="K181" i="26"/>
  <c r="P154" i="26"/>
  <c r="P160" i="26"/>
  <c r="P153" i="26"/>
  <c r="P165" i="26"/>
  <c r="P164" i="26"/>
  <c r="P166" i="26"/>
  <c r="P152" i="26"/>
  <c r="P155" i="26"/>
  <c r="P159" i="26"/>
  <c r="P161" i="26"/>
  <c r="AC60" i="26"/>
  <c r="AC213" i="26"/>
  <c r="AC211" i="26"/>
  <c r="AC44" i="26"/>
  <c r="AC68" i="26"/>
  <c r="AC216" i="26"/>
  <c r="AC214" i="26"/>
  <c r="AC222" i="26"/>
  <c r="AC59" i="26"/>
  <c r="AC215" i="26"/>
  <c r="AC217" i="26"/>
  <c r="AC64" i="26"/>
  <c r="AC212" i="26"/>
  <c r="AC223" i="26"/>
  <c r="AC67" i="26"/>
  <c r="AC61" i="26"/>
  <c r="AC58" i="26"/>
  <c r="U87" i="26"/>
  <c r="U255" i="26"/>
  <c r="AJ255" i="26"/>
  <c r="AJ87" i="26"/>
  <c r="H196" i="26"/>
  <c r="H195" i="26"/>
  <c r="H170" i="26"/>
  <c r="H43" i="26"/>
  <c r="H268" i="26"/>
  <c r="H267" i="26"/>
  <c r="J264" i="26"/>
  <c r="K159" i="26"/>
  <c r="K152" i="26"/>
  <c r="K197" i="26" s="1"/>
  <c r="K155" i="26"/>
  <c r="K165" i="26"/>
  <c r="K161" i="26"/>
  <c r="K164" i="26"/>
  <c r="K154" i="26"/>
  <c r="K200" i="26" s="1"/>
  <c r="K160" i="26"/>
  <c r="K166" i="26"/>
  <c r="K153" i="26"/>
  <c r="E174" i="22"/>
  <c r="P135" i="39" s="1"/>
  <c r="E218" i="24"/>
  <c r="Q179" i="39" s="1"/>
  <c r="AI219" i="26" l="1"/>
  <c r="T219" i="26"/>
  <c r="T221" i="26" s="1"/>
  <c r="AB219" i="26"/>
  <c r="AB221" i="26" s="1"/>
  <c r="V219" i="26"/>
  <c r="I199" i="26"/>
  <c r="I201" i="26"/>
  <c r="R219" i="26"/>
  <c r="R221" i="26" s="1"/>
  <c r="Z219" i="26"/>
  <c r="Z221" i="26" s="1"/>
  <c r="P219" i="26"/>
  <c r="W219" i="26"/>
  <c r="W221" i="26" s="1"/>
  <c r="L219" i="26"/>
  <c r="L221" i="26" s="1"/>
  <c r="Y219" i="26"/>
  <c r="Y221" i="26" s="1"/>
  <c r="E219" i="24"/>
  <c r="Q180" i="39" s="1"/>
  <c r="Q237" i="39" s="1"/>
  <c r="AD219" i="26"/>
  <c r="AD221" i="26" s="1"/>
  <c r="Q219" i="26"/>
  <c r="Q221" i="26" s="1"/>
  <c r="J219" i="26"/>
  <c r="J221" i="26" s="1"/>
  <c r="I219" i="26"/>
  <c r="I221" i="26" s="1"/>
  <c r="K219" i="26"/>
  <c r="K221" i="26" s="1"/>
  <c r="AF219" i="26"/>
  <c r="AF221" i="26" s="1"/>
  <c r="S219" i="26"/>
  <c r="S221" i="26" s="1"/>
  <c r="AJ219" i="26"/>
  <c r="G219" i="26"/>
  <c r="O219" i="26"/>
  <c r="O221" i="26" s="1"/>
  <c r="AC219" i="26"/>
  <c r="AC221" i="26" s="1"/>
  <c r="AA219" i="26"/>
  <c r="AH219" i="26"/>
  <c r="AH221" i="26" s="1"/>
  <c r="AE219" i="26"/>
  <c r="AE221" i="26" s="1"/>
  <c r="AG219" i="26"/>
  <c r="X219" i="26"/>
  <c r="N219" i="26"/>
  <c r="M219" i="26"/>
  <c r="M221" i="26" s="1"/>
  <c r="U219" i="26"/>
  <c r="U221" i="26" s="1"/>
  <c r="H199" i="26"/>
  <c r="G199" i="26"/>
  <c r="AJ188" i="28"/>
  <c r="AJ199" i="28"/>
  <c r="AJ208" i="28"/>
  <c r="U188" i="28"/>
  <c r="U199" i="28"/>
  <c r="U208" i="28"/>
  <c r="AG188" i="28"/>
  <c r="AG208" i="28"/>
  <c r="AG199" i="28"/>
  <c r="G188" i="28"/>
  <c r="G199" i="28"/>
  <c r="G208" i="28"/>
  <c r="N188" i="28"/>
  <c r="N199" i="28"/>
  <c r="N208" i="28"/>
  <c r="J188" i="28"/>
  <c r="J199" i="28"/>
  <c r="J208" i="28"/>
  <c r="H188" i="28"/>
  <c r="H199" i="28"/>
  <c r="H208" i="28"/>
  <c r="AC188" i="28"/>
  <c r="AC199" i="28"/>
  <c r="AC208" i="28"/>
  <c r="I188" i="28"/>
  <c r="I208" i="28"/>
  <c r="I199" i="28"/>
  <c r="Y188" i="28"/>
  <c r="Y208" i="28"/>
  <c r="Y199" i="28"/>
  <c r="O188" i="28"/>
  <c r="O199" i="28"/>
  <c r="O208" i="28"/>
  <c r="AE188" i="28"/>
  <c r="AE199" i="28"/>
  <c r="AE208" i="28"/>
  <c r="V188" i="28"/>
  <c r="V199" i="28"/>
  <c r="V208" i="28"/>
  <c r="R188" i="28"/>
  <c r="R199" i="28"/>
  <c r="R208" i="28"/>
  <c r="W188" i="28"/>
  <c r="W199" i="28"/>
  <c r="W208" i="28"/>
  <c r="Q188" i="28"/>
  <c r="Q208" i="28"/>
  <c r="Q199" i="28"/>
  <c r="P188" i="28"/>
  <c r="P199" i="28"/>
  <c r="P208" i="28"/>
  <c r="AD188" i="28"/>
  <c r="AD199" i="28"/>
  <c r="AD208" i="28"/>
  <c r="Z188" i="28"/>
  <c r="Z199" i="28"/>
  <c r="Z208" i="28"/>
  <c r="X188" i="28"/>
  <c r="X199" i="28"/>
  <c r="X208" i="28"/>
  <c r="AH188" i="28"/>
  <c r="AH199" i="28"/>
  <c r="AH208" i="28"/>
  <c r="L188" i="28"/>
  <c r="L199" i="28"/>
  <c r="L208" i="28"/>
  <c r="AI188" i="28"/>
  <c r="AI199" i="28"/>
  <c r="AI208" i="28"/>
  <c r="AA188" i="28"/>
  <c r="AA199" i="28"/>
  <c r="AA208" i="28"/>
  <c r="AF188" i="28"/>
  <c r="AF199" i="28"/>
  <c r="AF208" i="28"/>
  <c r="K188" i="28"/>
  <c r="K199" i="28"/>
  <c r="K208" i="28"/>
  <c r="AB188" i="28"/>
  <c r="AB199" i="28"/>
  <c r="AB208" i="28"/>
  <c r="M188" i="28"/>
  <c r="M199" i="28"/>
  <c r="M208" i="28"/>
  <c r="S188" i="28"/>
  <c r="S199" i="28"/>
  <c r="S208" i="28"/>
  <c r="T188" i="28"/>
  <c r="T208" i="28"/>
  <c r="T199" i="28"/>
  <c r="AF259" i="28"/>
  <c r="AF258" i="28"/>
  <c r="Q259" i="28"/>
  <c r="Q258" i="28"/>
  <c r="AA259" i="28"/>
  <c r="AA258" i="28"/>
  <c r="M259" i="28"/>
  <c r="M258" i="28"/>
  <c r="G259" i="28"/>
  <c r="G258" i="28"/>
  <c r="AC259" i="28"/>
  <c r="AC258" i="28"/>
  <c r="J259" i="28"/>
  <c r="J258" i="28"/>
  <c r="R258" i="28"/>
  <c r="R259" i="28"/>
  <c r="N259" i="28"/>
  <c r="N258" i="28"/>
  <c r="AG258" i="28"/>
  <c r="AG259" i="28"/>
  <c r="L258" i="28"/>
  <c r="L259" i="28"/>
  <c r="Y258" i="28"/>
  <c r="Y259" i="28"/>
  <c r="U258" i="28"/>
  <c r="U259" i="28"/>
  <c r="K258" i="28"/>
  <c r="K259" i="28"/>
  <c r="Z259" i="28"/>
  <c r="Z258" i="28"/>
  <c r="V258" i="28"/>
  <c r="V259" i="28"/>
  <c r="T258" i="28"/>
  <c r="T259" i="28"/>
  <c r="AH258" i="28"/>
  <c r="AH259" i="28"/>
  <c r="AD258" i="28"/>
  <c r="AD259" i="28"/>
  <c r="H258" i="28"/>
  <c r="H259" i="28"/>
  <c r="AE258" i="28"/>
  <c r="AE259" i="28"/>
  <c r="W258" i="28"/>
  <c r="W259" i="28"/>
  <c r="O258" i="28"/>
  <c r="O259" i="28"/>
  <c r="AI258" i="28"/>
  <c r="AI259" i="28"/>
  <c r="AB258" i="28"/>
  <c r="AB259" i="28"/>
  <c r="X259" i="28"/>
  <c r="X258" i="28"/>
  <c r="I259" i="28"/>
  <c r="I258" i="28"/>
  <c r="S259" i="28"/>
  <c r="S258" i="28"/>
  <c r="P258" i="28"/>
  <c r="P259" i="28"/>
  <c r="AJ258" i="28"/>
  <c r="AJ259" i="28"/>
  <c r="X231" i="28"/>
  <c r="X230" i="28"/>
  <c r="X227" i="28"/>
  <c r="X226" i="28"/>
  <c r="I231" i="28"/>
  <c r="I230" i="28"/>
  <c r="I227" i="28"/>
  <c r="I226" i="28"/>
  <c r="K230" i="28"/>
  <c r="K231" i="28"/>
  <c r="K227" i="28"/>
  <c r="K226" i="28"/>
  <c r="AJ230" i="28"/>
  <c r="AJ231" i="28"/>
  <c r="AJ226" i="28"/>
  <c r="AJ227" i="28"/>
  <c r="U231" i="28"/>
  <c r="U230" i="28"/>
  <c r="U226" i="28"/>
  <c r="U227" i="28"/>
  <c r="AF231" i="28"/>
  <c r="AF230" i="28"/>
  <c r="AF227" i="28"/>
  <c r="AF226" i="28"/>
  <c r="Q231" i="28"/>
  <c r="Q230" i="28"/>
  <c r="Q227" i="28"/>
  <c r="Q226" i="28"/>
  <c r="S230" i="28"/>
  <c r="S231" i="28"/>
  <c r="S227" i="28"/>
  <c r="S226" i="28"/>
  <c r="M231" i="28"/>
  <c r="M230" i="28"/>
  <c r="M226" i="28"/>
  <c r="M227" i="28"/>
  <c r="AC231" i="28"/>
  <c r="AC230" i="28"/>
  <c r="AC226" i="28"/>
  <c r="AC227" i="28"/>
  <c r="J230" i="28"/>
  <c r="J231" i="28"/>
  <c r="J227" i="28"/>
  <c r="J226" i="28"/>
  <c r="Y231" i="28"/>
  <c r="Y230" i="28"/>
  <c r="Y226" i="28"/>
  <c r="Y227" i="28"/>
  <c r="AA230" i="28"/>
  <c r="AA231" i="28"/>
  <c r="AA227" i="28"/>
  <c r="AA226" i="28"/>
  <c r="R230" i="28"/>
  <c r="R231" i="28"/>
  <c r="R227" i="28"/>
  <c r="R226" i="28"/>
  <c r="N230" i="28"/>
  <c r="N231" i="28"/>
  <c r="N226" i="28"/>
  <c r="N227" i="28"/>
  <c r="L230" i="28"/>
  <c r="L231" i="28"/>
  <c r="L226" i="28"/>
  <c r="L227" i="28"/>
  <c r="Z230" i="28"/>
  <c r="Z231" i="28"/>
  <c r="Z227" i="28"/>
  <c r="Z226" i="28"/>
  <c r="V230" i="28"/>
  <c r="V231" i="28"/>
  <c r="V227" i="28"/>
  <c r="V226" i="28"/>
  <c r="AE231" i="28"/>
  <c r="AE230" i="28"/>
  <c r="AE226" i="28"/>
  <c r="AE227" i="28"/>
  <c r="AG231" i="28"/>
  <c r="AG230" i="28"/>
  <c r="AG227" i="28"/>
  <c r="AG226" i="28"/>
  <c r="AI230" i="28"/>
  <c r="AI231" i="28"/>
  <c r="AI226" i="28"/>
  <c r="AI227" i="28"/>
  <c r="O231" i="28"/>
  <c r="O230" i="28"/>
  <c r="O226" i="28"/>
  <c r="O227" i="28"/>
  <c r="G231" i="28"/>
  <c r="G230" i="28"/>
  <c r="G227" i="28"/>
  <c r="G226" i="28"/>
  <c r="AH230" i="28"/>
  <c r="AH231" i="28"/>
  <c r="AH227" i="28"/>
  <c r="AH226" i="28"/>
  <c r="AD230" i="28"/>
  <c r="AD231" i="28"/>
  <c r="AD227" i="28"/>
  <c r="AD226" i="28"/>
  <c r="T230" i="28"/>
  <c r="T231" i="28"/>
  <c r="T227" i="28"/>
  <c r="T226" i="28"/>
  <c r="P231" i="28"/>
  <c r="P230" i="28"/>
  <c r="P227" i="28"/>
  <c r="P226" i="28"/>
  <c r="W231" i="28"/>
  <c r="W230" i="28"/>
  <c r="W226" i="28"/>
  <c r="W227" i="28"/>
  <c r="H231" i="28"/>
  <c r="H227" i="28"/>
  <c r="H230" i="28"/>
  <c r="H226" i="28"/>
  <c r="AB230" i="28"/>
  <c r="AB231" i="28"/>
  <c r="AB227" i="28"/>
  <c r="AB226" i="28"/>
  <c r="AB52" i="31"/>
  <c r="AB53" i="31"/>
  <c r="AC112" i="28"/>
  <c r="K112" i="28"/>
  <c r="R112" i="28"/>
  <c r="O112" i="28"/>
  <c r="AF112" i="28"/>
  <c r="W112" i="28"/>
  <c r="AE143" i="28"/>
  <c r="AC143" i="28"/>
  <c r="Y143" i="28"/>
  <c r="AB112" i="28"/>
  <c r="N112" i="28"/>
  <c r="Q143" i="28"/>
  <c r="I143" i="28"/>
  <c r="AJ143" i="28"/>
  <c r="M143" i="28"/>
  <c r="O143" i="28"/>
  <c r="AF143" i="28"/>
  <c r="L143" i="28"/>
  <c r="U143" i="28"/>
  <c r="E143" i="26"/>
  <c r="S105" i="39" s="1"/>
  <c r="AH112" i="28"/>
  <c r="W143" i="28"/>
  <c r="AJ112" i="28"/>
  <c r="N143" i="28"/>
  <c r="K143" i="28"/>
  <c r="H143" i="28"/>
  <c r="Z143" i="28"/>
  <c r="AI143" i="28"/>
  <c r="AD143" i="28"/>
  <c r="U112" i="28"/>
  <c r="P143" i="28"/>
  <c r="V143" i="28"/>
  <c r="I112" i="28"/>
  <c r="X143" i="28"/>
  <c r="M112" i="28"/>
  <c r="AD112" i="28"/>
  <c r="AH143" i="28"/>
  <c r="AB143" i="28"/>
  <c r="X112" i="28"/>
  <c r="J143" i="28"/>
  <c r="G143" i="28"/>
  <c r="T143" i="28"/>
  <c r="S143" i="28"/>
  <c r="AG143" i="28"/>
  <c r="R143" i="28"/>
  <c r="AA112" i="28"/>
  <c r="J112" i="28"/>
  <c r="Z112" i="28"/>
  <c r="AA143" i="28"/>
  <c r="E112" i="26"/>
  <c r="S73" i="39" s="1"/>
  <c r="F110" i="28"/>
  <c r="G112" i="28"/>
  <c r="V112" i="28"/>
  <c r="AE112" i="28"/>
  <c r="H112" i="28"/>
  <c r="Q112" i="28"/>
  <c r="L112" i="28"/>
  <c r="AG112" i="28"/>
  <c r="AI112" i="28"/>
  <c r="Y112" i="28"/>
  <c r="T112" i="28"/>
  <c r="S112" i="28"/>
  <c r="P112" i="28"/>
  <c r="E142" i="26"/>
  <c r="S104" i="39" s="1"/>
  <c r="U57" i="31" a="1"/>
  <c r="U57" i="31" s="1"/>
  <c r="AI221" i="26"/>
  <c r="X221" i="26"/>
  <c r="H201" i="26"/>
  <c r="E208" i="26"/>
  <c r="S169" i="39" s="1"/>
  <c r="AG221" i="26"/>
  <c r="H221" i="26"/>
  <c r="E200" i="26"/>
  <c r="S161" i="39" s="1"/>
  <c r="E190" i="26"/>
  <c r="S151" i="39" s="1"/>
  <c r="E187" i="26"/>
  <c r="S148" i="39" s="1"/>
  <c r="E177" i="26"/>
  <c r="S138" i="39" s="1"/>
  <c r="E212" i="26"/>
  <c r="S173" i="39" s="1"/>
  <c r="G174" i="26"/>
  <c r="E59" i="26"/>
  <c r="S20" i="39" s="1"/>
  <c r="E154" i="26"/>
  <c r="S116" i="39" s="1"/>
  <c r="E95" i="26"/>
  <c r="S56" i="39" s="1"/>
  <c r="E244" i="26"/>
  <c r="S203" i="39" s="1"/>
  <c r="G183" i="26"/>
  <c r="E84" i="26"/>
  <c r="S45" i="39" s="1"/>
  <c r="E141" i="26"/>
  <c r="S103" i="39" s="1"/>
  <c r="E53" i="26"/>
  <c r="S14" i="39" s="1"/>
  <c r="E83" i="26"/>
  <c r="S44" i="39" s="1"/>
  <c r="G201" i="26"/>
  <c r="E72" i="26"/>
  <c r="S33" i="39" s="1"/>
  <c r="E117" i="26"/>
  <c r="S78" i="39" s="1"/>
  <c r="E261" i="26"/>
  <c r="S221" i="39" s="1"/>
  <c r="AJ187" i="28"/>
  <c r="AJ201" i="28"/>
  <c r="AJ176" i="28"/>
  <c r="AJ189" i="28"/>
  <c r="AJ179" i="28"/>
  <c r="AJ193" i="28"/>
  <c r="AJ206" i="28"/>
  <c r="AJ181" i="28"/>
  <c r="AJ202" i="28"/>
  <c r="AJ185" i="28"/>
  <c r="AJ173" i="28"/>
  <c r="AJ194" i="28"/>
  <c r="AJ177" i="28"/>
  <c r="AJ191" i="28"/>
  <c r="AJ204" i="28"/>
  <c r="AJ186" i="28"/>
  <c r="AJ183" i="28"/>
  <c r="AJ198" i="28"/>
  <c r="AJ178" i="28"/>
  <c r="AJ200" i="28"/>
  <c r="AJ175" i="28"/>
  <c r="AJ190" i="28"/>
  <c r="AJ180" i="28"/>
  <c r="AJ192" i="28"/>
  <c r="AJ205" i="28"/>
  <c r="AJ182" i="28"/>
  <c r="AJ203" i="28"/>
  <c r="AJ207" i="28"/>
  <c r="AJ184" i="28"/>
  <c r="AJ197" i="28"/>
  <c r="AJ174" i="28"/>
  <c r="G214" i="28"/>
  <c r="G68" i="28"/>
  <c r="G204" i="28" s="1"/>
  <c r="G213" i="28"/>
  <c r="G58" i="28"/>
  <c r="G212" i="28"/>
  <c r="G67" i="28"/>
  <c r="G203" i="28" s="1"/>
  <c r="G211" i="28"/>
  <c r="G64" i="28"/>
  <c r="G177" i="28" s="1"/>
  <c r="G216" i="28"/>
  <c r="G217" i="28"/>
  <c r="G61" i="28"/>
  <c r="G223" i="28"/>
  <c r="G60" i="28"/>
  <c r="G215" i="28"/>
  <c r="G44" i="28"/>
  <c r="G59" i="28"/>
  <c r="G222" i="28"/>
  <c r="J122" i="28"/>
  <c r="J124" i="28"/>
  <c r="J228" i="28"/>
  <c r="J125" i="28"/>
  <c r="J129" i="28"/>
  <c r="J190" i="28" s="1"/>
  <c r="J131" i="28"/>
  <c r="J128" i="28"/>
  <c r="J123" i="28"/>
  <c r="J121" i="28"/>
  <c r="J127" i="28"/>
  <c r="J130" i="28"/>
  <c r="J126" i="28"/>
  <c r="H238" i="28"/>
  <c r="H244" i="28"/>
  <c r="H250" i="28"/>
  <c r="H146" i="28"/>
  <c r="H186" i="28" s="1"/>
  <c r="H52" i="28"/>
  <c r="H178" i="28" s="1"/>
  <c r="H102" i="28"/>
  <c r="H114" i="28"/>
  <c r="H105" i="28"/>
  <c r="H77" i="28"/>
  <c r="H262" i="28"/>
  <c r="H136" i="28"/>
  <c r="H236" i="28"/>
  <c r="H242" i="28"/>
  <c r="H138" i="28"/>
  <c r="H241" i="28"/>
  <c r="H101" i="28"/>
  <c r="H107" i="28"/>
  <c r="H98" i="28"/>
  <c r="H193" i="28" s="1"/>
  <c r="H92" i="28"/>
  <c r="H247" i="28"/>
  <c r="H260" i="28"/>
  <c r="H142" i="28"/>
  <c r="H148" i="28"/>
  <c r="H118" i="28"/>
  <c r="H147" i="28"/>
  <c r="H95" i="28"/>
  <c r="H93" i="28"/>
  <c r="H91" i="28"/>
  <c r="H239" i="28"/>
  <c r="H245" i="28"/>
  <c r="H134" i="28"/>
  <c r="H140" i="28"/>
  <c r="H110" i="28"/>
  <c r="H103" i="28"/>
  <c r="H73" i="28"/>
  <c r="H202" i="28" s="1"/>
  <c r="H80" i="28"/>
  <c r="H76" i="28"/>
  <c r="H180" i="28" s="1"/>
  <c r="H137" i="28"/>
  <c r="H237" i="28"/>
  <c r="H251" i="28"/>
  <c r="H249" i="28"/>
  <c r="H83" i="28"/>
  <c r="H116" i="28"/>
  <c r="H79" i="28"/>
  <c r="H182" i="28" s="1"/>
  <c r="H53" i="28"/>
  <c r="H117" i="28"/>
  <c r="H135" i="28"/>
  <c r="H192" i="28" s="1"/>
  <c r="H243" i="28"/>
  <c r="H263" i="28"/>
  <c r="H104" i="28"/>
  <c r="H45" i="28"/>
  <c r="H109" i="28"/>
  <c r="H78" i="28"/>
  <c r="H139" i="28"/>
  <c r="H246" i="28"/>
  <c r="H252" i="28"/>
  <c r="H113" i="28"/>
  <c r="H240" i="28"/>
  <c r="H84" i="28"/>
  <c r="H183" i="28" s="1"/>
  <c r="H108" i="28"/>
  <c r="H72" i="28"/>
  <c r="H201" i="28" s="1"/>
  <c r="H55" i="28"/>
  <c r="H206" i="28" s="1"/>
  <c r="H106" i="28"/>
  <c r="H71" i="28"/>
  <c r="H261" i="28"/>
  <c r="H54" i="28"/>
  <c r="H115" i="28"/>
  <c r="H141" i="28"/>
  <c r="H248" i="28"/>
  <c r="H90" i="28"/>
  <c r="H94" i="28"/>
  <c r="H111" i="28"/>
  <c r="J218" i="28"/>
  <c r="N87" i="28"/>
  <c r="N255" i="28"/>
  <c r="Y218" i="28"/>
  <c r="J87" i="28"/>
  <c r="J184" i="28" s="1"/>
  <c r="J255" i="28"/>
  <c r="U203" i="28"/>
  <c r="U207" i="28"/>
  <c r="U184" i="28"/>
  <c r="U198" i="28"/>
  <c r="U189" i="28"/>
  <c r="U187" i="28"/>
  <c r="U201" i="28"/>
  <c r="U176" i="28"/>
  <c r="U190" i="28"/>
  <c r="U181" i="28"/>
  <c r="U179" i="28"/>
  <c r="U193" i="28"/>
  <c r="U206" i="28"/>
  <c r="U182" i="28"/>
  <c r="U173" i="28"/>
  <c r="U202" i="28"/>
  <c r="U185" i="28"/>
  <c r="U174" i="28"/>
  <c r="U205" i="28"/>
  <c r="U194" i="28"/>
  <c r="U177" i="28"/>
  <c r="U191" i="28"/>
  <c r="U204" i="28"/>
  <c r="U186" i="28"/>
  <c r="U183" i="28"/>
  <c r="U178" i="28"/>
  <c r="U200" i="28"/>
  <c r="U175" i="28"/>
  <c r="U180" i="28"/>
  <c r="U192" i="28"/>
  <c r="U197" i="28"/>
  <c r="W170" i="28"/>
  <c r="W195" i="28"/>
  <c r="W43" i="28"/>
  <c r="W268" i="28"/>
  <c r="W196" i="28"/>
  <c r="W267" i="28"/>
  <c r="Y264" i="28"/>
  <c r="Z164" i="28"/>
  <c r="Z153" i="28"/>
  <c r="Z160" i="28"/>
  <c r="Z155" i="28"/>
  <c r="Z154" i="28"/>
  <c r="Z166" i="28"/>
  <c r="Z165" i="28"/>
  <c r="Z152" i="28"/>
  <c r="Z161" i="28"/>
  <c r="Z159" i="28"/>
  <c r="V214" i="28"/>
  <c r="V58" i="28"/>
  <c r="V213" i="28"/>
  <c r="V67" i="28"/>
  <c r="V212" i="28"/>
  <c r="V211" i="28"/>
  <c r="V217" i="28"/>
  <c r="V61" i="28"/>
  <c r="V64" i="28"/>
  <c r="V216" i="28"/>
  <c r="V60" i="28"/>
  <c r="V223" i="28"/>
  <c r="V44" i="28"/>
  <c r="V215" i="28"/>
  <c r="V59" i="28"/>
  <c r="V222" i="28"/>
  <c r="V68" i="28"/>
  <c r="Y130" i="28"/>
  <c r="Y126" i="28"/>
  <c r="Y228" i="28"/>
  <c r="Y129" i="28"/>
  <c r="Y121" i="28"/>
  <c r="Y124" i="28"/>
  <c r="Y128" i="28"/>
  <c r="Y122" i="28"/>
  <c r="Y131" i="28"/>
  <c r="Y125" i="28"/>
  <c r="Y123" i="28"/>
  <c r="Y127" i="28"/>
  <c r="Z244" i="28"/>
  <c r="Z250" i="28"/>
  <c r="Z111" i="28"/>
  <c r="Z261" i="28"/>
  <c r="Z101" i="28"/>
  <c r="Z78" i="28"/>
  <c r="Z262" i="28"/>
  <c r="Z117" i="28"/>
  <c r="Z236" i="28"/>
  <c r="Z242" i="28"/>
  <c r="Z263" i="28"/>
  <c r="Z246" i="28"/>
  <c r="Z95" i="28"/>
  <c r="Z71" i="28"/>
  <c r="Z107" i="28"/>
  <c r="Z103" i="28"/>
  <c r="Z90" i="28"/>
  <c r="Z260" i="28"/>
  <c r="Z142" i="28"/>
  <c r="Z148" i="28"/>
  <c r="Z248" i="28"/>
  <c r="Z238" i="28"/>
  <c r="Z73" i="28"/>
  <c r="Z55" i="28"/>
  <c r="Z105" i="28"/>
  <c r="Z83" i="28"/>
  <c r="Z84" i="28"/>
  <c r="Z245" i="28"/>
  <c r="Z134" i="28"/>
  <c r="Z140" i="28"/>
  <c r="Z240" i="28"/>
  <c r="Z136" i="28"/>
  <c r="Z94" i="28"/>
  <c r="Z137" i="28"/>
  <c r="Z98" i="28"/>
  <c r="Z45" i="28"/>
  <c r="Z237" i="28"/>
  <c r="Z251" i="28"/>
  <c r="Z249" i="28"/>
  <c r="Z146" i="28"/>
  <c r="Z116" i="28"/>
  <c r="Z72" i="28"/>
  <c r="Z106" i="28"/>
  <c r="Z91" i="28"/>
  <c r="Z114" i="28"/>
  <c r="Z135" i="28"/>
  <c r="Z243" i="28"/>
  <c r="Z241" i="28"/>
  <c r="Z138" i="28"/>
  <c r="Z108" i="28"/>
  <c r="Z93" i="28"/>
  <c r="Z92" i="28"/>
  <c r="Z76" i="28"/>
  <c r="Z52" i="28"/>
  <c r="Z115" i="28"/>
  <c r="Z141" i="28"/>
  <c r="Z147" i="28"/>
  <c r="Z118" i="28"/>
  <c r="Z102" i="28"/>
  <c r="Z80" i="28"/>
  <c r="Z77" i="28"/>
  <c r="Z53" i="28"/>
  <c r="Z104" i="28"/>
  <c r="Z252" i="28"/>
  <c r="Z113" i="28"/>
  <c r="Z139" i="28"/>
  <c r="Z110" i="28"/>
  <c r="Z109" i="28"/>
  <c r="Z79" i="28"/>
  <c r="Z54" i="28"/>
  <c r="Z239" i="28"/>
  <c r="Z247" i="28"/>
  <c r="AB218" i="28"/>
  <c r="AA130" i="28"/>
  <c r="AA127" i="28"/>
  <c r="AA122" i="28"/>
  <c r="AA126" i="28"/>
  <c r="AA228" i="28"/>
  <c r="AA131" i="28"/>
  <c r="AA129" i="28"/>
  <c r="AA125" i="28"/>
  <c r="AA123" i="28"/>
  <c r="AA121" i="28"/>
  <c r="AA128" i="28"/>
  <c r="AA124" i="28"/>
  <c r="S165" i="28"/>
  <c r="S164" i="28"/>
  <c r="S159" i="28"/>
  <c r="S166" i="28"/>
  <c r="S155" i="28"/>
  <c r="S152" i="28"/>
  <c r="S161" i="28"/>
  <c r="S154" i="28"/>
  <c r="S160" i="28"/>
  <c r="S153" i="28"/>
  <c r="S267" i="28"/>
  <c r="S196" i="28"/>
  <c r="S195" i="28"/>
  <c r="S170" i="28"/>
  <c r="S268" i="28"/>
  <c r="S43" i="28"/>
  <c r="U264" i="28"/>
  <c r="AG174" i="28"/>
  <c r="AG180" i="28"/>
  <c r="AG207" i="28"/>
  <c r="AG191" i="28"/>
  <c r="AG205" i="28"/>
  <c r="AG203" i="28"/>
  <c r="AG200" i="28"/>
  <c r="AG193" i="28"/>
  <c r="AG183" i="28"/>
  <c r="AG197" i="28"/>
  <c r="AG187" i="28"/>
  <c r="AG192" i="28"/>
  <c r="AG201" i="28"/>
  <c r="AG175" i="28"/>
  <c r="AG189" i="28"/>
  <c r="AG179" i="28"/>
  <c r="AG184" i="28"/>
  <c r="AG181" i="28"/>
  <c r="AG202" i="28"/>
  <c r="AG176" i="28"/>
  <c r="AG198" i="28"/>
  <c r="AG173" i="28"/>
  <c r="AG194" i="28"/>
  <c r="AG185" i="28"/>
  <c r="AG190" i="28"/>
  <c r="AG204" i="28"/>
  <c r="AG186" i="28"/>
  <c r="AG206" i="28"/>
  <c r="AG182" i="28"/>
  <c r="AG178" i="28"/>
  <c r="AG177" i="28"/>
  <c r="AI268" i="28"/>
  <c r="AI196" i="28"/>
  <c r="AI195" i="28"/>
  <c r="AI170" i="28"/>
  <c r="AI43" i="28"/>
  <c r="AI267" i="28"/>
  <c r="G218" i="28"/>
  <c r="AI154" i="28"/>
  <c r="AI160" i="28"/>
  <c r="AI153" i="28"/>
  <c r="AI165" i="28"/>
  <c r="AI164" i="28"/>
  <c r="AI159" i="28"/>
  <c r="AI166" i="28"/>
  <c r="AI155" i="28"/>
  <c r="AI152" i="28"/>
  <c r="AI161" i="28"/>
  <c r="H255" i="28"/>
  <c r="H87" i="28"/>
  <c r="H184" i="28" s="1"/>
  <c r="AI252" i="28"/>
  <c r="AI141" i="28"/>
  <c r="AI147" i="28"/>
  <c r="AI262" i="28"/>
  <c r="AI135" i="28"/>
  <c r="AI73" i="28"/>
  <c r="AI78" i="28"/>
  <c r="AI116" i="28"/>
  <c r="AI84" i="28"/>
  <c r="AI244" i="28"/>
  <c r="AI250" i="28"/>
  <c r="AI139" i="28"/>
  <c r="AI247" i="28"/>
  <c r="AI115" i="28"/>
  <c r="AI246" i="28"/>
  <c r="AI71" i="28"/>
  <c r="AI105" i="28"/>
  <c r="AI52" i="28"/>
  <c r="AI236" i="28"/>
  <c r="AI242" i="28"/>
  <c r="AI248" i="28"/>
  <c r="AI239" i="28"/>
  <c r="AI107" i="28"/>
  <c r="AI94" i="28"/>
  <c r="AI55" i="28"/>
  <c r="AI98" i="28"/>
  <c r="AI136" i="28"/>
  <c r="AI142" i="28"/>
  <c r="AI148" i="28"/>
  <c r="AI240" i="28"/>
  <c r="AI137" i="28"/>
  <c r="AI261" i="28"/>
  <c r="AI72" i="28"/>
  <c r="AI109" i="28"/>
  <c r="AI91" i="28"/>
  <c r="AI113" i="28"/>
  <c r="AI134" i="28"/>
  <c r="AI140" i="28"/>
  <c r="AI146" i="28"/>
  <c r="AI117" i="28"/>
  <c r="AI111" i="28"/>
  <c r="AI238" i="28"/>
  <c r="AI106" i="28"/>
  <c r="AI76" i="28"/>
  <c r="AI102" i="28"/>
  <c r="AI114" i="28"/>
  <c r="AI138" i="28"/>
  <c r="AI260" i="28"/>
  <c r="AI108" i="28"/>
  <c r="AI93" i="28"/>
  <c r="AI92" i="28"/>
  <c r="AI53" i="28"/>
  <c r="AI83" i="28"/>
  <c r="AI251" i="28"/>
  <c r="AI249" i="28"/>
  <c r="AI118" i="28"/>
  <c r="AI245" i="28"/>
  <c r="AI101" i="28"/>
  <c r="AI80" i="28"/>
  <c r="AI77" i="28"/>
  <c r="AI104" i="28"/>
  <c r="AI45" i="28"/>
  <c r="AI95" i="28"/>
  <c r="AI79" i="28"/>
  <c r="AI54" i="28"/>
  <c r="AI263" i="28"/>
  <c r="AI90" i="28"/>
  <c r="AI243" i="28"/>
  <c r="AI103" i="28"/>
  <c r="AI241" i="28"/>
  <c r="AI237" i="28"/>
  <c r="AI110" i="28"/>
  <c r="G174" i="28"/>
  <c r="G197" i="28"/>
  <c r="G200" i="28"/>
  <c r="G173" i="28"/>
  <c r="G176" i="28"/>
  <c r="G186" i="28"/>
  <c r="G175" i="28"/>
  <c r="G190" i="28"/>
  <c r="G205" i="28"/>
  <c r="G180" i="28"/>
  <c r="G202" i="28"/>
  <c r="G201" i="28"/>
  <c r="G184" i="28"/>
  <c r="G182" i="28"/>
  <c r="G178" i="28"/>
  <c r="G206" i="28"/>
  <c r="I267" i="28"/>
  <c r="I170" i="28"/>
  <c r="I43" i="28"/>
  <c r="I196" i="28"/>
  <c r="I195" i="28"/>
  <c r="I268" i="28"/>
  <c r="K264" i="28"/>
  <c r="L166" i="28"/>
  <c r="L159" i="28"/>
  <c r="L152" i="28"/>
  <c r="L161" i="28"/>
  <c r="L165" i="28"/>
  <c r="L154" i="28"/>
  <c r="L153" i="28"/>
  <c r="L155" i="28"/>
  <c r="L160" i="28"/>
  <c r="L164" i="28"/>
  <c r="V44" i="31"/>
  <c r="S47" i="31"/>
  <c r="U58" i="31" a="1"/>
  <c r="U58" i="31" s="1"/>
  <c r="E121" i="26"/>
  <c r="E127" i="26"/>
  <c r="S88" i="39" s="1"/>
  <c r="E228" i="26"/>
  <c r="S189" i="39" s="1"/>
  <c r="Z40" i="37"/>
  <c r="U40" i="37"/>
  <c r="L40" i="37"/>
  <c r="X40" i="37"/>
  <c r="V40" i="37"/>
  <c r="P40" i="37"/>
  <c r="J40" i="37"/>
  <c r="M40" i="37"/>
  <c r="F40" i="37"/>
  <c r="E40" i="37"/>
  <c r="AC40" i="37"/>
  <c r="W40" i="37"/>
  <c r="Q40" i="37"/>
  <c r="Y40" i="37"/>
  <c r="R40" i="37"/>
  <c r="AB40" i="37"/>
  <c r="S40" i="37"/>
  <c r="N40" i="37"/>
  <c r="AA40" i="37"/>
  <c r="O40" i="37"/>
  <c r="C40" i="37"/>
  <c r="I40" i="37"/>
  <c r="T40" i="37"/>
  <c r="A41" i="37"/>
  <c r="K40" i="37"/>
  <c r="G40" i="37"/>
  <c r="H40" i="37" s="1"/>
  <c r="D40" i="37"/>
  <c r="B40" i="37"/>
  <c r="AJ40" i="37" s="1"/>
  <c r="E207" i="24"/>
  <c r="Q168" i="39" s="1"/>
  <c r="E206" i="26"/>
  <c r="S167" i="39" s="1"/>
  <c r="E194" i="26"/>
  <c r="S155" i="39" s="1"/>
  <c r="E205" i="26"/>
  <c r="S166" i="39" s="1"/>
  <c r="E198" i="26"/>
  <c r="S159" i="39" s="1"/>
  <c r="E203" i="24"/>
  <c r="Q164" i="39" s="1"/>
  <c r="E216" i="26"/>
  <c r="S177" i="39" s="1"/>
  <c r="E222" i="26"/>
  <c r="S183" i="39" s="1"/>
  <c r="E159" i="26"/>
  <c r="S121" i="39" s="1"/>
  <c r="E267" i="26"/>
  <c r="S227" i="39" s="1"/>
  <c r="E136" i="26"/>
  <c r="S98" i="39" s="1"/>
  <c r="E92" i="26"/>
  <c r="S53" i="39" s="1"/>
  <c r="E247" i="26"/>
  <c r="S206" i="39" s="1"/>
  <c r="E107" i="26"/>
  <c r="S68" i="39" s="1"/>
  <c r="E240" i="26"/>
  <c r="S199" i="39" s="1"/>
  <c r="E77" i="26"/>
  <c r="S38" i="39" s="1"/>
  <c r="E90" i="26"/>
  <c r="S51" i="39" s="1"/>
  <c r="E102" i="26"/>
  <c r="S63" i="39" s="1"/>
  <c r="E94" i="26"/>
  <c r="S55" i="39" s="1"/>
  <c r="AD139" i="28"/>
  <c r="AD247" i="28"/>
  <c r="AD136" i="28"/>
  <c r="AD252" i="28"/>
  <c r="AD148" i="28"/>
  <c r="AD105" i="28"/>
  <c r="AD52" i="28"/>
  <c r="AD118" i="28"/>
  <c r="AD71" i="28"/>
  <c r="AD111" i="28"/>
  <c r="AD239" i="28"/>
  <c r="AD116" i="28"/>
  <c r="AD244" i="28"/>
  <c r="AD140" i="28"/>
  <c r="AD98" i="28"/>
  <c r="AD141" i="28"/>
  <c r="AD101" i="28"/>
  <c r="AD55" i="28"/>
  <c r="AD248" i="28"/>
  <c r="AD137" i="28"/>
  <c r="AD260" i="28"/>
  <c r="AD236" i="28"/>
  <c r="AD91" i="28"/>
  <c r="AD108" i="28"/>
  <c r="AD95" i="28"/>
  <c r="AD72" i="28"/>
  <c r="AD240" i="28"/>
  <c r="AD117" i="28"/>
  <c r="AD245" i="28"/>
  <c r="AD142" i="28"/>
  <c r="AD106" i="28"/>
  <c r="AD76" i="28"/>
  <c r="AD103" i="28"/>
  <c r="AD73" i="28"/>
  <c r="AD94" i="28"/>
  <c r="AD146" i="28"/>
  <c r="AD109" i="28"/>
  <c r="AD237" i="28"/>
  <c r="AD134" i="28"/>
  <c r="AD92" i="28"/>
  <c r="AD53" i="28"/>
  <c r="AD83" i="28"/>
  <c r="AD93" i="28"/>
  <c r="AD243" i="28"/>
  <c r="AD249" i="28"/>
  <c r="AD138" i="28"/>
  <c r="AD261" i="28"/>
  <c r="AD135" i="28"/>
  <c r="AD114" i="28"/>
  <c r="AD77" i="28"/>
  <c r="AD104" i="28"/>
  <c r="AD45" i="28"/>
  <c r="AD80" i="28"/>
  <c r="AD110" i="28"/>
  <c r="AD241" i="28"/>
  <c r="AD263" i="28"/>
  <c r="AD246" i="28"/>
  <c r="AD115" i="28"/>
  <c r="AD250" i="28"/>
  <c r="AD54" i="28"/>
  <c r="AD90" i="28"/>
  <c r="AD102" i="28"/>
  <c r="AD79" i="28"/>
  <c r="AD262" i="28"/>
  <c r="AD238" i="28"/>
  <c r="AD107" i="28"/>
  <c r="AD242" i="28"/>
  <c r="AD113" i="28"/>
  <c r="AD84" i="28"/>
  <c r="AD251" i="28"/>
  <c r="AD78" i="28"/>
  <c r="AD147" i="28"/>
  <c r="AF218" i="28"/>
  <c r="H196" i="28"/>
  <c r="H268" i="28"/>
  <c r="H195" i="28"/>
  <c r="H170" i="28"/>
  <c r="H267" i="28"/>
  <c r="H43" i="28"/>
  <c r="J264" i="28"/>
  <c r="G255" i="28"/>
  <c r="G87" i="28"/>
  <c r="AC211" i="28"/>
  <c r="AC67" i="28"/>
  <c r="AC217" i="28"/>
  <c r="AC212" i="28"/>
  <c r="AC64" i="28"/>
  <c r="AC216" i="28"/>
  <c r="AC61" i="28"/>
  <c r="AC223" i="28"/>
  <c r="AC60" i="28"/>
  <c r="AC215" i="28"/>
  <c r="AC44" i="28"/>
  <c r="AC222" i="28"/>
  <c r="AC59" i="28"/>
  <c r="AC214" i="28"/>
  <c r="AC68" i="28"/>
  <c r="AC213" i="28"/>
  <c r="AC58" i="28"/>
  <c r="H164" i="28"/>
  <c r="H160" i="28"/>
  <c r="H161" i="28"/>
  <c r="H153" i="28"/>
  <c r="H154" i="28"/>
  <c r="H166" i="28"/>
  <c r="H155" i="28"/>
  <c r="H159" i="28"/>
  <c r="H152" i="28"/>
  <c r="H197" i="28" s="1"/>
  <c r="H165" i="28"/>
  <c r="AI255" i="28"/>
  <c r="AI87" i="28"/>
  <c r="O222" i="28"/>
  <c r="O59" i="28"/>
  <c r="O214" i="28"/>
  <c r="O68" i="28"/>
  <c r="O213" i="28"/>
  <c r="O58" i="28"/>
  <c r="O212" i="28"/>
  <c r="O67" i="28"/>
  <c r="O211" i="28"/>
  <c r="O64" i="28"/>
  <c r="O216" i="28"/>
  <c r="O217" i="28"/>
  <c r="O61" i="28"/>
  <c r="O215" i="28"/>
  <c r="O44" i="28"/>
  <c r="O60" i="28"/>
  <c r="O223" i="28"/>
  <c r="R127" i="28"/>
  <c r="R130" i="28"/>
  <c r="R126" i="28"/>
  <c r="R124" i="28"/>
  <c r="R122" i="28"/>
  <c r="R121" i="28"/>
  <c r="R228" i="28"/>
  <c r="R125" i="28"/>
  <c r="R129" i="28"/>
  <c r="R131" i="28"/>
  <c r="R128" i="28"/>
  <c r="R123" i="28"/>
  <c r="N218" i="28"/>
  <c r="U214" i="28"/>
  <c r="U68" i="28"/>
  <c r="U213" i="28"/>
  <c r="U58" i="28"/>
  <c r="U211" i="28"/>
  <c r="U67" i="28"/>
  <c r="U217" i="28"/>
  <c r="U212" i="28"/>
  <c r="U64" i="28"/>
  <c r="U216" i="28"/>
  <c r="U61" i="28"/>
  <c r="U223" i="28"/>
  <c r="U60" i="28"/>
  <c r="U215" i="28"/>
  <c r="U44" i="28"/>
  <c r="U222" i="28"/>
  <c r="U59" i="28"/>
  <c r="N124" i="28"/>
  <c r="N121" i="28"/>
  <c r="N131" i="28"/>
  <c r="N127" i="28"/>
  <c r="N126" i="28"/>
  <c r="N123" i="28"/>
  <c r="N130" i="28"/>
  <c r="N128" i="28"/>
  <c r="N125" i="28"/>
  <c r="N122" i="28"/>
  <c r="N228" i="28"/>
  <c r="N129" i="28"/>
  <c r="P117" i="28"/>
  <c r="P135" i="28"/>
  <c r="P243" i="28"/>
  <c r="P263" i="28"/>
  <c r="P147" i="28"/>
  <c r="P45" i="28"/>
  <c r="P72" i="28"/>
  <c r="P55" i="28"/>
  <c r="P53" i="28"/>
  <c r="P261" i="28"/>
  <c r="P115" i="28"/>
  <c r="P141" i="28"/>
  <c r="P248" i="28"/>
  <c r="P104" i="28"/>
  <c r="P114" i="28"/>
  <c r="P139" i="28"/>
  <c r="P249" i="28"/>
  <c r="P54" i="28"/>
  <c r="P246" i="28"/>
  <c r="P252" i="28"/>
  <c r="P113" i="28"/>
  <c r="P240" i="28"/>
  <c r="P90" i="28"/>
  <c r="P102" i="28"/>
  <c r="P107" i="28"/>
  <c r="P111" i="28"/>
  <c r="P106" i="28"/>
  <c r="P238" i="28"/>
  <c r="P244" i="28"/>
  <c r="P250" i="28"/>
  <c r="P146" i="28"/>
  <c r="P84" i="28"/>
  <c r="P101" i="28"/>
  <c r="P93" i="28"/>
  <c r="P109" i="28"/>
  <c r="P77" i="28"/>
  <c r="P262" i="28"/>
  <c r="P136" i="28"/>
  <c r="P236" i="28"/>
  <c r="P242" i="28"/>
  <c r="P138" i="28"/>
  <c r="P52" i="28"/>
  <c r="P95" i="28"/>
  <c r="P80" i="28"/>
  <c r="P105" i="28"/>
  <c r="P92" i="28"/>
  <c r="P247" i="28"/>
  <c r="P260" i="28"/>
  <c r="P142" i="28"/>
  <c r="P148" i="28"/>
  <c r="P118" i="28"/>
  <c r="P116" i="28"/>
  <c r="P73" i="28"/>
  <c r="P79" i="28"/>
  <c r="P98" i="28"/>
  <c r="P239" i="28"/>
  <c r="P245" i="28"/>
  <c r="P134" i="28"/>
  <c r="P140" i="28"/>
  <c r="P110" i="28"/>
  <c r="P103" i="28"/>
  <c r="P108" i="28"/>
  <c r="P78" i="28"/>
  <c r="P91" i="28"/>
  <c r="P241" i="28"/>
  <c r="P83" i="28"/>
  <c r="P94" i="28"/>
  <c r="P71" i="28"/>
  <c r="P137" i="28"/>
  <c r="P76" i="28"/>
  <c r="P251" i="28"/>
  <c r="P237" i="28"/>
  <c r="R218" i="28"/>
  <c r="V255" i="28"/>
  <c r="V87" i="28"/>
  <c r="AA255" i="28"/>
  <c r="AA87" i="28"/>
  <c r="R87" i="28"/>
  <c r="R255" i="28"/>
  <c r="T154" i="28"/>
  <c r="T160" i="28"/>
  <c r="T153" i="28"/>
  <c r="T166" i="28"/>
  <c r="T159" i="28"/>
  <c r="T152" i="28"/>
  <c r="T155" i="28"/>
  <c r="T164" i="28"/>
  <c r="T161" i="28"/>
  <c r="T165" i="28"/>
  <c r="AE154" i="28"/>
  <c r="AE155" i="28"/>
  <c r="AE160" i="28"/>
  <c r="AE153" i="28"/>
  <c r="AE159" i="28"/>
  <c r="AE152" i="28"/>
  <c r="AE161" i="28"/>
  <c r="AE164" i="28"/>
  <c r="AE166" i="28"/>
  <c r="AE165" i="28"/>
  <c r="AC178" i="28"/>
  <c r="AC200" i="28"/>
  <c r="AC175" i="28"/>
  <c r="AC180" i="28"/>
  <c r="AC192" i="28"/>
  <c r="AC189" i="28"/>
  <c r="AC203" i="28"/>
  <c r="AC207" i="28"/>
  <c r="AC184" i="28"/>
  <c r="AC198" i="28"/>
  <c r="AC181" i="28"/>
  <c r="AC179" i="28"/>
  <c r="AC193" i="28"/>
  <c r="AC206" i="28"/>
  <c r="AC182" i="28"/>
  <c r="AC197" i="28"/>
  <c r="AC202" i="28"/>
  <c r="AC185" i="28"/>
  <c r="AC174" i="28"/>
  <c r="AC205" i="28"/>
  <c r="AC186" i="28"/>
  <c r="AC183" i="28"/>
  <c r="AC204" i="28"/>
  <c r="AC187" i="28"/>
  <c r="AC173" i="28"/>
  <c r="AC194" i="28"/>
  <c r="AC201" i="28"/>
  <c r="AC177" i="28"/>
  <c r="AC176" i="28"/>
  <c r="AC191" i="28"/>
  <c r="AC190" i="28"/>
  <c r="V166" i="28"/>
  <c r="V159" i="28"/>
  <c r="V152" i="28"/>
  <c r="V155" i="28"/>
  <c r="V165" i="28"/>
  <c r="V161" i="28"/>
  <c r="V164" i="28"/>
  <c r="V154" i="28"/>
  <c r="V160" i="28"/>
  <c r="V153" i="28"/>
  <c r="M218" i="28"/>
  <c r="I206" i="28"/>
  <c r="I174" i="28"/>
  <c r="I205" i="28"/>
  <c r="I184" i="28"/>
  <c r="I191" i="28"/>
  <c r="I197" i="28"/>
  <c r="I176" i="28"/>
  <c r="I175" i="28"/>
  <c r="I202" i="28"/>
  <c r="I201" i="28"/>
  <c r="I173" i="28"/>
  <c r="I186" i="28"/>
  <c r="I193" i="28"/>
  <c r="I190" i="28"/>
  <c r="I178" i="28"/>
  <c r="I182" i="28"/>
  <c r="I180" i="28"/>
  <c r="V240" i="28"/>
  <c r="V109" i="28"/>
  <c r="V237" i="28"/>
  <c r="V134" i="28"/>
  <c r="V106" i="28"/>
  <c r="V76" i="28"/>
  <c r="V45" i="28"/>
  <c r="V118" i="28"/>
  <c r="V251" i="28"/>
  <c r="V249" i="28"/>
  <c r="V146" i="28"/>
  <c r="V261" i="28"/>
  <c r="V135" i="28"/>
  <c r="V114" i="28"/>
  <c r="V92" i="28"/>
  <c r="V53" i="28"/>
  <c r="V141" i="28"/>
  <c r="V93" i="28"/>
  <c r="V94" i="28"/>
  <c r="V241" i="28"/>
  <c r="V138" i="28"/>
  <c r="V246" i="28"/>
  <c r="V115" i="28"/>
  <c r="V250" i="28"/>
  <c r="V77" i="28"/>
  <c r="V104" i="28"/>
  <c r="V113" i="28"/>
  <c r="V80" i="28"/>
  <c r="V147" i="28"/>
  <c r="V262" i="28"/>
  <c r="V238" i="28"/>
  <c r="V107" i="28"/>
  <c r="V242" i="28"/>
  <c r="V54" i="28"/>
  <c r="V90" i="28"/>
  <c r="V102" i="28"/>
  <c r="V79" i="28"/>
  <c r="V139" i="28"/>
  <c r="V247" i="28"/>
  <c r="V136" i="28"/>
  <c r="V252" i="28"/>
  <c r="V148" i="28"/>
  <c r="V110" i="28"/>
  <c r="V84" i="28"/>
  <c r="V101" i="28"/>
  <c r="V78" i="28"/>
  <c r="V111" i="28"/>
  <c r="V239" i="28"/>
  <c r="V116" i="28"/>
  <c r="V244" i="28"/>
  <c r="V140" i="28"/>
  <c r="V105" i="28"/>
  <c r="V52" i="28"/>
  <c r="V95" i="28"/>
  <c r="V71" i="28"/>
  <c r="V248" i="28"/>
  <c r="V117" i="28"/>
  <c r="V245" i="28"/>
  <c r="V142" i="28"/>
  <c r="V108" i="28"/>
  <c r="V91" i="28"/>
  <c r="V83" i="28"/>
  <c r="V243" i="28"/>
  <c r="V72" i="28"/>
  <c r="V73" i="28"/>
  <c r="V263" i="28"/>
  <c r="V55" i="28"/>
  <c r="V137" i="28"/>
  <c r="V260" i="28"/>
  <c r="V236" i="28"/>
  <c r="V98" i="28"/>
  <c r="V103" i="28"/>
  <c r="X218" i="28"/>
  <c r="AC255" i="28"/>
  <c r="AC87" i="28"/>
  <c r="Y191" i="28"/>
  <c r="Y205" i="28"/>
  <c r="Y203" i="28"/>
  <c r="Y200" i="28"/>
  <c r="Y201" i="28"/>
  <c r="Y183" i="28"/>
  <c r="Y197" i="28"/>
  <c r="Y187" i="28"/>
  <c r="Y192" i="28"/>
  <c r="Y207" i="28"/>
  <c r="Y175" i="28"/>
  <c r="Y189" i="28"/>
  <c r="Y179" i="28"/>
  <c r="Y184" i="28"/>
  <c r="Y181" i="28"/>
  <c r="Y202" i="28"/>
  <c r="Y176" i="28"/>
  <c r="Y198" i="28"/>
  <c r="Y173" i="28"/>
  <c r="Y194" i="28"/>
  <c r="Y193" i="28"/>
  <c r="Y190" i="28"/>
  <c r="Y204" i="28"/>
  <c r="Y186" i="28"/>
  <c r="Y185" i="28"/>
  <c r="Y206" i="28"/>
  <c r="Y182" i="28"/>
  <c r="Y178" i="28"/>
  <c r="Y177" i="28"/>
  <c r="Y174" i="28"/>
  <c r="Y180" i="28"/>
  <c r="I214" i="28"/>
  <c r="I58" i="28"/>
  <c r="I213" i="28"/>
  <c r="I67" i="28"/>
  <c r="I203" i="28" s="1"/>
  <c r="I212" i="28"/>
  <c r="I216" i="28"/>
  <c r="I211" i="28"/>
  <c r="I64" i="28"/>
  <c r="I177" i="28" s="1"/>
  <c r="I217" i="28"/>
  <c r="I61" i="28"/>
  <c r="I223" i="28"/>
  <c r="I59" i="28"/>
  <c r="I215" i="28"/>
  <c r="I44" i="28"/>
  <c r="I222" i="28"/>
  <c r="I60" i="28"/>
  <c r="I68" i="28"/>
  <c r="I204" i="28" s="1"/>
  <c r="L126" i="28"/>
  <c r="L123" i="28"/>
  <c r="L228" i="28"/>
  <c r="L125" i="28"/>
  <c r="L129" i="28"/>
  <c r="L121" i="28"/>
  <c r="L122" i="28"/>
  <c r="L128" i="28"/>
  <c r="L124" i="28"/>
  <c r="L130" i="28"/>
  <c r="L127" i="28"/>
  <c r="L131" i="28"/>
  <c r="M140" i="28"/>
  <c r="M240" i="28"/>
  <c r="M137" i="28"/>
  <c r="M260" i="28"/>
  <c r="M113" i="28"/>
  <c r="M55" i="28"/>
  <c r="M206" i="28" s="1"/>
  <c r="M105" i="28"/>
  <c r="M90" i="28"/>
  <c r="M102" i="28"/>
  <c r="M146" i="28"/>
  <c r="M186" i="28" s="1"/>
  <c r="M117" i="28"/>
  <c r="M245" i="28"/>
  <c r="M111" i="28"/>
  <c r="M142" i="28"/>
  <c r="M98" i="28"/>
  <c r="M193" i="28" s="1"/>
  <c r="M84" i="28"/>
  <c r="M183" i="28" s="1"/>
  <c r="M94" i="28"/>
  <c r="M249" i="28"/>
  <c r="M138" i="28"/>
  <c r="M261" i="28"/>
  <c r="M237" i="28"/>
  <c r="M107" i="28"/>
  <c r="M109" i="28"/>
  <c r="M91" i="28"/>
  <c r="M52" i="28"/>
  <c r="M72" i="28"/>
  <c r="M201" i="28" s="1"/>
  <c r="M241" i="28"/>
  <c r="M118" i="28"/>
  <c r="M246" i="28"/>
  <c r="M135" i="28"/>
  <c r="M191" i="28" s="1"/>
  <c r="M93" i="28"/>
  <c r="M106" i="28"/>
  <c r="M76" i="28"/>
  <c r="M180" i="28" s="1"/>
  <c r="M244" i="28"/>
  <c r="M101" i="28"/>
  <c r="M147" i="28"/>
  <c r="M110" i="28"/>
  <c r="M238" i="28"/>
  <c r="M115" i="28"/>
  <c r="M80" i="28"/>
  <c r="M92" i="28"/>
  <c r="M53" i="28"/>
  <c r="M103" i="28"/>
  <c r="M95" i="28"/>
  <c r="M250" i="28"/>
  <c r="M139" i="28"/>
  <c r="M262" i="28"/>
  <c r="M136" i="28"/>
  <c r="M251" i="28"/>
  <c r="M79" i="28"/>
  <c r="M182" i="28" s="1"/>
  <c r="M77" i="28"/>
  <c r="M252" i="28"/>
  <c r="M83" i="28"/>
  <c r="M73" i="28"/>
  <c r="M202" i="28" s="1"/>
  <c r="M242" i="28"/>
  <c r="M263" i="28"/>
  <c r="M247" i="28"/>
  <c r="M116" i="28"/>
  <c r="M243" i="28"/>
  <c r="M78" i="28"/>
  <c r="M54" i="28"/>
  <c r="M205" i="28" s="1"/>
  <c r="M114" i="28"/>
  <c r="M45" i="28"/>
  <c r="M134" i="28"/>
  <c r="M104" i="28"/>
  <c r="M148" i="28"/>
  <c r="M236" i="28"/>
  <c r="M248" i="28"/>
  <c r="M239" i="28"/>
  <c r="M108" i="28"/>
  <c r="M71" i="28"/>
  <c r="M141" i="28"/>
  <c r="O218" i="28"/>
  <c r="O192" i="28"/>
  <c r="O181" i="28"/>
  <c r="O178" i="28"/>
  <c r="O207" i="28"/>
  <c r="O184" i="28"/>
  <c r="O198" i="28"/>
  <c r="O173" i="28"/>
  <c r="O203" i="28"/>
  <c r="O201" i="28"/>
  <c r="O176" i="28"/>
  <c r="O190" i="28"/>
  <c r="O204" i="28"/>
  <c r="O187" i="28"/>
  <c r="O185" i="28"/>
  <c r="O174" i="28"/>
  <c r="O180" i="28"/>
  <c r="O177" i="28"/>
  <c r="O191" i="28"/>
  <c r="O205" i="28"/>
  <c r="O202" i="28"/>
  <c r="O200" i="28"/>
  <c r="O175" i="28"/>
  <c r="O189" i="28"/>
  <c r="O186" i="28"/>
  <c r="O206" i="28"/>
  <c r="O183" i="28"/>
  <c r="O182" i="28"/>
  <c r="O197" i="28"/>
  <c r="O194" i="28"/>
  <c r="O193" i="28"/>
  <c r="O179" i="28"/>
  <c r="E230" i="26"/>
  <c r="S191" i="39" s="1"/>
  <c r="E181" i="24"/>
  <c r="Q142" i="39" s="1"/>
  <c r="E184" i="26"/>
  <c r="S145" i="39" s="1"/>
  <c r="E182" i="26"/>
  <c r="S143" i="39" s="1"/>
  <c r="E204" i="26"/>
  <c r="S165" i="39" s="1"/>
  <c r="E181" i="26"/>
  <c r="S142" i="39" s="1"/>
  <c r="E189" i="26"/>
  <c r="S150" i="39" s="1"/>
  <c r="E202" i="26"/>
  <c r="S163" i="39" s="1"/>
  <c r="E191" i="26"/>
  <c r="S152" i="39" s="1"/>
  <c r="E203" i="26"/>
  <c r="S164" i="39" s="1"/>
  <c r="E185" i="26"/>
  <c r="S146" i="39" s="1"/>
  <c r="V221" i="26"/>
  <c r="R30" i="30"/>
  <c r="N28" i="30"/>
  <c r="J26" i="30"/>
  <c r="AJ23" i="30"/>
  <c r="AF21" i="30"/>
  <c r="AB19" i="30"/>
  <c r="X17" i="30"/>
  <c r="X229" i="30" s="1"/>
  <c r="T15" i="30"/>
  <c r="P13" i="30"/>
  <c r="L11" i="30"/>
  <c r="H9" i="30"/>
  <c r="AH6" i="30"/>
  <c r="AH47" i="30" s="1"/>
  <c r="AD4" i="30"/>
  <c r="AD46" i="30" s="1"/>
  <c r="O30" i="30"/>
  <c r="K28" i="30"/>
  <c r="G26" i="30"/>
  <c r="AG23" i="30"/>
  <c r="AC21" i="30"/>
  <c r="Y19" i="30"/>
  <c r="U17" i="30"/>
  <c r="U229" i="30" s="1"/>
  <c r="Q15" i="30"/>
  <c r="V30" i="30"/>
  <c r="R28" i="30"/>
  <c r="N26" i="30"/>
  <c r="J24" i="30"/>
  <c r="AJ21" i="30"/>
  <c r="AF19" i="30"/>
  <c r="AB17" i="30"/>
  <c r="AB229" i="30" s="1"/>
  <c r="X15" i="30"/>
  <c r="T13" i="30"/>
  <c r="P11" i="30"/>
  <c r="L9" i="30"/>
  <c r="H7" i="30"/>
  <c r="AH4" i="30"/>
  <c r="AH46" i="30" s="1"/>
  <c r="L30" i="30"/>
  <c r="AC26" i="30"/>
  <c r="R23" i="30"/>
  <c r="AI19" i="30"/>
  <c r="W16" i="30"/>
  <c r="W232" i="30" s="1"/>
  <c r="M13" i="30"/>
  <c r="Q10" i="30"/>
  <c r="V7" i="30"/>
  <c r="AA4" i="30"/>
  <c r="AA46" i="30" s="1"/>
  <c r="L2" i="30"/>
  <c r="G28" i="30"/>
  <c r="X24" i="30"/>
  <c r="K21" i="30"/>
  <c r="AD17" i="30"/>
  <c r="AD229" i="30" s="1"/>
  <c r="Q14" i="30"/>
  <c r="R11" i="30"/>
  <c r="W8" i="30"/>
  <c r="AA5" i="30"/>
  <c r="AI2" i="30"/>
  <c r="N29" i="30"/>
  <c r="AE25" i="30"/>
  <c r="S22" i="30"/>
  <c r="AJ18" i="30"/>
  <c r="AJ233" i="30" s="1"/>
  <c r="W15" i="30"/>
  <c r="S12" i="30"/>
  <c r="W9" i="30"/>
  <c r="AB6" i="30"/>
  <c r="AB47" i="30" s="1"/>
  <c r="AG3" i="30"/>
  <c r="T30" i="30"/>
  <c r="G27" i="30"/>
  <c r="Z23" i="30"/>
  <c r="M20" i="30"/>
  <c r="AE16" i="30"/>
  <c r="AE232" i="30" s="1"/>
  <c r="S13" i="30"/>
  <c r="X10" i="30"/>
  <c r="AC7" i="30"/>
  <c r="AG4" i="30"/>
  <c r="AG46" i="30" s="1"/>
  <c r="Q2" i="30"/>
  <c r="O28" i="30"/>
  <c r="AF24" i="30"/>
  <c r="S21" i="30"/>
  <c r="H18" i="30"/>
  <c r="H233" i="30" s="1"/>
  <c r="Y14" i="30"/>
  <c r="Y28" i="30"/>
  <c r="N25" i="30"/>
  <c r="AE21" i="30"/>
  <c r="S18" i="30"/>
  <c r="S233" i="30" s="1"/>
  <c r="AJ14" i="30"/>
  <c r="AH11" i="30"/>
  <c r="I9" i="30"/>
  <c r="M6" i="30"/>
  <c r="M47" i="30" s="1"/>
  <c r="R3" i="30"/>
  <c r="AG29" i="30"/>
  <c r="T26" i="30"/>
  <c r="G23" i="30"/>
  <c r="Z19" i="30"/>
  <c r="M16" i="30"/>
  <c r="M232" i="30" s="1"/>
  <c r="AI12" i="30"/>
  <c r="I10" i="30"/>
  <c r="N7" i="30"/>
  <c r="S4" i="30"/>
  <c r="S46" i="30" s="1"/>
  <c r="AJ28" i="30"/>
  <c r="Y8" i="30"/>
  <c r="P18" i="30"/>
  <c r="P233" i="30" s="1"/>
  <c r="K4" i="30"/>
  <c r="K46" i="30" s="1"/>
  <c r="J11" i="30"/>
  <c r="O24" i="30"/>
  <c r="Y6" i="30"/>
  <c r="Y47" i="30" s="1"/>
  <c r="G17" i="30"/>
  <c r="G229" i="30" s="1"/>
  <c r="Z3" i="30"/>
  <c r="AI11" i="30"/>
  <c r="R29" i="30"/>
  <c r="AC8" i="30"/>
  <c r="AE29" i="30"/>
  <c r="N13" i="30"/>
  <c r="AF29" i="30"/>
  <c r="AB27" i="30"/>
  <c r="X25" i="30"/>
  <c r="T23" i="30"/>
  <c r="P21" i="30"/>
  <c r="L19" i="30"/>
  <c r="H17" i="30"/>
  <c r="H229" i="30" s="1"/>
  <c r="AH14" i="30"/>
  <c r="AD12" i="30"/>
  <c r="Z10" i="30"/>
  <c r="V8" i="30"/>
  <c r="R6" i="30"/>
  <c r="R47" i="30" s="1"/>
  <c r="N4" i="30"/>
  <c r="N46" i="30" s="1"/>
  <c r="AC29" i="30"/>
  <c r="Y27" i="30"/>
  <c r="U25" i="30"/>
  <c r="Q23" i="30"/>
  <c r="M21" i="30"/>
  <c r="I19" i="30"/>
  <c r="AI16" i="30"/>
  <c r="AI232" i="30" s="1"/>
  <c r="AE14" i="30"/>
  <c r="AJ29" i="30"/>
  <c r="AF27" i="30"/>
  <c r="AB25" i="30"/>
  <c r="X23" i="30"/>
  <c r="T21" i="30"/>
  <c r="P19" i="30"/>
  <c r="L17" i="30"/>
  <c r="L229" i="30" s="1"/>
  <c r="H15" i="30"/>
  <c r="AH12" i="30"/>
  <c r="AD10" i="30"/>
  <c r="X29" i="30"/>
  <c r="T27" i="30"/>
  <c r="P25" i="30"/>
  <c r="L23" i="30"/>
  <c r="H21" i="30"/>
  <c r="AH18" i="30"/>
  <c r="AH233" i="30" s="1"/>
  <c r="AD16" i="30"/>
  <c r="AD232" i="30" s="1"/>
  <c r="Z14" i="30"/>
  <c r="V12" i="30"/>
  <c r="R10" i="30"/>
  <c r="N8" i="30"/>
  <c r="J6" i="30"/>
  <c r="J47" i="30" s="1"/>
  <c r="AJ3" i="30"/>
  <c r="U29" i="30"/>
  <c r="Q27" i="30"/>
  <c r="M25" i="30"/>
  <c r="I23" i="30"/>
  <c r="AI20" i="30"/>
  <c r="AE18" i="30"/>
  <c r="AE233" i="30" s="1"/>
  <c r="AA16" i="30"/>
  <c r="AA232" i="30" s="1"/>
  <c r="W14" i="30"/>
  <c r="AB29" i="30"/>
  <c r="X27" i="30"/>
  <c r="T25" i="30"/>
  <c r="P23" i="30"/>
  <c r="L21" i="30"/>
  <c r="H19" i="30"/>
  <c r="AH16" i="30"/>
  <c r="AH232" i="30" s="1"/>
  <c r="AD14" i="30"/>
  <c r="Z12" i="30"/>
  <c r="V10" i="30"/>
  <c r="R8" i="30"/>
  <c r="N6" i="30"/>
  <c r="N47" i="30" s="1"/>
  <c r="J4" i="30"/>
  <c r="J46" i="30" s="1"/>
  <c r="AG28" i="30"/>
  <c r="V25" i="30"/>
  <c r="I22" i="30"/>
  <c r="AA18" i="30"/>
  <c r="AA233" i="30" s="1"/>
  <c r="N15" i="30"/>
  <c r="K12" i="30"/>
  <c r="O9" i="30"/>
  <c r="T6" i="30"/>
  <c r="T47" i="30" s="1"/>
  <c r="Y3" i="30"/>
  <c r="K30" i="30"/>
  <c r="AB26" i="30"/>
  <c r="O23" i="30"/>
  <c r="AH19" i="30"/>
  <c r="U16" i="30"/>
  <c r="U232" i="30" s="1"/>
  <c r="K13" i="30"/>
  <c r="P10" i="30"/>
  <c r="U7" i="30"/>
  <c r="Y4" i="30"/>
  <c r="Y46" i="30" s="1"/>
  <c r="K2" i="30"/>
  <c r="AI27" i="30"/>
  <c r="W24" i="30"/>
  <c r="J21" i="30"/>
  <c r="AA17" i="30"/>
  <c r="AA229" i="30" s="1"/>
  <c r="P14" i="30"/>
  <c r="Q11" i="30"/>
  <c r="U8" i="30"/>
  <c r="Z5" i="30"/>
  <c r="AH2" i="30"/>
  <c r="K29" i="30"/>
  <c r="AD25" i="30"/>
  <c r="Q22" i="30"/>
  <c r="AI18" i="30"/>
  <c r="AI233" i="30" s="1"/>
  <c r="V15" i="30"/>
  <c r="Q12" i="30"/>
  <c r="V9" i="30"/>
  <c r="AA6" i="30"/>
  <c r="AA47" i="30" s="1"/>
  <c r="AE3" i="30"/>
  <c r="S30" i="30"/>
  <c r="AJ26" i="30"/>
  <c r="W23" i="30"/>
  <c r="L20" i="30"/>
  <c r="AC16" i="30"/>
  <c r="AC232" i="30" s="1"/>
  <c r="AC30" i="30"/>
  <c r="R27" i="30"/>
  <c r="AI23" i="30"/>
  <c r="W20" i="30"/>
  <c r="J17" i="30"/>
  <c r="J229" i="30" s="1"/>
  <c r="AA13" i="30"/>
  <c r="AF10" i="30"/>
  <c r="G8" i="30"/>
  <c r="K5" i="30"/>
  <c r="W2" i="30"/>
  <c r="X28" i="30"/>
  <c r="K25" i="30"/>
  <c r="AD21" i="30"/>
  <c r="Q18" i="30"/>
  <c r="Q233" i="30" s="1"/>
  <c r="AI14" i="30"/>
  <c r="AG11" i="30"/>
  <c r="G9" i="30"/>
  <c r="L6" i="30"/>
  <c r="L47" i="30" s="1"/>
  <c r="Q3" i="30"/>
  <c r="AB18" i="30"/>
  <c r="AB233" i="30" s="1"/>
  <c r="Q4" i="30"/>
  <c r="Q46" i="30" s="1"/>
  <c r="N11" i="30"/>
  <c r="AB24" i="30"/>
  <c r="AF6" i="30"/>
  <c r="AF47" i="30" s="1"/>
  <c r="H14" i="30"/>
  <c r="X2" i="30"/>
  <c r="AC10" i="30"/>
  <c r="AF26" i="30"/>
  <c r="AA7" i="30"/>
  <c r="K19" i="30"/>
  <c r="U4" i="30"/>
  <c r="U46" i="30" s="1"/>
  <c r="W7" i="30"/>
  <c r="O3" i="30"/>
  <c r="AH30" i="30"/>
  <c r="L27" i="30"/>
  <c r="N24" i="30"/>
  <c r="V20" i="30"/>
  <c r="P17" i="30"/>
  <c r="P229" i="30" s="1"/>
  <c r="AF13" i="30"/>
  <c r="J10" i="30"/>
  <c r="L7" i="30"/>
  <c r="T3" i="30"/>
  <c r="AG27" i="30"/>
  <c r="S24" i="30"/>
  <c r="AA20" i="30"/>
  <c r="AC17" i="30"/>
  <c r="AC229" i="30" s="1"/>
  <c r="G14" i="30"/>
  <c r="J28" i="30"/>
  <c r="Z24" i="30"/>
  <c r="AH20" i="30"/>
  <c r="AJ17" i="30"/>
  <c r="AJ229" i="30" s="1"/>
  <c r="N14" i="30"/>
  <c r="H11" i="30"/>
  <c r="AF7" i="30"/>
  <c r="L5" i="30"/>
  <c r="Q29" i="30"/>
  <c r="Y24" i="30"/>
  <c r="Q20" i="30"/>
  <c r="AA15" i="30"/>
  <c r="S11" i="30"/>
  <c r="AG7" i="30"/>
  <c r="AI3" i="30"/>
  <c r="O29" i="30"/>
  <c r="G25" i="30"/>
  <c r="P20" i="30"/>
  <c r="Z15" i="30"/>
  <c r="AC11" i="30"/>
  <c r="AE7" i="30"/>
  <c r="AH3" i="30"/>
  <c r="Z29" i="30"/>
  <c r="AJ24" i="30"/>
  <c r="O20" i="30"/>
  <c r="G16" i="30"/>
  <c r="G232" i="30" s="1"/>
  <c r="AA11" i="30"/>
  <c r="AD7" i="30"/>
  <c r="M4" i="30"/>
  <c r="M46" i="30" s="1"/>
  <c r="Y29" i="30"/>
  <c r="AG24" i="30"/>
  <c r="Y20" i="30"/>
  <c r="AI15" i="30"/>
  <c r="Z11" i="30"/>
  <c r="I8" i="30"/>
  <c r="L4" i="30"/>
  <c r="L46" i="30" s="1"/>
  <c r="W29" i="30"/>
  <c r="O25" i="30"/>
  <c r="X20" i="30"/>
  <c r="AH15" i="30"/>
  <c r="I29" i="30"/>
  <c r="Q24" i="30"/>
  <c r="AA19" i="30"/>
  <c r="S15" i="30"/>
  <c r="M11" i="30"/>
  <c r="O7" i="30"/>
  <c r="AC3" i="30"/>
  <c r="G29" i="30"/>
  <c r="P24" i="30"/>
  <c r="H20" i="30"/>
  <c r="R15" i="30"/>
  <c r="K11" i="30"/>
  <c r="Y7" i="30"/>
  <c r="AA3" i="30"/>
  <c r="AG12" i="30"/>
  <c r="AA21" i="30"/>
  <c r="I28" i="30"/>
  <c r="G4" i="30"/>
  <c r="G46" i="30" s="1"/>
  <c r="H8" i="30"/>
  <c r="L12" i="30"/>
  <c r="G20" i="30"/>
  <c r="P2" i="30"/>
  <c r="AH5" i="30"/>
  <c r="K6" i="30"/>
  <c r="K47" i="30" s="1"/>
  <c r="Z30" i="30"/>
  <c r="AH26" i="30"/>
  <c r="AB23" i="30"/>
  <c r="N20" i="30"/>
  <c r="V16" i="30"/>
  <c r="V232" i="30" s="1"/>
  <c r="X13" i="30"/>
  <c r="AF9" i="30"/>
  <c r="Z6" i="30"/>
  <c r="Z47" i="30" s="1"/>
  <c r="AE30" i="30"/>
  <c r="I27" i="30"/>
  <c r="K24" i="30"/>
  <c r="S20" i="30"/>
  <c r="M17" i="30"/>
  <c r="M229" i="30" s="1"/>
  <c r="AC13" i="30"/>
  <c r="P27" i="30"/>
  <c r="R24" i="30"/>
  <c r="Z20" i="30"/>
  <c r="T17" i="30"/>
  <c r="T229" i="30" s="1"/>
  <c r="AJ13" i="30"/>
  <c r="N10" i="30"/>
  <c r="X7" i="30"/>
  <c r="Z4" i="30"/>
  <c r="Z46" i="30" s="1"/>
  <c r="U28" i="30"/>
  <c r="M24" i="30"/>
  <c r="V19" i="30"/>
  <c r="AF14" i="30"/>
  <c r="I11" i="30"/>
  <c r="K7" i="30"/>
  <c r="N3" i="30"/>
  <c r="AF28" i="30"/>
  <c r="L24" i="30"/>
  <c r="U19" i="30"/>
  <c r="M15" i="30"/>
  <c r="G11" i="30"/>
  <c r="J7" i="30"/>
  <c r="W3" i="30"/>
  <c r="AE28" i="30"/>
  <c r="I24" i="30"/>
  <c r="AE19" i="30"/>
  <c r="K15" i="30"/>
  <c r="AJ10" i="30"/>
  <c r="S7" i="30"/>
  <c r="V3" i="30"/>
  <c r="AC28" i="30"/>
  <c r="U24" i="30"/>
  <c r="AD19" i="30"/>
  <c r="J15" i="30"/>
  <c r="O11" i="30"/>
  <c r="R7" i="30"/>
  <c r="U3" i="30"/>
  <c r="J29" i="30"/>
  <c r="T24" i="30"/>
  <c r="AC19" i="30"/>
  <c r="U15" i="30"/>
  <c r="M28" i="30"/>
  <c r="V23" i="30"/>
  <c r="N19" i="30"/>
  <c r="X14" i="30"/>
  <c r="U10" i="30"/>
  <c r="AI6" i="30"/>
  <c r="AI47" i="30" s="1"/>
  <c r="I3" i="30"/>
  <c r="L28" i="30"/>
  <c r="AH23" i="30"/>
  <c r="M19" i="30"/>
  <c r="U14" i="30"/>
  <c r="AE10" i="30"/>
  <c r="AG6" i="30"/>
  <c r="AG47" i="30" s="1"/>
  <c r="H3" i="30"/>
  <c r="U11" i="30"/>
  <c r="AG14" i="30"/>
  <c r="O21" i="30"/>
  <c r="AC2" i="30"/>
  <c r="M5" i="30"/>
  <c r="Q9" i="30"/>
  <c r="X16" i="30"/>
  <c r="X232" i="30" s="1"/>
  <c r="AI25" i="30"/>
  <c r="J3" i="30"/>
  <c r="W19" i="30"/>
  <c r="J30" i="30"/>
  <c r="Z26" i="30"/>
  <c r="AH22" i="30"/>
  <c r="AJ19" i="30"/>
  <c r="N16" i="30"/>
  <c r="N232" i="30" s="1"/>
  <c r="H13" i="30"/>
  <c r="X9" i="30"/>
  <c r="AF5" i="30"/>
  <c r="W30" i="30"/>
  <c r="AE26" i="30"/>
  <c r="Y23" i="30"/>
  <c r="K20" i="30"/>
  <c r="S16" i="30"/>
  <c r="S232" i="30" s="1"/>
  <c r="AD30" i="30"/>
  <c r="H27" i="30"/>
  <c r="AF23" i="30"/>
  <c r="R20" i="30"/>
  <c r="Z16" i="30"/>
  <c r="Z232" i="30" s="1"/>
  <c r="AB13" i="30"/>
  <c r="AJ9" i="30"/>
  <c r="P7" i="30"/>
  <c r="R4" i="30"/>
  <c r="R46" i="30" s="1"/>
  <c r="H28" i="30"/>
  <c r="AD23" i="30"/>
  <c r="J19" i="30"/>
  <c r="S14" i="30"/>
  <c r="AB10" i="30"/>
  <c r="AE6" i="30"/>
  <c r="AE47" i="30" s="1"/>
  <c r="AJ2" i="30"/>
  <c r="T28" i="30"/>
  <c r="AC23" i="30"/>
  <c r="G19" i="30"/>
  <c r="AC14" i="30"/>
  <c r="AA10" i="30"/>
  <c r="AC6" i="30"/>
  <c r="AC47" i="30" s="1"/>
  <c r="M3" i="30"/>
  <c r="Q28" i="30"/>
  <c r="AA23" i="30"/>
  <c r="S19" i="30"/>
  <c r="AB14" i="30"/>
  <c r="Y10" i="30"/>
  <c r="I7" i="30"/>
  <c r="L3" i="30"/>
  <c r="P28" i="30"/>
  <c r="H24" i="30"/>
  <c r="R19" i="30"/>
  <c r="AA14" i="30"/>
  <c r="AI10" i="30"/>
  <c r="G7" i="30"/>
  <c r="K3" i="30"/>
  <c r="AB28" i="30"/>
  <c r="G24" i="30"/>
  <c r="O19" i="30"/>
  <c r="G15" i="30"/>
  <c r="AD27" i="30"/>
  <c r="J23" i="30"/>
  <c r="AF18" i="30"/>
  <c r="AF233" i="30" s="1"/>
  <c r="K14" i="30"/>
  <c r="K10" i="30"/>
  <c r="X6" i="30"/>
  <c r="X47" i="30" s="1"/>
  <c r="AE2" i="30"/>
  <c r="AC27" i="30"/>
  <c r="U23" i="30"/>
  <c r="AC18" i="30"/>
  <c r="AC233" i="30" s="1"/>
  <c r="I14" i="30"/>
  <c r="T10" i="30"/>
  <c r="W6" i="30"/>
  <c r="W47" i="30" s="1"/>
  <c r="AD2" i="30"/>
  <c r="H10" i="30"/>
  <c r="AA12" i="30"/>
  <c r="AG17" i="30"/>
  <c r="AG229" i="30" s="1"/>
  <c r="AA27" i="30"/>
  <c r="AD3" i="30"/>
  <c r="AH7" i="30"/>
  <c r="R13" i="30"/>
  <c r="X22" i="30"/>
  <c r="H2" i="30"/>
  <c r="AB4" i="30"/>
  <c r="AB46" i="30" s="1"/>
  <c r="P29" i="30"/>
  <c r="R26" i="30"/>
  <c r="Z22" i="30"/>
  <c r="T19" i="30"/>
  <c r="AJ15" i="30"/>
  <c r="N12" i="30"/>
  <c r="P9" i="30"/>
  <c r="X5" i="30"/>
  <c r="G30" i="30"/>
  <c r="W26" i="30"/>
  <c r="AE22" i="30"/>
  <c r="AG19" i="30"/>
  <c r="K16" i="30"/>
  <c r="K232" i="30" s="1"/>
  <c r="N30" i="30"/>
  <c r="AD26" i="30"/>
  <c r="H23" i="30"/>
  <c r="J20" i="30"/>
  <c r="R16" i="30"/>
  <c r="R232" i="30" s="1"/>
  <c r="L13" i="30"/>
  <c r="AB9" i="30"/>
  <c r="AD6" i="30"/>
  <c r="AD47" i="30" s="1"/>
  <c r="AF3" i="30"/>
  <c r="Z27" i="30"/>
  <c r="AI22" i="30"/>
  <c r="M18" i="30"/>
  <c r="M233" i="30" s="1"/>
  <c r="AI13" i="30"/>
  <c r="G10" i="30"/>
  <c r="I6" i="30"/>
  <c r="I47" i="30" s="1"/>
  <c r="AB2" i="30"/>
  <c r="W27" i="30"/>
  <c r="AG22" i="30"/>
  <c r="Y18" i="30"/>
  <c r="Y233" i="30" s="1"/>
  <c r="AH13" i="30"/>
  <c r="AI9" i="30"/>
  <c r="S6" i="30"/>
  <c r="S47" i="30" s="1"/>
  <c r="AA2" i="30"/>
  <c r="V27" i="30"/>
  <c r="N23" i="30"/>
  <c r="X18" i="30"/>
  <c r="X233" i="30" s="1"/>
  <c r="AG13" i="30"/>
  <c r="O10" i="30"/>
  <c r="Q6" i="30"/>
  <c r="Q47" i="30" s="1"/>
  <c r="Z2" i="30"/>
  <c r="AH27" i="30"/>
  <c r="M23" i="30"/>
  <c r="U18" i="30"/>
  <c r="U233" i="30" s="1"/>
  <c r="M14" i="30"/>
  <c r="M10" i="30"/>
  <c r="P6" i="30"/>
  <c r="P47" i="30" s="1"/>
  <c r="AG2" i="30"/>
  <c r="AE27" i="30"/>
  <c r="K23" i="30"/>
  <c r="AG18" i="30"/>
  <c r="AG233" i="30" s="1"/>
  <c r="L14" i="30"/>
  <c r="AI26" i="30"/>
  <c r="AA22" i="30"/>
  <c r="AI17" i="30"/>
  <c r="AI229" i="30" s="1"/>
  <c r="Q13" i="30"/>
  <c r="AD9" i="30"/>
  <c r="AG5" i="30"/>
  <c r="O2" i="30"/>
  <c r="O27" i="30"/>
  <c r="Y22" i="30"/>
  <c r="AH17" i="30"/>
  <c r="AH229" i="30" s="1"/>
  <c r="Z13" i="30"/>
  <c r="AC9" i="30"/>
  <c r="AE5" i="30"/>
  <c r="V2" i="30"/>
  <c r="M7" i="30"/>
  <c r="AE9" i="30"/>
  <c r="T14" i="30"/>
  <c r="AF20" i="30"/>
  <c r="AA30" i="30"/>
  <c r="U6" i="30"/>
  <c r="U47" i="30" s="1"/>
  <c r="W10" i="30"/>
  <c r="AC15" i="30"/>
  <c r="AE11" i="30"/>
  <c r="M2" i="30"/>
  <c r="H29" i="30"/>
  <c r="AF25" i="30"/>
  <c r="R22" i="30"/>
  <c r="Z18" i="30"/>
  <c r="Z233" i="30" s="1"/>
  <c r="AB15" i="30"/>
  <c r="AJ11" i="30"/>
  <c r="AD8" i="30"/>
  <c r="P5" i="30"/>
  <c r="M29" i="30"/>
  <c r="O26" i="30"/>
  <c r="W22" i="30"/>
  <c r="Q19" i="30"/>
  <c r="AG15" i="30"/>
  <c r="T29" i="30"/>
  <c r="V26" i="30"/>
  <c r="AD22" i="30"/>
  <c r="X19" i="30"/>
  <c r="J16" i="30"/>
  <c r="J232" i="30" s="1"/>
  <c r="R12" i="30"/>
  <c r="T9" i="30"/>
  <c r="V6" i="30"/>
  <c r="V47" i="30" s="1"/>
  <c r="X3" i="30"/>
  <c r="M27" i="30"/>
  <c r="U22" i="30"/>
  <c r="AE17" i="30"/>
  <c r="AE229" i="30" s="1"/>
  <c r="W13" i="30"/>
  <c r="Z9" i="30"/>
  <c r="AC5" i="30"/>
  <c r="T2" i="30"/>
  <c r="K27" i="30"/>
  <c r="T22" i="30"/>
  <c r="L18" i="30"/>
  <c r="L233" i="30" s="1"/>
  <c r="V13" i="30"/>
  <c r="Y9" i="30"/>
  <c r="H6" i="30"/>
  <c r="H47" i="30" s="1"/>
  <c r="S2" i="30"/>
  <c r="J27" i="30"/>
  <c r="AF22" i="30"/>
  <c r="K18" i="30"/>
  <c r="K233" i="30" s="1"/>
  <c r="U13" i="30"/>
  <c r="AH9" i="30"/>
  <c r="G6" i="30"/>
  <c r="G47" i="30" s="1"/>
  <c r="R2" i="30"/>
  <c r="U27" i="30"/>
  <c r="AC22" i="30"/>
  <c r="I18" i="30"/>
  <c r="I233" i="30" s="1"/>
  <c r="AE13" i="30"/>
  <c r="AG9" i="30"/>
  <c r="AI5" i="30"/>
  <c r="Y2" i="30"/>
  <c r="S27" i="30"/>
  <c r="AB22" i="30"/>
  <c r="T18" i="30"/>
  <c r="T233" i="30" s="1"/>
  <c r="AD13" i="30"/>
  <c r="U26" i="30"/>
  <c r="M22" i="30"/>
  <c r="W17" i="30"/>
  <c r="W229" i="30" s="1"/>
  <c r="AJ12" i="30"/>
  <c r="S9" i="30"/>
  <c r="V5" i="30"/>
  <c r="G2" i="30"/>
  <c r="AG26" i="30"/>
  <c r="L22" i="30"/>
  <c r="V17" i="30"/>
  <c r="V229" i="30" s="1"/>
  <c r="O13" i="30"/>
  <c r="R9" i="30"/>
  <c r="U5" i="30"/>
  <c r="N2" i="30"/>
  <c r="AD5" i="30"/>
  <c r="S8" i="30"/>
  <c r="W12" i="30"/>
  <c r="S17" i="30"/>
  <c r="S229" i="30" s="1"/>
  <c r="N27" i="30"/>
  <c r="I5" i="30"/>
  <c r="J9" i="30"/>
  <c r="G13" i="30"/>
  <c r="S10" i="30"/>
  <c r="L16" i="30"/>
  <c r="L232" i="30" s="1"/>
  <c r="AD28" i="30"/>
  <c r="H25" i="30"/>
  <c r="J22" i="30"/>
  <c r="R18" i="30"/>
  <c r="R233" i="30" s="1"/>
  <c r="L15" i="30"/>
  <c r="AB11" i="30"/>
  <c r="AJ7" i="30"/>
  <c r="H5" i="30"/>
  <c r="AI28" i="30"/>
  <c r="AC25" i="30"/>
  <c r="O22" i="30"/>
  <c r="W18" i="30"/>
  <c r="W233" i="30" s="1"/>
  <c r="Y15" i="30"/>
  <c r="L29" i="30"/>
  <c r="AJ25" i="30"/>
  <c r="V22" i="30"/>
  <c r="AD18" i="30"/>
  <c r="AD233" i="30" s="1"/>
  <c r="AF15" i="30"/>
  <c r="J12" i="30"/>
  <c r="AH8" i="30"/>
  <c r="AJ5" i="30"/>
  <c r="P3" i="30"/>
  <c r="Q26" i="30"/>
  <c r="Z21" i="30"/>
  <c r="R17" i="30"/>
  <c r="R229" i="30" s="1"/>
  <c r="AF12" i="30"/>
  <c r="AI8" i="30"/>
  <c r="R5" i="30"/>
  <c r="AJ30" i="30"/>
  <c r="P26" i="30"/>
  <c r="H22" i="30"/>
  <c r="Q17" i="30"/>
  <c r="Q229" i="30" s="1"/>
  <c r="AE12" i="30"/>
  <c r="N9" i="30"/>
  <c r="Q5" i="30"/>
  <c r="AI30" i="30"/>
  <c r="AA26" i="30"/>
  <c r="AI21" i="30"/>
  <c r="O17" i="30"/>
  <c r="O229" i="30" s="1"/>
  <c r="J13" i="30"/>
  <c r="M9" i="30"/>
  <c r="O5" i="30"/>
  <c r="J2" i="30"/>
  <c r="Y26" i="30"/>
  <c r="AH21" i="30"/>
  <c r="Z17" i="30"/>
  <c r="Z229" i="30" s="1"/>
  <c r="I13" i="30"/>
  <c r="K9" i="30"/>
  <c r="Y5" i="30"/>
  <c r="I2" i="30"/>
  <c r="X26" i="30"/>
  <c r="P22" i="30"/>
  <c r="Y17" i="30"/>
  <c r="Y229" i="30" s="1"/>
  <c r="Q30" i="30"/>
  <c r="I26" i="30"/>
  <c r="R21" i="30"/>
  <c r="AB16" i="30"/>
  <c r="AB232" i="30" s="1"/>
  <c r="Y12" i="30"/>
  <c r="AB8" i="30"/>
  <c r="AE4" i="30"/>
  <c r="AE46" i="30" s="1"/>
  <c r="AB30" i="30"/>
  <c r="H26" i="30"/>
  <c r="Q21" i="30"/>
  <c r="I17" i="30"/>
  <c r="I229" i="30" s="1"/>
  <c r="X12" i="30"/>
  <c r="AA8" i="30"/>
  <c r="J5" i="30"/>
  <c r="W25" i="30"/>
  <c r="G3" i="30"/>
  <c r="AJ6" i="30"/>
  <c r="AJ47" i="30" s="1"/>
  <c r="AA9" i="30"/>
  <c r="P12" i="30"/>
  <c r="AE23" i="30"/>
  <c r="U2" i="30"/>
  <c r="O6" i="30"/>
  <c r="O47" i="30" s="1"/>
  <c r="Y11" i="30"/>
  <c r="AJ8" i="30"/>
  <c r="AJ27" i="30"/>
  <c r="V24" i="30"/>
  <c r="AD20" i="30"/>
  <c r="AF17" i="30"/>
  <c r="AF229" i="30" s="1"/>
  <c r="J14" i="30"/>
  <c r="AH10" i="30"/>
  <c r="T7" i="30"/>
  <c r="AB3" i="30"/>
  <c r="S28" i="30"/>
  <c r="AA24" i="30"/>
  <c r="U21" i="30"/>
  <c r="G18" i="30"/>
  <c r="G233" i="30" s="1"/>
  <c r="O14" i="30"/>
  <c r="Z28" i="30"/>
  <c r="AH24" i="30"/>
  <c r="AB21" i="30"/>
  <c r="N18" i="30"/>
  <c r="N233" i="30" s="1"/>
  <c r="V14" i="30"/>
  <c r="X11" i="30"/>
  <c r="J8" i="30"/>
  <c r="T5" i="30"/>
  <c r="AD29" i="30"/>
  <c r="I25" i="30"/>
  <c r="AE20" i="30"/>
  <c r="I16" i="30"/>
  <c r="I232" i="30" s="1"/>
  <c r="AD11" i="30"/>
  <c r="M8" i="30"/>
  <c r="P4" i="30"/>
  <c r="P46" i="30" s="1"/>
  <c r="AA29" i="30"/>
  <c r="S25" i="30"/>
  <c r="AC20" i="30"/>
  <c r="H16" i="30"/>
  <c r="H232" i="30" s="1"/>
  <c r="I12" i="30"/>
  <c r="L8" i="30"/>
  <c r="O4" i="30"/>
  <c r="O46" i="30" s="1"/>
  <c r="I30" i="30"/>
  <c r="R25" i="30"/>
  <c r="AB20" i="30"/>
  <c r="T16" i="30"/>
  <c r="T232" i="30" s="1"/>
  <c r="H12" i="30"/>
  <c r="K8" i="30"/>
  <c r="X4" i="30"/>
  <c r="X46" i="30" s="1"/>
  <c r="H30" i="30"/>
  <c r="Q25" i="30"/>
  <c r="I21" i="30"/>
  <c r="Q16" i="30"/>
  <c r="Q232" i="30" s="1"/>
  <c r="G12" i="30"/>
  <c r="T8" i="30"/>
  <c r="W4" i="30"/>
  <c r="W46" i="30" s="1"/>
  <c r="AI29" i="30"/>
  <c r="AA25" i="30"/>
  <c r="G21" i="30"/>
  <c r="P16" i="30"/>
  <c r="P232" i="30" s="1"/>
  <c r="V29" i="30"/>
  <c r="AE24" i="30"/>
  <c r="I20" i="30"/>
  <c r="AE15" i="30"/>
  <c r="W11" i="30"/>
  <c r="Z7" i="30"/>
  <c r="I4" i="30"/>
  <c r="I46" i="30" s="1"/>
  <c r="S29" i="30"/>
  <c r="AC24" i="30"/>
  <c r="U20" i="30"/>
  <c r="AD15" i="30"/>
  <c r="V11" i="30"/>
  <c r="AI7" i="30"/>
  <c r="H4" i="30"/>
  <c r="H46" i="30" s="1"/>
  <c r="O15" i="30"/>
  <c r="J25" i="30"/>
  <c r="AF2" i="30"/>
  <c r="S5" i="30"/>
  <c r="U9" i="30"/>
  <c r="Y13" i="30"/>
  <c r="S23" i="30"/>
  <c r="S3" i="30"/>
  <c r="Q7" i="30"/>
  <c r="AJ22" i="30"/>
  <c r="X21" i="30"/>
  <c r="G22" i="30"/>
  <c r="AF11" i="30"/>
  <c r="X8" i="30"/>
  <c r="AJ4" i="30"/>
  <c r="AJ46" i="30" s="1"/>
  <c r="AG30" i="30"/>
  <c r="K26" i="30"/>
  <c r="Q8" i="30"/>
  <c r="AC4" i="30"/>
  <c r="AC46" i="30" s="1"/>
  <c r="AF4" i="30"/>
  <c r="AF46" i="30" s="1"/>
  <c r="J18" i="30"/>
  <c r="J233" i="30" s="1"/>
  <c r="O18" i="30"/>
  <c r="O233" i="30" s="1"/>
  <c r="Z8" i="30"/>
  <c r="G5" i="30"/>
  <c r="U30" i="30"/>
  <c r="L26" i="30"/>
  <c r="AG21" i="30"/>
  <c r="T4" i="30"/>
  <c r="T46" i="30" s="1"/>
  <c r="K22" i="30"/>
  <c r="L10" i="30"/>
  <c r="R14" i="30"/>
  <c r="I15" i="30"/>
  <c r="AB5" i="30"/>
  <c r="X30" i="30"/>
  <c r="M26" i="30"/>
  <c r="V21" i="30"/>
  <c r="K17" i="30"/>
  <c r="K229" i="30" s="1"/>
  <c r="P30" i="30"/>
  <c r="W28" i="30"/>
  <c r="S26" i="30"/>
  <c r="T11" i="30"/>
  <c r="AH28" i="30"/>
  <c r="Y30" i="30"/>
  <c r="AG25" i="30"/>
  <c r="W21" i="30"/>
  <c r="N17" i="30"/>
  <c r="N229" i="30" s="1"/>
  <c r="AH29" i="30"/>
  <c r="Y25" i="30"/>
  <c r="W5" i="30"/>
  <c r="AB7" i="30"/>
  <c r="L25" i="30"/>
  <c r="AH25" i="30"/>
  <c r="Y21" i="30"/>
  <c r="AF16" i="30"/>
  <c r="AF232" i="30" s="1"/>
  <c r="AB12" i="30"/>
  <c r="Z25" i="30"/>
  <c r="AG20" i="30"/>
  <c r="O8" i="30"/>
  <c r="V4" i="30"/>
  <c r="V46" i="30" s="1"/>
  <c r="N22" i="30"/>
  <c r="N21" i="30"/>
  <c r="AG16" i="30"/>
  <c r="AG232" i="30" s="1"/>
  <c r="AC12" i="30"/>
  <c r="AE8" i="30"/>
  <c r="AJ20" i="30"/>
  <c r="Y16" i="30"/>
  <c r="Y232" i="30" s="1"/>
  <c r="AG10" i="30"/>
  <c r="AD24" i="30"/>
  <c r="AI24" i="30"/>
  <c r="P15" i="30"/>
  <c r="U12" i="30"/>
  <c r="AG8" i="30"/>
  <c r="AI4" i="30"/>
  <c r="AI46" i="30" s="1"/>
  <c r="AF30" i="30"/>
  <c r="O12" i="30"/>
  <c r="P8" i="30"/>
  <c r="M30" i="30"/>
  <c r="V28" i="30"/>
  <c r="M12" i="30"/>
  <c r="AA28" i="30"/>
  <c r="T20" i="30"/>
  <c r="V18" i="30"/>
  <c r="V233" i="30" s="1"/>
  <c r="AJ16" i="30"/>
  <c r="AJ232" i="30" s="1"/>
  <c r="T12" i="30"/>
  <c r="AF8" i="30"/>
  <c r="N5" i="30"/>
  <c r="O16" i="30"/>
  <c r="O232" i="30" s="1"/>
  <c r="E264" i="26"/>
  <c r="S224" i="39" s="1"/>
  <c r="E67" i="26"/>
  <c r="S28" i="39" s="1"/>
  <c r="E215" i="26"/>
  <c r="S176" i="39" s="1"/>
  <c r="E155" i="26"/>
  <c r="S117" i="39" s="1"/>
  <c r="E161" i="26"/>
  <c r="S123" i="39" s="1"/>
  <c r="E220" i="26"/>
  <c r="S181" i="39" s="1"/>
  <c r="I42" i="33"/>
  <c r="C42" i="33"/>
  <c r="P42" i="33"/>
  <c r="Q42" i="33"/>
  <c r="F42" i="33"/>
  <c r="E42" i="33"/>
  <c r="N42" i="33"/>
  <c r="L42" i="33"/>
  <c r="W42" i="33"/>
  <c r="T42" i="33"/>
  <c r="R42" i="33"/>
  <c r="G42" i="33"/>
  <c r="Y42" i="33"/>
  <c r="U42" i="33"/>
  <c r="O42" i="33"/>
  <c r="X42" i="33"/>
  <c r="M42" i="33"/>
  <c r="AA42" i="33"/>
  <c r="V42" i="33"/>
  <c r="AC42" i="33"/>
  <c r="AB42" i="33"/>
  <c r="D42" i="33"/>
  <c r="K42" i="33"/>
  <c r="B42" i="33"/>
  <c r="AJ42" i="33" s="1"/>
  <c r="S42" i="33"/>
  <c r="Z42" i="33"/>
  <c r="J42" i="33"/>
  <c r="E170" i="26"/>
  <c r="G180" i="26"/>
  <c r="E76" i="26"/>
  <c r="S37" i="39" s="1"/>
  <c r="E146" i="26"/>
  <c r="S108" i="39" s="1"/>
  <c r="E73" i="26"/>
  <c r="S34" i="39" s="1"/>
  <c r="E241" i="26"/>
  <c r="S200" i="39" s="1"/>
  <c r="E115" i="26"/>
  <c r="S76" i="39" s="1"/>
  <c r="E71" i="26"/>
  <c r="S32" i="39" s="1"/>
  <c r="E91" i="26"/>
  <c r="S52" i="39" s="1"/>
  <c r="E103" i="26"/>
  <c r="S64" i="39" s="1"/>
  <c r="E110" i="26"/>
  <c r="S71" i="39" s="1"/>
  <c r="K255" i="28"/>
  <c r="K87" i="28"/>
  <c r="N192" i="28"/>
  <c r="N181" i="28"/>
  <c r="N207" i="28"/>
  <c r="N184" i="28"/>
  <c r="N198" i="28"/>
  <c r="N173" i="28"/>
  <c r="N201" i="28"/>
  <c r="N176" i="28"/>
  <c r="N190" i="28"/>
  <c r="N203" i="28"/>
  <c r="N193" i="28"/>
  <c r="N206" i="28"/>
  <c r="N182" i="28"/>
  <c r="N187" i="28"/>
  <c r="N202" i="28"/>
  <c r="N185" i="28"/>
  <c r="N174" i="28"/>
  <c r="N179" i="28"/>
  <c r="N194" i="28"/>
  <c r="N177" i="28"/>
  <c r="N191" i="28"/>
  <c r="N205" i="28"/>
  <c r="N204" i="28"/>
  <c r="N186" i="28"/>
  <c r="N183" i="28"/>
  <c r="N197" i="28"/>
  <c r="N180" i="28"/>
  <c r="N178" i="28"/>
  <c r="N200" i="28"/>
  <c r="N175" i="28"/>
  <c r="N189" i="28"/>
  <c r="J203" i="28"/>
  <c r="J175" i="28"/>
  <c r="J187" i="28"/>
  <c r="J176" i="28"/>
  <c r="J198" i="28"/>
  <c r="J179" i="28"/>
  <c r="J174" i="28"/>
  <c r="J194" i="28"/>
  <c r="J192" i="28"/>
  <c r="J189" i="28"/>
  <c r="J181" i="28"/>
  <c r="J207" i="28"/>
  <c r="J173" i="28"/>
  <c r="J185" i="28"/>
  <c r="J204" i="28"/>
  <c r="J177" i="28"/>
  <c r="P267" i="28"/>
  <c r="P196" i="28"/>
  <c r="P195" i="28"/>
  <c r="P268" i="28"/>
  <c r="P170" i="28"/>
  <c r="P43" i="28"/>
  <c r="R264" i="28"/>
  <c r="O87" i="28"/>
  <c r="O255" i="28"/>
  <c r="L43" i="28"/>
  <c r="L196" i="28"/>
  <c r="L195" i="28"/>
  <c r="L268" i="28"/>
  <c r="L267" i="28"/>
  <c r="L170" i="28"/>
  <c r="N264" i="28"/>
  <c r="P164" i="28"/>
  <c r="P160" i="28"/>
  <c r="P161" i="28"/>
  <c r="P153" i="28"/>
  <c r="P154" i="28"/>
  <c r="P166" i="28"/>
  <c r="P155" i="28"/>
  <c r="P159" i="28"/>
  <c r="P165" i="28"/>
  <c r="P152" i="28"/>
  <c r="W213" i="28"/>
  <c r="W58" i="28"/>
  <c r="W212" i="28"/>
  <c r="W67" i="28"/>
  <c r="W211" i="28"/>
  <c r="W64" i="28"/>
  <c r="W216" i="28"/>
  <c r="W217" i="28"/>
  <c r="W61" i="28"/>
  <c r="W223" i="28"/>
  <c r="W60" i="28"/>
  <c r="W215" i="28"/>
  <c r="W44" i="28"/>
  <c r="W222" i="28"/>
  <c r="W59" i="28"/>
  <c r="W214" i="28"/>
  <c r="W68" i="28"/>
  <c r="Z228" i="28"/>
  <c r="Z125" i="28"/>
  <c r="Z129" i="28"/>
  <c r="Z131" i="28"/>
  <c r="Z128" i="28"/>
  <c r="Z123" i="28"/>
  <c r="Z127" i="28"/>
  <c r="Z130" i="28"/>
  <c r="Z126" i="28"/>
  <c r="Z124" i="28"/>
  <c r="Z122" i="28"/>
  <c r="Z121" i="28"/>
  <c r="V218" i="28"/>
  <c r="V129" i="28"/>
  <c r="V124" i="28"/>
  <c r="V121" i="28"/>
  <c r="V131" i="28"/>
  <c r="V127" i="28"/>
  <c r="V126" i="28"/>
  <c r="V123" i="28"/>
  <c r="V130" i="28"/>
  <c r="V128" i="28"/>
  <c r="V125" i="28"/>
  <c r="V122" i="28"/>
  <c r="V228" i="28"/>
  <c r="X137" i="28"/>
  <c r="X237" i="28"/>
  <c r="X251" i="28"/>
  <c r="X104" i="28"/>
  <c r="X102" i="28"/>
  <c r="X93" i="28"/>
  <c r="X116" i="28"/>
  <c r="X53" i="28"/>
  <c r="X117" i="28"/>
  <c r="X135" i="28"/>
  <c r="X243" i="28"/>
  <c r="X263" i="28"/>
  <c r="X90" i="28"/>
  <c r="X101" i="28"/>
  <c r="X80" i="28"/>
  <c r="X114" i="28"/>
  <c r="X54" i="28"/>
  <c r="X261" i="28"/>
  <c r="X115" i="28"/>
  <c r="X141" i="28"/>
  <c r="X248" i="28"/>
  <c r="X84" i="28"/>
  <c r="X95" i="28"/>
  <c r="X79" i="28"/>
  <c r="X108" i="28"/>
  <c r="X249" i="28"/>
  <c r="X246" i="28"/>
  <c r="X252" i="28"/>
  <c r="X113" i="28"/>
  <c r="X240" i="28"/>
  <c r="X52" i="28"/>
  <c r="X73" i="28"/>
  <c r="X78" i="28"/>
  <c r="X107" i="28"/>
  <c r="X106" i="28"/>
  <c r="X238" i="28"/>
  <c r="X244" i="28"/>
  <c r="X250" i="28"/>
  <c r="X146" i="28"/>
  <c r="X103" i="28"/>
  <c r="X139" i="28"/>
  <c r="X71" i="28"/>
  <c r="X105" i="28"/>
  <c r="X77" i="28"/>
  <c r="X262" i="28"/>
  <c r="X136" i="28"/>
  <c r="X236" i="28"/>
  <c r="X242" i="28"/>
  <c r="X138" i="28"/>
  <c r="X83" i="28"/>
  <c r="X111" i="28"/>
  <c r="X55" i="28"/>
  <c r="X98" i="28"/>
  <c r="X92" i="28"/>
  <c r="X247" i="28"/>
  <c r="X260" i="28"/>
  <c r="X142" i="28"/>
  <c r="X148" i="28"/>
  <c r="X118" i="28"/>
  <c r="X45" i="28"/>
  <c r="X94" i="28"/>
  <c r="X241" i="28"/>
  <c r="X91" i="28"/>
  <c r="X147" i="28"/>
  <c r="X239" i="28"/>
  <c r="X76" i="28"/>
  <c r="X245" i="28"/>
  <c r="X134" i="28"/>
  <c r="X140" i="28"/>
  <c r="X110" i="28"/>
  <c r="X72" i="28"/>
  <c r="X109" i="28"/>
  <c r="Z218" i="28"/>
  <c r="AD255" i="28"/>
  <c r="AD87" i="28"/>
  <c r="Q196" i="28"/>
  <c r="Q195" i="28"/>
  <c r="Q170" i="28"/>
  <c r="Q267" i="28"/>
  <c r="Q268" i="28"/>
  <c r="Q43" i="28"/>
  <c r="AF255" i="28"/>
  <c r="AF87" i="28"/>
  <c r="AE131" i="28"/>
  <c r="AE128" i="28"/>
  <c r="AE123" i="28"/>
  <c r="AE126" i="28"/>
  <c r="AE125" i="28"/>
  <c r="AE122" i="28"/>
  <c r="AE127" i="28"/>
  <c r="AE228" i="28"/>
  <c r="AE124" i="28"/>
  <c r="AE121" i="28"/>
  <c r="AE130" i="28"/>
  <c r="AE129" i="28"/>
  <c r="Z87" i="28"/>
  <c r="Z255" i="28"/>
  <c r="AB153" i="28"/>
  <c r="AB166" i="28"/>
  <c r="AB159" i="28"/>
  <c r="AB152" i="28"/>
  <c r="AB155" i="28"/>
  <c r="AB164" i="28"/>
  <c r="AB161" i="28"/>
  <c r="AB165" i="28"/>
  <c r="AB160" i="28"/>
  <c r="AB154" i="28"/>
  <c r="M214" i="28"/>
  <c r="M68" i="28"/>
  <c r="M213" i="28"/>
  <c r="M58" i="28"/>
  <c r="M173" i="28" s="1"/>
  <c r="M211" i="28"/>
  <c r="M67" i="28"/>
  <c r="M217" i="28"/>
  <c r="M61" i="28"/>
  <c r="M176" i="28" s="1"/>
  <c r="M64" i="28"/>
  <c r="M216" i="28"/>
  <c r="M212" i="28"/>
  <c r="M223" i="28"/>
  <c r="M60" i="28"/>
  <c r="M175" i="28" s="1"/>
  <c r="M215" i="28"/>
  <c r="M44" i="28"/>
  <c r="M222" i="28"/>
  <c r="M59" i="28"/>
  <c r="M174" i="28" s="1"/>
  <c r="S255" i="28"/>
  <c r="S87" i="28"/>
  <c r="AE268" i="28"/>
  <c r="AE267" i="28"/>
  <c r="AE196" i="28"/>
  <c r="AE170" i="28"/>
  <c r="AE195" i="28"/>
  <c r="AE43" i="28"/>
  <c r="AG264" i="28"/>
  <c r="AH154" i="28"/>
  <c r="AH166" i="28"/>
  <c r="AH159" i="28"/>
  <c r="AH165" i="28"/>
  <c r="AH152" i="28"/>
  <c r="AH164" i="28"/>
  <c r="AH153" i="28"/>
  <c r="AH160" i="28"/>
  <c r="AH155" i="28"/>
  <c r="AH161" i="28"/>
  <c r="AD223" i="28"/>
  <c r="AD44" i="28"/>
  <c r="AD215" i="28"/>
  <c r="AD59" i="28"/>
  <c r="AD222" i="28"/>
  <c r="AD68" i="28"/>
  <c r="AD214" i="28"/>
  <c r="AD58" i="28"/>
  <c r="AD213" i="28"/>
  <c r="AD211" i="28"/>
  <c r="AD212" i="28"/>
  <c r="AD67" i="28"/>
  <c r="AD216" i="28"/>
  <c r="AD60" i="28"/>
  <c r="AD64" i="28"/>
  <c r="AD61" i="28"/>
  <c r="AD217" i="28"/>
  <c r="AG121" i="28"/>
  <c r="AG124" i="28"/>
  <c r="AG122" i="28"/>
  <c r="AG128" i="28"/>
  <c r="AG131" i="28"/>
  <c r="AG125" i="28"/>
  <c r="AG123" i="28"/>
  <c r="AG127" i="28"/>
  <c r="AG130" i="28"/>
  <c r="AG126" i="28"/>
  <c r="AG129" i="28"/>
  <c r="AG228" i="28"/>
  <c r="AH135" i="28"/>
  <c r="AH243" i="28"/>
  <c r="AH241" i="28"/>
  <c r="AH118" i="28"/>
  <c r="AH263" i="28"/>
  <c r="AH114" i="28"/>
  <c r="AH117" i="28"/>
  <c r="AH105" i="28"/>
  <c r="AH45" i="28"/>
  <c r="AH115" i="28"/>
  <c r="AH141" i="28"/>
  <c r="AH147" i="28"/>
  <c r="AH110" i="28"/>
  <c r="AH102" i="28"/>
  <c r="AH93" i="28"/>
  <c r="AH98" i="28"/>
  <c r="AH52" i="28"/>
  <c r="AH252" i="28"/>
  <c r="AH113" i="28"/>
  <c r="AH139" i="28"/>
  <c r="AH261" i="28"/>
  <c r="AH101" i="28"/>
  <c r="AH80" i="28"/>
  <c r="AH109" i="28"/>
  <c r="AH91" i="28"/>
  <c r="AH239" i="28"/>
  <c r="AH244" i="28"/>
  <c r="AH250" i="28"/>
  <c r="AH111" i="28"/>
  <c r="AH246" i="28"/>
  <c r="AH95" i="28"/>
  <c r="AH79" i="28"/>
  <c r="AH106" i="28"/>
  <c r="AH76" i="28"/>
  <c r="AH104" i="28"/>
  <c r="AH236" i="28"/>
  <c r="AH242" i="28"/>
  <c r="AH248" i="28"/>
  <c r="AH238" i="28"/>
  <c r="AH73" i="28"/>
  <c r="AH78" i="28"/>
  <c r="AH92" i="28"/>
  <c r="AH53" i="28"/>
  <c r="AH90" i="28"/>
  <c r="AH260" i="28"/>
  <c r="AH142" i="28"/>
  <c r="AH148" i="28"/>
  <c r="AH240" i="28"/>
  <c r="AH136" i="28"/>
  <c r="AH94" i="28"/>
  <c r="AH71" i="28"/>
  <c r="AH77" i="28"/>
  <c r="AH107" i="28"/>
  <c r="AH84" i="28"/>
  <c r="AH245" i="28"/>
  <c r="AH134" i="28"/>
  <c r="AH140" i="28"/>
  <c r="AH146" i="28"/>
  <c r="AH116" i="28"/>
  <c r="AH72" i="28"/>
  <c r="AH55" i="28"/>
  <c r="AH54" i="28"/>
  <c r="AH103" i="28"/>
  <c r="AH138" i="28"/>
  <c r="AH108" i="28"/>
  <c r="AH137" i="28"/>
  <c r="AH262" i="28"/>
  <c r="AH247" i="28"/>
  <c r="AH237" i="28"/>
  <c r="AH83" i="28"/>
  <c r="AH249" i="28"/>
  <c r="AH251" i="28"/>
  <c r="AJ218" i="28"/>
  <c r="AI121" i="28"/>
  <c r="AI128" i="28"/>
  <c r="AI124" i="28"/>
  <c r="AI130" i="28"/>
  <c r="AI127" i="28"/>
  <c r="AI122" i="28"/>
  <c r="AI126" i="28"/>
  <c r="AI228" i="28"/>
  <c r="AI131" i="28"/>
  <c r="AI123" i="28"/>
  <c r="AI125" i="28"/>
  <c r="AI129" i="28"/>
  <c r="H205" i="28"/>
  <c r="H200" i="28"/>
  <c r="H191" i="28"/>
  <c r="H190" i="28"/>
  <c r="J268" i="28"/>
  <c r="J196" i="28"/>
  <c r="J195" i="28"/>
  <c r="J267" i="28"/>
  <c r="J170" i="28"/>
  <c r="J43" i="28"/>
  <c r="L264" i="28"/>
  <c r="M154" i="28"/>
  <c r="M160" i="28"/>
  <c r="M153" i="28"/>
  <c r="M166" i="28"/>
  <c r="M159" i="28"/>
  <c r="M152" i="28"/>
  <c r="M161" i="28"/>
  <c r="M164" i="28"/>
  <c r="M155" i="28"/>
  <c r="M165" i="28"/>
  <c r="P255" i="28"/>
  <c r="P87" i="28"/>
  <c r="V50" i="31"/>
  <c r="V52" i="31"/>
  <c r="V53" i="31"/>
  <c r="V51" i="31"/>
  <c r="E129" i="26"/>
  <c r="S90" i="39" s="1"/>
  <c r="E124" i="26"/>
  <c r="S85" i="39" s="1"/>
  <c r="E178" i="26"/>
  <c r="S139" i="39" s="1"/>
  <c r="E173" i="26"/>
  <c r="S134" i="39" s="1"/>
  <c r="E258" i="26"/>
  <c r="S218" i="39" s="1"/>
  <c r="E223" i="26"/>
  <c r="S184" i="39" s="1"/>
  <c r="E164" i="26"/>
  <c r="S127" i="39" s="1"/>
  <c r="E160" i="26"/>
  <c r="S122" i="39" s="1"/>
  <c r="E218" i="26"/>
  <c r="S179" i="39" s="1"/>
  <c r="E195" i="26"/>
  <c r="S156" i="39" s="1"/>
  <c r="E245" i="26"/>
  <c r="S204" i="39" s="1"/>
  <c r="E55" i="26"/>
  <c r="S16" i="39" s="1"/>
  <c r="E108" i="26"/>
  <c r="S69" i="39" s="1"/>
  <c r="E137" i="26"/>
  <c r="S99" i="39" s="1"/>
  <c r="E249" i="26"/>
  <c r="S208" i="39" s="1"/>
  <c r="E242" i="26"/>
  <c r="S201" i="39" s="1"/>
  <c r="E106" i="26"/>
  <c r="S67" i="39" s="1"/>
  <c r="E104" i="26"/>
  <c r="S65" i="39" s="1"/>
  <c r="E111" i="26"/>
  <c r="S72" i="39" s="1"/>
  <c r="AE263" i="28"/>
  <c r="AE136" i="28"/>
  <c r="AE244" i="28"/>
  <c r="AE113" i="28"/>
  <c r="AE98" i="28"/>
  <c r="AE52" i="28"/>
  <c r="AE101" i="28"/>
  <c r="AE106" i="28"/>
  <c r="AE262" i="28"/>
  <c r="AE116" i="28"/>
  <c r="AE236" i="28"/>
  <c r="AE249" i="28"/>
  <c r="AE91" i="28"/>
  <c r="AE242" i="28"/>
  <c r="AE95" i="28"/>
  <c r="AE92" i="28"/>
  <c r="AE248" i="28"/>
  <c r="AE247" i="28"/>
  <c r="AE108" i="28"/>
  <c r="AE142" i="28"/>
  <c r="AE241" i="28"/>
  <c r="AE76" i="28"/>
  <c r="AE148" i="28"/>
  <c r="AE73" i="28"/>
  <c r="AE77" i="28"/>
  <c r="AE240" i="28"/>
  <c r="AE239" i="28"/>
  <c r="AE260" i="28"/>
  <c r="AE134" i="28"/>
  <c r="AE147" i="28"/>
  <c r="AE53" i="28"/>
  <c r="AE107" i="28"/>
  <c r="AE117" i="28"/>
  <c r="AE54" i="28"/>
  <c r="AE146" i="28"/>
  <c r="AE137" i="28"/>
  <c r="AE245" i="28"/>
  <c r="AE114" i="28"/>
  <c r="AE139" i="28"/>
  <c r="AE250" i="28"/>
  <c r="AE103" i="28"/>
  <c r="AE93" i="28"/>
  <c r="AE138" i="28"/>
  <c r="AE261" i="28"/>
  <c r="AE237" i="28"/>
  <c r="AE251" i="28"/>
  <c r="AE111" i="28"/>
  <c r="AE104" i="28"/>
  <c r="AE83" i="28"/>
  <c r="AE94" i="28"/>
  <c r="AE110" i="28"/>
  <c r="AE238" i="28"/>
  <c r="AE252" i="28"/>
  <c r="AE141" i="28"/>
  <c r="AE105" i="28"/>
  <c r="AE84" i="28"/>
  <c r="AE102" i="28"/>
  <c r="AE140" i="28"/>
  <c r="AE90" i="28"/>
  <c r="AE80" i="28"/>
  <c r="AE45" i="28"/>
  <c r="AE72" i="28"/>
  <c r="AE118" i="28"/>
  <c r="AE109" i="28"/>
  <c r="AE246" i="28"/>
  <c r="AE79" i="28"/>
  <c r="AE135" i="28"/>
  <c r="AE55" i="28"/>
  <c r="AE243" i="28"/>
  <c r="AE71" i="28"/>
  <c r="AE115" i="28"/>
  <c r="AE78" i="28"/>
  <c r="L255" i="28"/>
  <c r="L87" i="28"/>
  <c r="AE183" i="28"/>
  <c r="AE197" i="28"/>
  <c r="AE194" i="28"/>
  <c r="AE200" i="28"/>
  <c r="AE175" i="28"/>
  <c r="AE189" i="28"/>
  <c r="AE186" i="28"/>
  <c r="AE192" i="28"/>
  <c r="AE181" i="28"/>
  <c r="AE178" i="28"/>
  <c r="AE207" i="28"/>
  <c r="AE184" i="28"/>
  <c r="AE198" i="28"/>
  <c r="AE173" i="28"/>
  <c r="AE187" i="28"/>
  <c r="AE201" i="28"/>
  <c r="AE176" i="28"/>
  <c r="AE190" i="28"/>
  <c r="AE204" i="28"/>
  <c r="AE179" i="28"/>
  <c r="AE193" i="28"/>
  <c r="AE206" i="28"/>
  <c r="AE182" i="28"/>
  <c r="AE203" i="28"/>
  <c r="AE177" i="28"/>
  <c r="AE191" i="28"/>
  <c r="AE205" i="28"/>
  <c r="AE202" i="28"/>
  <c r="AE185" i="28"/>
  <c r="AE174" i="28"/>
  <c r="AE180" i="28"/>
  <c r="O131" i="28"/>
  <c r="O128" i="28"/>
  <c r="O123" i="28"/>
  <c r="O126" i="28"/>
  <c r="O130" i="28"/>
  <c r="O125" i="28"/>
  <c r="O122" i="28"/>
  <c r="O127" i="28"/>
  <c r="O228" i="28"/>
  <c r="O129" i="28"/>
  <c r="O124" i="28"/>
  <c r="O121" i="28"/>
  <c r="V192" i="28"/>
  <c r="V181" i="28"/>
  <c r="V207" i="28"/>
  <c r="V184" i="28"/>
  <c r="V198" i="28"/>
  <c r="V173" i="28"/>
  <c r="V201" i="28"/>
  <c r="V176" i="28"/>
  <c r="V190" i="28"/>
  <c r="V203" i="28"/>
  <c r="V193" i="28"/>
  <c r="V206" i="28"/>
  <c r="V182" i="28"/>
  <c r="V187" i="28"/>
  <c r="V202" i="28"/>
  <c r="V185" i="28"/>
  <c r="V174" i="28"/>
  <c r="V179" i="28"/>
  <c r="V194" i="28"/>
  <c r="V177" i="28"/>
  <c r="V191" i="28"/>
  <c r="V205" i="28"/>
  <c r="V204" i="28"/>
  <c r="V186" i="28"/>
  <c r="V183" i="28"/>
  <c r="V197" i="28"/>
  <c r="V200" i="28"/>
  <c r="V175" i="28"/>
  <c r="V189" i="28"/>
  <c r="V180" i="28"/>
  <c r="V178" i="28"/>
  <c r="R182" i="28"/>
  <c r="R178" i="28"/>
  <c r="R184" i="28"/>
  <c r="R174" i="28"/>
  <c r="R180" i="28"/>
  <c r="R191" i="28"/>
  <c r="R205" i="28"/>
  <c r="R203" i="28"/>
  <c r="R207" i="28"/>
  <c r="R183" i="28"/>
  <c r="R197" i="28"/>
  <c r="R187" i="28"/>
  <c r="R201" i="28"/>
  <c r="R175" i="28"/>
  <c r="R189" i="28"/>
  <c r="R179" i="28"/>
  <c r="R193" i="28"/>
  <c r="R181" i="28"/>
  <c r="R202" i="28"/>
  <c r="R185" i="28"/>
  <c r="R200" i="28"/>
  <c r="R190" i="28"/>
  <c r="R204" i="28"/>
  <c r="R186" i="28"/>
  <c r="R206" i="28"/>
  <c r="R176" i="28"/>
  <c r="R192" i="28"/>
  <c r="R198" i="28"/>
  <c r="R173" i="28"/>
  <c r="R177" i="28"/>
  <c r="R194" i="28"/>
  <c r="X268" i="28"/>
  <c r="X267" i="28"/>
  <c r="X196" i="28"/>
  <c r="X195" i="28"/>
  <c r="X170" i="28"/>
  <c r="X43" i="28"/>
  <c r="Z264" i="28"/>
  <c r="W255" i="28"/>
  <c r="W87" i="28"/>
  <c r="G124" i="28"/>
  <c r="G121" i="28"/>
  <c r="G131" i="28"/>
  <c r="G128" i="28"/>
  <c r="G123" i="28"/>
  <c r="G126" i="28"/>
  <c r="G130" i="28"/>
  <c r="G125" i="28"/>
  <c r="G122" i="28"/>
  <c r="G127" i="28"/>
  <c r="G228" i="28"/>
  <c r="G129" i="28"/>
  <c r="T196" i="28"/>
  <c r="T195" i="28"/>
  <c r="T170" i="28"/>
  <c r="T268" i="28"/>
  <c r="T267" i="28"/>
  <c r="T43" i="28"/>
  <c r="V264" i="28"/>
  <c r="X159" i="28"/>
  <c r="X152" i="28"/>
  <c r="X165" i="28"/>
  <c r="X164" i="28"/>
  <c r="X160" i="28"/>
  <c r="X161" i="28"/>
  <c r="X153" i="28"/>
  <c r="X154" i="28"/>
  <c r="X155" i="28"/>
  <c r="X166" i="28"/>
  <c r="AE212" i="28"/>
  <c r="AE67" i="28"/>
  <c r="AE211" i="28"/>
  <c r="AE64" i="28"/>
  <c r="AE216" i="28"/>
  <c r="AE217" i="28"/>
  <c r="AE61" i="28"/>
  <c r="AE223" i="28"/>
  <c r="AE60" i="28"/>
  <c r="AE215" i="28"/>
  <c r="AE44" i="28"/>
  <c r="AE222" i="28"/>
  <c r="AE59" i="28"/>
  <c r="AE214" i="28"/>
  <c r="AE68" i="28"/>
  <c r="AE213" i="28"/>
  <c r="AE58" i="28"/>
  <c r="AH127" i="28"/>
  <c r="AH130" i="28"/>
  <c r="AH126" i="28"/>
  <c r="AH124" i="28"/>
  <c r="AH122" i="28"/>
  <c r="AH121" i="28"/>
  <c r="AH228" i="28"/>
  <c r="AH125" i="28"/>
  <c r="AH129" i="28"/>
  <c r="AH131" i="28"/>
  <c r="AH128" i="28"/>
  <c r="AH123" i="28"/>
  <c r="O146" i="28"/>
  <c r="O246" i="28"/>
  <c r="O252" i="28"/>
  <c r="O141" i="28"/>
  <c r="O105" i="28"/>
  <c r="O90" i="28"/>
  <c r="O102" i="28"/>
  <c r="O94" i="28"/>
  <c r="O80" i="28"/>
  <c r="O138" i="28"/>
  <c r="O238" i="28"/>
  <c r="O244" i="28"/>
  <c r="O113" i="28"/>
  <c r="O98" i="28"/>
  <c r="O84" i="28"/>
  <c r="O242" i="28"/>
  <c r="O72" i="28"/>
  <c r="O78" i="28"/>
  <c r="O118" i="28"/>
  <c r="O136" i="28"/>
  <c r="O236" i="28"/>
  <c r="O249" i="28"/>
  <c r="O91" i="28"/>
  <c r="O52" i="28"/>
  <c r="O148" i="28"/>
  <c r="O106" i="28"/>
  <c r="O93" i="28"/>
  <c r="O247" i="28"/>
  <c r="O260" i="28"/>
  <c r="O134" i="28"/>
  <c r="O147" i="28"/>
  <c r="O53" i="28"/>
  <c r="O83" i="28"/>
  <c r="O101" i="28"/>
  <c r="O77" i="28"/>
  <c r="O55" i="28"/>
  <c r="O263" i="28"/>
  <c r="O239" i="28"/>
  <c r="O245" i="28"/>
  <c r="O114" i="28"/>
  <c r="O139" i="28"/>
  <c r="O140" i="28"/>
  <c r="O45" i="28"/>
  <c r="O95" i="28"/>
  <c r="O54" i="28"/>
  <c r="O71" i="28"/>
  <c r="O240" i="28"/>
  <c r="O261" i="28"/>
  <c r="O135" i="28"/>
  <c r="O243" i="28"/>
  <c r="O109" i="28"/>
  <c r="O104" i="28"/>
  <c r="O108" i="28"/>
  <c r="O107" i="28"/>
  <c r="O137" i="28"/>
  <c r="O117" i="28"/>
  <c r="O116" i="28"/>
  <c r="O103" i="28"/>
  <c r="O237" i="28"/>
  <c r="O250" i="28"/>
  <c r="O142" i="28"/>
  <c r="O110" i="28"/>
  <c r="O251" i="28"/>
  <c r="O73" i="28"/>
  <c r="O241" i="28"/>
  <c r="O92" i="28"/>
  <c r="O248" i="28"/>
  <c r="O111" i="28"/>
  <c r="O115" i="28"/>
  <c r="O262" i="28"/>
  <c r="O76" i="28"/>
  <c r="O79" i="28"/>
  <c r="AD129" i="28"/>
  <c r="AD124" i="28"/>
  <c r="AD121" i="28"/>
  <c r="AD126" i="28"/>
  <c r="AD123" i="28"/>
  <c r="AD130" i="28"/>
  <c r="AD128" i="28"/>
  <c r="AD228" i="28"/>
  <c r="AD122" i="28"/>
  <c r="AD127" i="28"/>
  <c r="AD125" i="28"/>
  <c r="AD131" i="28"/>
  <c r="AF263" i="28"/>
  <c r="AF238" i="28"/>
  <c r="AF244" i="28"/>
  <c r="AF250" i="28"/>
  <c r="AF138" i="28"/>
  <c r="AF107" i="28"/>
  <c r="AF95" i="28"/>
  <c r="AF93" i="28"/>
  <c r="AF91" i="28"/>
  <c r="AF147" i="28"/>
  <c r="AF262" i="28"/>
  <c r="AF136" i="28"/>
  <c r="AF236" i="28"/>
  <c r="AF242" i="28"/>
  <c r="AF118" i="28"/>
  <c r="AF103" i="28"/>
  <c r="AF73" i="28"/>
  <c r="AF80" i="28"/>
  <c r="AF76" i="28"/>
  <c r="AF247" i="28"/>
  <c r="AF260" i="28"/>
  <c r="AF142" i="28"/>
  <c r="AF148" i="28"/>
  <c r="AF110" i="28"/>
  <c r="AF83" i="28"/>
  <c r="AF114" i="28"/>
  <c r="AF79" i="28"/>
  <c r="AF53" i="28"/>
  <c r="AF137" i="28"/>
  <c r="AF237" i="28"/>
  <c r="AF251" i="28"/>
  <c r="AF90" i="28"/>
  <c r="AF108" i="28"/>
  <c r="AF72" i="28"/>
  <c r="AF71" i="28"/>
  <c r="AF106" i="28"/>
  <c r="AF117" i="28"/>
  <c r="AF135" i="28"/>
  <c r="AF243" i="28"/>
  <c r="AF248" i="28"/>
  <c r="AF84" i="28"/>
  <c r="AF102" i="28"/>
  <c r="AF249" i="28"/>
  <c r="AF55" i="28"/>
  <c r="AF77" i="28"/>
  <c r="AF246" i="28"/>
  <c r="AF252" i="28"/>
  <c r="AF113" i="28"/>
  <c r="AF146" i="28"/>
  <c r="AF111" i="28"/>
  <c r="AF101" i="28"/>
  <c r="AF109" i="28"/>
  <c r="AF98" i="28"/>
  <c r="AF54" i="28"/>
  <c r="AF141" i="28"/>
  <c r="AF116" i="28"/>
  <c r="AF140" i="28"/>
  <c r="AF78" i="28"/>
  <c r="AF240" i="28"/>
  <c r="AF105" i="28"/>
  <c r="AF239" i="28"/>
  <c r="AF104" i="28"/>
  <c r="AF241" i="28"/>
  <c r="AF261" i="28"/>
  <c r="AF52" i="28"/>
  <c r="AF92" i="28"/>
  <c r="AF245" i="28"/>
  <c r="AF45" i="28"/>
  <c r="AF115" i="28"/>
  <c r="AF139" i="28"/>
  <c r="AF134" i="28"/>
  <c r="AF94" i="28"/>
  <c r="AH218" i="28"/>
  <c r="Y268" i="28"/>
  <c r="Y267" i="28"/>
  <c r="Y196" i="28"/>
  <c r="Y195" i="28"/>
  <c r="Y43" i="28"/>
  <c r="Y170" i="28"/>
  <c r="H222" i="28"/>
  <c r="H58" i="28"/>
  <c r="H173" i="28" s="1"/>
  <c r="H214" i="28"/>
  <c r="H67" i="28"/>
  <c r="H203" i="28" s="1"/>
  <c r="H213" i="28"/>
  <c r="H64" i="28"/>
  <c r="H177" i="28" s="1"/>
  <c r="H212" i="28"/>
  <c r="H60" i="28"/>
  <c r="H175" i="28" s="1"/>
  <c r="H211" i="28"/>
  <c r="H44" i="28"/>
  <c r="H216" i="28"/>
  <c r="H61" i="28"/>
  <c r="H176" i="28" s="1"/>
  <c r="H223" i="28"/>
  <c r="H59" i="28"/>
  <c r="H174" i="28" s="1"/>
  <c r="H217" i="28"/>
  <c r="H215" i="28"/>
  <c r="H68" i="28"/>
  <c r="H204" i="28" s="1"/>
  <c r="L250" i="28"/>
  <c r="L111" i="28"/>
  <c r="L247" i="28"/>
  <c r="L136" i="28"/>
  <c r="L245" i="28"/>
  <c r="L78" i="28"/>
  <c r="L98" i="28"/>
  <c r="L52" i="28"/>
  <c r="L95" i="28"/>
  <c r="L242" i="28"/>
  <c r="L263" i="28"/>
  <c r="L239" i="28"/>
  <c r="L116" i="28"/>
  <c r="L94" i="28"/>
  <c r="L71" i="28"/>
  <c r="L91" i="28"/>
  <c r="L103" i="28"/>
  <c r="L73" i="28"/>
  <c r="L202" i="28" s="1"/>
  <c r="L148" i="28"/>
  <c r="L248" i="28"/>
  <c r="L137" i="28"/>
  <c r="L252" i="28"/>
  <c r="L72" i="28"/>
  <c r="L201" i="28" s="1"/>
  <c r="L55" i="28"/>
  <c r="L206" i="28" s="1"/>
  <c r="L76" i="28"/>
  <c r="L180" i="28" s="1"/>
  <c r="L83" i="28"/>
  <c r="L110" i="28"/>
  <c r="L140" i="28"/>
  <c r="L240" i="28"/>
  <c r="L117" i="28"/>
  <c r="L244" i="28"/>
  <c r="L237" i="28"/>
  <c r="L106" i="28"/>
  <c r="L53" i="28"/>
  <c r="L45" i="28"/>
  <c r="L135" i="28"/>
  <c r="L191" i="28" s="1"/>
  <c r="L251" i="28"/>
  <c r="L249" i="28"/>
  <c r="L146" i="28"/>
  <c r="L186" i="28" s="1"/>
  <c r="L109" i="28"/>
  <c r="L236" i="28"/>
  <c r="L107" i="28"/>
  <c r="L92" i="28"/>
  <c r="L260" i="28"/>
  <c r="L102" i="28"/>
  <c r="L243" i="28"/>
  <c r="L241" i="28"/>
  <c r="L138" i="28"/>
  <c r="L261" i="28"/>
  <c r="L142" i="28"/>
  <c r="L93" i="28"/>
  <c r="L77" i="28"/>
  <c r="L104" i="28"/>
  <c r="L115" i="28"/>
  <c r="L141" i="28"/>
  <c r="L147" i="28"/>
  <c r="L118" i="28"/>
  <c r="L246" i="28"/>
  <c r="L134" i="28"/>
  <c r="L80" i="28"/>
  <c r="L54" i="28"/>
  <c r="L205" i="28" s="1"/>
  <c r="L90" i="28"/>
  <c r="L108" i="28"/>
  <c r="L113" i="28"/>
  <c r="L139" i="28"/>
  <c r="L262" i="28"/>
  <c r="L238" i="28"/>
  <c r="L114" i="28"/>
  <c r="L79" i="28"/>
  <c r="L182" i="28" s="1"/>
  <c r="L105" i="28"/>
  <c r="L84" i="28"/>
  <c r="L183" i="28" s="1"/>
  <c r="L101" i="28"/>
  <c r="AD166" i="28"/>
  <c r="AD159" i="28"/>
  <c r="AD152" i="28"/>
  <c r="AD155" i="28"/>
  <c r="AD165" i="28"/>
  <c r="AD161" i="28"/>
  <c r="AD164" i="28"/>
  <c r="AD154" i="28"/>
  <c r="AD153" i="28"/>
  <c r="AD160" i="28"/>
  <c r="E233" i="28"/>
  <c r="W192" i="28"/>
  <c r="W181" i="28"/>
  <c r="W178" i="28"/>
  <c r="W207" i="28"/>
  <c r="W184" i="28"/>
  <c r="W198" i="28"/>
  <c r="W173" i="28"/>
  <c r="W187" i="28"/>
  <c r="W201" i="28"/>
  <c r="W176" i="28"/>
  <c r="W190" i="28"/>
  <c r="W204" i="28"/>
  <c r="W179" i="28"/>
  <c r="W193" i="28"/>
  <c r="W206" i="28"/>
  <c r="W182" i="28"/>
  <c r="W203" i="28"/>
  <c r="W185" i="28"/>
  <c r="W174" i="28"/>
  <c r="W180" i="28"/>
  <c r="W177" i="28"/>
  <c r="W191" i="28"/>
  <c r="W205" i="28"/>
  <c r="W202" i="28"/>
  <c r="W183" i="28"/>
  <c r="W197" i="28"/>
  <c r="W194" i="28"/>
  <c r="W200" i="28"/>
  <c r="W175" i="28"/>
  <c r="W189" i="28"/>
  <c r="W186" i="28"/>
  <c r="Q190" i="28"/>
  <c r="Q204" i="28"/>
  <c r="Q186" i="28"/>
  <c r="Q193" i="28"/>
  <c r="Q206" i="28"/>
  <c r="Q182" i="28"/>
  <c r="Q178" i="28"/>
  <c r="Q185" i="28"/>
  <c r="Q174" i="28"/>
  <c r="Q180" i="28"/>
  <c r="Q191" i="28"/>
  <c r="Q205" i="28"/>
  <c r="Q203" i="28"/>
  <c r="Q200" i="28"/>
  <c r="Q177" i="28"/>
  <c r="Q183" i="28"/>
  <c r="Q197" i="28"/>
  <c r="Q187" i="28"/>
  <c r="Q192" i="28"/>
  <c r="Q207" i="28"/>
  <c r="Q175" i="28"/>
  <c r="Q189" i="28"/>
  <c r="Q179" i="28"/>
  <c r="Q184" i="28"/>
  <c r="Q198" i="28"/>
  <c r="Q173" i="28"/>
  <c r="Q194" i="28"/>
  <c r="Q201" i="28"/>
  <c r="Q181" i="28"/>
  <c r="Q176" i="28"/>
  <c r="Q202" i="28"/>
  <c r="AB251" i="28"/>
  <c r="AB249" i="28"/>
  <c r="AB138" i="28"/>
  <c r="AB109" i="28"/>
  <c r="AB236" i="28"/>
  <c r="AB80" i="28"/>
  <c r="AB54" i="28"/>
  <c r="AB107" i="28"/>
  <c r="AB45" i="28"/>
  <c r="AB245" i="28"/>
  <c r="AB243" i="28"/>
  <c r="AB241" i="28"/>
  <c r="AB118" i="28"/>
  <c r="AB261" i="28"/>
  <c r="AB142" i="28"/>
  <c r="AB79" i="28"/>
  <c r="AB105" i="28"/>
  <c r="AB104" i="28"/>
  <c r="AB237" i="28"/>
  <c r="AB141" i="28"/>
  <c r="AB147" i="28"/>
  <c r="AB263" i="28"/>
  <c r="AB246" i="28"/>
  <c r="AB134" i="28"/>
  <c r="AB78" i="28"/>
  <c r="AB98" i="28"/>
  <c r="AB90" i="28"/>
  <c r="AB110" i="28"/>
  <c r="AB113" i="28"/>
  <c r="AB139" i="28"/>
  <c r="AB262" i="28"/>
  <c r="AB238" i="28"/>
  <c r="AB114" i="28"/>
  <c r="AB71" i="28"/>
  <c r="AB91" i="28"/>
  <c r="AB84" i="28"/>
  <c r="AB101" i="28"/>
  <c r="AB250" i="28"/>
  <c r="AB111" i="28"/>
  <c r="AB247" i="28"/>
  <c r="AB136" i="28"/>
  <c r="AB94" i="28"/>
  <c r="AB55" i="28"/>
  <c r="AB76" i="28"/>
  <c r="AB52" i="28"/>
  <c r="AB95" i="28"/>
  <c r="AB242" i="28"/>
  <c r="AB248" i="28"/>
  <c r="AB239" i="28"/>
  <c r="AB116" i="28"/>
  <c r="AB72" i="28"/>
  <c r="AB106" i="28"/>
  <c r="AB53" i="28"/>
  <c r="AB260" i="28"/>
  <c r="AB73" i="28"/>
  <c r="AB148" i="28"/>
  <c r="AB240" i="28"/>
  <c r="AB137" i="28"/>
  <c r="AB252" i="28"/>
  <c r="AB115" i="28"/>
  <c r="AB92" i="28"/>
  <c r="AB135" i="28"/>
  <c r="AB103" i="28"/>
  <c r="AB102" i="28"/>
  <c r="AB77" i="28"/>
  <c r="AB108" i="28"/>
  <c r="AB83" i="28"/>
  <c r="AB140" i="28"/>
  <c r="AB146" i="28"/>
  <c r="AB117" i="28"/>
  <c r="AB244" i="28"/>
  <c r="AB93" i="28"/>
  <c r="AD218" i="28"/>
  <c r="P206" i="28"/>
  <c r="P182" i="28"/>
  <c r="P193" i="28"/>
  <c r="P174" i="28"/>
  <c r="P180" i="28"/>
  <c r="P185" i="28"/>
  <c r="P191" i="28"/>
  <c r="P205" i="28"/>
  <c r="P203" i="28"/>
  <c r="P177" i="28"/>
  <c r="P183" i="28"/>
  <c r="P197" i="28"/>
  <c r="P187" i="28"/>
  <c r="P202" i="28"/>
  <c r="P200" i="28"/>
  <c r="P175" i="28"/>
  <c r="P189" i="28"/>
  <c r="P179" i="28"/>
  <c r="P194" i="28"/>
  <c r="P192" i="28"/>
  <c r="P181" i="28"/>
  <c r="P178" i="28"/>
  <c r="P176" i="28"/>
  <c r="P190" i="28"/>
  <c r="P204" i="28"/>
  <c r="P201" i="28"/>
  <c r="P184" i="28"/>
  <c r="P198" i="28"/>
  <c r="P173" i="28"/>
  <c r="P207" i="28"/>
  <c r="P186" i="28"/>
  <c r="R43" i="28"/>
  <c r="R268" i="28"/>
  <c r="R196" i="28"/>
  <c r="R195" i="28"/>
  <c r="R170" i="28"/>
  <c r="R267" i="28"/>
  <c r="T264" i="28"/>
  <c r="U161" i="28"/>
  <c r="U164" i="28"/>
  <c r="U154" i="28"/>
  <c r="U160" i="28"/>
  <c r="U153" i="28"/>
  <c r="U166" i="28"/>
  <c r="U159" i="28"/>
  <c r="U152" i="28"/>
  <c r="U155" i="28"/>
  <c r="U165" i="28"/>
  <c r="Q222" i="28"/>
  <c r="Q68" i="28"/>
  <c r="Q60" i="28"/>
  <c r="Q214" i="28"/>
  <c r="Q58" i="28"/>
  <c r="Q213" i="28"/>
  <c r="Q216" i="28"/>
  <c r="Q212" i="28"/>
  <c r="Q67" i="28"/>
  <c r="Q211" i="28"/>
  <c r="Q64" i="28"/>
  <c r="Q217" i="28"/>
  <c r="Q61" i="28"/>
  <c r="Q223" i="28"/>
  <c r="Q59" i="28"/>
  <c r="Q215" i="28"/>
  <c r="Q44" i="28"/>
  <c r="T127" i="28"/>
  <c r="T131" i="28"/>
  <c r="T126" i="28"/>
  <c r="T123" i="28"/>
  <c r="T228" i="28"/>
  <c r="T125" i="28"/>
  <c r="T129" i="28"/>
  <c r="T121" i="28"/>
  <c r="T130" i="28"/>
  <c r="T128" i="28"/>
  <c r="T124" i="28"/>
  <c r="T122" i="28"/>
  <c r="U242" i="28"/>
  <c r="U263" i="28"/>
  <c r="U247" i="28"/>
  <c r="U116" i="28"/>
  <c r="U243" i="28"/>
  <c r="U78" i="28"/>
  <c r="U54" i="28"/>
  <c r="U104" i="28"/>
  <c r="U45" i="28"/>
  <c r="U148" i="28"/>
  <c r="U248" i="28"/>
  <c r="U239" i="28"/>
  <c r="U108" i="28"/>
  <c r="U141" i="28"/>
  <c r="U71" i="28"/>
  <c r="U252" i="28"/>
  <c r="U90" i="28"/>
  <c r="U111" i="28"/>
  <c r="U140" i="28"/>
  <c r="U240" i="28"/>
  <c r="U137" i="28"/>
  <c r="U260" i="28"/>
  <c r="U113" i="28"/>
  <c r="U55" i="28"/>
  <c r="U105" i="28"/>
  <c r="U84" i="28"/>
  <c r="U102" i="28"/>
  <c r="U146" i="28"/>
  <c r="U117" i="28"/>
  <c r="U245" i="28"/>
  <c r="U142" i="28"/>
  <c r="U134" i="28"/>
  <c r="U98" i="28"/>
  <c r="U52" i="28"/>
  <c r="U94" i="28"/>
  <c r="U249" i="28"/>
  <c r="U138" i="28"/>
  <c r="U261" i="28"/>
  <c r="U237" i="28"/>
  <c r="U114" i="28"/>
  <c r="U107" i="28"/>
  <c r="U91" i="28"/>
  <c r="U236" i="28"/>
  <c r="U72" i="28"/>
  <c r="U241" i="28"/>
  <c r="U118" i="28"/>
  <c r="U246" i="28"/>
  <c r="U135" i="28"/>
  <c r="U93" i="28"/>
  <c r="U106" i="28"/>
  <c r="U76" i="28"/>
  <c r="U109" i="28"/>
  <c r="U101" i="28"/>
  <c r="U147" i="28"/>
  <c r="U110" i="28"/>
  <c r="U238" i="28"/>
  <c r="U115" i="28"/>
  <c r="U80" i="28"/>
  <c r="U92" i="28"/>
  <c r="U53" i="28"/>
  <c r="U103" i="28"/>
  <c r="U95" i="28"/>
  <c r="U250" i="28"/>
  <c r="U83" i="28"/>
  <c r="U139" i="28"/>
  <c r="U73" i="28"/>
  <c r="U262" i="28"/>
  <c r="U136" i="28"/>
  <c r="U251" i="28"/>
  <c r="U79" i="28"/>
  <c r="U244" i="28"/>
  <c r="U77" i="28"/>
  <c r="W218" i="28"/>
  <c r="X255" i="28"/>
  <c r="X87" i="28"/>
  <c r="P44" i="31"/>
  <c r="T51" i="31"/>
  <c r="T53" i="31"/>
  <c r="R44" i="31"/>
  <c r="E126" i="26"/>
  <c r="S87" i="39" s="1"/>
  <c r="E226" i="26"/>
  <c r="S187" i="39" s="1"/>
  <c r="E259" i="26"/>
  <c r="S219" i="39" s="1"/>
  <c r="E58" i="26"/>
  <c r="S19" i="39" s="1"/>
  <c r="E217" i="26"/>
  <c r="S178" i="39" s="1"/>
  <c r="E165" i="26"/>
  <c r="S128" i="39" s="1"/>
  <c r="E156" i="26"/>
  <c r="G221" i="26"/>
  <c r="AJ221" i="26"/>
  <c r="E196" i="26"/>
  <c r="S157" i="39" s="1"/>
  <c r="AA221" i="26"/>
  <c r="E251" i="26"/>
  <c r="S210" i="39" s="1"/>
  <c r="E118" i="26"/>
  <c r="S79" i="39" s="1"/>
  <c r="E116" i="26"/>
  <c r="S77" i="39" s="1"/>
  <c r="E54" i="26"/>
  <c r="S15" i="39" s="1"/>
  <c r="E243" i="26"/>
  <c r="S202" i="39" s="1"/>
  <c r="E79" i="26"/>
  <c r="S40" i="39" s="1"/>
  <c r="G193" i="26"/>
  <c r="E98" i="26"/>
  <c r="S59" i="39" s="1"/>
  <c r="E198" i="24"/>
  <c r="Q159" i="39" s="1"/>
  <c r="L216" i="28"/>
  <c r="L44" i="28"/>
  <c r="L223" i="28"/>
  <c r="L59" i="28"/>
  <c r="L215" i="28"/>
  <c r="L68" i="28"/>
  <c r="L222" i="28"/>
  <c r="L58" i="28"/>
  <c r="L214" i="28"/>
  <c r="L64" i="28"/>
  <c r="L212" i="28"/>
  <c r="L213" i="28"/>
  <c r="L211" i="28"/>
  <c r="L61" i="28"/>
  <c r="L67" i="28"/>
  <c r="L217" i="28"/>
  <c r="L60" i="28"/>
  <c r="P130" i="28"/>
  <c r="P127" i="28"/>
  <c r="P122" i="28"/>
  <c r="P228" i="28"/>
  <c r="P125" i="28"/>
  <c r="P129" i="28"/>
  <c r="P126" i="28"/>
  <c r="P124" i="28"/>
  <c r="P121" i="28"/>
  <c r="P131" i="28"/>
  <c r="P128" i="28"/>
  <c r="P123" i="28"/>
  <c r="Q260" i="28"/>
  <c r="Q134" i="28"/>
  <c r="Q140" i="28"/>
  <c r="Q247" i="28"/>
  <c r="Q45" i="28"/>
  <c r="Q110" i="28"/>
  <c r="Q80" i="28"/>
  <c r="Q77" i="28"/>
  <c r="Q91" i="28"/>
  <c r="Q245" i="28"/>
  <c r="Q114" i="28"/>
  <c r="Q239" i="28"/>
  <c r="Q138" i="28"/>
  <c r="Q108" i="28"/>
  <c r="Q79" i="28"/>
  <c r="Q54" i="28"/>
  <c r="Q113" i="28"/>
  <c r="Q237" i="28"/>
  <c r="Q251" i="28"/>
  <c r="Q249" i="28"/>
  <c r="Q137" i="28"/>
  <c r="Q102" i="28"/>
  <c r="Q94" i="28"/>
  <c r="Q78" i="28"/>
  <c r="Q104" i="28"/>
  <c r="Q98" i="28"/>
  <c r="Q261" i="28"/>
  <c r="Q135" i="28"/>
  <c r="Q243" i="28"/>
  <c r="Q241" i="28"/>
  <c r="Q117" i="28"/>
  <c r="Q263" i="28"/>
  <c r="Q72" i="28"/>
  <c r="Q71" i="28"/>
  <c r="Q90" i="28"/>
  <c r="Q53" i="28"/>
  <c r="Q246" i="28"/>
  <c r="Q252" i="28"/>
  <c r="Q141" i="28"/>
  <c r="Q147" i="28"/>
  <c r="Q109" i="28"/>
  <c r="Q101" i="28"/>
  <c r="Q240" i="28"/>
  <c r="Q55" i="28"/>
  <c r="Q84" i="28"/>
  <c r="Q238" i="28"/>
  <c r="Q244" i="28"/>
  <c r="Q250" i="28"/>
  <c r="Q139" i="28"/>
  <c r="Q118" i="28"/>
  <c r="Q95" i="28"/>
  <c r="Q146" i="28"/>
  <c r="Q115" i="28"/>
  <c r="Q52" i="28"/>
  <c r="Q136" i="28"/>
  <c r="Q236" i="28"/>
  <c r="Q242" i="28"/>
  <c r="Q111" i="28"/>
  <c r="Q103" i="28"/>
  <c r="Q73" i="28"/>
  <c r="Q107" i="28"/>
  <c r="Q106" i="28"/>
  <c r="Q105" i="28"/>
  <c r="Q248" i="28"/>
  <c r="Q93" i="28"/>
  <c r="Q92" i="28"/>
  <c r="Q116" i="28"/>
  <c r="Q76" i="28"/>
  <c r="Q142" i="28"/>
  <c r="Q148" i="28"/>
  <c r="Q262" i="28"/>
  <c r="Q83" i="28"/>
  <c r="S218" i="28"/>
  <c r="AG218" i="28"/>
  <c r="AC43" i="28"/>
  <c r="AC267" i="28"/>
  <c r="AC268" i="28"/>
  <c r="AC195" i="28"/>
  <c r="AC170" i="28"/>
  <c r="AC196" i="28"/>
  <c r="T255" i="28"/>
  <c r="T87" i="28"/>
  <c r="AD186" i="28"/>
  <c r="AD183" i="28"/>
  <c r="AD197" i="28"/>
  <c r="AD178" i="28"/>
  <c r="AD200" i="28"/>
  <c r="AD175" i="28"/>
  <c r="AD189" i="28"/>
  <c r="AD180" i="28"/>
  <c r="AD192" i="28"/>
  <c r="AD181" i="28"/>
  <c r="AD207" i="28"/>
  <c r="AD184" i="28"/>
  <c r="AD198" i="28"/>
  <c r="AD173" i="28"/>
  <c r="AD201" i="28"/>
  <c r="AD176" i="28"/>
  <c r="AD190" i="28"/>
  <c r="AD203" i="28"/>
  <c r="AD193" i="28"/>
  <c r="AD206" i="28"/>
  <c r="AD182" i="28"/>
  <c r="AD187" i="28"/>
  <c r="AD194" i="28"/>
  <c r="AD177" i="28"/>
  <c r="AD191" i="28"/>
  <c r="AD205" i="28"/>
  <c r="AD204" i="28"/>
  <c r="AD174" i="28"/>
  <c r="AD179" i="28"/>
  <c r="AD202" i="28"/>
  <c r="AD185" i="28"/>
  <c r="U170" i="28"/>
  <c r="U267" i="28"/>
  <c r="U196" i="28"/>
  <c r="U43" i="28"/>
  <c r="U268" i="28"/>
  <c r="U195" i="28"/>
  <c r="Z181" i="28"/>
  <c r="Z202" i="28"/>
  <c r="Z185" i="28"/>
  <c r="Z200" i="28"/>
  <c r="Z198" i="28"/>
  <c r="Z173" i="28"/>
  <c r="Z194" i="28"/>
  <c r="Z177" i="28"/>
  <c r="Z192" i="28"/>
  <c r="Z190" i="28"/>
  <c r="Z204" i="28"/>
  <c r="Z186" i="28"/>
  <c r="Z206" i="28"/>
  <c r="Z184" i="28"/>
  <c r="Z182" i="28"/>
  <c r="Z178" i="28"/>
  <c r="Z176" i="28"/>
  <c r="Z174" i="28"/>
  <c r="Z180" i="28"/>
  <c r="Z191" i="28"/>
  <c r="Z205" i="28"/>
  <c r="Z203" i="28"/>
  <c r="Z207" i="28"/>
  <c r="Z183" i="28"/>
  <c r="Z197" i="28"/>
  <c r="Z187" i="28"/>
  <c r="Z201" i="28"/>
  <c r="Z175" i="28"/>
  <c r="Z189" i="28"/>
  <c r="Z179" i="28"/>
  <c r="Z193" i="28"/>
  <c r="AF170" i="28"/>
  <c r="AF268" i="28"/>
  <c r="AF267" i="28"/>
  <c r="AF196" i="28"/>
  <c r="AF195" i="28"/>
  <c r="AF43" i="28"/>
  <c r="AH264" i="28"/>
  <c r="AE255" i="28"/>
  <c r="AE87" i="28"/>
  <c r="AB43" i="28"/>
  <c r="AB268" i="28"/>
  <c r="AB196" i="28"/>
  <c r="AB195" i="28"/>
  <c r="AB170" i="28"/>
  <c r="AB267" i="28"/>
  <c r="AD264" i="28"/>
  <c r="AF166" i="28"/>
  <c r="AF155" i="28"/>
  <c r="AF159" i="28"/>
  <c r="AF152" i="28"/>
  <c r="AF165" i="28"/>
  <c r="AF164" i="28"/>
  <c r="AF160" i="28"/>
  <c r="AF161" i="28"/>
  <c r="AF153" i="28"/>
  <c r="AF154" i="28"/>
  <c r="AG222" i="28"/>
  <c r="AG68" i="28"/>
  <c r="AG60" i="28"/>
  <c r="AG214" i="28"/>
  <c r="AG58" i="28"/>
  <c r="AG213" i="28"/>
  <c r="AG67" i="28"/>
  <c r="AG212" i="28"/>
  <c r="AG64" i="28"/>
  <c r="AG211" i="28"/>
  <c r="AG61" i="28"/>
  <c r="AG217" i="28"/>
  <c r="AG216" i="28"/>
  <c r="AG223" i="28"/>
  <c r="AG59" i="28"/>
  <c r="AG215" i="28"/>
  <c r="AG44" i="28"/>
  <c r="M268" i="28"/>
  <c r="M170" i="28"/>
  <c r="M267" i="28"/>
  <c r="M43" i="28"/>
  <c r="M196" i="28"/>
  <c r="M195" i="28"/>
  <c r="Q218" i="28"/>
  <c r="AH87" i="28"/>
  <c r="AH255" i="28"/>
  <c r="H264" i="28"/>
  <c r="I166" i="28"/>
  <c r="I153" i="28"/>
  <c r="I159" i="28"/>
  <c r="I154" i="28"/>
  <c r="I200" i="28" s="1"/>
  <c r="I152" i="28"/>
  <c r="I198" i="28" s="1"/>
  <c r="I161" i="28"/>
  <c r="I165" i="28"/>
  <c r="I164" i="28"/>
  <c r="I155" i="28"/>
  <c r="I160" i="28"/>
  <c r="W124" i="28"/>
  <c r="W121" i="28"/>
  <c r="W131" i="28"/>
  <c r="W128" i="28"/>
  <c r="W123" i="28"/>
  <c r="W126" i="28"/>
  <c r="W130" i="28"/>
  <c r="W125" i="28"/>
  <c r="W122" i="28"/>
  <c r="W127" i="28"/>
  <c r="W129" i="28"/>
  <c r="W228" i="28"/>
  <c r="H124" i="28"/>
  <c r="H128" i="28"/>
  <c r="H131" i="28"/>
  <c r="H130" i="28"/>
  <c r="H127" i="28"/>
  <c r="H122" i="28"/>
  <c r="H228" i="28"/>
  <c r="H125" i="28"/>
  <c r="H121" i="28"/>
  <c r="H126" i="28"/>
  <c r="H129" i="28"/>
  <c r="H123" i="28"/>
  <c r="I246" i="28"/>
  <c r="I252" i="28"/>
  <c r="I141" i="28"/>
  <c r="I147" i="28"/>
  <c r="I109" i="28"/>
  <c r="I138" i="28"/>
  <c r="I248" i="28"/>
  <c r="I240" i="28"/>
  <c r="I90" i="28"/>
  <c r="I238" i="28"/>
  <c r="I244" i="28"/>
  <c r="I250" i="28"/>
  <c r="I139" i="28"/>
  <c r="I115" i="28"/>
  <c r="I118" i="28"/>
  <c r="I107" i="28"/>
  <c r="I146" i="28"/>
  <c r="I187" i="28" s="1"/>
  <c r="I84" i="28"/>
  <c r="I183" i="28" s="1"/>
  <c r="I136" i="28"/>
  <c r="I236" i="28"/>
  <c r="I242" i="28"/>
  <c r="I111" i="28"/>
  <c r="I103" i="28"/>
  <c r="I101" i="28"/>
  <c r="I93" i="28"/>
  <c r="I106" i="28"/>
  <c r="I52" i="28"/>
  <c r="I179" i="28" s="1"/>
  <c r="I116" i="28"/>
  <c r="I142" i="28"/>
  <c r="I148" i="28"/>
  <c r="I189" i="28" s="1"/>
  <c r="I262" i="28"/>
  <c r="I83" i="28"/>
  <c r="I95" i="28"/>
  <c r="I80" i="28"/>
  <c r="I92" i="28"/>
  <c r="I105" i="28"/>
  <c r="I260" i="28"/>
  <c r="I134" i="28"/>
  <c r="I140" i="28"/>
  <c r="I247" i="28"/>
  <c r="I45" i="28"/>
  <c r="I73" i="28"/>
  <c r="I79" i="28"/>
  <c r="I77" i="28"/>
  <c r="I76" i="28"/>
  <c r="I181" i="28" s="1"/>
  <c r="I245" i="28"/>
  <c r="I114" i="28"/>
  <c r="I239" i="28"/>
  <c r="I113" i="28"/>
  <c r="I263" i="28"/>
  <c r="I78" i="28"/>
  <c r="I54" i="28"/>
  <c r="I91" i="28"/>
  <c r="I261" i="28"/>
  <c r="I135" i="28"/>
  <c r="I192" i="28" s="1"/>
  <c r="I243" i="28"/>
  <c r="I241" i="28"/>
  <c r="I117" i="28"/>
  <c r="I102" i="28"/>
  <c r="I72" i="28"/>
  <c r="I55" i="28"/>
  <c r="I104" i="28"/>
  <c r="I98" i="28"/>
  <c r="I194" i="28" s="1"/>
  <c r="I237" i="28"/>
  <c r="I53" i="28"/>
  <c r="I251" i="28"/>
  <c r="I249" i="28"/>
  <c r="I137" i="28"/>
  <c r="I108" i="28"/>
  <c r="I94" i="28"/>
  <c r="I71" i="28"/>
  <c r="I110" i="28"/>
  <c r="K218" i="28"/>
  <c r="AI217" i="28"/>
  <c r="AI44" i="28"/>
  <c r="AI216" i="28"/>
  <c r="AI59" i="28"/>
  <c r="AI223" i="28"/>
  <c r="AI214" i="28"/>
  <c r="AI215" i="28"/>
  <c r="AI67" i="28"/>
  <c r="AI213" i="28"/>
  <c r="AI68" i="28"/>
  <c r="AI64" i="28"/>
  <c r="AI222" i="28"/>
  <c r="AI212" i="28"/>
  <c r="AI61" i="28"/>
  <c r="AI58" i="28"/>
  <c r="AI211" i="28"/>
  <c r="AI60" i="28"/>
  <c r="Q255" i="28"/>
  <c r="Q87" i="28"/>
  <c r="X191" i="28"/>
  <c r="X205" i="28"/>
  <c r="X203" i="28"/>
  <c r="X177" i="28"/>
  <c r="X183" i="28"/>
  <c r="X197" i="28"/>
  <c r="X187" i="28"/>
  <c r="X202" i="28"/>
  <c r="X200" i="28"/>
  <c r="X175" i="28"/>
  <c r="X189" i="28"/>
  <c r="X179" i="28"/>
  <c r="X194" i="28"/>
  <c r="X192" i="28"/>
  <c r="X181" i="28"/>
  <c r="X186" i="28"/>
  <c r="X184" i="28"/>
  <c r="X198" i="28"/>
  <c r="X173" i="28"/>
  <c r="X207" i="28"/>
  <c r="X178" i="28"/>
  <c r="X176" i="28"/>
  <c r="X190" i="28"/>
  <c r="X204" i="28"/>
  <c r="X201" i="28"/>
  <c r="X206" i="28"/>
  <c r="X182" i="28"/>
  <c r="X193" i="28"/>
  <c r="X180" i="28"/>
  <c r="X185" i="28"/>
  <c r="X174" i="28"/>
  <c r="Y217" i="28"/>
  <c r="Y61" i="28"/>
  <c r="Y223" i="28"/>
  <c r="Y59" i="28"/>
  <c r="Y215" i="28"/>
  <c r="Y44" i="28"/>
  <c r="Y214" i="28"/>
  <c r="Y68" i="28"/>
  <c r="Y213" i="28"/>
  <c r="Y58" i="28"/>
  <c r="Y211" i="28"/>
  <c r="Y64" i="28"/>
  <c r="Y222" i="28"/>
  <c r="Y212" i="28"/>
  <c r="Y216" i="28"/>
  <c r="Y67" i="28"/>
  <c r="Y60" i="28"/>
  <c r="AB128" i="28"/>
  <c r="AB124" i="28"/>
  <c r="AB122" i="28"/>
  <c r="AB127" i="28"/>
  <c r="AB131" i="28"/>
  <c r="AB228" i="28"/>
  <c r="AB125" i="28"/>
  <c r="AB129" i="28"/>
  <c r="AB130" i="28"/>
  <c r="AB121" i="28"/>
  <c r="AB126" i="28"/>
  <c r="AB123" i="28"/>
  <c r="AC138" i="28"/>
  <c r="AC117" i="28"/>
  <c r="AC245" i="28"/>
  <c r="AC134" i="28"/>
  <c r="AC106" i="28"/>
  <c r="AC91" i="28"/>
  <c r="AC52" i="28"/>
  <c r="AC94" i="28"/>
  <c r="AC249" i="28"/>
  <c r="AC118" i="28"/>
  <c r="AC261" i="28"/>
  <c r="AC237" i="28"/>
  <c r="AC93" i="28"/>
  <c r="AC92" i="28"/>
  <c r="AC76" i="28"/>
  <c r="AC103" i="28"/>
  <c r="AC72" i="28"/>
  <c r="AC241" i="28"/>
  <c r="AC110" i="28"/>
  <c r="AC246" i="28"/>
  <c r="AC135" i="28"/>
  <c r="AC80" i="28"/>
  <c r="AC77" i="28"/>
  <c r="AC53" i="28"/>
  <c r="AC83" i="28"/>
  <c r="AC95" i="28"/>
  <c r="AC250" i="28"/>
  <c r="AC139" i="28"/>
  <c r="AC262" i="28"/>
  <c r="AC136" i="28"/>
  <c r="AC251" i="28"/>
  <c r="AC78" i="28"/>
  <c r="AC244" i="28"/>
  <c r="AC107" i="28"/>
  <c r="AC114" i="28"/>
  <c r="AC101" i="28"/>
  <c r="AC242" i="28"/>
  <c r="AC248" i="28"/>
  <c r="AC247" i="28"/>
  <c r="AC116" i="28"/>
  <c r="AC243" i="28"/>
  <c r="AC71" i="28"/>
  <c r="AC111" i="28"/>
  <c r="AC104" i="28"/>
  <c r="AC102" i="28"/>
  <c r="AC140" i="28"/>
  <c r="AC146" i="28"/>
  <c r="AC137" i="28"/>
  <c r="AC260" i="28"/>
  <c r="AC113" i="28"/>
  <c r="AC252" i="28"/>
  <c r="AC98" i="28"/>
  <c r="AC84" i="28"/>
  <c r="AC109" i="28"/>
  <c r="AC108" i="28"/>
  <c r="AC90" i="28"/>
  <c r="AC115" i="28"/>
  <c r="AC45" i="28"/>
  <c r="AC148" i="28"/>
  <c r="AC141" i="28"/>
  <c r="AC142" i="28"/>
  <c r="AC147" i="28"/>
  <c r="AC79" i="28"/>
  <c r="AC73" i="28"/>
  <c r="AC240" i="28"/>
  <c r="AC55" i="28"/>
  <c r="AC263" i="28"/>
  <c r="AC54" i="28"/>
  <c r="AC239" i="28"/>
  <c r="AC105" i="28"/>
  <c r="AC238" i="28"/>
  <c r="AC236" i="28"/>
  <c r="AE218" i="28"/>
  <c r="Q44" i="31"/>
  <c r="T52" i="31"/>
  <c r="E122" i="26"/>
  <c r="S83" i="39" s="1"/>
  <c r="E227" i="26"/>
  <c r="S188" i="39" s="1"/>
  <c r="E87" i="26"/>
  <c r="S48" i="39" s="1"/>
  <c r="U56" i="31" a="1"/>
  <c r="U56" i="31" s="1"/>
  <c r="E221" i="24"/>
  <c r="Q182" i="39" s="1"/>
  <c r="E211" i="26"/>
  <c r="S172" i="39" s="1"/>
  <c r="E213" i="26"/>
  <c r="S174" i="39" s="1"/>
  <c r="E153" i="26"/>
  <c r="S115" i="39" s="1"/>
  <c r="E52" i="26"/>
  <c r="S13" i="39" s="1"/>
  <c r="E78" i="26"/>
  <c r="S39" i="39" s="1"/>
  <c r="E139" i="26"/>
  <c r="S101" i="39" s="1"/>
  <c r="E138" i="26"/>
  <c r="S100" i="39" s="1"/>
  <c r="E237" i="26"/>
  <c r="S196" i="39" s="1"/>
  <c r="E101" i="26"/>
  <c r="S62" i="39" s="1"/>
  <c r="E238" i="26"/>
  <c r="S197" i="39" s="1"/>
  <c r="E114" i="26"/>
  <c r="S75" i="39" s="1"/>
  <c r="E105" i="26"/>
  <c r="S66" i="39" s="1"/>
  <c r="X223" i="28"/>
  <c r="X59" i="28"/>
  <c r="X61" i="28"/>
  <c r="X215" i="28"/>
  <c r="X68" i="28"/>
  <c r="X222" i="28"/>
  <c r="X58" i="28"/>
  <c r="X214" i="28"/>
  <c r="X67" i="28"/>
  <c r="X213" i="28"/>
  <c r="X64" i="28"/>
  <c r="X212" i="28"/>
  <c r="X217" i="28"/>
  <c r="X211" i="28"/>
  <c r="X60" i="28"/>
  <c r="X44" i="28"/>
  <c r="X216" i="28"/>
  <c r="AJ148" i="28"/>
  <c r="AJ240" i="28"/>
  <c r="AJ117" i="28"/>
  <c r="AJ252" i="28"/>
  <c r="AJ93" i="28"/>
  <c r="AJ77" i="28"/>
  <c r="AJ53" i="28"/>
  <c r="AJ103" i="28"/>
  <c r="AJ102" i="28"/>
  <c r="AJ140" i="28"/>
  <c r="AJ146" i="28"/>
  <c r="AJ109" i="28"/>
  <c r="AJ244" i="28"/>
  <c r="AJ80" i="28"/>
  <c r="AJ54" i="28"/>
  <c r="AJ260" i="28"/>
  <c r="AJ83" i="28"/>
  <c r="AJ115" i="28"/>
  <c r="AJ251" i="28"/>
  <c r="AJ249" i="28"/>
  <c r="AJ138" i="28"/>
  <c r="AJ263" i="28"/>
  <c r="AJ236" i="28"/>
  <c r="AJ79" i="28"/>
  <c r="AJ135" i="28"/>
  <c r="AJ110" i="28"/>
  <c r="AJ45" i="28"/>
  <c r="AJ107" i="28"/>
  <c r="AJ243" i="28"/>
  <c r="AJ241" i="28"/>
  <c r="AJ118" i="28"/>
  <c r="AJ261" i="28"/>
  <c r="AJ142" i="28"/>
  <c r="AJ78" i="28"/>
  <c r="AJ104" i="28"/>
  <c r="AJ108" i="28"/>
  <c r="AJ141" i="28"/>
  <c r="AJ147" i="28"/>
  <c r="AJ262" i="28"/>
  <c r="AJ246" i="28"/>
  <c r="AJ134" i="28"/>
  <c r="AJ71" i="28"/>
  <c r="AJ105" i="28"/>
  <c r="AJ90" i="28"/>
  <c r="AJ101" i="28"/>
  <c r="AJ113" i="28"/>
  <c r="AJ139" i="28"/>
  <c r="AJ247" i="28"/>
  <c r="AJ238" i="28"/>
  <c r="AJ114" i="28"/>
  <c r="AJ55" i="28"/>
  <c r="AJ98" i="28"/>
  <c r="AJ84" i="28"/>
  <c r="AJ95" i="28"/>
  <c r="AJ250" i="28"/>
  <c r="AJ111" i="28"/>
  <c r="AJ239" i="28"/>
  <c r="AJ136" i="28"/>
  <c r="AJ94" i="28"/>
  <c r="AJ106" i="28"/>
  <c r="AJ91" i="28"/>
  <c r="AJ52" i="28"/>
  <c r="AJ73" i="28"/>
  <c r="AJ245" i="28"/>
  <c r="AJ242" i="28"/>
  <c r="AJ237" i="28"/>
  <c r="AJ248" i="28"/>
  <c r="AJ137" i="28"/>
  <c r="AJ116" i="28"/>
  <c r="AJ72" i="28"/>
  <c r="AJ76" i="28"/>
  <c r="AJ92" i="28"/>
  <c r="AE264" i="28"/>
  <c r="T211" i="28"/>
  <c r="T61" i="28"/>
  <c r="T67" i="28"/>
  <c r="T217" i="28"/>
  <c r="T60" i="28"/>
  <c r="T216" i="28"/>
  <c r="T44" i="28"/>
  <c r="T223" i="28"/>
  <c r="T59" i="28"/>
  <c r="T215" i="28"/>
  <c r="T213" i="28"/>
  <c r="T222" i="28"/>
  <c r="T68" i="28"/>
  <c r="T214" i="28"/>
  <c r="T58" i="28"/>
  <c r="T64" i="28"/>
  <c r="T212" i="28"/>
  <c r="X129" i="28"/>
  <c r="X126" i="28"/>
  <c r="X124" i="28"/>
  <c r="X121" i="28"/>
  <c r="X131" i="28"/>
  <c r="X128" i="28"/>
  <c r="X123" i="28"/>
  <c r="X130" i="28"/>
  <c r="X127" i="28"/>
  <c r="X122" i="28"/>
  <c r="X125" i="28"/>
  <c r="X228" i="28"/>
  <c r="Y261" i="28"/>
  <c r="Y135" i="28"/>
  <c r="Y243" i="28"/>
  <c r="Y241" i="28"/>
  <c r="Y117" i="28"/>
  <c r="Y102" i="28"/>
  <c r="Y113" i="28"/>
  <c r="Y55" i="28"/>
  <c r="Y52" i="28"/>
  <c r="Y76" i="28"/>
  <c r="Y246" i="28"/>
  <c r="Y252" i="28"/>
  <c r="Y141" i="28"/>
  <c r="Y147" i="28"/>
  <c r="Y109" i="28"/>
  <c r="Y248" i="28"/>
  <c r="Y94" i="28"/>
  <c r="Y106" i="28"/>
  <c r="Y91" i="28"/>
  <c r="Y238" i="28"/>
  <c r="Y244" i="28"/>
  <c r="Y250" i="28"/>
  <c r="Y139" i="28"/>
  <c r="Y138" i="28"/>
  <c r="Y115" i="28"/>
  <c r="Y72" i="28"/>
  <c r="Y92" i="28"/>
  <c r="Y118" i="28"/>
  <c r="Y136" i="28"/>
  <c r="Y236" i="28"/>
  <c r="Y242" i="28"/>
  <c r="Y111" i="28"/>
  <c r="Y110" i="28"/>
  <c r="Y101" i="28"/>
  <c r="Y93" i="28"/>
  <c r="Y77" i="28"/>
  <c r="Y108" i="28"/>
  <c r="Y116" i="28"/>
  <c r="Y142" i="28"/>
  <c r="Y148" i="28"/>
  <c r="Y262" i="28"/>
  <c r="Y103" i="28"/>
  <c r="Y95" i="28"/>
  <c r="Y80" i="28"/>
  <c r="Y54" i="28"/>
  <c r="Y98" i="28"/>
  <c r="Y260" i="28"/>
  <c r="Y134" i="28"/>
  <c r="Y140" i="28"/>
  <c r="Y247" i="28"/>
  <c r="Y83" i="28"/>
  <c r="Y73" i="28"/>
  <c r="Y79" i="28"/>
  <c r="Y104" i="28"/>
  <c r="Y53" i="28"/>
  <c r="Y245" i="28"/>
  <c r="Y114" i="28"/>
  <c r="Y239" i="28"/>
  <c r="Y45" i="28"/>
  <c r="Y240" i="28"/>
  <c r="Y78" i="28"/>
  <c r="Y90" i="28"/>
  <c r="Y107" i="28"/>
  <c r="Y137" i="28"/>
  <c r="Y263" i="28"/>
  <c r="Y146" i="28"/>
  <c r="Y71" i="28"/>
  <c r="Y84" i="28"/>
  <c r="Y237" i="28"/>
  <c r="Y105" i="28"/>
  <c r="Y249" i="28"/>
  <c r="Y251" i="28"/>
  <c r="AA218" i="28"/>
  <c r="AB255" i="28"/>
  <c r="AB87" i="28"/>
  <c r="W264" i="28"/>
  <c r="AH189" i="28"/>
  <c r="AH179" i="28"/>
  <c r="AH193" i="28"/>
  <c r="AH181" i="28"/>
  <c r="AH202" i="28"/>
  <c r="AH185" i="28"/>
  <c r="AH200" i="28"/>
  <c r="AH198" i="28"/>
  <c r="AH173" i="28"/>
  <c r="AH194" i="28"/>
  <c r="AH177" i="28"/>
  <c r="AH192" i="28"/>
  <c r="AH190" i="28"/>
  <c r="AH204" i="28"/>
  <c r="AH186" i="28"/>
  <c r="AH206" i="28"/>
  <c r="AH184" i="28"/>
  <c r="AH182" i="28"/>
  <c r="AH178" i="28"/>
  <c r="AH176" i="28"/>
  <c r="AH174" i="28"/>
  <c r="AH180" i="28"/>
  <c r="AH191" i="28"/>
  <c r="AH205" i="28"/>
  <c r="AH203" i="28"/>
  <c r="AH207" i="28"/>
  <c r="AH183" i="28"/>
  <c r="AH175" i="28"/>
  <c r="AH197" i="28"/>
  <c r="AH201" i="28"/>
  <c r="AH187" i="28"/>
  <c r="I129" i="28"/>
  <c r="I121" i="28"/>
  <c r="I124" i="28"/>
  <c r="I125" i="28"/>
  <c r="I128" i="28"/>
  <c r="I122" i="28"/>
  <c r="I131" i="28"/>
  <c r="I123" i="28"/>
  <c r="I127" i="28"/>
  <c r="I130" i="28"/>
  <c r="I126" i="28"/>
  <c r="I228" i="28"/>
  <c r="J115" i="28"/>
  <c r="J141" i="28"/>
  <c r="J147" i="28"/>
  <c r="J118" i="28"/>
  <c r="J247" i="28"/>
  <c r="J72" i="28"/>
  <c r="J201" i="28" s="1"/>
  <c r="J55" i="28"/>
  <c r="J206" i="28" s="1"/>
  <c r="J98" i="28"/>
  <c r="J193" i="28" s="1"/>
  <c r="J84" i="28"/>
  <c r="J183" i="28" s="1"/>
  <c r="J252" i="28"/>
  <c r="J113" i="28"/>
  <c r="J139" i="28"/>
  <c r="J110" i="28"/>
  <c r="J102" i="28"/>
  <c r="J109" i="28"/>
  <c r="J114" i="28"/>
  <c r="J91" i="28"/>
  <c r="J137" i="28"/>
  <c r="J244" i="28"/>
  <c r="J250" i="28"/>
  <c r="J111" i="28"/>
  <c r="J261" i="28"/>
  <c r="J239" i="28"/>
  <c r="J107" i="28"/>
  <c r="J106" i="28"/>
  <c r="J76" i="28"/>
  <c r="J180" i="28" s="1"/>
  <c r="J52" i="28"/>
  <c r="J178" i="28" s="1"/>
  <c r="J236" i="28"/>
  <c r="J242" i="28"/>
  <c r="J263" i="28"/>
  <c r="J246" i="28"/>
  <c r="J101" i="28"/>
  <c r="J93" i="28"/>
  <c r="J92" i="28"/>
  <c r="J53" i="28"/>
  <c r="J104" i="28"/>
  <c r="J260" i="28"/>
  <c r="J142" i="28"/>
  <c r="J148" i="28"/>
  <c r="J248" i="28"/>
  <c r="J238" i="28"/>
  <c r="J95" i="28"/>
  <c r="J80" i="28"/>
  <c r="J77" i="28"/>
  <c r="J262" i="28"/>
  <c r="J90" i="28"/>
  <c r="J245" i="28"/>
  <c r="J134" i="28"/>
  <c r="J140" i="28"/>
  <c r="J240" i="28"/>
  <c r="J136" i="28"/>
  <c r="J73" i="28"/>
  <c r="J202" i="28" s="1"/>
  <c r="J79" i="28"/>
  <c r="J182" i="28" s="1"/>
  <c r="J54" i="28"/>
  <c r="J205" i="28" s="1"/>
  <c r="J103" i="28"/>
  <c r="J237" i="28"/>
  <c r="J251" i="28"/>
  <c r="J249" i="28"/>
  <c r="J146" i="28"/>
  <c r="J186" i="28" s="1"/>
  <c r="J116" i="28"/>
  <c r="J117" i="28"/>
  <c r="J78" i="28"/>
  <c r="J83" i="28"/>
  <c r="J241" i="28"/>
  <c r="J138" i="28"/>
  <c r="J108" i="28"/>
  <c r="J94" i="28"/>
  <c r="J71" i="28"/>
  <c r="J105" i="28"/>
  <c r="J243" i="28"/>
  <c r="J135" i="28"/>
  <c r="J191" i="28" s="1"/>
  <c r="J45" i="28"/>
  <c r="L218" i="28"/>
  <c r="K130" i="28"/>
  <c r="K127" i="28"/>
  <c r="K122" i="28"/>
  <c r="K126" i="28"/>
  <c r="K123" i="28"/>
  <c r="K228" i="28"/>
  <c r="K129" i="28"/>
  <c r="K190" i="28" s="1"/>
  <c r="K125" i="28"/>
  <c r="K131" i="28"/>
  <c r="K121" i="28"/>
  <c r="K128" i="28"/>
  <c r="K124" i="28"/>
  <c r="S211" i="28"/>
  <c r="S214" i="28"/>
  <c r="S217" i="28"/>
  <c r="S61" i="28"/>
  <c r="S216" i="28"/>
  <c r="S60" i="28"/>
  <c r="S223" i="28"/>
  <c r="S44" i="28"/>
  <c r="S215" i="28"/>
  <c r="S59" i="28"/>
  <c r="S213" i="28"/>
  <c r="S67" i="28"/>
  <c r="S222" i="28"/>
  <c r="S68" i="28"/>
  <c r="S212" i="28"/>
  <c r="S64" i="28"/>
  <c r="S58" i="28"/>
  <c r="O264" i="28"/>
  <c r="AJ268" i="28"/>
  <c r="AJ196" i="28"/>
  <c r="AJ195" i="28"/>
  <c r="AJ170" i="28"/>
  <c r="AJ267" i="28"/>
  <c r="AJ43" i="28"/>
  <c r="H218" i="28"/>
  <c r="M87" i="28"/>
  <c r="M184" i="28" s="1"/>
  <c r="M255" i="28"/>
  <c r="K267" i="28"/>
  <c r="K196" i="28"/>
  <c r="K195" i="28"/>
  <c r="K268" i="28"/>
  <c r="K170" i="28"/>
  <c r="K43" i="28"/>
  <c r="L193" i="28"/>
  <c r="L198" i="28"/>
  <c r="L203" i="28"/>
  <c r="L185" i="28"/>
  <c r="L175" i="28"/>
  <c r="L190" i="28"/>
  <c r="L187" i="28"/>
  <c r="L177" i="28"/>
  <c r="L197" i="28"/>
  <c r="L179" i="28"/>
  <c r="L189" i="28"/>
  <c r="L194" i="28"/>
  <c r="L200" i="28"/>
  <c r="L181" i="28"/>
  <c r="L178" i="28"/>
  <c r="L192" i="28"/>
  <c r="L173" i="28"/>
  <c r="L184" i="28"/>
  <c r="L174" i="28"/>
  <c r="L204" i="28"/>
  <c r="L207" i="28"/>
  <c r="L176" i="28"/>
  <c r="AG268" i="28"/>
  <c r="AG267" i="28"/>
  <c r="AG196" i="28"/>
  <c r="AG195" i="28"/>
  <c r="AG170" i="28"/>
  <c r="AG43" i="28"/>
  <c r="AJ125" i="28"/>
  <c r="AJ129" i="28"/>
  <c r="AJ121" i="28"/>
  <c r="AJ130" i="28"/>
  <c r="AJ128" i="28"/>
  <c r="AJ124" i="28"/>
  <c r="AJ122" i="28"/>
  <c r="AJ127" i="28"/>
  <c r="AJ131" i="28"/>
  <c r="AJ126" i="28"/>
  <c r="AJ123" i="28"/>
  <c r="AJ228" i="28"/>
  <c r="G263" i="28"/>
  <c r="G239" i="28"/>
  <c r="G245" i="28"/>
  <c r="G114" i="28"/>
  <c r="G139" i="28"/>
  <c r="G115" i="28"/>
  <c r="G45" i="28"/>
  <c r="G242" i="28"/>
  <c r="G54" i="28"/>
  <c r="G55" i="28"/>
  <c r="G248" i="28"/>
  <c r="G137" i="28"/>
  <c r="G237" i="28"/>
  <c r="G251" i="28"/>
  <c r="G111" i="28"/>
  <c r="G104" i="28"/>
  <c r="G117" i="28"/>
  <c r="G148" i="28"/>
  <c r="G107" i="28"/>
  <c r="G240" i="28"/>
  <c r="G261" i="28"/>
  <c r="G135" i="28"/>
  <c r="G243" i="28"/>
  <c r="G110" i="28"/>
  <c r="G90" i="28"/>
  <c r="G108" i="28"/>
  <c r="G109" i="28"/>
  <c r="G80" i="28"/>
  <c r="G146" i="28"/>
  <c r="G246" i="28"/>
  <c r="G252" i="28"/>
  <c r="G141" i="28"/>
  <c r="G105" i="28"/>
  <c r="G84" i="28"/>
  <c r="G102" i="28"/>
  <c r="G94" i="28"/>
  <c r="G78" i="28"/>
  <c r="G138" i="28"/>
  <c r="G238" i="28"/>
  <c r="G244" i="28"/>
  <c r="G113" i="28"/>
  <c r="G98" i="28"/>
  <c r="G52" i="28"/>
  <c r="G250" i="28"/>
  <c r="G72" i="28"/>
  <c r="G93" i="28"/>
  <c r="G118" i="28"/>
  <c r="G136" i="28"/>
  <c r="G236" i="28"/>
  <c r="G249" i="28"/>
  <c r="G91" i="28"/>
  <c r="G140" i="28"/>
  <c r="G101" i="28"/>
  <c r="G106" i="28"/>
  <c r="G247" i="28"/>
  <c r="G260" i="28"/>
  <c r="G134" i="28"/>
  <c r="G147" i="28"/>
  <c r="G53" i="28"/>
  <c r="G83" i="28"/>
  <c r="G73" i="28"/>
  <c r="G77" i="28"/>
  <c r="G71" i="28"/>
  <c r="G262" i="28"/>
  <c r="G79" i="28"/>
  <c r="G116" i="28"/>
  <c r="G142" i="28"/>
  <c r="G241" i="28"/>
  <c r="G76" i="28"/>
  <c r="G103" i="28"/>
  <c r="G95" i="28"/>
  <c r="G92" i="28"/>
  <c r="P216" i="28"/>
  <c r="P44" i="28"/>
  <c r="P223" i="28"/>
  <c r="P59" i="28"/>
  <c r="P61" i="28"/>
  <c r="P215" i="28"/>
  <c r="P68" i="28"/>
  <c r="P222" i="28"/>
  <c r="P58" i="28"/>
  <c r="P214" i="28"/>
  <c r="P67" i="28"/>
  <c r="P213" i="28"/>
  <c r="P64" i="28"/>
  <c r="P211" i="28"/>
  <c r="P60" i="28"/>
  <c r="P212" i="28"/>
  <c r="P217" i="28"/>
  <c r="T141" i="28"/>
  <c r="T147" i="28"/>
  <c r="T118" i="28"/>
  <c r="T246" i="28"/>
  <c r="T134" i="28"/>
  <c r="T80" i="28"/>
  <c r="T92" i="28"/>
  <c r="T115" i="28"/>
  <c r="T45" i="28"/>
  <c r="T113" i="28"/>
  <c r="T139" i="28"/>
  <c r="T262" i="28"/>
  <c r="T238" i="28"/>
  <c r="T114" i="28"/>
  <c r="T79" i="28"/>
  <c r="T77" i="28"/>
  <c r="T104" i="28"/>
  <c r="T245" i="28"/>
  <c r="T250" i="28"/>
  <c r="T111" i="28"/>
  <c r="T247" i="28"/>
  <c r="T136" i="28"/>
  <c r="T237" i="28"/>
  <c r="T78" i="28"/>
  <c r="T54" i="28"/>
  <c r="T90" i="28"/>
  <c r="T101" i="28"/>
  <c r="T242" i="28"/>
  <c r="T263" i="28"/>
  <c r="T239" i="28"/>
  <c r="T116" i="28"/>
  <c r="T94" i="28"/>
  <c r="T71" i="28"/>
  <c r="T105" i="28"/>
  <c r="T84" i="28"/>
  <c r="T95" i="28"/>
  <c r="T148" i="28"/>
  <c r="T248" i="28"/>
  <c r="T137" i="28"/>
  <c r="T252" i="28"/>
  <c r="T72" i="28"/>
  <c r="T55" i="28"/>
  <c r="T98" i="28"/>
  <c r="T52" i="28"/>
  <c r="T73" i="28"/>
  <c r="T140" i="28"/>
  <c r="T240" i="28"/>
  <c r="T117" i="28"/>
  <c r="T244" i="28"/>
  <c r="T110" i="28"/>
  <c r="T91" i="28"/>
  <c r="T135" i="28"/>
  <c r="T260" i="28"/>
  <c r="T251" i="28"/>
  <c r="T249" i="28"/>
  <c r="T146" i="28"/>
  <c r="T109" i="28"/>
  <c r="T236" i="28"/>
  <c r="T108" i="28"/>
  <c r="T107" i="28"/>
  <c r="T76" i="28"/>
  <c r="T103" i="28"/>
  <c r="T102" i="28"/>
  <c r="T138" i="28"/>
  <c r="T261" i="28"/>
  <c r="T142" i="28"/>
  <c r="T93" i="28"/>
  <c r="T106" i="28"/>
  <c r="T53" i="28"/>
  <c r="T241" i="28"/>
  <c r="T243" i="28"/>
  <c r="T83" i="28"/>
  <c r="AI264" i="28"/>
  <c r="AJ159" i="28"/>
  <c r="AJ152" i="28"/>
  <c r="AJ155" i="28"/>
  <c r="AJ164" i="28"/>
  <c r="AJ161" i="28"/>
  <c r="AJ165" i="28"/>
  <c r="AJ154" i="28"/>
  <c r="AJ160" i="28"/>
  <c r="AJ153" i="28"/>
  <c r="AJ166" i="28"/>
  <c r="I87" i="28"/>
  <c r="I185" i="28" s="1"/>
  <c r="I255" i="28"/>
  <c r="U128" i="28"/>
  <c r="U124" i="28"/>
  <c r="U228" i="28"/>
  <c r="U121" i="28"/>
  <c r="U127" i="28"/>
  <c r="U131" i="28"/>
  <c r="U129" i="28"/>
  <c r="U126" i="28"/>
  <c r="U123" i="28"/>
  <c r="U130" i="28"/>
  <c r="U125" i="28"/>
  <c r="U122" i="28"/>
  <c r="S251" i="28"/>
  <c r="S249" i="28"/>
  <c r="S138" i="28"/>
  <c r="S260" i="28"/>
  <c r="S95" i="28"/>
  <c r="S80" i="28"/>
  <c r="S77" i="28"/>
  <c r="S113" i="28"/>
  <c r="S83" i="28"/>
  <c r="S243" i="28"/>
  <c r="S241" i="28"/>
  <c r="S118" i="28"/>
  <c r="S245" i="28"/>
  <c r="S73" i="28"/>
  <c r="S79" i="28"/>
  <c r="S54" i="28"/>
  <c r="S109" i="28"/>
  <c r="S45" i="28"/>
  <c r="S252" i="28"/>
  <c r="S141" i="28"/>
  <c r="S147" i="28"/>
  <c r="S110" i="28"/>
  <c r="S237" i="28"/>
  <c r="S136" i="28"/>
  <c r="S78" i="28"/>
  <c r="S238" i="28"/>
  <c r="S104" i="28"/>
  <c r="S111" i="28"/>
  <c r="S244" i="28"/>
  <c r="S250" i="28"/>
  <c r="S139" i="28"/>
  <c r="S262" i="28"/>
  <c r="S135" i="28"/>
  <c r="S94" i="28"/>
  <c r="S71" i="28"/>
  <c r="S105" i="28"/>
  <c r="S90" i="28"/>
  <c r="S236" i="28"/>
  <c r="S242" i="28"/>
  <c r="S263" i="28"/>
  <c r="S247" i="28"/>
  <c r="S115" i="28"/>
  <c r="S72" i="28"/>
  <c r="S55" i="28"/>
  <c r="S98" i="28"/>
  <c r="S84" i="28"/>
  <c r="S142" i="28"/>
  <c r="S148" i="28"/>
  <c r="S248" i="28"/>
  <c r="S239" i="28"/>
  <c r="S107" i="28"/>
  <c r="S261" i="28"/>
  <c r="S246" i="28"/>
  <c r="S91" i="28"/>
  <c r="S52" i="28"/>
  <c r="S114" i="28"/>
  <c r="S146" i="28"/>
  <c r="S117" i="28"/>
  <c r="S101" i="28"/>
  <c r="S93" i="28"/>
  <c r="S92" i="28"/>
  <c r="S53" i="28"/>
  <c r="S103" i="28"/>
  <c r="S106" i="28"/>
  <c r="S76" i="28"/>
  <c r="S134" i="28"/>
  <c r="S102" i="28"/>
  <c r="S140" i="28"/>
  <c r="S240" i="28"/>
  <c r="S137" i="28"/>
  <c r="S108" i="28"/>
  <c r="S116" i="28"/>
  <c r="U218" i="28"/>
  <c r="Y255" i="28"/>
  <c r="Y87" i="28"/>
  <c r="Z196" i="28"/>
  <c r="Z195" i="28"/>
  <c r="Z170" i="28"/>
  <c r="Z43" i="28"/>
  <c r="Z268" i="28"/>
  <c r="Z267" i="28"/>
  <c r="AB264" i="28"/>
  <c r="AC152" i="28"/>
  <c r="AC155" i="28"/>
  <c r="AC165" i="28"/>
  <c r="AC161" i="28"/>
  <c r="AC164" i="28"/>
  <c r="AC154" i="28"/>
  <c r="AC160" i="28"/>
  <c r="AC153" i="28"/>
  <c r="AC166" i="28"/>
  <c r="AC159" i="28"/>
  <c r="L49" i="31"/>
  <c r="H48" i="31"/>
  <c r="L47" i="31"/>
  <c r="H53" i="31"/>
  <c r="H55" i="31"/>
  <c r="L51" i="31"/>
  <c r="L54" i="31"/>
  <c r="L53" i="31"/>
  <c r="H52" i="31"/>
  <c r="H56" i="31"/>
  <c r="H50" i="31"/>
  <c r="L52" i="31"/>
  <c r="H54" i="31"/>
  <c r="H47" i="31"/>
  <c r="H51" i="31"/>
  <c r="L50" i="31"/>
  <c r="H49" i="31"/>
  <c r="L48" i="31"/>
  <c r="O44" i="31"/>
  <c r="T50" i="31"/>
  <c r="E231" i="26"/>
  <c r="S192" i="39" s="1"/>
  <c r="E123" i="26"/>
  <c r="S84" i="39" s="1"/>
  <c r="E255" i="26"/>
  <c r="S215" i="39" s="1"/>
  <c r="E186" i="26"/>
  <c r="S147" i="39" s="1"/>
  <c r="E179" i="26"/>
  <c r="S140" i="39" s="1"/>
  <c r="E192" i="26"/>
  <c r="S153" i="39" s="1"/>
  <c r="E64" i="26"/>
  <c r="S25" i="39" s="1"/>
  <c r="E68" i="26"/>
  <c r="S29" i="39" s="1"/>
  <c r="G175" i="26"/>
  <c r="E60" i="26"/>
  <c r="S21" i="39" s="1"/>
  <c r="G197" i="26"/>
  <c r="E152" i="26"/>
  <c r="S114" i="39" s="1"/>
  <c r="E179" i="24"/>
  <c r="Q140" i="39" s="1"/>
  <c r="P221" i="26"/>
  <c r="R41" i="35"/>
  <c r="P41" i="35"/>
  <c r="B41" i="35"/>
  <c r="AJ41" i="35" s="1"/>
  <c r="E41" i="35"/>
  <c r="A42" i="35"/>
  <c r="M41" i="35"/>
  <c r="J41" i="35"/>
  <c r="F41" i="35"/>
  <c r="X41" i="35"/>
  <c r="Q41" i="35"/>
  <c r="AA41" i="35"/>
  <c r="AB41" i="35"/>
  <c r="U41" i="35"/>
  <c r="Y41" i="35"/>
  <c r="W41" i="35"/>
  <c r="K41" i="35"/>
  <c r="N41" i="35"/>
  <c r="Z41" i="35"/>
  <c r="I41" i="35"/>
  <c r="L41" i="35"/>
  <c r="G41" i="35"/>
  <c r="H41" i="35" s="1"/>
  <c r="AC41" i="35"/>
  <c r="T41" i="35"/>
  <c r="S41" i="35"/>
  <c r="C41" i="35"/>
  <c r="D41" i="35"/>
  <c r="O41" i="35"/>
  <c r="V41" i="35"/>
  <c r="E268" i="26"/>
  <c r="S228" i="39" s="1"/>
  <c r="E248" i="26"/>
  <c r="S207" i="39" s="1"/>
  <c r="E236" i="26"/>
  <c r="S195" i="39" s="1"/>
  <c r="E140" i="26"/>
  <c r="S102" i="39" s="1"/>
  <c r="E147" i="26"/>
  <c r="S109" i="39" s="1"/>
  <c r="E260" i="26"/>
  <c r="S220" i="39" s="1"/>
  <c r="E239" i="26"/>
  <c r="S198" i="39" s="1"/>
  <c r="E252" i="26"/>
  <c r="S211" i="39" s="1"/>
  <c r="E80" i="26"/>
  <c r="S41" i="39" s="1"/>
  <c r="E134" i="26"/>
  <c r="S96" i="39" s="1"/>
  <c r="V267" i="28"/>
  <c r="V170" i="28"/>
  <c r="V268" i="28"/>
  <c r="V195" i="28"/>
  <c r="V196" i="28"/>
  <c r="V43" i="28"/>
  <c r="X264" i="28"/>
  <c r="Y164" i="28"/>
  <c r="Y155" i="28"/>
  <c r="Y160" i="28"/>
  <c r="Y166" i="28"/>
  <c r="Y153" i="28"/>
  <c r="Y159" i="28"/>
  <c r="Y161" i="28"/>
  <c r="Y152" i="28"/>
  <c r="Y154" i="28"/>
  <c r="Y165" i="28"/>
  <c r="O153" i="28"/>
  <c r="O166" i="28"/>
  <c r="O159" i="28"/>
  <c r="O152" i="28"/>
  <c r="O165" i="28"/>
  <c r="O161" i="28"/>
  <c r="O164" i="28"/>
  <c r="O154" i="28"/>
  <c r="O155" i="28"/>
  <c r="O160" i="28"/>
  <c r="AF222" i="28"/>
  <c r="AF58" i="28"/>
  <c r="AF214" i="28"/>
  <c r="AF67" i="28"/>
  <c r="AF213" i="28"/>
  <c r="AF217" i="28"/>
  <c r="AF212" i="28"/>
  <c r="AF64" i="28"/>
  <c r="AF211" i="28"/>
  <c r="AF60" i="28"/>
  <c r="AF216" i="28"/>
  <c r="AF44" i="28"/>
  <c r="AF223" i="28"/>
  <c r="AF59" i="28"/>
  <c r="AF61" i="28"/>
  <c r="AF215" i="28"/>
  <c r="AF68" i="28"/>
  <c r="AI181" i="28"/>
  <c r="AI202" i="28"/>
  <c r="AI185" i="28"/>
  <c r="AI198" i="28"/>
  <c r="AI173" i="28"/>
  <c r="AI194" i="28"/>
  <c r="AI177" i="28"/>
  <c r="AI190" i="28"/>
  <c r="AI204" i="28"/>
  <c r="AI186" i="28"/>
  <c r="AI182" i="28"/>
  <c r="AI178" i="28"/>
  <c r="AI200" i="28"/>
  <c r="AI174" i="28"/>
  <c r="AI180" i="28"/>
  <c r="AI192" i="28"/>
  <c r="AI183" i="28"/>
  <c r="AI205" i="28"/>
  <c r="AI203" i="28"/>
  <c r="AI207" i="28"/>
  <c r="AI184" i="28"/>
  <c r="AI175" i="28"/>
  <c r="AI189" i="28"/>
  <c r="AI179" i="28"/>
  <c r="AI193" i="28"/>
  <c r="AI191" i="28"/>
  <c r="AI206" i="28"/>
  <c r="AI197" i="28"/>
  <c r="AI187" i="28"/>
  <c r="AI176" i="28"/>
  <c r="AI201" i="28"/>
  <c r="AB212" i="28"/>
  <c r="AB64" i="28"/>
  <c r="AB211" i="28"/>
  <c r="AB61" i="28"/>
  <c r="AB67" i="28"/>
  <c r="AB217" i="28"/>
  <c r="AB60" i="28"/>
  <c r="AB216" i="28"/>
  <c r="AB44" i="28"/>
  <c r="AB223" i="28"/>
  <c r="AB213" i="28"/>
  <c r="AB215" i="28"/>
  <c r="AB59" i="28"/>
  <c r="AB214" i="28"/>
  <c r="AB58" i="28"/>
  <c r="AB222" i="28"/>
  <c r="AB68" i="28"/>
  <c r="AF129" i="28"/>
  <c r="AF126" i="28"/>
  <c r="AF124" i="28"/>
  <c r="AF121" i="28"/>
  <c r="AF131" i="28"/>
  <c r="AF128" i="28"/>
  <c r="AF123" i="28"/>
  <c r="AF130" i="28"/>
  <c r="AF127" i="28"/>
  <c r="AF228" i="28"/>
  <c r="AF125" i="28"/>
  <c r="AF122" i="28"/>
  <c r="AG116" i="28"/>
  <c r="AG142" i="28"/>
  <c r="AG148" i="28"/>
  <c r="AG263" i="28"/>
  <c r="AG107" i="28"/>
  <c r="AG146" i="28"/>
  <c r="AG80" i="28"/>
  <c r="AG77" i="28"/>
  <c r="AG91" i="28"/>
  <c r="AG260" i="28"/>
  <c r="AG134" i="28"/>
  <c r="AG140" i="28"/>
  <c r="AG262" i="28"/>
  <c r="AG103" i="28"/>
  <c r="AG101" i="28"/>
  <c r="AG79" i="28"/>
  <c r="AG54" i="28"/>
  <c r="AG98" i="28"/>
  <c r="AG245" i="28"/>
  <c r="AG114" i="28"/>
  <c r="AG247" i="28"/>
  <c r="AG83" i="28"/>
  <c r="AG95" i="28"/>
  <c r="AG78" i="28"/>
  <c r="AG138" i="28"/>
  <c r="AG53" i="28"/>
  <c r="AG237" i="28"/>
  <c r="AG251" i="28"/>
  <c r="AG249" i="28"/>
  <c r="AG239" i="28"/>
  <c r="AG45" i="28"/>
  <c r="AG73" i="28"/>
  <c r="AG71" i="28"/>
  <c r="AG115" i="28"/>
  <c r="AG76" i="28"/>
  <c r="AG261" i="28"/>
  <c r="AG135" i="28"/>
  <c r="AG243" i="28"/>
  <c r="AG241" i="28"/>
  <c r="AG137" i="28"/>
  <c r="AG248" i="28"/>
  <c r="AG94" i="28"/>
  <c r="AG55" i="28"/>
  <c r="AG104" i="28"/>
  <c r="AG105" i="28"/>
  <c r="AG246" i="28"/>
  <c r="AG252" i="28"/>
  <c r="AG141" i="28"/>
  <c r="AG147" i="28"/>
  <c r="AG117" i="28"/>
  <c r="AG108" i="28"/>
  <c r="AG72" i="28"/>
  <c r="AG110" i="28"/>
  <c r="AG90" i="28"/>
  <c r="AG136" i="28"/>
  <c r="AG236" i="28"/>
  <c r="AG242" i="28"/>
  <c r="AG111" i="28"/>
  <c r="AG113" i="28"/>
  <c r="AG240" i="28"/>
  <c r="AG93" i="28"/>
  <c r="AG92" i="28"/>
  <c r="AG52" i="28"/>
  <c r="AG250" i="28"/>
  <c r="AG139" i="28"/>
  <c r="AG109" i="28"/>
  <c r="AG102" i="28"/>
  <c r="AG118" i="28"/>
  <c r="AG106" i="28"/>
  <c r="AG244" i="28"/>
  <c r="AG84" i="28"/>
  <c r="AG238" i="28"/>
  <c r="AI218" i="28"/>
  <c r="G154" i="28"/>
  <c r="G155" i="28"/>
  <c r="G160" i="28"/>
  <c r="G156" i="28"/>
  <c r="G153" i="28"/>
  <c r="G166" i="28"/>
  <c r="G159" i="28"/>
  <c r="G152" i="28"/>
  <c r="G198" i="28" s="1"/>
  <c r="G165" i="28"/>
  <c r="G161" i="28"/>
  <c r="G164" i="28"/>
  <c r="AJ255" i="28"/>
  <c r="AJ87" i="28"/>
  <c r="G268" i="28"/>
  <c r="G195" i="28"/>
  <c r="G43" i="28"/>
  <c r="G196" i="28"/>
  <c r="G267" i="28"/>
  <c r="G170" i="28"/>
  <c r="I264" i="28"/>
  <c r="J159" i="28"/>
  <c r="J165" i="28"/>
  <c r="J152" i="28"/>
  <c r="J197" i="28" s="1"/>
  <c r="J164" i="28"/>
  <c r="J153" i="28"/>
  <c r="J160" i="28"/>
  <c r="J155" i="28"/>
  <c r="J161" i="28"/>
  <c r="J154" i="28"/>
  <c r="J200" i="28" s="1"/>
  <c r="J166" i="28"/>
  <c r="AA189" i="28"/>
  <c r="AA179" i="28"/>
  <c r="AA193" i="28"/>
  <c r="AA181" i="28"/>
  <c r="AA202" i="28"/>
  <c r="AA185" i="28"/>
  <c r="AA198" i="28"/>
  <c r="AA206" i="28"/>
  <c r="AA173" i="28"/>
  <c r="AA194" i="28"/>
  <c r="AA177" i="28"/>
  <c r="AA190" i="28"/>
  <c r="AA204" i="28"/>
  <c r="AA186" i="28"/>
  <c r="AA182" i="28"/>
  <c r="AA178" i="28"/>
  <c r="AA200" i="28"/>
  <c r="AA174" i="28"/>
  <c r="AA180" i="28"/>
  <c r="AA192" i="28"/>
  <c r="AA191" i="28"/>
  <c r="AA205" i="28"/>
  <c r="AA203" i="28"/>
  <c r="AA207" i="28"/>
  <c r="AA184" i="28"/>
  <c r="AA183" i="28"/>
  <c r="AA175" i="28"/>
  <c r="AA197" i="28"/>
  <c r="AA187" i="28"/>
  <c r="AA176" i="28"/>
  <c r="AA201" i="28"/>
  <c r="S264" i="28"/>
  <c r="N212" i="28"/>
  <c r="N64" i="28"/>
  <c r="N217" i="28"/>
  <c r="N61" i="28"/>
  <c r="N211" i="28"/>
  <c r="N216" i="28"/>
  <c r="N60" i="28"/>
  <c r="N215" i="28"/>
  <c r="N59" i="28"/>
  <c r="N222" i="28"/>
  <c r="N68" i="28"/>
  <c r="N213" i="28"/>
  <c r="N67" i="28"/>
  <c r="N58" i="28"/>
  <c r="N223" i="28"/>
  <c r="N214" i="28"/>
  <c r="N44" i="28"/>
  <c r="Q130" i="28"/>
  <c r="Q126" i="28"/>
  <c r="Q228" i="28"/>
  <c r="Q129" i="28"/>
  <c r="Q125" i="28"/>
  <c r="Q128" i="28"/>
  <c r="Q122" i="28"/>
  <c r="Q123" i="28"/>
  <c r="Q127" i="28"/>
  <c r="Q131" i="28"/>
  <c r="Q121" i="28"/>
  <c r="Q124" i="28"/>
  <c r="R237" i="28"/>
  <c r="R251" i="28"/>
  <c r="R249" i="28"/>
  <c r="R146" i="28"/>
  <c r="R116" i="28"/>
  <c r="R73" i="28"/>
  <c r="R78" i="28"/>
  <c r="R105" i="28"/>
  <c r="R45" i="28"/>
  <c r="R135" i="28"/>
  <c r="R243" i="28"/>
  <c r="R241" i="28"/>
  <c r="R138" i="28"/>
  <c r="R108" i="28"/>
  <c r="R71" i="28"/>
  <c r="R98" i="28"/>
  <c r="R262" i="28"/>
  <c r="R115" i="28"/>
  <c r="R141" i="28"/>
  <c r="R147" i="28"/>
  <c r="R118" i="28"/>
  <c r="R239" i="28"/>
  <c r="R94" i="28"/>
  <c r="R55" i="28"/>
  <c r="R91" i="28"/>
  <c r="R109" i="28"/>
  <c r="R244" i="28"/>
  <c r="R250" i="28"/>
  <c r="R111" i="28"/>
  <c r="R261" i="28"/>
  <c r="R102" i="28"/>
  <c r="R107" i="28"/>
  <c r="R92" i="28"/>
  <c r="R53" i="28"/>
  <c r="R104" i="28"/>
  <c r="R236" i="28"/>
  <c r="R242" i="28"/>
  <c r="R263" i="28"/>
  <c r="R246" i="28"/>
  <c r="R114" i="28"/>
  <c r="R93" i="28"/>
  <c r="R77" i="28"/>
  <c r="R247" i="28"/>
  <c r="R84" i="28"/>
  <c r="R245" i="28"/>
  <c r="R134" i="28"/>
  <c r="R140" i="28"/>
  <c r="R240" i="28"/>
  <c r="R136" i="28"/>
  <c r="R95" i="28"/>
  <c r="R79" i="28"/>
  <c r="R137" i="28"/>
  <c r="R83" i="28"/>
  <c r="R248" i="28"/>
  <c r="R54" i="28"/>
  <c r="R110" i="28"/>
  <c r="R76" i="28"/>
  <c r="R260" i="28"/>
  <c r="R238" i="28"/>
  <c r="R103" i="28"/>
  <c r="R252" i="28"/>
  <c r="R117" i="28"/>
  <c r="R52" i="28"/>
  <c r="R142" i="28"/>
  <c r="R101" i="28"/>
  <c r="R90" i="28"/>
  <c r="R113" i="28"/>
  <c r="R72" i="28"/>
  <c r="R148" i="28"/>
  <c r="R80" i="28"/>
  <c r="R139" i="28"/>
  <c r="R106" i="28"/>
  <c r="T218" i="28"/>
  <c r="S228" i="28"/>
  <c r="S131" i="28"/>
  <c r="S129" i="28"/>
  <c r="S125" i="28"/>
  <c r="S121" i="28"/>
  <c r="S128" i="28"/>
  <c r="S124" i="28"/>
  <c r="S130" i="28"/>
  <c r="S126" i="28"/>
  <c r="S123" i="28"/>
  <c r="S127" i="28"/>
  <c r="S122" i="28"/>
  <c r="AA212" i="28"/>
  <c r="AA64" i="28"/>
  <c r="AA58" i="28"/>
  <c r="AA211" i="28"/>
  <c r="AA61" i="28"/>
  <c r="AA217" i="28"/>
  <c r="AA60" i="28"/>
  <c r="AA216" i="28"/>
  <c r="AA44" i="28"/>
  <c r="AA223" i="28"/>
  <c r="AA59" i="28"/>
  <c r="AA215" i="28"/>
  <c r="AA222" i="28"/>
  <c r="AA213" i="28"/>
  <c r="AA67" i="28"/>
  <c r="AA214" i="28"/>
  <c r="AA68" i="28"/>
  <c r="K155" i="28"/>
  <c r="K166" i="28"/>
  <c r="K161" i="28"/>
  <c r="K154" i="28"/>
  <c r="K200" i="28" s="1"/>
  <c r="K160" i="28"/>
  <c r="K153" i="28"/>
  <c r="K165" i="28"/>
  <c r="K164" i="28"/>
  <c r="K152" i="28"/>
  <c r="K197" i="28" s="1"/>
  <c r="K159" i="28"/>
  <c r="I218" i="28"/>
  <c r="N195" i="28"/>
  <c r="N196" i="28"/>
  <c r="N43" i="28"/>
  <c r="N267" i="28"/>
  <c r="N268" i="28"/>
  <c r="N170" i="28"/>
  <c r="P264" i="28"/>
  <c r="Q152" i="28"/>
  <c r="Q154" i="28"/>
  <c r="Q165" i="28"/>
  <c r="Q164" i="28"/>
  <c r="Q155" i="28"/>
  <c r="Q160" i="28"/>
  <c r="Q166" i="28"/>
  <c r="Q153" i="28"/>
  <c r="Q159" i="28"/>
  <c r="Q161" i="28"/>
  <c r="J216" i="28"/>
  <c r="J44" i="28"/>
  <c r="J222" i="28"/>
  <c r="J68" i="28"/>
  <c r="J214" i="28"/>
  <c r="J58" i="28"/>
  <c r="J67" i="28"/>
  <c r="J59" i="28"/>
  <c r="J213" i="28"/>
  <c r="J64" i="28"/>
  <c r="J215" i="28"/>
  <c r="J212" i="28"/>
  <c r="J61" i="28"/>
  <c r="J211" i="28"/>
  <c r="J223" i="28"/>
  <c r="J217" i="28"/>
  <c r="J60" i="28"/>
  <c r="M124" i="28"/>
  <c r="M121" i="28"/>
  <c r="M228" i="28"/>
  <c r="M127" i="28"/>
  <c r="M131" i="28"/>
  <c r="M129" i="28"/>
  <c r="M126" i="28"/>
  <c r="M123" i="28"/>
  <c r="M130" i="28"/>
  <c r="M125" i="28"/>
  <c r="M122" i="28"/>
  <c r="M128" i="28"/>
  <c r="Z212" i="28"/>
  <c r="Z223" i="28"/>
  <c r="Z211" i="28"/>
  <c r="Z215" i="28"/>
  <c r="Z217" i="28"/>
  <c r="Z61" i="28"/>
  <c r="Z216" i="28"/>
  <c r="Z60" i="28"/>
  <c r="Z222" i="28"/>
  <c r="Z44" i="28"/>
  <c r="Z214" i="28"/>
  <c r="Z68" i="28"/>
  <c r="Z213" i="28"/>
  <c r="Z64" i="28"/>
  <c r="Z59" i="28"/>
  <c r="Z58" i="28"/>
  <c r="Z67" i="28"/>
  <c r="AC128" i="28"/>
  <c r="AC124" i="28"/>
  <c r="AC121" i="28"/>
  <c r="AC228" i="28"/>
  <c r="AC127" i="28"/>
  <c r="AC131" i="28"/>
  <c r="AC129" i="28"/>
  <c r="AC126" i="28"/>
  <c r="AC123" i="28"/>
  <c r="AC130" i="28"/>
  <c r="AC122" i="28"/>
  <c r="AC125" i="28"/>
  <c r="AA134" i="28"/>
  <c r="AA140" i="28"/>
  <c r="AA146" i="28"/>
  <c r="AA117" i="28"/>
  <c r="AA109" i="28"/>
  <c r="AA113" i="28"/>
  <c r="AA111" i="28"/>
  <c r="AA76" i="28"/>
  <c r="AA83" i="28"/>
  <c r="AA114" i="28"/>
  <c r="AA138" i="28"/>
  <c r="AA260" i="28"/>
  <c r="AA101" i="28"/>
  <c r="AA93" i="28"/>
  <c r="AA106" i="28"/>
  <c r="AA53" i="28"/>
  <c r="AA103" i="28"/>
  <c r="AA251" i="28"/>
  <c r="AA249" i="28"/>
  <c r="AA118" i="28"/>
  <c r="AA245" i="28"/>
  <c r="AA95" i="28"/>
  <c r="AA80" i="28"/>
  <c r="AA92" i="28"/>
  <c r="AA108" i="28"/>
  <c r="AA116" i="28"/>
  <c r="AA263" i="28"/>
  <c r="AA243" i="28"/>
  <c r="AA241" i="28"/>
  <c r="AA110" i="28"/>
  <c r="AA237" i="28"/>
  <c r="AA73" i="28"/>
  <c r="AA79" i="28"/>
  <c r="AA77" i="28"/>
  <c r="AA104" i="28"/>
  <c r="AA45" i="28"/>
  <c r="AA252" i="28"/>
  <c r="AA141" i="28"/>
  <c r="AA147" i="28"/>
  <c r="AA262" i="28"/>
  <c r="AA135" i="28"/>
  <c r="AA261" i="28"/>
  <c r="AA78" i="28"/>
  <c r="AA54" i="28"/>
  <c r="AA90" i="28"/>
  <c r="AA244" i="28"/>
  <c r="AA250" i="28"/>
  <c r="AA139" i="28"/>
  <c r="AA247" i="28"/>
  <c r="AA115" i="28"/>
  <c r="AA94" i="28"/>
  <c r="AA71" i="28"/>
  <c r="AA105" i="28"/>
  <c r="AA84" i="28"/>
  <c r="AA236" i="28"/>
  <c r="AA242" i="28"/>
  <c r="AA248" i="28"/>
  <c r="AA239" i="28"/>
  <c r="AA107" i="28"/>
  <c r="AA72" i="28"/>
  <c r="AA55" i="28"/>
  <c r="AA98" i="28"/>
  <c r="AA52" i="28"/>
  <c r="AA246" i="28"/>
  <c r="AA238" i="28"/>
  <c r="AA91" i="28"/>
  <c r="AA142" i="28"/>
  <c r="AA102" i="28"/>
  <c r="AA148" i="28"/>
  <c r="AA240" i="28"/>
  <c r="AA136" i="28"/>
  <c r="AA137" i="28"/>
  <c r="AC218" i="28"/>
  <c r="AG255" i="28"/>
  <c r="AG87" i="28"/>
  <c r="AF206" i="28"/>
  <c r="AF182" i="28"/>
  <c r="AF193" i="28"/>
  <c r="AF174" i="28"/>
  <c r="AF180" i="28"/>
  <c r="AF185" i="28"/>
  <c r="AF191" i="28"/>
  <c r="AF205" i="28"/>
  <c r="AF203" i="28"/>
  <c r="AF177" i="28"/>
  <c r="AF183" i="28"/>
  <c r="AF197" i="28"/>
  <c r="AF187" i="28"/>
  <c r="AF202" i="28"/>
  <c r="AF200" i="28"/>
  <c r="AF175" i="28"/>
  <c r="AF189" i="28"/>
  <c r="AF179" i="28"/>
  <c r="AF194" i="28"/>
  <c r="AF192" i="28"/>
  <c r="AF181" i="28"/>
  <c r="AF186" i="28"/>
  <c r="AF184" i="28"/>
  <c r="AF198" i="28"/>
  <c r="AF173" i="28"/>
  <c r="AF207" i="28"/>
  <c r="AF178" i="28"/>
  <c r="AF176" i="28"/>
  <c r="AF190" i="28"/>
  <c r="AF201" i="28"/>
  <c r="AF204" i="28"/>
  <c r="AH170" i="28"/>
  <c r="AH43" i="28"/>
  <c r="AH268" i="28"/>
  <c r="AH267" i="28"/>
  <c r="AH195" i="28"/>
  <c r="AH196" i="28"/>
  <c r="AJ264" i="28"/>
  <c r="H42" i="31"/>
  <c r="G2" i="32" s="1" a="1"/>
  <c r="AB51" i="31"/>
  <c r="AB49" i="31"/>
  <c r="AB47" i="31"/>
  <c r="AB48" i="31"/>
  <c r="AB50" i="31"/>
  <c r="D48" i="31"/>
  <c r="D49" i="31"/>
  <c r="D47" i="31"/>
  <c r="D51" i="31"/>
  <c r="D52" i="31"/>
  <c r="D50" i="31"/>
  <c r="E130" i="26"/>
  <c r="S91" i="39" s="1"/>
  <c r="E128" i="26"/>
  <c r="S89" i="39" s="1"/>
  <c r="E188" i="26"/>
  <c r="S149" i="39" s="1"/>
  <c r="E207" i="26"/>
  <c r="S168" i="39" s="1"/>
  <c r="G176" i="26"/>
  <c r="E61" i="26"/>
  <c r="S22" i="39" s="1"/>
  <c r="E214" i="26"/>
  <c r="S175" i="39" s="1"/>
  <c r="N221" i="26"/>
  <c r="E166" i="26"/>
  <c r="S129" i="39" s="1"/>
  <c r="E250" i="26"/>
  <c r="S209" i="39" s="1"/>
  <c r="E135" i="26"/>
  <c r="S97" i="39" s="1"/>
  <c r="E113" i="26"/>
  <c r="S74" i="39" s="1"/>
  <c r="E148" i="26"/>
  <c r="S110" i="39" s="1"/>
  <c r="E262" i="26"/>
  <c r="S222" i="39" s="1"/>
  <c r="E263" i="26"/>
  <c r="S223" i="39" s="1"/>
  <c r="E109" i="26"/>
  <c r="S70" i="39" s="1"/>
  <c r="E246" i="26"/>
  <c r="S205" i="39" s="1"/>
  <c r="E93" i="26"/>
  <c r="S54" i="39" s="1"/>
  <c r="K198" i="28"/>
  <c r="K189" i="28"/>
  <c r="K207" i="28"/>
  <c r="K181" i="28"/>
  <c r="K185" i="28"/>
  <c r="K183" i="28"/>
  <c r="K204" i="28"/>
  <c r="K177" i="28"/>
  <c r="K203" i="28"/>
  <c r="K187" i="28"/>
  <c r="K192" i="28"/>
  <c r="K179" i="28"/>
  <c r="K184" i="28"/>
  <c r="K194" i="28"/>
  <c r="AB178" i="28"/>
  <c r="AB200" i="28"/>
  <c r="AB175" i="28"/>
  <c r="AB190" i="28"/>
  <c r="AB180" i="28"/>
  <c r="AB192" i="28"/>
  <c r="AB205" i="28"/>
  <c r="AB182" i="28"/>
  <c r="AB203" i="28"/>
  <c r="AB207" i="28"/>
  <c r="AB184" i="28"/>
  <c r="AB197" i="28"/>
  <c r="AB174" i="28"/>
  <c r="AB187" i="28"/>
  <c r="AB201" i="28"/>
  <c r="AB176" i="28"/>
  <c r="AB189" i="28"/>
  <c r="AB179" i="28"/>
  <c r="AB193" i="28"/>
  <c r="AB206" i="28"/>
  <c r="AB181" i="28"/>
  <c r="AB202" i="28"/>
  <c r="AB185" i="28"/>
  <c r="AB173" i="28"/>
  <c r="AB194" i="28"/>
  <c r="AB177" i="28"/>
  <c r="AB191" i="28"/>
  <c r="AB183" i="28"/>
  <c r="AB198" i="28"/>
  <c r="AB204" i="28"/>
  <c r="AB186" i="28"/>
  <c r="AD196" i="28"/>
  <c r="AD43" i="28"/>
  <c r="AD267" i="28"/>
  <c r="AD170" i="28"/>
  <c r="AD268" i="28"/>
  <c r="AD195" i="28"/>
  <c r="AF264" i="28"/>
  <c r="AG160" i="28"/>
  <c r="AG166" i="28"/>
  <c r="AG153" i="28"/>
  <c r="AG159" i="28"/>
  <c r="AG161" i="28"/>
  <c r="AG152" i="28"/>
  <c r="AG154" i="28"/>
  <c r="AG165" i="28"/>
  <c r="AG164" i="28"/>
  <c r="AG155" i="28"/>
  <c r="R222" i="28"/>
  <c r="R44" i="28"/>
  <c r="R214" i="28"/>
  <c r="R68" i="28"/>
  <c r="R67" i="28"/>
  <c r="R58" i="28"/>
  <c r="R213" i="28"/>
  <c r="R64" i="28"/>
  <c r="R59" i="28"/>
  <c r="R212" i="28"/>
  <c r="R223" i="28"/>
  <c r="R211" i="28"/>
  <c r="R61" i="28"/>
  <c r="R217" i="28"/>
  <c r="R215" i="28"/>
  <c r="R216" i="28"/>
  <c r="R60" i="28"/>
  <c r="W248" i="28"/>
  <c r="W239" i="28"/>
  <c r="W260" i="28"/>
  <c r="W134" i="28"/>
  <c r="W147" i="28"/>
  <c r="W91" i="28"/>
  <c r="W103" i="28"/>
  <c r="W101" i="28"/>
  <c r="W77" i="28"/>
  <c r="W240" i="28"/>
  <c r="W137" i="28"/>
  <c r="W245" i="28"/>
  <c r="W114" i="28"/>
  <c r="W139" i="28"/>
  <c r="W76" i="28"/>
  <c r="W83" i="28"/>
  <c r="W95" i="28"/>
  <c r="W54" i="28"/>
  <c r="W146" i="28"/>
  <c r="W261" i="28"/>
  <c r="W237" i="28"/>
  <c r="W251" i="28"/>
  <c r="W111" i="28"/>
  <c r="W53" i="28"/>
  <c r="W45" i="28"/>
  <c r="W73" i="28"/>
  <c r="W93" i="28"/>
  <c r="W138" i="28"/>
  <c r="W246" i="28"/>
  <c r="W135" i="28"/>
  <c r="W243" i="28"/>
  <c r="W140" i="28"/>
  <c r="W104" i="28"/>
  <c r="W242" i="28"/>
  <c r="W94" i="28"/>
  <c r="W79" i="28"/>
  <c r="W118" i="28"/>
  <c r="W238" i="28"/>
  <c r="W252" i="28"/>
  <c r="W141" i="28"/>
  <c r="W90" i="28"/>
  <c r="W148" i="28"/>
  <c r="W72" i="28"/>
  <c r="W55" i="28"/>
  <c r="W110" i="28"/>
  <c r="W136" i="28"/>
  <c r="W244" i="28"/>
  <c r="W113" i="28"/>
  <c r="W107" i="28"/>
  <c r="W84" i="28"/>
  <c r="W115" i="28"/>
  <c r="W117" i="28"/>
  <c r="W71" i="28"/>
  <c r="W262" i="28"/>
  <c r="W116" i="28"/>
  <c r="W236" i="28"/>
  <c r="W249" i="28"/>
  <c r="W105" i="28"/>
  <c r="W52" i="28"/>
  <c r="W109" i="28"/>
  <c r="W106" i="28"/>
  <c r="W80" i="28"/>
  <c r="W250" i="28"/>
  <c r="W102" i="28"/>
  <c r="W263" i="28"/>
  <c r="W92" i="28"/>
  <c r="W247" i="28"/>
  <c r="W78" i="28"/>
  <c r="W108" i="28"/>
  <c r="W142" i="28"/>
  <c r="W98" i="28"/>
  <c r="W241" i="28"/>
  <c r="AJ211" i="28"/>
  <c r="AJ61" i="28"/>
  <c r="AJ67" i="28"/>
  <c r="AJ217" i="28"/>
  <c r="AJ213" i="28"/>
  <c r="AJ216" i="28"/>
  <c r="AJ60" i="28"/>
  <c r="AJ223" i="28"/>
  <c r="AJ44" i="28"/>
  <c r="AJ215" i="28"/>
  <c r="AJ59" i="28"/>
  <c r="AJ222" i="28"/>
  <c r="AJ68" i="28"/>
  <c r="AJ214" i="28"/>
  <c r="AJ58" i="28"/>
  <c r="AJ212" i="28"/>
  <c r="AJ64" i="28"/>
  <c r="M187" i="28"/>
  <c r="M197" i="28"/>
  <c r="M179" i="28"/>
  <c r="M200" i="28"/>
  <c r="M189" i="28"/>
  <c r="M194" i="28"/>
  <c r="M192" i="28"/>
  <c r="M181" i="28"/>
  <c r="M178" i="28"/>
  <c r="M207" i="28"/>
  <c r="M198" i="28"/>
  <c r="M185" i="28"/>
  <c r="M190" i="28"/>
  <c r="M203" i="28"/>
  <c r="M177" i="28"/>
  <c r="M204" i="28"/>
  <c r="O195" i="28"/>
  <c r="O43" i="28"/>
  <c r="O268" i="28"/>
  <c r="O267" i="28"/>
  <c r="O196" i="28"/>
  <c r="O170" i="28"/>
  <c r="Q264" i="28"/>
  <c r="R155" i="28"/>
  <c r="R161" i="28"/>
  <c r="R154" i="28"/>
  <c r="R166" i="28"/>
  <c r="R159" i="28"/>
  <c r="R165" i="28"/>
  <c r="R152" i="28"/>
  <c r="R164" i="28"/>
  <c r="R153" i="28"/>
  <c r="R160" i="28"/>
  <c r="N161" i="28"/>
  <c r="N164" i="28"/>
  <c r="N154" i="28"/>
  <c r="N160" i="28"/>
  <c r="N166" i="28"/>
  <c r="N159" i="28"/>
  <c r="N155" i="28"/>
  <c r="N165" i="28"/>
  <c r="N153" i="28"/>
  <c r="N152" i="28"/>
  <c r="AA264" i="28"/>
  <c r="M264" i="28"/>
  <c r="S173" i="28"/>
  <c r="S194" i="28"/>
  <c r="S177" i="28"/>
  <c r="S190" i="28"/>
  <c r="S204" i="28"/>
  <c r="S186" i="28"/>
  <c r="S182" i="28"/>
  <c r="S178" i="28"/>
  <c r="S200" i="28"/>
  <c r="S174" i="28"/>
  <c r="S180" i="28"/>
  <c r="S192" i="28"/>
  <c r="S205" i="28"/>
  <c r="S203" i="28"/>
  <c r="S207" i="28"/>
  <c r="S184" i="28"/>
  <c r="S191" i="28"/>
  <c r="S197" i="28"/>
  <c r="S187" i="28"/>
  <c r="S201" i="28"/>
  <c r="S176" i="28"/>
  <c r="S183" i="28"/>
  <c r="S189" i="28"/>
  <c r="S179" i="28"/>
  <c r="S193" i="28"/>
  <c r="S175" i="28"/>
  <c r="S181" i="28"/>
  <c r="S202" i="28"/>
  <c r="S185" i="28"/>
  <c r="S198" i="28"/>
  <c r="S206" i="28"/>
  <c r="N248" i="28"/>
  <c r="N117" i="28"/>
  <c r="N237" i="28"/>
  <c r="N114" i="28"/>
  <c r="N92" i="28"/>
  <c r="N53" i="28"/>
  <c r="N45" i="28"/>
  <c r="N113" i="28"/>
  <c r="N72" i="28"/>
  <c r="N240" i="28"/>
  <c r="N109" i="28"/>
  <c r="N135" i="28"/>
  <c r="N250" i="28"/>
  <c r="N77" i="28"/>
  <c r="N116" i="28"/>
  <c r="N102" i="28"/>
  <c r="N107" i="28"/>
  <c r="N108" i="28"/>
  <c r="N249" i="28"/>
  <c r="N146" i="28"/>
  <c r="N261" i="28"/>
  <c r="N115" i="28"/>
  <c r="N242" i="28"/>
  <c r="N54" i="28"/>
  <c r="N104" i="28"/>
  <c r="N141" i="28"/>
  <c r="N93" i="28"/>
  <c r="N94" i="28"/>
  <c r="N241" i="28"/>
  <c r="N138" i="28"/>
  <c r="N246" i="28"/>
  <c r="N252" i="28"/>
  <c r="N148" i="28"/>
  <c r="N118" i="28"/>
  <c r="N90" i="28"/>
  <c r="N110" i="28"/>
  <c r="N80" i="28"/>
  <c r="N147" i="28"/>
  <c r="N262" i="28"/>
  <c r="N238" i="28"/>
  <c r="N244" i="28"/>
  <c r="N140" i="28"/>
  <c r="N105" i="28"/>
  <c r="N84" i="28"/>
  <c r="N101" i="28"/>
  <c r="N79" i="28"/>
  <c r="N139" i="28"/>
  <c r="N247" i="28"/>
  <c r="N136" i="28"/>
  <c r="N236" i="28"/>
  <c r="N98" i="28"/>
  <c r="N52" i="28"/>
  <c r="N95" i="28"/>
  <c r="N78" i="28"/>
  <c r="N111" i="28"/>
  <c r="N239" i="28"/>
  <c r="N260" i="28"/>
  <c r="N142" i="28"/>
  <c r="N243" i="28"/>
  <c r="N91" i="28"/>
  <c r="N103" i="28"/>
  <c r="N73" i="28"/>
  <c r="N71" i="28"/>
  <c r="N263" i="28"/>
  <c r="N137" i="28"/>
  <c r="N245" i="28"/>
  <c r="N134" i="28"/>
  <c r="N106" i="28"/>
  <c r="N76" i="28"/>
  <c r="N83" i="28"/>
  <c r="N251" i="28"/>
  <c r="N55" i="28"/>
  <c r="P218" i="28"/>
  <c r="U255" i="28"/>
  <c r="U87" i="28"/>
  <c r="G264" i="28"/>
  <c r="W159" i="28"/>
  <c r="W152" i="28"/>
  <c r="W165" i="28"/>
  <c r="W161" i="28"/>
  <c r="W164" i="28"/>
  <c r="W154" i="28"/>
  <c r="W155" i="28"/>
  <c r="W160" i="28"/>
  <c r="W153" i="28"/>
  <c r="W166" i="28"/>
  <c r="T179" i="28"/>
  <c r="T193" i="28"/>
  <c r="T206" i="28"/>
  <c r="T181" i="28"/>
  <c r="T202" i="28"/>
  <c r="T185" i="28"/>
  <c r="T173" i="28"/>
  <c r="T194" i="28"/>
  <c r="T177" i="28"/>
  <c r="T191" i="28"/>
  <c r="T204" i="28"/>
  <c r="T186" i="28"/>
  <c r="T183" i="28"/>
  <c r="T198" i="28"/>
  <c r="T178" i="28"/>
  <c r="T200" i="28"/>
  <c r="T175" i="28"/>
  <c r="T190" i="28"/>
  <c r="T180" i="28"/>
  <c r="T192" i="28"/>
  <c r="T205" i="28"/>
  <c r="T174" i="28"/>
  <c r="T187" i="28"/>
  <c r="T201" i="28"/>
  <c r="T176" i="28"/>
  <c r="T189" i="28"/>
  <c r="T203" i="28"/>
  <c r="T207" i="28"/>
  <c r="T184" i="28"/>
  <c r="T197" i="28"/>
  <c r="T182" i="28"/>
  <c r="K252" i="28"/>
  <c r="K141" i="28"/>
  <c r="K147" i="28"/>
  <c r="K110" i="28"/>
  <c r="K237" i="28"/>
  <c r="K111" i="28"/>
  <c r="K79" i="28"/>
  <c r="K182" i="28" s="1"/>
  <c r="K77" i="28"/>
  <c r="K238" i="28"/>
  <c r="K83" i="28"/>
  <c r="K244" i="28"/>
  <c r="K250" i="28"/>
  <c r="K139" i="28"/>
  <c r="K262" i="28"/>
  <c r="K135" i="28"/>
  <c r="K191" i="28" s="1"/>
  <c r="K94" i="28"/>
  <c r="K78" i="28"/>
  <c r="K54" i="28"/>
  <c r="K205" i="28" s="1"/>
  <c r="K104" i="28"/>
  <c r="K236" i="28"/>
  <c r="K242" i="28"/>
  <c r="K263" i="28"/>
  <c r="K247" i="28"/>
  <c r="K115" i="28"/>
  <c r="K72" i="28"/>
  <c r="K201" i="28" s="1"/>
  <c r="K71" i="28"/>
  <c r="K246" i="28"/>
  <c r="K90" i="28"/>
  <c r="K142" i="28"/>
  <c r="K148" i="28"/>
  <c r="K248" i="28"/>
  <c r="K239" i="28"/>
  <c r="K113" i="28"/>
  <c r="K136" i="28"/>
  <c r="K55" i="28"/>
  <c r="K206" i="28" s="1"/>
  <c r="K105" i="28"/>
  <c r="K84" i="28"/>
  <c r="K134" i="28"/>
  <c r="K140" i="28"/>
  <c r="K240" i="28"/>
  <c r="K137" i="28"/>
  <c r="K108" i="28"/>
  <c r="K109" i="28"/>
  <c r="K261" i="28"/>
  <c r="K98" i="28"/>
  <c r="K193" i="28" s="1"/>
  <c r="K52" i="28"/>
  <c r="K178" i="28" s="1"/>
  <c r="K114" i="28"/>
  <c r="K146" i="28"/>
  <c r="K186" i="28" s="1"/>
  <c r="K117" i="28"/>
  <c r="K101" i="28"/>
  <c r="K107" i="28"/>
  <c r="K116" i="28"/>
  <c r="K91" i="28"/>
  <c r="K102" i="28"/>
  <c r="K251" i="28"/>
  <c r="K249" i="28"/>
  <c r="K138" i="28"/>
  <c r="K260" i="28"/>
  <c r="K95" i="28"/>
  <c r="K93" i="28"/>
  <c r="K106" i="28"/>
  <c r="K76" i="28"/>
  <c r="K180" i="28" s="1"/>
  <c r="K45" i="28"/>
  <c r="K73" i="28"/>
  <c r="K202" i="28" s="1"/>
  <c r="K80" i="28"/>
  <c r="K92" i="28"/>
  <c r="K53" i="28"/>
  <c r="K243" i="28"/>
  <c r="K103" i="28"/>
  <c r="K241" i="28"/>
  <c r="K245" i="28"/>
  <c r="K118" i="28"/>
  <c r="AA267" i="28"/>
  <c r="AA196" i="28"/>
  <c r="AA195" i="28"/>
  <c r="AA170" i="28"/>
  <c r="AA268" i="28"/>
  <c r="AA43" i="28"/>
  <c r="AC264" i="28"/>
  <c r="AA160" i="28"/>
  <c r="AA153" i="28"/>
  <c r="AA165" i="28"/>
  <c r="AA164" i="28"/>
  <c r="AA159" i="28"/>
  <c r="AA166" i="28"/>
  <c r="AA155" i="28"/>
  <c r="AA152" i="28"/>
  <c r="AA154" i="28"/>
  <c r="AA161" i="28"/>
  <c r="AH67" i="28"/>
  <c r="AH58" i="28"/>
  <c r="AH213" i="28"/>
  <c r="AH64" i="28"/>
  <c r="AH59" i="28"/>
  <c r="AH212" i="28"/>
  <c r="AH223" i="28"/>
  <c r="AH211" i="28"/>
  <c r="AH215" i="28"/>
  <c r="AH217" i="28"/>
  <c r="AH61" i="28"/>
  <c r="AH216" i="28"/>
  <c r="AH60" i="28"/>
  <c r="AH222" i="28"/>
  <c r="AH44" i="28"/>
  <c r="AH214" i="28"/>
  <c r="AH68" i="28"/>
  <c r="E232" i="28"/>
  <c r="E229" i="28"/>
  <c r="U190" i="39" s="1"/>
  <c r="K216" i="28"/>
  <c r="K60" i="28"/>
  <c r="K175" i="28" s="1"/>
  <c r="K223" i="28"/>
  <c r="K44" i="28"/>
  <c r="K215" i="28"/>
  <c r="K59" i="28"/>
  <c r="K174" i="28" s="1"/>
  <c r="K64" i="28"/>
  <c r="K68" i="28"/>
  <c r="K212" i="28"/>
  <c r="K222" i="28"/>
  <c r="K58" i="28"/>
  <c r="K173" i="28" s="1"/>
  <c r="K217" i="28"/>
  <c r="K61" i="28"/>
  <c r="K176" i="28" s="1"/>
  <c r="K211" i="28"/>
  <c r="K213" i="28"/>
  <c r="K214" i="28"/>
  <c r="K67" i="28"/>
  <c r="E125" i="26"/>
  <c r="S86" i="39" s="1"/>
  <c r="E131" i="26"/>
  <c r="S92" i="39" s="1"/>
  <c r="E185" i="24"/>
  <c r="Q146" i="39" s="1"/>
  <c r="E199" i="26" l="1"/>
  <c r="S160" i="39" s="1"/>
  <c r="K219" i="28"/>
  <c r="N219" i="28"/>
  <c r="AH219" i="28"/>
  <c r="AE219" i="28"/>
  <c r="AE221" i="28" s="1"/>
  <c r="Y219" i="28"/>
  <c r="E219" i="26"/>
  <c r="S180" i="39" s="1"/>
  <c r="S237" i="39" s="1"/>
  <c r="S219" i="28"/>
  <c r="S221" i="28" s="1"/>
  <c r="T219" i="28"/>
  <c r="T221" i="28" s="1"/>
  <c r="X219" i="28"/>
  <c r="AI219" i="28"/>
  <c r="I207" i="28"/>
  <c r="AJ219" i="28"/>
  <c r="J219" i="28"/>
  <c r="H219" i="28"/>
  <c r="H221" i="28" s="1"/>
  <c r="M219" i="28"/>
  <c r="M221" i="28" s="1"/>
  <c r="AC219" i="28"/>
  <c r="AC221" i="28" s="1"/>
  <c r="AD219" i="28"/>
  <c r="W219" i="28"/>
  <c r="W221" i="28" s="1"/>
  <c r="U219" i="28"/>
  <c r="Z219" i="28"/>
  <c r="Z221" i="28" s="1"/>
  <c r="AB219" i="28"/>
  <c r="V219" i="28"/>
  <c r="V221" i="28" s="1"/>
  <c r="G219" i="28"/>
  <c r="G221" i="28" s="1"/>
  <c r="P219" i="28"/>
  <c r="P221" i="28" s="1"/>
  <c r="R219" i="28"/>
  <c r="AA219" i="28"/>
  <c r="Q219" i="28"/>
  <c r="O219" i="28"/>
  <c r="AF219" i="28"/>
  <c r="AG219" i="28"/>
  <c r="AG221" i="28" s="1"/>
  <c r="L219" i="28"/>
  <c r="L221" i="28" s="1"/>
  <c r="I219" i="28"/>
  <c r="I221" i="28" s="1"/>
  <c r="J156" i="30"/>
  <c r="J208" i="30" s="1"/>
  <c r="H179" i="28"/>
  <c r="N188" i="30"/>
  <c r="N199" i="30"/>
  <c r="N208" i="30"/>
  <c r="Y188" i="30"/>
  <c r="Y199" i="30"/>
  <c r="Y208" i="30"/>
  <c r="W188" i="30"/>
  <c r="W199" i="30"/>
  <c r="W208" i="30"/>
  <c r="AB188" i="30"/>
  <c r="AB208" i="30"/>
  <c r="AB199" i="30"/>
  <c r="AH188" i="30"/>
  <c r="AH199" i="30"/>
  <c r="AH208" i="30"/>
  <c r="J188" i="30"/>
  <c r="V188" i="30"/>
  <c r="V199" i="30"/>
  <c r="V208" i="30"/>
  <c r="S188" i="30"/>
  <c r="S199" i="30"/>
  <c r="S208" i="30"/>
  <c r="AG188" i="30"/>
  <c r="AG199" i="30"/>
  <c r="AG208" i="30"/>
  <c r="X188" i="30"/>
  <c r="X199" i="30"/>
  <c r="X208" i="30"/>
  <c r="P188" i="30"/>
  <c r="P199" i="30"/>
  <c r="P208" i="30"/>
  <c r="AJ188" i="30"/>
  <c r="AJ208" i="30"/>
  <c r="AJ199" i="30"/>
  <c r="AC188" i="30"/>
  <c r="AC199" i="30"/>
  <c r="AC208" i="30"/>
  <c r="AE188" i="30"/>
  <c r="AE208" i="30"/>
  <c r="AE199" i="30"/>
  <c r="U188" i="30"/>
  <c r="U199" i="30"/>
  <c r="U208" i="30"/>
  <c r="R188" i="30"/>
  <c r="R199" i="30"/>
  <c r="R208" i="30"/>
  <c r="Z188" i="30"/>
  <c r="Z199" i="30"/>
  <c r="Z208" i="30"/>
  <c r="AA188" i="30"/>
  <c r="AA199" i="30"/>
  <c r="AA208" i="30"/>
  <c r="T188" i="30"/>
  <c r="T199" i="30"/>
  <c r="T208" i="30"/>
  <c r="M188" i="30"/>
  <c r="M199" i="30"/>
  <c r="M208" i="30"/>
  <c r="Q188" i="30"/>
  <c r="Q199" i="30"/>
  <c r="Q208" i="30"/>
  <c r="O188" i="30"/>
  <c r="O208" i="30"/>
  <c r="O199" i="30"/>
  <c r="L188" i="30"/>
  <c r="L208" i="30"/>
  <c r="L199" i="30"/>
  <c r="AI188" i="30"/>
  <c r="AI199" i="30"/>
  <c r="AI208" i="30"/>
  <c r="AD188" i="30"/>
  <c r="AD199" i="30"/>
  <c r="AD208" i="30"/>
  <c r="AF188" i="30"/>
  <c r="AF199" i="30"/>
  <c r="AF208" i="30"/>
  <c r="R259" i="30"/>
  <c r="R258" i="30"/>
  <c r="AH258" i="30"/>
  <c r="AH259" i="30"/>
  <c r="L258" i="30"/>
  <c r="L259" i="30"/>
  <c r="AF258" i="30"/>
  <c r="AF259" i="30"/>
  <c r="Y258" i="30"/>
  <c r="Y259" i="30"/>
  <c r="X258" i="30"/>
  <c r="X259" i="30"/>
  <c r="O258" i="30"/>
  <c r="O259" i="30"/>
  <c r="AA258" i="30"/>
  <c r="AA259" i="30"/>
  <c r="Z259" i="30"/>
  <c r="Z258" i="30"/>
  <c r="AJ258" i="30"/>
  <c r="AJ259" i="30"/>
  <c r="N258" i="30"/>
  <c r="N259" i="30"/>
  <c r="V259" i="30"/>
  <c r="V258" i="30"/>
  <c r="P259" i="30"/>
  <c r="P258" i="30"/>
  <c r="I259" i="30"/>
  <c r="I258" i="30"/>
  <c r="AG258" i="30"/>
  <c r="AG259" i="30"/>
  <c r="T259" i="30"/>
  <c r="T258" i="30"/>
  <c r="M258" i="30"/>
  <c r="M259" i="30"/>
  <c r="U258" i="30"/>
  <c r="U259" i="30"/>
  <c r="H258" i="30"/>
  <c r="H259" i="30"/>
  <c r="J259" i="30"/>
  <c r="J258" i="30"/>
  <c r="AE259" i="30"/>
  <c r="AE258" i="30"/>
  <c r="K258" i="30"/>
  <c r="K259" i="30"/>
  <c r="AI259" i="30"/>
  <c r="AI258" i="30"/>
  <c r="AB258" i="30"/>
  <c r="AB259" i="30"/>
  <c r="Q259" i="30"/>
  <c r="Q258" i="30"/>
  <c r="G259" i="30"/>
  <c r="G258" i="30"/>
  <c r="W258" i="30"/>
  <c r="W259" i="30"/>
  <c r="AD259" i="30"/>
  <c r="AD258" i="30"/>
  <c r="S258" i="30"/>
  <c r="S259" i="30"/>
  <c r="AC258" i="30"/>
  <c r="AC259" i="30"/>
  <c r="I230" i="30"/>
  <c r="I231" i="30"/>
  <c r="I226" i="30"/>
  <c r="I227" i="30"/>
  <c r="AC231" i="30"/>
  <c r="AC230" i="30"/>
  <c r="AC226" i="30"/>
  <c r="AC227" i="30"/>
  <c r="K231" i="30"/>
  <c r="K230" i="30"/>
  <c r="K226" i="30"/>
  <c r="K227" i="30"/>
  <c r="AH230" i="30"/>
  <c r="AH231" i="30"/>
  <c r="AH227" i="30"/>
  <c r="AH226" i="30"/>
  <c r="V231" i="30"/>
  <c r="V230" i="30"/>
  <c r="V227" i="30"/>
  <c r="V226" i="30"/>
  <c r="AG230" i="30"/>
  <c r="AG231" i="30"/>
  <c r="AG227" i="30"/>
  <c r="AG226" i="30"/>
  <c r="AB230" i="30"/>
  <c r="AB231" i="30"/>
  <c r="AB227" i="30"/>
  <c r="AB226" i="30"/>
  <c r="J230" i="30"/>
  <c r="J231" i="30"/>
  <c r="J226" i="30"/>
  <c r="J227" i="30"/>
  <c r="P230" i="30"/>
  <c r="P231" i="30"/>
  <c r="P227" i="30"/>
  <c r="P226" i="30"/>
  <c r="AE231" i="30"/>
  <c r="AE230" i="30"/>
  <c r="AE227" i="30"/>
  <c r="AE226" i="30"/>
  <c r="U231" i="30"/>
  <c r="U230" i="30"/>
  <c r="U226" i="30"/>
  <c r="U227" i="30"/>
  <c r="X230" i="30"/>
  <c r="X231" i="30"/>
  <c r="X227" i="30"/>
  <c r="X226" i="30"/>
  <c r="Q230" i="30"/>
  <c r="Q231" i="30"/>
  <c r="Q227" i="30"/>
  <c r="Q226" i="30"/>
  <c r="AD231" i="30"/>
  <c r="AD230" i="30"/>
  <c r="AD227" i="30"/>
  <c r="AD226" i="30"/>
  <c r="Y230" i="30"/>
  <c r="Y231" i="30"/>
  <c r="Y227" i="30"/>
  <c r="Y226" i="30"/>
  <c r="L230" i="30"/>
  <c r="L231" i="30"/>
  <c r="L227" i="30"/>
  <c r="L226" i="30"/>
  <c r="G231" i="30"/>
  <c r="G230" i="30"/>
  <c r="G227" i="30"/>
  <c r="G226" i="30"/>
  <c r="S231" i="30"/>
  <c r="S230" i="30"/>
  <c r="S226" i="30"/>
  <c r="S227" i="30"/>
  <c r="AA231" i="30"/>
  <c r="AA230" i="30"/>
  <c r="AA226" i="30"/>
  <c r="AA227" i="30"/>
  <c r="N231" i="30"/>
  <c r="N227" i="30"/>
  <c r="N230" i="30"/>
  <c r="N226" i="30"/>
  <c r="R230" i="30"/>
  <c r="R231" i="30"/>
  <c r="R226" i="30"/>
  <c r="R227" i="30"/>
  <c r="Z230" i="30"/>
  <c r="Z231" i="30"/>
  <c r="Z227" i="30"/>
  <c r="Z226" i="30"/>
  <c r="H230" i="30"/>
  <c r="H231" i="30"/>
  <c r="H227" i="30"/>
  <c r="H226" i="30"/>
  <c r="W231" i="30"/>
  <c r="W230" i="30"/>
  <c r="W227" i="30"/>
  <c r="W226" i="30"/>
  <c r="AF230" i="30"/>
  <c r="AF231" i="30"/>
  <c r="AF227" i="30"/>
  <c r="AF226" i="30"/>
  <c r="O231" i="30"/>
  <c r="O230" i="30"/>
  <c r="O227" i="30"/>
  <c r="O226" i="30"/>
  <c r="AJ230" i="30"/>
  <c r="AJ231" i="30"/>
  <c r="AJ226" i="30"/>
  <c r="AJ227" i="30"/>
  <c r="M231" i="30"/>
  <c r="M230" i="30"/>
  <c r="M226" i="30"/>
  <c r="M227" i="30"/>
  <c r="AI231" i="30"/>
  <c r="AI230" i="30"/>
  <c r="AI226" i="30"/>
  <c r="AI227" i="30"/>
  <c r="T230" i="30"/>
  <c r="T231" i="30"/>
  <c r="T226" i="30"/>
  <c r="T227" i="30"/>
  <c r="X149" i="30"/>
  <c r="AB149" i="30"/>
  <c r="L149" i="30"/>
  <c r="K149" i="30"/>
  <c r="S149" i="30"/>
  <c r="P149" i="30"/>
  <c r="AA149" i="30"/>
  <c r="AH149" i="30"/>
  <c r="Y149" i="30"/>
  <c r="G149" i="30"/>
  <c r="I149" i="30"/>
  <c r="N149" i="30"/>
  <c r="H149" i="30"/>
  <c r="W149" i="30"/>
  <c r="Q149" i="30"/>
  <c r="AE149" i="30"/>
  <c r="V149" i="30"/>
  <c r="T149" i="30"/>
  <c r="AF149" i="30"/>
  <c r="M149" i="30"/>
  <c r="U149" i="30"/>
  <c r="O149" i="30"/>
  <c r="AJ149" i="30"/>
  <c r="Z149" i="30"/>
  <c r="AD149" i="30"/>
  <c r="AC149" i="30"/>
  <c r="AI149" i="30"/>
  <c r="R149" i="30"/>
  <c r="AG149" i="30"/>
  <c r="Z153" i="30"/>
  <c r="Z154" i="30"/>
  <c r="Z155" i="30"/>
  <c r="Z156" i="30"/>
  <c r="Z152" i="30"/>
  <c r="Z159" i="30"/>
  <c r="Z160" i="30"/>
  <c r="Z161" i="30"/>
  <c r="Z162" i="30"/>
  <c r="AH155" i="30"/>
  <c r="AH156" i="30"/>
  <c r="AH153" i="30"/>
  <c r="AH152" i="30"/>
  <c r="AH154" i="30"/>
  <c r="AH159" i="30"/>
  <c r="AH160" i="30"/>
  <c r="AH161" i="30"/>
  <c r="AH162" i="30"/>
  <c r="I154" i="30"/>
  <c r="I153" i="30"/>
  <c r="I155" i="30"/>
  <c r="I156" i="30"/>
  <c r="I208" i="30" s="1"/>
  <c r="I152" i="30"/>
  <c r="I197" i="30" s="1"/>
  <c r="I159" i="30"/>
  <c r="I160" i="30"/>
  <c r="I161" i="30"/>
  <c r="I162" i="30"/>
  <c r="U155" i="30"/>
  <c r="U152" i="30"/>
  <c r="U156" i="30"/>
  <c r="U153" i="30"/>
  <c r="U154" i="30"/>
  <c r="U159" i="30"/>
  <c r="U160" i="30"/>
  <c r="U161" i="30"/>
  <c r="U162" i="30"/>
  <c r="AI155" i="30"/>
  <c r="AI154" i="30"/>
  <c r="AI156" i="30"/>
  <c r="AI153" i="30"/>
  <c r="AI152" i="30"/>
  <c r="AI159" i="30"/>
  <c r="AI160" i="30"/>
  <c r="AI161" i="30"/>
  <c r="AI162" i="30"/>
  <c r="AJ155" i="30"/>
  <c r="AJ152" i="30"/>
  <c r="AJ154" i="30"/>
  <c r="AJ156" i="30"/>
  <c r="AJ153" i="30"/>
  <c r="AJ159" i="30"/>
  <c r="AJ160" i="30"/>
  <c r="AJ161" i="30"/>
  <c r="AJ162" i="30"/>
  <c r="G156" i="30"/>
  <c r="G208" i="30" s="1"/>
  <c r="G152" i="30"/>
  <c r="G153" i="30"/>
  <c r="G154" i="30"/>
  <c r="G200" i="30" s="1"/>
  <c r="G155" i="30"/>
  <c r="G159" i="30"/>
  <c r="G160" i="30"/>
  <c r="G161" i="30"/>
  <c r="G162" i="30"/>
  <c r="AF156" i="30"/>
  <c r="AF153" i="30"/>
  <c r="AF154" i="30"/>
  <c r="AF155" i="30"/>
  <c r="AF152" i="30"/>
  <c r="AF159" i="30"/>
  <c r="AF160" i="30"/>
  <c r="AF161" i="30"/>
  <c r="AF162" i="30"/>
  <c r="N152" i="30"/>
  <c r="N156" i="30"/>
  <c r="N153" i="30"/>
  <c r="N154" i="30"/>
  <c r="N155" i="30"/>
  <c r="N159" i="30"/>
  <c r="N160" i="30"/>
  <c r="N161" i="30"/>
  <c r="N162" i="30"/>
  <c r="AC152" i="30"/>
  <c r="AC156" i="30"/>
  <c r="AC153" i="30"/>
  <c r="AC155" i="30"/>
  <c r="AC154" i="30"/>
  <c r="AC159" i="30"/>
  <c r="AC160" i="30"/>
  <c r="AC161" i="30"/>
  <c r="AC162" i="30"/>
  <c r="O152" i="30"/>
  <c r="O156" i="30"/>
  <c r="O153" i="30"/>
  <c r="O154" i="30"/>
  <c r="O155" i="30"/>
  <c r="O159" i="30"/>
  <c r="O160" i="30"/>
  <c r="O161" i="30"/>
  <c r="O162" i="30"/>
  <c r="AG154" i="30"/>
  <c r="AG156" i="30"/>
  <c r="AG155" i="30"/>
  <c r="AG152" i="30"/>
  <c r="AG153" i="30"/>
  <c r="AG159" i="30"/>
  <c r="AG160" i="30"/>
  <c r="AG161" i="30"/>
  <c r="AG162" i="30"/>
  <c r="AA155" i="30"/>
  <c r="AA154" i="30"/>
  <c r="AA152" i="30"/>
  <c r="AA156" i="30"/>
  <c r="AA153" i="30"/>
  <c r="AA159" i="30"/>
  <c r="AA160" i="30"/>
  <c r="AA161" i="30"/>
  <c r="AA162" i="30"/>
  <c r="X156" i="30"/>
  <c r="X153" i="30"/>
  <c r="X152" i="30"/>
  <c r="X154" i="30"/>
  <c r="X155" i="30"/>
  <c r="X159" i="30"/>
  <c r="X160" i="30"/>
  <c r="X161" i="30"/>
  <c r="X162" i="30"/>
  <c r="Y154" i="30"/>
  <c r="Y152" i="30"/>
  <c r="Y156" i="30"/>
  <c r="Y153" i="30"/>
  <c r="Y155" i="30"/>
  <c r="Y159" i="30"/>
  <c r="Y160" i="30"/>
  <c r="Y161" i="30"/>
  <c r="Y162" i="30"/>
  <c r="AE152" i="30"/>
  <c r="AE156" i="30"/>
  <c r="AE153" i="30"/>
  <c r="AE154" i="30"/>
  <c r="AE155" i="30"/>
  <c r="AE159" i="30"/>
  <c r="AE160" i="30"/>
  <c r="AE161" i="30"/>
  <c r="AE162" i="30"/>
  <c r="T155" i="30"/>
  <c r="T152" i="30"/>
  <c r="T154" i="30"/>
  <c r="T156" i="30"/>
  <c r="T153" i="30"/>
  <c r="T159" i="30"/>
  <c r="T160" i="30"/>
  <c r="T161" i="30"/>
  <c r="T162" i="30"/>
  <c r="K155" i="30"/>
  <c r="K154" i="30"/>
  <c r="K152" i="30"/>
  <c r="K156" i="30"/>
  <c r="K208" i="30" s="1"/>
  <c r="K153" i="30"/>
  <c r="K159" i="30"/>
  <c r="K160" i="30"/>
  <c r="K161" i="30"/>
  <c r="K162" i="30"/>
  <c r="AD152" i="30"/>
  <c r="AD156" i="30"/>
  <c r="AD153" i="30"/>
  <c r="AD154" i="30"/>
  <c r="AD155" i="30"/>
  <c r="AD159" i="30"/>
  <c r="AD160" i="30"/>
  <c r="AD161" i="30"/>
  <c r="AD162" i="30"/>
  <c r="P156" i="30"/>
  <c r="P153" i="30"/>
  <c r="P154" i="30"/>
  <c r="P155" i="30"/>
  <c r="P152" i="30"/>
  <c r="P159" i="30"/>
  <c r="P160" i="30"/>
  <c r="P161" i="30"/>
  <c r="P162" i="30"/>
  <c r="J154" i="30"/>
  <c r="J200" i="30" s="1"/>
  <c r="J155" i="30"/>
  <c r="J153" i="30"/>
  <c r="J152" i="30"/>
  <c r="J197" i="30" s="1"/>
  <c r="J159" i="30"/>
  <c r="J160" i="30"/>
  <c r="J161" i="30"/>
  <c r="J162" i="30"/>
  <c r="V152" i="30"/>
  <c r="V156" i="30"/>
  <c r="V153" i="30"/>
  <c r="V154" i="30"/>
  <c r="V155" i="30"/>
  <c r="V159" i="30"/>
  <c r="V160" i="30"/>
  <c r="V161" i="30"/>
  <c r="V162" i="30"/>
  <c r="AB155" i="30"/>
  <c r="AB152" i="30"/>
  <c r="AB156" i="30"/>
  <c r="AB153" i="30"/>
  <c r="AB154" i="30"/>
  <c r="AB159" i="30"/>
  <c r="AB160" i="30"/>
  <c r="AB161" i="30"/>
  <c r="AB162" i="30"/>
  <c r="S155" i="30"/>
  <c r="S156" i="30"/>
  <c r="S153" i="30"/>
  <c r="S152" i="30"/>
  <c r="S154" i="30"/>
  <c r="S159" i="30"/>
  <c r="S160" i="30"/>
  <c r="S161" i="30"/>
  <c r="S162" i="30"/>
  <c r="L155" i="30"/>
  <c r="L152" i="30"/>
  <c r="L156" i="30"/>
  <c r="L153" i="30"/>
  <c r="L154" i="30"/>
  <c r="L159" i="30"/>
  <c r="L160" i="30"/>
  <c r="L161" i="30"/>
  <c r="L162" i="30"/>
  <c r="H153" i="30"/>
  <c r="H156" i="30"/>
  <c r="H208" i="30" s="1"/>
  <c r="H154" i="30"/>
  <c r="H200" i="30" s="1"/>
  <c r="H152" i="30"/>
  <c r="H197" i="30" s="1"/>
  <c r="H155" i="30"/>
  <c r="H159" i="30"/>
  <c r="H160" i="30"/>
  <c r="H161" i="30"/>
  <c r="H162" i="30"/>
  <c r="Q154" i="30"/>
  <c r="Q153" i="30"/>
  <c r="Q156" i="30"/>
  <c r="Q155" i="30"/>
  <c r="Q152" i="30"/>
  <c r="Q159" i="30"/>
  <c r="Q160" i="30"/>
  <c r="Q161" i="30"/>
  <c r="Q162" i="30"/>
  <c r="M152" i="30"/>
  <c r="M156" i="30"/>
  <c r="M153" i="30"/>
  <c r="M155" i="30"/>
  <c r="M154" i="30"/>
  <c r="M159" i="30"/>
  <c r="M160" i="30"/>
  <c r="M161" i="30"/>
  <c r="M162" i="30"/>
  <c r="R156" i="30"/>
  <c r="R155" i="30"/>
  <c r="R154" i="30"/>
  <c r="R152" i="30"/>
  <c r="R153" i="30"/>
  <c r="R159" i="30"/>
  <c r="R160" i="30"/>
  <c r="R161" i="30"/>
  <c r="R162" i="30"/>
  <c r="W152" i="30"/>
  <c r="W156" i="30"/>
  <c r="W153" i="30"/>
  <c r="W154" i="30"/>
  <c r="W155" i="30"/>
  <c r="W159" i="30"/>
  <c r="W160" i="30"/>
  <c r="W161" i="30"/>
  <c r="W162" i="30"/>
  <c r="J143" i="30"/>
  <c r="H189" i="28"/>
  <c r="U143" i="30"/>
  <c r="AJ112" i="30"/>
  <c r="AF143" i="30"/>
  <c r="K112" i="30"/>
  <c r="L143" i="30"/>
  <c r="Q112" i="30"/>
  <c r="AB143" i="30"/>
  <c r="L112" i="30"/>
  <c r="AA143" i="30"/>
  <c r="AH143" i="30"/>
  <c r="I112" i="30"/>
  <c r="AH112" i="30"/>
  <c r="T143" i="30"/>
  <c r="Y112" i="30"/>
  <c r="P143" i="30"/>
  <c r="X112" i="30"/>
  <c r="G143" i="30"/>
  <c r="O112" i="30"/>
  <c r="I143" i="30"/>
  <c r="N143" i="30"/>
  <c r="AI143" i="30"/>
  <c r="P112" i="30"/>
  <c r="R112" i="30"/>
  <c r="R143" i="30"/>
  <c r="AG143" i="30"/>
  <c r="H143" i="30"/>
  <c r="AE112" i="30"/>
  <c r="W143" i="30"/>
  <c r="Q143" i="30"/>
  <c r="AE143" i="30"/>
  <c r="U112" i="30"/>
  <c r="V143" i="30"/>
  <c r="M143" i="30"/>
  <c r="O143" i="30"/>
  <c r="AJ143" i="30"/>
  <c r="AB112" i="30"/>
  <c r="J112" i="30"/>
  <c r="Z143" i="30"/>
  <c r="E143" i="28"/>
  <c r="U105" i="39" s="1"/>
  <c r="S143" i="30"/>
  <c r="X143" i="30"/>
  <c r="K143" i="30"/>
  <c r="Y143" i="30"/>
  <c r="S112" i="30"/>
  <c r="AD143" i="30"/>
  <c r="AC143" i="30"/>
  <c r="H198" i="28"/>
  <c r="E198" i="28" s="1"/>
  <c r="U159" i="39" s="1"/>
  <c r="T112" i="30"/>
  <c r="AA112" i="30"/>
  <c r="AF112" i="30"/>
  <c r="Z112" i="30"/>
  <c r="W112" i="30"/>
  <c r="F110" i="30"/>
  <c r="G112" i="30"/>
  <c r="AI112" i="30"/>
  <c r="AD112" i="30"/>
  <c r="M112" i="30"/>
  <c r="N112" i="30"/>
  <c r="AC112" i="30"/>
  <c r="V112" i="30"/>
  <c r="AG112" i="30"/>
  <c r="H112" i="30"/>
  <c r="E112" i="28"/>
  <c r="U73" i="39" s="1"/>
  <c r="E142" i="28"/>
  <c r="U104" i="39" s="1"/>
  <c r="H181" i="28"/>
  <c r="U56" i="33" a="1"/>
  <c r="U56" i="33" s="1"/>
  <c r="U57" i="33" a="1"/>
  <c r="U57" i="33" s="1"/>
  <c r="U221" i="28"/>
  <c r="H185" i="28"/>
  <c r="AD221" i="28"/>
  <c r="H194" i="28"/>
  <c r="AI221" i="28"/>
  <c r="U58" i="33" a="1"/>
  <c r="U58" i="33" s="1"/>
  <c r="J221" i="28"/>
  <c r="H187" i="28"/>
  <c r="AF221" i="28"/>
  <c r="H207" i="28"/>
  <c r="R221" i="28"/>
  <c r="K221" i="28"/>
  <c r="E156" i="28"/>
  <c r="E258" i="28"/>
  <c r="U218" i="39" s="1"/>
  <c r="E268" i="28"/>
  <c r="U228" i="39" s="1"/>
  <c r="E166" i="28"/>
  <c r="U129" i="39" s="1"/>
  <c r="E241" i="28"/>
  <c r="U200" i="39" s="1"/>
  <c r="E83" i="28"/>
  <c r="U44" i="39" s="1"/>
  <c r="E101" i="28"/>
  <c r="U62" i="39" s="1"/>
  <c r="E72" i="28"/>
  <c r="U33" i="39" s="1"/>
  <c r="E78" i="28"/>
  <c r="U39" i="39" s="1"/>
  <c r="G187" i="28"/>
  <c r="E146" i="28"/>
  <c r="U108" i="39" s="1"/>
  <c r="E261" i="28"/>
  <c r="U221" i="39" s="1"/>
  <c r="E237" i="28"/>
  <c r="U196" i="39" s="1"/>
  <c r="E139" i="28"/>
  <c r="U101" i="39" s="1"/>
  <c r="E226" i="28"/>
  <c r="U187" i="39" s="1"/>
  <c r="E230" i="28"/>
  <c r="U191" i="39" s="1"/>
  <c r="P228" i="30"/>
  <c r="P123" i="30"/>
  <c r="P126" i="30"/>
  <c r="P130" i="30"/>
  <c r="P122" i="30"/>
  <c r="P125" i="30"/>
  <c r="P121" i="30"/>
  <c r="P128" i="30"/>
  <c r="P131" i="30"/>
  <c r="P127" i="30"/>
  <c r="P124" i="30"/>
  <c r="P129" i="30"/>
  <c r="L212" i="30"/>
  <c r="L58" i="30"/>
  <c r="L173" i="30" s="1"/>
  <c r="L217" i="30"/>
  <c r="L61" i="30"/>
  <c r="L176" i="30" s="1"/>
  <c r="L215" i="30"/>
  <c r="L64" i="30"/>
  <c r="L211" i="30"/>
  <c r="L213" i="30"/>
  <c r="L214" i="30"/>
  <c r="L44" i="30"/>
  <c r="L59" i="30"/>
  <c r="L174" i="30" s="1"/>
  <c r="L67" i="30"/>
  <c r="L222" i="30"/>
  <c r="L68" i="30"/>
  <c r="L216" i="30"/>
  <c r="L223" i="30"/>
  <c r="L60" i="30"/>
  <c r="L175" i="30" s="1"/>
  <c r="Y255" i="30"/>
  <c r="Y87" i="30"/>
  <c r="AE121" i="30"/>
  <c r="AE125" i="30"/>
  <c r="AE128" i="30"/>
  <c r="AE122" i="30"/>
  <c r="AE124" i="30"/>
  <c r="AE131" i="30"/>
  <c r="AE228" i="30"/>
  <c r="AE123" i="30"/>
  <c r="AE126" i="30"/>
  <c r="AE130" i="30"/>
  <c r="AE127" i="30"/>
  <c r="AE129" i="30"/>
  <c r="AI204" i="30"/>
  <c r="AI175" i="30"/>
  <c r="AI189" i="30"/>
  <c r="AI192" i="30"/>
  <c r="AI177" i="30"/>
  <c r="AI205" i="30"/>
  <c r="AI184" i="30"/>
  <c r="AI179" i="30"/>
  <c r="AI203" i="30"/>
  <c r="AI201" i="30"/>
  <c r="AI181" i="30"/>
  <c r="AI187" i="30"/>
  <c r="AI191" i="30"/>
  <c r="AI173" i="30"/>
  <c r="AI193" i="30"/>
  <c r="AI207" i="30"/>
  <c r="AI185" i="30"/>
  <c r="AI176" i="30"/>
  <c r="AI190" i="30"/>
  <c r="AI186" i="30"/>
  <c r="AI194" i="30"/>
  <c r="AI180" i="30"/>
  <c r="AI178" i="30"/>
  <c r="AI198" i="30"/>
  <c r="AI206" i="30"/>
  <c r="AI202" i="30"/>
  <c r="AI197" i="30"/>
  <c r="AI182" i="30"/>
  <c r="AI174" i="30"/>
  <c r="AI200" i="30"/>
  <c r="AI183" i="30"/>
  <c r="P250" i="30"/>
  <c r="P246" i="30"/>
  <c r="P139" i="30"/>
  <c r="P118" i="30"/>
  <c r="P94" i="30"/>
  <c r="P79" i="30"/>
  <c r="P52" i="30"/>
  <c r="P104" i="30"/>
  <c r="P148" i="30"/>
  <c r="P73" i="30"/>
  <c r="P242" i="30"/>
  <c r="P238" i="30"/>
  <c r="P111" i="30"/>
  <c r="P110" i="30"/>
  <c r="P72" i="30"/>
  <c r="P78" i="30"/>
  <c r="P106" i="30"/>
  <c r="P101" i="30"/>
  <c r="P134" i="30"/>
  <c r="P249" i="30"/>
  <c r="P260" i="30"/>
  <c r="P103" i="30"/>
  <c r="P137" i="30"/>
  <c r="P251" i="30"/>
  <c r="P71" i="30"/>
  <c r="P98" i="30"/>
  <c r="P77" i="30"/>
  <c r="P113" i="30"/>
  <c r="P241" i="30"/>
  <c r="P245" i="30"/>
  <c r="P83" i="30"/>
  <c r="P117" i="30"/>
  <c r="P135" i="30"/>
  <c r="P55" i="30"/>
  <c r="P244" i="30"/>
  <c r="P53" i="30"/>
  <c r="P102" i="30"/>
  <c r="P263" i="30"/>
  <c r="P237" i="30"/>
  <c r="P45" i="30"/>
  <c r="P239" i="30"/>
  <c r="P115" i="30"/>
  <c r="P141" i="30"/>
  <c r="P236" i="30"/>
  <c r="P84" i="30"/>
  <c r="P54" i="30"/>
  <c r="P248" i="30"/>
  <c r="P252" i="30"/>
  <c r="P247" i="30"/>
  <c r="P136" i="30"/>
  <c r="P107" i="30"/>
  <c r="P109" i="30"/>
  <c r="P105" i="30"/>
  <c r="P140" i="30"/>
  <c r="P262" i="30"/>
  <c r="P261" i="30"/>
  <c r="P147" i="30"/>
  <c r="P138" i="30"/>
  <c r="P108" i="30"/>
  <c r="P80" i="30"/>
  <c r="P76" i="30"/>
  <c r="P142" i="30"/>
  <c r="P92" i="30"/>
  <c r="P90" i="30"/>
  <c r="P243" i="30"/>
  <c r="P146" i="30"/>
  <c r="P116" i="30"/>
  <c r="P93" i="30"/>
  <c r="P95" i="30"/>
  <c r="P91" i="30"/>
  <c r="P114" i="30"/>
  <c r="P240" i="30"/>
  <c r="G87" i="30"/>
  <c r="G184" i="30" s="1"/>
  <c r="G255" i="30"/>
  <c r="N195" i="30"/>
  <c r="N267" i="30"/>
  <c r="N268" i="30"/>
  <c r="N170" i="30"/>
  <c r="N196" i="30"/>
  <c r="N43" i="30"/>
  <c r="S268" i="30"/>
  <c r="S267" i="30"/>
  <c r="S196" i="30"/>
  <c r="S195" i="30"/>
  <c r="S43" i="30"/>
  <c r="S170" i="30"/>
  <c r="Q264" i="30"/>
  <c r="Q255" i="30"/>
  <c r="Q87" i="30"/>
  <c r="AG267" i="30"/>
  <c r="AG268" i="30"/>
  <c r="AG43" i="30"/>
  <c r="AG196" i="30"/>
  <c r="AG195" i="30"/>
  <c r="AG170" i="30"/>
  <c r="AI255" i="30"/>
  <c r="AI87" i="30"/>
  <c r="AI211" i="30"/>
  <c r="AI68" i="30"/>
  <c r="AI216" i="30"/>
  <c r="AI61" i="30"/>
  <c r="AI212" i="30"/>
  <c r="AI214" i="30"/>
  <c r="AI217" i="30"/>
  <c r="AI64" i="30"/>
  <c r="AI60" i="30"/>
  <c r="AI67" i="30"/>
  <c r="AI223" i="30"/>
  <c r="AI44" i="30"/>
  <c r="AI58" i="30"/>
  <c r="AI213" i="30"/>
  <c r="AI59" i="30"/>
  <c r="AI222" i="30"/>
  <c r="AI215" i="30"/>
  <c r="G264" i="30"/>
  <c r="W264" i="30"/>
  <c r="U129" i="30"/>
  <c r="U125" i="30"/>
  <c r="U121" i="30"/>
  <c r="U130" i="30"/>
  <c r="U124" i="30"/>
  <c r="U128" i="30"/>
  <c r="U131" i="30"/>
  <c r="U127" i="30"/>
  <c r="U122" i="30"/>
  <c r="U126" i="30"/>
  <c r="U123" i="30"/>
  <c r="U228" i="30"/>
  <c r="AD264" i="30"/>
  <c r="AC255" i="30"/>
  <c r="AC87" i="30"/>
  <c r="X255" i="30"/>
  <c r="X87" i="30"/>
  <c r="P268" i="30"/>
  <c r="P267" i="30"/>
  <c r="P196" i="30"/>
  <c r="P170" i="30"/>
  <c r="P195" i="30"/>
  <c r="P43" i="30"/>
  <c r="AA260" i="30"/>
  <c r="AA249" i="30"/>
  <c r="AA135" i="30"/>
  <c r="AA113" i="30"/>
  <c r="AA78" i="30"/>
  <c r="AA146" i="30"/>
  <c r="AA106" i="30"/>
  <c r="AA102" i="30"/>
  <c r="AA245" i="30"/>
  <c r="AA244" i="30"/>
  <c r="AA115" i="30"/>
  <c r="AA105" i="30"/>
  <c r="AA104" i="30"/>
  <c r="AA73" i="30"/>
  <c r="AA118" i="30"/>
  <c r="AA101" i="30"/>
  <c r="AA92" i="30"/>
  <c r="AA262" i="30"/>
  <c r="AA237" i="30"/>
  <c r="AA136" i="30"/>
  <c r="AA107" i="30"/>
  <c r="AA98" i="30"/>
  <c r="AA90" i="30"/>
  <c r="AA54" i="30"/>
  <c r="AA110" i="30"/>
  <c r="AA79" i="30"/>
  <c r="AA117" i="30"/>
  <c r="AA247" i="30"/>
  <c r="AA251" i="30"/>
  <c r="AA116" i="30"/>
  <c r="AA241" i="30"/>
  <c r="AA91" i="30"/>
  <c r="AA84" i="30"/>
  <c r="AA138" i="30"/>
  <c r="AA93" i="30"/>
  <c r="AA147" i="30"/>
  <c r="AA239" i="30"/>
  <c r="AA243" i="30"/>
  <c r="AA108" i="30"/>
  <c r="AA236" i="30"/>
  <c r="AA76" i="30"/>
  <c r="AA52" i="30"/>
  <c r="AA111" i="30"/>
  <c r="AA109" i="30"/>
  <c r="AA103" i="30"/>
  <c r="AA261" i="30"/>
  <c r="AA250" i="30"/>
  <c r="AA94" i="30"/>
  <c r="AA142" i="30"/>
  <c r="AA53" i="30"/>
  <c r="AA248" i="30"/>
  <c r="AA95" i="30"/>
  <c r="AA55" i="30"/>
  <c r="AA77" i="30"/>
  <c r="AA238" i="30"/>
  <c r="AA263" i="30"/>
  <c r="AA252" i="30"/>
  <c r="AA141" i="30"/>
  <c r="AA140" i="30"/>
  <c r="AA80" i="30"/>
  <c r="AA71" i="30"/>
  <c r="AA139" i="30"/>
  <c r="AA45" i="30"/>
  <c r="AA114" i="30"/>
  <c r="AA83" i="30"/>
  <c r="AA240" i="30"/>
  <c r="AA246" i="30"/>
  <c r="AA137" i="30"/>
  <c r="AA242" i="30"/>
  <c r="AA72" i="30"/>
  <c r="AA148" i="30"/>
  <c r="AA134" i="30"/>
  <c r="O165" i="30"/>
  <c r="O164" i="30"/>
  <c r="O166" i="30"/>
  <c r="AH248" i="30"/>
  <c r="AH252" i="30"/>
  <c r="AH117" i="30"/>
  <c r="AH135" i="30"/>
  <c r="AH54" i="30"/>
  <c r="AH53" i="30"/>
  <c r="AH72" i="30"/>
  <c r="AH90" i="30"/>
  <c r="AH242" i="30"/>
  <c r="AH240" i="30"/>
  <c r="AH244" i="30"/>
  <c r="AH109" i="30"/>
  <c r="AH115" i="30"/>
  <c r="AH237" i="30"/>
  <c r="AH250" i="30"/>
  <c r="AH104" i="30"/>
  <c r="AH80" i="30"/>
  <c r="AH148" i="30"/>
  <c r="AH262" i="30"/>
  <c r="AH236" i="30"/>
  <c r="AH101" i="30"/>
  <c r="AH142" i="30"/>
  <c r="AH141" i="30"/>
  <c r="AH260" i="30"/>
  <c r="AH94" i="30"/>
  <c r="AH78" i="30"/>
  <c r="AH111" i="30"/>
  <c r="AH247" i="30"/>
  <c r="AH251" i="30"/>
  <c r="AH95" i="30"/>
  <c r="AH134" i="30"/>
  <c r="AH113" i="30"/>
  <c r="AH146" i="30"/>
  <c r="AH139" i="30"/>
  <c r="AH52" i="30"/>
  <c r="AH93" i="30"/>
  <c r="AH239" i="30"/>
  <c r="AH243" i="30"/>
  <c r="AH73" i="30"/>
  <c r="AH114" i="30"/>
  <c r="AH105" i="30"/>
  <c r="AH118" i="30"/>
  <c r="AH103" i="30"/>
  <c r="AH140" i="30"/>
  <c r="AH55" i="30"/>
  <c r="AH261" i="30"/>
  <c r="AH249" i="30"/>
  <c r="AH136" i="30"/>
  <c r="AH106" i="30"/>
  <c r="AH98" i="30"/>
  <c r="AH107" i="30"/>
  <c r="AH45" i="30"/>
  <c r="AH138" i="30"/>
  <c r="AH263" i="30"/>
  <c r="AH238" i="30"/>
  <c r="AH137" i="30"/>
  <c r="AH108" i="30"/>
  <c r="AH77" i="30"/>
  <c r="AH76" i="30"/>
  <c r="AH79" i="30"/>
  <c r="AH102" i="30"/>
  <c r="AH71" i="30"/>
  <c r="AH110" i="30"/>
  <c r="AH84" i="30"/>
  <c r="AH147" i="30"/>
  <c r="AH83" i="30"/>
  <c r="AH246" i="30"/>
  <c r="AH245" i="30"/>
  <c r="AH241" i="30"/>
  <c r="AH116" i="30"/>
  <c r="AH91" i="30"/>
  <c r="AH92" i="30"/>
  <c r="AG166" i="30"/>
  <c r="AG165" i="30"/>
  <c r="AG164" i="30"/>
  <c r="AA218" i="30"/>
  <c r="V218" i="30"/>
  <c r="AA165" i="30"/>
  <c r="AA164" i="30"/>
  <c r="AA166" i="30"/>
  <c r="AD203" i="30"/>
  <c r="AD200" i="30"/>
  <c r="AD198" i="30"/>
  <c r="AD206" i="30"/>
  <c r="AD183" i="30"/>
  <c r="AD187" i="30"/>
  <c r="AD192" i="30"/>
  <c r="AD182" i="30"/>
  <c r="AD184" i="30"/>
  <c r="AD178" i="30"/>
  <c r="AD181" i="30"/>
  <c r="AD175" i="30"/>
  <c r="AD207" i="30"/>
  <c r="AD190" i="30"/>
  <c r="AD191" i="30"/>
  <c r="AD173" i="30"/>
  <c r="AD174" i="30"/>
  <c r="AD201" i="30"/>
  <c r="AD180" i="30"/>
  <c r="AD177" i="30"/>
  <c r="AD194" i="30"/>
  <c r="AD193" i="30"/>
  <c r="AD205" i="30"/>
  <c r="AD189" i="30"/>
  <c r="AD202" i="30"/>
  <c r="AD176" i="30"/>
  <c r="AD204" i="30"/>
  <c r="AD185" i="30"/>
  <c r="AD179" i="30"/>
  <c r="AD197" i="30"/>
  <c r="AD186" i="30"/>
  <c r="K255" i="30"/>
  <c r="K87" i="30"/>
  <c r="K184" i="30" s="1"/>
  <c r="N87" i="30"/>
  <c r="N255" i="30"/>
  <c r="I212" i="30"/>
  <c r="I58" i="30"/>
  <c r="I173" i="30" s="1"/>
  <c r="I216" i="30"/>
  <c r="I68" i="30"/>
  <c r="I67" i="30"/>
  <c r="I59" i="30"/>
  <c r="I174" i="30" s="1"/>
  <c r="I211" i="30"/>
  <c r="I64" i="30"/>
  <c r="I214" i="30"/>
  <c r="I44" i="30"/>
  <c r="I213" i="30"/>
  <c r="I217" i="30"/>
  <c r="I215" i="30"/>
  <c r="I61" i="30"/>
  <c r="I176" i="30" s="1"/>
  <c r="I222" i="30"/>
  <c r="I60" i="30"/>
  <c r="I175" i="30" s="1"/>
  <c r="I223" i="30"/>
  <c r="X212" i="30"/>
  <c r="X64" i="30"/>
  <c r="X68" i="30"/>
  <c r="X44" i="30"/>
  <c r="X58" i="30"/>
  <c r="X60" i="30"/>
  <c r="X217" i="30"/>
  <c r="X215" i="30"/>
  <c r="X67" i="30"/>
  <c r="X216" i="30"/>
  <c r="X211" i="30"/>
  <c r="X213" i="30"/>
  <c r="X59" i="30"/>
  <c r="X61" i="30"/>
  <c r="X222" i="30"/>
  <c r="X223" i="30"/>
  <c r="X214" i="30"/>
  <c r="AI170" i="30"/>
  <c r="AI43" i="30"/>
  <c r="AI268" i="30"/>
  <c r="AI195" i="30"/>
  <c r="AI267" i="30"/>
  <c r="AI196" i="30"/>
  <c r="X228" i="30"/>
  <c r="X124" i="30"/>
  <c r="X127" i="30"/>
  <c r="X131" i="30"/>
  <c r="X121" i="30"/>
  <c r="X123" i="30"/>
  <c r="X128" i="30"/>
  <c r="X126" i="30"/>
  <c r="X130" i="30"/>
  <c r="X125" i="30"/>
  <c r="X122" i="30"/>
  <c r="X129" i="30"/>
  <c r="Q124" i="30"/>
  <c r="Q121" i="30"/>
  <c r="Q128" i="30"/>
  <c r="Q131" i="30"/>
  <c r="Q228" i="30"/>
  <c r="Q123" i="30"/>
  <c r="Q127" i="30"/>
  <c r="Q129" i="30"/>
  <c r="Q125" i="30"/>
  <c r="Q130" i="30"/>
  <c r="Q122" i="30"/>
  <c r="Q126" i="30"/>
  <c r="AF202" i="30"/>
  <c r="AF204" i="30"/>
  <c r="AF187" i="30"/>
  <c r="AF191" i="30"/>
  <c r="AF177" i="30"/>
  <c r="AF185" i="30"/>
  <c r="AF181" i="30"/>
  <c r="AF183" i="30"/>
  <c r="AF205" i="30"/>
  <c r="AF182" i="30"/>
  <c r="AF180" i="30"/>
  <c r="AF207" i="30"/>
  <c r="AF198" i="30"/>
  <c r="AF176" i="30"/>
  <c r="AF203" i="30"/>
  <c r="AF173" i="30"/>
  <c r="AF206" i="30"/>
  <c r="AF178" i="30"/>
  <c r="AF175" i="30"/>
  <c r="AF200" i="30"/>
  <c r="AF197" i="30"/>
  <c r="AF194" i="30"/>
  <c r="AF189" i="30"/>
  <c r="AF186" i="30"/>
  <c r="AF201" i="30"/>
  <c r="AF174" i="30"/>
  <c r="AF193" i="30"/>
  <c r="AF179" i="30"/>
  <c r="AF190" i="30"/>
  <c r="AF184" i="30"/>
  <c r="AF192" i="30"/>
  <c r="X221" i="28"/>
  <c r="N221" i="28"/>
  <c r="E201" i="28"/>
  <c r="U162" i="39" s="1"/>
  <c r="E190" i="28"/>
  <c r="U151" i="39" s="1"/>
  <c r="E173" i="28"/>
  <c r="U134" i="39" s="1"/>
  <c r="Y221" i="28"/>
  <c r="E61" i="28"/>
  <c r="U22" i="39" s="1"/>
  <c r="E213" i="28"/>
  <c r="U174" i="39" s="1"/>
  <c r="E183" i="26"/>
  <c r="S144" i="39" s="1"/>
  <c r="E264" i="28"/>
  <c r="U224" i="39" s="1"/>
  <c r="AE29" i="32"/>
  <c r="AA27" i="32"/>
  <c r="W25" i="32"/>
  <c r="S23" i="32"/>
  <c r="O21" i="32"/>
  <c r="K19" i="32"/>
  <c r="G17" i="32"/>
  <c r="G229" i="32" s="1"/>
  <c r="AG14" i="32"/>
  <c r="AC12" i="32"/>
  <c r="Y10" i="32"/>
  <c r="U8" i="32"/>
  <c r="Q6" i="32"/>
  <c r="Q47" i="32" s="1"/>
  <c r="M4" i="32"/>
  <c r="M46" i="32" s="1"/>
  <c r="I2" i="32"/>
  <c r="AJ28" i="32"/>
  <c r="AF26" i="32"/>
  <c r="AB24" i="32"/>
  <c r="X22" i="32"/>
  <c r="T20" i="32"/>
  <c r="P18" i="32"/>
  <c r="P233" i="32" s="1"/>
  <c r="L16" i="32"/>
  <c r="L232" i="32" s="1"/>
  <c r="H14" i="32"/>
  <c r="AH11" i="32"/>
  <c r="AD9" i="32"/>
  <c r="Z7" i="32"/>
  <c r="V5" i="32"/>
  <c r="R3" i="32"/>
  <c r="O30" i="32"/>
  <c r="K28" i="32"/>
  <c r="G26" i="32"/>
  <c r="AG23" i="32"/>
  <c r="AC21" i="32"/>
  <c r="Y19" i="32"/>
  <c r="U17" i="32"/>
  <c r="U229" i="32" s="1"/>
  <c r="Q15" i="32"/>
  <c r="M13" i="32"/>
  <c r="I11" i="32"/>
  <c r="AI8" i="32"/>
  <c r="AE6" i="32"/>
  <c r="AE47" i="32" s="1"/>
  <c r="AA4" i="32"/>
  <c r="AA46" i="32" s="1"/>
  <c r="W2" i="32"/>
  <c r="T29" i="32"/>
  <c r="P27" i="32"/>
  <c r="L25" i="32"/>
  <c r="W29" i="32"/>
  <c r="S27" i="32"/>
  <c r="O25" i="32"/>
  <c r="K23" i="32"/>
  <c r="G21" i="32"/>
  <c r="AG18" i="32"/>
  <c r="AG233" i="32" s="1"/>
  <c r="AC16" i="32"/>
  <c r="AC232" i="32" s="1"/>
  <c r="Y14" i="32"/>
  <c r="U12" i="32"/>
  <c r="Q10" i="32"/>
  <c r="M8" i="32"/>
  <c r="I6" i="32"/>
  <c r="I47" i="32" s="1"/>
  <c r="AI3" i="32"/>
  <c r="AF30" i="32"/>
  <c r="AB28" i="32"/>
  <c r="X26" i="32"/>
  <c r="T24" i="32"/>
  <c r="P22" i="32"/>
  <c r="L20" i="32"/>
  <c r="H18" i="32"/>
  <c r="H233" i="32" s="1"/>
  <c r="AH15" i="32"/>
  <c r="AD13" i="32"/>
  <c r="Z11" i="32"/>
  <c r="V9" i="32"/>
  <c r="R7" i="32"/>
  <c r="N5" i="32"/>
  <c r="J3" i="32"/>
  <c r="G30" i="32"/>
  <c r="AG27" i="32"/>
  <c r="AC25" i="32"/>
  <c r="Y23" i="32"/>
  <c r="U21" i="32"/>
  <c r="Q19" i="32"/>
  <c r="M17" i="32"/>
  <c r="M229" i="32" s="1"/>
  <c r="I15" i="32"/>
  <c r="AI12" i="32"/>
  <c r="AE10" i="32"/>
  <c r="AA8" i="32"/>
  <c r="W6" i="32"/>
  <c r="W47" i="32" s="1"/>
  <c r="S4" i="32"/>
  <c r="S46" i="32" s="1"/>
  <c r="O2" i="32"/>
  <c r="L29" i="32"/>
  <c r="H27" i="32"/>
  <c r="AH24" i="32"/>
  <c r="AD22" i="32"/>
  <c r="O29" i="32"/>
  <c r="K27" i="32"/>
  <c r="G25" i="32"/>
  <c r="AG22" i="32"/>
  <c r="AC20" i="32"/>
  <c r="Y18" i="32"/>
  <c r="Y233" i="32" s="1"/>
  <c r="U16" i="32"/>
  <c r="U232" i="32" s="1"/>
  <c r="Q14" i="32"/>
  <c r="M12" i="32"/>
  <c r="I10" i="32"/>
  <c r="AI7" i="32"/>
  <c r="AE5" i="32"/>
  <c r="AA3" i="32"/>
  <c r="X30" i="32"/>
  <c r="T28" i="32"/>
  <c r="P26" i="32"/>
  <c r="L24" i="32"/>
  <c r="H22" i="32"/>
  <c r="AH19" i="32"/>
  <c r="AD17" i="32"/>
  <c r="AD229" i="32" s="1"/>
  <c r="Z15" i="32"/>
  <c r="V13" i="32"/>
  <c r="R11" i="32"/>
  <c r="N9" i="32"/>
  <c r="J7" i="32"/>
  <c r="AJ4" i="32"/>
  <c r="AJ46" i="32" s="1"/>
  <c r="AF2" i="32"/>
  <c r="AC29" i="32"/>
  <c r="Y27" i="32"/>
  <c r="U25" i="32"/>
  <c r="Q23" i="32"/>
  <c r="M21" i="32"/>
  <c r="I19" i="32"/>
  <c r="AI16" i="32"/>
  <c r="AI232" i="32" s="1"/>
  <c r="AE14" i="32"/>
  <c r="AA12" i="32"/>
  <c r="W10" i="32"/>
  <c r="S8" i="32"/>
  <c r="O6" i="32"/>
  <c r="O47" i="32" s="1"/>
  <c r="K4" i="32"/>
  <c r="K46" i="32" s="1"/>
  <c r="G2" i="32"/>
  <c r="AH28" i="32"/>
  <c r="AD26" i="32"/>
  <c r="Z24" i="32"/>
  <c r="AG30" i="32"/>
  <c r="AC28" i="32"/>
  <c r="Y26" i="32"/>
  <c r="U24" i="32"/>
  <c r="Q22" i="32"/>
  <c r="M20" i="32"/>
  <c r="I18" i="32"/>
  <c r="I233" i="32" s="1"/>
  <c r="AI15" i="32"/>
  <c r="AE13" i="32"/>
  <c r="AA11" i="32"/>
  <c r="W9" i="32"/>
  <c r="S7" i="32"/>
  <c r="O5" i="32"/>
  <c r="K3" i="32"/>
  <c r="H30" i="32"/>
  <c r="AH27" i="32"/>
  <c r="AD25" i="32"/>
  <c r="Z23" i="32"/>
  <c r="V21" i="32"/>
  <c r="R19" i="32"/>
  <c r="N17" i="32"/>
  <c r="N229" i="32" s="1"/>
  <c r="J15" i="32"/>
  <c r="AJ12" i="32"/>
  <c r="AF10" i="32"/>
  <c r="AB8" i="32"/>
  <c r="X6" i="32"/>
  <c r="X47" i="32" s="1"/>
  <c r="T4" i="32"/>
  <c r="T46" i="32" s="1"/>
  <c r="P2" i="32"/>
  <c r="M29" i="32"/>
  <c r="I27" i="32"/>
  <c r="AI24" i="32"/>
  <c r="AE22" i="32"/>
  <c r="AA20" i="32"/>
  <c r="W18" i="32"/>
  <c r="W233" i="32" s="1"/>
  <c r="S16" i="32"/>
  <c r="S232" i="32" s="1"/>
  <c r="O14" i="32"/>
  <c r="K12" i="32"/>
  <c r="G10" i="32"/>
  <c r="AG7" i="32"/>
  <c r="AC5" i="32"/>
  <c r="Y3" i="32"/>
  <c r="U28" i="32"/>
  <c r="M24" i="32"/>
  <c r="AI19" i="32"/>
  <c r="AA15" i="32"/>
  <c r="S11" i="32"/>
  <c r="K7" i="32"/>
  <c r="AG2" i="32"/>
  <c r="Z27" i="32"/>
  <c r="R23" i="32"/>
  <c r="J19" i="32"/>
  <c r="AF14" i="32"/>
  <c r="X10" i="32"/>
  <c r="P6" i="32"/>
  <c r="P47" i="32" s="1"/>
  <c r="H2" i="32"/>
  <c r="AE26" i="32"/>
  <c r="W22" i="32"/>
  <c r="O18" i="32"/>
  <c r="O233" i="32" s="1"/>
  <c r="G14" i="32"/>
  <c r="AC9" i="32"/>
  <c r="U5" i="32"/>
  <c r="V30" i="32"/>
  <c r="X27" i="32"/>
  <c r="AF23" i="32"/>
  <c r="T21" i="32"/>
  <c r="P19" i="32"/>
  <c r="L17" i="32"/>
  <c r="L229" i="32" s="1"/>
  <c r="H15" i="32"/>
  <c r="AH12" i="32"/>
  <c r="AD10" i="32"/>
  <c r="Z8" i="32"/>
  <c r="V6" i="32"/>
  <c r="V47" i="32" s="1"/>
  <c r="R4" i="32"/>
  <c r="R46" i="32" s="1"/>
  <c r="N2" i="32"/>
  <c r="AG28" i="32"/>
  <c r="AC26" i="32"/>
  <c r="Y24" i="32"/>
  <c r="U22" i="32"/>
  <c r="Q20" i="32"/>
  <c r="M18" i="32"/>
  <c r="M233" i="32" s="1"/>
  <c r="I16" i="32"/>
  <c r="I232" i="32" s="1"/>
  <c r="AI13" i="32"/>
  <c r="AE11" i="32"/>
  <c r="AA9" i="32"/>
  <c r="W7" i="32"/>
  <c r="S5" i="32"/>
  <c r="O3" i="32"/>
  <c r="L30" i="32"/>
  <c r="H28" i="32"/>
  <c r="AH25" i="32"/>
  <c r="AD23" i="32"/>
  <c r="Z21" i="32"/>
  <c r="V19" i="32"/>
  <c r="R17" i="32"/>
  <c r="R229" i="32" s="1"/>
  <c r="N15" i="32"/>
  <c r="J13" i="32"/>
  <c r="AJ10" i="32"/>
  <c r="AF8" i="32"/>
  <c r="AB6" i="32"/>
  <c r="AB47" i="32" s="1"/>
  <c r="X4" i="32"/>
  <c r="X46" i="32" s="1"/>
  <c r="T2" i="32"/>
  <c r="P29" i="32"/>
  <c r="L27" i="32"/>
  <c r="H25" i="32"/>
  <c r="AH22" i="32"/>
  <c r="AD20" i="32"/>
  <c r="Z18" i="32"/>
  <c r="Z233" i="32" s="1"/>
  <c r="V16" i="32"/>
  <c r="V232" i="32" s="1"/>
  <c r="R14" i="32"/>
  <c r="N12" i="32"/>
  <c r="J10" i="32"/>
  <c r="AJ7" i="32"/>
  <c r="AF5" i="32"/>
  <c r="AB3" i="32"/>
  <c r="O28" i="32"/>
  <c r="M11" i="32"/>
  <c r="AA22" i="32"/>
  <c r="Y5" i="32"/>
  <c r="K18" i="32"/>
  <c r="K233" i="32" s="1"/>
  <c r="Y29" i="32"/>
  <c r="K2" i="32"/>
  <c r="I5" i="32"/>
  <c r="W4" i="32"/>
  <c r="W46" i="32" s="1"/>
  <c r="O4" i="32"/>
  <c r="O46" i="32" s="1"/>
  <c r="G4" i="32"/>
  <c r="G46" i="32" s="1"/>
  <c r="K6" i="32"/>
  <c r="K47" i="32" s="1"/>
  <c r="AA30" i="32"/>
  <c r="M27" i="32"/>
  <c r="AI27" i="32"/>
  <c r="AA23" i="32"/>
  <c r="S19" i="32"/>
  <c r="K15" i="32"/>
  <c r="AG10" i="32"/>
  <c r="Y6" i="32"/>
  <c r="Y47" i="32" s="1"/>
  <c r="Q2" i="32"/>
  <c r="J27" i="32"/>
  <c r="AF22" i="32"/>
  <c r="X18" i="32"/>
  <c r="X233" i="32" s="1"/>
  <c r="P14" i="32"/>
  <c r="H10" i="32"/>
  <c r="AD5" i="32"/>
  <c r="W30" i="32"/>
  <c r="O26" i="32"/>
  <c r="G22" i="32"/>
  <c r="AC17" i="32"/>
  <c r="AC229" i="32" s="1"/>
  <c r="U13" i="32"/>
  <c r="M9" i="32"/>
  <c r="AI4" i="32"/>
  <c r="AI46" i="32" s="1"/>
  <c r="AJ29" i="32"/>
  <c r="N26" i="32"/>
  <c r="P23" i="32"/>
  <c r="AH20" i="32"/>
  <c r="AD18" i="32"/>
  <c r="AD233" i="32" s="1"/>
  <c r="Z16" i="32"/>
  <c r="Z232" i="32" s="1"/>
  <c r="V14" i="32"/>
  <c r="R12" i="32"/>
  <c r="N10" i="32"/>
  <c r="J8" i="32"/>
  <c r="AJ5" i="32"/>
  <c r="AF3" i="32"/>
  <c r="U30" i="32"/>
  <c r="Q28" i="32"/>
  <c r="M26" i="32"/>
  <c r="I24" i="32"/>
  <c r="AI21" i="32"/>
  <c r="AE19" i="32"/>
  <c r="AA17" i="32"/>
  <c r="AA229" i="32" s="1"/>
  <c r="W15" i="32"/>
  <c r="S13" i="32"/>
  <c r="O11" i="32"/>
  <c r="K9" i="32"/>
  <c r="G7" i="32"/>
  <c r="AG4" i="32"/>
  <c r="AG46" i="32" s="1"/>
  <c r="AC2" i="32"/>
  <c r="Z29" i="32"/>
  <c r="V27" i="32"/>
  <c r="R25" i="32"/>
  <c r="N23" i="32"/>
  <c r="J21" i="32"/>
  <c r="AJ18" i="32"/>
  <c r="AJ233" i="32" s="1"/>
  <c r="AF16" i="32"/>
  <c r="AF232" i="32" s="1"/>
  <c r="AB14" i="32"/>
  <c r="X12" i="32"/>
  <c r="T10" i="32"/>
  <c r="P8" i="32"/>
  <c r="L6" i="32"/>
  <c r="L47" i="32" s="1"/>
  <c r="H4" i="32"/>
  <c r="H46" i="32" s="1"/>
  <c r="AH30" i="32"/>
  <c r="AD28" i="32"/>
  <c r="Z26" i="32"/>
  <c r="V24" i="32"/>
  <c r="R22" i="32"/>
  <c r="N20" i="32"/>
  <c r="J18" i="32"/>
  <c r="J233" i="32" s="1"/>
  <c r="AJ15" i="32"/>
  <c r="AF13" i="32"/>
  <c r="AB11" i="32"/>
  <c r="X9" i="32"/>
  <c r="T7" i="32"/>
  <c r="P5" i="32"/>
  <c r="L3" i="32"/>
  <c r="G24" i="32"/>
  <c r="AI6" i="32"/>
  <c r="AI47" i="32" s="1"/>
  <c r="S18" i="32"/>
  <c r="S233" i="32" s="1"/>
  <c r="AI30" i="32"/>
  <c r="AG13" i="32"/>
  <c r="AI22" i="32"/>
  <c r="Y25" i="32"/>
  <c r="Q25" i="32"/>
  <c r="I25" i="32"/>
  <c r="O24" i="32"/>
  <c r="S26" i="32"/>
  <c r="U23" i="32"/>
  <c r="AC3" i="32"/>
  <c r="AC23" i="32"/>
  <c r="AG26" i="32"/>
  <c r="Y22" i="32"/>
  <c r="Q18" i="32"/>
  <c r="Q233" i="32" s="1"/>
  <c r="I14" i="32"/>
  <c r="AE9" i="32"/>
  <c r="W5" i="32"/>
  <c r="P30" i="32"/>
  <c r="H26" i="32"/>
  <c r="AD21" i="32"/>
  <c r="V17" i="32"/>
  <c r="V229" i="32" s="1"/>
  <c r="N13" i="32"/>
  <c r="AJ8" i="32"/>
  <c r="AB4" i="32"/>
  <c r="AB46" i="32" s="1"/>
  <c r="U29" i="32"/>
  <c r="M25" i="32"/>
  <c r="AI20" i="32"/>
  <c r="AA16" i="32"/>
  <c r="AA232" i="32" s="1"/>
  <c r="S12" i="32"/>
  <c r="K8" i="32"/>
  <c r="AG3" i="32"/>
  <c r="AB29" i="32"/>
  <c r="AJ25" i="32"/>
  <c r="H23" i="32"/>
  <c r="Z20" i="32"/>
  <c r="V18" i="32"/>
  <c r="V233" i="32" s="1"/>
  <c r="R16" i="32"/>
  <c r="R232" i="32" s="1"/>
  <c r="N14" i="32"/>
  <c r="J12" i="32"/>
  <c r="AJ9" i="32"/>
  <c r="AF7" i="32"/>
  <c r="AB5" i="32"/>
  <c r="X3" i="32"/>
  <c r="M30" i="32"/>
  <c r="I28" i="32"/>
  <c r="AI25" i="32"/>
  <c r="AE23" i="32"/>
  <c r="AA21" i="32"/>
  <c r="W19" i="32"/>
  <c r="S17" i="32"/>
  <c r="S229" i="32" s="1"/>
  <c r="O15" i="32"/>
  <c r="K13" i="32"/>
  <c r="G11" i="32"/>
  <c r="AG8" i="32"/>
  <c r="AC6" i="32"/>
  <c r="AC47" i="32" s="1"/>
  <c r="Y4" i="32"/>
  <c r="Y46" i="32" s="1"/>
  <c r="U2" i="32"/>
  <c r="R29" i="32"/>
  <c r="N27" i="32"/>
  <c r="J25" i="32"/>
  <c r="AJ22" i="32"/>
  <c r="AF20" i="32"/>
  <c r="AB18" i="32"/>
  <c r="AB233" i="32" s="1"/>
  <c r="X16" i="32"/>
  <c r="X232" i="32" s="1"/>
  <c r="T14" i="32"/>
  <c r="P12" i="32"/>
  <c r="L10" i="32"/>
  <c r="H8" i="32"/>
  <c r="AH5" i="32"/>
  <c r="AD3" i="32"/>
  <c r="Z30" i="32"/>
  <c r="V28" i="32"/>
  <c r="R26" i="32"/>
  <c r="N24" i="32"/>
  <c r="J22" i="32"/>
  <c r="AJ19" i="32"/>
  <c r="AF17" i="32"/>
  <c r="AF229" i="32" s="1"/>
  <c r="AB15" i="32"/>
  <c r="X13" i="32"/>
  <c r="T11" i="32"/>
  <c r="P9" i="32"/>
  <c r="L7" i="32"/>
  <c r="H5" i="32"/>
  <c r="AH2" i="32"/>
  <c r="AG21" i="32"/>
  <c r="AE4" i="32"/>
  <c r="AE46" i="32" s="1"/>
  <c r="O16" i="32"/>
  <c r="O232" i="32" s="1"/>
  <c r="AE28" i="32"/>
  <c r="AC11" i="32"/>
  <c r="M19" i="32"/>
  <c r="K22" i="32"/>
  <c r="Y21" i="32"/>
  <c r="Q21" i="32"/>
  <c r="I21" i="32"/>
  <c r="M23" i="32"/>
  <c r="K10" i="32"/>
  <c r="K30" i="32"/>
  <c r="S10" i="32"/>
  <c r="S112" i="32" s="1"/>
  <c r="Y30" i="32"/>
  <c r="Q26" i="32"/>
  <c r="I22" i="32"/>
  <c r="AE17" i="32"/>
  <c r="AE229" i="32" s="1"/>
  <c r="W13" i="32"/>
  <c r="O9" i="32"/>
  <c r="G5" i="32"/>
  <c r="AD29" i="32"/>
  <c r="V25" i="32"/>
  <c r="N21" i="32"/>
  <c r="AJ16" i="32"/>
  <c r="AJ232" i="32" s="1"/>
  <c r="AB12" i="32"/>
  <c r="T8" i="32"/>
  <c r="L4" i="32"/>
  <c r="L46" i="32" s="1"/>
  <c r="AI28" i="32"/>
  <c r="AA24" i="32"/>
  <c r="S20" i="32"/>
  <c r="K16" i="32"/>
  <c r="K232" i="32" s="1"/>
  <c r="AG11" i="32"/>
  <c r="Y7" i="32"/>
  <c r="Q3" i="32"/>
  <c r="Z28" i="32"/>
  <c r="AB25" i="32"/>
  <c r="V22" i="32"/>
  <c r="R20" i="32"/>
  <c r="N18" i="32"/>
  <c r="N233" i="32" s="1"/>
  <c r="J16" i="32"/>
  <c r="J232" i="32" s="1"/>
  <c r="AJ13" i="32"/>
  <c r="AF11" i="32"/>
  <c r="AB9" i="32"/>
  <c r="X7" i="32"/>
  <c r="T5" i="32"/>
  <c r="P3" i="32"/>
  <c r="AI29" i="32"/>
  <c r="AE27" i="32"/>
  <c r="AA25" i="32"/>
  <c r="W23" i="32"/>
  <c r="S21" i="32"/>
  <c r="O19" i="32"/>
  <c r="K17" i="32"/>
  <c r="K229" i="32" s="1"/>
  <c r="G15" i="32"/>
  <c r="AG12" i="32"/>
  <c r="AC10" i="32"/>
  <c r="Y8" i="32"/>
  <c r="U6" i="32"/>
  <c r="U47" i="32" s="1"/>
  <c r="Q4" i="32"/>
  <c r="Q46" i="32" s="1"/>
  <c r="M2" i="32"/>
  <c r="J29" i="32"/>
  <c r="AJ26" i="32"/>
  <c r="AF24" i="32"/>
  <c r="AB22" i="32"/>
  <c r="X20" i="32"/>
  <c r="T18" i="32"/>
  <c r="T233" i="32" s="1"/>
  <c r="P16" i="32"/>
  <c r="P232" i="32" s="1"/>
  <c r="L14" i="32"/>
  <c r="H12" i="32"/>
  <c r="AH9" i="32"/>
  <c r="AD7" i="32"/>
  <c r="Z5" i="32"/>
  <c r="V3" i="32"/>
  <c r="R30" i="32"/>
  <c r="N28" i="32"/>
  <c r="J26" i="32"/>
  <c r="AJ23" i="32"/>
  <c r="AF21" i="32"/>
  <c r="AB19" i="32"/>
  <c r="X17" i="32"/>
  <c r="X229" i="32" s="1"/>
  <c r="T15" i="32"/>
  <c r="P13" i="32"/>
  <c r="L11" i="32"/>
  <c r="H9" i="32"/>
  <c r="AH6" i="32"/>
  <c r="AH47" i="32" s="1"/>
  <c r="AD4" i="32"/>
  <c r="AD46" i="32" s="1"/>
  <c r="Z2" i="32"/>
  <c r="AC19" i="32"/>
  <c r="AA2" i="32"/>
  <c r="K14" i="32"/>
  <c r="AA26" i="32"/>
  <c r="Y9" i="32"/>
  <c r="AC15" i="32"/>
  <c r="AI18" i="32"/>
  <c r="AI233" i="32" s="1"/>
  <c r="AA18" i="32"/>
  <c r="AA233" i="32" s="1"/>
  <c r="AG17" i="32"/>
  <c r="AG229" i="32" s="1"/>
  <c r="Q17" i="32"/>
  <c r="Q229" i="32" s="1"/>
  <c r="U19" i="32"/>
  <c r="AE20" i="32"/>
  <c r="AE16" i="32"/>
  <c r="AE232" i="32" s="1"/>
  <c r="Q30" i="32"/>
  <c r="I26" i="32"/>
  <c r="AE21" i="32"/>
  <c r="W17" i="32"/>
  <c r="W229" i="32" s="1"/>
  <c r="O13" i="32"/>
  <c r="G9" i="32"/>
  <c r="AC4" i="32"/>
  <c r="AC46" i="32" s="1"/>
  <c r="V29" i="32"/>
  <c r="N25" i="32"/>
  <c r="AJ20" i="32"/>
  <c r="AB16" i="32"/>
  <c r="AB232" i="32" s="1"/>
  <c r="T12" i="32"/>
  <c r="L8" i="32"/>
  <c r="AH3" i="32"/>
  <c r="AA28" i="32"/>
  <c r="S24" i="32"/>
  <c r="K20" i="32"/>
  <c r="AG15" i="32"/>
  <c r="Y11" i="32"/>
  <c r="Q7" i="32"/>
  <c r="I3" i="32"/>
  <c r="R28" i="32"/>
  <c r="T25" i="32"/>
  <c r="N22" i="32"/>
  <c r="J20" i="32"/>
  <c r="AJ17" i="32"/>
  <c r="AJ229" i="32" s="1"/>
  <c r="AF15" i="32"/>
  <c r="AB13" i="32"/>
  <c r="X11" i="32"/>
  <c r="T9" i="32"/>
  <c r="P7" i="32"/>
  <c r="L5" i="32"/>
  <c r="H3" i="32"/>
  <c r="AA29" i="32"/>
  <c r="W27" i="32"/>
  <c r="S25" i="32"/>
  <c r="O23" i="32"/>
  <c r="K21" i="32"/>
  <c r="G19" i="32"/>
  <c r="AG16" i="32"/>
  <c r="AG232" i="32" s="1"/>
  <c r="AC14" i="32"/>
  <c r="Y12" i="32"/>
  <c r="U10" i="32"/>
  <c r="Q8" i="32"/>
  <c r="M6" i="32"/>
  <c r="M47" i="32" s="1"/>
  <c r="I4" i="32"/>
  <c r="I46" i="32" s="1"/>
  <c r="AJ30" i="32"/>
  <c r="AF28" i="32"/>
  <c r="AB26" i="32"/>
  <c r="X24" i="32"/>
  <c r="T22" i="32"/>
  <c r="P20" i="32"/>
  <c r="L18" i="32"/>
  <c r="L233" i="32" s="1"/>
  <c r="H16" i="32"/>
  <c r="H232" i="32" s="1"/>
  <c r="AH13" i="32"/>
  <c r="AD11" i="32"/>
  <c r="Z9" i="32"/>
  <c r="V7" i="32"/>
  <c r="R5" i="32"/>
  <c r="N3" i="32"/>
  <c r="J30" i="32"/>
  <c r="AJ27" i="32"/>
  <c r="AF25" i="32"/>
  <c r="AB23" i="32"/>
  <c r="X21" i="32"/>
  <c r="T19" i="32"/>
  <c r="P17" i="32"/>
  <c r="P229" i="32" s="1"/>
  <c r="L15" i="32"/>
  <c r="H13" i="32"/>
  <c r="AH10" i="32"/>
  <c r="AD8" i="32"/>
  <c r="Z6" i="32"/>
  <c r="Z47" i="32" s="1"/>
  <c r="V4" i="32"/>
  <c r="V46" i="32" s="1"/>
  <c r="R2" i="32"/>
  <c r="Y17" i="32"/>
  <c r="Y229" i="32" s="1"/>
  <c r="I29" i="32"/>
  <c r="G12" i="32"/>
  <c r="W24" i="32"/>
  <c r="U7" i="32"/>
  <c r="W12" i="32"/>
  <c r="M15" i="32"/>
  <c r="AI14" i="32"/>
  <c r="AA14" i="32"/>
  <c r="S14" i="32"/>
  <c r="W16" i="32"/>
  <c r="W232" i="32" s="1"/>
  <c r="AA6" i="32"/>
  <c r="AA47" i="32" s="1"/>
  <c r="AI2" i="32"/>
  <c r="G29" i="32"/>
  <c r="AC24" i="32"/>
  <c r="U20" i="32"/>
  <c r="M16" i="32"/>
  <c r="M232" i="32" s="1"/>
  <c r="AI11" i="32"/>
  <c r="AA7" i="32"/>
  <c r="S3" i="32"/>
  <c r="L28" i="32"/>
  <c r="AH23" i="32"/>
  <c r="Z19" i="32"/>
  <c r="R15" i="32"/>
  <c r="J11" i="32"/>
  <c r="AF6" i="32"/>
  <c r="AF47" i="32" s="1"/>
  <c r="X2" i="32"/>
  <c r="Q27" i="32"/>
  <c r="I23" i="32"/>
  <c r="AE18" i="32"/>
  <c r="AE233" i="32" s="1"/>
  <c r="W14" i="32"/>
  <c r="O10" i="32"/>
  <c r="G6" i="32"/>
  <c r="G47" i="32" s="1"/>
  <c r="AD30" i="32"/>
  <c r="AF27" i="32"/>
  <c r="J24" i="32"/>
  <c r="AB21" i="32"/>
  <c r="X19" i="32"/>
  <c r="T17" i="32"/>
  <c r="T229" i="32" s="1"/>
  <c r="P15" i="32"/>
  <c r="L13" i="32"/>
  <c r="H11" i="32"/>
  <c r="AH8" i="32"/>
  <c r="AD6" i="32"/>
  <c r="AD47" i="32" s="1"/>
  <c r="Z4" i="32"/>
  <c r="Z46" i="32" s="1"/>
  <c r="V2" i="32"/>
  <c r="K29" i="32"/>
  <c r="G27" i="32"/>
  <c r="AG24" i="32"/>
  <c r="AC22" i="32"/>
  <c r="Y20" i="32"/>
  <c r="U18" i="32"/>
  <c r="U233" i="32" s="1"/>
  <c r="Q16" i="32"/>
  <c r="Q232" i="32" s="1"/>
  <c r="M14" i="32"/>
  <c r="I12" i="32"/>
  <c r="AI9" i="32"/>
  <c r="AE7" i="32"/>
  <c r="AA5" i="32"/>
  <c r="W3" i="32"/>
  <c r="T30" i="32"/>
  <c r="P28" i="32"/>
  <c r="L26" i="32"/>
  <c r="H24" i="32"/>
  <c r="AH21" i="32"/>
  <c r="AD19" i="32"/>
  <c r="Z17" i="32"/>
  <c r="Z229" i="32" s="1"/>
  <c r="V15" i="32"/>
  <c r="R13" i="32"/>
  <c r="N11" i="32"/>
  <c r="J9" i="32"/>
  <c r="AJ6" i="32"/>
  <c r="AJ47" i="32" s="1"/>
  <c r="AF4" i="32"/>
  <c r="AF46" i="32" s="1"/>
  <c r="AB2" i="32"/>
  <c r="X29" i="32"/>
  <c r="T27" i="32"/>
  <c r="P25" i="32"/>
  <c r="L23" i="32"/>
  <c r="H21" i="32"/>
  <c r="AH18" i="32"/>
  <c r="AH233" i="32" s="1"/>
  <c r="AD16" i="32"/>
  <c r="AD232" i="32" s="1"/>
  <c r="Z14" i="32"/>
  <c r="V12" i="32"/>
  <c r="R10" i="32"/>
  <c r="N8" i="32"/>
  <c r="J6" i="32"/>
  <c r="J47" i="32" s="1"/>
  <c r="AJ3" i="32"/>
  <c r="S30" i="32"/>
  <c r="Q13" i="32"/>
  <c r="AE24" i="32"/>
  <c r="AC7" i="32"/>
  <c r="O20" i="32"/>
  <c r="M3" i="32"/>
  <c r="AG5" i="32"/>
  <c r="W8" i="32"/>
  <c r="O8" i="32"/>
  <c r="G8" i="32"/>
  <c r="M7" i="32"/>
  <c r="Q9" i="32"/>
  <c r="S6" i="32"/>
  <c r="S47" i="32" s="1"/>
  <c r="Y13" i="32"/>
  <c r="AA19" i="32"/>
  <c r="Y2" i="32"/>
  <c r="X14" i="32"/>
  <c r="W26" i="32"/>
  <c r="U9" i="32"/>
  <c r="X23" i="32"/>
  <c r="AD14" i="32"/>
  <c r="N6" i="32"/>
  <c r="N47" i="32" s="1"/>
  <c r="U26" i="32"/>
  <c r="AI17" i="32"/>
  <c r="AI229" i="32" s="1"/>
  <c r="S9" i="32"/>
  <c r="AH29" i="32"/>
  <c r="R21" i="32"/>
  <c r="AF12" i="32"/>
  <c r="P4" i="32"/>
  <c r="P46" i="32" s="1"/>
  <c r="AD24" i="32"/>
  <c r="N16" i="32"/>
  <c r="N232" i="32" s="1"/>
  <c r="AB7" i="32"/>
  <c r="I9" i="32"/>
  <c r="AG25" i="32"/>
  <c r="AC27" i="32"/>
  <c r="I13" i="32"/>
  <c r="O17" i="32"/>
  <c r="O229" i="32" s="1"/>
  <c r="N29" i="32"/>
  <c r="L12" i="32"/>
  <c r="K24" i="32"/>
  <c r="I7" i="32"/>
  <c r="AJ21" i="32"/>
  <c r="T13" i="32"/>
  <c r="AH4" i="32"/>
  <c r="AH46" i="32" s="1"/>
  <c r="K25" i="32"/>
  <c r="Y16" i="32"/>
  <c r="Y232" i="32" s="1"/>
  <c r="I8" i="32"/>
  <c r="X28" i="32"/>
  <c r="H20" i="32"/>
  <c r="V11" i="32"/>
  <c r="AJ2" i="32"/>
  <c r="T23" i="32"/>
  <c r="AH14" i="32"/>
  <c r="R6" i="32"/>
  <c r="R47" i="32" s="1"/>
  <c r="AI26" i="32"/>
  <c r="AE8" i="32"/>
  <c r="AA10" i="32"/>
  <c r="S15" i="32"/>
  <c r="R27" i="32"/>
  <c r="P10" i="32"/>
  <c r="O22" i="32"/>
  <c r="M5" i="32"/>
  <c r="L21" i="32"/>
  <c r="Z12" i="32"/>
  <c r="J4" i="32"/>
  <c r="J46" i="32" s="1"/>
  <c r="Q24" i="32"/>
  <c r="AE15" i="32"/>
  <c r="O7" i="32"/>
  <c r="AD27" i="32"/>
  <c r="N19" i="32"/>
  <c r="AB10" i="32"/>
  <c r="L2" i="32"/>
  <c r="Z22" i="32"/>
  <c r="J14" i="32"/>
  <c r="X5" i="32"/>
  <c r="W20" i="32"/>
  <c r="Q29" i="32"/>
  <c r="AG29" i="32"/>
  <c r="I30" i="32"/>
  <c r="G13" i="32"/>
  <c r="AJ24" i="32"/>
  <c r="AH7" i="32"/>
  <c r="AG19" i="32"/>
  <c r="AE2" i="32"/>
  <c r="AF19" i="32"/>
  <c r="P11" i="32"/>
  <c r="AD2" i="32"/>
  <c r="G23" i="32"/>
  <c r="U14" i="32"/>
  <c r="AI5" i="32"/>
  <c r="T26" i="32"/>
  <c r="AH17" i="32"/>
  <c r="AH229" i="32" s="1"/>
  <c r="R9" i="32"/>
  <c r="AF29" i="32"/>
  <c r="P21" i="32"/>
  <c r="AD12" i="32"/>
  <c r="N4" i="32"/>
  <c r="N46" i="32" s="1"/>
  <c r="AG9" i="32"/>
  <c r="O12" i="32"/>
  <c r="AE12" i="32"/>
  <c r="M28" i="32"/>
  <c r="K11" i="32"/>
  <c r="J23" i="32"/>
  <c r="H6" i="32"/>
  <c r="H47" i="32" s="1"/>
  <c r="G18" i="32"/>
  <c r="G233" i="32" s="1"/>
  <c r="N30" i="32"/>
  <c r="H19" i="32"/>
  <c r="V10" i="32"/>
  <c r="AC30" i="32"/>
  <c r="M22" i="32"/>
  <c r="AA13" i="32"/>
  <c r="K5" i="32"/>
  <c r="Z25" i="32"/>
  <c r="J17" i="32"/>
  <c r="J229" i="32" s="1"/>
  <c r="X8" i="32"/>
  <c r="H29" i="32"/>
  <c r="V20" i="32"/>
  <c r="AJ11" i="32"/>
  <c r="T3" i="32"/>
  <c r="U3" i="32"/>
  <c r="W28" i="32"/>
  <c r="S2" i="32"/>
  <c r="AE25" i="32"/>
  <c r="AC8" i="32"/>
  <c r="AB20" i="32"/>
  <c r="Z3" i="32"/>
  <c r="Y15" i="32"/>
  <c r="J28" i="32"/>
  <c r="AB17" i="32"/>
  <c r="AB229" i="32" s="1"/>
  <c r="L9" i="32"/>
  <c r="S29" i="32"/>
  <c r="AG20" i="32"/>
  <c r="Q12" i="32"/>
  <c r="AE3" i="32"/>
  <c r="P24" i="32"/>
  <c r="AD15" i="32"/>
  <c r="N7" i="32"/>
  <c r="AB27" i="32"/>
  <c r="L19" i="32"/>
  <c r="Z10" i="32"/>
  <c r="J2" i="32"/>
  <c r="S22" i="32"/>
  <c r="U11" i="32"/>
  <c r="G20" i="32"/>
  <c r="AI23" i="32"/>
  <c r="AG6" i="32"/>
  <c r="AG47" i="32" s="1"/>
  <c r="AF18" i="32"/>
  <c r="AF233" i="32" s="1"/>
  <c r="AE30" i="32"/>
  <c r="AC13" i="32"/>
  <c r="V26" i="32"/>
  <c r="AH16" i="32"/>
  <c r="AH232" i="32" s="1"/>
  <c r="R8" i="32"/>
  <c r="Y28" i="32"/>
  <c r="I20" i="32"/>
  <c r="W11" i="32"/>
  <c r="G3" i="32"/>
  <c r="V23" i="32"/>
  <c r="AJ14" i="32"/>
  <c r="T6" i="32"/>
  <c r="T47" i="32" s="1"/>
  <c r="AH26" i="32"/>
  <c r="R18" i="32"/>
  <c r="R233" i="32" s="1"/>
  <c r="AF9" i="32"/>
  <c r="K26" i="32"/>
  <c r="G16" i="32"/>
  <c r="G232" i="32" s="1"/>
  <c r="G28" i="32"/>
  <c r="I17" i="32"/>
  <c r="I229" i="32" s="1"/>
  <c r="W21" i="32"/>
  <c r="U4" i="32"/>
  <c r="U46" i="32" s="1"/>
  <c r="T16" i="32"/>
  <c r="T232" i="32" s="1"/>
  <c r="S28" i="32"/>
  <c r="Q11" i="32"/>
  <c r="R24" i="32"/>
  <c r="X15" i="32"/>
  <c r="H7" i="32"/>
  <c r="O27" i="32"/>
  <c r="AC18" i="32"/>
  <c r="AC233" i="32" s="1"/>
  <c r="M10" i="32"/>
  <c r="AB30" i="32"/>
  <c r="L22" i="32"/>
  <c r="Z13" i="32"/>
  <c r="J5" i="32"/>
  <c r="X25" i="32"/>
  <c r="H17" i="32"/>
  <c r="H229" i="32" s="1"/>
  <c r="V8" i="32"/>
  <c r="U15" i="32"/>
  <c r="Q5" i="32"/>
  <c r="AI10" i="32"/>
  <c r="U27" i="32"/>
  <c r="E153" i="28"/>
  <c r="U115" i="39" s="1"/>
  <c r="E197" i="26"/>
  <c r="S158" i="39" s="1"/>
  <c r="E53" i="28"/>
  <c r="U14" i="39" s="1"/>
  <c r="E140" i="28"/>
  <c r="U102" i="39" s="1"/>
  <c r="E250" i="28"/>
  <c r="U209" i="39" s="1"/>
  <c r="E94" i="28"/>
  <c r="U55" i="39" s="1"/>
  <c r="E80" i="28"/>
  <c r="U41" i="39" s="1"/>
  <c r="E240" i="28"/>
  <c r="U199" i="39" s="1"/>
  <c r="E137" i="28"/>
  <c r="U99" i="39" s="1"/>
  <c r="E114" i="28"/>
  <c r="U75" i="39" s="1"/>
  <c r="E130" i="28"/>
  <c r="U91" i="39" s="1"/>
  <c r="E121" i="28"/>
  <c r="D48" i="33"/>
  <c r="D49" i="33"/>
  <c r="T50" i="33"/>
  <c r="O44" i="33"/>
  <c r="N193" i="30"/>
  <c r="N206" i="30"/>
  <c r="N178" i="30"/>
  <c r="N173" i="30"/>
  <c r="N185" i="30"/>
  <c r="N202" i="30"/>
  <c r="N182" i="30"/>
  <c r="N194" i="30"/>
  <c r="N177" i="30"/>
  <c r="N191" i="30"/>
  <c r="N203" i="30"/>
  <c r="N200" i="30"/>
  <c r="N180" i="30"/>
  <c r="N175" i="30"/>
  <c r="N187" i="30"/>
  <c r="N192" i="30"/>
  <c r="N186" i="30"/>
  <c r="N176" i="30"/>
  <c r="N174" i="30"/>
  <c r="N184" i="30"/>
  <c r="N179" i="30"/>
  <c r="N204" i="30"/>
  <c r="N197" i="30"/>
  <c r="N201" i="30"/>
  <c r="N198" i="30"/>
  <c r="N190" i="30"/>
  <c r="N181" i="30"/>
  <c r="N205" i="30"/>
  <c r="N189" i="30"/>
  <c r="N183" i="30"/>
  <c r="N207" i="30"/>
  <c r="Y190" i="30"/>
  <c r="Y194" i="30"/>
  <c r="Y183" i="30"/>
  <c r="Y191" i="30"/>
  <c r="Y205" i="30"/>
  <c r="Y187" i="30"/>
  <c r="Y182" i="30"/>
  <c r="Y178" i="30"/>
  <c r="Y197" i="30"/>
  <c r="Y185" i="30"/>
  <c r="Y174" i="30"/>
  <c r="Y202" i="30"/>
  <c r="Y189" i="30"/>
  <c r="Y176" i="30"/>
  <c r="Y180" i="30"/>
  <c r="Y200" i="30"/>
  <c r="Y206" i="30"/>
  <c r="Y203" i="30"/>
  <c r="Y181" i="30"/>
  <c r="Y193" i="30"/>
  <c r="Y192" i="30"/>
  <c r="Y204" i="30"/>
  <c r="Y184" i="30"/>
  <c r="Y173" i="30"/>
  <c r="Y179" i="30"/>
  <c r="Y198" i="30"/>
  <c r="Y177" i="30"/>
  <c r="Y201" i="30"/>
  <c r="Y186" i="30"/>
  <c r="Y175" i="30"/>
  <c r="Y207" i="30"/>
  <c r="W192" i="30"/>
  <c r="W179" i="30"/>
  <c r="W176" i="30"/>
  <c r="W184" i="30"/>
  <c r="W189" i="30"/>
  <c r="W203" i="30"/>
  <c r="W206" i="30"/>
  <c r="W178" i="30"/>
  <c r="W190" i="30"/>
  <c r="W173" i="30"/>
  <c r="W204" i="30"/>
  <c r="W183" i="30"/>
  <c r="W202" i="30"/>
  <c r="W191" i="30"/>
  <c r="W186" i="30"/>
  <c r="W175" i="30"/>
  <c r="W198" i="30"/>
  <c r="W194" i="30"/>
  <c r="W207" i="30"/>
  <c r="W177" i="30"/>
  <c r="W205" i="30"/>
  <c r="W182" i="30"/>
  <c r="W200" i="30"/>
  <c r="W197" i="30"/>
  <c r="W185" i="30"/>
  <c r="W180" i="30"/>
  <c r="W174" i="30"/>
  <c r="W193" i="30"/>
  <c r="W181" i="30"/>
  <c r="W187" i="30"/>
  <c r="W201" i="30"/>
  <c r="AD126" i="30"/>
  <c r="AD121" i="30"/>
  <c r="AD228" i="30"/>
  <c r="AD125" i="30"/>
  <c r="AD122" i="30"/>
  <c r="AD131" i="30"/>
  <c r="AD124" i="30"/>
  <c r="AD127" i="30"/>
  <c r="AD130" i="30"/>
  <c r="AD128" i="30"/>
  <c r="AD129" i="30"/>
  <c r="AD123" i="30"/>
  <c r="I218" i="30"/>
  <c r="AE218" i="30"/>
  <c r="AB194" i="30"/>
  <c r="AB206" i="30"/>
  <c r="AB175" i="30"/>
  <c r="AB186" i="30"/>
  <c r="AB179" i="30"/>
  <c r="AB205" i="30"/>
  <c r="AB181" i="30"/>
  <c r="AB207" i="30"/>
  <c r="AB185" i="30"/>
  <c r="AB197" i="30"/>
  <c r="AB198" i="30"/>
  <c r="AB173" i="30"/>
  <c r="AB201" i="30"/>
  <c r="AB177" i="30"/>
  <c r="AB189" i="30"/>
  <c r="AB192" i="30"/>
  <c r="AB190" i="30"/>
  <c r="AB178" i="30"/>
  <c r="AB176" i="30"/>
  <c r="AB202" i="30"/>
  <c r="AB174" i="30"/>
  <c r="AB193" i="30"/>
  <c r="AB184" i="30"/>
  <c r="AB200" i="30"/>
  <c r="AB203" i="30"/>
  <c r="AB191" i="30"/>
  <c r="AB187" i="30"/>
  <c r="AB183" i="30"/>
  <c r="AB182" i="30"/>
  <c r="AB180" i="30"/>
  <c r="AB204" i="30"/>
  <c r="AB261" i="30"/>
  <c r="AB236" i="30"/>
  <c r="AB239" i="30"/>
  <c r="AB71" i="30"/>
  <c r="AB140" i="30"/>
  <c r="AB240" i="30"/>
  <c r="AB113" i="30"/>
  <c r="AB109" i="30"/>
  <c r="AB72" i="30"/>
  <c r="AB73" i="30"/>
  <c r="AB246" i="30"/>
  <c r="AB250" i="30"/>
  <c r="AB135" i="30"/>
  <c r="AB55" i="30"/>
  <c r="AB147" i="30"/>
  <c r="AB95" i="30"/>
  <c r="AB98" i="30"/>
  <c r="AB53" i="30"/>
  <c r="AB238" i="30"/>
  <c r="AB242" i="30"/>
  <c r="AB115" i="30"/>
  <c r="AB142" i="30"/>
  <c r="AB104" i="30"/>
  <c r="AB139" i="30"/>
  <c r="AB146" i="30"/>
  <c r="AB116" i="30"/>
  <c r="AB137" i="30"/>
  <c r="AB260" i="30"/>
  <c r="AB249" i="30"/>
  <c r="AB107" i="30"/>
  <c r="AB134" i="30"/>
  <c r="AB90" i="30"/>
  <c r="AB111" i="30"/>
  <c r="AB118" i="30"/>
  <c r="AB108" i="30"/>
  <c r="AB94" i="30"/>
  <c r="AB245" i="30"/>
  <c r="AB241" i="30"/>
  <c r="AB93" i="30"/>
  <c r="AB114" i="30"/>
  <c r="AB84" i="30"/>
  <c r="AB103" i="30"/>
  <c r="AB110" i="30"/>
  <c r="AB101" i="30"/>
  <c r="AB117" i="30"/>
  <c r="AB237" i="30"/>
  <c r="AB262" i="30"/>
  <c r="AB80" i="30"/>
  <c r="AB106" i="30"/>
  <c r="AB52" i="30"/>
  <c r="AB83" i="30"/>
  <c r="AB76" i="30"/>
  <c r="AB91" i="30"/>
  <c r="AB102" i="30"/>
  <c r="AB244" i="30"/>
  <c r="AB251" i="30"/>
  <c r="AB78" i="30"/>
  <c r="AB148" i="30"/>
  <c r="AB243" i="30"/>
  <c r="AB138" i="30"/>
  <c r="AB136" i="30"/>
  <c r="AB77" i="30"/>
  <c r="AB54" i="30"/>
  <c r="AB45" i="30"/>
  <c r="AB247" i="30"/>
  <c r="AB105" i="30"/>
  <c r="AB252" i="30"/>
  <c r="AB92" i="30"/>
  <c r="AB263" i="30"/>
  <c r="AB79" i="30"/>
  <c r="AB248" i="30"/>
  <c r="AB141" i="30"/>
  <c r="G247" i="30"/>
  <c r="G148" i="30"/>
  <c r="G147" i="30"/>
  <c r="G240" i="30"/>
  <c r="G116" i="30"/>
  <c r="G79" i="30"/>
  <c r="G182" i="30" s="1"/>
  <c r="G45" i="30"/>
  <c r="G107" i="30"/>
  <c r="G142" i="30"/>
  <c r="G251" i="30"/>
  <c r="G239" i="30"/>
  <c r="G140" i="30"/>
  <c r="G139" i="30"/>
  <c r="G137" i="30"/>
  <c r="G108" i="30"/>
  <c r="G115" i="30"/>
  <c r="G141" i="30"/>
  <c r="G71" i="30"/>
  <c r="G98" i="30"/>
  <c r="G193" i="30" s="1"/>
  <c r="G243" i="30"/>
  <c r="G261" i="30"/>
  <c r="G111" i="30"/>
  <c r="G117" i="30"/>
  <c r="G94" i="30"/>
  <c r="G77" i="30"/>
  <c r="G110" i="30"/>
  <c r="G106" i="30"/>
  <c r="G250" i="30"/>
  <c r="G246" i="30"/>
  <c r="G104" i="30"/>
  <c r="G103" i="30"/>
  <c r="G109" i="30"/>
  <c r="G72" i="30"/>
  <c r="G53" i="30"/>
  <c r="G102" i="30"/>
  <c r="G93" i="30"/>
  <c r="G242" i="30"/>
  <c r="G238" i="30"/>
  <c r="G90" i="30"/>
  <c r="G248" i="30"/>
  <c r="G101" i="30"/>
  <c r="G252" i="30"/>
  <c r="G134" i="30"/>
  <c r="G80" i="30"/>
  <c r="G83" i="30"/>
  <c r="G249" i="30"/>
  <c r="G263" i="30"/>
  <c r="G84" i="30"/>
  <c r="G183" i="30" s="1"/>
  <c r="G146" i="30"/>
  <c r="G186" i="30" s="1"/>
  <c r="G95" i="30"/>
  <c r="G245" i="30"/>
  <c r="G114" i="30"/>
  <c r="G78" i="30"/>
  <c r="G76" i="30"/>
  <c r="G180" i="30" s="1"/>
  <c r="G262" i="30"/>
  <c r="G244" i="30"/>
  <c r="G236" i="30"/>
  <c r="G118" i="30"/>
  <c r="G136" i="30"/>
  <c r="G91" i="30"/>
  <c r="G92" i="30"/>
  <c r="G135" i="30"/>
  <c r="G191" i="30" s="1"/>
  <c r="G55" i="30"/>
  <c r="G206" i="30" s="1"/>
  <c r="G52" i="30"/>
  <c r="G178" i="30" s="1"/>
  <c r="G138" i="30"/>
  <c r="G73" i="30"/>
  <c r="G202" i="30" s="1"/>
  <c r="G237" i="30"/>
  <c r="G113" i="30"/>
  <c r="G54" i="30"/>
  <c r="G205" i="30" s="1"/>
  <c r="G260" i="30"/>
  <c r="G241" i="30"/>
  <c r="G105" i="30"/>
  <c r="AH205" i="30"/>
  <c r="AH193" i="30"/>
  <c r="AH174" i="30"/>
  <c r="AH183" i="30"/>
  <c r="AH203" i="30"/>
  <c r="AH197" i="30"/>
  <c r="AH176" i="30"/>
  <c r="AH194" i="30"/>
  <c r="AH180" i="30"/>
  <c r="AH189" i="30"/>
  <c r="AH207" i="30"/>
  <c r="AH187" i="30"/>
  <c r="AH202" i="30"/>
  <c r="AH204" i="30"/>
  <c r="AH186" i="30"/>
  <c r="AH184" i="30"/>
  <c r="AH177" i="30"/>
  <c r="AH175" i="30"/>
  <c r="AH181" i="30"/>
  <c r="AH192" i="30"/>
  <c r="AH206" i="30"/>
  <c r="AH201" i="30"/>
  <c r="AH173" i="30"/>
  <c r="AH179" i="30"/>
  <c r="AH191" i="30"/>
  <c r="AH198" i="30"/>
  <c r="AH182" i="30"/>
  <c r="AH200" i="30"/>
  <c r="AH178" i="30"/>
  <c r="AH185" i="30"/>
  <c r="AH190" i="30"/>
  <c r="Y123" i="30"/>
  <c r="Y127" i="30"/>
  <c r="Y228" i="30"/>
  <c r="Y128" i="30"/>
  <c r="Y130" i="30"/>
  <c r="Y122" i="30"/>
  <c r="Y125" i="30"/>
  <c r="Y129" i="30"/>
  <c r="Y121" i="30"/>
  <c r="Y131" i="30"/>
  <c r="Y126" i="30"/>
  <c r="Y124" i="30"/>
  <c r="L129" i="30"/>
  <c r="L190" i="30" s="1"/>
  <c r="L123" i="30"/>
  <c r="L121" i="30"/>
  <c r="L128" i="30"/>
  <c r="L124" i="30"/>
  <c r="L228" i="30"/>
  <c r="L127" i="30"/>
  <c r="L131" i="30"/>
  <c r="L125" i="30"/>
  <c r="L130" i="30"/>
  <c r="L126" i="30"/>
  <c r="L122" i="30"/>
  <c r="R268" i="30"/>
  <c r="R196" i="30"/>
  <c r="R195" i="30"/>
  <c r="R267" i="30"/>
  <c r="R43" i="30"/>
  <c r="R170" i="30"/>
  <c r="Z255" i="30"/>
  <c r="Z87" i="30"/>
  <c r="O214" i="30"/>
  <c r="O58" i="30"/>
  <c r="O59" i="30"/>
  <c r="O216" i="30"/>
  <c r="O213" i="30"/>
  <c r="O61" i="30"/>
  <c r="O64" i="30"/>
  <c r="O212" i="30"/>
  <c r="O217" i="30"/>
  <c r="O211" i="30"/>
  <c r="O68" i="30"/>
  <c r="O223" i="30"/>
  <c r="O44" i="30"/>
  <c r="O222" i="30"/>
  <c r="O67" i="30"/>
  <c r="O60" i="30"/>
  <c r="O215" i="30"/>
  <c r="AH87" i="30"/>
  <c r="AH255" i="30"/>
  <c r="J218" i="30"/>
  <c r="S264" i="30"/>
  <c r="J261" i="30"/>
  <c r="J245" i="30"/>
  <c r="J95" i="30"/>
  <c r="J114" i="30"/>
  <c r="J105" i="30"/>
  <c r="J94" i="30"/>
  <c r="J139" i="30"/>
  <c r="J71" i="30"/>
  <c r="J246" i="30"/>
  <c r="J260" i="30"/>
  <c r="J73" i="30"/>
  <c r="J202" i="30" s="1"/>
  <c r="J106" i="30"/>
  <c r="J98" i="30"/>
  <c r="J193" i="30" s="1"/>
  <c r="J146" i="30"/>
  <c r="J186" i="30" s="1"/>
  <c r="J110" i="30"/>
  <c r="J250" i="30"/>
  <c r="J84" i="30"/>
  <c r="J183" i="30" s="1"/>
  <c r="J263" i="30"/>
  <c r="J238" i="30"/>
  <c r="J249" i="30"/>
  <c r="J136" i="30"/>
  <c r="J92" i="30"/>
  <c r="J91" i="30"/>
  <c r="J118" i="30"/>
  <c r="J80" i="30"/>
  <c r="J104" i="30"/>
  <c r="J79" i="30"/>
  <c r="J182" i="30" s="1"/>
  <c r="J248" i="30"/>
  <c r="J252" i="30"/>
  <c r="J241" i="30"/>
  <c r="J116" i="30"/>
  <c r="J77" i="30"/>
  <c r="J76" i="30"/>
  <c r="J180" i="30" s="1"/>
  <c r="J78" i="30"/>
  <c r="J93" i="30"/>
  <c r="J240" i="30"/>
  <c r="J244" i="30"/>
  <c r="J137" i="30"/>
  <c r="J108" i="30"/>
  <c r="J54" i="30"/>
  <c r="J205" i="30" s="1"/>
  <c r="J53" i="30"/>
  <c r="J45" i="30"/>
  <c r="J52" i="30"/>
  <c r="J178" i="30" s="1"/>
  <c r="J140" i="30"/>
  <c r="J262" i="30"/>
  <c r="J236" i="30"/>
  <c r="J117" i="30"/>
  <c r="J135" i="30"/>
  <c r="J191" i="30" s="1"/>
  <c r="J237" i="30"/>
  <c r="J242" i="30"/>
  <c r="J111" i="30"/>
  <c r="J147" i="30"/>
  <c r="J103" i="30"/>
  <c r="J239" i="30"/>
  <c r="J243" i="30"/>
  <c r="J101" i="30"/>
  <c r="J134" i="30"/>
  <c r="J113" i="30"/>
  <c r="J115" i="30"/>
  <c r="J90" i="30"/>
  <c r="J83" i="30"/>
  <c r="J72" i="30"/>
  <c r="J109" i="30"/>
  <c r="J142" i="30"/>
  <c r="J141" i="30"/>
  <c r="J138" i="30"/>
  <c r="J102" i="30"/>
  <c r="J107" i="30"/>
  <c r="J251" i="30"/>
  <c r="J55" i="30"/>
  <c r="J206" i="30" s="1"/>
  <c r="J247" i="30"/>
  <c r="I241" i="30"/>
  <c r="I245" i="30"/>
  <c r="I238" i="30"/>
  <c r="I109" i="30"/>
  <c r="I80" i="30"/>
  <c r="I114" i="30"/>
  <c r="I72" i="30"/>
  <c r="I73" i="30"/>
  <c r="I202" i="30" s="1"/>
  <c r="I98" i="30"/>
  <c r="I193" i="30" s="1"/>
  <c r="I263" i="30"/>
  <c r="I237" i="30"/>
  <c r="I146" i="30"/>
  <c r="I186" i="30" s="1"/>
  <c r="I243" i="30"/>
  <c r="I79" i="30"/>
  <c r="I182" i="30" s="1"/>
  <c r="I106" i="30"/>
  <c r="I113" i="30"/>
  <c r="I139" i="30"/>
  <c r="I83" i="30"/>
  <c r="I248" i="30"/>
  <c r="I252" i="30"/>
  <c r="I138" i="30"/>
  <c r="I136" i="30"/>
  <c r="I78" i="30"/>
  <c r="I92" i="30"/>
  <c r="I94" i="30"/>
  <c r="I108" i="30"/>
  <c r="I104" i="30"/>
  <c r="I240" i="30"/>
  <c r="I244" i="30"/>
  <c r="I118" i="30"/>
  <c r="I116" i="30"/>
  <c r="I71" i="30"/>
  <c r="I77" i="30"/>
  <c r="I141" i="30"/>
  <c r="I95" i="30"/>
  <c r="I91" i="30"/>
  <c r="I262" i="30"/>
  <c r="I236" i="30"/>
  <c r="I110" i="30"/>
  <c r="I135" i="30"/>
  <c r="I191" i="30" s="1"/>
  <c r="I55" i="30"/>
  <c r="I206" i="30" s="1"/>
  <c r="I54" i="30"/>
  <c r="I205" i="30" s="1"/>
  <c r="I76" i="30"/>
  <c r="I180" i="30" s="1"/>
  <c r="I53" i="30"/>
  <c r="I249" i="30"/>
  <c r="I260" i="30"/>
  <c r="I242" i="30"/>
  <c r="I117" i="30"/>
  <c r="I93" i="30"/>
  <c r="I134" i="30"/>
  <c r="I84" i="30"/>
  <c r="I183" i="30" s="1"/>
  <c r="I90" i="30"/>
  <c r="I105" i="30"/>
  <c r="I103" i="30"/>
  <c r="I251" i="30"/>
  <c r="I148" i="30"/>
  <c r="I188" i="30" s="1"/>
  <c r="I102" i="30"/>
  <c r="I45" i="30"/>
  <c r="I137" i="30"/>
  <c r="I111" i="30"/>
  <c r="I115" i="30"/>
  <c r="I52" i="30"/>
  <c r="I178" i="30" s="1"/>
  <c r="I107" i="30"/>
  <c r="I147" i="30"/>
  <c r="I247" i="30"/>
  <c r="I246" i="30"/>
  <c r="I140" i="30"/>
  <c r="I261" i="30"/>
  <c r="I250" i="30"/>
  <c r="I239" i="30"/>
  <c r="I142" i="30"/>
  <c r="I101" i="30"/>
  <c r="AC264" i="30"/>
  <c r="N250" i="30"/>
  <c r="N260" i="30"/>
  <c r="N148" i="30"/>
  <c r="N146" i="30"/>
  <c r="N117" i="30"/>
  <c r="N111" i="30"/>
  <c r="N107" i="30"/>
  <c r="N79" i="30"/>
  <c r="N114" i="30"/>
  <c r="N242" i="30"/>
  <c r="N141" i="30"/>
  <c r="N140" i="30"/>
  <c r="N138" i="30"/>
  <c r="N109" i="30"/>
  <c r="N90" i="30"/>
  <c r="N93" i="30"/>
  <c r="N72" i="30"/>
  <c r="N92" i="30"/>
  <c r="N263" i="30"/>
  <c r="N113" i="30"/>
  <c r="N118" i="30"/>
  <c r="N101" i="30"/>
  <c r="N80" i="30"/>
  <c r="N83" i="30"/>
  <c r="N142" i="30"/>
  <c r="N116" i="30"/>
  <c r="N252" i="30"/>
  <c r="N248" i="30"/>
  <c r="N105" i="30"/>
  <c r="N104" i="30"/>
  <c r="N110" i="30"/>
  <c r="N95" i="30"/>
  <c r="N78" i="30"/>
  <c r="N241" i="30"/>
  <c r="N94" i="30"/>
  <c r="N45" i="30"/>
  <c r="N244" i="30"/>
  <c r="N240" i="30"/>
  <c r="N98" i="30"/>
  <c r="N246" i="30"/>
  <c r="N102" i="30"/>
  <c r="N73" i="30"/>
  <c r="N54" i="30"/>
  <c r="N135" i="30"/>
  <c r="N84" i="30"/>
  <c r="N236" i="30"/>
  <c r="N262" i="30"/>
  <c r="N91" i="30"/>
  <c r="N147" i="30"/>
  <c r="N261" i="30"/>
  <c r="N249" i="30"/>
  <c r="N108" i="30"/>
  <c r="N106" i="30"/>
  <c r="N77" i="30"/>
  <c r="N243" i="30"/>
  <c r="N239" i="30"/>
  <c r="N53" i="30"/>
  <c r="N237" i="30"/>
  <c r="N137" i="30"/>
  <c r="N134" i="30"/>
  <c r="N52" i="30"/>
  <c r="N103" i="30"/>
  <c r="N115" i="30"/>
  <c r="N55" i="30"/>
  <c r="N251" i="30"/>
  <c r="N136" i="30"/>
  <c r="N247" i="30"/>
  <c r="N76" i="30"/>
  <c r="N139" i="30"/>
  <c r="N245" i="30"/>
  <c r="N71" i="30"/>
  <c r="N238" i="30"/>
  <c r="X165" i="30"/>
  <c r="X164" i="30"/>
  <c r="X166" i="30"/>
  <c r="G218" i="30"/>
  <c r="Y166" i="30"/>
  <c r="Y165" i="30"/>
  <c r="Y164" i="30"/>
  <c r="AE164" i="30"/>
  <c r="AE166" i="30"/>
  <c r="AE165" i="30"/>
  <c r="W218" i="30"/>
  <c r="J204" i="30"/>
  <c r="J192" i="30"/>
  <c r="J203" i="30"/>
  <c r="J185" i="30"/>
  <c r="J198" i="30"/>
  <c r="J207" i="30"/>
  <c r="J194" i="30"/>
  <c r="J187" i="30"/>
  <c r="J177" i="30"/>
  <c r="J189" i="30"/>
  <c r="J179" i="30"/>
  <c r="J181" i="30"/>
  <c r="AD213" i="30"/>
  <c r="AD58" i="30"/>
  <c r="AD222" i="30"/>
  <c r="AD212" i="30"/>
  <c r="AD214" i="30"/>
  <c r="AD61" i="30"/>
  <c r="AD60" i="30"/>
  <c r="AD68" i="30"/>
  <c r="AD44" i="30"/>
  <c r="AD59" i="30"/>
  <c r="AD216" i="30"/>
  <c r="AD67" i="30"/>
  <c r="AD217" i="30"/>
  <c r="AD215" i="30"/>
  <c r="AD211" i="30"/>
  <c r="AD223" i="30"/>
  <c r="AD64" i="30"/>
  <c r="S255" i="30"/>
  <c r="S87" i="30"/>
  <c r="L195" i="30"/>
  <c r="L196" i="30"/>
  <c r="L43" i="30"/>
  <c r="L170" i="30"/>
  <c r="L267" i="30"/>
  <c r="L268" i="30"/>
  <c r="E202" i="28"/>
  <c r="U163" i="39" s="1"/>
  <c r="E200" i="28"/>
  <c r="U161" i="39" s="1"/>
  <c r="E217" i="28"/>
  <c r="U178" i="39" s="1"/>
  <c r="E68" i="28"/>
  <c r="U29" i="39" s="1"/>
  <c r="E116" i="28"/>
  <c r="U77" i="39" s="1"/>
  <c r="E147" i="28"/>
  <c r="U109" i="39" s="1"/>
  <c r="E91" i="28"/>
  <c r="U52" i="39" s="1"/>
  <c r="G179" i="28"/>
  <c r="E52" i="28"/>
  <c r="U13" i="39" s="1"/>
  <c r="E102" i="28"/>
  <c r="U63" i="39" s="1"/>
  <c r="E109" i="28"/>
  <c r="U70" i="39" s="1"/>
  <c r="E107" i="28"/>
  <c r="U68" i="39" s="1"/>
  <c r="E248" i="28"/>
  <c r="U207" i="39" s="1"/>
  <c r="E245" i="28"/>
  <c r="U204" i="39" s="1"/>
  <c r="E193" i="26"/>
  <c r="S154" i="39" s="1"/>
  <c r="E208" i="28"/>
  <c r="U169" i="39" s="1"/>
  <c r="E129" i="28"/>
  <c r="U90" i="39" s="1"/>
  <c r="E124" i="28"/>
  <c r="U85" i="39" s="1"/>
  <c r="E180" i="26"/>
  <c r="S141" i="39" s="1"/>
  <c r="H55" i="33"/>
  <c r="H54" i="33"/>
  <c r="L49" i="33"/>
  <c r="L47" i="33"/>
  <c r="H48" i="33"/>
  <c r="L52" i="33"/>
  <c r="L50" i="33"/>
  <c r="L54" i="33"/>
  <c r="H50" i="33"/>
  <c r="L51" i="33"/>
  <c r="H47" i="33"/>
  <c r="H52" i="33"/>
  <c r="H49" i="33"/>
  <c r="H51" i="33"/>
  <c r="L53" i="33"/>
  <c r="H53" i="33"/>
  <c r="H56" i="33"/>
  <c r="L48" i="33"/>
  <c r="V201" i="30"/>
  <c r="V197" i="30"/>
  <c r="V194" i="30"/>
  <c r="V174" i="30"/>
  <c r="V193" i="30"/>
  <c r="V205" i="30"/>
  <c r="V186" i="30"/>
  <c r="V185" i="30"/>
  <c r="V191" i="30"/>
  <c r="V177" i="30"/>
  <c r="V202" i="30"/>
  <c r="V180" i="30"/>
  <c r="V190" i="30"/>
  <c r="V203" i="30"/>
  <c r="V200" i="30"/>
  <c r="V179" i="30"/>
  <c r="V176" i="30"/>
  <c r="V183" i="30"/>
  <c r="V187" i="30"/>
  <c r="V192" i="30"/>
  <c r="V189" i="30"/>
  <c r="V198" i="30"/>
  <c r="V207" i="30"/>
  <c r="V204" i="30"/>
  <c r="V206" i="30"/>
  <c r="V173" i="30"/>
  <c r="V175" i="30"/>
  <c r="V184" i="30"/>
  <c r="V178" i="30"/>
  <c r="V181" i="30"/>
  <c r="V182" i="30"/>
  <c r="U218" i="30"/>
  <c r="AC218" i="30"/>
  <c r="T165" i="30"/>
  <c r="T164" i="30"/>
  <c r="T166" i="30"/>
  <c r="Y196" i="30"/>
  <c r="Y43" i="30"/>
  <c r="Y195" i="30"/>
  <c r="Y170" i="30"/>
  <c r="Y268" i="30"/>
  <c r="Y267" i="30"/>
  <c r="W255" i="30"/>
  <c r="W87" i="30"/>
  <c r="AF218" i="30"/>
  <c r="M61" i="30"/>
  <c r="M176" i="30" s="1"/>
  <c r="M64" i="30"/>
  <c r="M214" i="30"/>
  <c r="M59" i="30"/>
  <c r="M174" i="30" s="1"/>
  <c r="M223" i="30"/>
  <c r="M222" i="30"/>
  <c r="M68" i="30"/>
  <c r="M44" i="30"/>
  <c r="M211" i="30"/>
  <c r="M58" i="30"/>
  <c r="M173" i="30" s="1"/>
  <c r="M60" i="30"/>
  <c r="M175" i="30" s="1"/>
  <c r="M212" i="30"/>
  <c r="M215" i="30"/>
  <c r="M217" i="30"/>
  <c r="M216" i="30"/>
  <c r="M213" i="30"/>
  <c r="M67" i="30"/>
  <c r="AG255" i="30"/>
  <c r="AG87" i="30"/>
  <c r="G125" i="30"/>
  <c r="G121" i="30"/>
  <c r="G228" i="30"/>
  <c r="G128" i="30"/>
  <c r="G122" i="30"/>
  <c r="G124" i="30"/>
  <c r="G131" i="30"/>
  <c r="G127" i="30"/>
  <c r="G123" i="30"/>
  <c r="G130" i="30"/>
  <c r="G126" i="30"/>
  <c r="G129" i="30"/>
  <c r="G190" i="30" s="1"/>
  <c r="R264" i="30"/>
  <c r="H255" i="30"/>
  <c r="H87" i="30"/>
  <c r="H184" i="30" s="1"/>
  <c r="H263" i="30"/>
  <c r="H237" i="30"/>
  <c r="H103" i="30"/>
  <c r="H117" i="30"/>
  <c r="H135" i="30"/>
  <c r="H191" i="30" s="1"/>
  <c r="H55" i="30"/>
  <c r="H206" i="30" s="1"/>
  <c r="H114" i="30"/>
  <c r="H54" i="30"/>
  <c r="H205" i="30" s="1"/>
  <c r="H142" i="30"/>
  <c r="H248" i="30"/>
  <c r="H247" i="30"/>
  <c r="H83" i="30"/>
  <c r="H243" i="30"/>
  <c r="H115" i="30"/>
  <c r="H140" i="30"/>
  <c r="H84" i="30"/>
  <c r="H183" i="30" s="1"/>
  <c r="H109" i="30"/>
  <c r="H105" i="30"/>
  <c r="H240" i="30"/>
  <c r="H262" i="30"/>
  <c r="H45" i="30"/>
  <c r="H136" i="30"/>
  <c r="H107" i="30"/>
  <c r="H101" i="30"/>
  <c r="H113" i="30"/>
  <c r="H90" i="30"/>
  <c r="H98" i="30"/>
  <c r="H193" i="30" s="1"/>
  <c r="H261" i="30"/>
  <c r="H244" i="30"/>
  <c r="H146" i="30"/>
  <c r="H186" i="30" s="1"/>
  <c r="H116" i="30"/>
  <c r="H93" i="30"/>
  <c r="H77" i="30"/>
  <c r="H92" i="30"/>
  <c r="H73" i="30"/>
  <c r="H202" i="30" s="1"/>
  <c r="H91" i="30"/>
  <c r="H250" i="30"/>
  <c r="H246" i="30"/>
  <c r="H236" i="30"/>
  <c r="H138" i="30"/>
  <c r="H108" i="30"/>
  <c r="H80" i="30"/>
  <c r="H53" i="30"/>
  <c r="H251" i="30"/>
  <c r="H106" i="30"/>
  <c r="H104" i="30"/>
  <c r="H242" i="30"/>
  <c r="H238" i="30"/>
  <c r="H147" i="30"/>
  <c r="H118" i="30"/>
  <c r="H94" i="30"/>
  <c r="H79" i="30"/>
  <c r="H182" i="30" s="1"/>
  <c r="H239" i="30"/>
  <c r="H141" i="30"/>
  <c r="H95" i="30"/>
  <c r="H241" i="30"/>
  <c r="H245" i="30"/>
  <c r="H111" i="30"/>
  <c r="H137" i="30"/>
  <c r="H252" i="30"/>
  <c r="H71" i="30"/>
  <c r="H134" i="30"/>
  <c r="H102" i="30"/>
  <c r="H52" i="30"/>
  <c r="H178" i="30" s="1"/>
  <c r="H249" i="30"/>
  <c r="H76" i="30"/>
  <c r="H180" i="30" s="1"/>
  <c r="H260" i="30"/>
  <c r="H139" i="30"/>
  <c r="H110" i="30"/>
  <c r="H72" i="30"/>
  <c r="H148" i="30"/>
  <c r="H78" i="30"/>
  <c r="W262" i="30"/>
  <c r="W148" i="30"/>
  <c r="W147" i="30"/>
  <c r="W137" i="30"/>
  <c r="W116" i="30"/>
  <c r="W115" i="30"/>
  <c r="W113" i="30"/>
  <c r="W107" i="30"/>
  <c r="W135" i="30"/>
  <c r="W247" i="30"/>
  <c r="W140" i="30"/>
  <c r="W139" i="30"/>
  <c r="W117" i="30"/>
  <c r="W108" i="30"/>
  <c r="W92" i="30"/>
  <c r="W71" i="30"/>
  <c r="W98" i="30"/>
  <c r="W105" i="30"/>
  <c r="W251" i="30"/>
  <c r="W239" i="30"/>
  <c r="W111" i="30"/>
  <c r="W109" i="30"/>
  <c r="W94" i="30"/>
  <c r="W45" i="30"/>
  <c r="W134" i="30"/>
  <c r="W55" i="30"/>
  <c r="W53" i="30"/>
  <c r="W243" i="30"/>
  <c r="W261" i="30"/>
  <c r="W104" i="30"/>
  <c r="W103" i="30"/>
  <c r="W101" i="30"/>
  <c r="W72" i="30"/>
  <c r="W114" i="30"/>
  <c r="W110" i="30"/>
  <c r="W141" i="30"/>
  <c r="W250" i="30"/>
  <c r="W246" i="30"/>
  <c r="W90" i="30"/>
  <c r="W146" i="30"/>
  <c r="W95" i="30"/>
  <c r="W263" i="30"/>
  <c r="W102" i="30"/>
  <c r="W93" i="30"/>
  <c r="W106" i="30"/>
  <c r="W242" i="30"/>
  <c r="W238" i="30"/>
  <c r="W84" i="30"/>
  <c r="W138" i="30"/>
  <c r="W73" i="30"/>
  <c r="W260" i="30"/>
  <c r="W80" i="30"/>
  <c r="W83" i="30"/>
  <c r="W91" i="30"/>
  <c r="W241" i="30"/>
  <c r="W248" i="30"/>
  <c r="W245" i="30"/>
  <c r="W244" i="30"/>
  <c r="W136" i="30"/>
  <c r="W142" i="30"/>
  <c r="W54" i="30"/>
  <c r="W240" i="30"/>
  <c r="W77" i="30"/>
  <c r="W78" i="30"/>
  <c r="W76" i="30"/>
  <c r="W249" i="30"/>
  <c r="W79" i="30"/>
  <c r="W252" i="30"/>
  <c r="W52" i="30"/>
  <c r="W118" i="30"/>
  <c r="W236" i="30"/>
  <c r="W237" i="30"/>
  <c r="K164" i="30"/>
  <c r="K166" i="30"/>
  <c r="K165" i="30"/>
  <c r="N213" i="30"/>
  <c r="N58" i="30"/>
  <c r="N216" i="30"/>
  <c r="N67" i="30"/>
  <c r="N61" i="30"/>
  <c r="N223" i="30"/>
  <c r="N217" i="30"/>
  <c r="N215" i="30"/>
  <c r="N64" i="30"/>
  <c r="N211" i="30"/>
  <c r="N212" i="30"/>
  <c r="N60" i="30"/>
  <c r="N68" i="30"/>
  <c r="N214" i="30"/>
  <c r="N222" i="30"/>
  <c r="N44" i="30"/>
  <c r="N59" i="30"/>
  <c r="S218" i="30"/>
  <c r="N218" i="30"/>
  <c r="S121" i="30"/>
  <c r="S125" i="30"/>
  <c r="S128" i="30"/>
  <c r="S127" i="30"/>
  <c r="S131" i="30"/>
  <c r="S228" i="30"/>
  <c r="S123" i="30"/>
  <c r="S130" i="30"/>
  <c r="S126" i="30"/>
  <c r="S129" i="30"/>
  <c r="S124" i="30"/>
  <c r="S122" i="30"/>
  <c r="AD164" i="30"/>
  <c r="AD166" i="30"/>
  <c r="AD165" i="30"/>
  <c r="AA129" i="30"/>
  <c r="AA121" i="30"/>
  <c r="AA126" i="30"/>
  <c r="AA128" i="30"/>
  <c r="AA228" i="30"/>
  <c r="AA131" i="30"/>
  <c r="AA127" i="30"/>
  <c r="AA123" i="30"/>
  <c r="AA122" i="30"/>
  <c r="AA125" i="30"/>
  <c r="AA130" i="30"/>
  <c r="AA124" i="30"/>
  <c r="AC211" i="30"/>
  <c r="AC58" i="30"/>
  <c r="AC59" i="30"/>
  <c r="AC217" i="30"/>
  <c r="AC67" i="30"/>
  <c r="AC216" i="30"/>
  <c r="AC215" i="30"/>
  <c r="AC61" i="30"/>
  <c r="AC44" i="30"/>
  <c r="AC222" i="30"/>
  <c r="AC60" i="30"/>
  <c r="AC214" i="30"/>
  <c r="AC223" i="30"/>
  <c r="AC68" i="30"/>
  <c r="AC64" i="30"/>
  <c r="AC212" i="30"/>
  <c r="AC213" i="30"/>
  <c r="Q241" i="30"/>
  <c r="Q245" i="30"/>
  <c r="Q138" i="30"/>
  <c r="Q136" i="30"/>
  <c r="Q93" i="30"/>
  <c r="Q114" i="30"/>
  <c r="Q139" i="30"/>
  <c r="Q84" i="30"/>
  <c r="Q263" i="30"/>
  <c r="Q237" i="30"/>
  <c r="Q118" i="30"/>
  <c r="Q116" i="30"/>
  <c r="Q80" i="30"/>
  <c r="Q106" i="30"/>
  <c r="Q105" i="30"/>
  <c r="Q72" i="30"/>
  <c r="Q90" i="30"/>
  <c r="Q248" i="30"/>
  <c r="Q252" i="30"/>
  <c r="Q110" i="30"/>
  <c r="Q261" i="30"/>
  <c r="Q79" i="30"/>
  <c r="Q92" i="30"/>
  <c r="Q91" i="30"/>
  <c r="Q238" i="30"/>
  <c r="Q73" i="30"/>
  <c r="Q240" i="30"/>
  <c r="Q244" i="30"/>
  <c r="Q102" i="30"/>
  <c r="Q251" i="30"/>
  <c r="Q78" i="30"/>
  <c r="Q77" i="30"/>
  <c r="Q147" i="30"/>
  <c r="Q140" i="30"/>
  <c r="Q141" i="30"/>
  <c r="Q262" i="30"/>
  <c r="Q236" i="30"/>
  <c r="Q246" i="30"/>
  <c r="Q242" i="30"/>
  <c r="Q71" i="30"/>
  <c r="Q54" i="30"/>
  <c r="Q104" i="30"/>
  <c r="Q94" i="30"/>
  <c r="Q95" i="30"/>
  <c r="Q247" i="30"/>
  <c r="Q250" i="30"/>
  <c r="Q137" i="30"/>
  <c r="Q135" i="30"/>
  <c r="Q55" i="30"/>
  <c r="Q108" i="30"/>
  <c r="Q101" i="30"/>
  <c r="Q148" i="30"/>
  <c r="Q76" i="30"/>
  <c r="Q249" i="30"/>
  <c r="Q260" i="30"/>
  <c r="Q146" i="30"/>
  <c r="Q109" i="30"/>
  <c r="Q107" i="30"/>
  <c r="Q134" i="30"/>
  <c r="Q83" i="30"/>
  <c r="Q103" i="30"/>
  <c r="Q45" i="30"/>
  <c r="Q111" i="30"/>
  <c r="Q113" i="30"/>
  <c r="Q239" i="30"/>
  <c r="Q52" i="30"/>
  <c r="Q243" i="30"/>
  <c r="Q117" i="30"/>
  <c r="Q115" i="30"/>
  <c r="Q142" i="30"/>
  <c r="Q53" i="30"/>
  <c r="Q98" i="30"/>
  <c r="AE262" i="30"/>
  <c r="AE245" i="30"/>
  <c r="AE52" i="30"/>
  <c r="AE138" i="30"/>
  <c r="AE73" i="30"/>
  <c r="AE55" i="30"/>
  <c r="AE141" i="30"/>
  <c r="AE80" i="30"/>
  <c r="AE76" i="30"/>
  <c r="AE247" i="30"/>
  <c r="AE240" i="30"/>
  <c r="AE244" i="30"/>
  <c r="AE118" i="30"/>
  <c r="AE136" i="30"/>
  <c r="AE134" i="30"/>
  <c r="AE105" i="30"/>
  <c r="AE78" i="30"/>
  <c r="AE93" i="30"/>
  <c r="AE251" i="30"/>
  <c r="AE239" i="30"/>
  <c r="AE148" i="30"/>
  <c r="AE236" i="30"/>
  <c r="AE248" i="30"/>
  <c r="AE116" i="30"/>
  <c r="AE107" i="30"/>
  <c r="AE135" i="30"/>
  <c r="AE54" i="30"/>
  <c r="AE83" i="30"/>
  <c r="AE243" i="30"/>
  <c r="AE261" i="30"/>
  <c r="AE140" i="30"/>
  <c r="AE147" i="30"/>
  <c r="AE137" i="30"/>
  <c r="AE108" i="30"/>
  <c r="AE91" i="30"/>
  <c r="AE92" i="30"/>
  <c r="AE237" i="30"/>
  <c r="AE250" i="30"/>
  <c r="AE246" i="30"/>
  <c r="AE139" i="30"/>
  <c r="AE117" i="30"/>
  <c r="AE94" i="30"/>
  <c r="AE79" i="30"/>
  <c r="AE45" i="30"/>
  <c r="AE142" i="30"/>
  <c r="AE242" i="30"/>
  <c r="AE238" i="30"/>
  <c r="AE104" i="30"/>
  <c r="AE111" i="30"/>
  <c r="AE109" i="30"/>
  <c r="AE72" i="30"/>
  <c r="AE106" i="30"/>
  <c r="AE263" i="30"/>
  <c r="AE114" i="30"/>
  <c r="AE241" i="30"/>
  <c r="AE260" i="30"/>
  <c r="AE84" i="30"/>
  <c r="AE146" i="30"/>
  <c r="AE95" i="30"/>
  <c r="AE98" i="30"/>
  <c r="AE53" i="30"/>
  <c r="AE102" i="30"/>
  <c r="AE113" i="30"/>
  <c r="AE77" i="30"/>
  <c r="AE115" i="30"/>
  <c r="AE249" i="30"/>
  <c r="AE71" i="30"/>
  <c r="AE252" i="30"/>
  <c r="AE90" i="30"/>
  <c r="AE103" i="30"/>
  <c r="AE110" i="30"/>
  <c r="AE101" i="30"/>
  <c r="AH264" i="30"/>
  <c r="N127" i="30"/>
  <c r="N130" i="30"/>
  <c r="N126" i="30"/>
  <c r="N121" i="30"/>
  <c r="N131" i="30"/>
  <c r="N228" i="30"/>
  <c r="N122" i="30"/>
  <c r="N125" i="30"/>
  <c r="N129" i="30"/>
  <c r="N128" i="30"/>
  <c r="N123" i="30"/>
  <c r="N124" i="30"/>
  <c r="V214" i="30"/>
  <c r="V64" i="30"/>
  <c r="V60" i="30"/>
  <c r="V213" i="30"/>
  <c r="V44" i="30"/>
  <c r="V58" i="30"/>
  <c r="V217" i="30"/>
  <c r="V61" i="30"/>
  <c r="V212" i="30"/>
  <c r="V68" i="30"/>
  <c r="V216" i="30"/>
  <c r="V222" i="30"/>
  <c r="V59" i="30"/>
  <c r="V215" i="30"/>
  <c r="V211" i="30"/>
  <c r="V223" i="30"/>
  <c r="V67" i="30"/>
  <c r="L264" i="30"/>
  <c r="S190" i="30"/>
  <c r="S207" i="30"/>
  <c r="S173" i="30"/>
  <c r="S179" i="30"/>
  <c r="S206" i="30"/>
  <c r="S204" i="30"/>
  <c r="S193" i="30"/>
  <c r="S191" i="30"/>
  <c r="S202" i="30"/>
  <c r="S178" i="30"/>
  <c r="S182" i="30"/>
  <c r="S180" i="30"/>
  <c r="S176" i="30"/>
  <c r="S203" i="30"/>
  <c r="S174" i="30"/>
  <c r="S184" i="30"/>
  <c r="S187" i="30"/>
  <c r="S205" i="30"/>
  <c r="S200" i="30"/>
  <c r="S177" i="30"/>
  <c r="S198" i="30"/>
  <c r="S175" i="30"/>
  <c r="S181" i="30"/>
  <c r="S186" i="30"/>
  <c r="S192" i="30"/>
  <c r="S183" i="30"/>
  <c r="S201" i="30"/>
  <c r="S197" i="30"/>
  <c r="S194" i="30"/>
  <c r="S185" i="30"/>
  <c r="S189" i="30"/>
  <c r="AF264" i="30"/>
  <c r="Y264" i="30"/>
  <c r="E180" i="28"/>
  <c r="U141" i="39" s="1"/>
  <c r="E203" i="28"/>
  <c r="U164" i="39" s="1"/>
  <c r="E197" i="28"/>
  <c r="U158" i="39" s="1"/>
  <c r="E222" i="28"/>
  <c r="U183" i="39" s="1"/>
  <c r="E216" i="28"/>
  <c r="U177" i="39" s="1"/>
  <c r="E214" i="28"/>
  <c r="U175" i="39" s="1"/>
  <c r="E176" i="26"/>
  <c r="S137" i="39" s="1"/>
  <c r="E170" i="28"/>
  <c r="E164" i="28"/>
  <c r="U127" i="39" s="1"/>
  <c r="E160" i="28"/>
  <c r="U122" i="39" s="1"/>
  <c r="E79" i="28"/>
  <c r="U40" i="39" s="1"/>
  <c r="E134" i="28"/>
  <c r="U96" i="39" s="1"/>
  <c r="E249" i="28"/>
  <c r="U208" i="39" s="1"/>
  <c r="G193" i="28"/>
  <c r="E98" i="28"/>
  <c r="U59" i="39" s="1"/>
  <c r="G183" i="28"/>
  <c r="E84" i="28"/>
  <c r="U45" i="39" s="1"/>
  <c r="E108" i="28"/>
  <c r="U69" i="39" s="1"/>
  <c r="E148" i="28"/>
  <c r="U110" i="39" s="1"/>
  <c r="E55" i="28"/>
  <c r="U16" i="39" s="1"/>
  <c r="E239" i="28"/>
  <c r="U198" i="39" s="1"/>
  <c r="AH221" i="28"/>
  <c r="E228" i="28"/>
  <c r="U189" i="39" s="1"/>
  <c r="E126" i="28"/>
  <c r="U87" i="39" s="1"/>
  <c r="AG215" i="30"/>
  <c r="AG214" i="30"/>
  <c r="AG213" i="30"/>
  <c r="AG211" i="30"/>
  <c r="AG212" i="30"/>
  <c r="AG58" i="30"/>
  <c r="AG217" i="30"/>
  <c r="AG68" i="30"/>
  <c r="AG67" i="30"/>
  <c r="AG59" i="30"/>
  <c r="AG216" i="30"/>
  <c r="AG64" i="30"/>
  <c r="AG223" i="30"/>
  <c r="AG222" i="30"/>
  <c r="AG60" i="30"/>
  <c r="AG44" i="30"/>
  <c r="AG61" i="30"/>
  <c r="AG190" i="30"/>
  <c r="AG185" i="30"/>
  <c r="AG205" i="30"/>
  <c r="AG193" i="30"/>
  <c r="AG182" i="30"/>
  <c r="AG178" i="30"/>
  <c r="AG197" i="30"/>
  <c r="AG176" i="30"/>
  <c r="AG174" i="30"/>
  <c r="AG183" i="30"/>
  <c r="AG189" i="30"/>
  <c r="AG207" i="30"/>
  <c r="AG194" i="30"/>
  <c r="AG180" i="30"/>
  <c r="AG200" i="30"/>
  <c r="AG204" i="30"/>
  <c r="AG191" i="30"/>
  <c r="AG187" i="30"/>
  <c r="AG206" i="30"/>
  <c r="AG192" i="30"/>
  <c r="AG186" i="30"/>
  <c r="AG184" i="30"/>
  <c r="AG179" i="30"/>
  <c r="AG198" i="30"/>
  <c r="AG177" i="30"/>
  <c r="AG201" i="30"/>
  <c r="AG173" i="30"/>
  <c r="AG181" i="30"/>
  <c r="AG203" i="30"/>
  <c r="AG202" i="30"/>
  <c r="AG175" i="30"/>
  <c r="X207" i="30"/>
  <c r="X198" i="30"/>
  <c r="X186" i="30"/>
  <c r="X184" i="30"/>
  <c r="X180" i="30"/>
  <c r="X201" i="30"/>
  <c r="X190" i="30"/>
  <c r="X177" i="30"/>
  <c r="X175" i="30"/>
  <c r="X193" i="30"/>
  <c r="X202" i="30"/>
  <c r="X194" i="30"/>
  <c r="X182" i="30"/>
  <c r="X173" i="30"/>
  <c r="X206" i="30"/>
  <c r="X189" i="30"/>
  <c r="X187" i="30"/>
  <c r="X174" i="30"/>
  <c r="X178" i="30"/>
  <c r="X185" i="30"/>
  <c r="X197" i="30"/>
  <c r="X200" i="30"/>
  <c r="X192" i="30"/>
  <c r="X205" i="30"/>
  <c r="X203" i="30"/>
  <c r="X179" i="30"/>
  <c r="X181" i="30"/>
  <c r="X191" i="30"/>
  <c r="X183" i="30"/>
  <c r="X176" i="30"/>
  <c r="X204" i="30"/>
  <c r="AF268" i="30"/>
  <c r="AF267" i="30"/>
  <c r="AF195" i="30"/>
  <c r="AF170" i="30"/>
  <c r="AF43" i="30"/>
  <c r="AF196" i="30"/>
  <c r="AB218" i="30"/>
  <c r="AH222" i="30"/>
  <c r="AH217" i="30"/>
  <c r="AH214" i="30"/>
  <c r="AH60" i="30"/>
  <c r="AH212" i="30"/>
  <c r="AH44" i="30"/>
  <c r="AH211" i="30"/>
  <c r="AH67" i="30"/>
  <c r="AH216" i="30"/>
  <c r="AH58" i="30"/>
  <c r="AH223" i="30"/>
  <c r="AH61" i="30"/>
  <c r="AH215" i="30"/>
  <c r="AH64" i="30"/>
  <c r="AH213" i="30"/>
  <c r="AH68" i="30"/>
  <c r="AH59" i="30"/>
  <c r="J43" i="30"/>
  <c r="J268" i="30"/>
  <c r="J196" i="30"/>
  <c r="J267" i="30"/>
  <c r="J170" i="30"/>
  <c r="J195" i="30"/>
  <c r="O255" i="30"/>
  <c r="O87" i="30"/>
  <c r="V255" i="30"/>
  <c r="V87" i="30"/>
  <c r="X264" i="30"/>
  <c r="H268" i="30"/>
  <c r="H267" i="30"/>
  <c r="H170" i="30"/>
  <c r="H196" i="30"/>
  <c r="H43" i="30"/>
  <c r="H195" i="30"/>
  <c r="H216" i="30"/>
  <c r="H211" i="30"/>
  <c r="H222" i="30"/>
  <c r="H67" i="30"/>
  <c r="H214" i="30"/>
  <c r="H61" i="30"/>
  <c r="H176" i="30" s="1"/>
  <c r="H213" i="30"/>
  <c r="H59" i="30"/>
  <c r="H174" i="30" s="1"/>
  <c r="H212" i="30"/>
  <c r="H64" i="30"/>
  <c r="H68" i="30"/>
  <c r="H44" i="30"/>
  <c r="H217" i="30"/>
  <c r="H215" i="30"/>
  <c r="H60" i="30"/>
  <c r="H175" i="30" s="1"/>
  <c r="H58" i="30"/>
  <c r="H173" i="30" s="1"/>
  <c r="H223" i="30"/>
  <c r="AE170" i="30"/>
  <c r="AE43" i="30"/>
  <c r="AE196" i="30"/>
  <c r="AE268" i="30"/>
  <c r="AE195" i="30"/>
  <c r="AE267" i="30"/>
  <c r="O264" i="30"/>
  <c r="AJ43" i="30"/>
  <c r="AJ196" i="30"/>
  <c r="AJ170" i="30"/>
  <c r="AJ268" i="30"/>
  <c r="AJ195" i="30"/>
  <c r="AJ267" i="30"/>
  <c r="P166" i="30"/>
  <c r="P164" i="30"/>
  <c r="P165" i="30"/>
  <c r="U212" i="30"/>
  <c r="U214" i="30"/>
  <c r="U215" i="30"/>
  <c r="U44" i="30"/>
  <c r="U211" i="30"/>
  <c r="U68" i="30"/>
  <c r="U60" i="30"/>
  <c r="U217" i="30"/>
  <c r="U58" i="30"/>
  <c r="U216" i="30"/>
  <c r="U222" i="30"/>
  <c r="U223" i="30"/>
  <c r="U67" i="30"/>
  <c r="U61" i="30"/>
  <c r="U59" i="30"/>
  <c r="U213" i="30"/>
  <c r="U64" i="30"/>
  <c r="V242" i="30"/>
  <c r="V246" i="30"/>
  <c r="V53" i="30"/>
  <c r="V139" i="30"/>
  <c r="V238" i="30"/>
  <c r="V103" i="30"/>
  <c r="V136" i="30"/>
  <c r="V71" i="30"/>
  <c r="V106" i="30"/>
  <c r="V263" i="30"/>
  <c r="V237" i="30"/>
  <c r="V148" i="30"/>
  <c r="V146" i="30"/>
  <c r="V137" i="30"/>
  <c r="V94" i="30"/>
  <c r="V114" i="30"/>
  <c r="V52" i="30"/>
  <c r="V72" i="30"/>
  <c r="V252" i="30"/>
  <c r="V248" i="30"/>
  <c r="V141" i="30"/>
  <c r="V140" i="30"/>
  <c r="V138" i="30"/>
  <c r="V117" i="30"/>
  <c r="V84" i="30"/>
  <c r="V90" i="30"/>
  <c r="V134" i="30"/>
  <c r="V79" i="30"/>
  <c r="V244" i="30"/>
  <c r="V240" i="30"/>
  <c r="V113" i="30"/>
  <c r="V118" i="30"/>
  <c r="V109" i="30"/>
  <c r="V77" i="30"/>
  <c r="V80" i="30"/>
  <c r="V108" i="30"/>
  <c r="V236" i="30"/>
  <c r="V262" i="30"/>
  <c r="V105" i="30"/>
  <c r="V104" i="30"/>
  <c r="V110" i="30"/>
  <c r="V101" i="30"/>
  <c r="V142" i="30"/>
  <c r="V78" i="30"/>
  <c r="V93" i="30"/>
  <c r="V250" i="30"/>
  <c r="V260" i="30"/>
  <c r="V76" i="30"/>
  <c r="V147" i="30"/>
  <c r="V241" i="30"/>
  <c r="V135" i="30"/>
  <c r="V45" i="30"/>
  <c r="V111" i="30"/>
  <c r="V55" i="30"/>
  <c r="V245" i="30"/>
  <c r="V116" i="30"/>
  <c r="V251" i="30"/>
  <c r="V102" i="30"/>
  <c r="V83" i="30"/>
  <c r="V243" i="30"/>
  <c r="V249" i="30"/>
  <c r="V107" i="30"/>
  <c r="V247" i="30"/>
  <c r="V95" i="30"/>
  <c r="V239" i="30"/>
  <c r="V73" i="30"/>
  <c r="V98" i="30"/>
  <c r="V115" i="30"/>
  <c r="V261" i="30"/>
  <c r="V54" i="30"/>
  <c r="V91" i="30"/>
  <c r="V92" i="30"/>
  <c r="J165" i="30"/>
  <c r="J164" i="30"/>
  <c r="J166" i="30"/>
  <c r="AJ255" i="30"/>
  <c r="AJ87" i="30"/>
  <c r="R124" i="30"/>
  <c r="R131" i="30"/>
  <c r="R126" i="30"/>
  <c r="R123" i="30"/>
  <c r="R130" i="30"/>
  <c r="R127" i="30"/>
  <c r="R122" i="30"/>
  <c r="R125" i="30"/>
  <c r="R228" i="30"/>
  <c r="R129" i="30"/>
  <c r="R128" i="30"/>
  <c r="R121" i="30"/>
  <c r="AA264" i="30"/>
  <c r="Z125" i="30"/>
  <c r="Z130" i="30"/>
  <c r="Z126" i="30"/>
  <c r="Z228" i="30"/>
  <c r="Z122" i="30"/>
  <c r="Z129" i="30"/>
  <c r="Z121" i="30"/>
  <c r="Z124" i="30"/>
  <c r="Z128" i="30"/>
  <c r="Z123" i="30"/>
  <c r="Z127" i="30"/>
  <c r="Z131" i="30"/>
  <c r="Q218" i="30"/>
  <c r="AH218" i="30"/>
  <c r="T244" i="30"/>
  <c r="T247" i="30"/>
  <c r="T71" i="30"/>
  <c r="T141" i="30"/>
  <c r="T147" i="30"/>
  <c r="T137" i="30"/>
  <c r="T53" i="30"/>
  <c r="T73" i="30"/>
  <c r="T108" i="30"/>
  <c r="T261" i="30"/>
  <c r="T236" i="30"/>
  <c r="T135" i="30"/>
  <c r="T55" i="30"/>
  <c r="T148" i="30"/>
  <c r="T139" i="30"/>
  <c r="T105" i="30"/>
  <c r="T94" i="30"/>
  <c r="T54" i="30"/>
  <c r="T98" i="30"/>
  <c r="T246" i="30"/>
  <c r="T250" i="30"/>
  <c r="T115" i="30"/>
  <c r="T142" i="30"/>
  <c r="T140" i="30"/>
  <c r="T111" i="30"/>
  <c r="T101" i="30"/>
  <c r="T138" i="30"/>
  <c r="T136" i="30"/>
  <c r="T238" i="30"/>
  <c r="T242" i="30"/>
  <c r="T107" i="30"/>
  <c r="T134" i="30"/>
  <c r="T103" i="30"/>
  <c r="T91" i="30"/>
  <c r="T102" i="30"/>
  <c r="T110" i="30"/>
  <c r="T260" i="30"/>
  <c r="T249" i="30"/>
  <c r="T93" i="30"/>
  <c r="T114" i="30"/>
  <c r="T104" i="30"/>
  <c r="T83" i="30"/>
  <c r="T248" i="30"/>
  <c r="T92" i="30"/>
  <c r="T95" i="30"/>
  <c r="T245" i="30"/>
  <c r="T241" i="30"/>
  <c r="T80" i="30"/>
  <c r="T106" i="30"/>
  <c r="T90" i="30"/>
  <c r="T45" i="30"/>
  <c r="T117" i="30"/>
  <c r="T146" i="30"/>
  <c r="T116" i="30"/>
  <c r="T252" i="30"/>
  <c r="T263" i="30"/>
  <c r="T78" i="30"/>
  <c r="T239" i="30"/>
  <c r="T52" i="30"/>
  <c r="T240" i="30"/>
  <c r="T72" i="30"/>
  <c r="T113" i="30"/>
  <c r="T76" i="30"/>
  <c r="T262" i="30"/>
  <c r="T79" i="30"/>
  <c r="T251" i="30"/>
  <c r="T84" i="30"/>
  <c r="T243" i="30"/>
  <c r="T77" i="30"/>
  <c r="T237" i="30"/>
  <c r="T109" i="30"/>
  <c r="T118" i="30"/>
  <c r="X268" i="30"/>
  <c r="X267" i="30"/>
  <c r="X170" i="30"/>
  <c r="X196" i="30"/>
  <c r="X43" i="30"/>
  <c r="X195" i="30"/>
  <c r="W195" i="30"/>
  <c r="W43" i="30"/>
  <c r="W268" i="30"/>
  <c r="W267" i="30"/>
  <c r="W196" i="30"/>
  <c r="W170" i="30"/>
  <c r="AH43" i="30"/>
  <c r="AH195" i="30"/>
  <c r="AH170" i="30"/>
  <c r="AH268" i="30"/>
  <c r="AH267" i="30"/>
  <c r="AH196" i="30"/>
  <c r="H228" i="30"/>
  <c r="H123" i="30"/>
  <c r="H126" i="30"/>
  <c r="H130" i="30"/>
  <c r="H122" i="30"/>
  <c r="H125" i="30"/>
  <c r="H129" i="30"/>
  <c r="H190" i="30" s="1"/>
  <c r="H127" i="30"/>
  <c r="H131" i="30"/>
  <c r="H128" i="30"/>
  <c r="H124" i="30"/>
  <c r="H121" i="30"/>
  <c r="P207" i="30"/>
  <c r="P190" i="30"/>
  <c r="P194" i="30"/>
  <c r="P189" i="30"/>
  <c r="P201" i="30"/>
  <c r="P203" i="30"/>
  <c r="P176" i="30"/>
  <c r="P187" i="30"/>
  <c r="P200" i="30"/>
  <c r="P193" i="30"/>
  <c r="P192" i="30"/>
  <c r="P205" i="30"/>
  <c r="P186" i="30"/>
  <c r="P181" i="30"/>
  <c r="P206" i="30"/>
  <c r="P185" i="30"/>
  <c r="P197" i="30"/>
  <c r="P179" i="30"/>
  <c r="P178" i="30"/>
  <c r="P183" i="30"/>
  <c r="P180" i="30"/>
  <c r="P191" i="30"/>
  <c r="P184" i="30"/>
  <c r="P175" i="30"/>
  <c r="P198" i="30"/>
  <c r="P202" i="30"/>
  <c r="P174" i="30"/>
  <c r="P204" i="30"/>
  <c r="P177" i="30"/>
  <c r="P182" i="30"/>
  <c r="P173" i="30"/>
  <c r="Z264" i="30"/>
  <c r="M218" i="30"/>
  <c r="W129" i="30"/>
  <c r="W125" i="30"/>
  <c r="W228" i="30"/>
  <c r="W130" i="30"/>
  <c r="W124" i="30"/>
  <c r="W121" i="30"/>
  <c r="W131" i="30"/>
  <c r="W126" i="30"/>
  <c r="W122" i="30"/>
  <c r="W128" i="30"/>
  <c r="W123" i="30"/>
  <c r="W127" i="30"/>
  <c r="V164" i="30"/>
  <c r="V166" i="30"/>
  <c r="V165" i="30"/>
  <c r="AJ197" i="30"/>
  <c r="AJ201" i="30"/>
  <c r="AJ178" i="30"/>
  <c r="AJ189" i="30"/>
  <c r="AJ191" i="30"/>
  <c r="AJ200" i="30"/>
  <c r="AJ203" i="30"/>
  <c r="AJ185" i="30"/>
  <c r="AJ183" i="30"/>
  <c r="AJ198" i="30"/>
  <c r="AJ187" i="30"/>
  <c r="AJ182" i="30"/>
  <c r="AJ180" i="30"/>
  <c r="AJ175" i="30"/>
  <c r="AJ202" i="30"/>
  <c r="AJ174" i="30"/>
  <c r="AJ204" i="30"/>
  <c r="AJ190" i="30"/>
  <c r="AJ205" i="30"/>
  <c r="AJ207" i="30"/>
  <c r="AJ173" i="30"/>
  <c r="AJ206" i="30"/>
  <c r="AJ176" i="30"/>
  <c r="AJ186" i="30"/>
  <c r="AJ184" i="30"/>
  <c r="AJ181" i="30"/>
  <c r="AJ192" i="30"/>
  <c r="AJ179" i="30"/>
  <c r="AJ177" i="30"/>
  <c r="AJ194" i="30"/>
  <c r="AJ193" i="30"/>
  <c r="AC204" i="30"/>
  <c r="AC193" i="30"/>
  <c r="AC190" i="30"/>
  <c r="AC192" i="30"/>
  <c r="AC205" i="30"/>
  <c r="AC185" i="30"/>
  <c r="AC180" i="30"/>
  <c r="AC187" i="30"/>
  <c r="AC176" i="30"/>
  <c r="AC202" i="30"/>
  <c r="AC183" i="30"/>
  <c r="AC184" i="30"/>
  <c r="AC186" i="30"/>
  <c r="AC206" i="30"/>
  <c r="AC198" i="30"/>
  <c r="AC174" i="30"/>
  <c r="AC201" i="30"/>
  <c r="AC173" i="30"/>
  <c r="AC177" i="30"/>
  <c r="AC200" i="30"/>
  <c r="AC207" i="30"/>
  <c r="AC197" i="30"/>
  <c r="AC203" i="30"/>
  <c r="AC189" i="30"/>
  <c r="AC175" i="30"/>
  <c r="AC181" i="30"/>
  <c r="AC179" i="30"/>
  <c r="AC178" i="30"/>
  <c r="AC182" i="30"/>
  <c r="AC194" i="30"/>
  <c r="AC191" i="30"/>
  <c r="O221" i="28"/>
  <c r="E206" i="28"/>
  <c r="U167" i="39" s="1"/>
  <c r="E205" i="28"/>
  <c r="U166" i="39" s="1"/>
  <c r="E175" i="28"/>
  <c r="U136" i="39" s="1"/>
  <c r="E177" i="28"/>
  <c r="U138" i="39" s="1"/>
  <c r="E218" i="28"/>
  <c r="U179" i="39" s="1"/>
  <c r="E59" i="28"/>
  <c r="U20" i="39" s="1"/>
  <c r="E64" i="28"/>
  <c r="U25" i="39" s="1"/>
  <c r="E174" i="26"/>
  <c r="S135" i="39" s="1"/>
  <c r="E267" i="28"/>
  <c r="U227" i="39" s="1"/>
  <c r="E161" i="28"/>
  <c r="U123" i="39" s="1"/>
  <c r="E155" i="28"/>
  <c r="U117" i="39" s="1"/>
  <c r="E175" i="26"/>
  <c r="S136" i="39" s="1"/>
  <c r="E92" i="28"/>
  <c r="U53" i="39" s="1"/>
  <c r="E262" i="28"/>
  <c r="U222" i="39" s="1"/>
  <c r="E260" i="28"/>
  <c r="U220" i="39" s="1"/>
  <c r="E236" i="28"/>
  <c r="U195" i="39" s="1"/>
  <c r="E113" i="28"/>
  <c r="U74" i="39" s="1"/>
  <c r="E105" i="28"/>
  <c r="U66" i="39" s="1"/>
  <c r="E90" i="28"/>
  <c r="U51" i="39" s="1"/>
  <c r="E117" i="28"/>
  <c r="U78" i="39" s="1"/>
  <c r="E54" i="28"/>
  <c r="U15" i="39" s="1"/>
  <c r="E263" i="28"/>
  <c r="U223" i="39" s="1"/>
  <c r="Q221" i="28"/>
  <c r="E221" i="26"/>
  <c r="S182" i="39" s="1"/>
  <c r="E231" i="28"/>
  <c r="U192" i="39" s="1"/>
  <c r="E123" i="28"/>
  <c r="U84" i="39" s="1"/>
  <c r="H42" i="33"/>
  <c r="G2" i="34" s="1" a="1"/>
  <c r="AB49" i="33"/>
  <c r="AB47" i="33"/>
  <c r="AB50" i="33"/>
  <c r="AB51" i="33"/>
  <c r="AB52" i="33"/>
  <c r="AB48" i="33"/>
  <c r="Q44" i="33"/>
  <c r="T52" i="33"/>
  <c r="AB165" i="30"/>
  <c r="AB164" i="30"/>
  <c r="AB166" i="30"/>
  <c r="I198" i="30"/>
  <c r="I181" i="30"/>
  <c r="I179" i="30"/>
  <c r="I185" i="30"/>
  <c r="I207" i="30"/>
  <c r="I189" i="30"/>
  <c r="I203" i="30"/>
  <c r="I177" i="30"/>
  <c r="I194" i="30"/>
  <c r="I192" i="30"/>
  <c r="I204" i="30"/>
  <c r="I187" i="30"/>
  <c r="U268" i="30"/>
  <c r="U170" i="30"/>
  <c r="U195" i="30"/>
  <c r="U43" i="30"/>
  <c r="U196" i="30"/>
  <c r="U267" i="30"/>
  <c r="I195" i="30"/>
  <c r="I267" i="30"/>
  <c r="I268" i="30"/>
  <c r="I170" i="30"/>
  <c r="I43" i="30"/>
  <c r="I196" i="30"/>
  <c r="AF127" i="30"/>
  <c r="AF121" i="30"/>
  <c r="AF124" i="30"/>
  <c r="AF128" i="30"/>
  <c r="AF228" i="30"/>
  <c r="AF131" i="30"/>
  <c r="AF129" i="30"/>
  <c r="AF126" i="30"/>
  <c r="AF123" i="30"/>
  <c r="AF125" i="30"/>
  <c r="AF122" i="30"/>
  <c r="AF130" i="30"/>
  <c r="U255" i="30"/>
  <c r="U87" i="30"/>
  <c r="M195" i="30"/>
  <c r="M43" i="30"/>
  <c r="M267" i="30"/>
  <c r="M170" i="30"/>
  <c r="M268" i="30"/>
  <c r="M196" i="30"/>
  <c r="AF250" i="30"/>
  <c r="AF246" i="30"/>
  <c r="AF236" i="30"/>
  <c r="AF138" i="30"/>
  <c r="AF116" i="30"/>
  <c r="AF93" i="30"/>
  <c r="AF109" i="30"/>
  <c r="AF84" i="30"/>
  <c r="AF73" i="30"/>
  <c r="AF239" i="30"/>
  <c r="AF242" i="30"/>
  <c r="AF238" i="30"/>
  <c r="AF147" i="30"/>
  <c r="AF118" i="30"/>
  <c r="AF108" i="30"/>
  <c r="AF80" i="30"/>
  <c r="AF91" i="30"/>
  <c r="AF104" i="30"/>
  <c r="AF113" i="30"/>
  <c r="AF249" i="30"/>
  <c r="AF260" i="30"/>
  <c r="AF139" i="30"/>
  <c r="AF110" i="30"/>
  <c r="AF94" i="30"/>
  <c r="AF79" i="30"/>
  <c r="AF106" i="30"/>
  <c r="AF92" i="30"/>
  <c r="AF95" i="30"/>
  <c r="AF241" i="30"/>
  <c r="AF245" i="30"/>
  <c r="AF111" i="30"/>
  <c r="AF137" i="30"/>
  <c r="AF72" i="30"/>
  <c r="AF78" i="30"/>
  <c r="AF101" i="30"/>
  <c r="AF102" i="30"/>
  <c r="AF76" i="30"/>
  <c r="AF263" i="30"/>
  <c r="AF237" i="30"/>
  <c r="AF103" i="30"/>
  <c r="AF117" i="30"/>
  <c r="AF247" i="30"/>
  <c r="AF71" i="30"/>
  <c r="AF77" i="30"/>
  <c r="AF54" i="30"/>
  <c r="AF52" i="30"/>
  <c r="AF248" i="30"/>
  <c r="AF251" i="30"/>
  <c r="AF83" i="30"/>
  <c r="AF262" i="30"/>
  <c r="AF135" i="30"/>
  <c r="AF55" i="30"/>
  <c r="AF53" i="30"/>
  <c r="AF142" i="30"/>
  <c r="AF140" i="30"/>
  <c r="AF261" i="30"/>
  <c r="AF244" i="30"/>
  <c r="AF146" i="30"/>
  <c r="AF136" i="30"/>
  <c r="AF107" i="30"/>
  <c r="AF134" i="30"/>
  <c r="AF105" i="30"/>
  <c r="AF90" i="30"/>
  <c r="AF98" i="30"/>
  <c r="AF252" i="30"/>
  <c r="AF45" i="30"/>
  <c r="AF243" i="30"/>
  <c r="AF115" i="30"/>
  <c r="AF148" i="30"/>
  <c r="AF141" i="30"/>
  <c r="AF240" i="30"/>
  <c r="AF114" i="30"/>
  <c r="AD195" i="30"/>
  <c r="AD267" i="30"/>
  <c r="AD268" i="30"/>
  <c r="AD196" i="30"/>
  <c r="AD170" i="30"/>
  <c r="AD43" i="30"/>
  <c r="M251" i="30"/>
  <c r="M247" i="30"/>
  <c r="M54" i="30"/>
  <c r="M205" i="30" s="1"/>
  <c r="M139" i="30"/>
  <c r="M138" i="30"/>
  <c r="M109" i="30"/>
  <c r="M71" i="30"/>
  <c r="M104" i="30"/>
  <c r="M84" i="30"/>
  <c r="M243" i="30"/>
  <c r="M238" i="30"/>
  <c r="M141" i="30"/>
  <c r="M111" i="30"/>
  <c r="M118" i="30"/>
  <c r="M95" i="30"/>
  <c r="M52" i="30"/>
  <c r="M178" i="30" s="1"/>
  <c r="M101" i="30"/>
  <c r="M136" i="30"/>
  <c r="M260" i="30"/>
  <c r="M249" i="30"/>
  <c r="M142" i="30"/>
  <c r="M113" i="30"/>
  <c r="M103" i="30"/>
  <c r="M110" i="30"/>
  <c r="M90" i="30"/>
  <c r="M117" i="30"/>
  <c r="M91" i="30"/>
  <c r="M115" i="30"/>
  <c r="M245" i="30"/>
  <c r="M241" i="30"/>
  <c r="M134" i="30"/>
  <c r="M105" i="30"/>
  <c r="M83" i="30"/>
  <c r="M102" i="30"/>
  <c r="M80" i="30"/>
  <c r="M107" i="30"/>
  <c r="M55" i="30"/>
  <c r="M237" i="30"/>
  <c r="M263" i="30"/>
  <c r="M114" i="30"/>
  <c r="M148" i="30"/>
  <c r="M45" i="30"/>
  <c r="M262" i="30"/>
  <c r="M78" i="30"/>
  <c r="M98" i="30"/>
  <c r="M193" i="30" s="1"/>
  <c r="M79" i="30"/>
  <c r="M182" i="30" s="1"/>
  <c r="M252" i="30"/>
  <c r="M248" i="30"/>
  <c r="M106" i="30"/>
  <c r="M140" i="30"/>
  <c r="M242" i="30"/>
  <c r="M116" i="30"/>
  <c r="M137" i="30"/>
  <c r="M93" i="30"/>
  <c r="M72" i="30"/>
  <c r="M201" i="30" s="1"/>
  <c r="M236" i="30"/>
  <c r="M261" i="30"/>
  <c r="M77" i="30"/>
  <c r="M147" i="30"/>
  <c r="M146" i="30"/>
  <c r="M186" i="30" s="1"/>
  <c r="M73" i="30"/>
  <c r="M202" i="30" s="1"/>
  <c r="M76" i="30"/>
  <c r="M180" i="30" s="1"/>
  <c r="M135" i="30"/>
  <c r="M191" i="30" s="1"/>
  <c r="M94" i="30"/>
  <c r="M240" i="30"/>
  <c r="M92" i="30"/>
  <c r="M246" i="30"/>
  <c r="M239" i="30"/>
  <c r="M108" i="30"/>
  <c r="M250" i="30"/>
  <c r="M244" i="30"/>
  <c r="M53" i="30"/>
  <c r="K218" i="30"/>
  <c r="AJ264" i="30"/>
  <c r="AE59" i="30"/>
  <c r="AE58" i="30"/>
  <c r="AE213" i="30"/>
  <c r="AE61" i="30"/>
  <c r="AE64" i="30"/>
  <c r="AE68" i="30"/>
  <c r="AE217" i="30"/>
  <c r="AE216" i="30"/>
  <c r="AE44" i="30"/>
  <c r="AE223" i="30"/>
  <c r="AE212" i="30"/>
  <c r="AE215" i="30"/>
  <c r="AE60" i="30"/>
  <c r="AE214" i="30"/>
  <c r="AE67" i="30"/>
  <c r="AE222" i="30"/>
  <c r="AE211" i="30"/>
  <c r="U251" i="30"/>
  <c r="U246" i="30"/>
  <c r="U77" i="30"/>
  <c r="U147" i="30"/>
  <c r="U118" i="30"/>
  <c r="U53" i="30"/>
  <c r="U71" i="30"/>
  <c r="U91" i="30"/>
  <c r="U243" i="30"/>
  <c r="U250" i="30"/>
  <c r="U54" i="30"/>
  <c r="U139" i="30"/>
  <c r="U110" i="30"/>
  <c r="U135" i="30"/>
  <c r="U95" i="30"/>
  <c r="U52" i="30"/>
  <c r="U107" i="30"/>
  <c r="U260" i="30"/>
  <c r="U249" i="30"/>
  <c r="U239" i="30"/>
  <c r="U242" i="30"/>
  <c r="U111" i="30"/>
  <c r="U102" i="30"/>
  <c r="U94" i="30"/>
  <c r="U90" i="30"/>
  <c r="U262" i="30"/>
  <c r="U137" i="30"/>
  <c r="U245" i="30"/>
  <c r="U241" i="30"/>
  <c r="U142" i="30"/>
  <c r="U141" i="30"/>
  <c r="U103" i="30"/>
  <c r="U247" i="30"/>
  <c r="U84" i="30"/>
  <c r="U80" i="30"/>
  <c r="U108" i="30"/>
  <c r="U237" i="30"/>
  <c r="U263" i="30"/>
  <c r="U134" i="30"/>
  <c r="U113" i="30"/>
  <c r="U83" i="30"/>
  <c r="U117" i="30"/>
  <c r="U238" i="30"/>
  <c r="U78" i="30"/>
  <c r="U98" i="30"/>
  <c r="U252" i="30"/>
  <c r="U248" i="30"/>
  <c r="U114" i="30"/>
  <c r="U105" i="30"/>
  <c r="U45" i="30"/>
  <c r="U104" i="30"/>
  <c r="U115" i="30"/>
  <c r="U116" i="30"/>
  <c r="U93" i="30"/>
  <c r="U236" i="30"/>
  <c r="U261" i="30"/>
  <c r="U92" i="30"/>
  <c r="U140" i="30"/>
  <c r="U138" i="30"/>
  <c r="U72" i="30"/>
  <c r="U136" i="30"/>
  <c r="U76" i="30"/>
  <c r="U101" i="30"/>
  <c r="U146" i="30"/>
  <c r="U79" i="30"/>
  <c r="U73" i="30"/>
  <c r="U109" i="30"/>
  <c r="U244" i="30"/>
  <c r="U55" i="30"/>
  <c r="U240" i="30"/>
  <c r="U148" i="30"/>
  <c r="U106" i="30"/>
  <c r="S166" i="30"/>
  <c r="S165" i="30"/>
  <c r="S164" i="30"/>
  <c r="H218" i="30"/>
  <c r="E232" i="30"/>
  <c r="P218" i="30"/>
  <c r="L166" i="30"/>
  <c r="L200" i="30"/>
  <c r="L197" i="30"/>
  <c r="L165" i="30"/>
  <c r="L164" i="30"/>
  <c r="O250" i="30"/>
  <c r="O246" i="30"/>
  <c r="O90" i="30"/>
  <c r="O111" i="30"/>
  <c r="O109" i="30"/>
  <c r="O72" i="30"/>
  <c r="O76" i="30"/>
  <c r="O91" i="30"/>
  <c r="O45" i="30"/>
  <c r="O242" i="30"/>
  <c r="O238" i="30"/>
  <c r="O84" i="30"/>
  <c r="O103" i="30"/>
  <c r="O101" i="30"/>
  <c r="O248" i="30"/>
  <c r="O135" i="30"/>
  <c r="O79" i="30"/>
  <c r="O102" i="30"/>
  <c r="O249" i="30"/>
  <c r="O252" i="30"/>
  <c r="O52" i="30"/>
  <c r="O237" i="30"/>
  <c r="O95" i="30"/>
  <c r="O110" i="30"/>
  <c r="O106" i="30"/>
  <c r="O142" i="30"/>
  <c r="O80" i="30"/>
  <c r="O241" i="30"/>
  <c r="O245" i="30"/>
  <c r="O263" i="30"/>
  <c r="O146" i="30"/>
  <c r="O73" i="30"/>
  <c r="O71" i="30"/>
  <c r="O98" i="30"/>
  <c r="O77" i="30"/>
  <c r="O113" i="30"/>
  <c r="O262" i="30"/>
  <c r="O148" i="30"/>
  <c r="O260" i="30"/>
  <c r="O138" i="30"/>
  <c r="O136" i="30"/>
  <c r="O141" i="30"/>
  <c r="O55" i="30"/>
  <c r="O53" i="30"/>
  <c r="O134" i="30"/>
  <c r="O247" i="30"/>
  <c r="O140" i="30"/>
  <c r="O240" i="30"/>
  <c r="O118" i="30"/>
  <c r="O116" i="30"/>
  <c r="O107" i="30"/>
  <c r="O244" i="30"/>
  <c r="O115" i="30"/>
  <c r="O54" i="30"/>
  <c r="O243" i="30"/>
  <c r="O261" i="30"/>
  <c r="O104" i="30"/>
  <c r="O139" i="30"/>
  <c r="O117" i="30"/>
  <c r="O94" i="30"/>
  <c r="O83" i="30"/>
  <c r="O105" i="30"/>
  <c r="O92" i="30"/>
  <c r="O236" i="30"/>
  <c r="O251" i="30"/>
  <c r="O114" i="30"/>
  <c r="O239" i="30"/>
  <c r="O78" i="30"/>
  <c r="O147" i="30"/>
  <c r="O137" i="30"/>
  <c r="O93" i="30"/>
  <c r="O108" i="30"/>
  <c r="K43" i="30"/>
  <c r="K268" i="30"/>
  <c r="K267" i="30"/>
  <c r="K196" i="30"/>
  <c r="K170" i="30"/>
  <c r="K195" i="30"/>
  <c r="AJ246" i="30"/>
  <c r="AJ250" i="30"/>
  <c r="AJ115" i="30"/>
  <c r="AJ248" i="30"/>
  <c r="AJ148" i="30"/>
  <c r="AJ139" i="30"/>
  <c r="AJ251" i="30"/>
  <c r="AJ113" i="30"/>
  <c r="AJ109" i="30"/>
  <c r="AJ238" i="30"/>
  <c r="AJ242" i="30"/>
  <c r="AJ107" i="30"/>
  <c r="AJ243" i="30"/>
  <c r="AJ140" i="30"/>
  <c r="AJ111" i="30"/>
  <c r="AJ102" i="30"/>
  <c r="AJ76" i="30"/>
  <c r="AJ101" i="30"/>
  <c r="AJ260" i="30"/>
  <c r="AJ249" i="30"/>
  <c r="AJ93" i="30"/>
  <c r="AJ142" i="30"/>
  <c r="AJ103" i="30"/>
  <c r="AJ92" i="30"/>
  <c r="AJ138" i="30"/>
  <c r="AJ91" i="30"/>
  <c r="AJ245" i="30"/>
  <c r="AJ241" i="30"/>
  <c r="AJ80" i="30"/>
  <c r="AJ134" i="30"/>
  <c r="AJ104" i="30"/>
  <c r="AJ83" i="30"/>
  <c r="AJ137" i="30"/>
  <c r="AJ110" i="30"/>
  <c r="AJ108" i="30"/>
  <c r="AJ237" i="30"/>
  <c r="AJ262" i="30"/>
  <c r="AJ79" i="30"/>
  <c r="AJ114" i="30"/>
  <c r="AJ90" i="30"/>
  <c r="AJ45" i="30"/>
  <c r="AJ73" i="30"/>
  <c r="AJ98" i="30"/>
  <c r="AJ136" i="30"/>
  <c r="AJ252" i="30"/>
  <c r="AJ263" i="30"/>
  <c r="AJ78" i="30"/>
  <c r="AJ106" i="30"/>
  <c r="AJ84" i="30"/>
  <c r="AJ116" i="30"/>
  <c r="AJ54" i="30"/>
  <c r="AJ239" i="30"/>
  <c r="AJ77" i="30"/>
  <c r="AJ261" i="30"/>
  <c r="AJ236" i="30"/>
  <c r="AJ135" i="30"/>
  <c r="AJ55" i="30"/>
  <c r="AJ141" i="30"/>
  <c r="AJ147" i="30"/>
  <c r="AJ94" i="30"/>
  <c r="AJ95" i="30"/>
  <c r="AJ118" i="30"/>
  <c r="AJ53" i="30"/>
  <c r="AJ244" i="30"/>
  <c r="AJ72" i="30"/>
  <c r="AJ247" i="30"/>
  <c r="AJ71" i="30"/>
  <c r="AJ240" i="30"/>
  <c r="AJ52" i="30"/>
  <c r="AJ105" i="30"/>
  <c r="AJ146" i="30"/>
  <c r="AJ117" i="30"/>
  <c r="H204" i="30"/>
  <c r="H187" i="30"/>
  <c r="H192" i="30"/>
  <c r="H207" i="30"/>
  <c r="H177" i="30"/>
  <c r="H189" i="30"/>
  <c r="H179" i="30"/>
  <c r="H181" i="30"/>
  <c r="H198" i="30"/>
  <c r="H194" i="30"/>
  <c r="H185" i="30"/>
  <c r="H203" i="30"/>
  <c r="Q215" i="30"/>
  <c r="Q61" i="30"/>
  <c r="Q213" i="30"/>
  <c r="Q60" i="30"/>
  <c r="Q212" i="30"/>
  <c r="Q211" i="30"/>
  <c r="Q222" i="30"/>
  <c r="Q58" i="30"/>
  <c r="Q217" i="30"/>
  <c r="Q68" i="30"/>
  <c r="Q223" i="30"/>
  <c r="Q216" i="30"/>
  <c r="Q64" i="30"/>
  <c r="Q214" i="30"/>
  <c r="Q67" i="30"/>
  <c r="Q59" i="30"/>
  <c r="Q44" i="30"/>
  <c r="H166" i="30"/>
  <c r="H164" i="30"/>
  <c r="H165" i="30"/>
  <c r="P255" i="30"/>
  <c r="P87" i="30"/>
  <c r="G185" i="28"/>
  <c r="E87" i="28"/>
  <c r="U48" i="39" s="1"/>
  <c r="E178" i="28"/>
  <c r="U139" i="39" s="1"/>
  <c r="G189" i="28"/>
  <c r="E186" i="28"/>
  <c r="U147" i="39" s="1"/>
  <c r="E174" i="28"/>
  <c r="U135" i="39" s="1"/>
  <c r="E211" i="28"/>
  <c r="U172" i="39" s="1"/>
  <c r="E196" i="28"/>
  <c r="U157" i="39" s="1"/>
  <c r="E165" i="28"/>
  <c r="U128" i="39" s="1"/>
  <c r="E154" i="28"/>
  <c r="U116" i="39" s="1"/>
  <c r="E95" i="28"/>
  <c r="U56" i="39" s="1"/>
  <c r="E71" i="28"/>
  <c r="U32" i="39" s="1"/>
  <c r="E247" i="28"/>
  <c r="U206" i="39" s="1"/>
  <c r="E136" i="28"/>
  <c r="U98" i="39" s="1"/>
  <c r="E244" i="28"/>
  <c r="U203" i="39" s="1"/>
  <c r="E141" i="28"/>
  <c r="U103" i="39" s="1"/>
  <c r="E110" i="28"/>
  <c r="U71" i="39" s="1"/>
  <c r="E104" i="28"/>
  <c r="U65" i="39" s="1"/>
  <c r="E242" i="28"/>
  <c r="U201" i="39" s="1"/>
  <c r="E127" i="28"/>
  <c r="U88" i="39" s="1"/>
  <c r="E128" i="28"/>
  <c r="U89" i="39" s="1"/>
  <c r="D52" i="33"/>
  <c r="D50" i="33"/>
  <c r="D51" i="33"/>
  <c r="D47" i="33"/>
  <c r="V44" i="33"/>
  <c r="S47" i="33"/>
  <c r="R44" i="33"/>
  <c r="T53" i="33"/>
  <c r="T51" i="33"/>
  <c r="P44" i="33"/>
  <c r="T218" i="30"/>
  <c r="AJ218" i="30"/>
  <c r="AG218" i="30"/>
  <c r="Q165" i="30"/>
  <c r="Q164" i="30"/>
  <c r="Q166" i="30"/>
  <c r="O126" i="30"/>
  <c r="O121" i="30"/>
  <c r="O128" i="30"/>
  <c r="O125" i="30"/>
  <c r="O122" i="30"/>
  <c r="O129" i="30"/>
  <c r="O124" i="30"/>
  <c r="O131" i="30"/>
  <c r="O228" i="30"/>
  <c r="O130" i="30"/>
  <c r="O123" i="30"/>
  <c r="O127" i="30"/>
  <c r="G192" i="30"/>
  <c r="G179" i="30"/>
  <c r="G185" i="30"/>
  <c r="G187" i="30"/>
  <c r="G198" i="30"/>
  <c r="G189" i="30"/>
  <c r="G181" i="30"/>
  <c r="G207" i="30"/>
  <c r="G204" i="30"/>
  <c r="G177" i="30"/>
  <c r="G203" i="30"/>
  <c r="G194" i="30"/>
  <c r="E233" i="30"/>
  <c r="AE87" i="30"/>
  <c r="AE255" i="30"/>
  <c r="M166" i="30"/>
  <c r="M200" i="30"/>
  <c r="M165" i="30"/>
  <c r="M164" i="30"/>
  <c r="M197" i="30"/>
  <c r="O268" i="30"/>
  <c r="O170" i="30"/>
  <c r="O195" i="30"/>
  <c r="O196" i="30"/>
  <c r="O267" i="30"/>
  <c r="O43" i="30"/>
  <c r="AB43" i="30"/>
  <c r="AB170" i="30"/>
  <c r="AB196" i="30"/>
  <c r="AB268" i="30"/>
  <c r="AB195" i="30"/>
  <c r="AB267" i="30"/>
  <c r="AJ130" i="30"/>
  <c r="AJ126" i="30"/>
  <c r="AJ122" i="30"/>
  <c r="AJ123" i="30"/>
  <c r="AJ129" i="30"/>
  <c r="AJ121" i="30"/>
  <c r="AJ124" i="30"/>
  <c r="AJ228" i="30"/>
  <c r="AJ127" i="30"/>
  <c r="AJ125" i="30"/>
  <c r="AJ131" i="30"/>
  <c r="AJ128" i="30"/>
  <c r="R87" i="30"/>
  <c r="R255" i="30"/>
  <c r="K60" i="30"/>
  <c r="K175" i="30" s="1"/>
  <c r="K64" i="30"/>
  <c r="K44" i="30"/>
  <c r="K67" i="30"/>
  <c r="K223" i="30"/>
  <c r="K59" i="30"/>
  <c r="K174" i="30" s="1"/>
  <c r="K58" i="30"/>
  <c r="K173" i="30" s="1"/>
  <c r="K222" i="30"/>
  <c r="K216" i="30"/>
  <c r="K213" i="30"/>
  <c r="K212" i="30"/>
  <c r="K211" i="30"/>
  <c r="K217" i="30"/>
  <c r="K215" i="30"/>
  <c r="K61" i="30"/>
  <c r="K176" i="30" s="1"/>
  <c r="K214" i="30"/>
  <c r="K68" i="30"/>
  <c r="L237" i="30"/>
  <c r="L262" i="30"/>
  <c r="L78" i="30"/>
  <c r="L263" i="30"/>
  <c r="L90" i="30"/>
  <c r="L45" i="30"/>
  <c r="L73" i="30"/>
  <c r="L202" i="30" s="1"/>
  <c r="L117" i="30"/>
  <c r="L53" i="30"/>
  <c r="L252" i="30"/>
  <c r="L248" i="30"/>
  <c r="L71" i="30"/>
  <c r="L247" i="30"/>
  <c r="L84" i="30"/>
  <c r="L239" i="30"/>
  <c r="L54" i="30"/>
  <c r="L105" i="30"/>
  <c r="L118" i="30"/>
  <c r="L244" i="30"/>
  <c r="L135" i="30"/>
  <c r="L55" i="30"/>
  <c r="L206" i="30" s="1"/>
  <c r="L240" i="30"/>
  <c r="L52" i="30"/>
  <c r="L178" i="30" s="1"/>
  <c r="L136" i="30"/>
  <c r="L251" i="30"/>
  <c r="L98" i="30"/>
  <c r="L94" i="30"/>
  <c r="L261" i="30"/>
  <c r="L236" i="30"/>
  <c r="L115" i="30"/>
  <c r="L243" i="30"/>
  <c r="L141" i="30"/>
  <c r="L147" i="30"/>
  <c r="L113" i="30"/>
  <c r="L109" i="30"/>
  <c r="L101" i="30"/>
  <c r="L146" i="30"/>
  <c r="L186" i="30" s="1"/>
  <c r="L246" i="30"/>
  <c r="L250" i="30"/>
  <c r="L107" i="30"/>
  <c r="L142" i="30"/>
  <c r="L148" i="30"/>
  <c r="L139" i="30"/>
  <c r="L102" i="30"/>
  <c r="L95" i="30"/>
  <c r="L91" i="30"/>
  <c r="L238" i="30"/>
  <c r="L242" i="30"/>
  <c r="L93" i="30"/>
  <c r="L134" i="30"/>
  <c r="L140" i="30"/>
  <c r="L111" i="30"/>
  <c r="L92" i="30"/>
  <c r="L137" i="30"/>
  <c r="L138" i="30"/>
  <c r="L245" i="30"/>
  <c r="L241" i="30"/>
  <c r="L79" i="30"/>
  <c r="L182" i="30" s="1"/>
  <c r="L106" i="30"/>
  <c r="L104" i="30"/>
  <c r="L83" i="30"/>
  <c r="L110" i="30"/>
  <c r="L76" i="30"/>
  <c r="L180" i="30" s="1"/>
  <c r="L72" i="30"/>
  <c r="L201" i="30" s="1"/>
  <c r="L103" i="30"/>
  <c r="L116" i="30"/>
  <c r="L108" i="30"/>
  <c r="L260" i="30"/>
  <c r="L77" i="30"/>
  <c r="L249" i="30"/>
  <c r="L114" i="30"/>
  <c r="L80" i="30"/>
  <c r="AB222" i="30"/>
  <c r="AB213" i="30"/>
  <c r="AB61" i="30"/>
  <c r="AB212" i="30"/>
  <c r="AB68" i="30"/>
  <c r="AB217" i="30"/>
  <c r="AB58" i="30"/>
  <c r="AB223" i="30"/>
  <c r="AB64" i="30"/>
  <c r="AB215" i="30"/>
  <c r="AB44" i="30"/>
  <c r="AB211" i="30"/>
  <c r="AB216" i="30"/>
  <c r="AB59" i="30"/>
  <c r="AB60" i="30"/>
  <c r="AB67" i="30"/>
  <c r="AB214" i="30"/>
  <c r="AB255" i="30"/>
  <c r="AB87" i="30"/>
  <c r="N264" i="30"/>
  <c r="R166" i="30"/>
  <c r="R164" i="30"/>
  <c r="R165" i="30"/>
  <c r="AJ212" i="30"/>
  <c r="AJ211" i="30"/>
  <c r="AJ217" i="30"/>
  <c r="AJ68" i="30"/>
  <c r="AJ214" i="30"/>
  <c r="AJ58" i="30"/>
  <c r="AJ213" i="30"/>
  <c r="AJ61" i="30"/>
  <c r="AJ216" i="30"/>
  <c r="AJ64" i="30"/>
  <c r="AJ215" i="30"/>
  <c r="AJ44" i="30"/>
  <c r="AJ222" i="30"/>
  <c r="AJ223" i="30"/>
  <c r="AJ60" i="30"/>
  <c r="AJ59" i="30"/>
  <c r="AJ67" i="30"/>
  <c r="M128" i="30"/>
  <c r="M123" i="30"/>
  <c r="M127" i="30"/>
  <c r="M130" i="30"/>
  <c r="M126" i="30"/>
  <c r="M124" i="30"/>
  <c r="M228" i="30"/>
  <c r="M131" i="30"/>
  <c r="M122" i="30"/>
  <c r="M125" i="30"/>
  <c r="M121" i="30"/>
  <c r="M129" i="30"/>
  <c r="M190" i="30" s="1"/>
  <c r="V264" i="30"/>
  <c r="Z218" i="30"/>
  <c r="AI121" i="30"/>
  <c r="AI128" i="30"/>
  <c r="AI131" i="30"/>
  <c r="AI127" i="30"/>
  <c r="AI123" i="30"/>
  <c r="AI125" i="30"/>
  <c r="AI130" i="30"/>
  <c r="AI122" i="30"/>
  <c r="AI126" i="30"/>
  <c r="AI129" i="30"/>
  <c r="AI124" i="30"/>
  <c r="AI228" i="30"/>
  <c r="O218" i="30"/>
  <c r="J211" i="30"/>
  <c r="J68" i="30"/>
  <c r="J216" i="30"/>
  <c r="J59" i="30"/>
  <c r="J174" i="30" s="1"/>
  <c r="J64" i="30"/>
  <c r="J213" i="30"/>
  <c r="J215" i="30"/>
  <c r="J67" i="30"/>
  <c r="J223" i="30"/>
  <c r="J61" i="30"/>
  <c r="J176" i="30" s="1"/>
  <c r="J58" i="30"/>
  <c r="J173" i="30" s="1"/>
  <c r="J222" i="30"/>
  <c r="J60" i="30"/>
  <c r="J175" i="30" s="1"/>
  <c r="J212" i="30"/>
  <c r="J217" i="30"/>
  <c r="J214" i="30"/>
  <c r="J44" i="30"/>
  <c r="W165" i="30"/>
  <c r="W164" i="30"/>
  <c r="W166" i="30"/>
  <c r="P264" i="30"/>
  <c r="I264" i="30"/>
  <c r="Z263" i="30"/>
  <c r="Z238" i="30"/>
  <c r="Z137" i="30"/>
  <c r="Z108" i="30"/>
  <c r="Z106" i="30"/>
  <c r="Z91" i="30"/>
  <c r="Z260" i="30"/>
  <c r="Z83" i="30"/>
  <c r="Z139" i="30"/>
  <c r="Z45" i="30"/>
  <c r="Z248" i="30"/>
  <c r="Z252" i="30"/>
  <c r="Z117" i="30"/>
  <c r="Z250" i="30"/>
  <c r="Z92" i="30"/>
  <c r="Z76" i="30"/>
  <c r="Z148" i="30"/>
  <c r="Z71" i="30"/>
  <c r="Z104" i="30"/>
  <c r="Z240" i="30"/>
  <c r="Z244" i="30"/>
  <c r="Z109" i="30"/>
  <c r="Z135" i="30"/>
  <c r="Z77" i="30"/>
  <c r="Z53" i="30"/>
  <c r="Z146" i="30"/>
  <c r="Z84" i="30"/>
  <c r="Z262" i="30"/>
  <c r="Z236" i="30"/>
  <c r="Z101" i="30"/>
  <c r="Z249" i="30"/>
  <c r="Z54" i="30"/>
  <c r="Z242" i="30"/>
  <c r="Z80" i="30"/>
  <c r="Z118" i="30"/>
  <c r="Z79" i="30"/>
  <c r="Z247" i="30"/>
  <c r="Z251" i="30"/>
  <c r="Z95" i="30"/>
  <c r="Z241" i="30"/>
  <c r="Z141" i="30"/>
  <c r="Z140" i="30"/>
  <c r="Z78" i="30"/>
  <c r="Z110" i="30"/>
  <c r="Z72" i="30"/>
  <c r="Z246" i="30"/>
  <c r="Z245" i="30"/>
  <c r="Z116" i="30"/>
  <c r="Z114" i="30"/>
  <c r="Z98" i="30"/>
  <c r="Z90" i="30"/>
  <c r="Z111" i="30"/>
  <c r="Z55" i="30"/>
  <c r="Z94" i="30"/>
  <c r="Z136" i="30"/>
  <c r="Z138" i="30"/>
  <c r="Z142" i="30"/>
  <c r="Z93" i="30"/>
  <c r="Z134" i="30"/>
  <c r="Z107" i="30"/>
  <c r="Z239" i="30"/>
  <c r="Z113" i="30"/>
  <c r="Z147" i="30"/>
  <c r="Z261" i="30"/>
  <c r="Z105" i="30"/>
  <c r="Z103" i="30"/>
  <c r="Z243" i="30"/>
  <c r="Z115" i="30"/>
  <c r="Z73" i="30"/>
  <c r="Z52" i="30"/>
  <c r="Z237" i="30"/>
  <c r="Z102" i="30"/>
  <c r="AE206" i="30"/>
  <c r="AE198" i="30"/>
  <c r="AE197" i="30"/>
  <c r="AE182" i="30"/>
  <c r="AE176" i="30"/>
  <c r="AE187" i="30"/>
  <c r="AE202" i="30"/>
  <c r="AE191" i="30"/>
  <c r="AE178" i="30"/>
  <c r="AE189" i="30"/>
  <c r="AE181" i="30"/>
  <c r="AE194" i="30"/>
  <c r="AE183" i="30"/>
  <c r="AE186" i="30"/>
  <c r="AE174" i="30"/>
  <c r="AE193" i="30"/>
  <c r="AE175" i="30"/>
  <c r="AE173" i="30"/>
  <c r="AE184" i="30"/>
  <c r="AE179" i="30"/>
  <c r="AE205" i="30"/>
  <c r="AE204" i="30"/>
  <c r="AE192" i="30"/>
  <c r="AE201" i="30"/>
  <c r="AE203" i="30"/>
  <c r="AE177" i="30"/>
  <c r="AE207" i="30"/>
  <c r="AE190" i="30"/>
  <c r="AE200" i="30"/>
  <c r="AE185" i="30"/>
  <c r="AE180" i="30"/>
  <c r="Q267" i="30"/>
  <c r="Q195" i="30"/>
  <c r="Q43" i="30"/>
  <c r="Q196" i="30"/>
  <c r="Q268" i="30"/>
  <c r="Q170" i="30"/>
  <c r="M255" i="30"/>
  <c r="M87" i="30"/>
  <c r="M184" i="30" s="1"/>
  <c r="T126" i="30"/>
  <c r="T130" i="30"/>
  <c r="T129" i="30"/>
  <c r="T131" i="30"/>
  <c r="T228" i="30"/>
  <c r="T127" i="30"/>
  <c r="T124" i="30"/>
  <c r="T125" i="30"/>
  <c r="T123" i="30"/>
  <c r="T122" i="30"/>
  <c r="T128" i="30"/>
  <c r="T121" i="30"/>
  <c r="E255" i="28"/>
  <c r="U215" i="39" s="1"/>
  <c r="E182" i="28"/>
  <c r="U143" i="39" s="1"/>
  <c r="G194" i="28"/>
  <c r="E199" i="28"/>
  <c r="U160" i="39" s="1"/>
  <c r="E220" i="28"/>
  <c r="U181" i="39" s="1"/>
  <c r="E215" i="28"/>
  <c r="U176" i="39" s="1"/>
  <c r="E67" i="28"/>
  <c r="U28" i="39" s="1"/>
  <c r="E201" i="26"/>
  <c r="S162" i="39" s="1"/>
  <c r="E152" i="28"/>
  <c r="U114" i="39" s="1"/>
  <c r="S42" i="35"/>
  <c r="N42" i="35"/>
  <c r="AC42" i="35"/>
  <c r="R42" i="35"/>
  <c r="C42" i="35"/>
  <c r="D42" i="35"/>
  <c r="AB42" i="35"/>
  <c r="E42" i="35"/>
  <c r="AA42" i="35"/>
  <c r="O42" i="35"/>
  <c r="G42" i="35"/>
  <c r="I42" i="35"/>
  <c r="K42" i="35"/>
  <c r="T42" i="35"/>
  <c r="U42" i="35"/>
  <c r="F42" i="35"/>
  <c r="L42" i="35"/>
  <c r="M42" i="35"/>
  <c r="V42" i="35"/>
  <c r="X42" i="35"/>
  <c r="Y42" i="35"/>
  <c r="J42" i="35"/>
  <c r="W42" i="35"/>
  <c r="B42" i="35"/>
  <c r="AJ42" i="35" s="1"/>
  <c r="Z42" i="35"/>
  <c r="P42" i="35"/>
  <c r="Q42" i="35"/>
  <c r="E103" i="28"/>
  <c r="U64" i="39" s="1"/>
  <c r="E77" i="28"/>
  <c r="U38" i="39" s="1"/>
  <c r="E118" i="28"/>
  <c r="U79" i="39" s="1"/>
  <c r="E238" i="28"/>
  <c r="U197" i="39" s="1"/>
  <c r="E252" i="28"/>
  <c r="U211" i="39" s="1"/>
  <c r="E243" i="28"/>
  <c r="U202" i="39" s="1"/>
  <c r="E111" i="28"/>
  <c r="U72" i="39" s="1"/>
  <c r="AA221" i="28"/>
  <c r="E122" i="28"/>
  <c r="U83" i="39" s="1"/>
  <c r="E131" i="28"/>
  <c r="U92" i="39" s="1"/>
  <c r="I122" i="30"/>
  <c r="I129" i="30"/>
  <c r="I190" i="30" s="1"/>
  <c r="I125" i="30"/>
  <c r="I121" i="30"/>
  <c r="I127" i="30"/>
  <c r="I124" i="30"/>
  <c r="I128" i="30"/>
  <c r="I228" i="30"/>
  <c r="I130" i="30"/>
  <c r="I131" i="30"/>
  <c r="I123" i="30"/>
  <c r="I126" i="30"/>
  <c r="S238" i="30"/>
  <c r="S263" i="30"/>
  <c r="S94" i="30"/>
  <c r="S141" i="30"/>
  <c r="S148" i="30"/>
  <c r="S106" i="30"/>
  <c r="S45" i="30"/>
  <c r="S80" i="30"/>
  <c r="S71" i="30"/>
  <c r="S260" i="30"/>
  <c r="S248" i="30"/>
  <c r="S72" i="30"/>
  <c r="S113" i="30"/>
  <c r="S140" i="30"/>
  <c r="S55" i="30"/>
  <c r="S138" i="30"/>
  <c r="S78" i="30"/>
  <c r="S109" i="30"/>
  <c r="S245" i="30"/>
  <c r="S241" i="30"/>
  <c r="S135" i="30"/>
  <c r="S105" i="30"/>
  <c r="S137" i="30"/>
  <c r="S114" i="30"/>
  <c r="S73" i="30"/>
  <c r="S139" i="30"/>
  <c r="S262" i="30"/>
  <c r="S237" i="30"/>
  <c r="S236" i="30"/>
  <c r="S115" i="30"/>
  <c r="S98" i="30"/>
  <c r="S104" i="30"/>
  <c r="S103" i="30"/>
  <c r="S102" i="30"/>
  <c r="S54" i="30"/>
  <c r="S93" i="30"/>
  <c r="S247" i="30"/>
  <c r="S251" i="30"/>
  <c r="S240" i="30"/>
  <c r="S107" i="30"/>
  <c r="S91" i="30"/>
  <c r="S90" i="30"/>
  <c r="S101" i="30"/>
  <c r="S92" i="30"/>
  <c r="S249" i="30"/>
  <c r="S239" i="30"/>
  <c r="S243" i="30"/>
  <c r="S136" i="30"/>
  <c r="S252" i="30"/>
  <c r="S76" i="30"/>
  <c r="S84" i="30"/>
  <c r="S79" i="30"/>
  <c r="S146" i="30"/>
  <c r="S110" i="30"/>
  <c r="S246" i="30"/>
  <c r="S242" i="30"/>
  <c r="S108" i="30"/>
  <c r="S134" i="30"/>
  <c r="S244" i="30"/>
  <c r="S147" i="30"/>
  <c r="S77" i="30"/>
  <c r="S111" i="30"/>
  <c r="S83" i="30"/>
  <c r="S142" i="30"/>
  <c r="S53" i="30"/>
  <c r="S52" i="30"/>
  <c r="S117" i="30"/>
  <c r="S118" i="30"/>
  <c r="S261" i="30"/>
  <c r="S95" i="30"/>
  <c r="S250" i="30"/>
  <c r="S116" i="30"/>
  <c r="Z166" i="30"/>
  <c r="Z165" i="30"/>
  <c r="Z164" i="30"/>
  <c r="U197" i="30"/>
  <c r="U206" i="30"/>
  <c r="U174" i="30"/>
  <c r="U207" i="30"/>
  <c r="U191" i="30"/>
  <c r="U192" i="30"/>
  <c r="U175" i="30"/>
  <c r="U201" i="30"/>
  <c r="U180" i="30"/>
  <c r="U187" i="30"/>
  <c r="U204" i="30"/>
  <c r="U193" i="30"/>
  <c r="U184" i="30"/>
  <c r="U190" i="30"/>
  <c r="U185" i="30"/>
  <c r="U200" i="30"/>
  <c r="U177" i="30"/>
  <c r="U183" i="30"/>
  <c r="U186" i="30"/>
  <c r="U205" i="30"/>
  <c r="U178" i="30"/>
  <c r="U182" i="30"/>
  <c r="U194" i="30"/>
  <c r="U203" i="30"/>
  <c r="U181" i="30"/>
  <c r="U173" i="30"/>
  <c r="U179" i="30"/>
  <c r="U189" i="30"/>
  <c r="U202" i="30"/>
  <c r="U176" i="30"/>
  <c r="U198" i="30"/>
  <c r="AD218" i="30"/>
  <c r="R206" i="30"/>
  <c r="R183" i="30"/>
  <c r="R180" i="30"/>
  <c r="R186" i="30"/>
  <c r="R201" i="30"/>
  <c r="R175" i="30"/>
  <c r="R192" i="30"/>
  <c r="R200" i="30"/>
  <c r="R191" i="30"/>
  <c r="R207" i="30"/>
  <c r="R184" i="30"/>
  <c r="R187" i="30"/>
  <c r="R205" i="30"/>
  <c r="R202" i="30"/>
  <c r="R193" i="30"/>
  <c r="R177" i="30"/>
  <c r="R179" i="30"/>
  <c r="R197" i="30"/>
  <c r="R190" i="30"/>
  <c r="R182" i="30"/>
  <c r="R203" i="30"/>
  <c r="R198" i="30"/>
  <c r="R173" i="30"/>
  <c r="R185" i="30"/>
  <c r="R204" i="30"/>
  <c r="R176" i="30"/>
  <c r="R174" i="30"/>
  <c r="R181" i="30"/>
  <c r="R178" i="30"/>
  <c r="R189" i="30"/>
  <c r="R194" i="30"/>
  <c r="J255" i="30"/>
  <c r="J87" i="30"/>
  <c r="J184" i="30" s="1"/>
  <c r="Z197" i="30"/>
  <c r="Z185" i="30"/>
  <c r="Z174" i="30"/>
  <c r="Z180" i="30"/>
  <c r="Z189" i="30"/>
  <c r="Z176" i="30"/>
  <c r="Z190" i="30"/>
  <c r="Z186" i="30"/>
  <c r="Z204" i="30"/>
  <c r="Z203" i="30"/>
  <c r="Z181" i="30"/>
  <c r="Z177" i="30"/>
  <c r="Z184" i="30"/>
  <c r="Z173" i="30"/>
  <c r="Z201" i="30"/>
  <c r="Z206" i="30"/>
  <c r="Z200" i="30"/>
  <c r="Z175" i="30"/>
  <c r="Z207" i="30"/>
  <c r="Z192" i="30"/>
  <c r="Z193" i="30"/>
  <c r="Z205" i="30"/>
  <c r="Z187" i="30"/>
  <c r="Z182" i="30"/>
  <c r="Z198" i="30"/>
  <c r="Z178" i="30"/>
  <c r="Z191" i="30"/>
  <c r="Z194" i="30"/>
  <c r="Z183" i="30"/>
  <c r="Z202" i="30"/>
  <c r="Z179" i="30"/>
  <c r="AD87" i="30"/>
  <c r="AD255" i="30"/>
  <c r="X242" i="30"/>
  <c r="X238" i="30"/>
  <c r="X103" i="30"/>
  <c r="X110" i="30"/>
  <c r="X94" i="30"/>
  <c r="X79" i="30"/>
  <c r="X54" i="30"/>
  <c r="X106" i="30"/>
  <c r="X249" i="30"/>
  <c r="X260" i="30"/>
  <c r="X83" i="30"/>
  <c r="X244" i="30"/>
  <c r="X72" i="30"/>
  <c r="X78" i="30"/>
  <c r="X140" i="30"/>
  <c r="X95" i="30"/>
  <c r="X91" i="30"/>
  <c r="X241" i="30"/>
  <c r="X245" i="30"/>
  <c r="X45" i="30"/>
  <c r="X137" i="30"/>
  <c r="X262" i="30"/>
  <c r="X71" i="30"/>
  <c r="X113" i="30"/>
  <c r="X76" i="30"/>
  <c r="X105" i="30"/>
  <c r="X263" i="30"/>
  <c r="X237" i="30"/>
  <c r="X251" i="30"/>
  <c r="X117" i="30"/>
  <c r="X135" i="30"/>
  <c r="X55" i="30"/>
  <c r="X90" i="30"/>
  <c r="X52" i="30"/>
  <c r="X101" i="30"/>
  <c r="X248" i="30"/>
  <c r="X252" i="30"/>
  <c r="X239" i="30"/>
  <c r="X236" i="30"/>
  <c r="X115" i="30"/>
  <c r="X142" i="30"/>
  <c r="X73" i="30"/>
  <c r="X109" i="30"/>
  <c r="X77" i="30"/>
  <c r="X240" i="30"/>
  <c r="X147" i="30"/>
  <c r="X146" i="30"/>
  <c r="X136" i="30"/>
  <c r="X107" i="30"/>
  <c r="X92" i="30"/>
  <c r="X247" i="30"/>
  <c r="X98" i="30"/>
  <c r="X53" i="30"/>
  <c r="X250" i="30"/>
  <c r="X246" i="30"/>
  <c r="X111" i="30"/>
  <c r="X118" i="30"/>
  <c r="X108" i="30"/>
  <c r="X80" i="30"/>
  <c r="X102" i="30"/>
  <c r="X134" i="30"/>
  <c r="X141" i="30"/>
  <c r="X104" i="30"/>
  <c r="X93" i="30"/>
  <c r="X114" i="30"/>
  <c r="X148" i="30"/>
  <c r="X243" i="30"/>
  <c r="X261" i="30"/>
  <c r="X84" i="30"/>
  <c r="X139" i="30"/>
  <c r="X116" i="30"/>
  <c r="X138" i="30"/>
  <c r="AC122" i="30"/>
  <c r="AC128" i="30"/>
  <c r="AC127" i="30"/>
  <c r="AC123" i="30"/>
  <c r="AC228" i="30"/>
  <c r="AC130" i="30"/>
  <c r="AC126" i="30"/>
  <c r="AC124" i="30"/>
  <c r="AC121" i="30"/>
  <c r="AC131" i="30"/>
  <c r="AC125" i="30"/>
  <c r="AC129" i="30"/>
  <c r="V195" i="30"/>
  <c r="V267" i="30"/>
  <c r="V268" i="30"/>
  <c r="V170" i="30"/>
  <c r="V43" i="30"/>
  <c r="V196" i="30"/>
  <c r="AA268" i="30"/>
  <c r="AA267" i="30"/>
  <c r="AA196" i="30"/>
  <c r="AA195" i="30"/>
  <c r="AA170" i="30"/>
  <c r="AA43" i="30"/>
  <c r="AG264" i="30"/>
  <c r="T264" i="30"/>
  <c r="AH165" i="30"/>
  <c r="AH164" i="30"/>
  <c r="AH166" i="30"/>
  <c r="T59" i="30"/>
  <c r="T214" i="30"/>
  <c r="T222" i="30"/>
  <c r="T215" i="30"/>
  <c r="T44" i="30"/>
  <c r="T212" i="30"/>
  <c r="T68" i="30"/>
  <c r="T217" i="30"/>
  <c r="T58" i="30"/>
  <c r="T216" i="30"/>
  <c r="T67" i="30"/>
  <c r="T211" i="30"/>
  <c r="T60" i="30"/>
  <c r="T213" i="30"/>
  <c r="T64" i="30"/>
  <c r="T223" i="30"/>
  <c r="T61" i="30"/>
  <c r="K238" i="30"/>
  <c r="K263" i="30"/>
  <c r="K248" i="30"/>
  <c r="K113" i="30"/>
  <c r="K146" i="30"/>
  <c r="K186" i="30" s="1"/>
  <c r="K110" i="30"/>
  <c r="K83" i="30"/>
  <c r="K101" i="30"/>
  <c r="K260" i="30"/>
  <c r="K249" i="30"/>
  <c r="K135" i="30"/>
  <c r="K191" i="30" s="1"/>
  <c r="K105" i="30"/>
  <c r="K104" i="30"/>
  <c r="K118" i="30"/>
  <c r="K80" i="30"/>
  <c r="K71" i="30"/>
  <c r="K79" i="30"/>
  <c r="K182" i="30" s="1"/>
  <c r="K245" i="30"/>
  <c r="K240" i="30"/>
  <c r="K115" i="30"/>
  <c r="K98" i="30"/>
  <c r="K193" i="30" s="1"/>
  <c r="K90" i="30"/>
  <c r="K114" i="30"/>
  <c r="K78" i="30"/>
  <c r="K137" i="30"/>
  <c r="K77" i="30"/>
  <c r="K262" i="30"/>
  <c r="K237" i="30"/>
  <c r="K136" i="30"/>
  <c r="K107" i="30"/>
  <c r="K91" i="30"/>
  <c r="K84" i="30"/>
  <c r="K183" i="30" s="1"/>
  <c r="K45" i="30"/>
  <c r="K73" i="30"/>
  <c r="K202" i="30" s="1"/>
  <c r="K106" i="30"/>
  <c r="K138" i="30"/>
  <c r="K247" i="30"/>
  <c r="K251" i="30"/>
  <c r="K116" i="30"/>
  <c r="K142" i="30"/>
  <c r="K76" i="30"/>
  <c r="K180" i="30" s="1"/>
  <c r="K52" i="30"/>
  <c r="K178" i="30" s="1"/>
  <c r="K111" i="30"/>
  <c r="K54" i="30"/>
  <c r="K205" i="30" s="1"/>
  <c r="K93" i="30"/>
  <c r="K239" i="30"/>
  <c r="K243" i="30"/>
  <c r="K108" i="30"/>
  <c r="K134" i="30"/>
  <c r="K53" i="30"/>
  <c r="K244" i="30"/>
  <c r="K102" i="30"/>
  <c r="K147" i="30"/>
  <c r="K117" i="30"/>
  <c r="K246" i="30"/>
  <c r="K242" i="30"/>
  <c r="K72" i="30"/>
  <c r="K141" i="30"/>
  <c r="K140" i="30"/>
  <c r="K236" i="30"/>
  <c r="K139" i="30"/>
  <c r="K95" i="30"/>
  <c r="K55" i="30"/>
  <c r="K206" i="30" s="1"/>
  <c r="K261" i="30"/>
  <c r="K103" i="30"/>
  <c r="K250" i="30"/>
  <c r="K94" i="30"/>
  <c r="K252" i="30"/>
  <c r="K148" i="30"/>
  <c r="K241" i="30"/>
  <c r="K109" i="30"/>
  <c r="K92" i="30"/>
  <c r="I165" i="30"/>
  <c r="I164" i="30"/>
  <c r="I200" i="30"/>
  <c r="I166" i="30"/>
  <c r="AA44" i="30"/>
  <c r="AA61" i="30"/>
  <c r="AA223" i="30"/>
  <c r="AA59" i="30"/>
  <c r="AA68" i="30"/>
  <c r="AA222" i="30"/>
  <c r="AA212" i="30"/>
  <c r="AA213" i="30"/>
  <c r="AA217" i="30"/>
  <c r="AA211" i="30"/>
  <c r="AA64" i="30"/>
  <c r="AA215" i="30"/>
  <c r="AA216" i="30"/>
  <c r="AA60" i="30"/>
  <c r="AA58" i="30"/>
  <c r="AA214" i="30"/>
  <c r="AA67" i="30"/>
  <c r="AC170" i="30"/>
  <c r="AC43" i="30"/>
  <c r="AC267" i="30"/>
  <c r="AC196" i="30"/>
  <c r="AC195" i="30"/>
  <c r="AC268" i="30"/>
  <c r="M264" i="30"/>
  <c r="K123" i="30"/>
  <c r="K125" i="30"/>
  <c r="K130" i="30"/>
  <c r="K122" i="30"/>
  <c r="K126" i="30"/>
  <c r="K228" i="30"/>
  <c r="K129" i="30"/>
  <c r="K190" i="30" s="1"/>
  <c r="K124" i="30"/>
  <c r="K131" i="30"/>
  <c r="K127" i="30"/>
  <c r="K121" i="30"/>
  <c r="K128" i="30"/>
  <c r="U264" i="30"/>
  <c r="AA203" i="30"/>
  <c r="AA182" i="30"/>
  <c r="AA180" i="30"/>
  <c r="AA191" i="30"/>
  <c r="AA187" i="30"/>
  <c r="AA174" i="30"/>
  <c r="AA193" i="30"/>
  <c r="AA197" i="30"/>
  <c r="AA205" i="30"/>
  <c r="AA206" i="30"/>
  <c r="AA179" i="30"/>
  <c r="AA186" i="30"/>
  <c r="AA200" i="30"/>
  <c r="AA207" i="30"/>
  <c r="AA198" i="30"/>
  <c r="AA184" i="30"/>
  <c r="AA181" i="30"/>
  <c r="AA194" i="30"/>
  <c r="AA178" i="30"/>
  <c r="AA190" i="30"/>
  <c r="AA175" i="30"/>
  <c r="AA173" i="30"/>
  <c r="AA189" i="30"/>
  <c r="AA177" i="30"/>
  <c r="AA183" i="30"/>
  <c r="AA202" i="30"/>
  <c r="AA176" i="30"/>
  <c r="AA201" i="30"/>
  <c r="AA204" i="30"/>
  <c r="AA192" i="30"/>
  <c r="AA185" i="30"/>
  <c r="AH228" i="30"/>
  <c r="AH122" i="30"/>
  <c r="AH129" i="30"/>
  <c r="AH121" i="30"/>
  <c r="AH128" i="30"/>
  <c r="AH124" i="30"/>
  <c r="AH125" i="30"/>
  <c r="AH131" i="30"/>
  <c r="AH126" i="30"/>
  <c r="AH130" i="30"/>
  <c r="AH127" i="30"/>
  <c r="AH123" i="30"/>
  <c r="Y218" i="30"/>
  <c r="AF255" i="30"/>
  <c r="AF87" i="30"/>
  <c r="AF68" i="30"/>
  <c r="AF59" i="30"/>
  <c r="AF58" i="30"/>
  <c r="AF64" i="30"/>
  <c r="AF217" i="30"/>
  <c r="AF212" i="30"/>
  <c r="AF44" i="30"/>
  <c r="AF216" i="30"/>
  <c r="AF215" i="30"/>
  <c r="AF222" i="30"/>
  <c r="AF60" i="30"/>
  <c r="AF214" i="30"/>
  <c r="AF67" i="30"/>
  <c r="AF211" i="30"/>
  <c r="AF223" i="30"/>
  <c r="AF61" i="30"/>
  <c r="AF213" i="30"/>
  <c r="L218" i="30"/>
  <c r="V128" i="30"/>
  <c r="V122" i="30"/>
  <c r="V127" i="30"/>
  <c r="V129" i="30"/>
  <c r="V126" i="30"/>
  <c r="V123" i="30"/>
  <c r="V228" i="30"/>
  <c r="V130" i="30"/>
  <c r="V125" i="30"/>
  <c r="V121" i="30"/>
  <c r="V131" i="30"/>
  <c r="V124" i="30"/>
  <c r="U164" i="30"/>
  <c r="U166" i="30"/>
  <c r="U165" i="30"/>
  <c r="Y247" i="30"/>
  <c r="Y251" i="30"/>
  <c r="Y261" i="30"/>
  <c r="Y135" i="30"/>
  <c r="Y55" i="30"/>
  <c r="Y45" i="30"/>
  <c r="Y76" i="30"/>
  <c r="Y91" i="30"/>
  <c r="Y147" i="30"/>
  <c r="Y239" i="30"/>
  <c r="Y246" i="30"/>
  <c r="Y137" i="30"/>
  <c r="Y115" i="30"/>
  <c r="Y142" i="30"/>
  <c r="Y140" i="30"/>
  <c r="Y52" i="30"/>
  <c r="Y105" i="30"/>
  <c r="Y94" i="30"/>
  <c r="Y249" i="30"/>
  <c r="Y260" i="30"/>
  <c r="Y242" i="30"/>
  <c r="Y117" i="30"/>
  <c r="Y107" i="30"/>
  <c r="Y134" i="30"/>
  <c r="Y113" i="30"/>
  <c r="Y111" i="30"/>
  <c r="Y101" i="30"/>
  <c r="Y103" i="30"/>
  <c r="Y241" i="30"/>
  <c r="Y245" i="30"/>
  <c r="Y146" i="30"/>
  <c r="Y109" i="30"/>
  <c r="Y93" i="30"/>
  <c r="Y114" i="30"/>
  <c r="Y90" i="30"/>
  <c r="Y98" i="30"/>
  <c r="Y53" i="30"/>
  <c r="Y263" i="30"/>
  <c r="Y237" i="30"/>
  <c r="Y138" i="30"/>
  <c r="Y136" i="30"/>
  <c r="Y80" i="30"/>
  <c r="Y106" i="30"/>
  <c r="Y73" i="30"/>
  <c r="Y83" i="30"/>
  <c r="Y139" i="30"/>
  <c r="Y248" i="30"/>
  <c r="Y252" i="30"/>
  <c r="Y118" i="30"/>
  <c r="Y116" i="30"/>
  <c r="Y79" i="30"/>
  <c r="Y92" i="30"/>
  <c r="Y148" i="30"/>
  <c r="Y243" i="30"/>
  <c r="Y104" i="30"/>
  <c r="Y262" i="30"/>
  <c r="Y236" i="30"/>
  <c r="Y102" i="30"/>
  <c r="Y238" i="30"/>
  <c r="Y71" i="30"/>
  <c r="Y54" i="30"/>
  <c r="Y95" i="30"/>
  <c r="Y108" i="30"/>
  <c r="Y72" i="30"/>
  <c r="Y244" i="30"/>
  <c r="Y110" i="30"/>
  <c r="Y250" i="30"/>
  <c r="Y78" i="30"/>
  <c r="Y77" i="30"/>
  <c r="Y240" i="30"/>
  <c r="Y84" i="30"/>
  <c r="Y141" i="30"/>
  <c r="H264" i="30"/>
  <c r="T202" i="30"/>
  <c r="T183" i="30"/>
  <c r="T194" i="30"/>
  <c r="T182" i="30"/>
  <c r="T204" i="30"/>
  <c r="T175" i="30"/>
  <c r="T186" i="30"/>
  <c r="T174" i="30"/>
  <c r="T200" i="30"/>
  <c r="T176" i="30"/>
  <c r="T205" i="30"/>
  <c r="T201" i="30"/>
  <c r="T179" i="30"/>
  <c r="T192" i="30"/>
  <c r="T197" i="30"/>
  <c r="T181" i="30"/>
  <c r="T185" i="30"/>
  <c r="T206" i="30"/>
  <c r="T189" i="30"/>
  <c r="T207" i="30"/>
  <c r="T173" i="30"/>
  <c r="T178" i="30"/>
  <c r="T177" i="30"/>
  <c r="T187" i="30"/>
  <c r="T193" i="30"/>
  <c r="T180" i="30"/>
  <c r="T190" i="30"/>
  <c r="T198" i="30"/>
  <c r="T191" i="30"/>
  <c r="T184" i="30"/>
  <c r="T203" i="30"/>
  <c r="M181" i="30"/>
  <c r="M177" i="30"/>
  <c r="M206" i="30"/>
  <c r="M183" i="30"/>
  <c r="M204" i="30"/>
  <c r="M203" i="30"/>
  <c r="M194" i="30"/>
  <c r="M192" i="30"/>
  <c r="M187" i="30"/>
  <c r="M207" i="30"/>
  <c r="M179" i="30"/>
  <c r="M189" i="30"/>
  <c r="M198" i="30"/>
  <c r="M185" i="30"/>
  <c r="Z64" i="30"/>
  <c r="Z59" i="30"/>
  <c r="Z215" i="30"/>
  <c r="Z213" i="30"/>
  <c r="Z61" i="30"/>
  <c r="Z67" i="30"/>
  <c r="Z223" i="30"/>
  <c r="Z60" i="30"/>
  <c r="Z58" i="30"/>
  <c r="Z222" i="30"/>
  <c r="Z44" i="30"/>
  <c r="Z214" i="30"/>
  <c r="Z217" i="30"/>
  <c r="Z211" i="30"/>
  <c r="Z68" i="30"/>
  <c r="Z216" i="30"/>
  <c r="Z212" i="30"/>
  <c r="E229" i="30"/>
  <c r="V190" i="39" s="1"/>
  <c r="K187" i="30"/>
  <c r="K185" i="30"/>
  <c r="K200" i="30"/>
  <c r="K198" i="30"/>
  <c r="K181" i="30"/>
  <c r="K177" i="30"/>
  <c r="K203" i="30"/>
  <c r="K189" i="30"/>
  <c r="K192" i="30"/>
  <c r="K179" i="30"/>
  <c r="K197" i="30"/>
  <c r="K204" i="30"/>
  <c r="K207" i="30"/>
  <c r="K194" i="30"/>
  <c r="Y41" i="37"/>
  <c r="R41" i="37"/>
  <c r="W41" i="37"/>
  <c r="Z41" i="37"/>
  <c r="V41" i="37"/>
  <c r="K41" i="37"/>
  <c r="AB41" i="37"/>
  <c r="G41" i="37"/>
  <c r="H41" i="37" s="1"/>
  <c r="L41" i="37"/>
  <c r="S41" i="37"/>
  <c r="D41" i="37"/>
  <c r="X41" i="37"/>
  <c r="N41" i="37"/>
  <c r="AA41" i="37"/>
  <c r="B41" i="37"/>
  <c r="AJ41" i="37" s="1"/>
  <c r="I41" i="37"/>
  <c r="O41" i="37"/>
  <c r="P41" i="37"/>
  <c r="J41" i="37"/>
  <c r="F41" i="37"/>
  <c r="T41" i="37"/>
  <c r="A42" i="37"/>
  <c r="E41" i="37"/>
  <c r="AC41" i="37"/>
  <c r="M41" i="37"/>
  <c r="Q41" i="37"/>
  <c r="U41" i="37"/>
  <c r="C41" i="37"/>
  <c r="E188" i="28"/>
  <c r="U149" i="39" s="1"/>
  <c r="G207" i="28"/>
  <c r="E204" i="28"/>
  <c r="U165" i="39" s="1"/>
  <c r="AB221" i="28"/>
  <c r="E60" i="28"/>
  <c r="U21" i="39" s="1"/>
  <c r="E212" i="28"/>
  <c r="U173" i="39" s="1"/>
  <c r="E259" i="28"/>
  <c r="U219" i="39" s="1"/>
  <c r="E195" i="28"/>
  <c r="U156" i="39" s="1"/>
  <c r="E159" i="28"/>
  <c r="U121" i="39" s="1"/>
  <c r="G181" i="28"/>
  <c r="E76" i="28"/>
  <c r="U37" i="39" s="1"/>
  <c r="E73" i="28"/>
  <c r="U34" i="39" s="1"/>
  <c r="E106" i="28"/>
  <c r="U67" i="39" s="1"/>
  <c r="E93" i="28"/>
  <c r="U54" i="39" s="1"/>
  <c r="E138" i="28"/>
  <c r="U100" i="39" s="1"/>
  <c r="E246" i="28"/>
  <c r="U205" i="39" s="1"/>
  <c r="G191" i="28"/>
  <c r="E135" i="28"/>
  <c r="U97" i="39" s="1"/>
  <c r="E251" i="28"/>
  <c r="U210" i="39" s="1"/>
  <c r="E115" i="28"/>
  <c r="U76" i="39" s="1"/>
  <c r="E125" i="28"/>
  <c r="U86" i="39" s="1"/>
  <c r="E227" i="28"/>
  <c r="U188" i="39" s="1"/>
  <c r="AJ221" i="28"/>
  <c r="V51" i="33"/>
  <c r="V50" i="33"/>
  <c r="V52" i="33"/>
  <c r="V53" i="33"/>
  <c r="AI166" i="30"/>
  <c r="AI165" i="30"/>
  <c r="AI164" i="30"/>
  <c r="Q177" i="30"/>
  <c r="Q193" i="30"/>
  <c r="Q203" i="30"/>
  <c r="Q180" i="30"/>
  <c r="Q198" i="30"/>
  <c r="Q202" i="30"/>
  <c r="Q182" i="30"/>
  <c r="Q190" i="30"/>
  <c r="Q174" i="30"/>
  <c r="Q185" i="30"/>
  <c r="Q205" i="30"/>
  <c r="Q176" i="30"/>
  <c r="Q204" i="30"/>
  <c r="Q178" i="30"/>
  <c r="Q197" i="30"/>
  <c r="Q183" i="30"/>
  <c r="Q191" i="30"/>
  <c r="Q179" i="30"/>
  <c r="Q189" i="30"/>
  <c r="Q175" i="30"/>
  <c r="Q181" i="30"/>
  <c r="Q194" i="30"/>
  <c r="Q192" i="30"/>
  <c r="Q184" i="30"/>
  <c r="Q201" i="30"/>
  <c r="Q206" i="30"/>
  <c r="Q187" i="30"/>
  <c r="Q200" i="30"/>
  <c r="Q207" i="30"/>
  <c r="Q173" i="30"/>
  <c r="Q186" i="30"/>
  <c r="I87" i="30"/>
  <c r="I184" i="30" s="1"/>
  <c r="I255" i="30"/>
  <c r="AJ165" i="30"/>
  <c r="AJ164" i="30"/>
  <c r="AJ166" i="30"/>
  <c r="S213" i="30"/>
  <c r="S214" i="30"/>
  <c r="S211" i="30"/>
  <c r="S215" i="30"/>
  <c r="S217" i="30"/>
  <c r="S67" i="30"/>
  <c r="S216" i="30"/>
  <c r="S58" i="30"/>
  <c r="S212" i="30"/>
  <c r="S68" i="30"/>
  <c r="S60" i="30"/>
  <c r="S61" i="30"/>
  <c r="S222" i="30"/>
  <c r="S59" i="30"/>
  <c r="S64" i="30"/>
  <c r="S223" i="30"/>
  <c r="S44" i="30"/>
  <c r="G268" i="30"/>
  <c r="G195" i="30"/>
  <c r="G170" i="30"/>
  <c r="G196" i="30"/>
  <c r="G267" i="30"/>
  <c r="G43" i="30"/>
  <c r="T267" i="30"/>
  <c r="T195" i="30"/>
  <c r="T43" i="30"/>
  <c r="T196" i="30"/>
  <c r="T170" i="30"/>
  <c r="T268" i="30"/>
  <c r="AG127" i="30"/>
  <c r="AG124" i="30"/>
  <c r="AG128" i="30"/>
  <c r="AG131" i="30"/>
  <c r="AG123" i="30"/>
  <c r="AG228" i="30"/>
  <c r="AG130" i="30"/>
  <c r="AG126" i="30"/>
  <c r="AG122" i="30"/>
  <c r="AG125" i="30"/>
  <c r="AG121" i="30"/>
  <c r="AG129" i="30"/>
  <c r="AB121" i="30"/>
  <c r="AB128" i="30"/>
  <c r="AB123" i="30"/>
  <c r="AB127" i="30"/>
  <c r="AB124" i="30"/>
  <c r="AB228" i="30"/>
  <c r="AB126" i="30"/>
  <c r="AB130" i="30"/>
  <c r="AB129" i="30"/>
  <c r="AB125" i="30"/>
  <c r="AB122" i="30"/>
  <c r="AB131" i="30"/>
  <c r="W222" i="30"/>
  <c r="W213" i="30"/>
  <c r="W214" i="30"/>
  <c r="W68" i="30"/>
  <c r="W212" i="30"/>
  <c r="W44" i="30"/>
  <c r="W59" i="30"/>
  <c r="W60" i="30"/>
  <c r="W216" i="30"/>
  <c r="W67" i="30"/>
  <c r="W215" i="30"/>
  <c r="W61" i="30"/>
  <c r="W217" i="30"/>
  <c r="W223" i="30"/>
  <c r="W211" i="30"/>
  <c r="W58" i="30"/>
  <c r="W64" i="30"/>
  <c r="Z268" i="30"/>
  <c r="Z196" i="30"/>
  <c r="Z267" i="30"/>
  <c r="Z195" i="30"/>
  <c r="Z170" i="30"/>
  <c r="Z43" i="30"/>
  <c r="G223" i="30"/>
  <c r="G64" i="30"/>
  <c r="G215" i="30"/>
  <c r="G213" i="30"/>
  <c r="G222" i="30"/>
  <c r="G60" i="30"/>
  <c r="G214" i="30"/>
  <c r="G67" i="30"/>
  <c r="G211" i="30"/>
  <c r="G58" i="30"/>
  <c r="G217" i="30"/>
  <c r="G212" i="30"/>
  <c r="G44" i="30"/>
  <c r="G216" i="30"/>
  <c r="G61" i="30"/>
  <c r="G68" i="30"/>
  <c r="G59" i="30"/>
  <c r="L255" i="30"/>
  <c r="L87" i="30"/>
  <c r="L184" i="30" s="1"/>
  <c r="AD263" i="30"/>
  <c r="AD141" i="30"/>
  <c r="AD238" i="30"/>
  <c r="AD146" i="30"/>
  <c r="AD101" i="30"/>
  <c r="AD116" i="30"/>
  <c r="AD94" i="30"/>
  <c r="AD115" i="30"/>
  <c r="AD114" i="30"/>
  <c r="AD252" i="30"/>
  <c r="AD248" i="30"/>
  <c r="AD113" i="30"/>
  <c r="AD148" i="30"/>
  <c r="AD138" i="30"/>
  <c r="AD95" i="30"/>
  <c r="AD108" i="30"/>
  <c r="AD84" i="30"/>
  <c r="AD90" i="30"/>
  <c r="AD142" i="30"/>
  <c r="AD244" i="30"/>
  <c r="AD240" i="30"/>
  <c r="AD105" i="30"/>
  <c r="AD140" i="30"/>
  <c r="AD118" i="30"/>
  <c r="AD73" i="30"/>
  <c r="AD55" i="30"/>
  <c r="AD77" i="30"/>
  <c r="AD80" i="30"/>
  <c r="AD236" i="30"/>
  <c r="AD262" i="30"/>
  <c r="AD98" i="30"/>
  <c r="AD110" i="30"/>
  <c r="AD245" i="30"/>
  <c r="AD134" i="30"/>
  <c r="AD103" i="30"/>
  <c r="AD78" i="30"/>
  <c r="AD251" i="30"/>
  <c r="AD247" i="30"/>
  <c r="AD91" i="30"/>
  <c r="AD104" i="30"/>
  <c r="AD102" i="30"/>
  <c r="AD136" i="30"/>
  <c r="AD107" i="30"/>
  <c r="AD246" i="30"/>
  <c r="AD54" i="30"/>
  <c r="AD243" i="30"/>
  <c r="AD239" i="30"/>
  <c r="AD76" i="30"/>
  <c r="AD249" i="30"/>
  <c r="AD137" i="30"/>
  <c r="AD111" i="30"/>
  <c r="AD79" i="30"/>
  <c r="AD135" i="30"/>
  <c r="AD237" i="30"/>
  <c r="AD242" i="30"/>
  <c r="AD261" i="30"/>
  <c r="AD241" i="30"/>
  <c r="AD139" i="30"/>
  <c r="AD109" i="30"/>
  <c r="AD83" i="30"/>
  <c r="AD106" i="30"/>
  <c r="AD45" i="30"/>
  <c r="AD52" i="30"/>
  <c r="AD72" i="30"/>
  <c r="AD92" i="30"/>
  <c r="AD250" i="30"/>
  <c r="AD71" i="30"/>
  <c r="AD260" i="30"/>
  <c r="AD53" i="30"/>
  <c r="AD147" i="30"/>
  <c r="AD93" i="30"/>
  <c r="AD117" i="30"/>
  <c r="G166" i="30"/>
  <c r="G165" i="30"/>
  <c r="G164" i="30"/>
  <c r="Y211" i="30"/>
  <c r="Y60" i="30"/>
  <c r="Y223" i="30"/>
  <c r="Y222" i="30"/>
  <c r="Y58" i="30"/>
  <c r="Y215" i="30"/>
  <c r="Y214" i="30"/>
  <c r="Y213" i="30"/>
  <c r="Y61" i="30"/>
  <c r="Y212" i="30"/>
  <c r="Y68" i="30"/>
  <c r="Y217" i="30"/>
  <c r="Y59" i="30"/>
  <c r="Y67" i="30"/>
  <c r="Y44" i="30"/>
  <c r="Y216" i="30"/>
  <c r="Y64" i="30"/>
  <c r="J264" i="30"/>
  <c r="R218" i="30"/>
  <c r="O200" i="30"/>
  <c r="O186" i="30"/>
  <c r="O177" i="30"/>
  <c r="O183" i="30"/>
  <c r="O182" i="30"/>
  <c r="O192" i="30"/>
  <c r="O179" i="30"/>
  <c r="O175" i="30"/>
  <c r="O184" i="30"/>
  <c r="O176" i="30"/>
  <c r="O180" i="30"/>
  <c r="O206" i="30"/>
  <c r="O190" i="30"/>
  <c r="O207" i="30"/>
  <c r="O181" i="30"/>
  <c r="O185" i="30"/>
  <c r="O205" i="30"/>
  <c r="O174" i="30"/>
  <c r="O202" i="30"/>
  <c r="O191" i="30"/>
  <c r="O178" i="30"/>
  <c r="O201" i="30"/>
  <c r="O173" i="30"/>
  <c r="O187" i="30"/>
  <c r="O198" i="30"/>
  <c r="O193" i="30"/>
  <c r="O189" i="30"/>
  <c r="O194" i="30"/>
  <c r="O203" i="30"/>
  <c r="O197" i="30"/>
  <c r="O204" i="30"/>
  <c r="J128" i="30"/>
  <c r="J124" i="30"/>
  <c r="J127" i="30"/>
  <c r="J131" i="30"/>
  <c r="J125" i="30"/>
  <c r="J123" i="30"/>
  <c r="J126" i="30"/>
  <c r="J130" i="30"/>
  <c r="J228" i="30"/>
  <c r="J122" i="30"/>
  <c r="J121" i="30"/>
  <c r="J129" i="30"/>
  <c r="J190" i="30" s="1"/>
  <c r="AE264" i="30"/>
  <c r="AC237" i="30"/>
  <c r="AC263" i="30"/>
  <c r="AC134" i="30"/>
  <c r="AC113" i="30"/>
  <c r="AC103" i="30"/>
  <c r="AC246" i="30"/>
  <c r="AC98" i="30"/>
  <c r="AC79" i="30"/>
  <c r="AC135" i="30"/>
  <c r="AC252" i="30"/>
  <c r="AC248" i="30"/>
  <c r="AC114" i="30"/>
  <c r="AC105" i="30"/>
  <c r="AC83" i="30"/>
  <c r="AC239" i="30"/>
  <c r="AC93" i="30"/>
  <c r="AC72" i="30"/>
  <c r="AC73" i="30"/>
  <c r="AC244" i="30"/>
  <c r="AC240" i="30"/>
  <c r="AC106" i="30"/>
  <c r="AC238" i="30"/>
  <c r="AC45" i="30"/>
  <c r="AC116" i="30"/>
  <c r="AC53" i="30"/>
  <c r="AC95" i="30"/>
  <c r="AC236" i="30"/>
  <c r="AC261" i="30"/>
  <c r="AC92" i="30"/>
  <c r="AC148" i="30"/>
  <c r="AC146" i="30"/>
  <c r="AC76" i="30"/>
  <c r="AC108" i="30"/>
  <c r="AC137" i="30"/>
  <c r="AC80" i="30"/>
  <c r="AC251" i="30"/>
  <c r="AC262" i="30"/>
  <c r="AC77" i="30"/>
  <c r="AC140" i="30"/>
  <c r="AC138" i="30"/>
  <c r="AC71" i="30"/>
  <c r="AC101" i="30"/>
  <c r="AC104" i="30"/>
  <c r="AC115" i="30"/>
  <c r="AC243" i="30"/>
  <c r="AC247" i="30"/>
  <c r="AC54" i="30"/>
  <c r="AC147" i="30"/>
  <c r="AC118" i="30"/>
  <c r="AC52" i="30"/>
  <c r="AC91" i="30"/>
  <c r="AC94" i="30"/>
  <c r="AC90" i="30"/>
  <c r="AC245" i="30"/>
  <c r="AC241" i="30"/>
  <c r="AC142" i="30"/>
  <c r="AC141" i="30"/>
  <c r="AC111" i="30"/>
  <c r="AC102" i="30"/>
  <c r="AC109" i="30"/>
  <c r="AC107" i="30"/>
  <c r="AC117" i="30"/>
  <c r="AC249" i="30"/>
  <c r="AC78" i="30"/>
  <c r="AC242" i="30"/>
  <c r="AC250" i="30"/>
  <c r="AC139" i="30"/>
  <c r="AC110" i="30"/>
  <c r="AC136" i="30"/>
  <c r="AC55" i="30"/>
  <c r="AC260" i="30"/>
  <c r="AC84" i="30"/>
  <c r="X218" i="30"/>
  <c r="AI247" i="30"/>
  <c r="AI251" i="30"/>
  <c r="AI94" i="30"/>
  <c r="AI134" i="30"/>
  <c r="AI53" i="30"/>
  <c r="AI252" i="30"/>
  <c r="AI45" i="30"/>
  <c r="AI54" i="30"/>
  <c r="AI138" i="30"/>
  <c r="AI239" i="30"/>
  <c r="AI243" i="30"/>
  <c r="AI72" i="30"/>
  <c r="AI240" i="30"/>
  <c r="AI148" i="30"/>
  <c r="AI244" i="30"/>
  <c r="AI147" i="30"/>
  <c r="AI117" i="30"/>
  <c r="AI110" i="30"/>
  <c r="AI261" i="30"/>
  <c r="AI250" i="30"/>
  <c r="AI249" i="30"/>
  <c r="AI141" i="30"/>
  <c r="AI140" i="30"/>
  <c r="AI241" i="30"/>
  <c r="AI102" i="30"/>
  <c r="AI114" i="30"/>
  <c r="AI55" i="30"/>
  <c r="AI246" i="30"/>
  <c r="AI242" i="30"/>
  <c r="AI135" i="30"/>
  <c r="AI113" i="30"/>
  <c r="AI236" i="30"/>
  <c r="AI92" i="30"/>
  <c r="AI95" i="30"/>
  <c r="AI118" i="30"/>
  <c r="AI238" i="30"/>
  <c r="AI263" i="30"/>
  <c r="AI115" i="30"/>
  <c r="AI105" i="30"/>
  <c r="AI104" i="30"/>
  <c r="AI106" i="30"/>
  <c r="AI137" i="30"/>
  <c r="AI83" i="30"/>
  <c r="AI109" i="30"/>
  <c r="AI260" i="30"/>
  <c r="AI136" i="30"/>
  <c r="AI107" i="30"/>
  <c r="AI98" i="30"/>
  <c r="AI90" i="30"/>
  <c r="AI77" i="30"/>
  <c r="AI80" i="30"/>
  <c r="AI71" i="30"/>
  <c r="AI101" i="30"/>
  <c r="AI262" i="30"/>
  <c r="AI237" i="30"/>
  <c r="AI108" i="30"/>
  <c r="AI142" i="30"/>
  <c r="AI76" i="30"/>
  <c r="AI52" i="30"/>
  <c r="AI103" i="30"/>
  <c r="AI73" i="30"/>
  <c r="AI93" i="30"/>
  <c r="AI146" i="30"/>
  <c r="AI116" i="30"/>
  <c r="AI248" i="30"/>
  <c r="AI91" i="30"/>
  <c r="AI84" i="30"/>
  <c r="AI139" i="30"/>
  <c r="AI78" i="30"/>
  <c r="AI245" i="30"/>
  <c r="AI79" i="30"/>
  <c r="AI111" i="30"/>
  <c r="AF165" i="30"/>
  <c r="AF164" i="30"/>
  <c r="AF166" i="30"/>
  <c r="K264" i="30"/>
  <c r="AA255" i="30"/>
  <c r="AA87" i="30"/>
  <c r="P213" i="30"/>
  <c r="P60" i="30"/>
  <c r="P215" i="30"/>
  <c r="P67" i="30"/>
  <c r="P68" i="30"/>
  <c r="P211" i="30"/>
  <c r="P58" i="30"/>
  <c r="P61" i="30"/>
  <c r="P217" i="30"/>
  <c r="P223" i="30"/>
  <c r="P59" i="30"/>
  <c r="P216" i="30"/>
  <c r="P212" i="30"/>
  <c r="P214" i="30"/>
  <c r="P44" i="30"/>
  <c r="P222" i="30"/>
  <c r="P64" i="30"/>
  <c r="L192" i="30"/>
  <c r="L183" i="30"/>
  <c r="L205" i="30"/>
  <c r="L185" i="30"/>
  <c r="L177" i="30"/>
  <c r="L189" i="30"/>
  <c r="L207" i="30"/>
  <c r="L203" i="30"/>
  <c r="L179" i="30"/>
  <c r="L193" i="30"/>
  <c r="L187" i="30"/>
  <c r="L194" i="30"/>
  <c r="L198" i="30"/>
  <c r="L181" i="30"/>
  <c r="L191" i="30"/>
  <c r="L204" i="30"/>
  <c r="AI218" i="30"/>
  <c r="R223" i="30"/>
  <c r="R216" i="30"/>
  <c r="R59" i="30"/>
  <c r="R222" i="30"/>
  <c r="R61" i="30"/>
  <c r="R214" i="30"/>
  <c r="R60" i="30"/>
  <c r="R212" i="30"/>
  <c r="R44" i="30"/>
  <c r="R211" i="30"/>
  <c r="R215" i="30"/>
  <c r="R213" i="30"/>
  <c r="R67" i="30"/>
  <c r="R217" i="30"/>
  <c r="R68" i="30"/>
  <c r="R64" i="30"/>
  <c r="R58" i="30"/>
  <c r="N164" i="30"/>
  <c r="N166" i="30"/>
  <c r="N165" i="30"/>
  <c r="R246" i="30"/>
  <c r="R137" i="30"/>
  <c r="R116" i="30"/>
  <c r="R106" i="30"/>
  <c r="R98" i="30"/>
  <c r="R104" i="30"/>
  <c r="R94" i="30"/>
  <c r="R146" i="30"/>
  <c r="R249" i="30"/>
  <c r="R263" i="30"/>
  <c r="R238" i="30"/>
  <c r="R117" i="30"/>
  <c r="R108" i="30"/>
  <c r="R92" i="30"/>
  <c r="R91" i="30"/>
  <c r="R55" i="30"/>
  <c r="R148" i="30"/>
  <c r="R118" i="30"/>
  <c r="R83" i="30"/>
  <c r="R248" i="30"/>
  <c r="R252" i="30"/>
  <c r="R109" i="30"/>
  <c r="R242" i="30"/>
  <c r="R77" i="30"/>
  <c r="R76" i="30"/>
  <c r="R241" i="30"/>
  <c r="R115" i="30"/>
  <c r="R111" i="30"/>
  <c r="R240" i="30"/>
  <c r="R244" i="30"/>
  <c r="R101" i="30"/>
  <c r="R135" i="30"/>
  <c r="R54" i="30"/>
  <c r="R53" i="30"/>
  <c r="R103" i="30"/>
  <c r="R45" i="30"/>
  <c r="R80" i="30"/>
  <c r="R262" i="30"/>
  <c r="R236" i="30"/>
  <c r="R95" i="30"/>
  <c r="R245" i="30"/>
  <c r="R250" i="30"/>
  <c r="R139" i="30"/>
  <c r="R84" i="30"/>
  <c r="R138" i="30"/>
  <c r="R78" i="30"/>
  <c r="R261" i="30"/>
  <c r="R260" i="30"/>
  <c r="R136" i="30"/>
  <c r="R114" i="30"/>
  <c r="R105" i="30"/>
  <c r="R147" i="30"/>
  <c r="R140" i="30"/>
  <c r="R90" i="30"/>
  <c r="R71" i="30"/>
  <c r="R243" i="30"/>
  <c r="R93" i="30"/>
  <c r="R73" i="30"/>
  <c r="R79" i="30"/>
  <c r="R237" i="30"/>
  <c r="R72" i="30"/>
  <c r="R142" i="30"/>
  <c r="R134" i="30"/>
  <c r="R102" i="30"/>
  <c r="R247" i="30"/>
  <c r="R141" i="30"/>
  <c r="R52" i="30"/>
  <c r="R251" i="30"/>
  <c r="R107" i="30"/>
  <c r="R239" i="30"/>
  <c r="R113" i="30"/>
  <c r="R110" i="30"/>
  <c r="AC164" i="30"/>
  <c r="AC165" i="30"/>
  <c r="AC166" i="30"/>
  <c r="AG239" i="30"/>
  <c r="AG261" i="30"/>
  <c r="AG117" i="30"/>
  <c r="AG93" i="30"/>
  <c r="AG114" i="30"/>
  <c r="AG53" i="30"/>
  <c r="AG103" i="30"/>
  <c r="AG76" i="30"/>
  <c r="AG111" i="30"/>
  <c r="AG249" i="30"/>
  <c r="AG260" i="30"/>
  <c r="AG250" i="30"/>
  <c r="AG109" i="30"/>
  <c r="AG80" i="30"/>
  <c r="AG106" i="30"/>
  <c r="AG141" i="30"/>
  <c r="AG45" i="30"/>
  <c r="AG52" i="30"/>
  <c r="AG242" i="30"/>
  <c r="AG241" i="30"/>
  <c r="AG245" i="30"/>
  <c r="AG146" i="30"/>
  <c r="AG243" i="30"/>
  <c r="AG79" i="30"/>
  <c r="AG92" i="30"/>
  <c r="AG105" i="30"/>
  <c r="AG246" i="30"/>
  <c r="AG140" i="30"/>
  <c r="AG263" i="30"/>
  <c r="AG237" i="30"/>
  <c r="AG138" i="30"/>
  <c r="AG136" i="30"/>
  <c r="AG78" i="30"/>
  <c r="AG77" i="30"/>
  <c r="AG84" i="30"/>
  <c r="AG147" i="30"/>
  <c r="AG248" i="30"/>
  <c r="AG252" i="30"/>
  <c r="AG118" i="30"/>
  <c r="AG116" i="30"/>
  <c r="AG71" i="30"/>
  <c r="AG54" i="30"/>
  <c r="AG72" i="30"/>
  <c r="AG90" i="30"/>
  <c r="AG98" i="30"/>
  <c r="AG247" i="30"/>
  <c r="AG238" i="30"/>
  <c r="AG137" i="30"/>
  <c r="AG107" i="30"/>
  <c r="AG134" i="30"/>
  <c r="AG101" i="30"/>
  <c r="AG139" i="30"/>
  <c r="AG95" i="30"/>
  <c r="AG91" i="30"/>
  <c r="AG102" i="30"/>
  <c r="AG94" i="30"/>
  <c r="AG135" i="30"/>
  <c r="AG73" i="30"/>
  <c r="AG115" i="30"/>
  <c r="AG113" i="30"/>
  <c r="AG240" i="30"/>
  <c r="AG55" i="30"/>
  <c r="AG83" i="30"/>
  <c r="AG262" i="30"/>
  <c r="AG142" i="30"/>
  <c r="AG148" i="30"/>
  <c r="AG244" i="30"/>
  <c r="AG251" i="30"/>
  <c r="AG110" i="30"/>
  <c r="AG104" i="30"/>
  <c r="AG236" i="30"/>
  <c r="AG108" i="30"/>
  <c r="AI264" i="30"/>
  <c r="T255" i="30"/>
  <c r="T87" i="30"/>
  <c r="AB264" i="30"/>
  <c r="E184" i="28"/>
  <c r="U145" i="39" s="1"/>
  <c r="G192" i="28"/>
  <c r="E176" i="28"/>
  <c r="U137" i="39" s="1"/>
  <c r="E223" i="28"/>
  <c r="U184" i="39" s="1"/>
  <c r="E58" i="28"/>
  <c r="U19" i="39" s="1"/>
  <c r="K188" i="30" l="1"/>
  <c r="K201" i="30"/>
  <c r="Z219" i="30"/>
  <c r="AB219" i="30"/>
  <c r="H188" i="30"/>
  <c r="AI219" i="30"/>
  <c r="J219" i="30"/>
  <c r="J221" i="30" s="1"/>
  <c r="K199" i="30"/>
  <c r="S219" i="30"/>
  <c r="S221" i="30" s="1"/>
  <c r="X219" i="30"/>
  <c r="AG219" i="30"/>
  <c r="L219" i="30"/>
  <c r="W219" i="30"/>
  <c r="V219" i="30"/>
  <c r="N219" i="30"/>
  <c r="N221" i="30" s="1"/>
  <c r="I219" i="30"/>
  <c r="I221" i="30" s="1"/>
  <c r="U219" i="30"/>
  <c r="U221" i="30" s="1"/>
  <c r="E219" i="28"/>
  <c r="U180" i="39" s="1"/>
  <c r="U237" i="39" s="1"/>
  <c r="AJ219" i="30"/>
  <c r="AJ221" i="30" s="1"/>
  <c r="Q219" i="30"/>
  <c r="Q221" i="30" s="1"/>
  <c r="R219" i="30"/>
  <c r="AC219" i="30"/>
  <c r="O219" i="30"/>
  <c r="P219" i="30"/>
  <c r="P221" i="30" s="1"/>
  <c r="AF219" i="30"/>
  <c r="AF221" i="30" s="1"/>
  <c r="AA219" i="30"/>
  <c r="AH219" i="30"/>
  <c r="AH221" i="30" s="1"/>
  <c r="Y219" i="30"/>
  <c r="Y221" i="30" s="1"/>
  <c r="M219" i="30"/>
  <c r="G219" i="30"/>
  <c r="K219" i="30"/>
  <c r="K221" i="30" s="1"/>
  <c r="T219" i="30"/>
  <c r="T221" i="30" s="1"/>
  <c r="AE219" i="30"/>
  <c r="AE221" i="30" s="1"/>
  <c r="H219" i="30"/>
  <c r="H221" i="30" s="1"/>
  <c r="AD219" i="30"/>
  <c r="I161" i="32"/>
  <c r="G188" i="30"/>
  <c r="E188" i="30" s="1"/>
  <c r="V149" i="39" s="1"/>
  <c r="J199" i="30"/>
  <c r="G199" i="30"/>
  <c r="H199" i="30"/>
  <c r="I199" i="30"/>
  <c r="Q188" i="32"/>
  <c r="Q199" i="32"/>
  <c r="Q208" i="32"/>
  <c r="AG188" i="32"/>
  <c r="AG199" i="32"/>
  <c r="AG208" i="32"/>
  <c r="T188" i="32"/>
  <c r="T199" i="32"/>
  <c r="T208" i="32"/>
  <c r="AJ188" i="32"/>
  <c r="AJ199" i="32"/>
  <c r="AJ208" i="32"/>
  <c r="AH188" i="32"/>
  <c r="AH199" i="32"/>
  <c r="AH208" i="32"/>
  <c r="AF188" i="32"/>
  <c r="AF199" i="32"/>
  <c r="AF208" i="32"/>
  <c r="U188" i="32"/>
  <c r="U199" i="32"/>
  <c r="U208" i="32"/>
  <c r="AE188" i="32"/>
  <c r="AE208" i="32"/>
  <c r="AE199" i="32"/>
  <c r="N188" i="32"/>
  <c r="N199" i="32"/>
  <c r="N208" i="32"/>
  <c r="Y188" i="32"/>
  <c r="Y199" i="32"/>
  <c r="Y208" i="32"/>
  <c r="AD188" i="32"/>
  <c r="AD199" i="32"/>
  <c r="AD208" i="32"/>
  <c r="O188" i="32"/>
  <c r="O208" i="32"/>
  <c r="O199" i="32"/>
  <c r="X188" i="32"/>
  <c r="X199" i="32"/>
  <c r="X208" i="32"/>
  <c r="R188" i="32"/>
  <c r="R199" i="32"/>
  <c r="R208" i="32"/>
  <c r="AI199" i="32"/>
  <c r="AI188" i="32"/>
  <c r="AI208" i="32"/>
  <c r="W188" i="32"/>
  <c r="W208" i="32"/>
  <c r="W199" i="32"/>
  <c r="P188" i="32"/>
  <c r="P199" i="32"/>
  <c r="P208" i="32"/>
  <c r="L188" i="32"/>
  <c r="L199" i="32"/>
  <c r="L208" i="32"/>
  <c r="AB188" i="32"/>
  <c r="AB199" i="32"/>
  <c r="AB208" i="32"/>
  <c r="S188" i="32"/>
  <c r="S199" i="32"/>
  <c r="S208" i="32"/>
  <c r="AA188" i="32"/>
  <c r="AA208" i="32"/>
  <c r="AA199" i="32"/>
  <c r="Z188" i="32"/>
  <c r="Z208" i="32"/>
  <c r="Z199" i="32"/>
  <c r="M188" i="32"/>
  <c r="M199" i="32"/>
  <c r="M208" i="32"/>
  <c r="K188" i="32"/>
  <c r="K199" i="32"/>
  <c r="K208" i="32"/>
  <c r="V188" i="32"/>
  <c r="V199" i="32"/>
  <c r="V208" i="32"/>
  <c r="AC188" i="32"/>
  <c r="AC199" i="32"/>
  <c r="AC208" i="32"/>
  <c r="I188" i="32"/>
  <c r="AA258" i="32"/>
  <c r="AA259" i="32"/>
  <c r="G258" i="32"/>
  <c r="G259" i="32"/>
  <c r="AI258" i="32"/>
  <c r="AI259" i="32"/>
  <c r="R258" i="32"/>
  <c r="R259" i="32"/>
  <c r="Y259" i="32"/>
  <c r="Y258" i="32"/>
  <c r="N258" i="32"/>
  <c r="N259" i="32"/>
  <c r="U259" i="32"/>
  <c r="U258" i="32"/>
  <c r="S258" i="32"/>
  <c r="S259" i="32"/>
  <c r="J258" i="32"/>
  <c r="J259" i="32"/>
  <c r="AF259" i="32"/>
  <c r="AF258" i="32"/>
  <c r="P259" i="32"/>
  <c r="P258" i="32"/>
  <c r="AC258" i="32"/>
  <c r="AC259" i="32"/>
  <c r="K258" i="32"/>
  <c r="K259" i="32"/>
  <c r="L259" i="32"/>
  <c r="L258" i="32"/>
  <c r="H258" i="32"/>
  <c r="H259" i="32"/>
  <c r="AG259" i="32"/>
  <c r="AG258" i="32"/>
  <c r="AD258" i="32"/>
  <c r="AD259" i="32"/>
  <c r="AB259" i="32"/>
  <c r="AB258" i="32"/>
  <c r="AJ258" i="32"/>
  <c r="AJ259" i="32"/>
  <c r="Q259" i="32"/>
  <c r="Q258" i="32"/>
  <c r="T259" i="32"/>
  <c r="T258" i="32"/>
  <c r="AH258" i="32"/>
  <c r="AH259" i="32"/>
  <c r="Z258" i="32"/>
  <c r="Z259" i="32"/>
  <c r="M258" i="32"/>
  <c r="M259" i="32"/>
  <c r="AE259" i="32"/>
  <c r="AE258" i="32"/>
  <c r="X259" i="32"/>
  <c r="X258" i="32"/>
  <c r="O259" i="32"/>
  <c r="O258" i="32"/>
  <c r="W259" i="32"/>
  <c r="W258" i="32"/>
  <c r="V258" i="32"/>
  <c r="V259" i="32"/>
  <c r="I258" i="32"/>
  <c r="I259" i="32"/>
  <c r="AE230" i="32"/>
  <c r="AE231" i="32"/>
  <c r="AE227" i="32"/>
  <c r="AE226" i="32"/>
  <c r="AF230" i="32"/>
  <c r="AF231" i="32"/>
  <c r="AF227" i="32"/>
  <c r="AF226" i="32"/>
  <c r="W231" i="32"/>
  <c r="W230" i="32"/>
  <c r="W227" i="32"/>
  <c r="W226" i="32"/>
  <c r="AI231" i="32"/>
  <c r="AI230" i="32"/>
  <c r="AI226" i="32"/>
  <c r="AI227" i="32"/>
  <c r="S231" i="32"/>
  <c r="S230" i="32"/>
  <c r="S226" i="32"/>
  <c r="S227" i="32"/>
  <c r="P230" i="32"/>
  <c r="P231" i="32"/>
  <c r="P227" i="32"/>
  <c r="P226" i="32"/>
  <c r="R230" i="32"/>
  <c r="R231" i="32"/>
  <c r="R226" i="32"/>
  <c r="R227" i="32"/>
  <c r="AG230" i="32"/>
  <c r="AG231" i="32"/>
  <c r="AG227" i="32"/>
  <c r="AG226" i="32"/>
  <c r="G230" i="32"/>
  <c r="G231" i="32"/>
  <c r="G227" i="32"/>
  <c r="G226" i="32"/>
  <c r="O230" i="32"/>
  <c r="O231" i="32"/>
  <c r="O227" i="32"/>
  <c r="O226" i="32"/>
  <c r="N230" i="32"/>
  <c r="N231" i="32"/>
  <c r="N227" i="32"/>
  <c r="N226" i="32"/>
  <c r="U230" i="32"/>
  <c r="U231" i="32"/>
  <c r="U227" i="32"/>
  <c r="U226" i="32"/>
  <c r="M231" i="32"/>
  <c r="M230" i="32"/>
  <c r="M227" i="32"/>
  <c r="M226" i="32"/>
  <c r="AC230" i="32"/>
  <c r="AC231" i="32"/>
  <c r="AC227" i="32"/>
  <c r="AC226" i="32"/>
  <c r="J230" i="32"/>
  <c r="J231" i="32"/>
  <c r="J226" i="32"/>
  <c r="J227" i="32"/>
  <c r="Q230" i="32"/>
  <c r="Q231" i="32"/>
  <c r="Q227" i="32"/>
  <c r="Q226" i="32"/>
  <c r="AD230" i="32"/>
  <c r="AD231" i="32"/>
  <c r="AD227" i="32"/>
  <c r="AD226" i="32"/>
  <c r="AA231" i="32"/>
  <c r="AA230" i="32"/>
  <c r="AA226" i="32"/>
  <c r="AA227" i="32"/>
  <c r="Y230" i="32"/>
  <c r="Y231" i="32"/>
  <c r="Y227" i="32"/>
  <c r="Y226" i="32"/>
  <c r="K230" i="32"/>
  <c r="K231" i="32"/>
  <c r="K226" i="32"/>
  <c r="K227" i="32"/>
  <c r="H230" i="32"/>
  <c r="H231" i="32"/>
  <c r="H227" i="32"/>
  <c r="H226" i="32"/>
  <c r="AH230" i="32"/>
  <c r="AH231" i="32"/>
  <c r="AH226" i="32"/>
  <c r="AH227" i="32"/>
  <c r="AJ231" i="32"/>
  <c r="AJ230" i="32"/>
  <c r="AJ226" i="32"/>
  <c r="AJ227" i="32"/>
  <c r="X230" i="32"/>
  <c r="X231" i="32"/>
  <c r="X227" i="32"/>
  <c r="X226" i="32"/>
  <c r="V230" i="32"/>
  <c r="V231" i="32"/>
  <c r="V227" i="32"/>
  <c r="V226" i="32"/>
  <c r="T231" i="32"/>
  <c r="T230" i="32"/>
  <c r="T226" i="32"/>
  <c r="T227" i="32"/>
  <c r="AB231" i="32"/>
  <c r="AB230" i="32"/>
  <c r="AB226" i="32"/>
  <c r="AB227" i="32"/>
  <c r="I231" i="32"/>
  <c r="I230" i="32"/>
  <c r="I227" i="32"/>
  <c r="I226" i="32"/>
  <c r="L230" i="32"/>
  <c r="L231" i="32"/>
  <c r="L226" i="32"/>
  <c r="L227" i="32"/>
  <c r="Z230" i="32"/>
  <c r="Z231" i="32"/>
  <c r="Z226" i="32"/>
  <c r="Z227" i="32"/>
  <c r="AE149" i="32"/>
  <c r="S149" i="32"/>
  <c r="M149" i="32"/>
  <c r="AJ149" i="32"/>
  <c r="T149" i="32"/>
  <c r="G149" i="32"/>
  <c r="H149" i="32"/>
  <c r="AC149" i="32"/>
  <c r="K149" i="32"/>
  <c r="E148" i="30"/>
  <c r="V110" i="39" s="1"/>
  <c r="Z149" i="32"/>
  <c r="AH149" i="32"/>
  <c r="Q149" i="32"/>
  <c r="W149" i="32"/>
  <c r="U149" i="32"/>
  <c r="AI149" i="32"/>
  <c r="AG149" i="32"/>
  <c r="V149" i="32"/>
  <c r="AD149" i="32"/>
  <c r="AB149" i="32"/>
  <c r="J149" i="32"/>
  <c r="N149" i="32"/>
  <c r="L149" i="32"/>
  <c r="Y149" i="32"/>
  <c r="AA149" i="32"/>
  <c r="AF149" i="32"/>
  <c r="P149" i="32"/>
  <c r="X149" i="32"/>
  <c r="O149" i="32"/>
  <c r="R149" i="32"/>
  <c r="E149" i="30"/>
  <c r="V111" i="39" s="1"/>
  <c r="E156" i="30"/>
  <c r="V118" i="39" s="1"/>
  <c r="E154" i="30"/>
  <c r="V116" i="39" s="1"/>
  <c r="E153" i="30"/>
  <c r="V115" i="39" s="1"/>
  <c r="E152" i="30"/>
  <c r="V114" i="39" s="1"/>
  <c r="E162" i="30"/>
  <c r="V124" i="39" s="1"/>
  <c r="E161" i="30"/>
  <c r="V123" i="39" s="1"/>
  <c r="E160" i="30"/>
  <c r="V122" i="39" s="1"/>
  <c r="E155" i="30"/>
  <c r="V117" i="39" s="1"/>
  <c r="E159" i="30"/>
  <c r="V121" i="39" s="1"/>
  <c r="O156" i="32"/>
  <c r="O162" i="32"/>
  <c r="AC156" i="32"/>
  <c r="AC162" i="32"/>
  <c r="Q162" i="32"/>
  <c r="Q156" i="32"/>
  <c r="P162" i="32"/>
  <c r="P156" i="32"/>
  <c r="Z162" i="32"/>
  <c r="Z156" i="32"/>
  <c r="Y162" i="32"/>
  <c r="Y156" i="32"/>
  <c r="M156" i="32"/>
  <c r="M162" i="32"/>
  <c r="AE156" i="32"/>
  <c r="AE162" i="32"/>
  <c r="AD162" i="32"/>
  <c r="AD156" i="32"/>
  <c r="AJ156" i="32"/>
  <c r="AJ162" i="32"/>
  <c r="R162" i="32"/>
  <c r="R156" i="32"/>
  <c r="U156" i="32"/>
  <c r="U162" i="32"/>
  <c r="G156" i="32"/>
  <c r="G208" i="32" s="1"/>
  <c r="G162" i="32"/>
  <c r="AA156" i="32"/>
  <c r="AA162" i="32"/>
  <c r="AH162" i="32"/>
  <c r="AH156" i="32"/>
  <c r="V162" i="32"/>
  <c r="V156" i="32"/>
  <c r="T156" i="32"/>
  <c r="T162" i="32"/>
  <c r="K156" i="32"/>
  <c r="K162" i="32"/>
  <c r="AG162" i="32"/>
  <c r="AG156" i="32"/>
  <c r="AI156" i="32"/>
  <c r="AI162" i="32"/>
  <c r="H162" i="32"/>
  <c r="H156" i="32"/>
  <c r="H208" i="32" s="1"/>
  <c r="N162" i="32"/>
  <c r="N156" i="32"/>
  <c r="I162" i="32"/>
  <c r="I156" i="32"/>
  <c r="I208" i="32" s="1"/>
  <c r="L156" i="32"/>
  <c r="L162" i="32"/>
  <c r="S156" i="32"/>
  <c r="S162" i="32"/>
  <c r="AB156" i="32"/>
  <c r="AB162" i="32"/>
  <c r="X162" i="32"/>
  <c r="X156" i="32"/>
  <c r="AF162" i="32"/>
  <c r="AF156" i="32"/>
  <c r="W162" i="32"/>
  <c r="W156" i="32"/>
  <c r="J162" i="32"/>
  <c r="J156" i="32"/>
  <c r="J208" i="32" s="1"/>
  <c r="AE143" i="32"/>
  <c r="AH112" i="32"/>
  <c r="T143" i="32"/>
  <c r="AB112" i="32"/>
  <c r="Z143" i="32"/>
  <c r="S143" i="32"/>
  <c r="AI112" i="32"/>
  <c r="AF143" i="32"/>
  <c r="E143" i="30"/>
  <c r="V105" i="39" s="1"/>
  <c r="AG112" i="32"/>
  <c r="X112" i="32"/>
  <c r="H112" i="32"/>
  <c r="AE112" i="32"/>
  <c r="AH143" i="32"/>
  <c r="O112" i="32"/>
  <c r="P143" i="32"/>
  <c r="X143" i="32"/>
  <c r="J112" i="32"/>
  <c r="O143" i="32"/>
  <c r="H143" i="32"/>
  <c r="AC143" i="32"/>
  <c r="K143" i="32"/>
  <c r="I112" i="32"/>
  <c r="R143" i="32"/>
  <c r="U143" i="32"/>
  <c r="AJ143" i="32"/>
  <c r="Y112" i="32"/>
  <c r="K112" i="32"/>
  <c r="AI143" i="32"/>
  <c r="M143" i="32"/>
  <c r="Q143" i="32"/>
  <c r="AG143" i="32"/>
  <c r="R112" i="32"/>
  <c r="W143" i="32"/>
  <c r="I143" i="32"/>
  <c r="V143" i="32"/>
  <c r="AD143" i="32"/>
  <c r="AB143" i="32"/>
  <c r="J143" i="32"/>
  <c r="G143" i="32"/>
  <c r="N143" i="32"/>
  <c r="L143" i="32"/>
  <c r="Y143" i="32"/>
  <c r="AA143" i="32"/>
  <c r="G201" i="30"/>
  <c r="J201" i="30"/>
  <c r="E112" i="30"/>
  <c r="V73" i="39" s="1"/>
  <c r="Z112" i="32"/>
  <c r="V112" i="32"/>
  <c r="P112" i="32"/>
  <c r="AC112" i="32"/>
  <c r="AJ112" i="32"/>
  <c r="W112" i="32"/>
  <c r="Q112" i="32"/>
  <c r="U112" i="32"/>
  <c r="T112" i="32"/>
  <c r="AF112" i="32"/>
  <c r="L112" i="32"/>
  <c r="M112" i="32"/>
  <c r="AA112" i="32"/>
  <c r="AD112" i="32"/>
  <c r="F110" i="32"/>
  <c r="G112" i="32"/>
  <c r="N112" i="32"/>
  <c r="E142" i="30"/>
  <c r="V104" i="39" s="1"/>
  <c r="H201" i="30"/>
  <c r="U57" i="35" a="1"/>
  <c r="U57" i="35" s="1"/>
  <c r="AI221" i="30"/>
  <c r="O221" i="30"/>
  <c r="E208" i="30"/>
  <c r="V169" i="39" s="1"/>
  <c r="E200" i="30"/>
  <c r="V161" i="39" s="1"/>
  <c r="E58" i="30"/>
  <c r="V19" i="39" s="1"/>
  <c r="E64" i="30"/>
  <c r="V25" i="39" s="1"/>
  <c r="E268" i="30"/>
  <c r="V228" i="39" s="1"/>
  <c r="E207" i="28"/>
  <c r="U168" i="39" s="1"/>
  <c r="P44" i="35"/>
  <c r="T51" i="35"/>
  <c r="U56" i="35" a="1"/>
  <c r="U56" i="35" s="1"/>
  <c r="T50" i="35"/>
  <c r="O44" i="35"/>
  <c r="E194" i="30"/>
  <c r="V155" i="39" s="1"/>
  <c r="E189" i="30"/>
  <c r="V150" i="39" s="1"/>
  <c r="E193" i="30"/>
  <c r="V154" i="39" s="1"/>
  <c r="E179" i="30"/>
  <c r="V140" i="39" s="1"/>
  <c r="E127" i="30"/>
  <c r="V88" i="39" s="1"/>
  <c r="E128" i="30"/>
  <c r="V89" i="39" s="1"/>
  <c r="E241" i="30"/>
  <c r="V200" i="39" s="1"/>
  <c r="E55" i="30"/>
  <c r="V16" i="39" s="1"/>
  <c r="E262" i="30"/>
  <c r="V222" i="39" s="1"/>
  <c r="E263" i="30"/>
  <c r="V223" i="39" s="1"/>
  <c r="E90" i="30"/>
  <c r="V51" i="39" s="1"/>
  <c r="E103" i="30"/>
  <c r="V64" i="39" s="1"/>
  <c r="E117" i="30"/>
  <c r="V78" i="39" s="1"/>
  <c r="E115" i="30"/>
  <c r="V76" i="39" s="1"/>
  <c r="E107" i="30"/>
  <c r="V68" i="39" s="1"/>
  <c r="X131" i="32"/>
  <c r="X127" i="32"/>
  <c r="X123" i="32"/>
  <c r="X228" i="32"/>
  <c r="X125" i="32"/>
  <c r="X130" i="32"/>
  <c r="X126" i="32"/>
  <c r="X122" i="32"/>
  <c r="X129" i="32"/>
  <c r="X121" i="32"/>
  <c r="X124" i="32"/>
  <c r="X128" i="32"/>
  <c r="AC255" i="32"/>
  <c r="AC87" i="32"/>
  <c r="J195" i="32"/>
  <c r="J170" i="32"/>
  <c r="J43" i="32"/>
  <c r="J267" i="32"/>
  <c r="J268" i="32"/>
  <c r="J196" i="32"/>
  <c r="AB218" i="32"/>
  <c r="V218" i="32"/>
  <c r="AF264" i="32"/>
  <c r="O218" i="32"/>
  <c r="R59" i="32"/>
  <c r="R44" i="32"/>
  <c r="R223" i="32"/>
  <c r="R67" i="32"/>
  <c r="R217" i="32"/>
  <c r="R68" i="32"/>
  <c r="R64" i="32"/>
  <c r="R216" i="32"/>
  <c r="R58" i="32"/>
  <c r="R213" i="32"/>
  <c r="R214" i="32"/>
  <c r="R222" i="32"/>
  <c r="R215" i="32"/>
  <c r="R211" i="32"/>
  <c r="R60" i="32"/>
  <c r="R212" i="32"/>
  <c r="R61" i="32"/>
  <c r="V124" i="32"/>
  <c r="V121" i="32"/>
  <c r="V131" i="32"/>
  <c r="V228" i="32"/>
  <c r="V123" i="32"/>
  <c r="V127" i="32"/>
  <c r="V126" i="32"/>
  <c r="V128" i="32"/>
  <c r="V130" i="32"/>
  <c r="V125" i="32"/>
  <c r="V122" i="32"/>
  <c r="V129" i="32"/>
  <c r="W251" i="32"/>
  <c r="W118" i="32"/>
  <c r="W109" i="32"/>
  <c r="W261" i="32"/>
  <c r="W78" i="32"/>
  <c r="W106" i="32"/>
  <c r="W91" i="32"/>
  <c r="W84" i="32"/>
  <c r="W72" i="32"/>
  <c r="W243" i="32"/>
  <c r="W110" i="32"/>
  <c r="W101" i="32"/>
  <c r="W246" i="32"/>
  <c r="W71" i="32"/>
  <c r="W92" i="32"/>
  <c r="W239" i="32"/>
  <c r="W45" i="32"/>
  <c r="W241" i="32"/>
  <c r="W263" i="32"/>
  <c r="W102" i="32"/>
  <c r="W95" i="32"/>
  <c r="W135" i="32"/>
  <c r="W55" i="32"/>
  <c r="W77" i="32"/>
  <c r="W147" i="32"/>
  <c r="W52" i="32"/>
  <c r="W262" i="32"/>
  <c r="W248" i="32"/>
  <c r="W250" i="32"/>
  <c r="W249" i="32"/>
  <c r="W115" i="32"/>
  <c r="W245" i="32"/>
  <c r="W54" i="32"/>
  <c r="W139" i="32"/>
  <c r="W104" i="32"/>
  <c r="W73" i="32"/>
  <c r="W247" i="32"/>
  <c r="W240" i="32"/>
  <c r="W242" i="32"/>
  <c r="W136" i="32"/>
  <c r="W107" i="32"/>
  <c r="W238" i="32"/>
  <c r="W141" i="32"/>
  <c r="W111" i="32"/>
  <c r="W90" i="32"/>
  <c r="W252" i="32"/>
  <c r="W260" i="32"/>
  <c r="W237" i="32"/>
  <c r="W116" i="32"/>
  <c r="W93" i="32"/>
  <c r="W142" i="32"/>
  <c r="W113" i="32"/>
  <c r="W103" i="32"/>
  <c r="W76" i="32"/>
  <c r="W236" i="32"/>
  <c r="W138" i="32"/>
  <c r="W117" i="32"/>
  <c r="W94" i="32"/>
  <c r="W79" i="32"/>
  <c r="W114" i="32"/>
  <c r="W98" i="32"/>
  <c r="W148" i="32"/>
  <c r="W53" i="32"/>
  <c r="W137" i="32"/>
  <c r="W108" i="32"/>
  <c r="W80" i="32"/>
  <c r="W134" i="32"/>
  <c r="W105" i="32"/>
  <c r="W83" i="32"/>
  <c r="W244" i="32"/>
  <c r="W140" i="32"/>
  <c r="W146" i="32"/>
  <c r="Y218" i="32"/>
  <c r="X268" i="32"/>
  <c r="X267" i="32"/>
  <c r="X196" i="32"/>
  <c r="X195" i="32"/>
  <c r="X43" i="32"/>
  <c r="X170" i="32"/>
  <c r="AA153" i="32"/>
  <c r="AA165" i="32"/>
  <c r="AA164" i="32"/>
  <c r="AA166" i="32"/>
  <c r="AA152" i="32"/>
  <c r="AA155" i="32"/>
  <c r="AA159" i="32"/>
  <c r="AA161" i="32"/>
  <c r="AA160" i="32"/>
  <c r="AA154" i="32"/>
  <c r="H255" i="32"/>
  <c r="H87" i="32"/>
  <c r="H184" i="32" s="1"/>
  <c r="I249" i="32"/>
  <c r="I136" i="32"/>
  <c r="I115" i="32"/>
  <c r="I92" i="32"/>
  <c r="I76" i="32"/>
  <c r="I180" i="32" s="1"/>
  <c r="I84" i="32"/>
  <c r="I183" i="32" s="1"/>
  <c r="I137" i="32"/>
  <c r="I243" i="32"/>
  <c r="I79" i="32"/>
  <c r="I182" i="32" s="1"/>
  <c r="I241" i="32"/>
  <c r="I116" i="32"/>
  <c r="I107" i="32"/>
  <c r="I244" i="32"/>
  <c r="I53" i="32"/>
  <c r="I52" i="32"/>
  <c r="I178" i="32" s="1"/>
  <c r="I117" i="32"/>
  <c r="I146" i="32"/>
  <c r="I186" i="32" s="1"/>
  <c r="I78" i="32"/>
  <c r="I263" i="32"/>
  <c r="I108" i="32"/>
  <c r="I93" i="32"/>
  <c r="I240" i="32"/>
  <c r="I262" i="32"/>
  <c r="I147" i="32"/>
  <c r="I109" i="32"/>
  <c r="I118" i="32"/>
  <c r="I138" i="32"/>
  <c r="I261" i="32"/>
  <c r="I94" i="32"/>
  <c r="I247" i="32"/>
  <c r="I141" i="32"/>
  <c r="I139" i="32"/>
  <c r="I101" i="32"/>
  <c r="I110" i="32"/>
  <c r="I55" i="32"/>
  <c r="I206" i="32" s="1"/>
  <c r="I260" i="32"/>
  <c r="I246" i="32"/>
  <c r="I72" i="32"/>
  <c r="I142" i="32"/>
  <c r="I113" i="32"/>
  <c r="I140" i="32"/>
  <c r="I111" i="32"/>
  <c r="I95" i="32"/>
  <c r="I77" i="32"/>
  <c r="I45" i="32"/>
  <c r="I245" i="32"/>
  <c r="I238" i="32"/>
  <c r="I248" i="32"/>
  <c r="I134" i="32"/>
  <c r="I105" i="32"/>
  <c r="I103" i="32"/>
  <c r="I73" i="32"/>
  <c r="I202" i="32" s="1"/>
  <c r="I236" i="32"/>
  <c r="I250" i="32"/>
  <c r="I251" i="32"/>
  <c r="I237" i="32"/>
  <c r="I114" i="32"/>
  <c r="I98" i="32"/>
  <c r="I193" i="32" s="1"/>
  <c r="I104" i="32"/>
  <c r="I83" i="32"/>
  <c r="I54" i="32"/>
  <c r="I205" i="32" s="1"/>
  <c r="I102" i="32"/>
  <c r="I242" i="32"/>
  <c r="I239" i="32"/>
  <c r="I135" i="32"/>
  <c r="I191" i="32" s="1"/>
  <c r="I106" i="32"/>
  <c r="I91" i="32"/>
  <c r="I90" i="32"/>
  <c r="I252" i="32"/>
  <c r="I71" i="32"/>
  <c r="I80" i="32"/>
  <c r="O255" i="32"/>
  <c r="O87" i="32"/>
  <c r="AA267" i="32"/>
  <c r="AA43" i="32"/>
  <c r="AA268" i="32"/>
  <c r="AA196" i="32"/>
  <c r="AA170" i="32"/>
  <c r="AA195" i="32"/>
  <c r="T128" i="32"/>
  <c r="T127" i="32"/>
  <c r="T131" i="32"/>
  <c r="T126" i="32"/>
  <c r="T123" i="32"/>
  <c r="T129" i="32"/>
  <c r="T125" i="32"/>
  <c r="T121" i="32"/>
  <c r="T228" i="32"/>
  <c r="T122" i="32"/>
  <c r="T124" i="32"/>
  <c r="T130" i="32"/>
  <c r="V260" i="32"/>
  <c r="V239" i="32"/>
  <c r="V138" i="32"/>
  <c r="V109" i="32"/>
  <c r="V94" i="32"/>
  <c r="V80" i="32"/>
  <c r="V134" i="32"/>
  <c r="V113" i="32"/>
  <c r="V245" i="32"/>
  <c r="V147" i="32"/>
  <c r="V118" i="32"/>
  <c r="V101" i="32"/>
  <c r="V72" i="32"/>
  <c r="V79" i="32"/>
  <c r="V114" i="32"/>
  <c r="V104" i="32"/>
  <c r="V76" i="32"/>
  <c r="V237" i="32"/>
  <c r="V139" i="32"/>
  <c r="V110" i="32"/>
  <c r="V95" i="32"/>
  <c r="V261" i="32"/>
  <c r="V78" i="32"/>
  <c r="V106" i="32"/>
  <c r="V90" i="32"/>
  <c r="V54" i="32"/>
  <c r="V252" i="32"/>
  <c r="V111" i="32"/>
  <c r="V102" i="32"/>
  <c r="V247" i="32"/>
  <c r="V246" i="32"/>
  <c r="V71" i="32"/>
  <c r="V92" i="32"/>
  <c r="V84" i="32"/>
  <c r="V73" i="32"/>
  <c r="V244" i="32"/>
  <c r="V103" i="32"/>
  <c r="V250" i="32"/>
  <c r="V240" i="32"/>
  <c r="V135" i="32"/>
  <c r="V55" i="32"/>
  <c r="V77" i="32"/>
  <c r="V91" i="32"/>
  <c r="V52" i="32"/>
  <c r="V236" i="32"/>
  <c r="V83" i="32"/>
  <c r="V242" i="32"/>
  <c r="V136" i="32"/>
  <c r="V115" i="32"/>
  <c r="V243" i="32"/>
  <c r="V262" i="32"/>
  <c r="V141" i="32"/>
  <c r="V105" i="32"/>
  <c r="V248" i="32"/>
  <c r="V241" i="32"/>
  <c r="V146" i="32"/>
  <c r="V117" i="32"/>
  <c r="V108" i="32"/>
  <c r="V93" i="32"/>
  <c r="V142" i="32"/>
  <c r="V140" i="32"/>
  <c r="V98" i="32"/>
  <c r="V116" i="32"/>
  <c r="V107" i="32"/>
  <c r="V238" i="32"/>
  <c r="V148" i="32"/>
  <c r="V263" i="32"/>
  <c r="V45" i="32"/>
  <c r="V249" i="32"/>
  <c r="V53" i="32"/>
  <c r="V251" i="32"/>
  <c r="V137" i="32"/>
  <c r="X218" i="32"/>
  <c r="AJ255" i="32"/>
  <c r="AJ87" i="32"/>
  <c r="Y164" i="32"/>
  <c r="Y155" i="32"/>
  <c r="Y160" i="32"/>
  <c r="Y166" i="32"/>
  <c r="Y153" i="32"/>
  <c r="Y159" i="32"/>
  <c r="Y154" i="32"/>
  <c r="Y165" i="32"/>
  <c r="Y152" i="32"/>
  <c r="Y161" i="32"/>
  <c r="I189" i="32"/>
  <c r="I181" i="32"/>
  <c r="I192" i="32"/>
  <c r="I185" i="32"/>
  <c r="I204" i="32"/>
  <c r="I203" i="32"/>
  <c r="I177" i="32"/>
  <c r="I187" i="32"/>
  <c r="I207" i="32"/>
  <c r="I198" i="32"/>
  <c r="I179" i="32"/>
  <c r="I194" i="32"/>
  <c r="AB125" i="32"/>
  <c r="AB122" i="32"/>
  <c r="AB130" i="32"/>
  <c r="AB124" i="32"/>
  <c r="AB131" i="32"/>
  <c r="AB128" i="32"/>
  <c r="AB123" i="32"/>
  <c r="AB127" i="32"/>
  <c r="AB228" i="32"/>
  <c r="AB126" i="32"/>
  <c r="AB129" i="32"/>
  <c r="AB121" i="32"/>
  <c r="AD245" i="32"/>
  <c r="AD238" i="32"/>
  <c r="AD146" i="32"/>
  <c r="AD101" i="32"/>
  <c r="AD262" i="32"/>
  <c r="AD71" i="32"/>
  <c r="AD92" i="32"/>
  <c r="AD84" i="32"/>
  <c r="AD98" i="32"/>
  <c r="AD237" i="32"/>
  <c r="AD147" i="32"/>
  <c r="AD138" i="32"/>
  <c r="AD95" i="32"/>
  <c r="AD135" i="32"/>
  <c r="AD55" i="32"/>
  <c r="AD77" i="32"/>
  <c r="AD240" i="32"/>
  <c r="AD73" i="32"/>
  <c r="AD252" i="32"/>
  <c r="AD139" i="32"/>
  <c r="AD118" i="32"/>
  <c r="AD239" i="32"/>
  <c r="AD115" i="32"/>
  <c r="AD251" i="32"/>
  <c r="AD247" i="32"/>
  <c r="AD141" i="32"/>
  <c r="AD113" i="32"/>
  <c r="AD244" i="32"/>
  <c r="AD111" i="32"/>
  <c r="AD110" i="32"/>
  <c r="AD136" i="32"/>
  <c r="AD107" i="32"/>
  <c r="AD242" i="32"/>
  <c r="AD148" i="32"/>
  <c r="AD53" i="32"/>
  <c r="AD105" i="32"/>
  <c r="AD236" i="32"/>
  <c r="AD103" i="32"/>
  <c r="AD102" i="32"/>
  <c r="AD116" i="32"/>
  <c r="AD93" i="32"/>
  <c r="AD142" i="32"/>
  <c r="AD140" i="32"/>
  <c r="AD76" i="32"/>
  <c r="AD91" i="32"/>
  <c r="AD263" i="32"/>
  <c r="AD249" i="32"/>
  <c r="AD83" i="32"/>
  <c r="AD137" i="32"/>
  <c r="AD108" i="32"/>
  <c r="AD80" i="32"/>
  <c r="AD134" i="32"/>
  <c r="AD52" i="32"/>
  <c r="AD54" i="32"/>
  <c r="AD248" i="32"/>
  <c r="AD241" i="32"/>
  <c r="AD261" i="32"/>
  <c r="AD117" i="32"/>
  <c r="AD94" i="32"/>
  <c r="AD79" i="32"/>
  <c r="AD114" i="32"/>
  <c r="AD104" i="32"/>
  <c r="AD45" i="32"/>
  <c r="AD109" i="32"/>
  <c r="AD72" i="32"/>
  <c r="AD78" i="32"/>
  <c r="AD106" i="32"/>
  <c r="AD90" i="32"/>
  <c r="AD260" i="32"/>
  <c r="AD250" i="32"/>
  <c r="AD243" i="32"/>
  <c r="AD246" i="32"/>
  <c r="AF218" i="32"/>
  <c r="N87" i="32"/>
  <c r="N255" i="32"/>
  <c r="U255" i="32"/>
  <c r="U87" i="32"/>
  <c r="AB260" i="32"/>
  <c r="AB98" i="32"/>
  <c r="AB104" i="32"/>
  <c r="AB83" i="32"/>
  <c r="AB117" i="32"/>
  <c r="AB108" i="32"/>
  <c r="AB77" i="32"/>
  <c r="AB242" i="32"/>
  <c r="AB84" i="32"/>
  <c r="AB250" i="32"/>
  <c r="AB251" i="32"/>
  <c r="AB91" i="32"/>
  <c r="AB90" i="32"/>
  <c r="AB241" i="32"/>
  <c r="AB109" i="32"/>
  <c r="AB94" i="32"/>
  <c r="AB80" i="32"/>
  <c r="AB52" i="32"/>
  <c r="AB252" i="32"/>
  <c r="AB262" i="32"/>
  <c r="AB243" i="32"/>
  <c r="AB76" i="32"/>
  <c r="AB244" i="32"/>
  <c r="AB146" i="32"/>
  <c r="AB101" i="32"/>
  <c r="AB249" i="32"/>
  <c r="AB79" i="32"/>
  <c r="AB45" i="32"/>
  <c r="AB247" i="32"/>
  <c r="AB248" i="32"/>
  <c r="AB263" i="32"/>
  <c r="AB236" i="32"/>
  <c r="AB138" i="32"/>
  <c r="AB95" i="32"/>
  <c r="AB142" i="32"/>
  <c r="AB78" i="32"/>
  <c r="AB115" i="32"/>
  <c r="AB239" i="32"/>
  <c r="AB240" i="32"/>
  <c r="AB245" i="32"/>
  <c r="AB147" i="32"/>
  <c r="AB118" i="32"/>
  <c r="AB73" i="32"/>
  <c r="AB134" i="32"/>
  <c r="AB55" i="32"/>
  <c r="AB72" i="32"/>
  <c r="AB261" i="32"/>
  <c r="AB141" i="32"/>
  <c r="AB148" i="32"/>
  <c r="AB139" i="32"/>
  <c r="AB110" i="32"/>
  <c r="AB237" i="32"/>
  <c r="AB114" i="32"/>
  <c r="AB135" i="32"/>
  <c r="AB107" i="32"/>
  <c r="AB246" i="32"/>
  <c r="AB113" i="32"/>
  <c r="AB140" i="32"/>
  <c r="AB111" i="32"/>
  <c r="AB102" i="32"/>
  <c r="AB136" i="32"/>
  <c r="AB106" i="32"/>
  <c r="AB54" i="32"/>
  <c r="AB71" i="32"/>
  <c r="AB238" i="32"/>
  <c r="AB105" i="32"/>
  <c r="AB103" i="32"/>
  <c r="AB137" i="32"/>
  <c r="AB116" i="32"/>
  <c r="AB92" i="32"/>
  <c r="AB53" i="32"/>
  <c r="AB93" i="32"/>
  <c r="AD218" i="32"/>
  <c r="AI87" i="32"/>
  <c r="AI255" i="32"/>
  <c r="N196" i="32"/>
  <c r="N43" i="32"/>
  <c r="N267" i="32"/>
  <c r="N268" i="32"/>
  <c r="N170" i="32"/>
  <c r="N195" i="32"/>
  <c r="P264" i="32"/>
  <c r="V87" i="32"/>
  <c r="V255" i="32"/>
  <c r="I129" i="32"/>
  <c r="I190" i="32" s="1"/>
  <c r="I124" i="32"/>
  <c r="I121" i="32"/>
  <c r="I228" i="32"/>
  <c r="I125" i="32"/>
  <c r="I128" i="32"/>
  <c r="I131" i="32"/>
  <c r="I127" i="32"/>
  <c r="I123" i="32"/>
  <c r="I130" i="32"/>
  <c r="I126" i="32"/>
  <c r="I122" i="32"/>
  <c r="J240" i="32"/>
  <c r="J115" i="32"/>
  <c r="J134" i="32"/>
  <c r="J105" i="32"/>
  <c r="J84" i="32"/>
  <c r="J243" i="32"/>
  <c r="J239" i="32"/>
  <c r="J53" i="32"/>
  <c r="J54" i="32"/>
  <c r="J262" i="32"/>
  <c r="J107" i="32"/>
  <c r="J114" i="32"/>
  <c r="J98" i="32"/>
  <c r="J52" i="32"/>
  <c r="J236" i="32"/>
  <c r="J136" i="32"/>
  <c r="J95" i="32"/>
  <c r="J117" i="32"/>
  <c r="J252" i="32"/>
  <c r="J260" i="32"/>
  <c r="J93" i="32"/>
  <c r="J106" i="32"/>
  <c r="J91" i="32"/>
  <c r="J238" i="32"/>
  <c r="J146" i="32"/>
  <c r="J186" i="32" s="1"/>
  <c r="J116" i="32"/>
  <c r="J77" i="32"/>
  <c r="J55" i="32"/>
  <c r="J244" i="32"/>
  <c r="J245" i="32"/>
  <c r="J80" i="32"/>
  <c r="J92" i="32"/>
  <c r="J148" i="32"/>
  <c r="J147" i="32"/>
  <c r="J138" i="32"/>
  <c r="J108" i="32"/>
  <c r="J137" i="32"/>
  <c r="J249" i="32"/>
  <c r="J237" i="32"/>
  <c r="J79" i="32"/>
  <c r="J182" i="32" s="1"/>
  <c r="J246" i="32"/>
  <c r="J140" i="32"/>
  <c r="J139" i="32"/>
  <c r="J118" i="32"/>
  <c r="J94" i="32"/>
  <c r="J76" i="32"/>
  <c r="J241" i="32"/>
  <c r="J261" i="32"/>
  <c r="J78" i="32"/>
  <c r="J242" i="32"/>
  <c r="J111" i="32"/>
  <c r="J110" i="32"/>
  <c r="J72" i="32"/>
  <c r="J73" i="32"/>
  <c r="J263" i="32"/>
  <c r="J250" i="32"/>
  <c r="J247" i="32"/>
  <c r="J141" i="32"/>
  <c r="J104" i="32"/>
  <c r="J103" i="32"/>
  <c r="J102" i="32"/>
  <c r="J101" i="32"/>
  <c r="J45" i="32"/>
  <c r="J142" i="32"/>
  <c r="J113" i="32"/>
  <c r="J90" i="32"/>
  <c r="J83" i="32"/>
  <c r="J251" i="32"/>
  <c r="J71" i="32"/>
  <c r="J135" i="32"/>
  <c r="J248" i="32"/>
  <c r="J109" i="32"/>
  <c r="L218" i="32"/>
  <c r="E229" i="32"/>
  <c r="W190" i="39" s="1"/>
  <c r="AA221" i="30"/>
  <c r="E255" i="30"/>
  <c r="V215" i="39" s="1"/>
  <c r="G174" i="30"/>
  <c r="E59" i="30"/>
  <c r="V20" i="39" s="1"/>
  <c r="V51" i="35"/>
  <c r="V52" i="35"/>
  <c r="V53" i="35"/>
  <c r="V50" i="35"/>
  <c r="E203" i="30"/>
  <c r="V164" i="39" s="1"/>
  <c r="G197" i="30"/>
  <c r="E184" i="30"/>
  <c r="V145" i="39" s="1"/>
  <c r="E185" i="28"/>
  <c r="U146" i="39" s="1"/>
  <c r="E131" i="30"/>
  <c r="V92" i="39" s="1"/>
  <c r="E228" i="30"/>
  <c r="V189" i="39" s="1"/>
  <c r="E179" i="28"/>
  <c r="U140" i="39" s="1"/>
  <c r="E260" i="30"/>
  <c r="V220" i="39" s="1"/>
  <c r="E135" i="30"/>
  <c r="V97" i="39" s="1"/>
  <c r="E76" i="30"/>
  <c r="V37" i="39" s="1"/>
  <c r="E249" i="30"/>
  <c r="V208" i="39" s="1"/>
  <c r="E238" i="30"/>
  <c r="V197" i="39" s="1"/>
  <c r="E104" i="30"/>
  <c r="V65" i="39" s="1"/>
  <c r="E111" i="30"/>
  <c r="V72" i="39" s="1"/>
  <c r="E108" i="30"/>
  <c r="V69" i="39" s="1"/>
  <c r="Z255" i="32"/>
  <c r="Z87" i="32"/>
  <c r="E232" i="32"/>
  <c r="G236" i="32"/>
  <c r="G138" i="32"/>
  <c r="G117" i="32"/>
  <c r="G94" i="32"/>
  <c r="G80" i="32"/>
  <c r="G114" i="32"/>
  <c r="G98" i="32"/>
  <c r="G193" i="32" s="1"/>
  <c r="G53" i="32"/>
  <c r="G140" i="32"/>
  <c r="G251" i="32"/>
  <c r="G118" i="32"/>
  <c r="G109" i="32"/>
  <c r="G246" i="32"/>
  <c r="G79" i="32"/>
  <c r="G182" i="32" s="1"/>
  <c r="G106" i="32"/>
  <c r="G91" i="32"/>
  <c r="G148" i="32"/>
  <c r="G188" i="32" s="1"/>
  <c r="G72" i="32"/>
  <c r="G243" i="32"/>
  <c r="G110" i="32"/>
  <c r="G101" i="32"/>
  <c r="G242" i="32"/>
  <c r="G78" i="32"/>
  <c r="G92" i="32"/>
  <c r="G147" i="32"/>
  <c r="G52" i="32"/>
  <c r="G178" i="32" s="1"/>
  <c r="G90" i="32"/>
  <c r="G262" i="32"/>
  <c r="G248" i="32"/>
  <c r="G261" i="32"/>
  <c r="G249" i="32"/>
  <c r="G135" i="32"/>
  <c r="G55" i="32"/>
  <c r="G54" i="32"/>
  <c r="G111" i="32"/>
  <c r="G104" i="32"/>
  <c r="G260" i="32"/>
  <c r="G247" i="32"/>
  <c r="G240" i="32"/>
  <c r="G250" i="32"/>
  <c r="G136" i="32"/>
  <c r="G115" i="32"/>
  <c r="G245" i="32"/>
  <c r="G141" i="32"/>
  <c r="G103" i="32"/>
  <c r="G84" i="32"/>
  <c r="G244" i="32"/>
  <c r="G146" i="32"/>
  <c r="G137" i="32"/>
  <c r="G108" i="32"/>
  <c r="G93" i="32"/>
  <c r="G134" i="32"/>
  <c r="G105" i="32"/>
  <c r="G45" i="32"/>
  <c r="G238" i="32"/>
  <c r="G239" i="32"/>
  <c r="G113" i="32"/>
  <c r="G95" i="32"/>
  <c r="G139" i="32"/>
  <c r="G116" i="32"/>
  <c r="G83" i="32"/>
  <c r="G237" i="32"/>
  <c r="G252" i="32"/>
  <c r="G107" i="32"/>
  <c r="G76" i="32"/>
  <c r="G180" i="32" s="1"/>
  <c r="G263" i="32"/>
  <c r="G71" i="32"/>
  <c r="G73" i="32"/>
  <c r="G241" i="32"/>
  <c r="G142" i="32"/>
  <c r="G102" i="32"/>
  <c r="G77" i="32"/>
  <c r="Z59" i="32"/>
  <c r="Z44" i="32"/>
  <c r="Z222" i="32"/>
  <c r="Z61" i="32"/>
  <c r="Z68" i="32"/>
  <c r="Z60" i="32"/>
  <c r="Z217" i="32"/>
  <c r="Z58" i="32"/>
  <c r="Z67" i="32"/>
  <c r="Z216" i="32"/>
  <c r="Z223" i="32"/>
  <c r="Z213" i="32"/>
  <c r="Z214" i="32"/>
  <c r="Z212" i="32"/>
  <c r="Z64" i="32"/>
  <c r="Z211" i="32"/>
  <c r="Z215" i="32"/>
  <c r="AG218" i="32"/>
  <c r="V223" i="32"/>
  <c r="V58" i="32"/>
  <c r="V216" i="32"/>
  <c r="V211" i="32"/>
  <c r="V215" i="32"/>
  <c r="V68" i="32"/>
  <c r="V213" i="32"/>
  <c r="V64" i="32"/>
  <c r="V212" i="32"/>
  <c r="V60" i="32"/>
  <c r="V217" i="32"/>
  <c r="V59" i="32"/>
  <c r="V61" i="32"/>
  <c r="V222" i="32"/>
  <c r="V67" i="32"/>
  <c r="V44" i="32"/>
  <c r="V214" i="32"/>
  <c r="AE195" i="32"/>
  <c r="AE43" i="32"/>
  <c r="AE267" i="32"/>
  <c r="AE268" i="32"/>
  <c r="AE170" i="32"/>
  <c r="AE196" i="32"/>
  <c r="W218" i="32"/>
  <c r="O153" i="32"/>
  <c r="O166" i="32"/>
  <c r="O159" i="32"/>
  <c r="O165" i="32"/>
  <c r="O161" i="32"/>
  <c r="O164" i="32"/>
  <c r="O160" i="32"/>
  <c r="O155" i="32"/>
  <c r="O154" i="32"/>
  <c r="O152" i="32"/>
  <c r="P61" i="32"/>
  <c r="P67" i="32"/>
  <c r="P223" i="32"/>
  <c r="P211" i="32"/>
  <c r="P68" i="32"/>
  <c r="P215" i="32"/>
  <c r="P60" i="32"/>
  <c r="P217" i="32"/>
  <c r="P64" i="32"/>
  <c r="P214" i="32"/>
  <c r="P59" i="32"/>
  <c r="P222" i="32"/>
  <c r="P58" i="32"/>
  <c r="P213" i="32"/>
  <c r="P44" i="32"/>
  <c r="P212" i="32"/>
  <c r="P216" i="32"/>
  <c r="I87" i="32"/>
  <c r="I184" i="32" s="1"/>
  <c r="I255" i="32"/>
  <c r="AC166" i="32"/>
  <c r="AC159" i="32"/>
  <c r="AC152" i="32"/>
  <c r="AC154" i="32"/>
  <c r="AC164" i="32"/>
  <c r="AC155" i="32"/>
  <c r="AC161" i="32"/>
  <c r="AC160" i="32"/>
  <c r="AC165" i="32"/>
  <c r="AC153" i="32"/>
  <c r="L228" i="32"/>
  <c r="L131" i="32"/>
  <c r="L127" i="32"/>
  <c r="L123" i="32"/>
  <c r="L129" i="32"/>
  <c r="L126" i="32"/>
  <c r="L121" i="32"/>
  <c r="L130" i="32"/>
  <c r="L125" i="32"/>
  <c r="L122" i="32"/>
  <c r="L128" i="32"/>
  <c r="L124" i="32"/>
  <c r="N245" i="32"/>
  <c r="N240" i="32"/>
  <c r="N118" i="32"/>
  <c r="N109" i="32"/>
  <c r="N135" i="32"/>
  <c r="N55" i="32"/>
  <c r="N261" i="32"/>
  <c r="N84" i="32"/>
  <c r="N54" i="32"/>
  <c r="N237" i="32"/>
  <c r="N147" i="32"/>
  <c r="N110" i="32"/>
  <c r="N101" i="32"/>
  <c r="N115" i="32"/>
  <c r="N251" i="32"/>
  <c r="N247" i="32"/>
  <c r="N77" i="32"/>
  <c r="N98" i="32"/>
  <c r="N252" i="32"/>
  <c r="N139" i="32"/>
  <c r="N102" i="32"/>
  <c r="N95" i="32"/>
  <c r="N107" i="32"/>
  <c r="N239" i="32"/>
  <c r="N242" i="32"/>
  <c r="N91" i="32"/>
  <c r="N53" i="32"/>
  <c r="N244" i="32"/>
  <c r="N111" i="32"/>
  <c r="N262" i="32"/>
  <c r="N136" i="32"/>
  <c r="N93" i="32"/>
  <c r="N142" i="32"/>
  <c r="N148" i="32"/>
  <c r="N76" i="32"/>
  <c r="N52" i="32"/>
  <c r="N236" i="32"/>
  <c r="N103" i="32"/>
  <c r="N243" i="32"/>
  <c r="N116" i="32"/>
  <c r="N80" i="32"/>
  <c r="N134" i="32"/>
  <c r="N140" i="32"/>
  <c r="N45" i="32"/>
  <c r="N105" i="32"/>
  <c r="N263" i="32"/>
  <c r="N249" i="32"/>
  <c r="N83" i="32"/>
  <c r="N238" i="32"/>
  <c r="N108" i="32"/>
  <c r="N79" i="32"/>
  <c r="N114" i="32"/>
  <c r="N141" i="32"/>
  <c r="N113" i="32"/>
  <c r="N248" i="32"/>
  <c r="N241" i="32"/>
  <c r="N146" i="32"/>
  <c r="N137" i="32"/>
  <c r="N94" i="32"/>
  <c r="N78" i="32"/>
  <c r="N106" i="32"/>
  <c r="N104" i="32"/>
  <c r="N250" i="32"/>
  <c r="N92" i="32"/>
  <c r="N90" i="32"/>
  <c r="N260" i="32"/>
  <c r="N73" i="32"/>
  <c r="N246" i="32"/>
  <c r="N138" i="32"/>
  <c r="N117" i="32"/>
  <c r="N71" i="32"/>
  <c r="N72" i="32"/>
  <c r="P218" i="32"/>
  <c r="AB255" i="32"/>
  <c r="AB87" i="32"/>
  <c r="Q165" i="32"/>
  <c r="Q164" i="32"/>
  <c r="Q155" i="32"/>
  <c r="Q160" i="32"/>
  <c r="Q166" i="32"/>
  <c r="Q153" i="32"/>
  <c r="Q159" i="32"/>
  <c r="Q154" i="32"/>
  <c r="Q152" i="32"/>
  <c r="Q161" i="32"/>
  <c r="AC264" i="32"/>
  <c r="AC213" i="32"/>
  <c r="AC212" i="32"/>
  <c r="AC211" i="32"/>
  <c r="AC68" i="32"/>
  <c r="AC44" i="32"/>
  <c r="AC67" i="32"/>
  <c r="AC222" i="32"/>
  <c r="AC61" i="32"/>
  <c r="AC216" i="32"/>
  <c r="AC217" i="32"/>
  <c r="AC60" i="32"/>
  <c r="AC215" i="32"/>
  <c r="AC59" i="32"/>
  <c r="AC214" i="32"/>
  <c r="AC58" i="32"/>
  <c r="AC64" i="32"/>
  <c r="AC223" i="32"/>
  <c r="Q191" i="32"/>
  <c r="Q205" i="32"/>
  <c r="Q203" i="32"/>
  <c r="Q200" i="32"/>
  <c r="Q185" i="32"/>
  <c r="Q183" i="32"/>
  <c r="Q197" i="32"/>
  <c r="Q187" i="32"/>
  <c r="Q192" i="32"/>
  <c r="Q193" i="32"/>
  <c r="Q175" i="32"/>
  <c r="Q189" i="32"/>
  <c r="Q179" i="32"/>
  <c r="Q184" i="32"/>
  <c r="Q181" i="32"/>
  <c r="Q202" i="32"/>
  <c r="Q176" i="32"/>
  <c r="Q198" i="32"/>
  <c r="Q173" i="32"/>
  <c r="Q194" i="32"/>
  <c r="Q190" i="32"/>
  <c r="Q204" i="32"/>
  <c r="Q186" i="32"/>
  <c r="Q177" i="32"/>
  <c r="Q206" i="32"/>
  <c r="Q182" i="32"/>
  <c r="Q178" i="32"/>
  <c r="Q207" i="32"/>
  <c r="Q174" i="32"/>
  <c r="Q180" i="32"/>
  <c r="Q201" i="32"/>
  <c r="AG190" i="32"/>
  <c r="AG204" i="32"/>
  <c r="AG186" i="32"/>
  <c r="AG201" i="32"/>
  <c r="AG206" i="32"/>
  <c r="AG182" i="32"/>
  <c r="AG178" i="32"/>
  <c r="AG193" i="32"/>
  <c r="AG174" i="32"/>
  <c r="AG180" i="32"/>
  <c r="AG185" i="32"/>
  <c r="AG191" i="32"/>
  <c r="AG205" i="32"/>
  <c r="AG203" i="32"/>
  <c r="AG200" i="32"/>
  <c r="AG183" i="32"/>
  <c r="AG197" i="32"/>
  <c r="AG187" i="32"/>
  <c r="AG192" i="32"/>
  <c r="AG177" i="32"/>
  <c r="AG175" i="32"/>
  <c r="AG189" i="32"/>
  <c r="AG179" i="32"/>
  <c r="AG184" i="32"/>
  <c r="AG181" i="32"/>
  <c r="AG202" i="32"/>
  <c r="AG176" i="32"/>
  <c r="AG198" i="32"/>
  <c r="AG173" i="32"/>
  <c r="AG207" i="32"/>
  <c r="AG194" i="32"/>
  <c r="L246" i="32"/>
  <c r="L113" i="32"/>
  <c r="L103" i="32"/>
  <c r="L137" i="32"/>
  <c r="L116" i="32"/>
  <c r="L114" i="32"/>
  <c r="L80" i="32"/>
  <c r="L71" i="32"/>
  <c r="L238" i="32"/>
  <c r="L105" i="32"/>
  <c r="L104" i="32"/>
  <c r="L83" i="32"/>
  <c r="L117" i="32"/>
  <c r="L108" i="32"/>
  <c r="L106" i="32"/>
  <c r="L79" i="32"/>
  <c r="L52" i="32"/>
  <c r="L260" i="32"/>
  <c r="L98" i="32"/>
  <c r="L90" i="32"/>
  <c r="L146" i="32"/>
  <c r="L109" i="32"/>
  <c r="L94" i="32"/>
  <c r="L92" i="32"/>
  <c r="L78" i="32"/>
  <c r="L115" i="32"/>
  <c r="L250" i="32"/>
  <c r="L251" i="32"/>
  <c r="L91" i="32"/>
  <c r="L244" i="32"/>
  <c r="L138" i="32"/>
  <c r="L101" i="32"/>
  <c r="L263" i="32"/>
  <c r="L77" i="32"/>
  <c r="L72" i="32"/>
  <c r="L201" i="32" s="1"/>
  <c r="L53" i="32"/>
  <c r="L262" i="32"/>
  <c r="L243" i="32"/>
  <c r="L76" i="32"/>
  <c r="L240" i="32"/>
  <c r="L118" i="32"/>
  <c r="L95" i="32"/>
  <c r="L249" i="32"/>
  <c r="L93" i="32"/>
  <c r="L55" i="32"/>
  <c r="L247" i="32"/>
  <c r="L248" i="32"/>
  <c r="L245" i="32"/>
  <c r="L147" i="32"/>
  <c r="L110" i="32"/>
  <c r="L73" i="32"/>
  <c r="L237" i="32"/>
  <c r="L135" i="32"/>
  <c r="L191" i="32" s="1"/>
  <c r="L54" i="32"/>
  <c r="L261" i="32"/>
  <c r="L141" i="32"/>
  <c r="L140" i="32"/>
  <c r="L111" i="32"/>
  <c r="L236" i="32"/>
  <c r="L136" i="32"/>
  <c r="L134" i="32"/>
  <c r="L45" i="32"/>
  <c r="L107" i="32"/>
  <c r="L102" i="32"/>
  <c r="L241" i="32"/>
  <c r="L142" i="32"/>
  <c r="L84" i="32"/>
  <c r="L239" i="32"/>
  <c r="L252" i="32"/>
  <c r="L242" i="32"/>
  <c r="L148" i="32"/>
  <c r="L139" i="32"/>
  <c r="N218" i="32"/>
  <c r="S255" i="32"/>
  <c r="S87" i="32"/>
  <c r="K43" i="32"/>
  <c r="K268" i="32"/>
  <c r="K196" i="32"/>
  <c r="K195" i="32"/>
  <c r="K170" i="32"/>
  <c r="K267" i="32"/>
  <c r="AJ215" i="32"/>
  <c r="AJ212" i="32"/>
  <c r="AJ222" i="32"/>
  <c r="AJ213" i="32"/>
  <c r="AJ211" i="32"/>
  <c r="AJ68" i="32"/>
  <c r="AJ216" i="32"/>
  <c r="AJ44" i="32"/>
  <c r="AJ67" i="32"/>
  <c r="AJ61" i="32"/>
  <c r="AJ64" i="32"/>
  <c r="AJ60" i="32"/>
  <c r="AJ217" i="32"/>
  <c r="AJ58" i="32"/>
  <c r="AJ223" i="32"/>
  <c r="AJ214" i="32"/>
  <c r="AJ59" i="32"/>
  <c r="T204" i="32"/>
  <c r="T186" i="32"/>
  <c r="T183" i="32"/>
  <c r="T198" i="32"/>
  <c r="T178" i="32"/>
  <c r="T200" i="32"/>
  <c r="T175" i="32"/>
  <c r="T190" i="32"/>
  <c r="T180" i="32"/>
  <c r="T192" i="32"/>
  <c r="T205" i="32"/>
  <c r="T182" i="32"/>
  <c r="T203" i="32"/>
  <c r="T207" i="32"/>
  <c r="T184" i="32"/>
  <c r="T197" i="32"/>
  <c r="T174" i="32"/>
  <c r="T187" i="32"/>
  <c r="T201" i="32"/>
  <c r="T176" i="32"/>
  <c r="T189" i="32"/>
  <c r="T179" i="32"/>
  <c r="T193" i="32"/>
  <c r="T206" i="32"/>
  <c r="T181" i="32"/>
  <c r="T202" i="32"/>
  <c r="T185" i="32"/>
  <c r="T173" i="32"/>
  <c r="T194" i="32"/>
  <c r="T177" i="32"/>
  <c r="T191" i="32"/>
  <c r="Y241" i="32"/>
  <c r="Y108" i="32"/>
  <c r="Y93" i="32"/>
  <c r="Y141" i="32"/>
  <c r="Y236" i="32"/>
  <c r="Y147" i="32"/>
  <c r="Y117" i="32"/>
  <c r="Y80" i="32"/>
  <c r="Y54" i="32"/>
  <c r="Y263" i="32"/>
  <c r="Y94" i="32"/>
  <c r="Y247" i="32"/>
  <c r="Y113" i="32"/>
  <c r="Y148" i="32"/>
  <c r="Y139" i="32"/>
  <c r="Y109" i="32"/>
  <c r="Y79" i="32"/>
  <c r="Y138" i="32"/>
  <c r="Y261" i="32"/>
  <c r="Y72" i="32"/>
  <c r="Y142" i="32"/>
  <c r="Y105" i="32"/>
  <c r="Y140" i="32"/>
  <c r="Y111" i="32"/>
  <c r="Y101" i="32"/>
  <c r="Y78" i="32"/>
  <c r="Y71" i="32"/>
  <c r="Y260" i="32"/>
  <c r="Y246" i="32"/>
  <c r="Y248" i="32"/>
  <c r="Y134" i="32"/>
  <c r="Y98" i="32"/>
  <c r="Y103" i="32"/>
  <c r="Y95" i="32"/>
  <c r="Y262" i="32"/>
  <c r="Y45" i="32"/>
  <c r="Y245" i="32"/>
  <c r="Y238" i="32"/>
  <c r="Y240" i="32"/>
  <c r="Y114" i="32"/>
  <c r="Y91" i="32"/>
  <c r="Y104" i="32"/>
  <c r="Y83" i="32"/>
  <c r="Y73" i="32"/>
  <c r="Y102" i="32"/>
  <c r="Y250" i="32"/>
  <c r="Y251" i="32"/>
  <c r="Y135" i="32"/>
  <c r="Y106" i="32"/>
  <c r="Y76" i="32"/>
  <c r="Y90" i="32"/>
  <c r="Y252" i="32"/>
  <c r="Y146" i="32"/>
  <c r="Y239" i="32"/>
  <c r="Y242" i="32"/>
  <c r="Y136" i="32"/>
  <c r="Y115" i="32"/>
  <c r="Y92" i="32"/>
  <c r="Y53" i="32"/>
  <c r="Y84" i="32"/>
  <c r="Y237" i="32"/>
  <c r="Y118" i="32"/>
  <c r="Y55" i="32"/>
  <c r="Y110" i="32"/>
  <c r="Y249" i="32"/>
  <c r="Y77" i="32"/>
  <c r="Y116" i="32"/>
  <c r="Y107" i="32"/>
  <c r="Y244" i="32"/>
  <c r="Y243" i="32"/>
  <c r="Y52" i="32"/>
  <c r="Y137" i="32"/>
  <c r="AA218" i="32"/>
  <c r="AE87" i="32"/>
  <c r="AE255" i="32"/>
  <c r="W213" i="32"/>
  <c r="W64" i="32"/>
  <c r="W212" i="32"/>
  <c r="W222" i="32"/>
  <c r="W61" i="32"/>
  <c r="W59" i="32"/>
  <c r="W217" i="32"/>
  <c r="W60" i="32"/>
  <c r="W216" i="32"/>
  <c r="W211" i="32"/>
  <c r="W44" i="32"/>
  <c r="W223" i="32"/>
  <c r="W58" i="32"/>
  <c r="W214" i="32"/>
  <c r="W67" i="32"/>
  <c r="W215" i="32"/>
  <c r="W68" i="32"/>
  <c r="Z122" i="32"/>
  <c r="Z129" i="32"/>
  <c r="Z121" i="32"/>
  <c r="Z125" i="32"/>
  <c r="Z131" i="32"/>
  <c r="Z128" i="32"/>
  <c r="Z123" i="32"/>
  <c r="Z130" i="32"/>
  <c r="Z126" i="32"/>
  <c r="Z124" i="32"/>
  <c r="Z228" i="32"/>
  <c r="Z127" i="32"/>
  <c r="AA262" i="32"/>
  <c r="AA142" i="32"/>
  <c r="AA141" i="32"/>
  <c r="AA83" i="32"/>
  <c r="AA117" i="32"/>
  <c r="AA107" i="32"/>
  <c r="AA108" i="32"/>
  <c r="AA45" i="32"/>
  <c r="AA247" i="32"/>
  <c r="AA134" i="32"/>
  <c r="AA113" i="32"/>
  <c r="AA104" i="32"/>
  <c r="AA241" i="32"/>
  <c r="AA109" i="32"/>
  <c r="AA93" i="32"/>
  <c r="AA55" i="32"/>
  <c r="AA260" i="32"/>
  <c r="AA239" i="32"/>
  <c r="AA114" i="32"/>
  <c r="AA105" i="32"/>
  <c r="AA90" i="32"/>
  <c r="AA146" i="32"/>
  <c r="AA101" i="32"/>
  <c r="AA80" i="32"/>
  <c r="AA76" i="32"/>
  <c r="AA136" i="32"/>
  <c r="AA251" i="32"/>
  <c r="AA261" i="32"/>
  <c r="AA106" i="32"/>
  <c r="AA98" i="32"/>
  <c r="AA84" i="32"/>
  <c r="AA138" i="32"/>
  <c r="AA95" i="32"/>
  <c r="AA79" i="32"/>
  <c r="AA54" i="32"/>
  <c r="AA72" i="32"/>
  <c r="AA243" i="32"/>
  <c r="AA252" i="32"/>
  <c r="AA92" i="32"/>
  <c r="AA91" i="32"/>
  <c r="AA147" i="32"/>
  <c r="AA118" i="32"/>
  <c r="AA250" i="32"/>
  <c r="AA78" i="32"/>
  <c r="AA94" i="32"/>
  <c r="AA263" i="32"/>
  <c r="AA244" i="32"/>
  <c r="AA77" i="32"/>
  <c r="AA245" i="32"/>
  <c r="AA139" i="32"/>
  <c r="AA110" i="32"/>
  <c r="AA242" i="32"/>
  <c r="AA71" i="32"/>
  <c r="AA53" i="32"/>
  <c r="AA240" i="32"/>
  <c r="AA249" i="32"/>
  <c r="AA238" i="32"/>
  <c r="AA140" i="32"/>
  <c r="AA103" i="32"/>
  <c r="AA137" i="32"/>
  <c r="AA115" i="32"/>
  <c r="AA116" i="32"/>
  <c r="AA52" i="32"/>
  <c r="AA237" i="32"/>
  <c r="AA248" i="32"/>
  <c r="AA73" i="32"/>
  <c r="AA236" i="32"/>
  <c r="AA246" i="32"/>
  <c r="AA148" i="32"/>
  <c r="AA111" i="32"/>
  <c r="AA102" i="32"/>
  <c r="AA135" i="32"/>
  <c r="AC218" i="32"/>
  <c r="Q213" i="32"/>
  <c r="Q61" i="32"/>
  <c r="Q212" i="32"/>
  <c r="Q58" i="32"/>
  <c r="Q211" i="32"/>
  <c r="Q44" i="32"/>
  <c r="Q60" i="32"/>
  <c r="Q68" i="32"/>
  <c r="Q59" i="32"/>
  <c r="Q64" i="32"/>
  <c r="Q217" i="32"/>
  <c r="Q223" i="32"/>
  <c r="Q67" i="32"/>
  <c r="Q222" i="32"/>
  <c r="Q216" i="32"/>
  <c r="Q214" i="32"/>
  <c r="Q215" i="32"/>
  <c r="I267" i="32"/>
  <c r="I268" i="32"/>
  <c r="I196" i="32"/>
  <c r="I195" i="32"/>
  <c r="I170" i="32"/>
  <c r="I43" i="32"/>
  <c r="K264" i="32"/>
  <c r="E87" i="30"/>
  <c r="V48" i="39" s="1"/>
  <c r="E68" i="30"/>
  <c r="V29" i="39" s="1"/>
  <c r="E67" i="30"/>
  <c r="V28" i="39" s="1"/>
  <c r="E181" i="28"/>
  <c r="U142" i="39" s="1"/>
  <c r="H48" i="35"/>
  <c r="L53" i="35"/>
  <c r="H50" i="35"/>
  <c r="L52" i="35"/>
  <c r="L48" i="35"/>
  <c r="H54" i="35"/>
  <c r="L54" i="35"/>
  <c r="H52" i="35"/>
  <c r="H47" i="35"/>
  <c r="L49" i="35"/>
  <c r="L47" i="35"/>
  <c r="H49" i="35"/>
  <c r="H56" i="35"/>
  <c r="L51" i="35"/>
  <c r="H51" i="35"/>
  <c r="H53" i="35"/>
  <c r="H55" i="35"/>
  <c r="L50" i="35"/>
  <c r="E177" i="30"/>
  <c r="V138" i="39" s="1"/>
  <c r="E187" i="30"/>
  <c r="V148" i="39" s="1"/>
  <c r="E193" i="28"/>
  <c r="U154" i="39" s="1"/>
  <c r="E230" i="30"/>
  <c r="V191" i="39" s="1"/>
  <c r="E227" i="30"/>
  <c r="V188" i="39" s="1"/>
  <c r="W221" i="30"/>
  <c r="E220" i="30"/>
  <c r="V181" i="39" s="1"/>
  <c r="E54" i="30"/>
  <c r="V15" i="39" s="1"/>
  <c r="E92" i="30"/>
  <c r="V53" i="39" s="1"/>
  <c r="E78" i="30"/>
  <c r="V39" i="39" s="1"/>
  <c r="E83" i="30"/>
  <c r="V44" i="39" s="1"/>
  <c r="E242" i="30"/>
  <c r="V201" i="39" s="1"/>
  <c r="E246" i="30"/>
  <c r="V205" i="39" s="1"/>
  <c r="E137" i="30"/>
  <c r="V99" i="39" s="1"/>
  <c r="E79" i="30"/>
  <c r="V40" i="39" s="1"/>
  <c r="AI58" i="32"/>
  <c r="AI59" i="32"/>
  <c r="AI67" i="32"/>
  <c r="AI222" i="32"/>
  <c r="AI216" i="32"/>
  <c r="AI213" i="32"/>
  <c r="AI60" i="32"/>
  <c r="AI223" i="32"/>
  <c r="AI64" i="32"/>
  <c r="AI215" i="32"/>
  <c r="AI44" i="32"/>
  <c r="AI212" i="32"/>
  <c r="AI217" i="32"/>
  <c r="AI211" i="32"/>
  <c r="AI214" i="32"/>
  <c r="AI68" i="32"/>
  <c r="AI61" i="32"/>
  <c r="L264" i="32"/>
  <c r="H264" i="32"/>
  <c r="AG264" i="32"/>
  <c r="AE131" i="32"/>
  <c r="AE123" i="32"/>
  <c r="AE126" i="32"/>
  <c r="AE228" i="32"/>
  <c r="AE130" i="32"/>
  <c r="AE125" i="32"/>
  <c r="AE129" i="32"/>
  <c r="AE124" i="32"/>
  <c r="AE128" i="32"/>
  <c r="AE122" i="32"/>
  <c r="AE121" i="32"/>
  <c r="AE127" i="32"/>
  <c r="AJ43" i="32"/>
  <c r="AJ268" i="32"/>
  <c r="AJ267" i="32"/>
  <c r="AJ196" i="32"/>
  <c r="AJ195" i="32"/>
  <c r="AJ170" i="32"/>
  <c r="T255" i="32"/>
  <c r="T87" i="32"/>
  <c r="R181" i="32"/>
  <c r="R202" i="32"/>
  <c r="R185" i="32"/>
  <c r="R200" i="32"/>
  <c r="R198" i="32"/>
  <c r="R173" i="32"/>
  <c r="R194" i="32"/>
  <c r="R177" i="32"/>
  <c r="R192" i="32"/>
  <c r="R190" i="32"/>
  <c r="R204" i="32"/>
  <c r="R186" i="32"/>
  <c r="R206" i="32"/>
  <c r="R184" i="32"/>
  <c r="R174" i="32"/>
  <c r="R180" i="32"/>
  <c r="R191" i="32"/>
  <c r="R205" i="32"/>
  <c r="R203" i="32"/>
  <c r="R207" i="32"/>
  <c r="R183" i="32"/>
  <c r="R189" i="32"/>
  <c r="R179" i="32"/>
  <c r="R193" i="32"/>
  <c r="R201" i="32"/>
  <c r="R175" i="32"/>
  <c r="R182" i="32"/>
  <c r="R176" i="32"/>
  <c r="R197" i="32"/>
  <c r="R187" i="32"/>
  <c r="R178" i="32"/>
  <c r="M153" i="32"/>
  <c r="M166" i="32"/>
  <c r="M159" i="32"/>
  <c r="M161" i="32"/>
  <c r="M164" i="32"/>
  <c r="M155" i="32"/>
  <c r="M154" i="32"/>
  <c r="M160" i="32"/>
  <c r="M152" i="32"/>
  <c r="M165" i="32"/>
  <c r="AB268" i="32"/>
  <c r="AB267" i="32"/>
  <c r="AB196" i="32"/>
  <c r="AB195" i="32"/>
  <c r="AB43" i="32"/>
  <c r="AB170" i="32"/>
  <c r="AD264" i="32"/>
  <c r="AE166" i="32"/>
  <c r="AE159" i="32"/>
  <c r="AE152" i="32"/>
  <c r="AE165" i="32"/>
  <c r="AE161" i="32"/>
  <c r="AE164" i="32"/>
  <c r="AE154" i="32"/>
  <c r="AE155" i="32"/>
  <c r="AE153" i="32"/>
  <c r="AE160" i="32"/>
  <c r="L255" i="32"/>
  <c r="L87" i="32"/>
  <c r="U216" i="32"/>
  <c r="U59" i="32"/>
  <c r="U215" i="32"/>
  <c r="U58" i="32"/>
  <c r="U64" i="32"/>
  <c r="U68" i="32"/>
  <c r="U214" i="32"/>
  <c r="U217" i="32"/>
  <c r="U213" i="32"/>
  <c r="U67" i="32"/>
  <c r="U211" i="32"/>
  <c r="U61" i="32"/>
  <c r="U222" i="32"/>
  <c r="U60" i="32"/>
  <c r="U212" i="32"/>
  <c r="U223" i="32"/>
  <c r="U44" i="32"/>
  <c r="AF121" i="32"/>
  <c r="AF124" i="32"/>
  <c r="AF128" i="32"/>
  <c r="AF131" i="32"/>
  <c r="AF228" i="32"/>
  <c r="AF123" i="32"/>
  <c r="AF127" i="32"/>
  <c r="AF130" i="32"/>
  <c r="AF122" i="32"/>
  <c r="AF125" i="32"/>
  <c r="AF126" i="32"/>
  <c r="AF129" i="32"/>
  <c r="AE183" i="32"/>
  <c r="AE197" i="32"/>
  <c r="AE194" i="32"/>
  <c r="AE200" i="32"/>
  <c r="AE175" i="32"/>
  <c r="AE189" i="32"/>
  <c r="AE186" i="32"/>
  <c r="AE192" i="32"/>
  <c r="AE181" i="32"/>
  <c r="AE178" i="32"/>
  <c r="AE201" i="32"/>
  <c r="AE176" i="32"/>
  <c r="AE190" i="32"/>
  <c r="AE204" i="32"/>
  <c r="AE187" i="32"/>
  <c r="AE193" i="32"/>
  <c r="AE206" i="32"/>
  <c r="AE182" i="32"/>
  <c r="AE179" i="32"/>
  <c r="AE185" i="32"/>
  <c r="AE174" i="32"/>
  <c r="AE180" i="32"/>
  <c r="AE177" i="32"/>
  <c r="AE191" i="32"/>
  <c r="AE205" i="32"/>
  <c r="AE202" i="32"/>
  <c r="AE207" i="32"/>
  <c r="AE184" i="32"/>
  <c r="AE203" i="32"/>
  <c r="AE198" i="32"/>
  <c r="AE173" i="32"/>
  <c r="Z195" i="32"/>
  <c r="Z170" i="32"/>
  <c r="Z43" i="32"/>
  <c r="Z267" i="32"/>
  <c r="Z268" i="32"/>
  <c r="Z196" i="32"/>
  <c r="AB264" i="32"/>
  <c r="AD161" i="32"/>
  <c r="AD164" i="32"/>
  <c r="AD154" i="32"/>
  <c r="AD160" i="32"/>
  <c r="AD153" i="32"/>
  <c r="AD166" i="32"/>
  <c r="AD159" i="32"/>
  <c r="AD155" i="32"/>
  <c r="AD165" i="32"/>
  <c r="AD152" i="32"/>
  <c r="N192" i="32"/>
  <c r="N181" i="32"/>
  <c r="N207" i="32"/>
  <c r="N184" i="32"/>
  <c r="N198" i="32"/>
  <c r="N173" i="32"/>
  <c r="N201" i="32"/>
  <c r="N176" i="32"/>
  <c r="N190" i="32"/>
  <c r="N203" i="32"/>
  <c r="N193" i="32"/>
  <c r="N206" i="32"/>
  <c r="N182" i="32"/>
  <c r="N187" i="32"/>
  <c r="N202" i="32"/>
  <c r="N185" i="32"/>
  <c r="N174" i="32"/>
  <c r="N179" i="32"/>
  <c r="N194" i="32"/>
  <c r="N177" i="32"/>
  <c r="N191" i="32"/>
  <c r="N205" i="32"/>
  <c r="N204" i="32"/>
  <c r="N178" i="32"/>
  <c r="N200" i="32"/>
  <c r="N175" i="32"/>
  <c r="N189" i="32"/>
  <c r="N180" i="32"/>
  <c r="N183" i="32"/>
  <c r="N197" i="32"/>
  <c r="N186" i="32"/>
  <c r="Y198" i="32"/>
  <c r="Y173" i="32"/>
  <c r="Y194" i="32"/>
  <c r="Y207" i="32"/>
  <c r="Y190" i="32"/>
  <c r="Y204" i="32"/>
  <c r="Y186" i="32"/>
  <c r="Y201" i="32"/>
  <c r="Y206" i="32"/>
  <c r="Y182" i="32"/>
  <c r="Y178" i="32"/>
  <c r="Y193" i="32"/>
  <c r="Y174" i="32"/>
  <c r="Y180" i="32"/>
  <c r="Y191" i="32"/>
  <c r="Y205" i="32"/>
  <c r="Y203" i="32"/>
  <c r="Y200" i="32"/>
  <c r="Y177" i="32"/>
  <c r="Y183" i="32"/>
  <c r="Y197" i="32"/>
  <c r="Y187" i="32"/>
  <c r="Y192" i="32"/>
  <c r="Y185" i="32"/>
  <c r="Y175" i="32"/>
  <c r="Y189" i="32"/>
  <c r="Y179" i="32"/>
  <c r="Y184" i="32"/>
  <c r="Y181" i="32"/>
  <c r="Y202" i="32"/>
  <c r="Y176" i="32"/>
  <c r="AH195" i="32"/>
  <c r="AH170" i="32"/>
  <c r="AH43" i="32"/>
  <c r="AH267" i="32"/>
  <c r="AH268" i="32"/>
  <c r="AH196" i="32"/>
  <c r="AJ264" i="32"/>
  <c r="K255" i="32"/>
  <c r="K87" i="32"/>
  <c r="K184" i="32" s="1"/>
  <c r="AD178" i="32"/>
  <c r="AD200" i="32"/>
  <c r="AD175" i="32"/>
  <c r="AD189" i="32"/>
  <c r="AD204" i="32"/>
  <c r="AD192" i="32"/>
  <c r="AD181" i="32"/>
  <c r="AD207" i="32"/>
  <c r="AD184" i="32"/>
  <c r="AD198" i="32"/>
  <c r="AD173" i="32"/>
  <c r="AD201" i="32"/>
  <c r="AD176" i="32"/>
  <c r="AD190" i="32"/>
  <c r="AD203" i="32"/>
  <c r="AD193" i="32"/>
  <c r="AD206" i="32"/>
  <c r="AD182" i="32"/>
  <c r="AD187" i="32"/>
  <c r="AD202" i="32"/>
  <c r="AD185" i="32"/>
  <c r="AD174" i="32"/>
  <c r="AD179" i="32"/>
  <c r="AD186" i="32"/>
  <c r="AD183" i="32"/>
  <c r="AD197" i="32"/>
  <c r="AD180" i="32"/>
  <c r="AD194" i="32"/>
  <c r="AD177" i="32"/>
  <c r="AD191" i="32"/>
  <c r="AD205" i="32"/>
  <c r="T211" i="32"/>
  <c r="T61" i="32"/>
  <c r="T67" i="32"/>
  <c r="T60" i="32"/>
  <c r="T216" i="32"/>
  <c r="T44" i="32"/>
  <c r="T215" i="32"/>
  <c r="T213" i="32"/>
  <c r="T64" i="32"/>
  <c r="T59" i="32"/>
  <c r="T214" i="32"/>
  <c r="T58" i="32"/>
  <c r="T222" i="32"/>
  <c r="T212" i="32"/>
  <c r="T223" i="32"/>
  <c r="T217" i="32"/>
  <c r="T68" i="32"/>
  <c r="W124" i="32"/>
  <c r="W121" i="32"/>
  <c r="W131" i="32"/>
  <c r="W128" i="32"/>
  <c r="W228" i="32"/>
  <c r="W123" i="32"/>
  <c r="W126" i="32"/>
  <c r="W127" i="32"/>
  <c r="W130" i="32"/>
  <c r="W125" i="32"/>
  <c r="W122" i="32"/>
  <c r="W129" i="32"/>
  <c r="AF242" i="32"/>
  <c r="AF117" i="32"/>
  <c r="AF94" i="32"/>
  <c r="AF237" i="32"/>
  <c r="AF260" i="32"/>
  <c r="AF53" i="32"/>
  <c r="AF84" i="32"/>
  <c r="AF139" i="32"/>
  <c r="AF45" i="32"/>
  <c r="AF262" i="32"/>
  <c r="AF109" i="32"/>
  <c r="AF135" i="32"/>
  <c r="AF142" i="32"/>
  <c r="AF252" i="32"/>
  <c r="AF249" i="32"/>
  <c r="AF263" i="32"/>
  <c r="AF72" i="32"/>
  <c r="AF248" i="32"/>
  <c r="AF247" i="32"/>
  <c r="AF101" i="32"/>
  <c r="AF115" i="32"/>
  <c r="AF134" i="32"/>
  <c r="AF141" i="32"/>
  <c r="AF240" i="32"/>
  <c r="AF245" i="32"/>
  <c r="AF147" i="32"/>
  <c r="AF83" i="32"/>
  <c r="AF261" i="32"/>
  <c r="AF239" i="32"/>
  <c r="AF95" i="32"/>
  <c r="AF107" i="32"/>
  <c r="AF114" i="32"/>
  <c r="AF113" i="32"/>
  <c r="AF148" i="32"/>
  <c r="AF146" i="32"/>
  <c r="AF71" i="32"/>
  <c r="AF55" i="32"/>
  <c r="AF246" i="32"/>
  <c r="AF244" i="32"/>
  <c r="AF73" i="32"/>
  <c r="AF93" i="32"/>
  <c r="AF106" i="32"/>
  <c r="AF105" i="32"/>
  <c r="AF140" i="32"/>
  <c r="AF138" i="32"/>
  <c r="AF111" i="32"/>
  <c r="AF251" i="32"/>
  <c r="AF241" i="32"/>
  <c r="AF136" i="32"/>
  <c r="AF80" i="32"/>
  <c r="AF92" i="32"/>
  <c r="AF98" i="32"/>
  <c r="AF118" i="32"/>
  <c r="AF238" i="32"/>
  <c r="AF250" i="32"/>
  <c r="AF137" i="32"/>
  <c r="AF108" i="32"/>
  <c r="AF78" i="32"/>
  <c r="AF54" i="32"/>
  <c r="AF76" i="32"/>
  <c r="AF90" i="32"/>
  <c r="AF102" i="32"/>
  <c r="AF52" i="32"/>
  <c r="AF110" i="32"/>
  <c r="AF243" i="32"/>
  <c r="AF103" i="32"/>
  <c r="AF236" i="32"/>
  <c r="AF116" i="32"/>
  <c r="AF79" i="32"/>
  <c r="AF77" i="32"/>
  <c r="AF91" i="32"/>
  <c r="AF104" i="32"/>
  <c r="AH218" i="32"/>
  <c r="AJ166" i="32"/>
  <c r="AJ159" i="32"/>
  <c r="AJ152" i="32"/>
  <c r="AJ155" i="32"/>
  <c r="AJ164" i="32"/>
  <c r="AJ161" i="32"/>
  <c r="AJ165" i="32"/>
  <c r="AJ154" i="32"/>
  <c r="AJ160" i="32"/>
  <c r="AJ153" i="32"/>
  <c r="J255" i="32"/>
  <c r="J87" i="32"/>
  <c r="J184" i="32" s="1"/>
  <c r="AG267" i="32"/>
  <c r="AG268" i="32"/>
  <c r="AG196" i="32"/>
  <c r="AG195" i="32"/>
  <c r="AG170" i="32"/>
  <c r="AG43" i="32"/>
  <c r="AF216" i="32"/>
  <c r="AF64" i="32"/>
  <c r="AF223" i="32"/>
  <c r="AF211" i="32"/>
  <c r="AF44" i="32"/>
  <c r="AF215" i="32"/>
  <c r="AF60" i="32"/>
  <c r="AF222" i="32"/>
  <c r="AF217" i="32"/>
  <c r="AF214" i="32"/>
  <c r="AF59" i="32"/>
  <c r="AF213" i="32"/>
  <c r="AF58" i="32"/>
  <c r="AF212" i="32"/>
  <c r="AF68" i="32"/>
  <c r="AF67" i="32"/>
  <c r="AF61" i="32"/>
  <c r="AI126" i="32"/>
  <c r="AI122" i="32"/>
  <c r="AI131" i="32"/>
  <c r="AI228" i="32"/>
  <c r="AI123" i="32"/>
  <c r="AI129" i="32"/>
  <c r="AI125" i="32"/>
  <c r="AI121" i="32"/>
  <c r="AI124" i="32"/>
  <c r="AI128" i="32"/>
  <c r="AI127" i="32"/>
  <c r="AI130" i="32"/>
  <c r="O267" i="32"/>
  <c r="O196" i="32"/>
  <c r="O268" i="32"/>
  <c r="O170" i="32"/>
  <c r="O43" i="32"/>
  <c r="O195" i="32"/>
  <c r="Q264" i="32"/>
  <c r="R154" i="32"/>
  <c r="R166" i="32"/>
  <c r="R159" i="32"/>
  <c r="R165" i="32"/>
  <c r="R152" i="32"/>
  <c r="R164" i="32"/>
  <c r="R153" i="32"/>
  <c r="R160" i="32"/>
  <c r="R155" i="32"/>
  <c r="R161" i="32"/>
  <c r="O177" i="32"/>
  <c r="O191" i="32"/>
  <c r="O205" i="32"/>
  <c r="O202" i="32"/>
  <c r="O183" i="32"/>
  <c r="O197" i="32"/>
  <c r="O194" i="32"/>
  <c r="O200" i="32"/>
  <c r="O175" i="32"/>
  <c r="O189" i="32"/>
  <c r="O186" i="32"/>
  <c r="O192" i="32"/>
  <c r="O181" i="32"/>
  <c r="O178" i="32"/>
  <c r="O207" i="32"/>
  <c r="O184" i="32"/>
  <c r="O198" i="32"/>
  <c r="O173" i="32"/>
  <c r="O179" i="32"/>
  <c r="O201" i="32"/>
  <c r="O176" i="32"/>
  <c r="O190" i="32"/>
  <c r="O204" i="32"/>
  <c r="O203" i="32"/>
  <c r="O185" i="32"/>
  <c r="O174" i="32"/>
  <c r="O180" i="32"/>
  <c r="O193" i="32"/>
  <c r="O206" i="32"/>
  <c r="O182" i="32"/>
  <c r="O187" i="32"/>
  <c r="E187" i="28"/>
  <c r="U148" i="39" s="1"/>
  <c r="E192" i="28"/>
  <c r="U153" i="39" s="1"/>
  <c r="G176" i="30"/>
  <c r="E61" i="30"/>
  <c r="V22" i="39" s="1"/>
  <c r="E214" i="30"/>
  <c r="V175" i="39" s="1"/>
  <c r="Z221" i="30"/>
  <c r="E204" i="30"/>
  <c r="V165" i="39" s="1"/>
  <c r="E198" i="30"/>
  <c r="V159" i="39" s="1"/>
  <c r="E185" i="30"/>
  <c r="V146" i="39" s="1"/>
  <c r="E183" i="30"/>
  <c r="V144" i="39" s="1"/>
  <c r="M221" i="30"/>
  <c r="E129" i="30"/>
  <c r="V90" i="39" s="1"/>
  <c r="E124" i="30"/>
  <c r="V85" i="39" s="1"/>
  <c r="E121" i="30"/>
  <c r="G221" i="30"/>
  <c r="E113" i="30"/>
  <c r="V74" i="39" s="1"/>
  <c r="E91" i="30"/>
  <c r="V52" i="39" s="1"/>
  <c r="E114" i="30"/>
  <c r="V75" i="39" s="1"/>
  <c r="E80" i="30"/>
  <c r="V41" i="39" s="1"/>
  <c r="E93" i="30"/>
  <c r="V54" i="39" s="1"/>
  <c r="E250" i="30"/>
  <c r="V209" i="39" s="1"/>
  <c r="E261" i="30"/>
  <c r="V221" i="39" s="1"/>
  <c r="E139" i="30"/>
  <c r="V101" i="39" s="1"/>
  <c r="E116" i="30"/>
  <c r="V77" i="39" s="1"/>
  <c r="I218" i="32"/>
  <c r="S170" i="32"/>
  <c r="S43" i="32"/>
  <c r="S268" i="32"/>
  <c r="S196" i="32"/>
  <c r="S195" i="32"/>
  <c r="S267" i="32"/>
  <c r="AH153" i="32"/>
  <c r="AH155" i="32"/>
  <c r="AH161" i="32"/>
  <c r="AH166" i="32"/>
  <c r="AH159" i="32"/>
  <c r="AH164" i="32"/>
  <c r="AH160" i="32"/>
  <c r="AH165" i="32"/>
  <c r="AH154" i="32"/>
  <c r="AH152" i="32"/>
  <c r="S121" i="32"/>
  <c r="S124" i="32"/>
  <c r="S128" i="32"/>
  <c r="S130" i="32"/>
  <c r="S127" i="32"/>
  <c r="S126" i="32"/>
  <c r="S131" i="32"/>
  <c r="S228" i="32"/>
  <c r="S123" i="32"/>
  <c r="S129" i="32"/>
  <c r="S125" i="32"/>
  <c r="S122" i="32"/>
  <c r="AJ178" i="32"/>
  <c r="AJ200" i="32"/>
  <c r="AJ175" i="32"/>
  <c r="AJ174" i="32"/>
  <c r="AJ180" i="32"/>
  <c r="AJ192" i="32"/>
  <c r="AJ205" i="32"/>
  <c r="AJ198" i="32"/>
  <c r="AJ203" i="32"/>
  <c r="AJ207" i="32"/>
  <c r="AJ184" i="32"/>
  <c r="AJ197" i="32"/>
  <c r="AJ187" i="32"/>
  <c r="AJ201" i="32"/>
  <c r="AJ176" i="32"/>
  <c r="AJ189" i="32"/>
  <c r="AJ179" i="32"/>
  <c r="AJ193" i="32"/>
  <c r="AJ206" i="32"/>
  <c r="AJ181" i="32"/>
  <c r="AJ202" i="32"/>
  <c r="AJ185" i="32"/>
  <c r="AJ173" i="32"/>
  <c r="AJ194" i="32"/>
  <c r="AJ177" i="32"/>
  <c r="AJ191" i="32"/>
  <c r="AJ190" i="32"/>
  <c r="AJ182" i="32"/>
  <c r="AJ204" i="32"/>
  <c r="AJ186" i="32"/>
  <c r="AJ183" i="32"/>
  <c r="Q87" i="32"/>
  <c r="Q255" i="32"/>
  <c r="AH198" i="32"/>
  <c r="AH173" i="32"/>
  <c r="AH194" i="32"/>
  <c r="AH177" i="32"/>
  <c r="AH176" i="32"/>
  <c r="AH190" i="32"/>
  <c r="AH204" i="32"/>
  <c r="AH186" i="32"/>
  <c r="AH206" i="32"/>
  <c r="AH200" i="32"/>
  <c r="AH182" i="32"/>
  <c r="AH178" i="32"/>
  <c r="AH174" i="32"/>
  <c r="AH180" i="32"/>
  <c r="AH191" i="32"/>
  <c r="AH205" i="32"/>
  <c r="AH203" i="32"/>
  <c r="AH207" i="32"/>
  <c r="AH183" i="32"/>
  <c r="AH197" i="32"/>
  <c r="AH187" i="32"/>
  <c r="AH201" i="32"/>
  <c r="AH175" i="32"/>
  <c r="AH181" i="32"/>
  <c r="AH202" i="32"/>
  <c r="AH185" i="32"/>
  <c r="AH184" i="32"/>
  <c r="AH189" i="32"/>
  <c r="AH179" i="32"/>
  <c r="AH193" i="32"/>
  <c r="AH192" i="32"/>
  <c r="P123" i="32"/>
  <c r="P228" i="32"/>
  <c r="P130" i="32"/>
  <c r="P122" i="32"/>
  <c r="P125" i="32"/>
  <c r="P129" i="32"/>
  <c r="P126" i="32"/>
  <c r="P121" i="32"/>
  <c r="P128" i="32"/>
  <c r="P131" i="32"/>
  <c r="P127" i="32"/>
  <c r="P124" i="32"/>
  <c r="O222" i="32"/>
  <c r="O223" i="32"/>
  <c r="O213" i="32"/>
  <c r="O59" i="32"/>
  <c r="O212" i="32"/>
  <c r="O68" i="32"/>
  <c r="O61" i="32"/>
  <c r="O58" i="32"/>
  <c r="O216" i="32"/>
  <c r="O211" i="32"/>
  <c r="O44" i="32"/>
  <c r="O215" i="32"/>
  <c r="O67" i="32"/>
  <c r="O214" i="32"/>
  <c r="O60" i="32"/>
  <c r="O217" i="32"/>
  <c r="O64" i="32"/>
  <c r="R130" i="32"/>
  <c r="R126" i="32"/>
  <c r="R124" i="32"/>
  <c r="R122" i="32"/>
  <c r="R228" i="32"/>
  <c r="R129" i="32"/>
  <c r="R121" i="32"/>
  <c r="R125" i="32"/>
  <c r="R128" i="32"/>
  <c r="R123" i="32"/>
  <c r="R127" i="32"/>
  <c r="R131" i="32"/>
  <c r="U218" i="32"/>
  <c r="R268" i="32"/>
  <c r="R267" i="32"/>
  <c r="R196" i="32"/>
  <c r="R195" i="32"/>
  <c r="R170" i="32"/>
  <c r="R43" i="32"/>
  <c r="T264" i="32"/>
  <c r="V154" i="32"/>
  <c r="V160" i="32"/>
  <c r="V153" i="32"/>
  <c r="V166" i="32"/>
  <c r="V159" i="32"/>
  <c r="V152" i="32"/>
  <c r="V155" i="32"/>
  <c r="V165" i="32"/>
  <c r="V161" i="32"/>
  <c r="V164" i="32"/>
  <c r="AG122" i="32"/>
  <c r="AG124" i="32"/>
  <c r="AG129" i="32"/>
  <c r="AG121" i="32"/>
  <c r="AG125" i="32"/>
  <c r="AG128" i="32"/>
  <c r="AG131" i="32"/>
  <c r="AG228" i="32"/>
  <c r="AG123" i="32"/>
  <c r="AG127" i="32"/>
  <c r="AG126" i="32"/>
  <c r="AG130" i="32"/>
  <c r="AJ218" i="32"/>
  <c r="AF174" i="32"/>
  <c r="AF180" i="32"/>
  <c r="AF185" i="32"/>
  <c r="AF191" i="32"/>
  <c r="AF205" i="32"/>
  <c r="AF203" i="32"/>
  <c r="AF177" i="32"/>
  <c r="AF183" i="32"/>
  <c r="AF197" i="32"/>
  <c r="AF187" i="32"/>
  <c r="AF194" i="32"/>
  <c r="AF200" i="32"/>
  <c r="AF175" i="32"/>
  <c r="AF189" i="32"/>
  <c r="AF179" i="32"/>
  <c r="AF186" i="32"/>
  <c r="AF192" i="32"/>
  <c r="AF181" i="32"/>
  <c r="AF178" i="32"/>
  <c r="AF184" i="32"/>
  <c r="AF198" i="32"/>
  <c r="AF173" i="32"/>
  <c r="AF207" i="32"/>
  <c r="AF202" i="32"/>
  <c r="AF206" i="32"/>
  <c r="AF182" i="32"/>
  <c r="AF193" i="32"/>
  <c r="AF176" i="32"/>
  <c r="AF190" i="32"/>
  <c r="AF204" i="32"/>
  <c r="AF201" i="32"/>
  <c r="G121" i="32"/>
  <c r="G124" i="32"/>
  <c r="G131" i="32"/>
  <c r="G128" i="32"/>
  <c r="G123" i="32"/>
  <c r="G126" i="32"/>
  <c r="G228" i="32"/>
  <c r="G130" i="32"/>
  <c r="G127" i="32"/>
  <c r="G125" i="32"/>
  <c r="G129" i="32"/>
  <c r="G190" i="32" s="1"/>
  <c r="G122" i="32"/>
  <c r="P243" i="32"/>
  <c r="P137" i="32"/>
  <c r="P108" i="32"/>
  <c r="P93" i="32"/>
  <c r="P92" i="32"/>
  <c r="P91" i="32"/>
  <c r="P118" i="32"/>
  <c r="P147" i="32"/>
  <c r="P250" i="32"/>
  <c r="P117" i="32"/>
  <c r="P94" i="32"/>
  <c r="P80" i="32"/>
  <c r="P77" i="32"/>
  <c r="P76" i="32"/>
  <c r="P104" i="32"/>
  <c r="P110" i="32"/>
  <c r="P71" i="32"/>
  <c r="P242" i="32"/>
  <c r="P109" i="32"/>
  <c r="P260" i="32"/>
  <c r="P79" i="32"/>
  <c r="P54" i="32"/>
  <c r="P53" i="32"/>
  <c r="P90" i="32"/>
  <c r="P102" i="32"/>
  <c r="P248" i="32"/>
  <c r="P262" i="32"/>
  <c r="P101" i="32"/>
  <c r="P241" i="32"/>
  <c r="P78" i="32"/>
  <c r="P252" i="32"/>
  <c r="P263" i="32"/>
  <c r="P84" i="32"/>
  <c r="P139" i="32"/>
  <c r="P103" i="32"/>
  <c r="P247" i="32"/>
  <c r="P95" i="32"/>
  <c r="P236" i="32"/>
  <c r="P142" i="32"/>
  <c r="P141" i="32"/>
  <c r="P249" i="32"/>
  <c r="P245" i="32"/>
  <c r="P83" i="32"/>
  <c r="P45" i="32"/>
  <c r="P261" i="32"/>
  <c r="P239" i="32"/>
  <c r="P73" i="32"/>
  <c r="P135" i="32"/>
  <c r="P134" i="32"/>
  <c r="P113" i="32"/>
  <c r="P237" i="32"/>
  <c r="P240" i="32"/>
  <c r="P72" i="32"/>
  <c r="P111" i="32"/>
  <c r="P251" i="32"/>
  <c r="P238" i="32"/>
  <c r="P116" i="32"/>
  <c r="P107" i="32"/>
  <c r="P106" i="32"/>
  <c r="P98" i="32"/>
  <c r="P140" i="32"/>
  <c r="P138" i="32"/>
  <c r="P52" i="32"/>
  <c r="P146" i="32"/>
  <c r="P246" i="32"/>
  <c r="P55" i="32"/>
  <c r="P244" i="32"/>
  <c r="P136" i="32"/>
  <c r="P115" i="32"/>
  <c r="P114" i="32"/>
  <c r="P105" i="32"/>
  <c r="P148" i="32"/>
  <c r="R218" i="32"/>
  <c r="S218" i="32"/>
  <c r="L211" i="32"/>
  <c r="L59" i="32"/>
  <c r="L216" i="32"/>
  <c r="L58" i="32"/>
  <c r="L67" i="32"/>
  <c r="L44" i="32"/>
  <c r="L217" i="32"/>
  <c r="L68" i="32"/>
  <c r="L215" i="32"/>
  <c r="L213" i="32"/>
  <c r="L64" i="32"/>
  <c r="L60" i="32"/>
  <c r="L223" i="32"/>
  <c r="L214" i="32"/>
  <c r="L61" i="32"/>
  <c r="L212" i="32"/>
  <c r="L222" i="32"/>
  <c r="O128" i="32"/>
  <c r="O124" i="32"/>
  <c r="O126" i="32"/>
  <c r="O228" i="32"/>
  <c r="O131" i="32"/>
  <c r="O127" i="32"/>
  <c r="O123" i="32"/>
  <c r="O130" i="32"/>
  <c r="O122" i="32"/>
  <c r="O125" i="32"/>
  <c r="O129" i="32"/>
  <c r="O121" i="32"/>
  <c r="X242" i="32"/>
  <c r="X109" i="32"/>
  <c r="X94" i="32"/>
  <c r="X80" i="32"/>
  <c r="X106" i="32"/>
  <c r="X98" i="32"/>
  <c r="X110" i="32"/>
  <c r="X52" i="32"/>
  <c r="X262" i="32"/>
  <c r="X101" i="32"/>
  <c r="X263" i="32"/>
  <c r="X79" i="32"/>
  <c r="X92" i="32"/>
  <c r="X91" i="32"/>
  <c r="X104" i="32"/>
  <c r="X102" i="32"/>
  <c r="X45" i="32"/>
  <c r="X247" i="32"/>
  <c r="X95" i="32"/>
  <c r="X248" i="32"/>
  <c r="X78" i="32"/>
  <c r="X77" i="32"/>
  <c r="X76" i="32"/>
  <c r="X90" i="32"/>
  <c r="X83" i="32"/>
  <c r="X72" i="32"/>
  <c r="X261" i="32"/>
  <c r="X239" i="32"/>
  <c r="X73" i="32"/>
  <c r="X240" i="32"/>
  <c r="X245" i="32"/>
  <c r="X54" i="32"/>
  <c r="X53" i="32"/>
  <c r="X84" i="32"/>
  <c r="X71" i="32"/>
  <c r="X103" i="32"/>
  <c r="X246" i="32"/>
  <c r="X252" i="32"/>
  <c r="X249" i="32"/>
  <c r="X135" i="32"/>
  <c r="X238" i="32"/>
  <c r="X244" i="32"/>
  <c r="X241" i="32"/>
  <c r="X260" i="32"/>
  <c r="X139" i="32"/>
  <c r="X251" i="32"/>
  <c r="X237" i="32"/>
  <c r="X136" i="32"/>
  <c r="X115" i="32"/>
  <c r="X142" i="32"/>
  <c r="X141" i="32"/>
  <c r="X236" i="32"/>
  <c r="X146" i="32"/>
  <c r="X147" i="32"/>
  <c r="X243" i="32"/>
  <c r="X137" i="32"/>
  <c r="X116" i="32"/>
  <c r="X107" i="32"/>
  <c r="X134" i="32"/>
  <c r="X113" i="32"/>
  <c r="X148" i="32"/>
  <c r="X138" i="32"/>
  <c r="X55" i="32"/>
  <c r="X118" i="32"/>
  <c r="X250" i="32"/>
  <c r="X111" i="32"/>
  <c r="X117" i="32"/>
  <c r="X108" i="32"/>
  <c r="X93" i="32"/>
  <c r="X114" i="32"/>
  <c r="X140" i="32"/>
  <c r="X105" i="32"/>
  <c r="Z218" i="32"/>
  <c r="AI218" i="32"/>
  <c r="T160" i="32"/>
  <c r="T153" i="32"/>
  <c r="T166" i="32"/>
  <c r="T159" i="32"/>
  <c r="T152" i="32"/>
  <c r="T155" i="32"/>
  <c r="T164" i="32"/>
  <c r="T154" i="32"/>
  <c r="T161" i="32"/>
  <c r="T165" i="32"/>
  <c r="Q195" i="32"/>
  <c r="Q170" i="32"/>
  <c r="Q43" i="32"/>
  <c r="Q267" i="32"/>
  <c r="Q196" i="32"/>
  <c r="Q268" i="32"/>
  <c r="J223" i="32"/>
  <c r="J61" i="32"/>
  <c r="J176" i="32" s="1"/>
  <c r="J212" i="32"/>
  <c r="J60" i="32"/>
  <c r="J175" i="32" s="1"/>
  <c r="J211" i="32"/>
  <c r="J215" i="32"/>
  <c r="J59" i="32"/>
  <c r="J67" i="32"/>
  <c r="J68" i="32"/>
  <c r="J44" i="32"/>
  <c r="J217" i="32"/>
  <c r="J58" i="32"/>
  <c r="J173" i="32" s="1"/>
  <c r="J64" i="32"/>
  <c r="J216" i="32"/>
  <c r="J214" i="32"/>
  <c r="J213" i="32"/>
  <c r="J222" i="32"/>
  <c r="N121" i="32"/>
  <c r="N124" i="32"/>
  <c r="N228" i="32"/>
  <c r="N131" i="32"/>
  <c r="N127" i="32"/>
  <c r="N126" i="32"/>
  <c r="N123" i="32"/>
  <c r="N128" i="32"/>
  <c r="N130" i="32"/>
  <c r="N125" i="32"/>
  <c r="N122" i="32"/>
  <c r="N129" i="32"/>
  <c r="O251" i="32"/>
  <c r="O118" i="32"/>
  <c r="O95" i="32"/>
  <c r="O115" i="32"/>
  <c r="O239" i="32"/>
  <c r="O250" i="32"/>
  <c r="O139" i="32"/>
  <c r="O52" i="32"/>
  <c r="O243" i="32"/>
  <c r="O110" i="32"/>
  <c r="O136" i="32"/>
  <c r="O107" i="32"/>
  <c r="O142" i="32"/>
  <c r="O141" i="32"/>
  <c r="O111" i="32"/>
  <c r="O84" i="32"/>
  <c r="O249" i="32"/>
  <c r="O263" i="32"/>
  <c r="O102" i="32"/>
  <c r="O116" i="32"/>
  <c r="O93" i="32"/>
  <c r="O134" i="32"/>
  <c r="O113" i="32"/>
  <c r="O103" i="32"/>
  <c r="O73" i="32"/>
  <c r="O90" i="32"/>
  <c r="O262" i="32"/>
  <c r="O248" i="32"/>
  <c r="O238" i="32"/>
  <c r="O108" i="32"/>
  <c r="O80" i="32"/>
  <c r="O114" i="32"/>
  <c r="O105" i="32"/>
  <c r="O83" i="32"/>
  <c r="O104" i="32"/>
  <c r="O140" i="32"/>
  <c r="O247" i="32"/>
  <c r="O240" i="32"/>
  <c r="O137" i="32"/>
  <c r="O94" i="32"/>
  <c r="O79" i="32"/>
  <c r="O106" i="32"/>
  <c r="O98" i="32"/>
  <c r="O76" i="32"/>
  <c r="O72" i="32"/>
  <c r="O252" i="32"/>
  <c r="O245" i="32"/>
  <c r="O117" i="32"/>
  <c r="O260" i="32"/>
  <c r="O78" i="32"/>
  <c r="O92" i="32"/>
  <c r="O91" i="32"/>
  <c r="O45" i="32"/>
  <c r="O53" i="32"/>
  <c r="O244" i="32"/>
  <c r="O146" i="32"/>
  <c r="O109" i="32"/>
  <c r="O241" i="32"/>
  <c r="O71" i="32"/>
  <c r="O77" i="32"/>
  <c r="O246" i="32"/>
  <c r="O237" i="32"/>
  <c r="O261" i="32"/>
  <c r="O236" i="32"/>
  <c r="O138" i="32"/>
  <c r="O101" i="32"/>
  <c r="O135" i="32"/>
  <c r="O55" i="32"/>
  <c r="O54" i="32"/>
  <c r="O147" i="32"/>
  <c r="O148" i="32"/>
  <c r="O242" i="32"/>
  <c r="Q218" i="32"/>
  <c r="H268" i="32"/>
  <c r="H196" i="32"/>
  <c r="H195" i="32"/>
  <c r="H43" i="32"/>
  <c r="H267" i="32"/>
  <c r="H170" i="32"/>
  <c r="K155" i="32"/>
  <c r="K152" i="32"/>
  <c r="K161" i="32"/>
  <c r="K154" i="32"/>
  <c r="K160" i="32"/>
  <c r="K153" i="32"/>
  <c r="K165" i="32"/>
  <c r="K166" i="32"/>
  <c r="K164" i="32"/>
  <c r="K159" i="32"/>
  <c r="AG164" i="32"/>
  <c r="AG155" i="32"/>
  <c r="AG160" i="32"/>
  <c r="AG166" i="32"/>
  <c r="AG153" i="32"/>
  <c r="AG159" i="32"/>
  <c r="AG154" i="32"/>
  <c r="AG152" i="32"/>
  <c r="AG161" i="32"/>
  <c r="AG165" i="32"/>
  <c r="AF170" i="32"/>
  <c r="AF268" i="32"/>
  <c r="AF196" i="32"/>
  <c r="AF267" i="32"/>
  <c r="AF43" i="32"/>
  <c r="AF195" i="32"/>
  <c r="AH264" i="32"/>
  <c r="AI154" i="32"/>
  <c r="AI160" i="32"/>
  <c r="AI153" i="32"/>
  <c r="AI165" i="32"/>
  <c r="AI164" i="32"/>
  <c r="AI166" i="32"/>
  <c r="AI152" i="32"/>
  <c r="AI161" i="32"/>
  <c r="AI155" i="32"/>
  <c r="AI159" i="32"/>
  <c r="U179" i="32"/>
  <c r="U193" i="32"/>
  <c r="U206" i="32"/>
  <c r="U182" i="32"/>
  <c r="U181" i="32"/>
  <c r="U202" i="32"/>
  <c r="U185" i="32"/>
  <c r="U174" i="32"/>
  <c r="U189" i="32"/>
  <c r="U194" i="32"/>
  <c r="U177" i="32"/>
  <c r="U191" i="32"/>
  <c r="U204" i="32"/>
  <c r="U186" i="32"/>
  <c r="U183" i="32"/>
  <c r="U178" i="32"/>
  <c r="U200" i="32"/>
  <c r="U175" i="32"/>
  <c r="U180" i="32"/>
  <c r="U192" i="32"/>
  <c r="U173" i="32"/>
  <c r="U203" i="32"/>
  <c r="U207" i="32"/>
  <c r="U184" i="32"/>
  <c r="U198" i="32"/>
  <c r="U205" i="32"/>
  <c r="U187" i="32"/>
  <c r="U201" i="32"/>
  <c r="U176" i="32"/>
  <c r="U190" i="32"/>
  <c r="U197" i="32"/>
  <c r="M87" i="32"/>
  <c r="M184" i="32" s="1"/>
  <c r="M255" i="32"/>
  <c r="V221" i="30"/>
  <c r="E259" i="30"/>
  <c r="V219" i="39" s="1"/>
  <c r="E166" i="30"/>
  <c r="V129" i="39" s="1"/>
  <c r="E216" i="30"/>
  <c r="V177" i="39" s="1"/>
  <c r="G175" i="30"/>
  <c r="E60" i="30"/>
  <c r="V21" i="39" s="1"/>
  <c r="E267" i="30"/>
  <c r="V227" i="39" s="1"/>
  <c r="O42" i="37"/>
  <c r="F42" i="37"/>
  <c r="M42" i="37"/>
  <c r="E42" i="37"/>
  <c r="U42" i="37"/>
  <c r="K42" i="37"/>
  <c r="V42" i="37"/>
  <c r="T42" i="37"/>
  <c r="Y42" i="37"/>
  <c r="B42" i="37"/>
  <c r="AJ42" i="37" s="1"/>
  <c r="X42" i="37"/>
  <c r="J42" i="37"/>
  <c r="I42" i="37"/>
  <c r="N42" i="37"/>
  <c r="S42" i="37"/>
  <c r="C42" i="37"/>
  <c r="AC42" i="37"/>
  <c r="D42" i="37"/>
  <c r="Q42" i="37"/>
  <c r="P42" i="37"/>
  <c r="R42" i="37"/>
  <c r="G42" i="37"/>
  <c r="L42" i="37"/>
  <c r="AA42" i="37"/>
  <c r="Z42" i="37"/>
  <c r="W42" i="37"/>
  <c r="AB42" i="37"/>
  <c r="D51" i="35"/>
  <c r="D52" i="35"/>
  <c r="D50" i="35"/>
  <c r="D49" i="35"/>
  <c r="D47" i="35"/>
  <c r="D48" i="35"/>
  <c r="E205" i="30"/>
  <c r="V166" i="39" s="1"/>
  <c r="E178" i="30"/>
  <c r="V139" i="39" s="1"/>
  <c r="AG221" i="30"/>
  <c r="E189" i="28"/>
  <c r="U150" i="39" s="1"/>
  <c r="AB221" i="30"/>
  <c r="E126" i="30"/>
  <c r="V87" i="39" s="1"/>
  <c r="E231" i="30"/>
  <c r="V192" i="39" s="1"/>
  <c r="E125" i="30"/>
  <c r="V86" i="39" s="1"/>
  <c r="E218" i="30"/>
  <c r="V179" i="39" s="1"/>
  <c r="E237" i="30"/>
  <c r="V196" i="39" s="1"/>
  <c r="E136" i="30"/>
  <c r="V98" i="39" s="1"/>
  <c r="E245" i="30"/>
  <c r="V204" i="39" s="1"/>
  <c r="E134" i="30"/>
  <c r="V96" i="39" s="1"/>
  <c r="E102" i="30"/>
  <c r="V63" i="39" s="1"/>
  <c r="E106" i="30"/>
  <c r="V67" i="39" s="1"/>
  <c r="E243" i="30"/>
  <c r="V202" i="39" s="1"/>
  <c r="E140" i="30"/>
  <c r="V102" i="39" s="1"/>
  <c r="E240" i="30"/>
  <c r="V199" i="39" s="1"/>
  <c r="U122" i="32"/>
  <c r="U125" i="32"/>
  <c r="U128" i="32"/>
  <c r="U228" i="32"/>
  <c r="U129" i="32"/>
  <c r="U124" i="32"/>
  <c r="U121" i="32"/>
  <c r="U131" i="32"/>
  <c r="U127" i="32"/>
  <c r="U123" i="32"/>
  <c r="U126" i="32"/>
  <c r="U130" i="32"/>
  <c r="M64" i="32"/>
  <c r="M61" i="32"/>
  <c r="M214" i="32"/>
  <c r="M212" i="32"/>
  <c r="M213" i="32"/>
  <c r="M59" i="32"/>
  <c r="M222" i="32"/>
  <c r="M211" i="32"/>
  <c r="M60" i="32"/>
  <c r="M223" i="32"/>
  <c r="M58" i="32"/>
  <c r="M216" i="32"/>
  <c r="M44" i="32"/>
  <c r="M217" i="32"/>
  <c r="M68" i="32"/>
  <c r="M215" i="32"/>
  <c r="M67" i="32"/>
  <c r="N152" i="32"/>
  <c r="N155" i="32"/>
  <c r="N165" i="32"/>
  <c r="N161" i="32"/>
  <c r="N164" i="32"/>
  <c r="N154" i="32"/>
  <c r="N160" i="32"/>
  <c r="N153" i="32"/>
  <c r="N166" i="32"/>
  <c r="N159" i="32"/>
  <c r="E233" i="32"/>
  <c r="AA58" i="32"/>
  <c r="AA59" i="32"/>
  <c r="AA216" i="32"/>
  <c r="AA67" i="32"/>
  <c r="AA64" i="32"/>
  <c r="AA223" i="32"/>
  <c r="AA215" i="32"/>
  <c r="AA212" i="32"/>
  <c r="AA213" i="32"/>
  <c r="AA211" i="32"/>
  <c r="AA44" i="32"/>
  <c r="AA222" i="32"/>
  <c r="AA61" i="32"/>
  <c r="AA217" i="32"/>
  <c r="AA60" i="32"/>
  <c r="AA68" i="32"/>
  <c r="AA214" i="32"/>
  <c r="H218" i="32"/>
  <c r="I155" i="32"/>
  <c r="I160" i="32"/>
  <c r="I159" i="32"/>
  <c r="I152" i="32"/>
  <c r="I197" i="32" s="1"/>
  <c r="I154" i="32"/>
  <c r="I200" i="32" s="1"/>
  <c r="I164" i="32"/>
  <c r="I166" i="32"/>
  <c r="I165" i="32"/>
  <c r="I153" i="32"/>
  <c r="I199" i="32" s="1"/>
  <c r="Z264" i="32"/>
  <c r="M228" i="32"/>
  <c r="M131" i="32"/>
  <c r="M127" i="32"/>
  <c r="M123" i="32"/>
  <c r="M126" i="32"/>
  <c r="M130" i="32"/>
  <c r="M125" i="32"/>
  <c r="M122" i="32"/>
  <c r="M128" i="32"/>
  <c r="M129" i="32"/>
  <c r="M124" i="32"/>
  <c r="M121" i="32"/>
  <c r="X191" i="32"/>
  <c r="X205" i="32"/>
  <c r="X203" i="32"/>
  <c r="X177" i="32"/>
  <c r="X183" i="32"/>
  <c r="X197" i="32"/>
  <c r="X187" i="32"/>
  <c r="X202" i="32"/>
  <c r="X200" i="32"/>
  <c r="X175" i="32"/>
  <c r="X189" i="32"/>
  <c r="X179" i="32"/>
  <c r="X194" i="32"/>
  <c r="X192" i="32"/>
  <c r="X181" i="32"/>
  <c r="X186" i="32"/>
  <c r="X184" i="32"/>
  <c r="X198" i="32"/>
  <c r="X173" i="32"/>
  <c r="X207" i="32"/>
  <c r="X178" i="32"/>
  <c r="X176" i="32"/>
  <c r="X190" i="32"/>
  <c r="X204" i="32"/>
  <c r="X201" i="32"/>
  <c r="X206" i="32"/>
  <c r="X182" i="32"/>
  <c r="X193" i="32"/>
  <c r="X180" i="32"/>
  <c r="X185" i="32"/>
  <c r="X174" i="32"/>
  <c r="H246" i="32"/>
  <c r="H263" i="32"/>
  <c r="H249" i="32"/>
  <c r="H115" i="32"/>
  <c r="H114" i="32"/>
  <c r="H113" i="32"/>
  <c r="H148" i="32"/>
  <c r="H146" i="32"/>
  <c r="H186" i="32" s="1"/>
  <c r="H71" i="32"/>
  <c r="H251" i="32"/>
  <c r="H252" i="32"/>
  <c r="H136" i="32"/>
  <c r="H107" i="32"/>
  <c r="H106" i="32"/>
  <c r="H105" i="32"/>
  <c r="H140" i="32"/>
  <c r="H138" i="32"/>
  <c r="H139" i="32"/>
  <c r="H243" i="32"/>
  <c r="H137" i="32"/>
  <c r="H116" i="32"/>
  <c r="H93" i="32"/>
  <c r="H92" i="32"/>
  <c r="H98" i="32"/>
  <c r="H193" i="32" s="1"/>
  <c r="H118" i="32"/>
  <c r="H83" i="32"/>
  <c r="H250" i="32"/>
  <c r="H117" i="32"/>
  <c r="H108" i="32"/>
  <c r="H80" i="32"/>
  <c r="H77" i="32"/>
  <c r="H91" i="32"/>
  <c r="H104" i="32"/>
  <c r="H110" i="32"/>
  <c r="H111" i="32"/>
  <c r="H242" i="32"/>
  <c r="H109" i="32"/>
  <c r="H94" i="32"/>
  <c r="H79" i="32"/>
  <c r="H182" i="32" s="1"/>
  <c r="H54" i="32"/>
  <c r="H205" i="32" s="1"/>
  <c r="H76" i="32"/>
  <c r="H180" i="32" s="1"/>
  <c r="H90" i="32"/>
  <c r="H102" i="32"/>
  <c r="H45" i="32"/>
  <c r="H262" i="32"/>
  <c r="H101" i="32"/>
  <c r="H248" i="32"/>
  <c r="H245" i="32"/>
  <c r="H244" i="32"/>
  <c r="H53" i="32"/>
  <c r="H84" i="32"/>
  <c r="H183" i="32" s="1"/>
  <c r="H103" i="32"/>
  <c r="H78" i="32"/>
  <c r="H247" i="32"/>
  <c r="H95" i="32"/>
  <c r="H237" i="32"/>
  <c r="H142" i="32"/>
  <c r="H240" i="32"/>
  <c r="H260" i="32"/>
  <c r="H241" i="32"/>
  <c r="H55" i="32"/>
  <c r="H206" i="32" s="1"/>
  <c r="H72" i="32"/>
  <c r="H141" i="32"/>
  <c r="H238" i="32"/>
  <c r="H236" i="32"/>
  <c r="H261" i="32"/>
  <c r="H52" i="32"/>
  <c r="H178" i="32" s="1"/>
  <c r="H239" i="32"/>
  <c r="H147" i="32"/>
  <c r="H73" i="32"/>
  <c r="H202" i="32" s="1"/>
  <c r="H134" i="32"/>
  <c r="H135" i="32"/>
  <c r="H191" i="32" s="1"/>
  <c r="J218" i="32"/>
  <c r="K218" i="32"/>
  <c r="AC125" i="32"/>
  <c r="AC128" i="32"/>
  <c r="AC129" i="32"/>
  <c r="AC228" i="32"/>
  <c r="AC124" i="32"/>
  <c r="AC121" i="32"/>
  <c r="AC127" i="32"/>
  <c r="AC131" i="32"/>
  <c r="AC123" i="32"/>
  <c r="AC122" i="32"/>
  <c r="AC126" i="32"/>
  <c r="AC130" i="32"/>
  <c r="S68" i="32"/>
  <c r="S59" i="32"/>
  <c r="S58" i="32"/>
  <c r="S64" i="32"/>
  <c r="S216" i="32"/>
  <c r="S67" i="32"/>
  <c r="S214" i="32"/>
  <c r="S223" i="32"/>
  <c r="S215" i="32"/>
  <c r="S222" i="32"/>
  <c r="S213" i="32"/>
  <c r="S217" i="32"/>
  <c r="S61" i="32"/>
  <c r="S212" i="32"/>
  <c r="S60" i="32"/>
  <c r="S211" i="32"/>
  <c r="S44" i="32"/>
  <c r="M264" i="32"/>
  <c r="L153" i="32"/>
  <c r="L166" i="32"/>
  <c r="L159" i="32"/>
  <c r="L152" i="32"/>
  <c r="L155" i="32"/>
  <c r="L164" i="32"/>
  <c r="L161" i="32"/>
  <c r="L165" i="32"/>
  <c r="L154" i="32"/>
  <c r="L160" i="32"/>
  <c r="AC246" i="32"/>
  <c r="AC247" i="32"/>
  <c r="AC260" i="32"/>
  <c r="AC237" i="32"/>
  <c r="AC249" i="32"/>
  <c r="AC250" i="32"/>
  <c r="AC84" i="32"/>
  <c r="AC241" i="32"/>
  <c r="AC109" i="32"/>
  <c r="AC94" i="32"/>
  <c r="AC80" i="32"/>
  <c r="AC98" i="32"/>
  <c r="AC77" i="32"/>
  <c r="AC55" i="32"/>
  <c r="AC242" i="32"/>
  <c r="AC244" i="32"/>
  <c r="AC146" i="32"/>
  <c r="AC101" i="32"/>
  <c r="AC72" i="32"/>
  <c r="AC79" i="32"/>
  <c r="AC91" i="32"/>
  <c r="AC52" i="32"/>
  <c r="AC263" i="32"/>
  <c r="AC236" i="32"/>
  <c r="AC138" i="32"/>
  <c r="AC95" i="32"/>
  <c r="AC262" i="32"/>
  <c r="AC78" i="32"/>
  <c r="AC76" i="32"/>
  <c r="AC45" i="32"/>
  <c r="AC148" i="32"/>
  <c r="AC147" i="32"/>
  <c r="AC118" i="32"/>
  <c r="AC73" i="32"/>
  <c r="AC252" i="32"/>
  <c r="AC248" i="32"/>
  <c r="AC251" i="32"/>
  <c r="AC92" i="32"/>
  <c r="AC140" i="32"/>
  <c r="AC139" i="32"/>
  <c r="AC110" i="32"/>
  <c r="AC239" i="32"/>
  <c r="AC135" i="32"/>
  <c r="AC240" i="32"/>
  <c r="AC114" i="32"/>
  <c r="AC142" i="32"/>
  <c r="AC261" i="32"/>
  <c r="AC111" i="32"/>
  <c r="AC102" i="32"/>
  <c r="AC136" i="32"/>
  <c r="AC115" i="32"/>
  <c r="AC141" i="32"/>
  <c r="AC54" i="32"/>
  <c r="AC71" i="32"/>
  <c r="AC245" i="32"/>
  <c r="AC90" i="32"/>
  <c r="AC243" i="32"/>
  <c r="AC117" i="32"/>
  <c r="AC108" i="32"/>
  <c r="AC93" i="32"/>
  <c r="AC105" i="32"/>
  <c r="AC53" i="32"/>
  <c r="AC83" i="32"/>
  <c r="AC107" i="32"/>
  <c r="AC113" i="32"/>
  <c r="AC106" i="32"/>
  <c r="AC238" i="32"/>
  <c r="AC134" i="32"/>
  <c r="AC104" i="32"/>
  <c r="AC103" i="32"/>
  <c r="AC137" i="32"/>
  <c r="AC116" i="32"/>
  <c r="AG87" i="32"/>
  <c r="AG255" i="32"/>
  <c r="AC267" i="32"/>
  <c r="AC195" i="32"/>
  <c r="AC170" i="32"/>
  <c r="AC196" i="32"/>
  <c r="AC43" i="32"/>
  <c r="AC268" i="32"/>
  <c r="AE264" i="32"/>
  <c r="AD216" i="32"/>
  <c r="AD67" i="32"/>
  <c r="AD212" i="32"/>
  <c r="AD44" i="32"/>
  <c r="AD217" i="32"/>
  <c r="AD61" i="32"/>
  <c r="AD64" i="32"/>
  <c r="AD222" i="32"/>
  <c r="AD211" i="32"/>
  <c r="AD215" i="32"/>
  <c r="AD60" i="32"/>
  <c r="AD214" i="32"/>
  <c r="AD59" i="32"/>
  <c r="AD213" i="32"/>
  <c r="AD58" i="32"/>
  <c r="AD223" i="32"/>
  <c r="AD68" i="32"/>
  <c r="G222" i="32"/>
  <c r="G217" i="32"/>
  <c r="G215" i="32"/>
  <c r="G60" i="32"/>
  <c r="G175" i="32" s="1"/>
  <c r="G214" i="32"/>
  <c r="G59" i="32"/>
  <c r="G174" i="32" s="1"/>
  <c r="G223" i="32"/>
  <c r="G58" i="32"/>
  <c r="G173" i="32" s="1"/>
  <c r="G213" i="32"/>
  <c r="G68" i="32"/>
  <c r="G212" i="32"/>
  <c r="G64" i="32"/>
  <c r="G61" i="32"/>
  <c r="G176" i="32" s="1"/>
  <c r="G44" i="32"/>
  <c r="G216" i="32"/>
  <c r="G211" i="32"/>
  <c r="G67" i="32"/>
  <c r="J128" i="32"/>
  <c r="J131" i="32"/>
  <c r="J127" i="32"/>
  <c r="J123" i="32"/>
  <c r="J130" i="32"/>
  <c r="J122" i="32"/>
  <c r="J124" i="32"/>
  <c r="J126" i="32"/>
  <c r="J129" i="32"/>
  <c r="J121" i="32"/>
  <c r="J125" i="32"/>
  <c r="J228" i="32"/>
  <c r="K247" i="32"/>
  <c r="K142" i="32"/>
  <c r="K141" i="32"/>
  <c r="K103" i="32"/>
  <c r="K102" i="32"/>
  <c r="K115" i="32"/>
  <c r="K116" i="32"/>
  <c r="K241" i="32"/>
  <c r="K239" i="32"/>
  <c r="K134" i="32"/>
  <c r="K113" i="32"/>
  <c r="K104" i="32"/>
  <c r="K83" i="32"/>
  <c r="K137" i="32"/>
  <c r="K107" i="32"/>
  <c r="K76" i="32"/>
  <c r="K180" i="32" s="1"/>
  <c r="K136" i="32"/>
  <c r="K261" i="32"/>
  <c r="K114" i="32"/>
  <c r="K105" i="32"/>
  <c r="K90" i="32"/>
  <c r="K260" i="32"/>
  <c r="K117" i="32"/>
  <c r="K93" i="32"/>
  <c r="K108" i="32"/>
  <c r="K53" i="32"/>
  <c r="K251" i="32"/>
  <c r="K252" i="32"/>
  <c r="K106" i="32"/>
  <c r="K98" i="32"/>
  <c r="K84" i="32"/>
  <c r="K243" i="32"/>
  <c r="K109" i="32"/>
  <c r="K80" i="32"/>
  <c r="K73" i="32"/>
  <c r="K54" i="32"/>
  <c r="K263" i="32"/>
  <c r="K244" i="32"/>
  <c r="K92" i="32"/>
  <c r="K91" i="32"/>
  <c r="K238" i="32"/>
  <c r="K146" i="32"/>
  <c r="K101" i="32"/>
  <c r="K79" i="32"/>
  <c r="K45" i="32"/>
  <c r="K248" i="32"/>
  <c r="K236" i="32"/>
  <c r="K77" i="32"/>
  <c r="K245" i="32"/>
  <c r="K147" i="32"/>
  <c r="K138" i="32"/>
  <c r="K95" i="32"/>
  <c r="K78" i="32"/>
  <c r="K94" i="32"/>
  <c r="K240" i="32"/>
  <c r="K249" i="32"/>
  <c r="K246" i="32"/>
  <c r="K148" i="32"/>
  <c r="K139" i="32"/>
  <c r="K118" i="32"/>
  <c r="K250" i="32"/>
  <c r="K71" i="32"/>
  <c r="K72" i="32"/>
  <c r="K262" i="32"/>
  <c r="K55" i="32"/>
  <c r="K237" i="32"/>
  <c r="K242" i="32"/>
  <c r="K140" i="32"/>
  <c r="K111" i="32"/>
  <c r="K110" i="32"/>
  <c r="K135" i="32"/>
  <c r="K52" i="32"/>
  <c r="M218" i="32"/>
  <c r="I222" i="32"/>
  <c r="I59" i="32"/>
  <c r="I174" i="32" s="1"/>
  <c r="I214" i="32"/>
  <c r="I215" i="32"/>
  <c r="I213" i="32"/>
  <c r="I61" i="32"/>
  <c r="I176" i="32" s="1"/>
  <c r="I223" i="32"/>
  <c r="I58" i="32"/>
  <c r="I173" i="32" s="1"/>
  <c r="I216" i="32"/>
  <c r="I68" i="32"/>
  <c r="I212" i="32"/>
  <c r="I67" i="32"/>
  <c r="I217" i="32"/>
  <c r="I60" i="32"/>
  <c r="I175" i="32" s="1"/>
  <c r="I64" i="32"/>
  <c r="I211" i="32"/>
  <c r="I44" i="32"/>
  <c r="Q121" i="32"/>
  <c r="Q228" i="32"/>
  <c r="Q125" i="32"/>
  <c r="Q128" i="32"/>
  <c r="Q131" i="32"/>
  <c r="Q127" i="32"/>
  <c r="Q123" i="32"/>
  <c r="Q126" i="32"/>
  <c r="Q130" i="32"/>
  <c r="Q129" i="32"/>
  <c r="Q122" i="32"/>
  <c r="Q124" i="32"/>
  <c r="R262" i="32"/>
  <c r="R107" i="32"/>
  <c r="R106" i="32"/>
  <c r="R251" i="32"/>
  <c r="R250" i="32"/>
  <c r="R242" i="32"/>
  <c r="R116" i="32"/>
  <c r="R137" i="32"/>
  <c r="R109" i="32"/>
  <c r="R252" i="32"/>
  <c r="R260" i="32"/>
  <c r="R93" i="32"/>
  <c r="R92" i="32"/>
  <c r="R148" i="32"/>
  <c r="R147" i="32"/>
  <c r="R146" i="32"/>
  <c r="R108" i="32"/>
  <c r="R53" i="32"/>
  <c r="R77" i="32"/>
  <c r="R244" i="32"/>
  <c r="R245" i="32"/>
  <c r="R80" i="32"/>
  <c r="R239" i="32"/>
  <c r="R140" i="32"/>
  <c r="R139" i="32"/>
  <c r="R138" i="32"/>
  <c r="R94" i="32"/>
  <c r="R246" i="32"/>
  <c r="R249" i="32"/>
  <c r="R237" i="32"/>
  <c r="R79" i="32"/>
  <c r="R141" i="32"/>
  <c r="R111" i="32"/>
  <c r="R118" i="32"/>
  <c r="R72" i="32"/>
  <c r="R71" i="32"/>
  <c r="R241" i="32"/>
  <c r="R243" i="32"/>
  <c r="R78" i="32"/>
  <c r="R113" i="32"/>
  <c r="R104" i="32"/>
  <c r="R103" i="32"/>
  <c r="R110" i="32"/>
  <c r="R95" i="32"/>
  <c r="R117" i="32"/>
  <c r="R263" i="32"/>
  <c r="R236" i="32"/>
  <c r="R142" i="32"/>
  <c r="R105" i="32"/>
  <c r="R90" i="32"/>
  <c r="R83" i="32"/>
  <c r="R102" i="32"/>
  <c r="R55" i="32"/>
  <c r="R45" i="32"/>
  <c r="R240" i="32"/>
  <c r="R115" i="32"/>
  <c r="R114" i="32"/>
  <c r="R91" i="32"/>
  <c r="R52" i="32"/>
  <c r="R247" i="32"/>
  <c r="R136" i="32"/>
  <c r="R54" i="32"/>
  <c r="R76" i="32"/>
  <c r="R98" i="32"/>
  <c r="R84" i="32"/>
  <c r="R261" i="32"/>
  <c r="R238" i="32"/>
  <c r="R73" i="32"/>
  <c r="R248" i="32"/>
  <c r="R101" i="32"/>
  <c r="R135" i="32"/>
  <c r="R134" i="32"/>
  <c r="T218" i="32"/>
  <c r="E264" i="30"/>
  <c r="V224" i="39" s="1"/>
  <c r="R221" i="30"/>
  <c r="E164" i="30"/>
  <c r="V127" i="39" s="1"/>
  <c r="E222" i="30"/>
  <c r="V183" i="39" s="1"/>
  <c r="E196" i="30"/>
  <c r="V157" i="39" s="1"/>
  <c r="E191" i="28"/>
  <c r="U152" i="39" s="1"/>
  <c r="AD221" i="30"/>
  <c r="G173" i="30"/>
  <c r="E207" i="30"/>
  <c r="V168" i="39" s="1"/>
  <c r="E191" i="30"/>
  <c r="V152" i="39" s="1"/>
  <c r="E206" i="30"/>
  <c r="V167" i="39" s="1"/>
  <c r="E192" i="30"/>
  <c r="V153" i="39" s="1"/>
  <c r="E130" i="30"/>
  <c r="V91" i="39" s="1"/>
  <c r="E122" i="30"/>
  <c r="V83" i="39" s="1"/>
  <c r="E73" i="30"/>
  <c r="V34" i="39" s="1"/>
  <c r="E118" i="30"/>
  <c r="V79" i="39" s="1"/>
  <c r="E95" i="30"/>
  <c r="V56" i="39" s="1"/>
  <c r="E252" i="30"/>
  <c r="V211" i="39" s="1"/>
  <c r="E53" i="30"/>
  <c r="V14" i="39" s="1"/>
  <c r="E110" i="30"/>
  <c r="V71" i="39" s="1"/>
  <c r="E98" i="30"/>
  <c r="V59" i="39" s="1"/>
  <c r="E239" i="30"/>
  <c r="V198" i="39" s="1"/>
  <c r="E147" i="30"/>
  <c r="V109" i="39" s="1"/>
  <c r="G218" i="32"/>
  <c r="AD126" i="32"/>
  <c r="AD130" i="32"/>
  <c r="AD122" i="32"/>
  <c r="AD125" i="32"/>
  <c r="AD129" i="32"/>
  <c r="AD121" i="32"/>
  <c r="AD124" i="32"/>
  <c r="AD228" i="32"/>
  <c r="AD131" i="32"/>
  <c r="AD127" i="32"/>
  <c r="AD123" i="32"/>
  <c r="AD128" i="32"/>
  <c r="U245" i="32"/>
  <c r="U104" i="32"/>
  <c r="U103" i="32"/>
  <c r="U248" i="32"/>
  <c r="U240" i="32"/>
  <c r="U115" i="32"/>
  <c r="U113" i="32"/>
  <c r="U83" i="32"/>
  <c r="U55" i="32"/>
  <c r="U237" i="32"/>
  <c r="U90" i="32"/>
  <c r="U251" i="32"/>
  <c r="U137" i="32"/>
  <c r="U136" i="32"/>
  <c r="U107" i="32"/>
  <c r="U105" i="32"/>
  <c r="U71" i="32"/>
  <c r="U53" i="32"/>
  <c r="U250" i="32"/>
  <c r="U84" i="32"/>
  <c r="U146" i="32"/>
  <c r="U117" i="32"/>
  <c r="U116" i="32"/>
  <c r="U93" i="32"/>
  <c r="U98" i="32"/>
  <c r="U106" i="32"/>
  <c r="U134" i="32"/>
  <c r="U261" i="32"/>
  <c r="U262" i="32"/>
  <c r="U239" i="32"/>
  <c r="U118" i="32"/>
  <c r="U101" i="32"/>
  <c r="U94" i="32"/>
  <c r="U79" i="32"/>
  <c r="U76" i="32"/>
  <c r="U236" i="32"/>
  <c r="U246" i="32"/>
  <c r="U148" i="32"/>
  <c r="U147" i="32"/>
  <c r="U110" i="32"/>
  <c r="U95" i="32"/>
  <c r="U72" i="32"/>
  <c r="U78" i="32"/>
  <c r="U52" i="32"/>
  <c r="U92" i="32"/>
  <c r="U260" i="32"/>
  <c r="U111" i="32"/>
  <c r="U263" i="32"/>
  <c r="U247" i="32"/>
  <c r="U135" i="32"/>
  <c r="U141" i="32"/>
  <c r="U114" i="32"/>
  <c r="U77" i="32"/>
  <c r="U139" i="32"/>
  <c r="U241" i="32"/>
  <c r="U138" i="32"/>
  <c r="U91" i="32"/>
  <c r="U102" i="32"/>
  <c r="U243" i="32"/>
  <c r="U249" i="32"/>
  <c r="U109" i="32"/>
  <c r="U45" i="32"/>
  <c r="U238" i="32"/>
  <c r="U73" i="32"/>
  <c r="U142" i="32"/>
  <c r="U242" i="32"/>
  <c r="U108" i="32"/>
  <c r="U54" i="32"/>
  <c r="U140" i="32"/>
  <c r="U244" i="32"/>
  <c r="U252" i="32"/>
  <c r="U80" i="32"/>
  <c r="G255" i="32"/>
  <c r="G87" i="32"/>
  <c r="G184" i="32" s="1"/>
  <c r="L196" i="32"/>
  <c r="L195" i="32"/>
  <c r="L170" i="32"/>
  <c r="L267" i="32"/>
  <c r="L268" i="32"/>
  <c r="L43" i="32"/>
  <c r="AB152" i="32"/>
  <c r="AB155" i="32"/>
  <c r="AB164" i="32"/>
  <c r="AB161" i="32"/>
  <c r="AB165" i="32"/>
  <c r="AB160" i="32"/>
  <c r="AB153" i="32"/>
  <c r="AB159" i="32"/>
  <c r="AB154" i="32"/>
  <c r="AB166" i="32"/>
  <c r="Y195" i="32"/>
  <c r="Y170" i="32"/>
  <c r="Y43" i="32"/>
  <c r="Y267" i="32"/>
  <c r="Y268" i="32"/>
  <c r="Y196" i="32"/>
  <c r="AJ239" i="32"/>
  <c r="AJ141" i="32"/>
  <c r="AJ140" i="32"/>
  <c r="AJ103" i="32"/>
  <c r="AJ102" i="32"/>
  <c r="AJ238" i="32"/>
  <c r="AJ98" i="32"/>
  <c r="AJ90" i="32"/>
  <c r="AJ240" i="32"/>
  <c r="AJ251" i="32"/>
  <c r="AJ148" i="32"/>
  <c r="AJ249" i="32"/>
  <c r="AJ109" i="32"/>
  <c r="AJ108" i="32"/>
  <c r="AJ263" i="32"/>
  <c r="AJ107" i="32"/>
  <c r="AJ93" i="32"/>
  <c r="AJ243" i="32"/>
  <c r="AJ146" i="32"/>
  <c r="AJ101" i="32"/>
  <c r="AJ94" i="32"/>
  <c r="AJ135" i="32"/>
  <c r="AJ53" i="32"/>
  <c r="AJ80" i="32"/>
  <c r="AJ250" i="32"/>
  <c r="AJ237" i="32"/>
  <c r="AJ104" i="32"/>
  <c r="AJ138" i="32"/>
  <c r="AJ95" i="32"/>
  <c r="AJ142" i="32"/>
  <c r="AJ72" i="32"/>
  <c r="AJ241" i="32"/>
  <c r="AJ262" i="32"/>
  <c r="AJ113" i="32"/>
  <c r="AJ252" i="32"/>
  <c r="AJ118" i="32"/>
  <c r="AJ73" i="32"/>
  <c r="AJ134" i="32"/>
  <c r="AJ71" i="32"/>
  <c r="AJ84" i="32"/>
  <c r="AJ247" i="32"/>
  <c r="AJ105" i="32"/>
  <c r="AJ147" i="32"/>
  <c r="AJ110" i="32"/>
  <c r="AJ245" i="32"/>
  <c r="AJ114" i="32"/>
  <c r="AJ55" i="32"/>
  <c r="AJ52" i="32"/>
  <c r="AJ261" i="32"/>
  <c r="AJ91" i="32"/>
  <c r="AJ139" i="32"/>
  <c r="AJ248" i="32"/>
  <c r="AJ236" i="32"/>
  <c r="AJ106" i="32"/>
  <c r="AJ115" i="32"/>
  <c r="AJ244" i="32"/>
  <c r="AJ260" i="32"/>
  <c r="AJ242" i="32"/>
  <c r="AJ83" i="32"/>
  <c r="AJ117" i="32"/>
  <c r="AJ116" i="32"/>
  <c r="AJ77" i="32"/>
  <c r="AJ45" i="32"/>
  <c r="AJ78" i="32"/>
  <c r="AJ54" i="32"/>
  <c r="AJ79" i="32"/>
  <c r="AJ246" i="32"/>
  <c r="AJ76" i="32"/>
  <c r="AJ111" i="32"/>
  <c r="AJ137" i="32"/>
  <c r="AJ136" i="32"/>
  <c r="AJ92" i="32"/>
  <c r="H181" i="32"/>
  <c r="H177" i="32"/>
  <c r="H204" i="32"/>
  <c r="H194" i="32"/>
  <c r="H203" i="32"/>
  <c r="H187" i="32"/>
  <c r="H192" i="32"/>
  <c r="H179" i="32"/>
  <c r="H189" i="32"/>
  <c r="H185" i="32"/>
  <c r="H198" i="32"/>
  <c r="H207" i="32"/>
  <c r="V267" i="32"/>
  <c r="V170" i="32"/>
  <c r="V268" i="32"/>
  <c r="V195" i="32"/>
  <c r="V43" i="32"/>
  <c r="V196" i="32"/>
  <c r="X264" i="32"/>
  <c r="M170" i="32"/>
  <c r="M196" i="32"/>
  <c r="M43" i="32"/>
  <c r="M268" i="32"/>
  <c r="M195" i="32"/>
  <c r="M267" i="32"/>
  <c r="O264" i="32"/>
  <c r="X166" i="32"/>
  <c r="X155" i="32"/>
  <c r="X159" i="32"/>
  <c r="X152" i="32"/>
  <c r="X165" i="32"/>
  <c r="X164" i="32"/>
  <c r="X153" i="32"/>
  <c r="X154" i="32"/>
  <c r="X160" i="32"/>
  <c r="X161" i="32"/>
  <c r="U268" i="32"/>
  <c r="U267" i="32"/>
  <c r="U195" i="32"/>
  <c r="U170" i="32"/>
  <c r="U196" i="32"/>
  <c r="U43" i="32"/>
  <c r="W264" i="32"/>
  <c r="AF152" i="32"/>
  <c r="AF165" i="32"/>
  <c r="AF164" i="32"/>
  <c r="AF160" i="32"/>
  <c r="AF161" i="32"/>
  <c r="AF153" i="32"/>
  <c r="AF154" i="32"/>
  <c r="AF166" i="32"/>
  <c r="AF155" i="32"/>
  <c r="AF159" i="32"/>
  <c r="AI197" i="32"/>
  <c r="AI187" i="32"/>
  <c r="AI201" i="32"/>
  <c r="AI176" i="32"/>
  <c r="AI191" i="32"/>
  <c r="AI189" i="32"/>
  <c r="AI179" i="32"/>
  <c r="AI193" i="32"/>
  <c r="AI183" i="32"/>
  <c r="AI181" i="32"/>
  <c r="AI202" i="32"/>
  <c r="AI185" i="32"/>
  <c r="AI198" i="32"/>
  <c r="AI175" i="32"/>
  <c r="AI173" i="32"/>
  <c r="AI194" i="32"/>
  <c r="AI177" i="32"/>
  <c r="AI190" i="32"/>
  <c r="AI204" i="32"/>
  <c r="AI186" i="32"/>
  <c r="AI182" i="32"/>
  <c r="AI178" i="32"/>
  <c r="AI200" i="32"/>
  <c r="AI174" i="32"/>
  <c r="AI205" i="32"/>
  <c r="AI203" i="32"/>
  <c r="AI207" i="32"/>
  <c r="AI184" i="32"/>
  <c r="AI206" i="32"/>
  <c r="AI180" i="32"/>
  <c r="AI192" i="32"/>
  <c r="N213" i="32"/>
  <c r="N61" i="32"/>
  <c r="N212" i="32"/>
  <c r="N60" i="32"/>
  <c r="N223" i="32"/>
  <c r="N58" i="32"/>
  <c r="N216" i="32"/>
  <c r="N44" i="32"/>
  <c r="N217" i="32"/>
  <c r="N68" i="32"/>
  <c r="N59" i="32"/>
  <c r="N215" i="32"/>
  <c r="N67" i="32"/>
  <c r="N222" i="32"/>
  <c r="N211" i="32"/>
  <c r="N214" i="32"/>
  <c r="N64" i="32"/>
  <c r="AG212" i="32"/>
  <c r="AG67" i="32"/>
  <c r="AG223" i="32"/>
  <c r="AG64" i="32"/>
  <c r="AG216" i="32"/>
  <c r="AG44" i="32"/>
  <c r="AG222" i="32"/>
  <c r="AG60" i="32"/>
  <c r="AG215" i="32"/>
  <c r="AG59" i="32"/>
  <c r="AG213" i="32"/>
  <c r="AG68" i="32"/>
  <c r="AG217" i="32"/>
  <c r="AG214" i="32"/>
  <c r="AG211" i="32"/>
  <c r="AG58" i="32"/>
  <c r="AG61" i="32"/>
  <c r="T268" i="32"/>
  <c r="T267" i="32"/>
  <c r="T196" i="32"/>
  <c r="T195" i="32"/>
  <c r="T170" i="32"/>
  <c r="T43" i="32"/>
  <c r="V264" i="32"/>
  <c r="W166" i="32"/>
  <c r="W159" i="32"/>
  <c r="W152" i="32"/>
  <c r="W165" i="32"/>
  <c r="W161" i="32"/>
  <c r="W164" i="32"/>
  <c r="W154" i="32"/>
  <c r="W155" i="32"/>
  <c r="W160" i="32"/>
  <c r="W153" i="32"/>
  <c r="X223" i="32"/>
  <c r="X211" i="32"/>
  <c r="X59" i="32"/>
  <c r="X215" i="32"/>
  <c r="X60" i="32"/>
  <c r="X216" i="32"/>
  <c r="X222" i="32"/>
  <c r="X214" i="32"/>
  <c r="X68" i="32"/>
  <c r="X213" i="32"/>
  <c r="X67" i="32"/>
  <c r="X212" i="32"/>
  <c r="X64" i="32"/>
  <c r="X217" i="32"/>
  <c r="X58" i="32"/>
  <c r="X61" i="32"/>
  <c r="X44" i="32"/>
  <c r="AA128" i="32"/>
  <c r="AA130" i="32"/>
  <c r="AA127" i="32"/>
  <c r="AA122" i="32"/>
  <c r="AA126" i="32"/>
  <c r="AA131" i="32"/>
  <c r="AA123" i="32"/>
  <c r="AA228" i="32"/>
  <c r="AA129" i="32"/>
  <c r="AA125" i="32"/>
  <c r="AA124" i="32"/>
  <c r="AA121" i="32"/>
  <c r="G267" i="32"/>
  <c r="G170" i="32"/>
  <c r="G43" i="32"/>
  <c r="G195" i="32"/>
  <c r="G196" i="32"/>
  <c r="G268" i="32"/>
  <c r="I264" i="32"/>
  <c r="J159" i="32"/>
  <c r="J165" i="32"/>
  <c r="J152" i="32"/>
  <c r="J197" i="32" s="1"/>
  <c r="J164" i="32"/>
  <c r="J153" i="32"/>
  <c r="J160" i="32"/>
  <c r="J155" i="32"/>
  <c r="J161" i="32"/>
  <c r="J166" i="32"/>
  <c r="J154" i="32"/>
  <c r="J200" i="32" s="1"/>
  <c r="AD255" i="32"/>
  <c r="AD87" i="32"/>
  <c r="Y223" i="32"/>
  <c r="Y215" i="32"/>
  <c r="Y216" i="32"/>
  <c r="Y67" i="32"/>
  <c r="Y214" i="32"/>
  <c r="Y64" i="32"/>
  <c r="Y213" i="32"/>
  <c r="Y44" i="32"/>
  <c r="Y212" i="32"/>
  <c r="Y61" i="32"/>
  <c r="Y211" i="32"/>
  <c r="Y68" i="32"/>
  <c r="Y222" i="32"/>
  <c r="Y59" i="32"/>
  <c r="Y217" i="32"/>
  <c r="Y60" i="32"/>
  <c r="Y58" i="32"/>
  <c r="E258" i="30"/>
  <c r="V218" i="39" s="1"/>
  <c r="E212" i="30"/>
  <c r="V173" i="39" s="1"/>
  <c r="E213" i="30"/>
  <c r="V174" i="39" s="1"/>
  <c r="E170" i="30"/>
  <c r="T53" i="35"/>
  <c r="R44" i="35"/>
  <c r="E194" i="28"/>
  <c r="U155" i="39" s="1"/>
  <c r="E190" i="30"/>
  <c r="V151" i="39" s="1"/>
  <c r="E202" i="30"/>
  <c r="V163" i="39" s="1"/>
  <c r="E186" i="30"/>
  <c r="V147" i="39" s="1"/>
  <c r="E221" i="28"/>
  <c r="U182" i="39" s="1"/>
  <c r="Y29" i="34"/>
  <c r="U27" i="34"/>
  <c r="Q25" i="34"/>
  <c r="M23" i="34"/>
  <c r="I21" i="34"/>
  <c r="AI18" i="34"/>
  <c r="AI233" i="34" s="1"/>
  <c r="AE16" i="34"/>
  <c r="AE232" i="34" s="1"/>
  <c r="AA14" i="34"/>
  <c r="W12" i="34"/>
  <c r="S10" i="34"/>
  <c r="O8" i="34"/>
  <c r="K6" i="34"/>
  <c r="K47" i="34" s="1"/>
  <c r="G4" i="34"/>
  <c r="G46" i="34" s="1"/>
  <c r="AH30" i="34"/>
  <c r="AD28" i="34"/>
  <c r="Z26" i="34"/>
  <c r="V24" i="34"/>
  <c r="R22" i="34"/>
  <c r="N20" i="34"/>
  <c r="J18" i="34"/>
  <c r="J233" i="34" s="1"/>
  <c r="AJ15" i="34"/>
  <c r="AF13" i="34"/>
  <c r="AB11" i="34"/>
  <c r="X9" i="34"/>
  <c r="T7" i="34"/>
  <c r="T156" i="34" s="1"/>
  <c r="P5" i="34"/>
  <c r="L3" i="34"/>
  <c r="H30" i="34"/>
  <c r="AH27" i="34"/>
  <c r="AD25" i="34"/>
  <c r="Z23" i="34"/>
  <c r="V21" i="34"/>
  <c r="R19" i="34"/>
  <c r="N17" i="34"/>
  <c r="N229" i="34" s="1"/>
  <c r="J15" i="34"/>
  <c r="AJ12" i="34"/>
  <c r="AF10" i="34"/>
  <c r="AB8" i="34"/>
  <c r="X6" i="34"/>
  <c r="X47" i="34" s="1"/>
  <c r="T4" i="34"/>
  <c r="T46" i="34" s="1"/>
  <c r="P2" i="34"/>
  <c r="I28" i="34"/>
  <c r="Z24" i="34"/>
  <c r="M21" i="34"/>
  <c r="AE17" i="34"/>
  <c r="AE229" i="34" s="1"/>
  <c r="T14" i="34"/>
  <c r="G11" i="34"/>
  <c r="X7" i="34"/>
  <c r="X156" i="34" s="1"/>
  <c r="K4" i="34"/>
  <c r="K46" i="34" s="1"/>
  <c r="AB29" i="34"/>
  <c r="O26" i="34"/>
  <c r="AG22" i="34"/>
  <c r="V19" i="34"/>
  <c r="I16" i="34"/>
  <c r="I232" i="34" s="1"/>
  <c r="Z12" i="34"/>
  <c r="M9" i="34"/>
  <c r="AE5" i="34"/>
  <c r="T2" i="34"/>
  <c r="AI27" i="34"/>
  <c r="X24" i="34"/>
  <c r="K21" i="34"/>
  <c r="AB17" i="34"/>
  <c r="AB229" i="34" s="1"/>
  <c r="O14" i="34"/>
  <c r="AG10" i="34"/>
  <c r="V7" i="34"/>
  <c r="V156" i="34" s="1"/>
  <c r="I4" i="34"/>
  <c r="I46" i="34" s="1"/>
  <c r="Z29" i="34"/>
  <c r="M26" i="34"/>
  <c r="AD22" i="34"/>
  <c r="Q19" i="34"/>
  <c r="AI15" i="34"/>
  <c r="X12" i="34"/>
  <c r="K9" i="34"/>
  <c r="AB5" i="34"/>
  <c r="O2" i="34"/>
  <c r="AF27" i="34"/>
  <c r="S24" i="34"/>
  <c r="G21" i="34"/>
  <c r="Z17" i="34"/>
  <c r="Z229" i="34" s="1"/>
  <c r="M14" i="34"/>
  <c r="AD10" i="34"/>
  <c r="Q7" i="34"/>
  <c r="Q156" i="34" s="1"/>
  <c r="AI3" i="34"/>
  <c r="U29" i="34"/>
  <c r="I26" i="34"/>
  <c r="AB22" i="34"/>
  <c r="O19" i="34"/>
  <c r="AF15" i="34"/>
  <c r="S12" i="34"/>
  <c r="G9" i="34"/>
  <c r="Z5" i="34"/>
  <c r="M2" i="34"/>
  <c r="AA27" i="34"/>
  <c r="P24" i="34"/>
  <c r="AG20" i="34"/>
  <c r="T17" i="34"/>
  <c r="T229" i="34" s="1"/>
  <c r="G14" i="34"/>
  <c r="Y10" i="34"/>
  <c r="N7" i="34"/>
  <c r="N156" i="34" s="1"/>
  <c r="AE3" i="34"/>
  <c r="I20" i="34"/>
  <c r="H23" i="34"/>
  <c r="G26" i="34"/>
  <c r="G29" i="34"/>
  <c r="Y28" i="34"/>
  <c r="K28" i="34"/>
  <c r="AC30" i="34"/>
  <c r="S3" i="34"/>
  <c r="Q24" i="34"/>
  <c r="Q29" i="34"/>
  <c r="M27" i="34"/>
  <c r="I25" i="34"/>
  <c r="AI22" i="34"/>
  <c r="AE20" i="34"/>
  <c r="AA18" i="34"/>
  <c r="AA233" i="34" s="1"/>
  <c r="W16" i="34"/>
  <c r="W232" i="34" s="1"/>
  <c r="S14" i="34"/>
  <c r="O12" i="34"/>
  <c r="K10" i="34"/>
  <c r="G8" i="34"/>
  <c r="AG5" i="34"/>
  <c r="AC3" i="34"/>
  <c r="Z30" i="34"/>
  <c r="V28" i="34"/>
  <c r="R26" i="34"/>
  <c r="N24" i="34"/>
  <c r="J22" i="34"/>
  <c r="AJ19" i="34"/>
  <c r="AF17" i="34"/>
  <c r="AF229" i="34" s="1"/>
  <c r="AB15" i="34"/>
  <c r="X13" i="34"/>
  <c r="T11" i="34"/>
  <c r="P9" i="34"/>
  <c r="L7" i="34"/>
  <c r="L156" i="34" s="1"/>
  <c r="H5" i="34"/>
  <c r="AH2" i="34"/>
  <c r="AD29" i="34"/>
  <c r="Z27" i="34"/>
  <c r="V25" i="34"/>
  <c r="R23" i="34"/>
  <c r="N21" i="34"/>
  <c r="J19" i="34"/>
  <c r="AJ16" i="34"/>
  <c r="AJ232" i="34" s="1"/>
  <c r="AF14" i="34"/>
  <c r="AB12" i="34"/>
  <c r="X10" i="34"/>
  <c r="T8" i="34"/>
  <c r="P6" i="34"/>
  <c r="P47" i="34" s="1"/>
  <c r="L4" i="34"/>
  <c r="L46" i="34" s="1"/>
  <c r="H2" i="34"/>
  <c r="Y27" i="34"/>
  <c r="M24" i="34"/>
  <c r="AF20" i="34"/>
  <c r="S17" i="34"/>
  <c r="S229" i="34" s="1"/>
  <c r="AJ13" i="34"/>
  <c r="W10" i="34"/>
  <c r="K7" i="34"/>
  <c r="K156" i="34" s="1"/>
  <c r="AD3" i="34"/>
  <c r="O29" i="34"/>
  <c r="AH25" i="34"/>
  <c r="U22" i="34"/>
  <c r="H19" i="34"/>
  <c r="Y15" i="34"/>
  <c r="M12" i="34"/>
  <c r="AF8" i="34"/>
  <c r="S5" i="34"/>
  <c r="AJ30" i="34"/>
  <c r="W27" i="34"/>
  <c r="J24" i="34"/>
  <c r="AA20" i="34"/>
  <c r="O17" i="34"/>
  <c r="O229" i="34" s="1"/>
  <c r="AH13" i="34"/>
  <c r="U10" i="34"/>
  <c r="H7" i="34"/>
  <c r="H156" i="34" s="1"/>
  <c r="Y3" i="34"/>
  <c r="L29" i="34"/>
  <c r="AC25" i="34"/>
  <c r="Q22" i="34"/>
  <c r="AJ18" i="34"/>
  <c r="AJ233" i="34" s="1"/>
  <c r="W15" i="34"/>
  <c r="J12" i="34"/>
  <c r="AA8" i="34"/>
  <c r="O5" i="34"/>
  <c r="AE30" i="34"/>
  <c r="S27" i="34"/>
  <c r="H24" i="34"/>
  <c r="Y20" i="34"/>
  <c r="L17" i="34"/>
  <c r="L229" i="34" s="1"/>
  <c r="AC13" i="34"/>
  <c r="Q10" i="34"/>
  <c r="AJ6" i="34"/>
  <c r="AJ47" i="34" s="1"/>
  <c r="W3" i="34"/>
  <c r="J29" i="34"/>
  <c r="AA25" i="34"/>
  <c r="N22" i="34"/>
  <c r="AE18" i="34"/>
  <c r="AE233" i="34" s="1"/>
  <c r="S15" i="34"/>
  <c r="H12" i="34"/>
  <c r="Y8" i="34"/>
  <c r="L5" i="34"/>
  <c r="AB30" i="34"/>
  <c r="O27" i="34"/>
  <c r="AF23" i="34"/>
  <c r="S20" i="34"/>
  <c r="G17" i="34"/>
  <c r="G229" i="34" s="1"/>
  <c r="Z13" i="34"/>
  <c r="M10" i="34"/>
  <c r="AD6" i="34"/>
  <c r="AD47" i="34" s="1"/>
  <c r="Q3" i="34"/>
  <c r="Z16" i="34"/>
  <c r="Z232" i="34" s="1"/>
  <c r="Y19" i="34"/>
  <c r="Y22" i="34"/>
  <c r="Z25" i="34"/>
  <c r="L25" i="34"/>
  <c r="AC24" i="34"/>
  <c r="P27" i="34"/>
  <c r="U17" i="34"/>
  <c r="U229" i="34" s="1"/>
  <c r="I29" i="34"/>
  <c r="AI26" i="34"/>
  <c r="AE24" i="34"/>
  <c r="AA22" i="34"/>
  <c r="W20" i="34"/>
  <c r="S18" i="34"/>
  <c r="S233" i="34" s="1"/>
  <c r="O16" i="34"/>
  <c r="O232" i="34" s="1"/>
  <c r="K14" i="34"/>
  <c r="G12" i="34"/>
  <c r="AG9" i="34"/>
  <c r="AC7" i="34"/>
  <c r="AC156" i="34" s="1"/>
  <c r="Y5" i="34"/>
  <c r="U3" i="34"/>
  <c r="R30" i="34"/>
  <c r="N28" i="34"/>
  <c r="J26" i="34"/>
  <c r="AJ23" i="34"/>
  <c r="AF21" i="34"/>
  <c r="AB19" i="34"/>
  <c r="X17" i="34"/>
  <c r="X229" i="34" s="1"/>
  <c r="T15" i="34"/>
  <c r="P13" i="34"/>
  <c r="L11" i="34"/>
  <c r="H9" i="34"/>
  <c r="AH6" i="34"/>
  <c r="AH47" i="34" s="1"/>
  <c r="AD4" i="34"/>
  <c r="AD46" i="34" s="1"/>
  <c r="Z2" i="34"/>
  <c r="V29" i="34"/>
  <c r="R27" i="34"/>
  <c r="N25" i="34"/>
  <c r="J23" i="34"/>
  <c r="AJ20" i="34"/>
  <c r="AF18" i="34"/>
  <c r="AF233" i="34" s="1"/>
  <c r="AB16" i="34"/>
  <c r="AB232" i="34" s="1"/>
  <c r="X14" i="34"/>
  <c r="T12" i="34"/>
  <c r="P10" i="34"/>
  <c r="L8" i="34"/>
  <c r="H6" i="34"/>
  <c r="H47" i="34" s="1"/>
  <c r="AH3" i="34"/>
  <c r="Y30" i="34"/>
  <c r="N27" i="34"/>
  <c r="AE23" i="34"/>
  <c r="R20" i="34"/>
  <c r="AI16" i="34"/>
  <c r="AI232" i="34" s="1"/>
  <c r="W13" i="34"/>
  <c r="L10" i="34"/>
  <c r="L112" i="34" s="1"/>
  <c r="AC6" i="34"/>
  <c r="AC47" i="34" s="1"/>
  <c r="P3" i="34"/>
  <c r="AG28" i="34"/>
  <c r="T25" i="34"/>
  <c r="G22" i="34"/>
  <c r="Y18" i="34"/>
  <c r="Y233" i="34" s="1"/>
  <c r="N15" i="34"/>
  <c r="AE11" i="34"/>
  <c r="R8" i="34"/>
  <c r="AI4" i="34"/>
  <c r="AI46" i="34" s="1"/>
  <c r="V30" i="34"/>
  <c r="I27" i="34"/>
  <c r="AA23" i="34"/>
  <c r="P20" i="34"/>
  <c r="AG16" i="34"/>
  <c r="AG232" i="34" s="1"/>
  <c r="T13" i="34"/>
  <c r="G10" i="34"/>
  <c r="Y6" i="34"/>
  <c r="Y47" i="34" s="1"/>
  <c r="N3" i="34"/>
  <c r="AC28" i="34"/>
  <c r="R25" i="34"/>
  <c r="AI21" i="34"/>
  <c r="V18" i="34"/>
  <c r="V233" i="34" s="1"/>
  <c r="I15" i="34"/>
  <c r="AA11" i="34"/>
  <c r="P8" i="34"/>
  <c r="AG4" i="34"/>
  <c r="AG46" i="34" s="1"/>
  <c r="T30" i="34"/>
  <c r="G27" i="34"/>
  <c r="X23" i="34"/>
  <c r="K20" i="34"/>
  <c r="AC16" i="34"/>
  <c r="AC232" i="34" s="1"/>
  <c r="R13" i="34"/>
  <c r="AI9" i="34"/>
  <c r="V6" i="34"/>
  <c r="V47" i="34" s="1"/>
  <c r="I3" i="34"/>
  <c r="Z28" i="34"/>
  <c r="M25" i="34"/>
  <c r="AE21" i="34"/>
  <c r="T18" i="34"/>
  <c r="T233" i="34" s="1"/>
  <c r="G15" i="34"/>
  <c r="X11" i="34"/>
  <c r="K8" i="34"/>
  <c r="AC4" i="34"/>
  <c r="AC46" i="34" s="1"/>
  <c r="N30" i="34"/>
  <c r="AE26" i="34"/>
  <c r="S23" i="34"/>
  <c r="H20" i="34"/>
  <c r="Y16" i="34"/>
  <c r="Y232" i="34" s="1"/>
  <c r="L13" i="34"/>
  <c r="AC9" i="34"/>
  <c r="Q6" i="34"/>
  <c r="Q47" i="34" s="1"/>
  <c r="AJ2" i="34"/>
  <c r="M13" i="34"/>
  <c r="M16" i="34"/>
  <c r="M232" i="34" s="1"/>
  <c r="N19" i="34"/>
  <c r="M22" i="34"/>
  <c r="AC21" i="34"/>
  <c r="R21" i="34"/>
  <c r="AG23" i="34"/>
  <c r="I14" i="34"/>
  <c r="AI30" i="34"/>
  <c r="AE28" i="34"/>
  <c r="AA26" i="34"/>
  <c r="W24" i="34"/>
  <c r="S22" i="34"/>
  <c r="O20" i="34"/>
  <c r="K18" i="34"/>
  <c r="K233" i="34" s="1"/>
  <c r="G16" i="34"/>
  <c r="G232" i="34" s="1"/>
  <c r="AG13" i="34"/>
  <c r="AC11" i="34"/>
  <c r="Y9" i="34"/>
  <c r="U7" i="34"/>
  <c r="U156" i="34" s="1"/>
  <c r="Q5" i="34"/>
  <c r="M3" i="34"/>
  <c r="J30" i="34"/>
  <c r="AJ27" i="34"/>
  <c r="AF25" i="34"/>
  <c r="AB23" i="34"/>
  <c r="X21" i="34"/>
  <c r="T19" i="34"/>
  <c r="P17" i="34"/>
  <c r="P229" i="34" s="1"/>
  <c r="L15" i="34"/>
  <c r="H13" i="34"/>
  <c r="AH10" i="34"/>
  <c r="AD8" i="34"/>
  <c r="Z6" i="34"/>
  <c r="Z47" i="34" s="1"/>
  <c r="V4" i="34"/>
  <c r="V46" i="34" s="1"/>
  <c r="R2" i="34"/>
  <c r="N29" i="34"/>
  <c r="J27" i="34"/>
  <c r="AJ24" i="34"/>
  <c r="AF22" i="34"/>
  <c r="AB20" i="34"/>
  <c r="X18" i="34"/>
  <c r="X233" i="34" s="1"/>
  <c r="T16" i="34"/>
  <c r="T232" i="34" s="1"/>
  <c r="P14" i="34"/>
  <c r="L12" i="34"/>
  <c r="S30" i="34"/>
  <c r="O28" i="34"/>
  <c r="K26" i="34"/>
  <c r="G24" i="34"/>
  <c r="AG21" i="34"/>
  <c r="AC19" i="34"/>
  <c r="Y17" i="34"/>
  <c r="Y229" i="34" s="1"/>
  <c r="U15" i="34"/>
  <c r="Q13" i="34"/>
  <c r="M11" i="34"/>
  <c r="I9" i="34"/>
  <c r="AI6" i="34"/>
  <c r="AI47" i="34" s="1"/>
  <c r="AE4" i="34"/>
  <c r="AE46" i="34" s="1"/>
  <c r="AA2" i="34"/>
  <c r="X29" i="34"/>
  <c r="T27" i="34"/>
  <c r="P25" i="34"/>
  <c r="L23" i="34"/>
  <c r="H21" i="34"/>
  <c r="AH18" i="34"/>
  <c r="AH233" i="34" s="1"/>
  <c r="AD16" i="34"/>
  <c r="AD232" i="34" s="1"/>
  <c r="Z14" i="34"/>
  <c r="V12" i="34"/>
  <c r="R10" i="34"/>
  <c r="N8" i="34"/>
  <c r="J6" i="34"/>
  <c r="J47" i="34" s="1"/>
  <c r="AJ3" i="34"/>
  <c r="AF30" i="34"/>
  <c r="AB28" i="34"/>
  <c r="X26" i="34"/>
  <c r="T24" i="34"/>
  <c r="P22" i="34"/>
  <c r="L20" i="34"/>
  <c r="H18" i="34"/>
  <c r="H233" i="34" s="1"/>
  <c r="AH15" i="34"/>
  <c r="AD13" i="34"/>
  <c r="Z11" i="34"/>
  <c r="V9" i="34"/>
  <c r="R7" i="34"/>
  <c r="R156" i="34" s="1"/>
  <c r="N5" i="34"/>
  <c r="J3" i="34"/>
  <c r="R29" i="34"/>
  <c r="AI25" i="34"/>
  <c r="V22" i="34"/>
  <c r="I19" i="34"/>
  <c r="AA15" i="34"/>
  <c r="P12" i="34"/>
  <c r="AG8" i="34"/>
  <c r="T5" i="34"/>
  <c r="G2" i="34"/>
  <c r="X27" i="34"/>
  <c r="K24" i="34"/>
  <c r="AC20" i="34"/>
  <c r="R17" i="34"/>
  <c r="R229" i="34" s="1"/>
  <c r="AI13" i="34"/>
  <c r="V10" i="34"/>
  <c r="I7" i="34"/>
  <c r="I156" i="34" s="1"/>
  <c r="AA3" i="34"/>
  <c r="M29" i="34"/>
  <c r="AE25" i="34"/>
  <c r="T22" i="34"/>
  <c r="G19" i="34"/>
  <c r="X15" i="34"/>
  <c r="K12" i="34"/>
  <c r="AC8" i="34"/>
  <c r="R5" i="34"/>
  <c r="AG30" i="34"/>
  <c r="V27" i="34"/>
  <c r="I24" i="34"/>
  <c r="Z20" i="34"/>
  <c r="M17" i="34"/>
  <c r="M229" i="34" s="1"/>
  <c r="AE13" i="34"/>
  <c r="T10" i="34"/>
  <c r="G7" i="34"/>
  <c r="X3" i="34"/>
  <c r="K29" i="34"/>
  <c r="AB25" i="34"/>
  <c r="O22" i="34"/>
  <c r="AG18" i="34"/>
  <c r="AG233" i="34" s="1"/>
  <c r="V15" i="34"/>
  <c r="I12" i="34"/>
  <c r="Z8" i="34"/>
  <c r="M5" i="34"/>
  <c r="AD30" i="34"/>
  <c r="Q27" i="34"/>
  <c r="AI23" i="34"/>
  <c r="X20" i="34"/>
  <c r="K17" i="34"/>
  <c r="K229" i="34" s="1"/>
  <c r="AB13" i="34"/>
  <c r="O10" i="34"/>
  <c r="AG6" i="34"/>
  <c r="AG47" i="34" s="1"/>
  <c r="V3" i="34"/>
  <c r="AI28" i="34"/>
  <c r="W25" i="34"/>
  <c r="L22" i="34"/>
  <c r="AC18" i="34"/>
  <c r="AC233" i="34" s="1"/>
  <c r="P15" i="34"/>
  <c r="AG11" i="34"/>
  <c r="U8" i="34"/>
  <c r="J5" i="34"/>
  <c r="O30" i="34"/>
  <c r="G3" i="34"/>
  <c r="AJ5" i="34"/>
  <c r="AI8" i="34"/>
  <c r="AI11" i="34"/>
  <c r="W11" i="34"/>
  <c r="I11" i="34"/>
  <c r="AA13" i="34"/>
  <c r="AF3" i="34"/>
  <c r="AA30" i="34"/>
  <c r="Y25" i="34"/>
  <c r="U19" i="34"/>
  <c r="Y13" i="34"/>
  <c r="W8" i="34"/>
  <c r="S2" i="34"/>
  <c r="X25" i="34"/>
  <c r="V20" i="34"/>
  <c r="R14" i="34"/>
  <c r="V8" i="34"/>
  <c r="T3" i="34"/>
  <c r="P26" i="34"/>
  <c r="T20" i="34"/>
  <c r="R15" i="34"/>
  <c r="AD9" i="34"/>
  <c r="V5" i="34"/>
  <c r="AC29" i="34"/>
  <c r="AJ22" i="34"/>
  <c r="J16" i="34"/>
  <c r="J232" i="34" s="1"/>
  <c r="O9" i="34"/>
  <c r="U2" i="34"/>
  <c r="Y24" i="34"/>
  <c r="AC17" i="34"/>
  <c r="AC229" i="34" s="1"/>
  <c r="AJ10" i="34"/>
  <c r="J4" i="34"/>
  <c r="J46" i="34" s="1"/>
  <c r="N26" i="34"/>
  <c r="S19" i="34"/>
  <c r="Y12" i="34"/>
  <c r="AC5" i="34"/>
  <c r="AG27" i="34"/>
  <c r="J21" i="34"/>
  <c r="N14" i="34"/>
  <c r="S7" i="34"/>
  <c r="S156" i="34" s="1"/>
  <c r="W29" i="34"/>
  <c r="AC22" i="34"/>
  <c r="AG15" i="34"/>
  <c r="J9" i="34"/>
  <c r="N2" i="34"/>
  <c r="R24" i="34"/>
  <c r="W17" i="34"/>
  <c r="W229" i="34" s="1"/>
  <c r="AC10" i="34"/>
  <c r="AG3" i="34"/>
  <c r="AJ25" i="34"/>
  <c r="K19" i="34"/>
  <c r="Q12" i="34"/>
  <c r="U5" i="34"/>
  <c r="T6" i="34"/>
  <c r="T47" i="34" s="1"/>
  <c r="R12" i="34"/>
  <c r="AJ14" i="34"/>
  <c r="J17" i="34"/>
  <c r="J229" i="34" s="1"/>
  <c r="K30" i="34"/>
  <c r="O24" i="34"/>
  <c r="M19" i="34"/>
  <c r="I13" i="34"/>
  <c r="M7" i="34"/>
  <c r="M156" i="34" s="1"/>
  <c r="K2" i="34"/>
  <c r="H25" i="34"/>
  <c r="L19" i="34"/>
  <c r="J14" i="34"/>
  <c r="AJ7" i="34"/>
  <c r="AJ156" i="34" s="1"/>
  <c r="J2" i="34"/>
  <c r="H26" i="34"/>
  <c r="AH19" i="34"/>
  <c r="H14" i="34"/>
  <c r="N9" i="34"/>
  <c r="AJ4" i="34"/>
  <c r="AJ46" i="34" s="1"/>
  <c r="AH28" i="34"/>
  <c r="I22" i="34"/>
  <c r="O15" i="34"/>
  <c r="S8" i="34"/>
  <c r="W30" i="34"/>
  <c r="AD23" i="34"/>
  <c r="AH16" i="34"/>
  <c r="AH232" i="34" s="1"/>
  <c r="I10" i="34"/>
  <c r="O3" i="34"/>
  <c r="S25" i="34"/>
  <c r="W18" i="34"/>
  <c r="W233" i="34" s="1"/>
  <c r="AD11" i="34"/>
  <c r="AH4" i="34"/>
  <c r="AH46" i="34" s="1"/>
  <c r="H27" i="34"/>
  <c r="M20" i="34"/>
  <c r="S13" i="34"/>
  <c r="W6" i="34"/>
  <c r="W47" i="34" s="1"/>
  <c r="AA28" i="34"/>
  <c r="AH21" i="34"/>
  <c r="H15" i="34"/>
  <c r="M8" i="34"/>
  <c r="Q30" i="34"/>
  <c r="W23" i="34"/>
  <c r="AA16" i="34"/>
  <c r="AA232" i="34" s="1"/>
  <c r="AH9" i="34"/>
  <c r="H3" i="34"/>
  <c r="K25" i="34"/>
  <c r="O18" i="34"/>
  <c r="O233" i="34" s="1"/>
  <c r="V11" i="34"/>
  <c r="Z4" i="34"/>
  <c r="Z46" i="34" s="1"/>
  <c r="AH29" i="34"/>
  <c r="W5" i="34"/>
  <c r="J8" i="34"/>
  <c r="N10" i="34"/>
  <c r="AG29" i="34"/>
  <c r="AC23" i="34"/>
  <c r="AG17" i="34"/>
  <c r="AG229" i="34" s="1"/>
  <c r="AE12" i="34"/>
  <c r="AA6" i="34"/>
  <c r="AA47" i="34" s="1"/>
  <c r="AF29" i="34"/>
  <c r="AD24" i="34"/>
  <c r="Z18" i="34"/>
  <c r="Z233" i="34" s="1"/>
  <c r="AD12" i="34"/>
  <c r="AB7" i="34"/>
  <c r="AB156" i="34" s="1"/>
  <c r="X30" i="34"/>
  <c r="AB24" i="34"/>
  <c r="Z19" i="34"/>
  <c r="V13" i="34"/>
  <c r="AJ8" i="34"/>
  <c r="AB4" i="34"/>
  <c r="AB46" i="34" s="1"/>
  <c r="U28" i="34"/>
  <c r="AA21" i="34"/>
  <c r="AE14" i="34"/>
  <c r="H8" i="34"/>
  <c r="L30" i="34"/>
  <c r="P23" i="34"/>
  <c r="U16" i="34"/>
  <c r="U232" i="34" s="1"/>
  <c r="AA9" i="34"/>
  <c r="AE2" i="34"/>
  <c r="AI24" i="34"/>
  <c r="L18" i="34"/>
  <c r="L233" i="34" s="1"/>
  <c r="P11" i="34"/>
  <c r="U4" i="34"/>
  <c r="U46" i="34" s="1"/>
  <c r="Y26" i="34"/>
  <c r="AE19" i="34"/>
  <c r="AI12" i="34"/>
  <c r="L6" i="34"/>
  <c r="L47" i="34" s="1"/>
  <c r="P28" i="34"/>
  <c r="T21" i="34"/>
  <c r="Y14" i="34"/>
  <c r="AE7" i="34"/>
  <c r="AE156" i="34" s="1"/>
  <c r="AI29" i="34"/>
  <c r="I23" i="34"/>
  <c r="P16" i="34"/>
  <c r="P232" i="34" s="1"/>
  <c r="T9" i="34"/>
  <c r="Y2" i="34"/>
  <c r="AA24" i="34"/>
  <c r="AH17" i="34"/>
  <c r="AH229" i="34" s="1"/>
  <c r="H11" i="34"/>
  <c r="M4" i="34"/>
  <c r="M46" i="34" s="1"/>
  <c r="U26" i="34"/>
  <c r="L2" i="34"/>
  <c r="AA4" i="34"/>
  <c r="AA46" i="34" s="1"/>
  <c r="AE6" i="34"/>
  <c r="AE47" i="34" s="1"/>
  <c r="W28" i="34"/>
  <c r="U23" i="34"/>
  <c r="Q17" i="34"/>
  <c r="Q229" i="34" s="1"/>
  <c r="U11" i="34"/>
  <c r="S6" i="34"/>
  <c r="S47" i="34" s="1"/>
  <c r="P29" i="34"/>
  <c r="T23" i="34"/>
  <c r="R18" i="34"/>
  <c r="R233" i="34" s="1"/>
  <c r="N12" i="34"/>
  <c r="R6" i="34"/>
  <c r="R47" i="34" s="1"/>
  <c r="P30" i="34"/>
  <c r="L24" i="34"/>
  <c r="P18" i="34"/>
  <c r="P233" i="34" s="1"/>
  <c r="N13" i="34"/>
  <c r="AH7" i="34"/>
  <c r="AH156" i="34" s="1"/>
  <c r="Z3" i="34"/>
  <c r="AD26" i="34"/>
  <c r="AI19" i="34"/>
  <c r="K13" i="34"/>
  <c r="O6" i="34"/>
  <c r="O47" i="34" s="1"/>
  <c r="S28" i="34"/>
  <c r="Z21" i="34"/>
  <c r="AD14" i="34"/>
  <c r="AI7" i="34"/>
  <c r="AI156" i="34" s="1"/>
  <c r="I30" i="34"/>
  <c r="O23" i="34"/>
  <c r="S16" i="34"/>
  <c r="S232" i="34" s="1"/>
  <c r="Z9" i="34"/>
  <c r="AD2" i="34"/>
  <c r="AH24" i="34"/>
  <c r="I18" i="34"/>
  <c r="I233" i="34" s="1"/>
  <c r="O11" i="34"/>
  <c r="S4" i="34"/>
  <c r="S46" i="34" s="1"/>
  <c r="W26" i="34"/>
  <c r="AD19" i="34"/>
  <c r="AH12" i="34"/>
  <c r="I6" i="34"/>
  <c r="I47" i="34" s="1"/>
  <c r="M28" i="34"/>
  <c r="S21" i="34"/>
  <c r="W14" i="34"/>
  <c r="AD7" i="34"/>
  <c r="AD156" i="34" s="1"/>
  <c r="AE29" i="34"/>
  <c r="G23" i="34"/>
  <c r="K16" i="34"/>
  <c r="K232" i="34" s="1"/>
  <c r="R9" i="34"/>
  <c r="V2" i="34"/>
  <c r="AF12" i="34"/>
  <c r="AD18" i="34"/>
  <c r="AD233" i="34" s="1"/>
  <c r="AI17" i="34"/>
  <c r="AI229" i="34" s="1"/>
  <c r="AB10" i="34"/>
  <c r="AB112" i="34" s="1"/>
  <c r="G28" i="34"/>
  <c r="K22" i="34"/>
  <c r="I17" i="34"/>
  <c r="I229" i="34" s="1"/>
  <c r="AI10" i="34"/>
  <c r="I5" i="34"/>
  <c r="H29" i="34"/>
  <c r="AH22" i="34"/>
  <c r="H17" i="34"/>
  <c r="H229" i="34" s="1"/>
  <c r="AJ11" i="34"/>
  <c r="AF5" i="34"/>
  <c r="AJ28" i="34"/>
  <c r="AH23" i="34"/>
  <c r="AD17" i="34"/>
  <c r="AD229" i="34" s="1"/>
  <c r="AH11" i="34"/>
  <c r="Z7" i="34"/>
  <c r="Z156" i="34" s="1"/>
  <c r="R3" i="34"/>
  <c r="Q26" i="34"/>
  <c r="W19" i="34"/>
  <c r="AA12" i="34"/>
  <c r="AH5" i="34"/>
  <c r="H28" i="34"/>
  <c r="L21" i="34"/>
  <c r="Q14" i="34"/>
  <c r="W7" i="34"/>
  <c r="W156" i="34" s="1"/>
  <c r="AA29" i="34"/>
  <c r="AE22" i="34"/>
  <c r="H16" i="34"/>
  <c r="H232" i="34" s="1"/>
  <c r="L9" i="34"/>
  <c r="Q2" i="34"/>
  <c r="U24" i="34"/>
  <c r="AA17" i="34"/>
  <c r="AA229" i="34" s="1"/>
  <c r="AE10" i="34"/>
  <c r="H4" i="34"/>
  <c r="H46" i="34" s="1"/>
  <c r="L26" i="34"/>
  <c r="P19" i="34"/>
  <c r="U12" i="34"/>
  <c r="AA5" i="34"/>
  <c r="AE27" i="34"/>
  <c r="AI20" i="34"/>
  <c r="L14" i="34"/>
  <c r="P7" i="34"/>
  <c r="P156" i="34" s="1"/>
  <c r="S29" i="34"/>
  <c r="W22" i="34"/>
  <c r="AD15" i="34"/>
  <c r="AH8" i="34"/>
  <c r="I2" i="34"/>
  <c r="S9" i="34"/>
  <c r="Q15" i="34"/>
  <c r="V14" i="34"/>
  <c r="O7" i="34"/>
  <c r="O156" i="34" s="1"/>
  <c r="AC27" i="34"/>
  <c r="Y21" i="34"/>
  <c r="AC15" i="34"/>
  <c r="AA10" i="34"/>
  <c r="W4" i="34"/>
  <c r="W46" i="34" s="1"/>
  <c r="AB27" i="34"/>
  <c r="Z22" i="34"/>
  <c r="V16" i="34"/>
  <c r="V232" i="34" s="1"/>
  <c r="Z10" i="34"/>
  <c r="X5" i="34"/>
  <c r="T28" i="34"/>
  <c r="X22" i="34"/>
  <c r="V17" i="34"/>
  <c r="V229" i="34" s="1"/>
  <c r="R11" i="34"/>
  <c r="J7" i="34"/>
  <c r="J156" i="34" s="1"/>
  <c r="AF2" i="34"/>
  <c r="U25" i="34"/>
  <c r="AB18" i="34"/>
  <c r="AB233" i="34" s="1"/>
  <c r="AF11" i="34"/>
  <c r="G5" i="34"/>
  <c r="K27" i="34"/>
  <c r="Q20" i="34"/>
  <c r="U13" i="34"/>
  <c r="AB6" i="34"/>
  <c r="AB47" i="34" s="1"/>
  <c r="AF28" i="34"/>
  <c r="AJ21" i="34"/>
  <c r="K15" i="34"/>
  <c r="Q8" i="34"/>
  <c r="U30" i="34"/>
  <c r="Y23" i="34"/>
  <c r="AF16" i="34"/>
  <c r="AF232" i="34" s="1"/>
  <c r="AJ9" i="34"/>
  <c r="K3" i="34"/>
  <c r="O25" i="34"/>
  <c r="U18" i="34"/>
  <c r="U233" i="34" s="1"/>
  <c r="Y11" i="34"/>
  <c r="AF4" i="34"/>
  <c r="AF46" i="34" s="1"/>
  <c r="AJ26" i="34"/>
  <c r="J20" i="34"/>
  <c r="O13" i="34"/>
  <c r="U6" i="34"/>
  <c r="U47" i="34" s="1"/>
  <c r="X28" i="34"/>
  <c r="AB21" i="34"/>
  <c r="AG14" i="34"/>
  <c r="I8" i="34"/>
  <c r="AG26" i="34"/>
  <c r="W2" i="34"/>
  <c r="X8" i="34"/>
  <c r="AA7" i="34"/>
  <c r="AA156" i="34" s="1"/>
  <c r="AD27" i="34"/>
  <c r="AG25" i="34"/>
  <c r="G20" i="34"/>
  <c r="AI14" i="34"/>
  <c r="AE8" i="34"/>
  <c r="AI2" i="34"/>
  <c r="AH26" i="34"/>
  <c r="AD20" i="34"/>
  <c r="AH14" i="34"/>
  <c r="AF9" i="34"/>
  <c r="AB3" i="34"/>
  <c r="AF26" i="34"/>
  <c r="AD21" i="34"/>
  <c r="Z15" i="34"/>
  <c r="H10" i="34"/>
  <c r="AD5" i="34"/>
  <c r="M30" i="34"/>
  <c r="Q23" i="34"/>
  <c r="X16" i="34"/>
  <c r="X232" i="34" s="1"/>
  <c r="AB9" i="34"/>
  <c r="AG2" i="34"/>
  <c r="G25" i="34"/>
  <c r="M18" i="34"/>
  <c r="M233" i="34" s="1"/>
  <c r="Q11" i="34"/>
  <c r="X4" i="34"/>
  <c r="X46" i="34" s="1"/>
  <c r="AB26" i="34"/>
  <c r="AF19" i="34"/>
  <c r="G13" i="34"/>
  <c r="M6" i="34"/>
  <c r="M47" i="34" s="1"/>
  <c r="Q28" i="34"/>
  <c r="U21" i="34"/>
  <c r="AB14" i="34"/>
  <c r="AF7" i="34"/>
  <c r="AF156" i="34" s="1"/>
  <c r="AJ29" i="34"/>
  <c r="K23" i="34"/>
  <c r="Q16" i="34"/>
  <c r="Q232" i="34" s="1"/>
  <c r="U9" i="34"/>
  <c r="AB2" i="34"/>
  <c r="AF24" i="34"/>
  <c r="AJ17" i="34"/>
  <c r="AJ229" i="34" s="1"/>
  <c r="K11" i="34"/>
  <c r="Q4" i="34"/>
  <c r="Q46" i="34" s="1"/>
  <c r="T26" i="34"/>
  <c r="X19" i="34"/>
  <c r="AC12" i="34"/>
  <c r="AI5" i="34"/>
  <c r="AE9" i="34"/>
  <c r="AE15" i="34"/>
  <c r="Q18" i="34"/>
  <c r="Q233" i="34" s="1"/>
  <c r="U20" i="34"/>
  <c r="P21" i="34"/>
  <c r="AF6" i="34"/>
  <c r="AF47" i="34" s="1"/>
  <c r="J13" i="34"/>
  <c r="R16" i="34"/>
  <c r="R232" i="34" s="1"/>
  <c r="AA19" i="34"/>
  <c r="T29" i="34"/>
  <c r="N16" i="34"/>
  <c r="N232" i="34" s="1"/>
  <c r="X2" i="34"/>
  <c r="N6" i="34"/>
  <c r="N47" i="34" s="1"/>
  <c r="W9" i="34"/>
  <c r="AG12" i="34"/>
  <c r="K5" i="34"/>
  <c r="S26" i="34"/>
  <c r="J10" i="34"/>
  <c r="J25" i="34"/>
  <c r="R28" i="34"/>
  <c r="AC2" i="34"/>
  <c r="G6" i="34"/>
  <c r="G47" i="34" s="1"/>
  <c r="P4" i="34"/>
  <c r="P46" i="34" s="1"/>
  <c r="Q21" i="34"/>
  <c r="N4" i="34"/>
  <c r="N46" i="34" s="1"/>
  <c r="N18" i="34"/>
  <c r="N233" i="34" s="1"/>
  <c r="W21" i="34"/>
  <c r="AG24" i="34"/>
  <c r="J28" i="34"/>
  <c r="AH20" i="34"/>
  <c r="M15" i="34"/>
  <c r="L28" i="34"/>
  <c r="S11" i="34"/>
  <c r="AC14" i="34"/>
  <c r="G18" i="34"/>
  <c r="G233" i="34" s="1"/>
  <c r="O21" i="34"/>
  <c r="Q9" i="34"/>
  <c r="H22" i="34"/>
  <c r="Y4" i="34"/>
  <c r="Y46" i="34" s="1"/>
  <c r="AG7" i="34"/>
  <c r="AG156" i="34" s="1"/>
  <c r="N11" i="34"/>
  <c r="U14" i="34"/>
  <c r="O4" i="34"/>
  <c r="O46" i="34" s="1"/>
  <c r="L16" i="34"/>
  <c r="L232" i="34" s="1"/>
  <c r="AC26" i="34"/>
  <c r="G30" i="34"/>
  <c r="R4" i="34"/>
  <c r="R46" i="34" s="1"/>
  <c r="Y7" i="34"/>
  <c r="Y156" i="34" s="1"/>
  <c r="AG19" i="34"/>
  <c r="N23" i="34"/>
  <c r="V26" i="34"/>
  <c r="V23" i="34"/>
  <c r="L27" i="34"/>
  <c r="J11" i="34"/>
  <c r="I201" i="30"/>
  <c r="E138" i="30"/>
  <c r="V100" i="39" s="1"/>
  <c r="E236" i="30"/>
  <c r="V195" i="39" s="1"/>
  <c r="E146" i="30"/>
  <c r="V108" i="39" s="1"/>
  <c r="E101" i="30"/>
  <c r="V62" i="39" s="1"/>
  <c r="E72" i="30"/>
  <c r="V33" i="39" s="1"/>
  <c r="E77" i="30"/>
  <c r="V38" i="39" s="1"/>
  <c r="E71" i="30"/>
  <c r="V32" i="39" s="1"/>
  <c r="E251" i="30"/>
  <c r="V210" i="39" s="1"/>
  <c r="W177" i="32"/>
  <c r="W191" i="32"/>
  <c r="W205" i="32"/>
  <c r="W202" i="32"/>
  <c r="W183" i="32"/>
  <c r="W197" i="32"/>
  <c r="W194" i="32"/>
  <c r="W200" i="32"/>
  <c r="W175" i="32"/>
  <c r="W189" i="32"/>
  <c r="W186" i="32"/>
  <c r="W207" i="32"/>
  <c r="W184" i="32"/>
  <c r="W198" i="32"/>
  <c r="W173" i="32"/>
  <c r="W203" i="32"/>
  <c r="W201" i="32"/>
  <c r="W176" i="32"/>
  <c r="W190" i="32"/>
  <c r="W204" i="32"/>
  <c r="W179" i="32"/>
  <c r="W185" i="32"/>
  <c r="W174" i="32"/>
  <c r="W180" i="32"/>
  <c r="W182" i="32"/>
  <c r="W181" i="32"/>
  <c r="W178" i="32"/>
  <c r="W193" i="32"/>
  <c r="W187" i="32"/>
  <c r="W192" i="32"/>
  <c r="W206" i="32"/>
  <c r="Y121" i="32"/>
  <c r="Y125" i="32"/>
  <c r="Y131" i="32"/>
  <c r="Y128" i="32"/>
  <c r="Y228" i="32"/>
  <c r="Y126" i="32"/>
  <c r="Y130" i="32"/>
  <c r="Y129" i="32"/>
  <c r="Y123" i="32"/>
  <c r="Y122" i="32"/>
  <c r="Y127" i="32"/>
  <c r="Y124" i="32"/>
  <c r="T262" i="32"/>
  <c r="T243" i="32"/>
  <c r="T148" i="32"/>
  <c r="T139" i="32"/>
  <c r="T118" i="32"/>
  <c r="T101" i="32"/>
  <c r="T94" i="32"/>
  <c r="T93" i="32"/>
  <c r="T78" i="32"/>
  <c r="T247" i="32"/>
  <c r="T241" i="32"/>
  <c r="T140" i="32"/>
  <c r="T111" i="32"/>
  <c r="T110" i="32"/>
  <c r="T95" i="32"/>
  <c r="T236" i="32"/>
  <c r="T72" i="32"/>
  <c r="T71" i="32"/>
  <c r="T239" i="32"/>
  <c r="T141" i="32"/>
  <c r="T103" i="32"/>
  <c r="T102" i="32"/>
  <c r="T73" i="32"/>
  <c r="T142" i="32"/>
  <c r="T53" i="32"/>
  <c r="T45" i="32"/>
  <c r="T246" i="32"/>
  <c r="T105" i="32"/>
  <c r="T90" i="32"/>
  <c r="T249" i="32"/>
  <c r="T248" i="32"/>
  <c r="T240" i="32"/>
  <c r="T114" i="32"/>
  <c r="T52" i="32"/>
  <c r="T244" i="32"/>
  <c r="T238" i="32"/>
  <c r="T98" i="32"/>
  <c r="T252" i="32"/>
  <c r="T242" i="32"/>
  <c r="T137" i="32"/>
  <c r="T136" i="32"/>
  <c r="T106" i="32"/>
  <c r="T135" i="32"/>
  <c r="T54" i="32"/>
  <c r="T250" i="32"/>
  <c r="T251" i="32"/>
  <c r="T76" i="32"/>
  <c r="T147" i="32"/>
  <c r="T138" i="32"/>
  <c r="T109" i="32"/>
  <c r="T108" i="32"/>
  <c r="T77" i="32"/>
  <c r="T79" i="32"/>
  <c r="T55" i="32"/>
  <c r="T260" i="32"/>
  <c r="T117" i="32"/>
  <c r="T107" i="32"/>
  <c r="T113" i="32"/>
  <c r="T245" i="32"/>
  <c r="T91" i="32"/>
  <c r="T116" i="32"/>
  <c r="T104" i="32"/>
  <c r="T134" i="32"/>
  <c r="T237" i="32"/>
  <c r="T92" i="32"/>
  <c r="T83" i="32"/>
  <c r="T84" i="32"/>
  <c r="T146" i="32"/>
  <c r="T80" i="32"/>
  <c r="T261" i="32"/>
  <c r="T263" i="32"/>
  <c r="T115" i="32"/>
  <c r="AA255" i="32"/>
  <c r="AA87" i="32"/>
  <c r="P200" i="32"/>
  <c r="P175" i="32"/>
  <c r="P189" i="32"/>
  <c r="P179" i="32"/>
  <c r="P194" i="32"/>
  <c r="P192" i="32"/>
  <c r="P181" i="32"/>
  <c r="P186" i="32"/>
  <c r="P184" i="32"/>
  <c r="P198" i="32"/>
  <c r="P173" i="32"/>
  <c r="P207" i="32"/>
  <c r="P178" i="32"/>
  <c r="P176" i="32"/>
  <c r="P190" i="32"/>
  <c r="P204" i="32"/>
  <c r="P201" i="32"/>
  <c r="P206" i="32"/>
  <c r="P182" i="32"/>
  <c r="P193" i="32"/>
  <c r="P174" i="32"/>
  <c r="P180" i="32"/>
  <c r="P185" i="32"/>
  <c r="P191" i="32"/>
  <c r="P205" i="32"/>
  <c r="P203" i="32"/>
  <c r="P177" i="32"/>
  <c r="P183" i="32"/>
  <c r="P197" i="32"/>
  <c r="P187" i="32"/>
  <c r="P202" i="32"/>
  <c r="AD170" i="32"/>
  <c r="AD268" i="32"/>
  <c r="AD195" i="32"/>
  <c r="AD196" i="32"/>
  <c r="AD43" i="32"/>
  <c r="AD267" i="32"/>
  <c r="AB67" i="32"/>
  <c r="AB61" i="32"/>
  <c r="AB215" i="32"/>
  <c r="AB60" i="32"/>
  <c r="AB64" i="32"/>
  <c r="AB59" i="32"/>
  <c r="AB223" i="32"/>
  <c r="AB216" i="32"/>
  <c r="AB68" i="32"/>
  <c r="AB222" i="32"/>
  <c r="AB212" i="32"/>
  <c r="AB217" i="32"/>
  <c r="AB44" i="32"/>
  <c r="AB213" i="32"/>
  <c r="AB58" i="32"/>
  <c r="AB211" i="32"/>
  <c r="AB214" i="32"/>
  <c r="L179" i="32"/>
  <c r="L185" i="32"/>
  <c r="L202" i="32"/>
  <c r="L177" i="32"/>
  <c r="L183" i="32"/>
  <c r="L198" i="32"/>
  <c r="L194" i="32"/>
  <c r="L175" i="32"/>
  <c r="L190" i="32"/>
  <c r="L178" i="32"/>
  <c r="L192" i="32"/>
  <c r="L197" i="32"/>
  <c r="L174" i="32"/>
  <c r="L180" i="32"/>
  <c r="L184" i="32"/>
  <c r="L189" i="32"/>
  <c r="L187" i="32"/>
  <c r="L193" i="32"/>
  <c r="L206" i="32"/>
  <c r="L173" i="32"/>
  <c r="L176" i="32"/>
  <c r="L205" i="32"/>
  <c r="L181" i="32"/>
  <c r="L204" i="32"/>
  <c r="L182" i="32"/>
  <c r="L203" i="32"/>
  <c r="L186" i="32"/>
  <c r="L207" i="32"/>
  <c r="L200" i="32"/>
  <c r="AA264" i="32"/>
  <c r="AB178" i="32"/>
  <c r="AB200" i="32"/>
  <c r="AB175" i="32"/>
  <c r="AB182" i="32"/>
  <c r="AB180" i="32"/>
  <c r="AB192" i="32"/>
  <c r="AB205" i="32"/>
  <c r="AB174" i="32"/>
  <c r="AB203" i="32"/>
  <c r="AB207" i="32"/>
  <c r="AB184" i="32"/>
  <c r="AB197" i="32"/>
  <c r="AB187" i="32"/>
  <c r="AB201" i="32"/>
  <c r="AB176" i="32"/>
  <c r="AB189" i="32"/>
  <c r="AB179" i="32"/>
  <c r="AB193" i="32"/>
  <c r="AB206" i="32"/>
  <c r="AB181" i="32"/>
  <c r="AB202" i="32"/>
  <c r="AB185" i="32"/>
  <c r="AB173" i="32"/>
  <c r="AB204" i="32"/>
  <c r="AB186" i="32"/>
  <c r="AB183" i="32"/>
  <c r="AB190" i="32"/>
  <c r="AB198" i="32"/>
  <c r="AB194" i="32"/>
  <c r="AB177" i="32"/>
  <c r="AB191" i="32"/>
  <c r="AI268" i="32"/>
  <c r="AI196" i="32"/>
  <c r="AI195" i="32"/>
  <c r="AI170" i="32"/>
  <c r="AI267" i="32"/>
  <c r="AI43" i="32"/>
  <c r="U152" i="32"/>
  <c r="U155" i="32"/>
  <c r="U165" i="32"/>
  <c r="U161" i="32"/>
  <c r="U164" i="32"/>
  <c r="U154" i="32"/>
  <c r="U160" i="32"/>
  <c r="U153" i="32"/>
  <c r="U166" i="32"/>
  <c r="U159" i="32"/>
  <c r="AH255" i="32"/>
  <c r="AH87" i="32"/>
  <c r="G264" i="32"/>
  <c r="P160" i="32"/>
  <c r="P161" i="32"/>
  <c r="P153" i="32"/>
  <c r="P154" i="32"/>
  <c r="P166" i="32"/>
  <c r="P155" i="32"/>
  <c r="P159" i="32"/>
  <c r="P152" i="32"/>
  <c r="P165" i="32"/>
  <c r="P164" i="32"/>
  <c r="AE218" i="32"/>
  <c r="S180" i="32"/>
  <c r="S192" i="32"/>
  <c r="S175" i="32"/>
  <c r="S205" i="32"/>
  <c r="S203" i="32"/>
  <c r="S207" i="32"/>
  <c r="S184" i="32"/>
  <c r="S206" i="32"/>
  <c r="S197" i="32"/>
  <c r="S187" i="32"/>
  <c r="S201" i="32"/>
  <c r="S176" i="32"/>
  <c r="S189" i="32"/>
  <c r="S179" i="32"/>
  <c r="S193" i="32"/>
  <c r="S183" i="32"/>
  <c r="S181" i="32"/>
  <c r="S202" i="32"/>
  <c r="S185" i="32"/>
  <c r="S198" i="32"/>
  <c r="S191" i="32"/>
  <c r="S173" i="32"/>
  <c r="S194" i="32"/>
  <c r="S177" i="32"/>
  <c r="S190" i="32"/>
  <c r="S178" i="32"/>
  <c r="S200" i="32"/>
  <c r="S174" i="32"/>
  <c r="S182" i="32"/>
  <c r="S204" i="32"/>
  <c r="S186" i="32"/>
  <c r="K58" i="32"/>
  <c r="K173" i="32" s="1"/>
  <c r="K44" i="32"/>
  <c r="K67" i="32"/>
  <c r="K64" i="32"/>
  <c r="K222" i="32"/>
  <c r="K214" i="32"/>
  <c r="K216" i="32"/>
  <c r="K217" i="32"/>
  <c r="K61" i="32"/>
  <c r="K176" i="32" s="1"/>
  <c r="K223" i="32"/>
  <c r="K215" i="32"/>
  <c r="K212" i="32"/>
  <c r="K213" i="32"/>
  <c r="K211" i="32"/>
  <c r="K60" i="32"/>
  <c r="K175" i="32" s="1"/>
  <c r="K59" i="32"/>
  <c r="K174" i="32" s="1"/>
  <c r="K68" i="32"/>
  <c r="AA197" i="32"/>
  <c r="AA187" i="32"/>
  <c r="AA201" i="32"/>
  <c r="AA176" i="32"/>
  <c r="AA191" i="32"/>
  <c r="AA189" i="32"/>
  <c r="AA179" i="32"/>
  <c r="AA193" i="32"/>
  <c r="AA175" i="32"/>
  <c r="AA181" i="32"/>
  <c r="AA202" i="32"/>
  <c r="AA185" i="32"/>
  <c r="AA198" i="32"/>
  <c r="AA183" i="32"/>
  <c r="AA173" i="32"/>
  <c r="AA194" i="32"/>
  <c r="AA177" i="32"/>
  <c r="AA190" i="32"/>
  <c r="AA204" i="32"/>
  <c r="AA186" i="32"/>
  <c r="AA182" i="32"/>
  <c r="AA178" i="32"/>
  <c r="AA200" i="32"/>
  <c r="AA174" i="32"/>
  <c r="AA180" i="32"/>
  <c r="AA192" i="32"/>
  <c r="AA206" i="32"/>
  <c r="AA205" i="32"/>
  <c r="AA203" i="32"/>
  <c r="AA184" i="32"/>
  <c r="AA207" i="32"/>
  <c r="AF87" i="32"/>
  <c r="AF255" i="32"/>
  <c r="G153" i="32"/>
  <c r="G166" i="32"/>
  <c r="G159" i="32"/>
  <c r="G152" i="32"/>
  <c r="G165" i="32"/>
  <c r="G161" i="32"/>
  <c r="G164" i="32"/>
  <c r="G160" i="32"/>
  <c r="G154" i="32"/>
  <c r="G155" i="32"/>
  <c r="H211" i="32"/>
  <c r="H44" i="32"/>
  <c r="H223" i="32"/>
  <c r="H60" i="32"/>
  <c r="H175" i="32" s="1"/>
  <c r="H64" i="32"/>
  <c r="H215" i="32"/>
  <c r="H222" i="32"/>
  <c r="H213" i="32"/>
  <c r="H58" i="32"/>
  <c r="H173" i="32" s="1"/>
  <c r="H216" i="32"/>
  <c r="H68" i="32"/>
  <c r="H61" i="32"/>
  <c r="H176" i="32" s="1"/>
  <c r="H67" i="32"/>
  <c r="H214" i="32"/>
  <c r="H212" i="32"/>
  <c r="H59" i="32"/>
  <c r="H174" i="32" s="1"/>
  <c r="H217" i="32"/>
  <c r="K125" i="32"/>
  <c r="K129" i="32"/>
  <c r="K190" i="32" s="1"/>
  <c r="K121" i="32"/>
  <c r="K124" i="32"/>
  <c r="K127" i="32"/>
  <c r="K122" i="32"/>
  <c r="K131" i="32"/>
  <c r="K228" i="32"/>
  <c r="K126" i="32"/>
  <c r="K130" i="32"/>
  <c r="K123" i="32"/>
  <c r="K128" i="32"/>
  <c r="Z198" i="32"/>
  <c r="Z173" i="32"/>
  <c r="Z194" i="32"/>
  <c r="Z177" i="32"/>
  <c r="Z184" i="32"/>
  <c r="Z190" i="32"/>
  <c r="Z204" i="32"/>
  <c r="Z186" i="32"/>
  <c r="Z206" i="32"/>
  <c r="Z176" i="32"/>
  <c r="Z182" i="32"/>
  <c r="Z178" i="32"/>
  <c r="Z174" i="32"/>
  <c r="Z180" i="32"/>
  <c r="Z191" i="32"/>
  <c r="Z205" i="32"/>
  <c r="Z203" i="32"/>
  <c r="Z207" i="32"/>
  <c r="Z183" i="32"/>
  <c r="Z197" i="32"/>
  <c r="Z187" i="32"/>
  <c r="Z201" i="32"/>
  <c r="Z175" i="32"/>
  <c r="Z189" i="32"/>
  <c r="Z179" i="32"/>
  <c r="Z193" i="32"/>
  <c r="Z200" i="32"/>
  <c r="Z181" i="32"/>
  <c r="Z202" i="32"/>
  <c r="Z185" i="32"/>
  <c r="Z192" i="32"/>
  <c r="H131" i="32"/>
  <c r="H128" i="32"/>
  <c r="H123" i="32"/>
  <c r="H127" i="32"/>
  <c r="H130" i="32"/>
  <c r="H125" i="32"/>
  <c r="H122" i="32"/>
  <c r="H126" i="32"/>
  <c r="H129" i="32"/>
  <c r="H190" i="32" s="1"/>
  <c r="H121" i="32"/>
  <c r="H124" i="32"/>
  <c r="H228" i="32"/>
  <c r="AI264" i="32"/>
  <c r="P170" i="32"/>
  <c r="P268" i="32"/>
  <c r="P267" i="32"/>
  <c r="P196" i="32"/>
  <c r="P195" i="32"/>
  <c r="P43" i="32"/>
  <c r="R264" i="32"/>
  <c r="S154" i="32"/>
  <c r="S160" i="32"/>
  <c r="S153" i="32"/>
  <c r="S165" i="32"/>
  <c r="S164" i="32"/>
  <c r="S166" i="32"/>
  <c r="S152" i="32"/>
  <c r="S155" i="32"/>
  <c r="S159" i="32"/>
  <c r="S161" i="32"/>
  <c r="M203" i="32"/>
  <c r="M207" i="32"/>
  <c r="M176" i="32"/>
  <c r="M190" i="32"/>
  <c r="M205" i="32"/>
  <c r="M187" i="32"/>
  <c r="M201" i="32"/>
  <c r="M206" i="32"/>
  <c r="M182" i="32"/>
  <c r="M189" i="32"/>
  <c r="M179" i="32"/>
  <c r="M193" i="32"/>
  <c r="M174" i="32"/>
  <c r="M197" i="32"/>
  <c r="M202" i="32"/>
  <c r="M185" i="32"/>
  <c r="M191" i="32"/>
  <c r="M204" i="32"/>
  <c r="M194" i="32"/>
  <c r="M177" i="32"/>
  <c r="M183" i="32"/>
  <c r="M186" i="32"/>
  <c r="M175" i="32"/>
  <c r="M180" i="32"/>
  <c r="M192" i="32"/>
  <c r="M198" i="32"/>
  <c r="M173" i="32"/>
  <c r="M178" i="32"/>
  <c r="M200" i="32"/>
  <c r="M181" i="32"/>
  <c r="AE216" i="32"/>
  <c r="AE61" i="32"/>
  <c r="AE44" i="32"/>
  <c r="AE217" i="32"/>
  <c r="AE211" i="32"/>
  <c r="AE222" i="32"/>
  <c r="AE60" i="32"/>
  <c r="AE215" i="32"/>
  <c r="AE59" i="32"/>
  <c r="AE214" i="32"/>
  <c r="AE58" i="32"/>
  <c r="AE213" i="32"/>
  <c r="AE68" i="32"/>
  <c r="AE223" i="32"/>
  <c r="AE67" i="32"/>
  <c r="AE212" i="32"/>
  <c r="AE64" i="32"/>
  <c r="AH127" i="32"/>
  <c r="AH130" i="32"/>
  <c r="AH126" i="32"/>
  <c r="AH124" i="32"/>
  <c r="AH122" i="32"/>
  <c r="AH129" i="32"/>
  <c r="AH121" i="32"/>
  <c r="AH125" i="32"/>
  <c r="AH128" i="32"/>
  <c r="AH131" i="32"/>
  <c r="AH228" i="32"/>
  <c r="AH123" i="32"/>
  <c r="AI240" i="32"/>
  <c r="AI142" i="32"/>
  <c r="AI113" i="32"/>
  <c r="AI104" i="32"/>
  <c r="AI103" i="32"/>
  <c r="AI102" i="32"/>
  <c r="AI135" i="32"/>
  <c r="AI108" i="32"/>
  <c r="AI45" i="32"/>
  <c r="AI262" i="32"/>
  <c r="AI134" i="32"/>
  <c r="AI105" i="32"/>
  <c r="AI90" i="32"/>
  <c r="AI83" i="32"/>
  <c r="AI246" i="32"/>
  <c r="AI115" i="32"/>
  <c r="AI73" i="32"/>
  <c r="AI53" i="32"/>
  <c r="AI247" i="32"/>
  <c r="AI114" i="32"/>
  <c r="AI98" i="32"/>
  <c r="AI84" i="32"/>
  <c r="AI249" i="32"/>
  <c r="AI137" i="32"/>
  <c r="AI107" i="32"/>
  <c r="AI72" i="32"/>
  <c r="AI116" i="32"/>
  <c r="AI239" i="32"/>
  <c r="AI106" i="32"/>
  <c r="AI91" i="32"/>
  <c r="AI260" i="32"/>
  <c r="AI238" i="32"/>
  <c r="AI117" i="32"/>
  <c r="AI93" i="32"/>
  <c r="AI94" i="32"/>
  <c r="AI76" i="32"/>
  <c r="AI251" i="32"/>
  <c r="AI261" i="32"/>
  <c r="AI92" i="32"/>
  <c r="AI242" i="32"/>
  <c r="AI250" i="32"/>
  <c r="AI146" i="32"/>
  <c r="AI109" i="32"/>
  <c r="AI80" i="32"/>
  <c r="AI55" i="32"/>
  <c r="AI52" i="32"/>
  <c r="AI243" i="32"/>
  <c r="AI252" i="32"/>
  <c r="AI77" i="32"/>
  <c r="AI148" i="32"/>
  <c r="AI147" i="32"/>
  <c r="AI138" i="32"/>
  <c r="AI101" i="32"/>
  <c r="AI79" i="32"/>
  <c r="AI245" i="32"/>
  <c r="AI263" i="32"/>
  <c r="AI244" i="32"/>
  <c r="AI237" i="32"/>
  <c r="AI140" i="32"/>
  <c r="AI139" i="32"/>
  <c r="AI118" i="32"/>
  <c r="AI95" i="32"/>
  <c r="AI78" i="32"/>
  <c r="AI136" i="32"/>
  <c r="AI110" i="32"/>
  <c r="AI241" i="32"/>
  <c r="AI71" i="32"/>
  <c r="AI248" i="32"/>
  <c r="AI54" i="32"/>
  <c r="AI236" i="32"/>
  <c r="AI141" i="32"/>
  <c r="AI111" i="32"/>
  <c r="G185" i="32"/>
  <c r="G179" i="32"/>
  <c r="G177" i="32"/>
  <c r="G203" i="32"/>
  <c r="G189" i="32"/>
  <c r="G192" i="32"/>
  <c r="G181" i="32"/>
  <c r="G204" i="32"/>
  <c r="G194" i="32"/>
  <c r="G187" i="32"/>
  <c r="G198" i="32"/>
  <c r="G207" i="32"/>
  <c r="W267" i="32"/>
  <c r="W268" i="32"/>
  <c r="W196" i="32"/>
  <c r="W170" i="32"/>
  <c r="W43" i="32"/>
  <c r="W195" i="32"/>
  <c r="Y264" i="32"/>
  <c r="Z166" i="32"/>
  <c r="Z159" i="32"/>
  <c r="Z165" i="32"/>
  <c r="Z152" i="32"/>
  <c r="Z164" i="32"/>
  <c r="Z160" i="32"/>
  <c r="Z153" i="32"/>
  <c r="Z155" i="32"/>
  <c r="Z154" i="32"/>
  <c r="Z161" i="32"/>
  <c r="E211" i="30"/>
  <c r="V172" i="39" s="1"/>
  <c r="E223" i="30"/>
  <c r="V184" i="39" s="1"/>
  <c r="X221" i="30"/>
  <c r="E165" i="30"/>
  <c r="V128" i="39" s="1"/>
  <c r="E217" i="30"/>
  <c r="V178" i="39" s="1"/>
  <c r="E215" i="30"/>
  <c r="V176" i="39" s="1"/>
  <c r="E195" i="30"/>
  <c r="V156" i="39" s="1"/>
  <c r="T52" i="35"/>
  <c r="Q44" i="35"/>
  <c r="S47" i="35"/>
  <c r="V44" i="35"/>
  <c r="H42" i="35"/>
  <c r="G2" i="36" s="1" a="1"/>
  <c r="AB50" i="35"/>
  <c r="AB49" i="35"/>
  <c r="AB47" i="35"/>
  <c r="AB51" i="35"/>
  <c r="AB52" i="35"/>
  <c r="AB48" i="35"/>
  <c r="E182" i="30"/>
  <c r="V143" i="39" s="1"/>
  <c r="E181" i="30"/>
  <c r="V142" i="39" s="1"/>
  <c r="E180" i="30"/>
  <c r="V141" i="39" s="1"/>
  <c r="E183" i="28"/>
  <c r="U144" i="39" s="1"/>
  <c r="E123" i="30"/>
  <c r="V84" i="39" s="1"/>
  <c r="E226" i="30"/>
  <c r="V187" i="39" s="1"/>
  <c r="AC221" i="30"/>
  <c r="E105" i="30"/>
  <c r="V66" i="39" s="1"/>
  <c r="E52" i="30"/>
  <c r="V13" i="39" s="1"/>
  <c r="E244" i="30"/>
  <c r="V203" i="39" s="1"/>
  <c r="E84" i="30"/>
  <c r="V45" i="39" s="1"/>
  <c r="E248" i="30"/>
  <c r="V207" i="39" s="1"/>
  <c r="E109" i="30"/>
  <c r="V70" i="39" s="1"/>
  <c r="E94" i="30"/>
  <c r="V55" i="39" s="1"/>
  <c r="E141" i="30"/>
  <c r="V103" i="39" s="1"/>
  <c r="E247" i="30"/>
  <c r="V206" i="39" s="1"/>
  <c r="H159" i="32"/>
  <c r="H152" i="32"/>
  <c r="H197" i="32" s="1"/>
  <c r="H165" i="32"/>
  <c r="H164" i="32"/>
  <c r="H160" i="32"/>
  <c r="H161" i="32"/>
  <c r="H153" i="32"/>
  <c r="H154" i="32"/>
  <c r="H200" i="32" s="1"/>
  <c r="H166" i="32"/>
  <c r="H155" i="32"/>
  <c r="AE243" i="32"/>
  <c r="AE118" i="32"/>
  <c r="AE95" i="32"/>
  <c r="AE107" i="32"/>
  <c r="AE237" i="32"/>
  <c r="AE260" i="32"/>
  <c r="AE238" i="32"/>
  <c r="AE52" i="32"/>
  <c r="AE148" i="32"/>
  <c r="AE263" i="32"/>
  <c r="AE110" i="32"/>
  <c r="AE239" i="32"/>
  <c r="AE93" i="32"/>
  <c r="AE142" i="32"/>
  <c r="AE250" i="32"/>
  <c r="AE147" i="32"/>
  <c r="AE45" i="32"/>
  <c r="AE53" i="32"/>
  <c r="AE262" i="32"/>
  <c r="AE248" i="32"/>
  <c r="AE102" i="32"/>
  <c r="AE136" i="32"/>
  <c r="AE80" i="32"/>
  <c r="AE134" i="32"/>
  <c r="AE141" i="32"/>
  <c r="AE139" i="32"/>
  <c r="AE104" i="32"/>
  <c r="AE84" i="32"/>
  <c r="AE247" i="32"/>
  <c r="AE240" i="32"/>
  <c r="AE241" i="32"/>
  <c r="AE116" i="32"/>
  <c r="AE79" i="32"/>
  <c r="AE114" i="32"/>
  <c r="AE113" i="32"/>
  <c r="AE111" i="32"/>
  <c r="AE73" i="32"/>
  <c r="AE252" i="32"/>
  <c r="AE261" i="32"/>
  <c r="AE137" i="32"/>
  <c r="AE108" i="32"/>
  <c r="AE78" i="32"/>
  <c r="AE106" i="32"/>
  <c r="AE105" i="32"/>
  <c r="AE103" i="32"/>
  <c r="AE90" i="32"/>
  <c r="AE244" i="32"/>
  <c r="AE245" i="32"/>
  <c r="AE117" i="32"/>
  <c r="AE94" i="32"/>
  <c r="AE71" i="32"/>
  <c r="AE92" i="32"/>
  <c r="AE98" i="32"/>
  <c r="AE83" i="32"/>
  <c r="AE72" i="32"/>
  <c r="AE236" i="32"/>
  <c r="AE146" i="32"/>
  <c r="AE109" i="32"/>
  <c r="AE135" i="32"/>
  <c r="AE55" i="32"/>
  <c r="AE77" i="32"/>
  <c r="AE91" i="32"/>
  <c r="AE249" i="32"/>
  <c r="AE242" i="32"/>
  <c r="AE54" i="32"/>
  <c r="AE246" i="32"/>
  <c r="AE76" i="32"/>
  <c r="AE251" i="32"/>
  <c r="AE140" i="32"/>
  <c r="AE138" i="32"/>
  <c r="AE101" i="32"/>
  <c r="AE115" i="32"/>
  <c r="Z241" i="32"/>
  <c r="Z250" i="32"/>
  <c r="Z78" i="32"/>
  <c r="Z246" i="32"/>
  <c r="Z236" i="32"/>
  <c r="Z147" i="32"/>
  <c r="Z118" i="32"/>
  <c r="Z72" i="32"/>
  <c r="Z109" i="32"/>
  <c r="Z263" i="32"/>
  <c r="Z242" i="32"/>
  <c r="Z247" i="32"/>
  <c r="Z238" i="32"/>
  <c r="Z148" i="32"/>
  <c r="Z139" i="32"/>
  <c r="Z110" i="32"/>
  <c r="Z137" i="32"/>
  <c r="Z73" i="32"/>
  <c r="Z248" i="32"/>
  <c r="Z135" i="32"/>
  <c r="Z142" i="32"/>
  <c r="Z141" i="32"/>
  <c r="Z140" i="32"/>
  <c r="Z111" i="32"/>
  <c r="Z102" i="32"/>
  <c r="Z55" i="32"/>
  <c r="Z45" i="32"/>
  <c r="Z262" i="32"/>
  <c r="Z107" i="32"/>
  <c r="Z114" i="32"/>
  <c r="Z105" i="32"/>
  <c r="Z104" i="32"/>
  <c r="Z83" i="32"/>
  <c r="Z136" i="32"/>
  <c r="Z76" i="32"/>
  <c r="Z101" i="32"/>
  <c r="Z252" i="32"/>
  <c r="Z260" i="32"/>
  <c r="Z93" i="32"/>
  <c r="Z106" i="32"/>
  <c r="Z98" i="32"/>
  <c r="Z90" i="32"/>
  <c r="Z239" i="32"/>
  <c r="Z116" i="32"/>
  <c r="Z54" i="32"/>
  <c r="Z71" i="32"/>
  <c r="Z249" i="32"/>
  <c r="Z237" i="32"/>
  <c r="Z79" i="32"/>
  <c r="Z261" i="32"/>
  <c r="Z243" i="32"/>
  <c r="Z52" i="32"/>
  <c r="Z138" i="32"/>
  <c r="Z94" i="32"/>
  <c r="Z53" i="32"/>
  <c r="Z245" i="32"/>
  <c r="Z84" i="32"/>
  <c r="Z115" i="32"/>
  <c r="Z103" i="32"/>
  <c r="Z80" i="32"/>
  <c r="Z146" i="32"/>
  <c r="Z134" i="32"/>
  <c r="Z251" i="32"/>
  <c r="Z92" i="32"/>
  <c r="Z108" i="32"/>
  <c r="Z113" i="32"/>
  <c r="Z77" i="32"/>
  <c r="Z244" i="32"/>
  <c r="Z91" i="32"/>
  <c r="Z117" i="32"/>
  <c r="Z240" i="32"/>
  <c r="Z95" i="32"/>
  <c r="N264" i="32"/>
  <c r="Y87" i="32"/>
  <c r="Y255" i="32"/>
  <c r="M246" i="32"/>
  <c r="M148" i="32"/>
  <c r="M147" i="32"/>
  <c r="M102" i="32"/>
  <c r="M95" i="32"/>
  <c r="M252" i="32"/>
  <c r="M248" i="32"/>
  <c r="M251" i="32"/>
  <c r="M54" i="32"/>
  <c r="M238" i="32"/>
  <c r="M140" i="32"/>
  <c r="M139" i="32"/>
  <c r="M262" i="32"/>
  <c r="M73" i="32"/>
  <c r="M135" i="32"/>
  <c r="M141" i="32"/>
  <c r="M77" i="32"/>
  <c r="M92" i="32"/>
  <c r="M260" i="32"/>
  <c r="M111" i="32"/>
  <c r="M243" i="32"/>
  <c r="M241" i="32"/>
  <c r="M115" i="32"/>
  <c r="M113" i="32"/>
  <c r="M114" i="32"/>
  <c r="M53" i="32"/>
  <c r="M250" i="32"/>
  <c r="M84" i="32"/>
  <c r="M138" i="32"/>
  <c r="M117" i="32"/>
  <c r="M108" i="32"/>
  <c r="M80" i="32"/>
  <c r="M91" i="32"/>
  <c r="M83" i="32"/>
  <c r="M71" i="32"/>
  <c r="M237" i="32"/>
  <c r="M146" i="32"/>
  <c r="M116" i="32"/>
  <c r="M98" i="32"/>
  <c r="M142" i="32"/>
  <c r="M242" i="32"/>
  <c r="M118" i="32"/>
  <c r="M94" i="32"/>
  <c r="M76" i="32"/>
  <c r="M52" i="32"/>
  <c r="M247" i="32"/>
  <c r="M110" i="32"/>
  <c r="M72" i="32"/>
  <c r="M263" i="32"/>
  <c r="M104" i="32"/>
  <c r="M236" i="32"/>
  <c r="M107" i="32"/>
  <c r="M45" i="32"/>
  <c r="M90" i="32"/>
  <c r="M137" i="32"/>
  <c r="M93" i="32"/>
  <c r="M106" i="32"/>
  <c r="M249" i="32"/>
  <c r="M244" i="32"/>
  <c r="M109" i="32"/>
  <c r="M79" i="32"/>
  <c r="M55" i="32"/>
  <c r="M245" i="32"/>
  <c r="M103" i="32"/>
  <c r="M136" i="32"/>
  <c r="M105" i="32"/>
  <c r="M134" i="32"/>
  <c r="M239" i="32"/>
  <c r="M261" i="32"/>
  <c r="M240" i="32"/>
  <c r="M101" i="32"/>
  <c r="M78" i="32"/>
  <c r="R255" i="32"/>
  <c r="R87" i="32"/>
  <c r="S261" i="32"/>
  <c r="S92" i="32"/>
  <c r="S91" i="32"/>
  <c r="S237" i="32"/>
  <c r="S146" i="32"/>
  <c r="S109" i="32"/>
  <c r="S80" i="32"/>
  <c r="S53" i="32"/>
  <c r="S238" i="32"/>
  <c r="S251" i="32"/>
  <c r="S252" i="32"/>
  <c r="S77" i="32"/>
  <c r="S148" i="32"/>
  <c r="S147" i="32"/>
  <c r="S138" i="32"/>
  <c r="S101" i="32"/>
  <c r="S79" i="32"/>
  <c r="S108" i="32"/>
  <c r="S76" i="32"/>
  <c r="S263" i="32"/>
  <c r="S244" i="32"/>
  <c r="S260" i="32"/>
  <c r="S140" i="32"/>
  <c r="S139" i="32"/>
  <c r="S118" i="32"/>
  <c r="S95" i="32"/>
  <c r="S78" i="32"/>
  <c r="S52" i="32"/>
  <c r="S248" i="32"/>
  <c r="S236" i="32"/>
  <c r="S241" i="32"/>
  <c r="S111" i="32"/>
  <c r="S110" i="32"/>
  <c r="S243" i="32"/>
  <c r="S71" i="32"/>
  <c r="S94" i="32"/>
  <c r="S240" i="32"/>
  <c r="S142" i="32"/>
  <c r="S141" i="32"/>
  <c r="S104" i="32"/>
  <c r="S103" i="32"/>
  <c r="S102" i="32"/>
  <c r="S135" i="32"/>
  <c r="S73" i="32"/>
  <c r="S45" i="32"/>
  <c r="S262" i="32"/>
  <c r="S134" i="32"/>
  <c r="S113" i="32"/>
  <c r="S90" i="32"/>
  <c r="S83" i="32"/>
  <c r="S246" i="32"/>
  <c r="S115" i="32"/>
  <c r="S54" i="32"/>
  <c r="S245" i="32"/>
  <c r="S239" i="32"/>
  <c r="S106" i="32"/>
  <c r="S98" i="32"/>
  <c r="S250" i="32"/>
  <c r="S242" i="32"/>
  <c r="S117" i="32"/>
  <c r="S93" i="32"/>
  <c r="S72" i="32"/>
  <c r="S136" i="32"/>
  <c r="S114" i="32"/>
  <c r="S105" i="32"/>
  <c r="S84" i="32"/>
  <c r="S249" i="32"/>
  <c r="S137" i="32"/>
  <c r="S107" i="32"/>
  <c r="S247" i="32"/>
  <c r="S55" i="32"/>
  <c r="S116" i="32"/>
  <c r="AH68" i="32"/>
  <c r="AH60" i="32"/>
  <c r="AH217" i="32"/>
  <c r="AH58" i="32"/>
  <c r="AH61" i="32"/>
  <c r="AH216" i="32"/>
  <c r="AH222" i="32"/>
  <c r="AH213" i="32"/>
  <c r="AH215" i="32"/>
  <c r="AH212" i="32"/>
  <c r="AH214" i="32"/>
  <c r="AH223" i="32"/>
  <c r="AH67" i="32"/>
  <c r="AH211" i="32"/>
  <c r="AH64" i="32"/>
  <c r="AH59" i="32"/>
  <c r="AH44" i="32"/>
  <c r="K203" i="32"/>
  <c r="K207" i="32"/>
  <c r="K187" i="32"/>
  <c r="K201" i="32"/>
  <c r="K198" i="32"/>
  <c r="K205" i="32"/>
  <c r="K179" i="32"/>
  <c r="K193" i="32"/>
  <c r="K182" i="32"/>
  <c r="K197" i="32"/>
  <c r="K202" i="32"/>
  <c r="K185" i="32"/>
  <c r="K183" i="32"/>
  <c r="K189" i="32"/>
  <c r="K194" i="32"/>
  <c r="K177" i="32"/>
  <c r="K206" i="32"/>
  <c r="K181" i="32"/>
  <c r="K186" i="32"/>
  <c r="K191" i="32"/>
  <c r="K204" i="32"/>
  <c r="K178" i="32"/>
  <c r="K200" i="32"/>
  <c r="K192" i="32"/>
  <c r="AH252" i="32"/>
  <c r="AH260" i="32"/>
  <c r="AH80" i="32"/>
  <c r="AH92" i="32"/>
  <c r="AH148" i="32"/>
  <c r="AH147" i="32"/>
  <c r="AH138" i="32"/>
  <c r="AH108" i="32"/>
  <c r="AH117" i="32"/>
  <c r="AH53" i="32"/>
  <c r="AH244" i="32"/>
  <c r="AH245" i="32"/>
  <c r="AH79" i="32"/>
  <c r="AH141" i="32"/>
  <c r="AH140" i="32"/>
  <c r="AH139" i="32"/>
  <c r="AH118" i="32"/>
  <c r="AH94" i="32"/>
  <c r="AH109" i="32"/>
  <c r="AH249" i="32"/>
  <c r="AH237" i="32"/>
  <c r="AH78" i="32"/>
  <c r="AH113" i="32"/>
  <c r="AH111" i="32"/>
  <c r="AH110" i="32"/>
  <c r="AH72" i="32"/>
  <c r="AH55" i="32"/>
  <c r="AH241" i="32"/>
  <c r="AH239" i="32"/>
  <c r="AH71" i="32"/>
  <c r="AH105" i="32"/>
  <c r="AH104" i="32"/>
  <c r="AH103" i="32"/>
  <c r="AH102" i="32"/>
  <c r="AH137" i="32"/>
  <c r="AH101" i="32"/>
  <c r="AH263" i="32"/>
  <c r="AH135" i="32"/>
  <c r="AH142" i="32"/>
  <c r="AH98" i="32"/>
  <c r="AH90" i="32"/>
  <c r="AH83" i="32"/>
  <c r="AH261" i="32"/>
  <c r="AH77" i="32"/>
  <c r="AH54" i="32"/>
  <c r="AH248" i="32"/>
  <c r="AH115" i="32"/>
  <c r="AH134" i="32"/>
  <c r="AH91" i="32"/>
  <c r="AH84" i="32"/>
  <c r="AH247" i="32"/>
  <c r="AH243" i="32"/>
  <c r="AH73" i="32"/>
  <c r="AH45" i="32"/>
  <c r="AH240" i="32"/>
  <c r="AH107" i="32"/>
  <c r="AH114" i="32"/>
  <c r="AH251" i="32"/>
  <c r="AH52" i="32"/>
  <c r="AH238" i="32"/>
  <c r="AH136" i="32"/>
  <c r="AH246" i="32"/>
  <c r="AH76" i="32"/>
  <c r="AH262" i="32"/>
  <c r="AH93" i="32"/>
  <c r="AH106" i="32"/>
  <c r="AH242" i="32"/>
  <c r="AH250" i="32"/>
  <c r="AH146" i="32"/>
  <c r="AH116" i="32"/>
  <c r="AH236" i="32"/>
  <c r="AH95" i="32"/>
  <c r="U264" i="32"/>
  <c r="P255" i="32"/>
  <c r="P87" i="32"/>
  <c r="Q241" i="32"/>
  <c r="Q94" i="32"/>
  <c r="Q93" i="32"/>
  <c r="Q141" i="32"/>
  <c r="Q237" i="32"/>
  <c r="Q248" i="32"/>
  <c r="Q117" i="32"/>
  <c r="Q118" i="32"/>
  <c r="Q71" i="32"/>
  <c r="Q263" i="32"/>
  <c r="Q72" i="32"/>
  <c r="Q142" i="32"/>
  <c r="Q113" i="32"/>
  <c r="Q148" i="32"/>
  <c r="Q147" i="32"/>
  <c r="Q109" i="32"/>
  <c r="Q55" i="32"/>
  <c r="Q77" i="32"/>
  <c r="Q261" i="32"/>
  <c r="Q262" i="32"/>
  <c r="Q134" i="32"/>
  <c r="Q105" i="32"/>
  <c r="Q140" i="32"/>
  <c r="Q139" i="32"/>
  <c r="Q101" i="32"/>
  <c r="Q110" i="32"/>
  <c r="Q45" i="32"/>
  <c r="Q260" i="32"/>
  <c r="Q246" i="32"/>
  <c r="Q243" i="32"/>
  <c r="Q114" i="32"/>
  <c r="Q98" i="32"/>
  <c r="Q111" i="32"/>
  <c r="Q95" i="32"/>
  <c r="Q54" i="32"/>
  <c r="Q138" i="32"/>
  <c r="Q245" i="32"/>
  <c r="Q238" i="32"/>
  <c r="Q236" i="32"/>
  <c r="Q106" i="32"/>
  <c r="Q91" i="32"/>
  <c r="Q104" i="32"/>
  <c r="Q103" i="32"/>
  <c r="Q73" i="32"/>
  <c r="Q102" i="32"/>
  <c r="Q250" i="32"/>
  <c r="Q136" i="32"/>
  <c r="Q135" i="32"/>
  <c r="Q92" i="32"/>
  <c r="Q76" i="32"/>
  <c r="Q90" i="32"/>
  <c r="Q83" i="32"/>
  <c r="Q247" i="32"/>
  <c r="Q80" i="32"/>
  <c r="Q249" i="32"/>
  <c r="Q108" i="32"/>
  <c r="Q107" i="32"/>
  <c r="Q239" i="32"/>
  <c r="Q251" i="32"/>
  <c r="Q52" i="32"/>
  <c r="Q137" i="32"/>
  <c r="Q146" i="32"/>
  <c r="Q78" i="32"/>
  <c r="Q240" i="32"/>
  <c r="Q242" i="32"/>
  <c r="Q79" i="32"/>
  <c r="Q116" i="32"/>
  <c r="Q115" i="32"/>
  <c r="Q252" i="32"/>
  <c r="Q53" i="32"/>
  <c r="Q84" i="32"/>
  <c r="Q244" i="32"/>
  <c r="W255" i="32"/>
  <c r="W87" i="32"/>
  <c r="X255" i="32"/>
  <c r="X87" i="32"/>
  <c r="AG245" i="32"/>
  <c r="AG238" i="32"/>
  <c r="AG135" i="32"/>
  <c r="AG106" i="32"/>
  <c r="AG91" i="32"/>
  <c r="AG104" i="32"/>
  <c r="AG241" i="32"/>
  <c r="AG246" i="32"/>
  <c r="AG115" i="32"/>
  <c r="AG262" i="32"/>
  <c r="AG251" i="32"/>
  <c r="AG248" i="32"/>
  <c r="AG137" i="32"/>
  <c r="AG102" i="32"/>
  <c r="AG79" i="32"/>
  <c r="AG243" i="32"/>
  <c r="AG107" i="32"/>
  <c r="AG252" i="32"/>
  <c r="AG240" i="32"/>
  <c r="AG147" i="32"/>
  <c r="AG117" i="32"/>
  <c r="AG77" i="32"/>
  <c r="AG78" i="32"/>
  <c r="AG260" i="32"/>
  <c r="AG136" i="32"/>
  <c r="AG93" i="32"/>
  <c r="AG141" i="32"/>
  <c r="AG148" i="32"/>
  <c r="AG139" i="32"/>
  <c r="AG109" i="32"/>
  <c r="AG71" i="32"/>
  <c r="AG54" i="32"/>
  <c r="AG250" i="32"/>
  <c r="AG116" i="32"/>
  <c r="AG237" i="32"/>
  <c r="AG113" i="32"/>
  <c r="AG140" i="32"/>
  <c r="AG111" i="32"/>
  <c r="AG101" i="32"/>
  <c r="AG138" i="32"/>
  <c r="AG45" i="32"/>
  <c r="AG242" i="32"/>
  <c r="AG108" i="32"/>
  <c r="AG142" i="32"/>
  <c r="AG105" i="32"/>
  <c r="AG103" i="32"/>
  <c r="AG95" i="32"/>
  <c r="AG55" i="32"/>
  <c r="AG249" i="32"/>
  <c r="AG94" i="32"/>
  <c r="AG134" i="32"/>
  <c r="AG98" i="32"/>
  <c r="AG90" i="32"/>
  <c r="AG83" i="32"/>
  <c r="AG73" i="32"/>
  <c r="AG146" i="32"/>
  <c r="AG261" i="32"/>
  <c r="AG239" i="32"/>
  <c r="AG92" i="32"/>
  <c r="AG53" i="32"/>
  <c r="AG52" i="32"/>
  <c r="AG236" i="32"/>
  <c r="AG110" i="32"/>
  <c r="AG80" i="32"/>
  <c r="AG84" i="32"/>
  <c r="AG244" i="32"/>
  <c r="AG247" i="32"/>
  <c r="AG118" i="32"/>
  <c r="AG263" i="32"/>
  <c r="AG72" i="32"/>
  <c r="AG76" i="32"/>
  <c r="AG114" i="32"/>
  <c r="AJ121" i="32"/>
  <c r="AJ130" i="32"/>
  <c r="AJ125" i="32"/>
  <c r="AJ122" i="32"/>
  <c r="AJ128" i="32"/>
  <c r="AJ124" i="32"/>
  <c r="AJ127" i="32"/>
  <c r="AJ131" i="32"/>
  <c r="AJ126" i="32"/>
  <c r="AJ129" i="32"/>
  <c r="AJ123" i="32"/>
  <c r="AJ228" i="32"/>
  <c r="J198" i="32"/>
  <c r="J204" i="32"/>
  <c r="J206" i="32"/>
  <c r="J190" i="32"/>
  <c r="J178" i="32"/>
  <c r="J180" i="32"/>
  <c r="J191" i="32"/>
  <c r="J174" i="32"/>
  <c r="J203" i="32"/>
  <c r="J207" i="32"/>
  <c r="J183" i="32"/>
  <c r="J205" i="32"/>
  <c r="J187" i="32"/>
  <c r="J201" i="32"/>
  <c r="J179" i="32"/>
  <c r="J193" i="32"/>
  <c r="J181" i="32"/>
  <c r="J194" i="32"/>
  <c r="J177" i="32"/>
  <c r="J189" i="32"/>
  <c r="J202" i="32"/>
  <c r="J185" i="32"/>
  <c r="J192" i="32"/>
  <c r="S264" i="32"/>
  <c r="J264" i="32"/>
  <c r="V194" i="32"/>
  <c r="V177" i="32"/>
  <c r="V191" i="32"/>
  <c r="V205" i="32"/>
  <c r="V204" i="32"/>
  <c r="V186" i="32"/>
  <c r="V183" i="32"/>
  <c r="V197" i="32"/>
  <c r="V178" i="32"/>
  <c r="V200" i="32"/>
  <c r="V175" i="32"/>
  <c r="V189" i="32"/>
  <c r="V180" i="32"/>
  <c r="V192" i="32"/>
  <c r="V181" i="32"/>
  <c r="V207" i="32"/>
  <c r="V184" i="32"/>
  <c r="V198" i="32"/>
  <c r="V173" i="32"/>
  <c r="V201" i="32"/>
  <c r="V176" i="32"/>
  <c r="V190" i="32"/>
  <c r="V203" i="32"/>
  <c r="V193" i="32"/>
  <c r="V206" i="32"/>
  <c r="V182" i="32"/>
  <c r="V187" i="32"/>
  <c r="V202" i="32"/>
  <c r="V185" i="32"/>
  <c r="V174" i="32"/>
  <c r="V179" i="32"/>
  <c r="AC202" i="32"/>
  <c r="AC185" i="32"/>
  <c r="AC174" i="32"/>
  <c r="AC181" i="32"/>
  <c r="AC194" i="32"/>
  <c r="AC177" i="32"/>
  <c r="AC191" i="32"/>
  <c r="AC204" i="32"/>
  <c r="AC186" i="32"/>
  <c r="AC183" i="32"/>
  <c r="AC178" i="32"/>
  <c r="AC200" i="32"/>
  <c r="AC175" i="32"/>
  <c r="AC180" i="32"/>
  <c r="AC192" i="32"/>
  <c r="AC205" i="32"/>
  <c r="AC203" i="32"/>
  <c r="AC207" i="32"/>
  <c r="AC184" i="32"/>
  <c r="AC198" i="32"/>
  <c r="AC197" i="32"/>
  <c r="AC179" i="32"/>
  <c r="AC193" i="32"/>
  <c r="AC206" i="32"/>
  <c r="AC182" i="32"/>
  <c r="AC173" i="32"/>
  <c r="AC187" i="32"/>
  <c r="AC201" i="32"/>
  <c r="AC176" i="32"/>
  <c r="AC190" i="32"/>
  <c r="AC189" i="32"/>
  <c r="L221" i="30"/>
  <c r="U58" i="35" a="1"/>
  <c r="U58" i="35" s="1"/>
  <c r="AI112" i="34" l="1"/>
  <c r="V219" i="32"/>
  <c r="P219" i="32"/>
  <c r="J188" i="32"/>
  <c r="J199" i="32"/>
  <c r="L219" i="32"/>
  <c r="L221" i="32" s="1"/>
  <c r="T219" i="32"/>
  <c r="T221" i="32" s="1"/>
  <c r="AC219" i="32"/>
  <c r="AC221" i="32" s="1"/>
  <c r="X219" i="32"/>
  <c r="X221" i="32" s="1"/>
  <c r="AH219" i="32"/>
  <c r="AH221" i="32" s="1"/>
  <c r="N219" i="32"/>
  <c r="AD219" i="32"/>
  <c r="AG219" i="32"/>
  <c r="W219" i="32"/>
  <c r="W221" i="32" s="1"/>
  <c r="H219" i="32"/>
  <c r="H221" i="32" s="1"/>
  <c r="Y219" i="32"/>
  <c r="Y221" i="32" s="1"/>
  <c r="J219" i="32"/>
  <c r="AA219" i="32"/>
  <c r="AA221" i="32" s="1"/>
  <c r="Q219" i="32"/>
  <c r="AE219" i="32"/>
  <c r="K219" i="32"/>
  <c r="G219" i="32"/>
  <c r="S219" i="32"/>
  <c r="S221" i="32" s="1"/>
  <c r="O219" i="32"/>
  <c r="O221" i="32" s="1"/>
  <c r="AI219" i="32"/>
  <c r="AJ219" i="32"/>
  <c r="AJ221" i="32" s="1"/>
  <c r="R219" i="32"/>
  <c r="I219" i="32"/>
  <c r="I221" i="32" s="1"/>
  <c r="M219" i="32"/>
  <c r="AB219" i="32"/>
  <c r="U219" i="32"/>
  <c r="U221" i="32" s="1"/>
  <c r="Z219" i="32"/>
  <c r="Z221" i="32" s="1"/>
  <c r="AF219" i="32"/>
  <c r="AF221" i="32" s="1"/>
  <c r="E199" i="30"/>
  <c r="V160" i="39" s="1"/>
  <c r="H188" i="32"/>
  <c r="G199" i="32"/>
  <c r="H199" i="32"/>
  <c r="P208" i="34"/>
  <c r="L208" i="34"/>
  <c r="AA188" i="34"/>
  <c r="AA199" i="34"/>
  <c r="AA208" i="34"/>
  <c r="H208" i="34"/>
  <c r="N208" i="34"/>
  <c r="K208" i="34"/>
  <c r="I208" i="34"/>
  <c r="O208" i="34"/>
  <c r="AB188" i="34"/>
  <c r="AB199" i="34"/>
  <c r="AB208" i="34"/>
  <c r="S208" i="34"/>
  <c r="AH188" i="34"/>
  <c r="AH208" i="34"/>
  <c r="AH199" i="34"/>
  <c r="M208" i="34"/>
  <c r="W188" i="34"/>
  <c r="W199" i="34"/>
  <c r="W208" i="34"/>
  <c r="AJ188" i="34"/>
  <c r="AJ199" i="34"/>
  <c r="AJ208" i="34"/>
  <c r="Y188" i="34"/>
  <c r="Y199" i="34"/>
  <c r="Y208" i="34"/>
  <c r="Z188" i="34"/>
  <c r="Z199" i="34"/>
  <c r="Z208" i="34"/>
  <c r="R208" i="34"/>
  <c r="AF188" i="34"/>
  <c r="AF199" i="34"/>
  <c r="AF208" i="34"/>
  <c r="AC188" i="34"/>
  <c r="AC199" i="34"/>
  <c r="AC208" i="34"/>
  <c r="U208" i="34"/>
  <c r="Q208" i="34"/>
  <c r="X188" i="34"/>
  <c r="X199" i="34"/>
  <c r="X208" i="34"/>
  <c r="V188" i="34"/>
  <c r="V199" i="34"/>
  <c r="V208" i="34"/>
  <c r="AD199" i="34"/>
  <c r="AD188" i="34"/>
  <c r="AD208" i="34"/>
  <c r="AG188" i="34"/>
  <c r="AG199" i="34"/>
  <c r="AG208" i="34"/>
  <c r="AE188" i="34"/>
  <c r="AE199" i="34"/>
  <c r="AE208" i="34"/>
  <c r="T188" i="34"/>
  <c r="T208" i="34"/>
  <c r="J208" i="34"/>
  <c r="AI188" i="34"/>
  <c r="AI199" i="34"/>
  <c r="AI208" i="34"/>
  <c r="G208" i="34"/>
  <c r="AD259" i="34"/>
  <c r="AD258" i="34"/>
  <c r="Z258" i="34"/>
  <c r="Z259" i="34"/>
  <c r="G259" i="34"/>
  <c r="G258" i="34"/>
  <c r="AC258" i="34"/>
  <c r="AC259" i="34"/>
  <c r="N259" i="34"/>
  <c r="N258" i="34"/>
  <c r="AJ259" i="34"/>
  <c r="AJ258" i="34"/>
  <c r="AI259" i="34"/>
  <c r="AI258" i="34"/>
  <c r="I258" i="34"/>
  <c r="I259" i="34"/>
  <c r="O258" i="34"/>
  <c r="O259" i="34"/>
  <c r="J258" i="34"/>
  <c r="J259" i="34"/>
  <c r="AF259" i="34"/>
  <c r="AF258" i="34"/>
  <c r="V258" i="34"/>
  <c r="V259" i="34"/>
  <c r="X259" i="34"/>
  <c r="X258" i="34"/>
  <c r="Q258" i="34"/>
  <c r="Q259" i="34"/>
  <c r="M258" i="34"/>
  <c r="M259" i="34"/>
  <c r="AB259" i="34"/>
  <c r="AB258" i="34"/>
  <c r="AH258" i="34"/>
  <c r="AH259" i="34"/>
  <c r="K258" i="34"/>
  <c r="K259" i="34"/>
  <c r="Y259" i="34"/>
  <c r="Y258" i="34"/>
  <c r="P258" i="34"/>
  <c r="P259" i="34"/>
  <c r="AE259" i="34"/>
  <c r="AE258" i="34"/>
  <c r="S258" i="34"/>
  <c r="S259" i="34"/>
  <c r="U259" i="34"/>
  <c r="U258" i="34"/>
  <c r="H258" i="34"/>
  <c r="H259" i="34"/>
  <c r="AG258" i="34"/>
  <c r="AG259" i="34"/>
  <c r="AA258" i="34"/>
  <c r="AA259" i="34"/>
  <c r="W259" i="34"/>
  <c r="W258" i="34"/>
  <c r="L259" i="34"/>
  <c r="L258" i="34"/>
  <c r="T259" i="34"/>
  <c r="T258" i="34"/>
  <c r="R258" i="34"/>
  <c r="R259" i="34"/>
  <c r="AE230" i="34"/>
  <c r="AE231" i="34"/>
  <c r="AE227" i="34"/>
  <c r="AE226" i="34"/>
  <c r="V230" i="34"/>
  <c r="V231" i="34"/>
  <c r="V227" i="34"/>
  <c r="V226" i="34"/>
  <c r="U231" i="34"/>
  <c r="U230" i="34"/>
  <c r="U227" i="34"/>
  <c r="U226" i="34"/>
  <c r="AB231" i="34"/>
  <c r="AB230" i="34"/>
  <c r="AB227" i="34"/>
  <c r="AB226" i="34"/>
  <c r="X231" i="34"/>
  <c r="X230" i="34"/>
  <c r="X226" i="34"/>
  <c r="X227" i="34"/>
  <c r="G230" i="34"/>
  <c r="G231" i="34"/>
  <c r="G227" i="34"/>
  <c r="G226" i="34"/>
  <c r="Z230" i="34"/>
  <c r="Z231" i="34"/>
  <c r="Z226" i="34"/>
  <c r="Z227" i="34"/>
  <c r="AA231" i="34"/>
  <c r="AA230" i="34"/>
  <c r="AA227" i="34"/>
  <c r="AA226" i="34"/>
  <c r="I230" i="34"/>
  <c r="I231" i="34"/>
  <c r="I226" i="34"/>
  <c r="I227" i="34"/>
  <c r="AF231" i="34"/>
  <c r="AF230" i="34"/>
  <c r="AF226" i="34"/>
  <c r="AF227" i="34"/>
  <c r="M231" i="34"/>
  <c r="M230" i="34"/>
  <c r="M227" i="34"/>
  <c r="M226" i="34"/>
  <c r="Q230" i="34"/>
  <c r="Q231" i="34"/>
  <c r="Q226" i="34"/>
  <c r="Q227" i="34"/>
  <c r="N230" i="34"/>
  <c r="N231" i="34"/>
  <c r="N227" i="34"/>
  <c r="N226" i="34"/>
  <c r="AI231" i="34"/>
  <c r="AI230" i="34"/>
  <c r="AI226" i="34"/>
  <c r="AI227" i="34"/>
  <c r="T231" i="34"/>
  <c r="T230" i="34"/>
  <c r="T227" i="34"/>
  <c r="T226" i="34"/>
  <c r="H231" i="34"/>
  <c r="H230" i="34"/>
  <c r="H226" i="34"/>
  <c r="H227" i="34"/>
  <c r="R230" i="34"/>
  <c r="R231" i="34"/>
  <c r="R226" i="34"/>
  <c r="R227" i="34"/>
  <c r="AH230" i="34"/>
  <c r="AH231" i="34"/>
  <c r="AH226" i="34"/>
  <c r="AH227" i="34"/>
  <c r="S231" i="34"/>
  <c r="S230" i="34"/>
  <c r="S227" i="34"/>
  <c r="S226" i="34"/>
  <c r="AJ231" i="34"/>
  <c r="AJ230" i="34"/>
  <c r="AJ227" i="34"/>
  <c r="AJ226" i="34"/>
  <c r="K231" i="34"/>
  <c r="K230" i="34"/>
  <c r="K226" i="34"/>
  <c r="K227" i="34"/>
  <c r="AC231" i="34"/>
  <c r="AC230" i="34"/>
  <c r="AC227" i="34"/>
  <c r="AC226" i="34"/>
  <c r="O230" i="34"/>
  <c r="O231" i="34"/>
  <c r="O227" i="34"/>
  <c r="O226" i="34"/>
  <c r="W230" i="34"/>
  <c r="W231" i="34"/>
  <c r="W227" i="34"/>
  <c r="W226" i="34"/>
  <c r="AD230" i="34"/>
  <c r="AD231" i="34"/>
  <c r="AD227" i="34"/>
  <c r="AD226" i="34"/>
  <c r="AG230" i="34"/>
  <c r="AG231" i="34"/>
  <c r="AG226" i="34"/>
  <c r="AG227" i="34"/>
  <c r="P231" i="34"/>
  <c r="P230" i="34"/>
  <c r="P226" i="34"/>
  <c r="P227" i="34"/>
  <c r="L231" i="34"/>
  <c r="L230" i="34"/>
  <c r="L227" i="34"/>
  <c r="L226" i="34"/>
  <c r="Y230" i="34"/>
  <c r="Y231" i="34"/>
  <c r="Y226" i="34"/>
  <c r="Y227" i="34"/>
  <c r="J230" i="34"/>
  <c r="J231" i="34"/>
  <c r="J226" i="34"/>
  <c r="J227" i="34"/>
  <c r="W149" i="34"/>
  <c r="G149" i="34"/>
  <c r="AB149" i="34"/>
  <c r="K149" i="34"/>
  <c r="E149" i="32"/>
  <c r="W111" i="39" s="1"/>
  <c r="R149" i="34"/>
  <c r="AF149" i="34"/>
  <c r="Y149" i="34"/>
  <c r="V149" i="34"/>
  <c r="U149" i="34"/>
  <c r="AD149" i="34"/>
  <c r="Z149" i="34"/>
  <c r="X149" i="34"/>
  <c r="AJ149" i="34"/>
  <c r="AA149" i="34"/>
  <c r="I149" i="34"/>
  <c r="S149" i="34"/>
  <c r="AE149" i="34"/>
  <c r="H149" i="34"/>
  <c r="J149" i="34"/>
  <c r="M149" i="34"/>
  <c r="N149" i="34"/>
  <c r="AI149" i="34"/>
  <c r="L149" i="34"/>
  <c r="O149" i="34"/>
  <c r="P149" i="34"/>
  <c r="AC149" i="34"/>
  <c r="AG149" i="34"/>
  <c r="AH149" i="34"/>
  <c r="Q149" i="34"/>
  <c r="E162" i="32"/>
  <c r="W124" i="39" s="1"/>
  <c r="E156" i="32"/>
  <c r="W118" i="39" s="1"/>
  <c r="E201" i="30"/>
  <c r="V162" i="39" s="1"/>
  <c r="Q112" i="34"/>
  <c r="M112" i="34"/>
  <c r="AF112" i="34"/>
  <c r="AB143" i="34"/>
  <c r="P112" i="34"/>
  <c r="G143" i="34"/>
  <c r="AH143" i="34"/>
  <c r="Q143" i="34"/>
  <c r="W143" i="34"/>
  <c r="AE112" i="34"/>
  <c r="R143" i="34"/>
  <c r="AJ112" i="34"/>
  <c r="AF143" i="34"/>
  <c r="Y143" i="34"/>
  <c r="V143" i="34"/>
  <c r="U143" i="34"/>
  <c r="AD143" i="34"/>
  <c r="AA112" i="34"/>
  <c r="Z143" i="34"/>
  <c r="X143" i="34"/>
  <c r="AJ143" i="34"/>
  <c r="U112" i="34"/>
  <c r="AA143" i="34"/>
  <c r="I143" i="34"/>
  <c r="S143" i="34"/>
  <c r="AE143" i="34"/>
  <c r="N112" i="34"/>
  <c r="H143" i="34"/>
  <c r="T112" i="34"/>
  <c r="J143" i="34"/>
  <c r="M143" i="34"/>
  <c r="N143" i="34"/>
  <c r="AI143" i="34"/>
  <c r="L143" i="34"/>
  <c r="K143" i="34"/>
  <c r="O143" i="34"/>
  <c r="T143" i="34"/>
  <c r="P143" i="34"/>
  <c r="AC143" i="34"/>
  <c r="S112" i="34"/>
  <c r="E143" i="32"/>
  <c r="W105" i="39" s="1"/>
  <c r="H112" i="34"/>
  <c r="AG143" i="34"/>
  <c r="AC112" i="34"/>
  <c r="AG112" i="34"/>
  <c r="K112" i="34"/>
  <c r="AH112" i="34"/>
  <c r="O112" i="34"/>
  <c r="W112" i="34"/>
  <c r="J112" i="34"/>
  <c r="Z112" i="34"/>
  <c r="V112" i="34"/>
  <c r="R112" i="34"/>
  <c r="X112" i="34"/>
  <c r="Y112" i="34"/>
  <c r="I112" i="34"/>
  <c r="F110" i="34"/>
  <c r="G112" i="34"/>
  <c r="AD112" i="34"/>
  <c r="E112" i="32"/>
  <c r="W73" i="39" s="1"/>
  <c r="E142" i="32"/>
  <c r="W104" i="39" s="1"/>
  <c r="G201" i="32"/>
  <c r="I201" i="32"/>
  <c r="AG221" i="32"/>
  <c r="Q195" i="34"/>
  <c r="Q268" i="34"/>
  <c r="Q196" i="34"/>
  <c r="Q170" i="34"/>
  <c r="Q267" i="34"/>
  <c r="U268" i="34"/>
  <c r="U196" i="34"/>
  <c r="U170" i="34"/>
  <c r="U267" i="34"/>
  <c r="U195" i="34"/>
  <c r="Z267" i="34"/>
  <c r="Z195" i="34"/>
  <c r="Z196" i="34"/>
  <c r="Z268" i="34"/>
  <c r="Z170" i="34"/>
  <c r="V196" i="34"/>
  <c r="V268" i="34"/>
  <c r="V170" i="34"/>
  <c r="V267" i="34"/>
  <c r="V195" i="34"/>
  <c r="L195" i="34"/>
  <c r="L196" i="34"/>
  <c r="L267" i="34"/>
  <c r="L170" i="34"/>
  <c r="L268" i="34"/>
  <c r="O170" i="34"/>
  <c r="O268" i="34"/>
  <c r="O195" i="34"/>
  <c r="O267" i="34"/>
  <c r="O196" i="34"/>
  <c r="AE170" i="34"/>
  <c r="AE268" i="34"/>
  <c r="AE195" i="34"/>
  <c r="AE267" i="34"/>
  <c r="AE196" i="34"/>
  <c r="J267" i="34"/>
  <c r="J195" i="34"/>
  <c r="J196" i="34"/>
  <c r="J268" i="34"/>
  <c r="J170" i="34"/>
  <c r="AD196" i="34"/>
  <c r="AD268" i="34"/>
  <c r="AD170" i="34"/>
  <c r="AD267" i="34"/>
  <c r="AD195" i="34"/>
  <c r="T195" i="34"/>
  <c r="T196" i="34"/>
  <c r="T267" i="34"/>
  <c r="T170" i="34"/>
  <c r="T268" i="34"/>
  <c r="AF170" i="34"/>
  <c r="AF268" i="34"/>
  <c r="AF195" i="34"/>
  <c r="AF196" i="34"/>
  <c r="AF267" i="34"/>
  <c r="R267" i="34"/>
  <c r="R195" i="34"/>
  <c r="R196" i="34"/>
  <c r="R268" i="34"/>
  <c r="R170" i="34"/>
  <c r="P170" i="34"/>
  <c r="P268" i="34"/>
  <c r="P195" i="34"/>
  <c r="P267" i="34"/>
  <c r="P196" i="34"/>
  <c r="AB195" i="34"/>
  <c r="AB196" i="34"/>
  <c r="AB267" i="34"/>
  <c r="AB170" i="34"/>
  <c r="AB268" i="34"/>
  <c r="AI195" i="34"/>
  <c r="AI267" i="34"/>
  <c r="AI196" i="34"/>
  <c r="AI170" i="34"/>
  <c r="AI268" i="34"/>
  <c r="W170" i="34"/>
  <c r="W268" i="34"/>
  <c r="W195" i="34"/>
  <c r="W267" i="34"/>
  <c r="W196" i="34"/>
  <c r="AA195" i="34"/>
  <c r="AA267" i="34"/>
  <c r="AA196" i="34"/>
  <c r="AA170" i="34"/>
  <c r="AA268" i="34"/>
  <c r="AH267" i="34"/>
  <c r="AH195" i="34"/>
  <c r="AH196" i="34"/>
  <c r="AH268" i="34"/>
  <c r="AH170" i="34"/>
  <c r="X170" i="34"/>
  <c r="X268" i="34"/>
  <c r="X195" i="34"/>
  <c r="X196" i="34"/>
  <c r="X267" i="34"/>
  <c r="G268" i="34"/>
  <c r="G170" i="34"/>
  <c r="G267" i="34"/>
  <c r="G195" i="34"/>
  <c r="G196" i="34"/>
  <c r="M268" i="34"/>
  <c r="M196" i="34"/>
  <c r="M170" i="34"/>
  <c r="M267" i="34"/>
  <c r="M195" i="34"/>
  <c r="E208" i="32"/>
  <c r="W169" i="39" s="1"/>
  <c r="AG195" i="34"/>
  <c r="AG268" i="34"/>
  <c r="AG196" i="34"/>
  <c r="AG170" i="34"/>
  <c r="AG267" i="34"/>
  <c r="K195" i="34"/>
  <c r="K267" i="34"/>
  <c r="K196" i="34"/>
  <c r="K170" i="34"/>
  <c r="K268" i="34"/>
  <c r="H170" i="34"/>
  <c r="H268" i="34"/>
  <c r="H195" i="34"/>
  <c r="H267" i="34"/>
  <c r="H196" i="34"/>
  <c r="AC268" i="34"/>
  <c r="AC196" i="34"/>
  <c r="AC170" i="34"/>
  <c r="AC267" i="34"/>
  <c r="AC195" i="34"/>
  <c r="I195" i="34"/>
  <c r="I268" i="34"/>
  <c r="I196" i="34"/>
  <c r="I170" i="34"/>
  <c r="I267" i="34"/>
  <c r="Y195" i="34"/>
  <c r="Y268" i="34"/>
  <c r="Y196" i="34"/>
  <c r="Y170" i="34"/>
  <c r="Y267" i="34"/>
  <c r="N196" i="34"/>
  <c r="N268" i="34"/>
  <c r="N170" i="34"/>
  <c r="N267" i="34"/>
  <c r="N195" i="34"/>
  <c r="S195" i="34"/>
  <c r="S267" i="34"/>
  <c r="S196" i="34"/>
  <c r="S170" i="34"/>
  <c r="S268" i="34"/>
  <c r="AJ195" i="34"/>
  <c r="AJ196" i="34"/>
  <c r="AJ267" i="34"/>
  <c r="AJ170" i="34"/>
  <c r="AJ268" i="34"/>
  <c r="U56" i="37" a="1"/>
  <c r="U56" i="37" s="1"/>
  <c r="V221" i="32"/>
  <c r="H201" i="32"/>
  <c r="K221" i="32"/>
  <c r="N221" i="32"/>
  <c r="E204" i="32"/>
  <c r="W165" i="39" s="1"/>
  <c r="E203" i="32"/>
  <c r="W164" i="39" s="1"/>
  <c r="E160" i="32"/>
  <c r="W122" i="39" s="1"/>
  <c r="AG264" i="34"/>
  <c r="AA264" i="34"/>
  <c r="U203" i="34"/>
  <c r="U177" i="34"/>
  <c r="U204" i="34"/>
  <c r="U198" i="34"/>
  <c r="U207" i="34"/>
  <c r="U194" i="34"/>
  <c r="U192" i="34"/>
  <c r="U189" i="34"/>
  <c r="U187" i="34"/>
  <c r="U179" i="34"/>
  <c r="U185" i="34"/>
  <c r="U181" i="34"/>
  <c r="H213" i="34"/>
  <c r="H59" i="34"/>
  <c r="H174" i="34" s="1"/>
  <c r="H212" i="34"/>
  <c r="H68" i="34"/>
  <c r="H211" i="34"/>
  <c r="H58" i="34"/>
  <c r="H173" i="34" s="1"/>
  <c r="H223" i="34"/>
  <c r="H67" i="34"/>
  <c r="H215" i="34"/>
  <c r="H64" i="34"/>
  <c r="H216" i="34"/>
  <c r="H61" i="34"/>
  <c r="H176" i="34" s="1"/>
  <c r="H214" i="34"/>
  <c r="H60" i="34"/>
  <c r="H222" i="34"/>
  <c r="H217" i="34"/>
  <c r="H44" i="34"/>
  <c r="O255" i="34"/>
  <c r="O87" i="34"/>
  <c r="O184" i="34" s="1"/>
  <c r="AF43" i="34"/>
  <c r="O159" i="34"/>
  <c r="O152" i="34"/>
  <c r="O197" i="34" s="1"/>
  <c r="O165" i="34"/>
  <c r="O161" i="34"/>
  <c r="O154" i="34"/>
  <c r="O200" i="34" s="1"/>
  <c r="O160" i="34"/>
  <c r="O164" i="34"/>
  <c r="O166" i="34"/>
  <c r="O153" i="34"/>
  <c r="O155" i="34"/>
  <c r="W264" i="34"/>
  <c r="V255" i="34"/>
  <c r="V87" i="34"/>
  <c r="S255" i="34"/>
  <c r="S87" i="34"/>
  <c r="S184" i="34" s="1"/>
  <c r="I213" i="34"/>
  <c r="I223" i="34"/>
  <c r="I44" i="34"/>
  <c r="I212" i="34"/>
  <c r="I59" i="34"/>
  <c r="I174" i="34" s="1"/>
  <c r="I211" i="34"/>
  <c r="I68" i="34"/>
  <c r="I217" i="34"/>
  <c r="I58" i="34"/>
  <c r="I173" i="34" s="1"/>
  <c r="I222" i="34"/>
  <c r="I67" i="34"/>
  <c r="I214" i="34"/>
  <c r="I64" i="34"/>
  <c r="I216" i="34"/>
  <c r="I61" i="34"/>
  <c r="I176" i="34" s="1"/>
  <c r="I60" i="34"/>
  <c r="I175" i="34" s="1"/>
  <c r="I215" i="34"/>
  <c r="L264" i="34"/>
  <c r="AG244" i="34"/>
  <c r="AG241" i="34"/>
  <c r="AG263" i="34"/>
  <c r="AG137" i="34"/>
  <c r="AG103" i="34"/>
  <c r="AG109" i="34"/>
  <c r="AG92" i="34"/>
  <c r="AG113" i="34"/>
  <c r="AG105" i="34"/>
  <c r="AG236" i="34"/>
  <c r="AG246" i="34"/>
  <c r="AG240" i="34"/>
  <c r="AG83" i="34"/>
  <c r="AG101" i="34"/>
  <c r="AG79" i="34"/>
  <c r="AG71" i="34"/>
  <c r="AG76" i="34"/>
  <c r="AG251" i="34"/>
  <c r="AG238" i="34"/>
  <c r="AG141" i="34"/>
  <c r="AG104" i="34"/>
  <c r="AG45" i="34"/>
  <c r="AG95" i="34"/>
  <c r="AG148" i="34"/>
  <c r="AG107" i="34"/>
  <c r="AG53" i="34"/>
  <c r="AG243" i="34"/>
  <c r="AG252" i="34"/>
  <c r="AG239" i="34"/>
  <c r="AG90" i="34"/>
  <c r="AG118" i="34"/>
  <c r="AG73" i="34"/>
  <c r="AG138" i="34"/>
  <c r="AG91" i="34"/>
  <c r="AG140" i="34"/>
  <c r="AG262" i="34"/>
  <c r="AG248" i="34"/>
  <c r="AG147" i="34"/>
  <c r="AG84" i="34"/>
  <c r="AG110" i="34"/>
  <c r="AG116" i="34"/>
  <c r="AG115" i="34"/>
  <c r="AG80" i="34"/>
  <c r="AG98" i="34"/>
  <c r="AG261" i="34"/>
  <c r="AG250" i="34"/>
  <c r="AG247" i="34"/>
  <c r="AG139" i="34"/>
  <c r="AG52" i="34"/>
  <c r="AG102" i="34"/>
  <c r="AG108" i="34"/>
  <c r="AG106" i="34"/>
  <c r="AG78" i="34"/>
  <c r="AG54" i="34"/>
  <c r="AG237" i="34"/>
  <c r="AG249" i="34"/>
  <c r="AG134" i="34"/>
  <c r="AG136" i="34"/>
  <c r="AG111" i="34"/>
  <c r="AG117" i="34"/>
  <c r="AG72" i="34"/>
  <c r="AG93" i="34"/>
  <c r="AG114" i="34"/>
  <c r="AG94" i="34"/>
  <c r="AG77" i="34"/>
  <c r="AG245" i="34"/>
  <c r="AG55" i="34"/>
  <c r="AG242" i="34"/>
  <c r="AG142" i="34"/>
  <c r="AG260" i="34"/>
  <c r="AG146" i="34"/>
  <c r="AG135" i="34"/>
  <c r="X218" i="34"/>
  <c r="X228" i="34"/>
  <c r="X124" i="34"/>
  <c r="X122" i="34"/>
  <c r="X131" i="34"/>
  <c r="X128" i="34"/>
  <c r="X130" i="34"/>
  <c r="X126" i="34"/>
  <c r="X129" i="34"/>
  <c r="X125" i="34"/>
  <c r="X121" i="34"/>
  <c r="X127" i="34"/>
  <c r="X123" i="34"/>
  <c r="AI255" i="34"/>
  <c r="AI87" i="34"/>
  <c r="R166" i="34"/>
  <c r="R155" i="34"/>
  <c r="R164" i="34"/>
  <c r="R153" i="34"/>
  <c r="R160" i="34"/>
  <c r="R161" i="34"/>
  <c r="R152" i="34"/>
  <c r="R197" i="34" s="1"/>
  <c r="R154" i="34"/>
  <c r="R200" i="34" s="1"/>
  <c r="R159" i="34"/>
  <c r="R165" i="34"/>
  <c r="R43" i="34"/>
  <c r="T264" i="34"/>
  <c r="U160" i="34"/>
  <c r="U153" i="34"/>
  <c r="U165" i="34"/>
  <c r="U164" i="34"/>
  <c r="U155" i="34"/>
  <c r="U166" i="34"/>
  <c r="U154" i="34"/>
  <c r="U200" i="34" s="1"/>
  <c r="U152" i="34"/>
  <c r="U197" i="34" s="1"/>
  <c r="U161" i="34"/>
  <c r="U159" i="34"/>
  <c r="G228" i="34"/>
  <c r="G126" i="34"/>
  <c r="G121" i="34"/>
  <c r="G131" i="34"/>
  <c r="G130" i="34"/>
  <c r="G129" i="34"/>
  <c r="G190" i="34" s="1"/>
  <c r="G127" i="34"/>
  <c r="G128" i="34"/>
  <c r="G123" i="34"/>
  <c r="G125" i="34"/>
  <c r="G122" i="34"/>
  <c r="G124" i="34"/>
  <c r="R255" i="34"/>
  <c r="R87" i="34"/>
  <c r="R184" i="34" s="1"/>
  <c r="G223" i="34"/>
  <c r="G217" i="34"/>
  <c r="G64" i="34"/>
  <c r="G215" i="34"/>
  <c r="G61" i="34"/>
  <c r="G176" i="34" s="1"/>
  <c r="G222" i="34"/>
  <c r="G60" i="34"/>
  <c r="G214" i="34"/>
  <c r="G44" i="34"/>
  <c r="G213" i="34"/>
  <c r="G59" i="34"/>
  <c r="G174" i="34" s="1"/>
  <c r="G212" i="34"/>
  <c r="G68" i="34"/>
  <c r="G216" i="34"/>
  <c r="G67" i="34"/>
  <c r="G58" i="34"/>
  <c r="G173" i="34" s="1"/>
  <c r="G211" i="34"/>
  <c r="AH242" i="34"/>
  <c r="AH245" i="34"/>
  <c r="AH238" i="34"/>
  <c r="AH45" i="34"/>
  <c r="AH101" i="34"/>
  <c r="AH107" i="34"/>
  <c r="AH84" i="34"/>
  <c r="AH114" i="34"/>
  <c r="AH263" i="34"/>
  <c r="AH249" i="34"/>
  <c r="AH237" i="34"/>
  <c r="AH146" i="34"/>
  <c r="AH134" i="34"/>
  <c r="AH95" i="34"/>
  <c r="AH93" i="34"/>
  <c r="AH106" i="34"/>
  <c r="AH142" i="34"/>
  <c r="AH53" i="34"/>
  <c r="AH244" i="34"/>
  <c r="AH241" i="34"/>
  <c r="AH247" i="34"/>
  <c r="AH138" i="34"/>
  <c r="AH118" i="34"/>
  <c r="AH73" i="34"/>
  <c r="AH80" i="34"/>
  <c r="AH90" i="34"/>
  <c r="AH98" i="34"/>
  <c r="AH236" i="34"/>
  <c r="AH260" i="34"/>
  <c r="AH246" i="34"/>
  <c r="AH135" i="34"/>
  <c r="AH110" i="34"/>
  <c r="AH116" i="34"/>
  <c r="AH79" i="34"/>
  <c r="AH77" i="34"/>
  <c r="AH54" i="34"/>
  <c r="AH251" i="34"/>
  <c r="AH252" i="34"/>
  <c r="AH141" i="34"/>
  <c r="AH136" i="34"/>
  <c r="AH102" i="34"/>
  <c r="AH108" i="34"/>
  <c r="AH78" i="34"/>
  <c r="AH139" i="34"/>
  <c r="AH92" i="34"/>
  <c r="AH243" i="34"/>
  <c r="AH248" i="34"/>
  <c r="AH239" i="34"/>
  <c r="AH111" i="34"/>
  <c r="AH147" i="34"/>
  <c r="AH94" i="34"/>
  <c r="AH71" i="34"/>
  <c r="AH113" i="34"/>
  <c r="AH52" i="34"/>
  <c r="AH250" i="34"/>
  <c r="AH261" i="34"/>
  <c r="AH140" i="34"/>
  <c r="AH83" i="34"/>
  <c r="AH109" i="34"/>
  <c r="AH115" i="34"/>
  <c r="AH137" i="34"/>
  <c r="AH91" i="34"/>
  <c r="AH105" i="34"/>
  <c r="AH148" i="34"/>
  <c r="AH103" i="34"/>
  <c r="AH117" i="34"/>
  <c r="AH72" i="34"/>
  <c r="AH55" i="34"/>
  <c r="AH104" i="34"/>
  <c r="AH240" i="34"/>
  <c r="AH262" i="34"/>
  <c r="AH76" i="34"/>
  <c r="AJ218" i="34"/>
  <c r="Q245" i="34"/>
  <c r="Q252" i="34"/>
  <c r="Q142" i="34"/>
  <c r="Q136" i="34"/>
  <c r="Q111" i="34"/>
  <c r="Q146" i="34"/>
  <c r="Q186" i="34" s="1"/>
  <c r="Q116" i="34"/>
  <c r="Q93" i="34"/>
  <c r="Q138" i="34"/>
  <c r="Q54" i="34"/>
  <c r="Q205" i="34" s="1"/>
  <c r="Q237" i="34"/>
  <c r="Q250" i="34"/>
  <c r="Q134" i="34"/>
  <c r="Q137" i="34"/>
  <c r="Q103" i="34"/>
  <c r="Q117" i="34"/>
  <c r="Q108" i="34"/>
  <c r="Q113" i="34"/>
  <c r="Q114" i="34"/>
  <c r="Q262" i="34"/>
  <c r="Q242" i="34"/>
  <c r="Q141" i="34"/>
  <c r="Q83" i="34"/>
  <c r="Q109" i="34"/>
  <c r="Q94" i="34"/>
  <c r="Q71" i="34"/>
  <c r="Q105" i="34"/>
  <c r="Q244" i="34"/>
  <c r="Q263" i="34"/>
  <c r="Q261" i="34"/>
  <c r="Q104" i="34"/>
  <c r="Q45" i="34"/>
  <c r="Q101" i="34"/>
  <c r="Q72" i="34"/>
  <c r="Q201" i="34" s="1"/>
  <c r="Q107" i="34"/>
  <c r="Q76" i="34"/>
  <c r="Q180" i="34" s="1"/>
  <c r="Q236" i="34"/>
  <c r="Q249" i="34"/>
  <c r="Q248" i="34"/>
  <c r="Q90" i="34"/>
  <c r="Q118" i="34"/>
  <c r="Q95" i="34"/>
  <c r="Q140" i="34"/>
  <c r="Q91" i="34"/>
  <c r="Q55" i="34"/>
  <c r="Q206" i="34" s="1"/>
  <c r="Q251" i="34"/>
  <c r="Q241" i="34"/>
  <c r="Q147" i="34"/>
  <c r="Q84" i="34"/>
  <c r="Q183" i="34" s="1"/>
  <c r="Q110" i="34"/>
  <c r="Q73" i="34"/>
  <c r="Q202" i="34" s="1"/>
  <c r="Q115" i="34"/>
  <c r="Q80" i="34"/>
  <c r="Q79" i="34"/>
  <c r="Q182" i="34" s="1"/>
  <c r="Q260" i="34"/>
  <c r="Q238" i="34"/>
  <c r="Q239" i="34"/>
  <c r="Q135" i="34"/>
  <c r="Q191" i="34" s="1"/>
  <c r="Q240" i="34"/>
  <c r="Q148" i="34"/>
  <c r="Q77" i="34"/>
  <c r="Q98" i="34"/>
  <c r="Q193" i="34" s="1"/>
  <c r="Q92" i="34"/>
  <c r="Q102" i="34"/>
  <c r="Q247" i="34"/>
  <c r="Q106" i="34"/>
  <c r="Q78" i="34"/>
  <c r="Q243" i="34"/>
  <c r="Q53" i="34"/>
  <c r="Q246" i="34"/>
  <c r="Q52" i="34"/>
  <c r="Q178" i="34" s="1"/>
  <c r="Q139" i="34"/>
  <c r="AF218" i="34"/>
  <c r="AD216" i="34"/>
  <c r="AD211" i="34"/>
  <c r="AD64" i="34"/>
  <c r="AD223" i="34"/>
  <c r="AD61" i="34"/>
  <c r="AD215" i="34"/>
  <c r="AD60" i="34"/>
  <c r="AD222" i="34"/>
  <c r="AD44" i="34"/>
  <c r="AD214" i="34"/>
  <c r="AD59" i="34"/>
  <c r="AD213" i="34"/>
  <c r="AD68" i="34"/>
  <c r="AD217" i="34"/>
  <c r="AD67" i="34"/>
  <c r="AD212" i="34"/>
  <c r="AD58" i="34"/>
  <c r="V161" i="34"/>
  <c r="V155" i="34"/>
  <c r="V154" i="34"/>
  <c r="V165" i="34"/>
  <c r="V160" i="34"/>
  <c r="V153" i="34"/>
  <c r="V166" i="34"/>
  <c r="V159" i="34"/>
  <c r="V164" i="34"/>
  <c r="V152" i="34"/>
  <c r="P43" i="34"/>
  <c r="R264" i="34"/>
  <c r="T154" i="34"/>
  <c r="T200" i="34" s="1"/>
  <c r="T166" i="34"/>
  <c r="T159" i="34"/>
  <c r="T152" i="34"/>
  <c r="T197" i="34" s="1"/>
  <c r="T164" i="34"/>
  <c r="T153" i="34"/>
  <c r="T161" i="34"/>
  <c r="T165" i="34"/>
  <c r="T160" i="34"/>
  <c r="T155" i="34"/>
  <c r="E211" i="32"/>
  <c r="W172" i="39" s="1"/>
  <c r="E58" i="32"/>
  <c r="W19" i="39" s="1"/>
  <c r="T51" i="37"/>
  <c r="P44" i="37"/>
  <c r="D49" i="37"/>
  <c r="D48" i="37"/>
  <c r="D52" i="37"/>
  <c r="D50" i="37"/>
  <c r="D51" i="37"/>
  <c r="D47" i="37"/>
  <c r="H49" i="37"/>
  <c r="L50" i="37"/>
  <c r="L54" i="37"/>
  <c r="L48" i="37"/>
  <c r="H50" i="37"/>
  <c r="L47" i="37"/>
  <c r="H47" i="37"/>
  <c r="L52" i="37"/>
  <c r="L53" i="37"/>
  <c r="L49" i="37"/>
  <c r="H52" i="37"/>
  <c r="H53" i="37"/>
  <c r="H55" i="37"/>
  <c r="H56" i="37"/>
  <c r="H54" i="37"/>
  <c r="L51" i="37"/>
  <c r="H48" i="37"/>
  <c r="H51" i="37"/>
  <c r="E130" i="32"/>
  <c r="W91" i="39" s="1"/>
  <c r="E131" i="32"/>
  <c r="W92" i="39" s="1"/>
  <c r="E241" i="32"/>
  <c r="W200" i="39" s="1"/>
  <c r="E237" i="32"/>
  <c r="W196" i="39" s="1"/>
  <c r="G183" i="32"/>
  <c r="E84" i="32"/>
  <c r="W45" i="39" s="1"/>
  <c r="E247" i="32"/>
  <c r="W206" i="39" s="1"/>
  <c r="E261" i="32"/>
  <c r="W221" i="39" s="1"/>
  <c r="E242" i="32"/>
  <c r="W201" i="39" s="1"/>
  <c r="E79" i="32"/>
  <c r="W40" i="39" s="1"/>
  <c r="E114" i="32"/>
  <c r="W75" i="39" s="1"/>
  <c r="E180" i="32"/>
  <c r="W141" i="39" s="1"/>
  <c r="E175" i="32"/>
  <c r="W136" i="39" s="1"/>
  <c r="E174" i="32"/>
  <c r="W135" i="39" s="1"/>
  <c r="E164" i="32"/>
  <c r="W127" i="39" s="1"/>
  <c r="E259" i="32"/>
  <c r="W219" i="39" s="1"/>
  <c r="Y164" i="34"/>
  <c r="Y154" i="34"/>
  <c r="Y155" i="34"/>
  <c r="Y161" i="34"/>
  <c r="Y166" i="34"/>
  <c r="Y159" i="34"/>
  <c r="Y152" i="34"/>
  <c r="Y165" i="34"/>
  <c r="Y153" i="34"/>
  <c r="Y160" i="34"/>
  <c r="AG154" i="34"/>
  <c r="AG161" i="34"/>
  <c r="AG165" i="34"/>
  <c r="AG164" i="34"/>
  <c r="AG153" i="34"/>
  <c r="AG155" i="34"/>
  <c r="AG160" i="34"/>
  <c r="AG152" i="34"/>
  <c r="AG159" i="34"/>
  <c r="AG166" i="34"/>
  <c r="Q177" i="34"/>
  <c r="Q204" i="34"/>
  <c r="Q207" i="34"/>
  <c r="Q187" i="34"/>
  <c r="Q192" i="34"/>
  <c r="Q203" i="34"/>
  <c r="Q179" i="34"/>
  <c r="Q198" i="34"/>
  <c r="Q194" i="34"/>
  <c r="Q185" i="34"/>
  <c r="Q189" i="34"/>
  <c r="Q181" i="34"/>
  <c r="AB43" i="34"/>
  <c r="Z124" i="34"/>
  <c r="Z130" i="34"/>
  <c r="Z123" i="34"/>
  <c r="Z131" i="34"/>
  <c r="Z122" i="34"/>
  <c r="Z228" i="34"/>
  <c r="Z129" i="34"/>
  <c r="Z127" i="34"/>
  <c r="Z121" i="34"/>
  <c r="Z125" i="34"/>
  <c r="Z126" i="34"/>
  <c r="Z128" i="34"/>
  <c r="AI43" i="34"/>
  <c r="W43" i="34"/>
  <c r="J218" i="34"/>
  <c r="U255" i="34"/>
  <c r="U87" i="34"/>
  <c r="U184" i="34" s="1"/>
  <c r="J161" i="34"/>
  <c r="J160" i="34"/>
  <c r="J154" i="34"/>
  <c r="J200" i="34" s="1"/>
  <c r="J165" i="34"/>
  <c r="J152" i="34"/>
  <c r="J197" i="34" s="1"/>
  <c r="J159" i="34"/>
  <c r="J166" i="34"/>
  <c r="J153" i="34"/>
  <c r="J164" i="34"/>
  <c r="J155" i="34"/>
  <c r="P152" i="34"/>
  <c r="P197" i="34" s="1"/>
  <c r="P154" i="34"/>
  <c r="P200" i="34" s="1"/>
  <c r="P165" i="34"/>
  <c r="P164" i="34"/>
  <c r="P160" i="34"/>
  <c r="P153" i="34"/>
  <c r="P159" i="34"/>
  <c r="P155" i="34"/>
  <c r="P166" i="34"/>
  <c r="P161" i="34"/>
  <c r="AD264" i="34"/>
  <c r="K255" i="34"/>
  <c r="K87" i="34"/>
  <c r="K184" i="34" s="1"/>
  <c r="AE152" i="34"/>
  <c r="AE165" i="34"/>
  <c r="AE161" i="34"/>
  <c r="AE154" i="34"/>
  <c r="AE160" i="34"/>
  <c r="AE159" i="34"/>
  <c r="AE155" i="34"/>
  <c r="AE153" i="34"/>
  <c r="AE164" i="34"/>
  <c r="AE166" i="34"/>
  <c r="Z264" i="34"/>
  <c r="M218" i="34"/>
  <c r="AC212" i="34"/>
  <c r="AC68" i="34"/>
  <c r="AC217" i="34"/>
  <c r="AC211" i="34"/>
  <c r="AC64" i="34"/>
  <c r="AC216" i="34"/>
  <c r="AC61" i="34"/>
  <c r="AC223" i="34"/>
  <c r="AC60" i="34"/>
  <c r="AC215" i="34"/>
  <c r="AC59" i="34"/>
  <c r="AC222" i="34"/>
  <c r="AC58" i="34"/>
  <c r="AC213" i="34"/>
  <c r="AC67" i="34"/>
  <c r="AC214" i="34"/>
  <c r="AC44" i="34"/>
  <c r="S154" i="34"/>
  <c r="S200" i="34" s="1"/>
  <c r="S155" i="34"/>
  <c r="S161" i="34"/>
  <c r="S160" i="34"/>
  <c r="S165" i="34"/>
  <c r="S153" i="34"/>
  <c r="S164" i="34"/>
  <c r="S166" i="34"/>
  <c r="S152" i="34"/>
  <c r="S197" i="34" s="1"/>
  <c r="S159" i="34"/>
  <c r="G244" i="34"/>
  <c r="G240" i="34"/>
  <c r="G146" i="34"/>
  <c r="G186" i="34" s="1"/>
  <c r="G54" i="34"/>
  <c r="G205" i="34" s="1"/>
  <c r="G83" i="34"/>
  <c r="G80" i="34"/>
  <c r="G137" i="34"/>
  <c r="G93" i="34"/>
  <c r="G247" i="34"/>
  <c r="G236" i="34"/>
  <c r="G242" i="34"/>
  <c r="G138" i="34"/>
  <c r="G113" i="34"/>
  <c r="G104" i="34"/>
  <c r="G139" i="34"/>
  <c r="G78" i="34"/>
  <c r="G95" i="34"/>
  <c r="G109" i="34"/>
  <c r="G239" i="34"/>
  <c r="G260" i="34"/>
  <c r="G241" i="34"/>
  <c r="G148" i="34"/>
  <c r="G105" i="34"/>
  <c r="G90" i="34"/>
  <c r="G118" i="34"/>
  <c r="G101" i="34"/>
  <c r="G79" i="34"/>
  <c r="G246" i="34"/>
  <c r="G252" i="34"/>
  <c r="G136" i="34"/>
  <c r="G147" i="34"/>
  <c r="G98" i="34"/>
  <c r="G84" i="34"/>
  <c r="G183" i="34" s="1"/>
  <c r="G110" i="34"/>
  <c r="G94" i="34"/>
  <c r="G45" i="34"/>
  <c r="G238" i="34"/>
  <c r="G251" i="34"/>
  <c r="G135" i="34"/>
  <c r="G191" i="34" s="1"/>
  <c r="G114" i="34"/>
  <c r="G91" i="34"/>
  <c r="G52" i="34"/>
  <c r="G102" i="34"/>
  <c r="G72" i="34"/>
  <c r="G115" i="34"/>
  <c r="G262" i="34"/>
  <c r="G243" i="34"/>
  <c r="G141" i="34"/>
  <c r="G106" i="34"/>
  <c r="G76" i="34"/>
  <c r="G180" i="34" s="1"/>
  <c r="G140" i="34"/>
  <c r="G250" i="34"/>
  <c r="G117" i="34"/>
  <c r="G73" i="34"/>
  <c r="G202" i="34" s="1"/>
  <c r="G237" i="34"/>
  <c r="G248" i="34"/>
  <c r="G249" i="34"/>
  <c r="G77" i="34"/>
  <c r="G142" i="34"/>
  <c r="G103" i="34"/>
  <c r="G107" i="34"/>
  <c r="G55" i="34"/>
  <c r="G206" i="34" s="1"/>
  <c r="G71" i="34"/>
  <c r="G261" i="34"/>
  <c r="G263" i="34"/>
  <c r="G92" i="34"/>
  <c r="G53" i="34"/>
  <c r="G111" i="34"/>
  <c r="G116" i="34"/>
  <c r="G108" i="34"/>
  <c r="G245" i="34"/>
  <c r="G134" i="34"/>
  <c r="Z218" i="34"/>
  <c r="G264" i="34"/>
  <c r="AA123" i="34"/>
  <c r="AA124" i="34"/>
  <c r="AA122" i="34"/>
  <c r="AA129" i="34"/>
  <c r="AA130" i="34"/>
  <c r="AA121" i="34"/>
  <c r="AA127" i="34"/>
  <c r="AA128" i="34"/>
  <c r="AA131" i="34"/>
  <c r="AA228" i="34"/>
  <c r="AA125" i="34"/>
  <c r="AA126" i="34"/>
  <c r="AA43" i="34"/>
  <c r="AC264" i="34"/>
  <c r="X191" i="34"/>
  <c r="X181" i="34"/>
  <c r="X202" i="34"/>
  <c r="X206" i="34"/>
  <c r="X198" i="34"/>
  <c r="X183" i="34"/>
  <c r="X173" i="34"/>
  <c r="X192" i="34"/>
  <c r="X194" i="34"/>
  <c r="X205" i="34"/>
  <c r="X175" i="34"/>
  <c r="X184" i="34"/>
  <c r="X193" i="34"/>
  <c r="X204" i="34"/>
  <c r="X180" i="34"/>
  <c r="X176" i="34"/>
  <c r="X203" i="34"/>
  <c r="X190" i="34"/>
  <c r="X187" i="34"/>
  <c r="X185" i="34"/>
  <c r="X200" i="34"/>
  <c r="X182" i="34"/>
  <c r="X179" i="34"/>
  <c r="X178" i="34"/>
  <c r="X197" i="34"/>
  <c r="X189" i="34"/>
  <c r="X207" i="34"/>
  <c r="X186" i="34"/>
  <c r="X201" i="34"/>
  <c r="X174" i="34"/>
  <c r="X177" i="34"/>
  <c r="N264" i="34"/>
  <c r="H218" i="34"/>
  <c r="I131" i="34"/>
  <c r="I128" i="34"/>
  <c r="I228" i="34"/>
  <c r="I127" i="34"/>
  <c r="I130" i="34"/>
  <c r="I124" i="34"/>
  <c r="I123" i="34"/>
  <c r="I129" i="34"/>
  <c r="I190" i="34" s="1"/>
  <c r="I121" i="34"/>
  <c r="I126" i="34"/>
  <c r="I122" i="34"/>
  <c r="I125" i="34"/>
  <c r="T255" i="34"/>
  <c r="T87" i="34"/>
  <c r="T184" i="34" s="1"/>
  <c r="L222" i="34"/>
  <c r="L44" i="34"/>
  <c r="L214" i="34"/>
  <c r="L67" i="34"/>
  <c r="L211" i="34"/>
  <c r="L59" i="34"/>
  <c r="L174" i="34" s="1"/>
  <c r="L212" i="34"/>
  <c r="L68" i="34"/>
  <c r="L217" i="34"/>
  <c r="L213" i="34"/>
  <c r="L58" i="34"/>
  <c r="L173" i="34" s="1"/>
  <c r="L216" i="34"/>
  <c r="L64" i="34"/>
  <c r="L215" i="34"/>
  <c r="L60" i="34"/>
  <c r="L175" i="34" s="1"/>
  <c r="L223" i="34"/>
  <c r="L61" i="34"/>
  <c r="L176" i="34" s="1"/>
  <c r="W244" i="34"/>
  <c r="W136" i="34"/>
  <c r="W146" i="34"/>
  <c r="W54" i="34"/>
  <c r="W142" i="34"/>
  <c r="W103" i="34"/>
  <c r="W137" i="34"/>
  <c r="W55" i="34"/>
  <c r="W95" i="34"/>
  <c r="W247" i="34"/>
  <c r="W236" i="34"/>
  <c r="W260" i="34"/>
  <c r="W138" i="34"/>
  <c r="W113" i="34"/>
  <c r="W83" i="34"/>
  <c r="W71" i="34"/>
  <c r="W134" i="34"/>
  <c r="W79" i="34"/>
  <c r="W239" i="34"/>
  <c r="W262" i="34"/>
  <c r="W250" i="34"/>
  <c r="W241" i="34"/>
  <c r="W105" i="34"/>
  <c r="W104" i="34"/>
  <c r="W139" i="34"/>
  <c r="W116" i="34"/>
  <c r="W72" i="34"/>
  <c r="W261" i="34"/>
  <c r="W251" i="34"/>
  <c r="W135" i="34"/>
  <c r="W147" i="34"/>
  <c r="W98" i="34"/>
  <c r="W90" i="34"/>
  <c r="W118" i="34"/>
  <c r="W107" i="34"/>
  <c r="W45" i="34"/>
  <c r="W246" i="34"/>
  <c r="W243" i="34"/>
  <c r="W252" i="34"/>
  <c r="W114" i="34"/>
  <c r="W91" i="34"/>
  <c r="W84" i="34"/>
  <c r="W110" i="34"/>
  <c r="W80" i="34"/>
  <c r="W117" i="34"/>
  <c r="W238" i="34"/>
  <c r="W263" i="34"/>
  <c r="W249" i="34"/>
  <c r="W106" i="34"/>
  <c r="W76" i="34"/>
  <c r="W52" i="34"/>
  <c r="W102" i="34"/>
  <c r="W78" i="34"/>
  <c r="W108" i="34"/>
  <c r="W237" i="34"/>
  <c r="W240" i="34"/>
  <c r="W141" i="34"/>
  <c r="W77" i="34"/>
  <c r="W148" i="34"/>
  <c r="W111" i="34"/>
  <c r="W93" i="34"/>
  <c r="W94" i="34"/>
  <c r="W73" i="34"/>
  <c r="W109" i="34"/>
  <c r="W101" i="34"/>
  <c r="W245" i="34"/>
  <c r="W115" i="34"/>
  <c r="W248" i="34"/>
  <c r="W242" i="34"/>
  <c r="W92" i="34"/>
  <c r="W140" i="34"/>
  <c r="W53" i="34"/>
  <c r="AH43" i="34"/>
  <c r="AJ264" i="34"/>
  <c r="AF228" i="34"/>
  <c r="AF124" i="34"/>
  <c r="AF123" i="34"/>
  <c r="AF128" i="34"/>
  <c r="AF126" i="34"/>
  <c r="AF130" i="34"/>
  <c r="AF121" i="34"/>
  <c r="AF129" i="34"/>
  <c r="AF125" i="34"/>
  <c r="AF131" i="34"/>
  <c r="AF127" i="34"/>
  <c r="AF122" i="34"/>
  <c r="AG214" i="34"/>
  <c r="AG64" i="34"/>
  <c r="AG223" i="34"/>
  <c r="AG61" i="34"/>
  <c r="AG216" i="34"/>
  <c r="AG60" i="34"/>
  <c r="AG213" i="34"/>
  <c r="AG215" i="34"/>
  <c r="AG44" i="34"/>
  <c r="AG212" i="34"/>
  <c r="AG59" i="34"/>
  <c r="AG211" i="34"/>
  <c r="AG68" i="34"/>
  <c r="AG222" i="34"/>
  <c r="AG67" i="34"/>
  <c r="AG217" i="34"/>
  <c r="AG58" i="34"/>
  <c r="X153" i="34"/>
  <c r="X166" i="34"/>
  <c r="X154" i="34"/>
  <c r="X159" i="34"/>
  <c r="X155" i="34"/>
  <c r="X152" i="34"/>
  <c r="X161" i="34"/>
  <c r="X165" i="34"/>
  <c r="X164" i="34"/>
  <c r="X160" i="34"/>
  <c r="V202" i="34"/>
  <c r="V184" i="34"/>
  <c r="V181" i="34"/>
  <c r="V180" i="34"/>
  <c r="V207" i="34"/>
  <c r="V203" i="34"/>
  <c r="V176" i="34"/>
  <c r="V173" i="34"/>
  <c r="V179" i="34"/>
  <c r="V193" i="34"/>
  <c r="V191" i="34"/>
  <c r="V204" i="34"/>
  <c r="V200" i="34"/>
  <c r="V185" i="34"/>
  <c r="V183" i="34"/>
  <c r="V194" i="34"/>
  <c r="V205" i="34"/>
  <c r="V206" i="34"/>
  <c r="V177" i="34"/>
  <c r="V175" i="34"/>
  <c r="V186" i="34"/>
  <c r="V201" i="34"/>
  <c r="V190" i="34"/>
  <c r="V178" i="34"/>
  <c r="V198" i="34"/>
  <c r="V192" i="34"/>
  <c r="V189" i="34"/>
  <c r="V174" i="34"/>
  <c r="V197" i="34"/>
  <c r="V182" i="34"/>
  <c r="V187" i="34"/>
  <c r="E216" i="32"/>
  <c r="W177" i="39" s="1"/>
  <c r="E223" i="32"/>
  <c r="W184" i="39" s="1"/>
  <c r="T52" i="37"/>
  <c r="Q44" i="37"/>
  <c r="E175" i="30"/>
  <c r="V136" i="39" s="1"/>
  <c r="E227" i="32"/>
  <c r="W188" i="39" s="1"/>
  <c r="E226" i="32"/>
  <c r="W187" i="39" s="1"/>
  <c r="G202" i="32"/>
  <c r="E73" i="32"/>
  <c r="W34" i="39" s="1"/>
  <c r="E83" i="32"/>
  <c r="W44" i="39" s="1"/>
  <c r="E105" i="32"/>
  <c r="W66" i="39" s="1"/>
  <c r="E103" i="32"/>
  <c r="W64" i="39" s="1"/>
  <c r="E260" i="32"/>
  <c r="W220" i="39" s="1"/>
  <c r="E248" i="32"/>
  <c r="W207" i="39" s="1"/>
  <c r="E101" i="32"/>
  <c r="W62" i="39" s="1"/>
  <c r="E246" i="32"/>
  <c r="W205" i="39" s="1"/>
  <c r="E80" i="32"/>
  <c r="W41" i="39" s="1"/>
  <c r="E207" i="32"/>
  <c r="W168" i="39" s="1"/>
  <c r="E173" i="32"/>
  <c r="W134" i="39" s="1"/>
  <c r="E177" i="32"/>
  <c r="W138" i="39" s="1"/>
  <c r="E161" i="32"/>
  <c r="W123" i="39" s="1"/>
  <c r="E264" i="32"/>
  <c r="W224" i="39" s="1"/>
  <c r="M130" i="34"/>
  <c r="M131" i="34"/>
  <c r="M127" i="34"/>
  <c r="M124" i="34"/>
  <c r="M123" i="34"/>
  <c r="M129" i="34"/>
  <c r="M190" i="34" s="1"/>
  <c r="M122" i="34"/>
  <c r="M128" i="34"/>
  <c r="M228" i="34"/>
  <c r="M121" i="34"/>
  <c r="M125" i="34"/>
  <c r="M126" i="34"/>
  <c r="J87" i="34"/>
  <c r="J184" i="34" s="1"/>
  <c r="J255" i="34"/>
  <c r="AG43" i="34"/>
  <c r="AD200" i="34"/>
  <c r="AD177" i="34"/>
  <c r="AD204" i="34"/>
  <c r="AD194" i="34"/>
  <c r="AD201" i="34"/>
  <c r="AD206" i="34"/>
  <c r="AD192" i="34"/>
  <c r="AD197" i="34"/>
  <c r="AD186" i="34"/>
  <c r="AD184" i="34"/>
  <c r="AD190" i="34"/>
  <c r="AD178" i="34"/>
  <c r="AD176" i="34"/>
  <c r="AD182" i="34"/>
  <c r="AD179" i="34"/>
  <c r="AD198" i="34"/>
  <c r="AD205" i="34"/>
  <c r="AD203" i="34"/>
  <c r="AD180" i="34"/>
  <c r="AD185" i="34"/>
  <c r="AD175" i="34"/>
  <c r="AD173" i="34"/>
  <c r="AD187" i="34"/>
  <c r="AD193" i="34"/>
  <c r="AD191" i="34"/>
  <c r="AD183" i="34"/>
  <c r="AD189" i="34"/>
  <c r="AD181" i="34"/>
  <c r="AD202" i="34"/>
  <c r="AD174" i="34"/>
  <c r="AD207" i="34"/>
  <c r="Q218" i="34"/>
  <c r="Q228" i="34"/>
  <c r="Q131" i="34"/>
  <c r="Q130" i="34"/>
  <c r="Q127" i="34"/>
  <c r="Q121" i="34"/>
  <c r="Q125" i="34"/>
  <c r="Q124" i="34"/>
  <c r="Q129" i="34"/>
  <c r="Q190" i="34" s="1"/>
  <c r="Q126" i="34"/>
  <c r="Q122" i="34"/>
  <c r="Q128" i="34"/>
  <c r="Q123" i="34"/>
  <c r="AE212" i="34"/>
  <c r="AE68" i="34"/>
  <c r="AE211" i="34"/>
  <c r="AE58" i="34"/>
  <c r="AE216" i="34"/>
  <c r="AE67" i="34"/>
  <c r="AE223" i="34"/>
  <c r="AE217" i="34"/>
  <c r="AE64" i="34"/>
  <c r="AE215" i="34"/>
  <c r="AE61" i="34"/>
  <c r="AE222" i="34"/>
  <c r="AE60" i="34"/>
  <c r="AE213" i="34"/>
  <c r="AE59" i="34"/>
  <c r="AE214" i="34"/>
  <c r="AE44" i="34"/>
  <c r="W152" i="34"/>
  <c r="W165" i="34"/>
  <c r="W161" i="34"/>
  <c r="W154" i="34"/>
  <c r="W160" i="34"/>
  <c r="W155" i="34"/>
  <c r="W153" i="34"/>
  <c r="W159" i="34"/>
  <c r="W166" i="34"/>
  <c r="W164" i="34"/>
  <c r="R263" i="34"/>
  <c r="R250" i="34"/>
  <c r="R141" i="34"/>
  <c r="R135" i="34"/>
  <c r="R191" i="34" s="1"/>
  <c r="R110" i="34"/>
  <c r="R116" i="34"/>
  <c r="R79" i="34"/>
  <c r="R182" i="34" s="1"/>
  <c r="R84" i="34"/>
  <c r="R183" i="34" s="1"/>
  <c r="R54" i="34"/>
  <c r="R205" i="34" s="1"/>
  <c r="R53" i="34"/>
  <c r="R262" i="34"/>
  <c r="R242" i="34"/>
  <c r="R148" i="34"/>
  <c r="R136" i="34"/>
  <c r="R102" i="34"/>
  <c r="R108" i="34"/>
  <c r="R78" i="34"/>
  <c r="R137" i="34"/>
  <c r="R142" i="34"/>
  <c r="R244" i="34"/>
  <c r="R249" i="34"/>
  <c r="R140" i="34"/>
  <c r="R111" i="34"/>
  <c r="R147" i="34"/>
  <c r="R94" i="34"/>
  <c r="R71" i="34"/>
  <c r="R98" i="34"/>
  <c r="R193" i="34" s="1"/>
  <c r="R106" i="34"/>
  <c r="R236" i="34"/>
  <c r="R241" i="34"/>
  <c r="R261" i="34"/>
  <c r="R103" i="34"/>
  <c r="R117" i="34"/>
  <c r="R72" i="34"/>
  <c r="R201" i="34" s="1"/>
  <c r="R55" i="34"/>
  <c r="R206" i="34" s="1"/>
  <c r="R114" i="34"/>
  <c r="R90" i="34"/>
  <c r="R251" i="34"/>
  <c r="R248" i="34"/>
  <c r="R247" i="34"/>
  <c r="R83" i="34"/>
  <c r="R109" i="34"/>
  <c r="R115" i="34"/>
  <c r="R113" i="34"/>
  <c r="R105" i="34"/>
  <c r="R77" i="34"/>
  <c r="R243" i="34"/>
  <c r="R240" i="34"/>
  <c r="R146" i="34"/>
  <c r="R186" i="34" s="1"/>
  <c r="R45" i="34"/>
  <c r="R101" i="34"/>
  <c r="R107" i="34"/>
  <c r="R104" i="34"/>
  <c r="R76" i="34"/>
  <c r="R180" i="34" s="1"/>
  <c r="R52" i="34"/>
  <c r="R178" i="34" s="1"/>
  <c r="R252" i="34"/>
  <c r="R237" i="34"/>
  <c r="R238" i="34"/>
  <c r="R118" i="34"/>
  <c r="R73" i="34"/>
  <c r="R202" i="34" s="1"/>
  <c r="R80" i="34"/>
  <c r="R91" i="34"/>
  <c r="R92" i="34"/>
  <c r="R139" i="34"/>
  <c r="R260" i="34"/>
  <c r="R245" i="34"/>
  <c r="R138" i="34"/>
  <c r="R134" i="34"/>
  <c r="R95" i="34"/>
  <c r="R93" i="34"/>
  <c r="R239" i="34"/>
  <c r="R246" i="34"/>
  <c r="AB211" i="34"/>
  <c r="AB67" i="34"/>
  <c r="AB213" i="34"/>
  <c r="AB59" i="34"/>
  <c r="AB217" i="34"/>
  <c r="AB212" i="34"/>
  <c r="AB68" i="34"/>
  <c r="AB216" i="34"/>
  <c r="AB64" i="34"/>
  <c r="AB223" i="34"/>
  <c r="AB61" i="34"/>
  <c r="AB215" i="34"/>
  <c r="AB60" i="34"/>
  <c r="AB214" i="34"/>
  <c r="AB58" i="34"/>
  <c r="AB44" i="34"/>
  <c r="AB222" i="34"/>
  <c r="AI264" i="34"/>
  <c r="K43" i="34"/>
  <c r="AJ216" i="34"/>
  <c r="AJ64" i="34"/>
  <c r="AJ223" i="34"/>
  <c r="AJ61" i="34"/>
  <c r="AJ215" i="34"/>
  <c r="AJ60" i="34"/>
  <c r="AJ222" i="34"/>
  <c r="AJ44" i="34"/>
  <c r="AJ214" i="34"/>
  <c r="AJ59" i="34"/>
  <c r="AJ211" i="34"/>
  <c r="AJ68" i="34"/>
  <c r="AJ217" i="34"/>
  <c r="AJ212" i="34"/>
  <c r="AJ58" i="34"/>
  <c r="AJ213" i="34"/>
  <c r="AJ67" i="34"/>
  <c r="V218" i="34"/>
  <c r="AF261" i="34"/>
  <c r="AF250" i="34"/>
  <c r="AF248" i="34"/>
  <c r="AF137" i="34"/>
  <c r="AF136" i="34"/>
  <c r="AF83" i="34"/>
  <c r="AF109" i="34"/>
  <c r="AF141" i="34"/>
  <c r="AF94" i="34"/>
  <c r="AF245" i="34"/>
  <c r="AF242" i="34"/>
  <c r="AF135" i="34"/>
  <c r="AF138" i="34"/>
  <c r="AF45" i="34"/>
  <c r="AF101" i="34"/>
  <c r="AF79" i="34"/>
  <c r="AF54" i="34"/>
  <c r="AF237" i="34"/>
  <c r="AF263" i="34"/>
  <c r="AF241" i="34"/>
  <c r="AF113" i="34"/>
  <c r="AF104" i="34"/>
  <c r="AF147" i="34"/>
  <c r="AF95" i="34"/>
  <c r="AF115" i="34"/>
  <c r="AF116" i="34"/>
  <c r="AF244" i="34"/>
  <c r="AF247" i="34"/>
  <c r="AF142" i="34"/>
  <c r="AF105" i="34"/>
  <c r="AF90" i="34"/>
  <c r="AF118" i="34"/>
  <c r="AF73" i="34"/>
  <c r="AF106" i="34"/>
  <c r="AF55" i="34"/>
  <c r="AF236" i="34"/>
  <c r="AF239" i="34"/>
  <c r="AF134" i="34"/>
  <c r="AF98" i="34"/>
  <c r="AF84" i="34"/>
  <c r="AF110" i="34"/>
  <c r="AF114" i="34"/>
  <c r="AF77" i="34"/>
  <c r="AF80" i="34"/>
  <c r="AF251" i="34"/>
  <c r="AF260" i="34"/>
  <c r="AF240" i="34"/>
  <c r="AF91" i="34"/>
  <c r="AF52" i="34"/>
  <c r="AF102" i="34"/>
  <c r="AF72" i="34"/>
  <c r="AF139" i="34"/>
  <c r="AF78" i="34"/>
  <c r="AF238" i="34"/>
  <c r="AF262" i="34"/>
  <c r="AF252" i="34"/>
  <c r="AF140" i="34"/>
  <c r="AF53" i="34"/>
  <c r="AF103" i="34"/>
  <c r="AF117" i="34"/>
  <c r="AF92" i="34"/>
  <c r="AF71" i="34"/>
  <c r="AF148" i="34"/>
  <c r="AF76" i="34"/>
  <c r="AF111" i="34"/>
  <c r="AF146" i="34"/>
  <c r="AF108" i="34"/>
  <c r="AF246" i="34"/>
  <c r="AF93" i="34"/>
  <c r="AF243" i="34"/>
  <c r="AF107" i="34"/>
  <c r="AF249" i="34"/>
  <c r="AC218" i="34"/>
  <c r="I264" i="34"/>
  <c r="AG205" i="34"/>
  <c r="AG174" i="34"/>
  <c r="AG180" i="34"/>
  <c r="AG186" i="34"/>
  <c r="AG176" i="34"/>
  <c r="AG204" i="34"/>
  <c r="AG201" i="34"/>
  <c r="AG178" i="34"/>
  <c r="AG177" i="34"/>
  <c r="AG203" i="34"/>
  <c r="AG197" i="34"/>
  <c r="AG187" i="34"/>
  <c r="AG191" i="34"/>
  <c r="AG185" i="34"/>
  <c r="AG206" i="34"/>
  <c r="AG189" i="34"/>
  <c r="AG179" i="34"/>
  <c r="AG183" i="34"/>
  <c r="AG184" i="34"/>
  <c r="AG181" i="34"/>
  <c r="AG175" i="34"/>
  <c r="AG173" i="34"/>
  <c r="AG207" i="34"/>
  <c r="AG198" i="34"/>
  <c r="AG182" i="34"/>
  <c r="AG194" i="34"/>
  <c r="AG192" i="34"/>
  <c r="AG190" i="34"/>
  <c r="AG202" i="34"/>
  <c r="AG200" i="34"/>
  <c r="AG193" i="34"/>
  <c r="AE206" i="34"/>
  <c r="AE201" i="34"/>
  <c r="AE204" i="34"/>
  <c r="AE194" i="34"/>
  <c r="AE192" i="34"/>
  <c r="AE190" i="34"/>
  <c r="AE180" i="34"/>
  <c r="AE179" i="34"/>
  <c r="AE184" i="34"/>
  <c r="AE182" i="34"/>
  <c r="AE193" i="34"/>
  <c r="AE186" i="34"/>
  <c r="AE198" i="34"/>
  <c r="AE176" i="34"/>
  <c r="AE174" i="34"/>
  <c r="AE185" i="34"/>
  <c r="AE187" i="34"/>
  <c r="AE205" i="34"/>
  <c r="AE203" i="34"/>
  <c r="AE177" i="34"/>
  <c r="AE197" i="34"/>
  <c r="AE191" i="34"/>
  <c r="AE189" i="34"/>
  <c r="AE178" i="34"/>
  <c r="AE207" i="34"/>
  <c r="AE175" i="34"/>
  <c r="AE202" i="34"/>
  <c r="AE173" i="34"/>
  <c r="AE183" i="34"/>
  <c r="AE181" i="34"/>
  <c r="AE200" i="34"/>
  <c r="K218" i="34"/>
  <c r="N121" i="34"/>
  <c r="N127" i="34"/>
  <c r="N131" i="34"/>
  <c r="N125" i="34"/>
  <c r="N124" i="34"/>
  <c r="N129" i="34"/>
  <c r="N190" i="34" s="1"/>
  <c r="N126" i="34"/>
  <c r="N130" i="34"/>
  <c r="N228" i="34"/>
  <c r="N128" i="34"/>
  <c r="N122" i="34"/>
  <c r="N123" i="34"/>
  <c r="W255" i="34"/>
  <c r="W87" i="34"/>
  <c r="P255" i="34"/>
  <c r="P87" i="34"/>
  <c r="P184" i="34" s="1"/>
  <c r="M211" i="34"/>
  <c r="M67" i="34"/>
  <c r="M217" i="34"/>
  <c r="M212" i="34"/>
  <c r="M58" i="34"/>
  <c r="M173" i="34" s="1"/>
  <c r="M216" i="34"/>
  <c r="M61" i="34"/>
  <c r="M176" i="34" s="1"/>
  <c r="M223" i="34"/>
  <c r="M60" i="34"/>
  <c r="M175" i="34" s="1"/>
  <c r="M215" i="34"/>
  <c r="M59" i="34"/>
  <c r="M174" i="34" s="1"/>
  <c r="M222" i="34"/>
  <c r="M68" i="34"/>
  <c r="M213" i="34"/>
  <c r="M64" i="34"/>
  <c r="M214" i="34"/>
  <c r="M44" i="34"/>
  <c r="Y243" i="34"/>
  <c r="Y246" i="34"/>
  <c r="Y240" i="34"/>
  <c r="Y52" i="34"/>
  <c r="Y110" i="34"/>
  <c r="Y239" i="34"/>
  <c r="Y91" i="34"/>
  <c r="Y54" i="34"/>
  <c r="Y113" i="34"/>
  <c r="Y250" i="34"/>
  <c r="Y238" i="34"/>
  <c r="Y147" i="34"/>
  <c r="Y148" i="34"/>
  <c r="Y102" i="34"/>
  <c r="Y137" i="34"/>
  <c r="Y80" i="34"/>
  <c r="Y92" i="34"/>
  <c r="Y71" i="34"/>
  <c r="Y245" i="34"/>
  <c r="Y242" i="34"/>
  <c r="Y142" i="34"/>
  <c r="Y139" i="34"/>
  <c r="Y111" i="34"/>
  <c r="Y138" i="34"/>
  <c r="Y116" i="34"/>
  <c r="Y78" i="34"/>
  <c r="Y53" i="34"/>
  <c r="Y93" i="34"/>
  <c r="Y237" i="34"/>
  <c r="Y260" i="34"/>
  <c r="Y134" i="34"/>
  <c r="Y136" i="34"/>
  <c r="Y103" i="34"/>
  <c r="Y117" i="34"/>
  <c r="Y108" i="34"/>
  <c r="Y98" i="34"/>
  <c r="Y79" i="34"/>
  <c r="Y244" i="34"/>
  <c r="Y252" i="34"/>
  <c r="Y248" i="34"/>
  <c r="Y83" i="34"/>
  <c r="Y109" i="34"/>
  <c r="Y94" i="34"/>
  <c r="Y55" i="34"/>
  <c r="Y135" i="34"/>
  <c r="Y236" i="34"/>
  <c r="Y249" i="34"/>
  <c r="Y141" i="34"/>
  <c r="Y104" i="34"/>
  <c r="Y45" i="34"/>
  <c r="Y101" i="34"/>
  <c r="Y72" i="34"/>
  <c r="Y114" i="34"/>
  <c r="Y115" i="34"/>
  <c r="Y251" i="34"/>
  <c r="Y261" i="34"/>
  <c r="Y247" i="34"/>
  <c r="Y84" i="34"/>
  <c r="Y118" i="34"/>
  <c r="Y73" i="34"/>
  <c r="Y107" i="34"/>
  <c r="Y76" i="34"/>
  <c r="Y77" i="34"/>
  <c r="Y262" i="34"/>
  <c r="Y106" i="34"/>
  <c r="Y241" i="34"/>
  <c r="Y263" i="34"/>
  <c r="Y90" i="34"/>
  <c r="Y140" i="34"/>
  <c r="Y95" i="34"/>
  <c r="Y105" i="34"/>
  <c r="Y146" i="34"/>
  <c r="K213" i="34"/>
  <c r="K44" i="34"/>
  <c r="K214" i="34"/>
  <c r="K68" i="34"/>
  <c r="K211" i="34"/>
  <c r="K67" i="34"/>
  <c r="K60" i="34"/>
  <c r="K175" i="34" s="1"/>
  <c r="K217" i="34"/>
  <c r="K222" i="34"/>
  <c r="K216" i="34"/>
  <c r="K64" i="34"/>
  <c r="K223" i="34"/>
  <c r="K61" i="34"/>
  <c r="K176" i="34" s="1"/>
  <c r="K212" i="34"/>
  <c r="K59" i="34"/>
  <c r="K174" i="34" s="1"/>
  <c r="K215" i="34"/>
  <c r="K58" i="34"/>
  <c r="K173" i="34" s="1"/>
  <c r="AG218" i="34"/>
  <c r="O264" i="34"/>
  <c r="AI122" i="34"/>
  <c r="AI124" i="34"/>
  <c r="AI130" i="34"/>
  <c r="AI129" i="34"/>
  <c r="AI125" i="34"/>
  <c r="AI121" i="34"/>
  <c r="AI127" i="34"/>
  <c r="AI128" i="34"/>
  <c r="AI123" i="34"/>
  <c r="AI126" i="34"/>
  <c r="AI228" i="34"/>
  <c r="AI131" i="34"/>
  <c r="E268" i="32"/>
  <c r="W228" i="39" s="1"/>
  <c r="G221" i="32"/>
  <c r="E59" i="32"/>
  <c r="W20" i="39" s="1"/>
  <c r="M221" i="32"/>
  <c r="E231" i="32"/>
  <c r="W192" i="39" s="1"/>
  <c r="E124" i="32"/>
  <c r="W85" i="39" s="1"/>
  <c r="U58" i="37" a="1"/>
  <c r="U58" i="37" s="1"/>
  <c r="P221" i="32"/>
  <c r="E71" i="32"/>
  <c r="W32" i="39" s="1"/>
  <c r="E116" i="32"/>
  <c r="W77" i="39" s="1"/>
  <c r="E134" i="32"/>
  <c r="W96" i="39" s="1"/>
  <c r="E141" i="32"/>
  <c r="W103" i="39" s="1"/>
  <c r="E104" i="32"/>
  <c r="W65" i="39" s="1"/>
  <c r="E262" i="32"/>
  <c r="W222" i="39" s="1"/>
  <c r="E110" i="32"/>
  <c r="W71" i="39" s="1"/>
  <c r="E109" i="32"/>
  <c r="W70" i="39" s="1"/>
  <c r="E94" i="32"/>
  <c r="W55" i="39" s="1"/>
  <c r="E198" i="32"/>
  <c r="W159" i="39" s="1"/>
  <c r="E176" i="32"/>
  <c r="W137" i="39" s="1"/>
  <c r="E179" i="32"/>
  <c r="W140" i="39" s="1"/>
  <c r="E165" i="32"/>
  <c r="W128" i="39" s="1"/>
  <c r="E258" i="32"/>
  <c r="W218" i="39" s="1"/>
  <c r="AH218" i="34"/>
  <c r="X264" i="34"/>
  <c r="G255" i="34"/>
  <c r="G87" i="34"/>
  <c r="G184" i="34" s="1"/>
  <c r="AI218" i="34"/>
  <c r="Z153" i="34"/>
  <c r="Z164" i="34"/>
  <c r="Z166" i="34"/>
  <c r="Z159" i="34"/>
  <c r="Z161" i="34"/>
  <c r="Z155" i="34"/>
  <c r="Z154" i="34"/>
  <c r="Z165" i="34"/>
  <c r="Z152" i="34"/>
  <c r="Z160" i="34"/>
  <c r="AD164" i="34"/>
  <c r="AD161" i="34"/>
  <c r="AD155" i="34"/>
  <c r="AD154" i="34"/>
  <c r="AD165" i="34"/>
  <c r="AD160" i="34"/>
  <c r="AD153" i="34"/>
  <c r="AD166" i="34"/>
  <c r="AD152" i="34"/>
  <c r="AD159" i="34"/>
  <c r="T194" i="34"/>
  <c r="T207" i="34"/>
  <c r="T185" i="34"/>
  <c r="T177" i="34"/>
  <c r="T204" i="34"/>
  <c r="T198" i="34"/>
  <c r="T192" i="34"/>
  <c r="T203" i="34"/>
  <c r="T181" i="34"/>
  <c r="T187" i="34"/>
  <c r="T179" i="34"/>
  <c r="T189" i="34"/>
  <c r="AH264" i="34"/>
  <c r="M161" i="34"/>
  <c r="M166" i="34"/>
  <c r="M154" i="34"/>
  <c r="M200" i="34" s="1"/>
  <c r="M164" i="34"/>
  <c r="M160" i="34"/>
  <c r="M153" i="34"/>
  <c r="M165" i="34"/>
  <c r="M155" i="34"/>
  <c r="M159" i="34"/>
  <c r="M152" i="34"/>
  <c r="M197" i="34" s="1"/>
  <c r="J198" i="34"/>
  <c r="J185" i="34"/>
  <c r="J189" i="34"/>
  <c r="J177" i="34"/>
  <c r="J181" i="34"/>
  <c r="J192" i="34"/>
  <c r="J187" i="34"/>
  <c r="J204" i="34"/>
  <c r="J179" i="34"/>
  <c r="J203" i="34"/>
  <c r="J207" i="34"/>
  <c r="J194" i="34"/>
  <c r="AA87" i="34"/>
  <c r="AA255" i="34"/>
  <c r="V247" i="34"/>
  <c r="V236" i="34"/>
  <c r="V250" i="34"/>
  <c r="V93" i="34"/>
  <c r="V106" i="34"/>
  <c r="V76" i="34"/>
  <c r="V140" i="34"/>
  <c r="V138" i="34"/>
  <c r="V102" i="34"/>
  <c r="V239" i="34"/>
  <c r="V260" i="34"/>
  <c r="V243" i="34"/>
  <c r="V80" i="34"/>
  <c r="V92" i="34"/>
  <c r="V53" i="34"/>
  <c r="V111" i="34"/>
  <c r="V116" i="34"/>
  <c r="V95" i="34"/>
  <c r="V261" i="34"/>
  <c r="V249" i="34"/>
  <c r="V142" i="34"/>
  <c r="V79" i="34"/>
  <c r="V77" i="34"/>
  <c r="V148" i="34"/>
  <c r="V103" i="34"/>
  <c r="V242" i="34"/>
  <c r="V117" i="34"/>
  <c r="V246" i="34"/>
  <c r="V241" i="34"/>
  <c r="V134" i="34"/>
  <c r="V78" i="34"/>
  <c r="V54" i="34"/>
  <c r="V141" i="34"/>
  <c r="V83" i="34"/>
  <c r="V110" i="34"/>
  <c r="V135" i="34"/>
  <c r="V252" i="34"/>
  <c r="V238" i="34"/>
  <c r="V137" i="34"/>
  <c r="V147" i="34"/>
  <c r="V71" i="34"/>
  <c r="V113" i="34"/>
  <c r="V45" i="34"/>
  <c r="V101" i="34"/>
  <c r="V108" i="34"/>
  <c r="V263" i="34"/>
  <c r="V245" i="34"/>
  <c r="V251" i="34"/>
  <c r="V139" i="34"/>
  <c r="V55" i="34"/>
  <c r="V105" i="34"/>
  <c r="V104" i="34"/>
  <c r="V73" i="34"/>
  <c r="V94" i="34"/>
  <c r="V240" i="34"/>
  <c r="V244" i="34"/>
  <c r="V262" i="34"/>
  <c r="V107" i="34"/>
  <c r="V114" i="34"/>
  <c r="V91" i="34"/>
  <c r="V84" i="34"/>
  <c r="V109" i="34"/>
  <c r="V72" i="34"/>
  <c r="V90" i="34"/>
  <c r="V118" i="34"/>
  <c r="V248" i="34"/>
  <c r="V52" i="34"/>
  <c r="V237" i="34"/>
  <c r="V136" i="34"/>
  <c r="V115" i="34"/>
  <c r="V146" i="34"/>
  <c r="V98" i="34"/>
  <c r="AD255" i="34"/>
  <c r="AD87" i="34"/>
  <c r="AB218" i="34"/>
  <c r="AG255" i="34"/>
  <c r="AG87" i="34"/>
  <c r="M255" i="34"/>
  <c r="M87" i="34"/>
  <c r="M184" i="34" s="1"/>
  <c r="AI205" i="34"/>
  <c r="AI200" i="34"/>
  <c r="AI198" i="34"/>
  <c r="AI197" i="34"/>
  <c r="AI194" i="34"/>
  <c r="AI192" i="34"/>
  <c r="AI191" i="34"/>
  <c r="AI186" i="34"/>
  <c r="AI184" i="34"/>
  <c r="AI190" i="34"/>
  <c r="AI203" i="34"/>
  <c r="AI178" i="34"/>
  <c r="AI176" i="34"/>
  <c r="AI174" i="34"/>
  <c r="AI202" i="34"/>
  <c r="AI180" i="34"/>
  <c r="AI206" i="34"/>
  <c r="AI175" i="34"/>
  <c r="AI204" i="34"/>
  <c r="AI193" i="34"/>
  <c r="AI189" i="34"/>
  <c r="AI182" i="34"/>
  <c r="AI201" i="34"/>
  <c r="AI179" i="34"/>
  <c r="AI177" i="34"/>
  <c r="AI173" i="34"/>
  <c r="AI207" i="34"/>
  <c r="AI187" i="34"/>
  <c r="AI185" i="34"/>
  <c r="AI181" i="34"/>
  <c r="AI183" i="34"/>
  <c r="P218" i="34"/>
  <c r="P215" i="34"/>
  <c r="P216" i="34"/>
  <c r="P60" i="34"/>
  <c r="P175" i="34" s="1"/>
  <c r="P61" i="34"/>
  <c r="P176" i="34" s="1"/>
  <c r="P222" i="34"/>
  <c r="P59" i="34"/>
  <c r="P174" i="34" s="1"/>
  <c r="P44" i="34"/>
  <c r="P214" i="34"/>
  <c r="P68" i="34"/>
  <c r="P213" i="34"/>
  <c r="P58" i="34"/>
  <c r="P173" i="34" s="1"/>
  <c r="P212" i="34"/>
  <c r="P217" i="34"/>
  <c r="P223" i="34"/>
  <c r="P64" i="34"/>
  <c r="P67" i="34"/>
  <c r="P211" i="34"/>
  <c r="T122" i="34"/>
  <c r="T228" i="34"/>
  <c r="T130" i="34"/>
  <c r="T121" i="34"/>
  <c r="T131" i="34"/>
  <c r="T129" i="34"/>
  <c r="T190" i="34" s="1"/>
  <c r="T128" i="34"/>
  <c r="T127" i="34"/>
  <c r="T123" i="34"/>
  <c r="T125" i="34"/>
  <c r="T124" i="34"/>
  <c r="T126" i="34"/>
  <c r="U249" i="34"/>
  <c r="U246" i="34"/>
  <c r="U138" i="34"/>
  <c r="U116" i="34"/>
  <c r="U80" i="34"/>
  <c r="U77" i="34"/>
  <c r="U76" i="34"/>
  <c r="U180" i="34" s="1"/>
  <c r="U136" i="34"/>
  <c r="U83" i="34"/>
  <c r="U241" i="34"/>
  <c r="U238" i="34"/>
  <c r="U137" i="34"/>
  <c r="U108" i="34"/>
  <c r="U79" i="34"/>
  <c r="U182" i="34" s="1"/>
  <c r="U54" i="34"/>
  <c r="U205" i="34" s="1"/>
  <c r="U243" i="34"/>
  <c r="U111" i="34"/>
  <c r="U53" i="34"/>
  <c r="U263" i="34"/>
  <c r="U245" i="34"/>
  <c r="U251" i="34"/>
  <c r="U94" i="34"/>
  <c r="U78" i="34"/>
  <c r="U236" i="34"/>
  <c r="U141" i="34"/>
  <c r="U102" i="34"/>
  <c r="U139" i="34"/>
  <c r="U248" i="34"/>
  <c r="U237" i="34"/>
  <c r="U262" i="34"/>
  <c r="U72" i="34"/>
  <c r="U71" i="34"/>
  <c r="U142" i="34"/>
  <c r="U95" i="34"/>
  <c r="U134" i="34"/>
  <c r="U240" i="34"/>
  <c r="U252" i="34"/>
  <c r="U244" i="34"/>
  <c r="U147" i="34"/>
  <c r="U55" i="34"/>
  <c r="U206" i="34" s="1"/>
  <c r="U113" i="34"/>
  <c r="U104" i="34"/>
  <c r="U73" i="34"/>
  <c r="U202" i="34" s="1"/>
  <c r="U110" i="34"/>
  <c r="U247" i="34"/>
  <c r="U250" i="34"/>
  <c r="U135" i="34"/>
  <c r="U191" i="34" s="1"/>
  <c r="U115" i="34"/>
  <c r="U114" i="34"/>
  <c r="U105" i="34"/>
  <c r="U90" i="34"/>
  <c r="U118" i="34"/>
  <c r="U101" i="34"/>
  <c r="U260" i="34"/>
  <c r="U261" i="34"/>
  <c r="U146" i="34"/>
  <c r="U186" i="34" s="1"/>
  <c r="U140" i="34"/>
  <c r="U93" i="34"/>
  <c r="U92" i="34"/>
  <c r="U91" i="34"/>
  <c r="U52" i="34"/>
  <c r="U178" i="34" s="1"/>
  <c r="U103" i="34"/>
  <c r="U117" i="34"/>
  <c r="U84" i="34"/>
  <c r="U183" i="34" s="1"/>
  <c r="U109" i="34"/>
  <c r="U239" i="34"/>
  <c r="U45" i="34"/>
  <c r="U242" i="34"/>
  <c r="U148" i="34"/>
  <c r="U107" i="34"/>
  <c r="U98" i="34"/>
  <c r="U193" i="34" s="1"/>
  <c r="U106" i="34"/>
  <c r="W218" i="34"/>
  <c r="Z255" i="34"/>
  <c r="Z87" i="34"/>
  <c r="Q223" i="34"/>
  <c r="Q61" i="34"/>
  <c r="Q176" i="34" s="1"/>
  <c r="Q215" i="34"/>
  <c r="Q44" i="34"/>
  <c r="Q213" i="34"/>
  <c r="Q59" i="34"/>
  <c r="Q174" i="34" s="1"/>
  <c r="Q60" i="34"/>
  <c r="Q175" i="34" s="1"/>
  <c r="Q212" i="34"/>
  <c r="Q68" i="34"/>
  <c r="Q211" i="34"/>
  <c r="Q58" i="34"/>
  <c r="Q173" i="34" s="1"/>
  <c r="Q217" i="34"/>
  <c r="Q67" i="34"/>
  <c r="Q214" i="34"/>
  <c r="Q216" i="34"/>
  <c r="Q222" i="34"/>
  <c r="Q64" i="34"/>
  <c r="H160" i="34"/>
  <c r="H153" i="34"/>
  <c r="H166" i="34"/>
  <c r="H154" i="34"/>
  <c r="H200" i="34" s="1"/>
  <c r="H159" i="34"/>
  <c r="H161" i="34"/>
  <c r="H152" i="34"/>
  <c r="H197" i="34" s="1"/>
  <c r="H155" i="34"/>
  <c r="H164" i="34"/>
  <c r="H165" i="34"/>
  <c r="AD246" i="34"/>
  <c r="AD241" i="34"/>
  <c r="AD142" i="34"/>
  <c r="AD93" i="34"/>
  <c r="AD106" i="34"/>
  <c r="AD91" i="34"/>
  <c r="AD103" i="34"/>
  <c r="AD101" i="34"/>
  <c r="AD109" i="34"/>
  <c r="AD252" i="34"/>
  <c r="AD238" i="34"/>
  <c r="AD251" i="34"/>
  <c r="AD134" i="34"/>
  <c r="AD80" i="34"/>
  <c r="AD92" i="34"/>
  <c r="AD76" i="34"/>
  <c r="AD83" i="34"/>
  <c r="AD94" i="34"/>
  <c r="AD118" i="34"/>
  <c r="AD260" i="34"/>
  <c r="AD261" i="34"/>
  <c r="AD250" i="34"/>
  <c r="AD147" i="34"/>
  <c r="AD79" i="34"/>
  <c r="AD77" i="34"/>
  <c r="AD53" i="34"/>
  <c r="AD45" i="34"/>
  <c r="AD72" i="34"/>
  <c r="AD248" i="34"/>
  <c r="AD245" i="34"/>
  <c r="AD137" i="34"/>
  <c r="AD139" i="34"/>
  <c r="AD78" i="34"/>
  <c r="AD54" i="34"/>
  <c r="AD141" i="34"/>
  <c r="AD117" i="34"/>
  <c r="AD240" i="34"/>
  <c r="AD237" i="34"/>
  <c r="AD262" i="34"/>
  <c r="AD148" i="34"/>
  <c r="AD71" i="34"/>
  <c r="AD135" i="34"/>
  <c r="AD104" i="34"/>
  <c r="AD116" i="34"/>
  <c r="AD108" i="34"/>
  <c r="AD263" i="34"/>
  <c r="AD244" i="34"/>
  <c r="AD243" i="34"/>
  <c r="AD140" i="34"/>
  <c r="AD55" i="34"/>
  <c r="AD113" i="34"/>
  <c r="AD90" i="34"/>
  <c r="AD52" i="34"/>
  <c r="AD102" i="34"/>
  <c r="AD239" i="34"/>
  <c r="AD249" i="34"/>
  <c r="AD242" i="34"/>
  <c r="AD107" i="34"/>
  <c r="AD114" i="34"/>
  <c r="AD98" i="34"/>
  <c r="AD111" i="34"/>
  <c r="AD110" i="34"/>
  <c r="AD73" i="34"/>
  <c r="AD247" i="34"/>
  <c r="AD95" i="34"/>
  <c r="AD236" i="34"/>
  <c r="AD136" i="34"/>
  <c r="AD115" i="34"/>
  <c r="AD138" i="34"/>
  <c r="AD105" i="34"/>
  <c r="AD146" i="34"/>
  <c r="AD84" i="34"/>
  <c r="H43" i="34"/>
  <c r="J264" i="34"/>
  <c r="L155" i="34"/>
  <c r="L165" i="34"/>
  <c r="L161" i="34"/>
  <c r="L160" i="34"/>
  <c r="L154" i="34"/>
  <c r="L200" i="34" s="1"/>
  <c r="L166" i="34"/>
  <c r="L159" i="34"/>
  <c r="L152" i="34"/>
  <c r="L197" i="34" s="1"/>
  <c r="L153" i="34"/>
  <c r="L164" i="34"/>
  <c r="G189" i="34"/>
  <c r="G181" i="34"/>
  <c r="G187" i="34"/>
  <c r="G207" i="34"/>
  <c r="G198" i="34"/>
  <c r="G204" i="34"/>
  <c r="G192" i="34"/>
  <c r="G203" i="34"/>
  <c r="G179" i="34"/>
  <c r="G185" i="34"/>
  <c r="G194" i="34"/>
  <c r="G177" i="34"/>
  <c r="Q264" i="34"/>
  <c r="AF255" i="34"/>
  <c r="AF87" i="34"/>
  <c r="E196" i="32"/>
  <c r="W157" i="39" s="1"/>
  <c r="E220" i="32"/>
  <c r="W181" i="39" s="1"/>
  <c r="E61" i="32"/>
  <c r="W22" i="39" s="1"/>
  <c r="E214" i="32"/>
  <c r="W175" i="39" s="1"/>
  <c r="T50" i="37"/>
  <c r="O44" i="37"/>
  <c r="Q221" i="32"/>
  <c r="J221" i="32"/>
  <c r="AI221" i="32"/>
  <c r="E122" i="32"/>
  <c r="W83" i="39" s="1"/>
  <c r="E230" i="32"/>
  <c r="W191" i="39" s="1"/>
  <c r="E121" i="32"/>
  <c r="E263" i="32"/>
  <c r="W223" i="39" s="1"/>
  <c r="E139" i="32"/>
  <c r="W101" i="39" s="1"/>
  <c r="E93" i="32"/>
  <c r="W54" i="39" s="1"/>
  <c r="E245" i="32"/>
  <c r="W204" i="39" s="1"/>
  <c r="E111" i="32"/>
  <c r="W72" i="39" s="1"/>
  <c r="E90" i="32"/>
  <c r="W51" i="39" s="1"/>
  <c r="E243" i="32"/>
  <c r="W202" i="39" s="1"/>
  <c r="E118" i="32"/>
  <c r="W79" i="39" s="1"/>
  <c r="E117" i="32"/>
  <c r="W78" i="39" s="1"/>
  <c r="E182" i="32"/>
  <c r="W143" i="39" s="1"/>
  <c r="E187" i="32"/>
  <c r="W148" i="39" s="1"/>
  <c r="E181" i="32"/>
  <c r="W142" i="39" s="1"/>
  <c r="E190" i="32"/>
  <c r="W151" i="39" s="1"/>
  <c r="G197" i="32"/>
  <c r="E152" i="32"/>
  <c r="W114" i="39" s="1"/>
  <c r="AE221" i="32"/>
  <c r="AC43" i="34"/>
  <c r="P187" i="34"/>
  <c r="P177" i="34"/>
  <c r="P204" i="34"/>
  <c r="P179" i="34"/>
  <c r="P192" i="34"/>
  <c r="P207" i="34"/>
  <c r="P185" i="34"/>
  <c r="P203" i="34"/>
  <c r="P198" i="34"/>
  <c r="P181" i="34"/>
  <c r="P194" i="34"/>
  <c r="P189" i="34"/>
  <c r="AF264" i="34"/>
  <c r="AB261" i="34"/>
  <c r="AB248" i="34"/>
  <c r="AB243" i="34"/>
  <c r="AB237" i="34"/>
  <c r="AB73" i="34"/>
  <c r="AB115" i="34"/>
  <c r="AB135" i="34"/>
  <c r="AB98" i="34"/>
  <c r="AB52" i="34"/>
  <c r="AB102" i="34"/>
  <c r="AB262" i="34"/>
  <c r="AB240" i="34"/>
  <c r="AB148" i="34"/>
  <c r="AB136" i="34"/>
  <c r="AB140" i="34"/>
  <c r="AB107" i="34"/>
  <c r="AB114" i="34"/>
  <c r="AB91" i="34"/>
  <c r="AB90" i="34"/>
  <c r="AB250" i="34"/>
  <c r="AB263" i="34"/>
  <c r="AB147" i="34"/>
  <c r="AB141" i="34"/>
  <c r="AB116" i="34"/>
  <c r="AB93" i="34"/>
  <c r="AB106" i="34"/>
  <c r="AB76" i="34"/>
  <c r="AB83" i="34"/>
  <c r="AB242" i="34"/>
  <c r="AB247" i="34"/>
  <c r="AB139" i="34"/>
  <c r="AB142" i="34"/>
  <c r="AB108" i="34"/>
  <c r="AB80" i="34"/>
  <c r="AB92" i="34"/>
  <c r="AB53" i="34"/>
  <c r="AB45" i="34"/>
  <c r="AB260" i="34"/>
  <c r="AB239" i="34"/>
  <c r="AB245" i="34"/>
  <c r="AB117" i="34"/>
  <c r="AB94" i="34"/>
  <c r="AB79" i="34"/>
  <c r="AB77" i="34"/>
  <c r="AB118" i="34"/>
  <c r="AB110" i="34"/>
  <c r="AB252" i="34"/>
  <c r="AB246" i="34"/>
  <c r="AB146" i="34"/>
  <c r="AB109" i="34"/>
  <c r="AB72" i="34"/>
  <c r="AB78" i="34"/>
  <c r="AB134" i="34"/>
  <c r="AB54" i="34"/>
  <c r="AB104" i="34"/>
  <c r="AB241" i="34"/>
  <c r="AB251" i="34"/>
  <c r="AB244" i="34"/>
  <c r="AB95" i="34"/>
  <c r="AB137" i="34"/>
  <c r="AB55" i="34"/>
  <c r="AB105" i="34"/>
  <c r="AB103" i="34"/>
  <c r="AB111" i="34"/>
  <c r="AB249" i="34"/>
  <c r="AB84" i="34"/>
  <c r="AB238" i="34"/>
  <c r="AB138" i="34"/>
  <c r="AB101" i="34"/>
  <c r="AB236" i="34"/>
  <c r="AB71" i="34"/>
  <c r="AB113" i="34"/>
  <c r="G218" i="34"/>
  <c r="AA216" i="34"/>
  <c r="AA64" i="34"/>
  <c r="AA223" i="34"/>
  <c r="AA61" i="34"/>
  <c r="AA215" i="34"/>
  <c r="AA60" i="34"/>
  <c r="AA212" i="34"/>
  <c r="AA44" i="34"/>
  <c r="AA222" i="34"/>
  <c r="AA58" i="34"/>
  <c r="AA217" i="34"/>
  <c r="AA67" i="34"/>
  <c r="AA213" i="34"/>
  <c r="AA59" i="34"/>
  <c r="AA68" i="34"/>
  <c r="AA214" i="34"/>
  <c r="AA211" i="34"/>
  <c r="I43" i="34"/>
  <c r="L185" i="34"/>
  <c r="L207" i="34"/>
  <c r="L177" i="34"/>
  <c r="L204" i="34"/>
  <c r="L192" i="34"/>
  <c r="L198" i="34"/>
  <c r="L189" i="34"/>
  <c r="L187" i="34"/>
  <c r="L181" i="34"/>
  <c r="L194" i="34"/>
  <c r="L179" i="34"/>
  <c r="L203" i="34"/>
  <c r="AI166" i="34"/>
  <c r="AI155" i="34"/>
  <c r="AI165" i="34"/>
  <c r="AI160" i="34"/>
  <c r="AI154" i="34"/>
  <c r="AI153" i="34"/>
  <c r="AI164" i="34"/>
  <c r="AI161" i="34"/>
  <c r="AI159" i="34"/>
  <c r="AI152" i="34"/>
  <c r="Z250" i="34"/>
  <c r="Z245" i="34"/>
  <c r="Z239" i="34"/>
  <c r="Z142" i="34"/>
  <c r="Z95" i="34"/>
  <c r="Z115" i="34"/>
  <c r="Z98" i="34"/>
  <c r="Z238" i="34"/>
  <c r="Z242" i="34"/>
  <c r="Z237" i="34"/>
  <c r="Z146" i="34"/>
  <c r="Z118" i="34"/>
  <c r="Z73" i="34"/>
  <c r="Z107" i="34"/>
  <c r="Z114" i="34"/>
  <c r="Z52" i="34"/>
  <c r="Z104" i="34"/>
  <c r="Z263" i="34"/>
  <c r="Z260" i="34"/>
  <c r="Z141" i="34"/>
  <c r="Z138" i="34"/>
  <c r="Z110" i="34"/>
  <c r="Z137" i="34"/>
  <c r="Z93" i="34"/>
  <c r="Z105" i="34"/>
  <c r="Z106" i="34"/>
  <c r="Z113" i="34"/>
  <c r="Z244" i="34"/>
  <c r="Z252" i="34"/>
  <c r="Z261" i="34"/>
  <c r="Z135" i="34"/>
  <c r="Z102" i="34"/>
  <c r="Z116" i="34"/>
  <c r="Z80" i="34"/>
  <c r="Z76" i="34"/>
  <c r="Z90" i="34"/>
  <c r="Z236" i="34"/>
  <c r="Z249" i="34"/>
  <c r="Z247" i="34"/>
  <c r="Z111" i="34"/>
  <c r="Z139" i="34"/>
  <c r="Z108" i="34"/>
  <c r="Z79" i="34"/>
  <c r="Z54" i="34"/>
  <c r="Z77" i="34"/>
  <c r="Z262" i="34"/>
  <c r="Z241" i="34"/>
  <c r="Z148" i="34"/>
  <c r="Z103" i="34"/>
  <c r="Z117" i="34"/>
  <c r="Z94" i="34"/>
  <c r="Z78" i="34"/>
  <c r="Z92" i="34"/>
  <c r="Z91" i="34"/>
  <c r="Z243" i="34"/>
  <c r="Z240" i="34"/>
  <c r="Z246" i="34"/>
  <c r="Z45" i="34"/>
  <c r="Z101" i="34"/>
  <c r="Z136" i="34"/>
  <c r="Z55" i="34"/>
  <c r="Z134" i="34"/>
  <c r="Z147" i="34"/>
  <c r="Z251" i="34"/>
  <c r="Z84" i="34"/>
  <c r="Z248" i="34"/>
  <c r="Z140" i="34"/>
  <c r="Z83" i="34"/>
  <c r="Z109" i="34"/>
  <c r="Z72" i="34"/>
  <c r="Z53" i="34"/>
  <c r="Z71" i="34"/>
  <c r="Y43" i="34"/>
  <c r="AA201" i="34"/>
  <c r="AA192" i="34"/>
  <c r="AA204" i="34"/>
  <c r="AA205" i="34"/>
  <c r="AA194" i="34"/>
  <c r="AA184" i="34"/>
  <c r="AA177" i="34"/>
  <c r="AA197" i="34"/>
  <c r="AA186" i="34"/>
  <c r="AA176" i="34"/>
  <c r="AA200" i="34"/>
  <c r="AA198" i="34"/>
  <c r="AA178" i="34"/>
  <c r="AA175" i="34"/>
  <c r="AA203" i="34"/>
  <c r="AA206" i="34"/>
  <c r="AA189" i="34"/>
  <c r="AA183" i="34"/>
  <c r="AA207" i="34"/>
  <c r="AA179" i="34"/>
  <c r="AA182" i="34"/>
  <c r="AA191" i="34"/>
  <c r="AA187" i="34"/>
  <c r="AA193" i="34"/>
  <c r="AA185" i="34"/>
  <c r="AA181" i="34"/>
  <c r="AA173" i="34"/>
  <c r="AA202" i="34"/>
  <c r="AA174" i="34"/>
  <c r="AA180" i="34"/>
  <c r="AA190" i="34"/>
  <c r="AB152" i="34"/>
  <c r="AB165" i="34"/>
  <c r="AB160" i="34"/>
  <c r="AB155" i="34"/>
  <c r="AB153" i="34"/>
  <c r="AB161" i="34"/>
  <c r="AB164" i="34"/>
  <c r="AB159" i="34"/>
  <c r="AB154" i="34"/>
  <c r="AB166" i="34"/>
  <c r="H228" i="34"/>
  <c r="H128" i="34"/>
  <c r="H125" i="34"/>
  <c r="H124" i="34"/>
  <c r="H127" i="34"/>
  <c r="H121" i="34"/>
  <c r="H130" i="34"/>
  <c r="H129" i="34"/>
  <c r="H190" i="34" s="1"/>
  <c r="H131" i="34"/>
  <c r="H123" i="34"/>
  <c r="H126" i="34"/>
  <c r="H122" i="34"/>
  <c r="I87" i="34"/>
  <c r="I184" i="34" s="1"/>
  <c r="I255" i="34"/>
  <c r="N43" i="34"/>
  <c r="R228" i="34"/>
  <c r="R126" i="34"/>
  <c r="R127" i="34"/>
  <c r="R124" i="34"/>
  <c r="R121" i="34"/>
  <c r="R123" i="34"/>
  <c r="R131" i="34"/>
  <c r="R130" i="34"/>
  <c r="R128" i="34"/>
  <c r="R125" i="34"/>
  <c r="R122" i="34"/>
  <c r="R129" i="34"/>
  <c r="R190" i="34" s="1"/>
  <c r="S43" i="34"/>
  <c r="X245" i="34"/>
  <c r="X242" i="34"/>
  <c r="X134" i="34"/>
  <c r="X113" i="34"/>
  <c r="X90" i="34"/>
  <c r="X45" i="34"/>
  <c r="X101" i="34"/>
  <c r="X78" i="34"/>
  <c r="X79" i="34"/>
  <c r="X237" i="34"/>
  <c r="X247" i="34"/>
  <c r="X248" i="34"/>
  <c r="X105" i="34"/>
  <c r="X84" i="34"/>
  <c r="X139" i="34"/>
  <c r="X95" i="34"/>
  <c r="X94" i="34"/>
  <c r="X136" i="34"/>
  <c r="X244" i="34"/>
  <c r="X239" i="34"/>
  <c r="X263" i="34"/>
  <c r="X98" i="34"/>
  <c r="X52" i="34"/>
  <c r="X118" i="34"/>
  <c r="X73" i="34"/>
  <c r="X55" i="34"/>
  <c r="X93" i="34"/>
  <c r="X236" i="34"/>
  <c r="X260" i="34"/>
  <c r="X241" i="34"/>
  <c r="X91" i="34"/>
  <c r="X240" i="34"/>
  <c r="X110" i="34"/>
  <c r="X147" i="34"/>
  <c r="X114" i="34"/>
  <c r="X106" i="34"/>
  <c r="X262" i="34"/>
  <c r="X135" i="34"/>
  <c r="X148" i="34"/>
  <c r="X76" i="34"/>
  <c r="X141" i="34"/>
  <c r="X102" i="34"/>
  <c r="X71" i="34"/>
  <c r="X72" i="34"/>
  <c r="X115" i="34"/>
  <c r="X261" i="34"/>
  <c r="X251" i="34"/>
  <c r="X252" i="34"/>
  <c r="X140" i="34"/>
  <c r="X53" i="34"/>
  <c r="X111" i="34"/>
  <c r="X138" i="34"/>
  <c r="X116" i="34"/>
  <c r="X54" i="34"/>
  <c r="X77" i="34"/>
  <c r="X238" i="34"/>
  <c r="X250" i="34"/>
  <c r="X142" i="34"/>
  <c r="X146" i="34"/>
  <c r="X104" i="34"/>
  <c r="X83" i="34"/>
  <c r="X109" i="34"/>
  <c r="X80" i="34"/>
  <c r="X92" i="34"/>
  <c r="X246" i="34"/>
  <c r="X108" i="34"/>
  <c r="X243" i="34"/>
  <c r="X249" i="34"/>
  <c r="X137" i="34"/>
  <c r="X103" i="34"/>
  <c r="X117" i="34"/>
  <c r="X107" i="34"/>
  <c r="AH121" i="34"/>
  <c r="AH127" i="34"/>
  <c r="AH128" i="34"/>
  <c r="AH123" i="34"/>
  <c r="AH131" i="34"/>
  <c r="AH126" i="34"/>
  <c r="AH125" i="34"/>
  <c r="AH122" i="34"/>
  <c r="AH228" i="34"/>
  <c r="AH124" i="34"/>
  <c r="AH130" i="34"/>
  <c r="AH129" i="34"/>
  <c r="AJ249" i="34"/>
  <c r="AJ263" i="34"/>
  <c r="AJ147" i="34"/>
  <c r="AJ134" i="34"/>
  <c r="AJ94" i="34"/>
  <c r="AJ71" i="34"/>
  <c r="AJ105" i="34"/>
  <c r="AJ111" i="34"/>
  <c r="AJ90" i="34"/>
  <c r="AJ241" i="34"/>
  <c r="AJ246" i="34"/>
  <c r="AJ139" i="34"/>
  <c r="AJ117" i="34"/>
  <c r="AJ72" i="34"/>
  <c r="AJ55" i="34"/>
  <c r="AJ98" i="34"/>
  <c r="AJ102" i="34"/>
  <c r="AJ83" i="34"/>
  <c r="AJ260" i="34"/>
  <c r="AJ238" i="34"/>
  <c r="AJ237" i="34"/>
  <c r="AJ109" i="34"/>
  <c r="AJ115" i="34"/>
  <c r="AJ114" i="34"/>
  <c r="AJ91" i="34"/>
  <c r="AJ135" i="34"/>
  <c r="AJ45" i="34"/>
  <c r="AJ252" i="34"/>
  <c r="AJ251" i="34"/>
  <c r="AJ146" i="34"/>
  <c r="AJ101" i="34"/>
  <c r="AJ107" i="34"/>
  <c r="AJ106" i="34"/>
  <c r="AJ76" i="34"/>
  <c r="AJ54" i="34"/>
  <c r="AJ103" i="34"/>
  <c r="AJ261" i="34"/>
  <c r="AJ248" i="34"/>
  <c r="AJ243" i="34"/>
  <c r="AJ138" i="34"/>
  <c r="AJ95" i="34"/>
  <c r="AJ93" i="34"/>
  <c r="AJ92" i="34"/>
  <c r="AJ53" i="34"/>
  <c r="AJ140" i="34"/>
  <c r="AJ250" i="34"/>
  <c r="AJ240" i="34"/>
  <c r="AJ245" i="34"/>
  <c r="AJ236" i="34"/>
  <c r="AJ73" i="34"/>
  <c r="AJ80" i="34"/>
  <c r="AJ77" i="34"/>
  <c r="AJ110" i="34"/>
  <c r="AJ118" i="34"/>
  <c r="AJ262" i="34"/>
  <c r="AJ239" i="34"/>
  <c r="AJ244" i="34"/>
  <c r="AJ141" i="34"/>
  <c r="AJ108" i="34"/>
  <c r="AJ78" i="34"/>
  <c r="AJ113" i="34"/>
  <c r="AJ84" i="34"/>
  <c r="AJ137" i="34"/>
  <c r="AJ148" i="34"/>
  <c r="AJ136" i="34"/>
  <c r="AJ116" i="34"/>
  <c r="AJ79" i="34"/>
  <c r="AJ142" i="34"/>
  <c r="AJ104" i="34"/>
  <c r="AJ242" i="34"/>
  <c r="AJ52" i="34"/>
  <c r="AJ247" i="34"/>
  <c r="H204" i="34"/>
  <c r="H179" i="34"/>
  <c r="H207" i="34"/>
  <c r="H192" i="34"/>
  <c r="H189" i="34"/>
  <c r="H181" i="34"/>
  <c r="H203" i="34"/>
  <c r="H194" i="34"/>
  <c r="H198" i="34"/>
  <c r="H177" i="34"/>
  <c r="H187" i="34"/>
  <c r="H185" i="34"/>
  <c r="H175" i="34"/>
  <c r="AH212" i="34"/>
  <c r="AH223" i="34"/>
  <c r="AH44" i="34"/>
  <c r="AH211" i="34"/>
  <c r="AH68" i="34"/>
  <c r="AH217" i="34"/>
  <c r="AH58" i="34"/>
  <c r="AH216" i="34"/>
  <c r="AH67" i="34"/>
  <c r="AH213" i="34"/>
  <c r="AH64" i="34"/>
  <c r="AH222" i="34"/>
  <c r="AH61" i="34"/>
  <c r="AH214" i="34"/>
  <c r="AH60" i="34"/>
  <c r="AH59" i="34"/>
  <c r="AH215" i="34"/>
  <c r="E232" i="34"/>
  <c r="AJ43" i="34"/>
  <c r="R218" i="34"/>
  <c r="E229" i="34"/>
  <c r="X190" i="39" s="1"/>
  <c r="S126" i="34"/>
  <c r="S123" i="34"/>
  <c r="S228" i="34"/>
  <c r="S131" i="34"/>
  <c r="S122" i="34"/>
  <c r="S130" i="34"/>
  <c r="S129" i="34"/>
  <c r="S190" i="34" s="1"/>
  <c r="S121" i="34"/>
  <c r="S124" i="34"/>
  <c r="S127" i="34"/>
  <c r="S125" i="34"/>
  <c r="S128" i="34"/>
  <c r="AC255" i="34"/>
  <c r="AC87" i="34"/>
  <c r="U223" i="34"/>
  <c r="U59" i="34"/>
  <c r="U174" i="34" s="1"/>
  <c r="U215" i="34"/>
  <c r="U64" i="34"/>
  <c r="U222" i="34"/>
  <c r="U212" i="34"/>
  <c r="U214" i="34"/>
  <c r="U58" i="34"/>
  <c r="U173" i="34" s="1"/>
  <c r="U213" i="34"/>
  <c r="U67" i="34"/>
  <c r="U211" i="34"/>
  <c r="U44" i="34"/>
  <c r="U216" i="34"/>
  <c r="U60" i="34"/>
  <c r="U175" i="34" s="1"/>
  <c r="U217" i="34"/>
  <c r="U61" i="34"/>
  <c r="U176" i="34" s="1"/>
  <c r="U68" i="34"/>
  <c r="K154" i="34"/>
  <c r="K200" i="34" s="1"/>
  <c r="K161" i="34"/>
  <c r="K152" i="34"/>
  <c r="K197" i="34" s="1"/>
  <c r="K155" i="34"/>
  <c r="K159" i="34"/>
  <c r="K160" i="34"/>
  <c r="K166" i="34"/>
  <c r="K153" i="34"/>
  <c r="K165" i="34"/>
  <c r="K164" i="34"/>
  <c r="N181" i="34"/>
  <c r="N194" i="34"/>
  <c r="N198" i="34"/>
  <c r="N204" i="34"/>
  <c r="N185" i="34"/>
  <c r="N187" i="34"/>
  <c r="N192" i="34"/>
  <c r="N189" i="34"/>
  <c r="N179" i="34"/>
  <c r="N207" i="34"/>
  <c r="N177" i="34"/>
  <c r="N203" i="34"/>
  <c r="I218" i="34"/>
  <c r="K198" i="34"/>
  <c r="K187" i="34"/>
  <c r="K179" i="34"/>
  <c r="K189" i="34"/>
  <c r="K181" i="34"/>
  <c r="K203" i="34"/>
  <c r="K194" i="34"/>
  <c r="K185" i="34"/>
  <c r="K192" i="34"/>
  <c r="K177" i="34"/>
  <c r="K207" i="34"/>
  <c r="K204" i="34"/>
  <c r="V264" i="34"/>
  <c r="AF215" i="34"/>
  <c r="AF67" i="34"/>
  <c r="AF217" i="34"/>
  <c r="AF64" i="34"/>
  <c r="AF222" i="34"/>
  <c r="AF216" i="34"/>
  <c r="AF61" i="34"/>
  <c r="AF214" i="34"/>
  <c r="AF60" i="34"/>
  <c r="AF213" i="34"/>
  <c r="AF44" i="34"/>
  <c r="AF212" i="34"/>
  <c r="AF59" i="34"/>
  <c r="AF223" i="34"/>
  <c r="AF58" i="34"/>
  <c r="AF211" i="34"/>
  <c r="AF68" i="34"/>
  <c r="AJ128" i="34"/>
  <c r="AJ121" i="34"/>
  <c r="AJ127" i="34"/>
  <c r="AJ129" i="34"/>
  <c r="AJ123" i="34"/>
  <c r="AJ124" i="34"/>
  <c r="AJ228" i="34"/>
  <c r="AJ126" i="34"/>
  <c r="AJ122" i="34"/>
  <c r="AJ131" i="34"/>
  <c r="AJ125" i="34"/>
  <c r="AJ130" i="34"/>
  <c r="I204" i="34"/>
  <c r="I198" i="34"/>
  <c r="I185" i="34"/>
  <c r="I203" i="34"/>
  <c r="I187" i="34"/>
  <c r="I179" i="34"/>
  <c r="I177" i="34"/>
  <c r="I189" i="34"/>
  <c r="I207" i="34"/>
  <c r="I194" i="34"/>
  <c r="I192" i="34"/>
  <c r="I181" i="34"/>
  <c r="E195" i="32"/>
  <c r="W156" i="39" s="1"/>
  <c r="E218" i="32"/>
  <c r="W179" i="39" s="1"/>
  <c r="E173" i="30"/>
  <c r="V134" i="39" s="1"/>
  <c r="E64" i="32"/>
  <c r="W25" i="39" s="1"/>
  <c r="E60" i="32"/>
  <c r="W21" i="39" s="1"/>
  <c r="U57" i="37" a="1"/>
  <c r="U57" i="37" s="1"/>
  <c r="E228" i="32"/>
  <c r="W189" i="39" s="1"/>
  <c r="E221" i="30"/>
  <c r="V182" i="39" s="1"/>
  <c r="E76" i="32"/>
  <c r="W37" i="39" s="1"/>
  <c r="E95" i="32"/>
  <c r="W56" i="39" s="1"/>
  <c r="E108" i="32"/>
  <c r="W69" i="39" s="1"/>
  <c r="E115" i="32"/>
  <c r="W76" i="39" s="1"/>
  <c r="G205" i="32"/>
  <c r="E54" i="32"/>
  <c r="W15" i="39" s="1"/>
  <c r="E52" i="32"/>
  <c r="W13" i="39" s="1"/>
  <c r="E72" i="32"/>
  <c r="W33" i="39" s="1"/>
  <c r="E251" i="32"/>
  <c r="W210" i="39" s="1"/>
  <c r="E138" i="32"/>
  <c r="W100" i="39" s="1"/>
  <c r="E197" i="30"/>
  <c r="V158" i="39" s="1"/>
  <c r="E178" i="32"/>
  <c r="W139" i="39" s="1"/>
  <c r="E194" i="32"/>
  <c r="W155" i="39" s="1"/>
  <c r="E192" i="32"/>
  <c r="W153" i="39" s="1"/>
  <c r="E185" i="32"/>
  <c r="W146" i="39" s="1"/>
  <c r="E155" i="32"/>
  <c r="W117" i="39" s="1"/>
  <c r="E159" i="32"/>
  <c r="W121" i="39" s="1"/>
  <c r="O192" i="34"/>
  <c r="O194" i="34"/>
  <c r="O187" i="34"/>
  <c r="O204" i="34"/>
  <c r="O179" i="34"/>
  <c r="O203" i="34"/>
  <c r="O198" i="34"/>
  <c r="O189" i="34"/>
  <c r="O207" i="34"/>
  <c r="O177" i="34"/>
  <c r="O181" i="34"/>
  <c r="O185" i="34"/>
  <c r="X43" i="34"/>
  <c r="U218" i="34"/>
  <c r="AB194" i="34"/>
  <c r="AB192" i="34"/>
  <c r="AB180" i="34"/>
  <c r="AB203" i="34"/>
  <c r="AB207" i="34"/>
  <c r="AB186" i="34"/>
  <c r="AB184" i="34"/>
  <c r="AB181" i="34"/>
  <c r="AB174" i="34"/>
  <c r="AB201" i="34"/>
  <c r="AB178" i="34"/>
  <c r="AB205" i="34"/>
  <c r="AB173" i="34"/>
  <c r="AB176" i="34"/>
  <c r="AB200" i="34"/>
  <c r="AB193" i="34"/>
  <c r="AB183" i="34"/>
  <c r="AB182" i="34"/>
  <c r="AB202" i="34"/>
  <c r="AB179" i="34"/>
  <c r="AB189" i="34"/>
  <c r="AB187" i="34"/>
  <c r="AB190" i="34"/>
  <c r="AB206" i="34"/>
  <c r="AB185" i="34"/>
  <c r="AB177" i="34"/>
  <c r="AB191" i="34"/>
  <c r="AB175" i="34"/>
  <c r="AB204" i="34"/>
  <c r="AB197" i="34"/>
  <c r="AB198" i="34"/>
  <c r="K130" i="34"/>
  <c r="K131" i="34"/>
  <c r="K124" i="34"/>
  <c r="K123" i="34"/>
  <c r="K126" i="34"/>
  <c r="K128" i="34"/>
  <c r="K228" i="34"/>
  <c r="K122" i="34"/>
  <c r="K127" i="34"/>
  <c r="K129" i="34"/>
  <c r="K190" i="34" s="1"/>
  <c r="K125" i="34"/>
  <c r="K121" i="34"/>
  <c r="AC124" i="34"/>
  <c r="AC130" i="34"/>
  <c r="AC122" i="34"/>
  <c r="AC121" i="34"/>
  <c r="AC127" i="34"/>
  <c r="AC129" i="34"/>
  <c r="AC228" i="34"/>
  <c r="AC126" i="34"/>
  <c r="AC128" i="34"/>
  <c r="AC131" i="34"/>
  <c r="AC123" i="34"/>
  <c r="AC125" i="34"/>
  <c r="Q43" i="34"/>
  <c r="S192" i="34"/>
  <c r="S204" i="34"/>
  <c r="S189" i="34"/>
  <c r="S187" i="34"/>
  <c r="S181" i="34"/>
  <c r="S179" i="34"/>
  <c r="S203" i="34"/>
  <c r="S194" i="34"/>
  <c r="S177" i="34"/>
  <c r="S198" i="34"/>
  <c r="S185" i="34"/>
  <c r="S207" i="34"/>
  <c r="AH152" i="34"/>
  <c r="AH159" i="34"/>
  <c r="AH166" i="34"/>
  <c r="AH164" i="34"/>
  <c r="AH155" i="34"/>
  <c r="AH153" i="34"/>
  <c r="AH161" i="34"/>
  <c r="AH160" i="34"/>
  <c r="AH165" i="34"/>
  <c r="AH154" i="34"/>
  <c r="AE43" i="34"/>
  <c r="AH203" i="34"/>
  <c r="AH189" i="34"/>
  <c r="AH179" i="34"/>
  <c r="AH177" i="34"/>
  <c r="AH191" i="34"/>
  <c r="AH202" i="34"/>
  <c r="AH181" i="34"/>
  <c r="AH200" i="34"/>
  <c r="AH184" i="34"/>
  <c r="AH173" i="34"/>
  <c r="AH194" i="34"/>
  <c r="AH190" i="34"/>
  <c r="AH183" i="34"/>
  <c r="AH207" i="34"/>
  <c r="AH205" i="34"/>
  <c r="AH186" i="34"/>
  <c r="AH182" i="34"/>
  <c r="AH178" i="34"/>
  <c r="AH174" i="34"/>
  <c r="AH198" i="34"/>
  <c r="AH180" i="34"/>
  <c r="AH175" i="34"/>
  <c r="AH204" i="34"/>
  <c r="AH197" i="34"/>
  <c r="AH187" i="34"/>
  <c r="AH185" i="34"/>
  <c r="AH176" i="34"/>
  <c r="AH206" i="34"/>
  <c r="AH201" i="34"/>
  <c r="AH193" i="34"/>
  <c r="AH192" i="34"/>
  <c r="O228" i="34"/>
  <c r="O121" i="34"/>
  <c r="O127" i="34"/>
  <c r="O131" i="34"/>
  <c r="O126" i="34"/>
  <c r="O124" i="34"/>
  <c r="O130" i="34"/>
  <c r="O128" i="34"/>
  <c r="O122" i="34"/>
  <c r="O125" i="34"/>
  <c r="O123" i="34"/>
  <c r="O129" i="34"/>
  <c r="O190" i="34" s="1"/>
  <c r="J43" i="34"/>
  <c r="M264" i="34"/>
  <c r="U43" i="34"/>
  <c r="T218" i="34"/>
  <c r="O214" i="34"/>
  <c r="O59" i="34"/>
  <c r="O174" i="34" s="1"/>
  <c r="O213" i="34"/>
  <c r="O68" i="34"/>
  <c r="O212" i="34"/>
  <c r="O58" i="34"/>
  <c r="O173" i="34" s="1"/>
  <c r="O211" i="34"/>
  <c r="O217" i="34"/>
  <c r="O216" i="34"/>
  <c r="O67" i="34"/>
  <c r="O223" i="34"/>
  <c r="O61" i="34"/>
  <c r="O176" i="34" s="1"/>
  <c r="O64" i="34"/>
  <c r="O222" i="34"/>
  <c r="O44" i="34"/>
  <c r="O215" i="34"/>
  <c r="O60" i="34"/>
  <c r="O175" i="34" s="1"/>
  <c r="G166" i="34"/>
  <c r="G164" i="34"/>
  <c r="G159" i="34"/>
  <c r="G152" i="34"/>
  <c r="G165" i="34"/>
  <c r="G161" i="34"/>
  <c r="G154" i="34"/>
  <c r="G153" i="34"/>
  <c r="G155" i="34"/>
  <c r="G160" i="34"/>
  <c r="G156" i="34"/>
  <c r="AA242" i="34"/>
  <c r="AA247" i="34"/>
  <c r="AA147" i="34"/>
  <c r="AA118" i="34"/>
  <c r="AA73" i="34"/>
  <c r="AA107" i="34"/>
  <c r="AA106" i="34"/>
  <c r="AA146" i="34"/>
  <c r="AA104" i="34"/>
  <c r="AA260" i="34"/>
  <c r="AA239" i="34"/>
  <c r="AA139" i="34"/>
  <c r="AA110" i="34"/>
  <c r="AA138" i="34"/>
  <c r="AA93" i="34"/>
  <c r="AA92" i="34"/>
  <c r="AA111" i="34"/>
  <c r="AA252" i="34"/>
  <c r="AA244" i="34"/>
  <c r="AA245" i="34"/>
  <c r="AA102" i="34"/>
  <c r="AA116" i="34"/>
  <c r="AA80" i="34"/>
  <c r="AA77" i="34"/>
  <c r="AA103" i="34"/>
  <c r="AA98" i="34"/>
  <c r="AA249" i="34"/>
  <c r="AA236" i="34"/>
  <c r="AA238" i="34"/>
  <c r="AA141" i="34"/>
  <c r="AA108" i="34"/>
  <c r="AA79" i="34"/>
  <c r="AA54" i="34"/>
  <c r="AA52" i="34"/>
  <c r="AA91" i="34"/>
  <c r="AA262" i="34"/>
  <c r="AA241" i="34"/>
  <c r="AA261" i="34"/>
  <c r="AA137" i="34"/>
  <c r="AA117" i="34"/>
  <c r="AA94" i="34"/>
  <c r="AA78" i="34"/>
  <c r="AA105" i="34"/>
  <c r="AA90" i="34"/>
  <c r="AA84" i="34"/>
  <c r="AA251" i="34"/>
  <c r="AA248" i="34"/>
  <c r="AA148" i="34"/>
  <c r="AA142" i="34"/>
  <c r="AA109" i="34"/>
  <c r="AA72" i="34"/>
  <c r="AA71" i="34"/>
  <c r="AA76" i="34"/>
  <c r="AA83" i="34"/>
  <c r="AA250" i="34"/>
  <c r="AA263" i="34"/>
  <c r="AA246" i="34"/>
  <c r="AA237" i="34"/>
  <c r="AA95" i="34"/>
  <c r="AA115" i="34"/>
  <c r="AA114" i="34"/>
  <c r="AA53" i="34"/>
  <c r="AA113" i="34"/>
  <c r="AA243" i="34"/>
  <c r="AA45" i="34"/>
  <c r="AA240" i="34"/>
  <c r="AA140" i="34"/>
  <c r="AA134" i="34"/>
  <c r="AA101" i="34"/>
  <c r="AA136" i="34"/>
  <c r="AA135" i="34"/>
  <c r="AA55" i="34"/>
  <c r="G43" i="34"/>
  <c r="H255" i="34"/>
  <c r="H87" i="34"/>
  <c r="H184" i="34" s="1"/>
  <c r="I236" i="34"/>
  <c r="I249" i="34"/>
  <c r="I141" i="34"/>
  <c r="I84" i="34"/>
  <c r="I183" i="34" s="1"/>
  <c r="I110" i="34"/>
  <c r="I73" i="34"/>
  <c r="I202" i="34" s="1"/>
  <c r="I146" i="34"/>
  <c r="I186" i="34" s="1"/>
  <c r="I54" i="34"/>
  <c r="I205" i="34" s="1"/>
  <c r="I98" i="34"/>
  <c r="I193" i="34" s="1"/>
  <c r="I260" i="34"/>
  <c r="I241" i="34"/>
  <c r="I147" i="34"/>
  <c r="I52" i="34"/>
  <c r="I178" i="34" s="1"/>
  <c r="I102" i="34"/>
  <c r="I137" i="34"/>
  <c r="I135" i="34"/>
  <c r="I191" i="34" s="1"/>
  <c r="I115" i="34"/>
  <c r="I107" i="34"/>
  <c r="I252" i="34"/>
  <c r="I246" i="34"/>
  <c r="I139" i="34"/>
  <c r="I111" i="34"/>
  <c r="I248" i="34"/>
  <c r="I116" i="34"/>
  <c r="I114" i="34"/>
  <c r="I106" i="34"/>
  <c r="I91" i="34"/>
  <c r="I251" i="34"/>
  <c r="I238" i="34"/>
  <c r="I247" i="34"/>
  <c r="I103" i="34"/>
  <c r="I138" i="34"/>
  <c r="I108" i="34"/>
  <c r="I105" i="34"/>
  <c r="I77" i="34"/>
  <c r="I80" i="34"/>
  <c r="I262" i="34"/>
  <c r="I243" i="34"/>
  <c r="I240" i="34"/>
  <c r="I136" i="34"/>
  <c r="I83" i="34"/>
  <c r="I117" i="34"/>
  <c r="I94" i="34"/>
  <c r="I76" i="34"/>
  <c r="I180" i="34" s="1"/>
  <c r="I53" i="34"/>
  <c r="I78" i="34"/>
  <c r="I245" i="34"/>
  <c r="I263" i="34"/>
  <c r="I239" i="34"/>
  <c r="I45" i="34"/>
  <c r="I109" i="34"/>
  <c r="I72" i="34"/>
  <c r="I92" i="34"/>
  <c r="I93" i="34"/>
  <c r="I244" i="34"/>
  <c r="I242" i="34"/>
  <c r="I134" i="34"/>
  <c r="I90" i="34"/>
  <c r="I118" i="34"/>
  <c r="I95" i="34"/>
  <c r="I148" i="34"/>
  <c r="I188" i="34" s="1"/>
  <c r="I79" i="34"/>
  <c r="I182" i="34" s="1"/>
  <c r="I71" i="34"/>
  <c r="I104" i="34"/>
  <c r="I140" i="34"/>
  <c r="I101" i="34"/>
  <c r="I261" i="34"/>
  <c r="I55" i="34"/>
  <c r="I206" i="34" s="1"/>
  <c r="I237" i="34"/>
  <c r="I113" i="34"/>
  <c r="I142" i="34"/>
  <c r="I250" i="34"/>
  <c r="Z43" i="34"/>
  <c r="AB264" i="34"/>
  <c r="AC155" i="34"/>
  <c r="AC159" i="34"/>
  <c r="AC161" i="34"/>
  <c r="AC166" i="34"/>
  <c r="AC154" i="34"/>
  <c r="AC164" i="34"/>
  <c r="AC160" i="34"/>
  <c r="AC153" i="34"/>
  <c r="AC165" i="34"/>
  <c r="AC152" i="34"/>
  <c r="S218" i="34"/>
  <c r="W123" i="34"/>
  <c r="W125" i="34"/>
  <c r="W124" i="34"/>
  <c r="W228" i="34"/>
  <c r="W121" i="34"/>
  <c r="W129" i="34"/>
  <c r="W131" i="34"/>
  <c r="W127" i="34"/>
  <c r="W128" i="34"/>
  <c r="W122" i="34"/>
  <c r="W126" i="34"/>
  <c r="W130" i="34"/>
  <c r="AH87" i="34"/>
  <c r="AH255" i="34"/>
  <c r="W214" i="34"/>
  <c r="W44" i="34"/>
  <c r="W213" i="34"/>
  <c r="W59" i="34"/>
  <c r="W212" i="34"/>
  <c r="W68" i="34"/>
  <c r="W211" i="34"/>
  <c r="W58" i="34"/>
  <c r="W216" i="34"/>
  <c r="W67" i="34"/>
  <c r="W223" i="34"/>
  <c r="W217" i="34"/>
  <c r="W64" i="34"/>
  <c r="W222" i="34"/>
  <c r="W60" i="34"/>
  <c r="W215" i="34"/>
  <c r="W61" i="34"/>
  <c r="S243" i="34"/>
  <c r="S248" i="34"/>
  <c r="S140" i="34"/>
  <c r="S245" i="34"/>
  <c r="S95" i="34"/>
  <c r="S107" i="34"/>
  <c r="S92" i="34"/>
  <c r="S84" i="34"/>
  <c r="S183" i="34" s="1"/>
  <c r="S260" i="34"/>
  <c r="S240" i="34"/>
  <c r="S147" i="34"/>
  <c r="S135" i="34"/>
  <c r="S191" i="34" s="1"/>
  <c r="S73" i="34"/>
  <c r="S202" i="34" s="1"/>
  <c r="S93" i="34"/>
  <c r="S77" i="34"/>
  <c r="S111" i="34"/>
  <c r="S103" i="34"/>
  <c r="S252" i="34"/>
  <c r="S261" i="34"/>
  <c r="S139" i="34"/>
  <c r="S118" i="34"/>
  <c r="S146" i="34"/>
  <c r="S186" i="34" s="1"/>
  <c r="S80" i="34"/>
  <c r="S54" i="34"/>
  <c r="S205" i="34" s="1"/>
  <c r="S98" i="34"/>
  <c r="S193" i="34" s="1"/>
  <c r="S53" i="34"/>
  <c r="S250" i="34"/>
  <c r="S247" i="34"/>
  <c r="S246" i="34"/>
  <c r="S110" i="34"/>
  <c r="S116" i="34"/>
  <c r="S79" i="34"/>
  <c r="S182" i="34" s="1"/>
  <c r="S238" i="34"/>
  <c r="S141" i="34"/>
  <c r="S45" i="34"/>
  <c r="S242" i="34"/>
  <c r="S239" i="34"/>
  <c r="S137" i="34"/>
  <c r="S102" i="34"/>
  <c r="S108" i="34"/>
  <c r="S78" i="34"/>
  <c r="S113" i="34"/>
  <c r="S105" i="34"/>
  <c r="S52" i="34"/>
  <c r="S178" i="34" s="1"/>
  <c r="S249" i="34"/>
  <c r="S244" i="34"/>
  <c r="S237" i="34"/>
  <c r="S117" i="34"/>
  <c r="S94" i="34"/>
  <c r="S71" i="34"/>
  <c r="S104" i="34"/>
  <c r="S76" i="34"/>
  <c r="S180" i="34" s="1"/>
  <c r="S83" i="34"/>
  <c r="S251" i="34"/>
  <c r="S263" i="34"/>
  <c r="S148" i="34"/>
  <c r="S134" i="34"/>
  <c r="S101" i="34"/>
  <c r="S115" i="34"/>
  <c r="S106" i="34"/>
  <c r="S91" i="34"/>
  <c r="S55" i="34"/>
  <c r="S206" i="34" s="1"/>
  <c r="S72" i="34"/>
  <c r="S114" i="34"/>
  <c r="S136" i="34"/>
  <c r="S262" i="34"/>
  <c r="S138" i="34"/>
  <c r="S241" i="34"/>
  <c r="S90" i="34"/>
  <c r="S236" i="34"/>
  <c r="S109" i="34"/>
  <c r="S142" i="34"/>
  <c r="AE237" i="34"/>
  <c r="AE240" i="34"/>
  <c r="AE141" i="34"/>
  <c r="AE54" i="34"/>
  <c r="AE134" i="34"/>
  <c r="AE83" i="34"/>
  <c r="AE94" i="34"/>
  <c r="AE73" i="34"/>
  <c r="AE142" i="34"/>
  <c r="AE263" i="34"/>
  <c r="AE244" i="34"/>
  <c r="AE250" i="34"/>
  <c r="AE146" i="34"/>
  <c r="AE137" i="34"/>
  <c r="AE147" i="34"/>
  <c r="AE45" i="34"/>
  <c r="AE109" i="34"/>
  <c r="AE71" i="34"/>
  <c r="AE247" i="34"/>
  <c r="AE236" i="34"/>
  <c r="AE262" i="34"/>
  <c r="AE138" i="34"/>
  <c r="AE113" i="34"/>
  <c r="AE104" i="34"/>
  <c r="AE118" i="34"/>
  <c r="AE72" i="34"/>
  <c r="AE93" i="34"/>
  <c r="AE239" i="34"/>
  <c r="AE251" i="34"/>
  <c r="AE249" i="34"/>
  <c r="AE139" i="34"/>
  <c r="AE105" i="34"/>
  <c r="AE90" i="34"/>
  <c r="AE110" i="34"/>
  <c r="AE117" i="34"/>
  <c r="AE116" i="34"/>
  <c r="AE246" i="34"/>
  <c r="AE243" i="34"/>
  <c r="AE136" i="34"/>
  <c r="AE114" i="34"/>
  <c r="AE98" i="34"/>
  <c r="AE84" i="34"/>
  <c r="AE102" i="34"/>
  <c r="AE108" i="34"/>
  <c r="AE107" i="34"/>
  <c r="AE238" i="34"/>
  <c r="AE260" i="34"/>
  <c r="AE242" i="34"/>
  <c r="AE106" i="34"/>
  <c r="AE91" i="34"/>
  <c r="AE52" i="34"/>
  <c r="AE148" i="34"/>
  <c r="AE95" i="34"/>
  <c r="AE80" i="34"/>
  <c r="AE245" i="34"/>
  <c r="AE248" i="34"/>
  <c r="AE241" i="34"/>
  <c r="AE77" i="34"/>
  <c r="AE53" i="34"/>
  <c r="AE103" i="34"/>
  <c r="AE101" i="34"/>
  <c r="AE115" i="34"/>
  <c r="AE55" i="34"/>
  <c r="AE92" i="34"/>
  <c r="AE76" i="34"/>
  <c r="AE111" i="34"/>
  <c r="AE140" i="34"/>
  <c r="AE79" i="34"/>
  <c r="AE261" i="34"/>
  <c r="AE78" i="34"/>
  <c r="AE135" i="34"/>
  <c r="AE252" i="34"/>
  <c r="M43" i="34"/>
  <c r="M185" i="34"/>
  <c r="M204" i="34"/>
  <c r="M181" i="34"/>
  <c r="M177" i="34"/>
  <c r="M203" i="34"/>
  <c r="M198" i="34"/>
  <c r="M192" i="34"/>
  <c r="M187" i="34"/>
  <c r="M207" i="34"/>
  <c r="M194" i="34"/>
  <c r="M179" i="34"/>
  <c r="M189" i="34"/>
  <c r="E87" i="32"/>
  <c r="W48" i="39" s="1"/>
  <c r="E212" i="32"/>
  <c r="W173" i="39" s="1"/>
  <c r="E215" i="32"/>
  <c r="W176" i="39" s="1"/>
  <c r="V50" i="37"/>
  <c r="V53" i="37"/>
  <c r="V52" i="37"/>
  <c r="V51" i="37"/>
  <c r="S47" i="37"/>
  <c r="V44" i="37"/>
  <c r="E129" i="32"/>
  <c r="W90" i="39" s="1"/>
  <c r="E126" i="32"/>
  <c r="W87" i="39" s="1"/>
  <c r="E219" i="30"/>
  <c r="V180" i="39" s="1"/>
  <c r="V237" i="39" s="1"/>
  <c r="E77" i="32"/>
  <c r="W38" i="39" s="1"/>
  <c r="E107" i="32"/>
  <c r="W68" i="39" s="1"/>
  <c r="E113" i="32"/>
  <c r="W74" i="39" s="1"/>
  <c r="E137" i="32"/>
  <c r="W99" i="39" s="1"/>
  <c r="E136" i="32"/>
  <c r="W98" i="39" s="1"/>
  <c r="G206" i="32"/>
  <c r="E55" i="32"/>
  <c r="W16" i="39" s="1"/>
  <c r="E147" i="32"/>
  <c r="W109" i="39" s="1"/>
  <c r="E148" i="32"/>
  <c r="W110" i="39" s="1"/>
  <c r="E140" i="32"/>
  <c r="W102" i="39" s="1"/>
  <c r="E236" i="32"/>
  <c r="W195" i="39" s="1"/>
  <c r="E174" i="30"/>
  <c r="V135" i="39" s="1"/>
  <c r="AB29" i="36"/>
  <c r="X27" i="36"/>
  <c r="T25" i="36"/>
  <c r="P23" i="36"/>
  <c r="L21" i="36"/>
  <c r="Z30" i="36"/>
  <c r="V28" i="36"/>
  <c r="R26" i="36"/>
  <c r="N24" i="36"/>
  <c r="J22" i="36"/>
  <c r="AJ19" i="36"/>
  <c r="L30" i="36"/>
  <c r="Q27" i="36"/>
  <c r="U24" i="36"/>
  <c r="Z21" i="36"/>
  <c r="AG18" i="36"/>
  <c r="AG233" i="36" s="1"/>
  <c r="AB16" i="36"/>
  <c r="AB232" i="36" s="1"/>
  <c r="X14" i="36"/>
  <c r="T12" i="36"/>
  <c r="P10" i="36"/>
  <c r="L8" i="36"/>
  <c r="H6" i="36"/>
  <c r="H47" i="36" s="1"/>
  <c r="AH3" i="36"/>
  <c r="AF30" i="36"/>
  <c r="G28" i="36"/>
  <c r="K25" i="36"/>
  <c r="P22" i="36"/>
  <c r="U19" i="36"/>
  <c r="M17" i="36"/>
  <c r="M229" i="36" s="1"/>
  <c r="I15" i="36"/>
  <c r="AI12" i="36"/>
  <c r="AE10" i="36"/>
  <c r="AA8" i="36"/>
  <c r="W6" i="36"/>
  <c r="W47" i="36" s="1"/>
  <c r="S4" i="36"/>
  <c r="S46" i="36" s="1"/>
  <c r="O2" i="36"/>
  <c r="AA28" i="36"/>
  <c r="AE25" i="36"/>
  <c r="AJ22" i="36"/>
  <c r="K20" i="36"/>
  <c r="AB17" i="36"/>
  <c r="AB229" i="36" s="1"/>
  <c r="X15" i="36"/>
  <c r="T13" i="36"/>
  <c r="P11" i="36"/>
  <c r="L9" i="36"/>
  <c r="H7" i="36"/>
  <c r="H156" i="36" s="1"/>
  <c r="AH4" i="36"/>
  <c r="AH46" i="36" s="1"/>
  <c r="AD2" i="36"/>
  <c r="AJ28" i="36"/>
  <c r="K26" i="36"/>
  <c r="O23" i="36"/>
  <c r="T20" i="36"/>
  <c r="AI17" i="36"/>
  <c r="AI229" i="36" s="1"/>
  <c r="AE15" i="36"/>
  <c r="AA13" i="36"/>
  <c r="W11" i="36"/>
  <c r="S9" i="36"/>
  <c r="O7" i="36"/>
  <c r="O156" i="36" s="1"/>
  <c r="K5" i="36"/>
  <c r="G3" i="36"/>
  <c r="O29" i="36"/>
  <c r="T26" i="36"/>
  <c r="Y23" i="36"/>
  <c r="AC20" i="36"/>
  <c r="L18" i="36"/>
  <c r="L233" i="36" s="1"/>
  <c r="H16" i="36"/>
  <c r="H232" i="36" s="1"/>
  <c r="AH13" i="36"/>
  <c r="AD11" i="36"/>
  <c r="Z9" i="36"/>
  <c r="V7" i="36"/>
  <c r="V156" i="36" s="1"/>
  <c r="R5" i="36"/>
  <c r="N3" i="36"/>
  <c r="Y29" i="36"/>
  <c r="AC26" i="36"/>
  <c r="AH23" i="36"/>
  <c r="I21" i="36"/>
  <c r="S18" i="36"/>
  <c r="S233" i="36" s="1"/>
  <c r="O16" i="36"/>
  <c r="O232" i="36" s="1"/>
  <c r="K14" i="36"/>
  <c r="G12" i="36"/>
  <c r="AG9" i="36"/>
  <c r="AC7" i="36"/>
  <c r="AC156" i="36" s="1"/>
  <c r="Y5" i="36"/>
  <c r="U3" i="36"/>
  <c r="M30" i="36"/>
  <c r="R27" i="36"/>
  <c r="W24" i="36"/>
  <c r="AA21" i="36"/>
  <c r="AI18" i="36"/>
  <c r="AI233" i="36" s="1"/>
  <c r="AC16" i="36"/>
  <c r="AC232" i="36" s="1"/>
  <c r="Y14" i="36"/>
  <c r="U12" i="36"/>
  <c r="Q10" i="36"/>
  <c r="M8" i="36"/>
  <c r="I6" i="36"/>
  <c r="I47" i="36" s="1"/>
  <c r="AI3" i="36"/>
  <c r="O30" i="36"/>
  <c r="AH28" i="36"/>
  <c r="AD26" i="36"/>
  <c r="Z24" i="36"/>
  <c r="V22" i="36"/>
  <c r="R20" i="36"/>
  <c r="AF29" i="36"/>
  <c r="AB27" i="36"/>
  <c r="X25" i="36"/>
  <c r="T23" i="36"/>
  <c r="P21" i="36"/>
  <c r="L19" i="36"/>
  <c r="J29" i="36"/>
  <c r="O26" i="36"/>
  <c r="S23" i="36"/>
  <c r="X20" i="36"/>
  <c r="H18" i="36"/>
  <c r="H233" i="36" s="1"/>
  <c r="AH15" i="36"/>
  <c r="AD13" i="36"/>
  <c r="Z11" i="36"/>
  <c r="V9" i="36"/>
  <c r="R7" i="36"/>
  <c r="R156" i="36" s="1"/>
  <c r="N5" i="36"/>
  <c r="J3" i="36"/>
  <c r="AD29" i="36"/>
  <c r="AI26" i="36"/>
  <c r="I24" i="36"/>
  <c r="N21" i="36"/>
  <c r="W18" i="36"/>
  <c r="W233" i="36" s="1"/>
  <c r="S16" i="36"/>
  <c r="S232" i="36" s="1"/>
  <c r="O14" i="36"/>
  <c r="K12" i="36"/>
  <c r="G10" i="36"/>
  <c r="AG7" i="36"/>
  <c r="AG156" i="36" s="1"/>
  <c r="AC5" i="36"/>
  <c r="Y3" i="36"/>
  <c r="T30" i="36"/>
  <c r="Y27" i="36"/>
  <c r="AC24" i="36"/>
  <c r="AH21" i="36"/>
  <c r="J19" i="36"/>
  <c r="AH16" i="36"/>
  <c r="AH232" i="36" s="1"/>
  <c r="AD14" i="36"/>
  <c r="Z12" i="36"/>
  <c r="V10" i="36"/>
  <c r="R8" i="36"/>
  <c r="N6" i="36"/>
  <c r="N47" i="36" s="1"/>
  <c r="J4" i="36"/>
  <c r="J46" i="36" s="1"/>
  <c r="AC30" i="36"/>
  <c r="AH27" i="36"/>
  <c r="I25" i="36"/>
  <c r="M22" i="36"/>
  <c r="R19" i="36"/>
  <c r="K17" i="36"/>
  <c r="K229" i="36" s="1"/>
  <c r="G15" i="36"/>
  <c r="AG12" i="36"/>
  <c r="AC10" i="36"/>
  <c r="Y8" i="36"/>
  <c r="U6" i="36"/>
  <c r="U47" i="36" s="1"/>
  <c r="Q4" i="36"/>
  <c r="Q46" i="36" s="1"/>
  <c r="M2" i="36"/>
  <c r="M28" i="36"/>
  <c r="R25" i="36"/>
  <c r="W22" i="36"/>
  <c r="AA19" i="36"/>
  <c r="R17" i="36"/>
  <c r="R229" i="36" s="1"/>
  <c r="N15" i="36"/>
  <c r="J13" i="36"/>
  <c r="AJ10" i="36"/>
  <c r="AF8" i="36"/>
  <c r="AB6" i="36"/>
  <c r="AB47" i="36" s="1"/>
  <c r="X4" i="36"/>
  <c r="X46" i="36" s="1"/>
  <c r="T2" i="36"/>
  <c r="W28" i="36"/>
  <c r="AA25" i="36"/>
  <c r="AF22" i="36"/>
  <c r="G20" i="36"/>
  <c r="Y17" i="36"/>
  <c r="Y229" i="36" s="1"/>
  <c r="U15" i="36"/>
  <c r="Q13" i="36"/>
  <c r="M11" i="36"/>
  <c r="I9" i="36"/>
  <c r="AI6" i="36"/>
  <c r="AI47" i="36" s="1"/>
  <c r="AE4" i="36"/>
  <c r="AE46" i="36" s="1"/>
  <c r="AA2" i="36"/>
  <c r="K29" i="36"/>
  <c r="P26" i="36"/>
  <c r="U23" i="36"/>
  <c r="Y20" i="36"/>
  <c r="I18" i="36"/>
  <c r="I233" i="36" s="1"/>
  <c r="AI15" i="36"/>
  <c r="AE13" i="36"/>
  <c r="AA11" i="36"/>
  <c r="W9" i="36"/>
  <c r="AJ29" i="36"/>
  <c r="H27" i="36"/>
  <c r="J24" i="36"/>
  <c r="T21" i="36"/>
  <c r="J30" i="36"/>
  <c r="L27" i="36"/>
  <c r="V24" i="36"/>
  <c r="X21" i="36"/>
  <c r="Z18" i="36"/>
  <c r="Z233" i="36" s="1"/>
  <c r="AA27" i="36"/>
  <c r="AD23" i="36"/>
  <c r="AG19" i="36"/>
  <c r="AJ16" i="36"/>
  <c r="AJ232" i="36" s="1"/>
  <c r="H14" i="36"/>
  <c r="J11" i="36"/>
  <c r="T8" i="36"/>
  <c r="V5" i="36"/>
  <c r="X2" i="36"/>
  <c r="Q28" i="36"/>
  <c r="T24" i="36"/>
  <c r="W20" i="36"/>
  <c r="U17" i="36"/>
  <c r="U229" i="36" s="1"/>
  <c r="W14" i="36"/>
  <c r="Y11" i="36"/>
  <c r="AI8" i="36"/>
  <c r="G6" i="36"/>
  <c r="G47" i="36" s="1"/>
  <c r="I3" i="36"/>
  <c r="G29" i="36"/>
  <c r="J25" i="36"/>
  <c r="M21" i="36"/>
  <c r="AJ17" i="36"/>
  <c r="AJ229" i="36" s="1"/>
  <c r="H15" i="36"/>
  <c r="J12" i="36"/>
  <c r="T9" i="36"/>
  <c r="V6" i="36"/>
  <c r="V47" i="36" s="1"/>
  <c r="X3" i="36"/>
  <c r="Q29" i="36"/>
  <c r="S25" i="36"/>
  <c r="V21" i="36"/>
  <c r="M18" i="36"/>
  <c r="M233" i="36" s="1"/>
  <c r="O15" i="36"/>
  <c r="Q12" i="36"/>
  <c r="AA9" i="36"/>
  <c r="AC6" i="36"/>
  <c r="AC47" i="36" s="1"/>
  <c r="AE3" i="36"/>
  <c r="Z29" i="36"/>
  <c r="AC25" i="36"/>
  <c r="AE21" i="36"/>
  <c r="T18" i="36"/>
  <c r="T233" i="36" s="1"/>
  <c r="V15" i="36"/>
  <c r="X12" i="36"/>
  <c r="AH9" i="36"/>
  <c r="AJ6" i="36"/>
  <c r="AJ47" i="36" s="1"/>
  <c r="H4" i="36"/>
  <c r="H46" i="36" s="1"/>
  <c r="AI29" i="36"/>
  <c r="H26" i="36"/>
  <c r="K22" i="36"/>
  <c r="AB18" i="36"/>
  <c r="AB233" i="36" s="1"/>
  <c r="AC15" i="36"/>
  <c r="AE12" i="36"/>
  <c r="K10" i="36"/>
  <c r="M7" i="36"/>
  <c r="M156" i="36" s="1"/>
  <c r="O4" i="36"/>
  <c r="O46" i="36" s="1"/>
  <c r="X30" i="36"/>
  <c r="AA26" i="36"/>
  <c r="AC22" i="36"/>
  <c r="N19" i="36"/>
  <c r="M16" i="36"/>
  <c r="M232" i="36" s="1"/>
  <c r="O13" i="36"/>
  <c r="Y10" i="36"/>
  <c r="T29" i="36"/>
  <c r="V26" i="36"/>
  <c r="AF23" i="36"/>
  <c r="AH20" i="36"/>
  <c r="X29" i="36"/>
  <c r="AH26" i="36"/>
  <c r="AJ23" i="36"/>
  <c r="H21" i="36"/>
  <c r="AG30" i="36"/>
  <c r="AJ26" i="36"/>
  <c r="I23" i="36"/>
  <c r="V19" i="36"/>
  <c r="T16" i="36"/>
  <c r="T232" i="36" s="1"/>
  <c r="V13" i="36"/>
  <c r="AF10" i="36"/>
  <c r="AH7" i="36"/>
  <c r="AH156" i="36" s="1"/>
  <c r="AJ4" i="36"/>
  <c r="AJ46" i="36" s="1"/>
  <c r="P2" i="36"/>
  <c r="Z27" i="36"/>
  <c r="AC23" i="36"/>
  <c r="L20" i="36"/>
  <c r="AI16" i="36"/>
  <c r="AI232" i="36" s="1"/>
  <c r="G14" i="36"/>
  <c r="Q11" i="36"/>
  <c r="S8" i="36"/>
  <c r="U5" i="36"/>
  <c r="AE2" i="36"/>
  <c r="P28" i="36"/>
  <c r="S24" i="36"/>
  <c r="AF20" i="36"/>
  <c r="T17" i="36"/>
  <c r="T229" i="36" s="1"/>
  <c r="V14" i="36"/>
  <c r="AF11" i="36"/>
  <c r="AH8" i="36"/>
  <c r="AJ5" i="36"/>
  <c r="P3" i="36"/>
  <c r="Y28" i="36"/>
  <c r="AB24" i="36"/>
  <c r="K21" i="36"/>
  <c r="AA17" i="36"/>
  <c r="AA229" i="36" s="1"/>
  <c r="AC14" i="36"/>
  <c r="I12" i="36"/>
  <c r="K9" i="36"/>
  <c r="M6" i="36"/>
  <c r="M47" i="36" s="1"/>
  <c r="W3" i="36"/>
  <c r="AI28" i="36"/>
  <c r="G25" i="36"/>
  <c r="U21" i="36"/>
  <c r="AH17" i="36"/>
  <c r="AH229" i="36" s="1"/>
  <c r="AJ14" i="36"/>
  <c r="P12" i="36"/>
  <c r="R9" i="36"/>
  <c r="T6" i="36"/>
  <c r="T47" i="36" s="1"/>
  <c r="AD3" i="36"/>
  <c r="N29" i="36"/>
  <c r="Q25" i="36"/>
  <c r="AD21" i="36"/>
  <c r="K18" i="36"/>
  <c r="K233" i="36" s="1"/>
  <c r="M15" i="36"/>
  <c r="W12" i="36"/>
  <c r="L29" i="36"/>
  <c r="N26" i="36"/>
  <c r="X23" i="36"/>
  <c r="Z20" i="36"/>
  <c r="P29" i="36"/>
  <c r="Z26" i="36"/>
  <c r="AB23" i="36"/>
  <c r="AD20" i="36"/>
  <c r="W30" i="36"/>
  <c r="Y26" i="36"/>
  <c r="AB22" i="36"/>
  <c r="M19" i="36"/>
  <c r="L16" i="36"/>
  <c r="L232" i="36" s="1"/>
  <c r="N13" i="36"/>
  <c r="X10" i="36"/>
  <c r="Z7" i="36"/>
  <c r="Z156" i="36" s="1"/>
  <c r="AB4" i="36"/>
  <c r="AB46" i="36" s="1"/>
  <c r="H2" i="36"/>
  <c r="O27" i="36"/>
  <c r="R23" i="36"/>
  <c r="AE19" i="36"/>
  <c r="AA16" i="36"/>
  <c r="AA232" i="36" s="1"/>
  <c r="AC13" i="36"/>
  <c r="I11" i="36"/>
  <c r="K8" i="36"/>
  <c r="M5" i="36"/>
  <c r="W2" i="36"/>
  <c r="AI27" i="36"/>
  <c r="H24" i="36"/>
  <c r="U20" i="36"/>
  <c r="L17" i="36"/>
  <c r="L229" i="36" s="1"/>
  <c r="N14" i="36"/>
  <c r="X11" i="36"/>
  <c r="Z8" i="36"/>
  <c r="AB5" i="36"/>
  <c r="H3" i="36"/>
  <c r="O28" i="36"/>
  <c r="Q24" i="36"/>
  <c r="AE20" i="36"/>
  <c r="S17" i="36"/>
  <c r="S229" i="36" s="1"/>
  <c r="U14" i="36"/>
  <c r="AE11" i="36"/>
  <c r="AG8" i="36"/>
  <c r="AI5" i="36"/>
  <c r="O3" i="36"/>
  <c r="X28" i="36"/>
  <c r="AA24" i="36"/>
  <c r="J21" i="36"/>
  <c r="Z17" i="36"/>
  <c r="Z229" i="36" s="1"/>
  <c r="AB14" i="36"/>
  <c r="H12" i="36"/>
  <c r="J9" i="36"/>
  <c r="L6" i="36"/>
  <c r="L47" i="36" s="1"/>
  <c r="V3" i="36"/>
  <c r="AG28" i="36"/>
  <c r="AJ24" i="36"/>
  <c r="S21" i="36"/>
  <c r="AG17" i="36"/>
  <c r="AG229" i="36" s="1"/>
  <c r="AI14" i="36"/>
  <c r="O12" i="36"/>
  <c r="Q9" i="36"/>
  <c r="S6" i="36"/>
  <c r="S47" i="36" s="1"/>
  <c r="AC3" i="36"/>
  <c r="V29" i="36"/>
  <c r="Y25" i="36"/>
  <c r="H22" i="36"/>
  <c r="Q18" i="36"/>
  <c r="Q233" i="36" s="1"/>
  <c r="S15" i="36"/>
  <c r="AC12" i="36"/>
  <c r="AE9" i="36"/>
  <c r="K7" i="36"/>
  <c r="K156" i="36" s="1"/>
  <c r="AC4" i="36"/>
  <c r="AC46" i="36" s="1"/>
  <c r="Q2" i="36"/>
  <c r="V12" i="36"/>
  <c r="R21" i="36"/>
  <c r="AB3" i="36"/>
  <c r="AJ11" i="36"/>
  <c r="AA20" i="36"/>
  <c r="L3" i="36"/>
  <c r="T11" i="36"/>
  <c r="I22" i="36"/>
  <c r="N4" i="36"/>
  <c r="N46" i="36" s="1"/>
  <c r="H9" i="36"/>
  <c r="L15" i="36"/>
  <c r="V4" i="36"/>
  <c r="V46" i="36" s="1"/>
  <c r="Z28" i="36"/>
  <c r="AJ25" i="36"/>
  <c r="H23" i="36"/>
  <c r="J20" i="36"/>
  <c r="H29" i="36"/>
  <c r="J26" i="36"/>
  <c r="L23" i="36"/>
  <c r="V20" i="36"/>
  <c r="AE29" i="36"/>
  <c r="AH25" i="36"/>
  <c r="Q22" i="36"/>
  <c r="X18" i="36"/>
  <c r="X233" i="36" s="1"/>
  <c r="Z15" i="36"/>
  <c r="AJ12" i="36"/>
  <c r="H10" i="36"/>
  <c r="J7" i="36"/>
  <c r="J156" i="36" s="1"/>
  <c r="T4" i="36"/>
  <c r="T46" i="36" s="1"/>
  <c r="U30" i="36"/>
  <c r="X26" i="36"/>
  <c r="G23" i="36"/>
  <c r="K19" i="36"/>
  <c r="K16" i="36"/>
  <c r="K232" i="36" s="1"/>
  <c r="U13" i="36"/>
  <c r="W10" i="36"/>
  <c r="Y7" i="36"/>
  <c r="Y156" i="36" s="1"/>
  <c r="AI4" i="36"/>
  <c r="AI46" i="36" s="1"/>
  <c r="G2" i="36"/>
  <c r="N27" i="36"/>
  <c r="AA23" i="36"/>
  <c r="AD19" i="36"/>
  <c r="Z16" i="36"/>
  <c r="Z232" i="36" s="1"/>
  <c r="AJ13" i="36"/>
  <c r="H11" i="36"/>
  <c r="J8" i="36"/>
  <c r="T5" i="36"/>
  <c r="V2" i="36"/>
  <c r="W27" i="36"/>
  <c r="G24" i="36"/>
  <c r="I20" i="36"/>
  <c r="AG16" i="36"/>
  <c r="AG232" i="36" s="1"/>
  <c r="M14" i="36"/>
  <c r="O11" i="36"/>
  <c r="Q8" i="36"/>
  <c r="AA5" i="36"/>
  <c r="AC2" i="36"/>
  <c r="AG27" i="36"/>
  <c r="P24" i="36"/>
  <c r="S20" i="36"/>
  <c r="J17" i="36"/>
  <c r="J229" i="36" s="1"/>
  <c r="T14" i="36"/>
  <c r="V11" i="36"/>
  <c r="X8" i="36"/>
  <c r="AH5" i="36"/>
  <c r="AJ2" i="36"/>
  <c r="L28" i="36"/>
  <c r="Y24" i="36"/>
  <c r="AB20" i="36"/>
  <c r="Q17" i="36"/>
  <c r="Q229" i="36" s="1"/>
  <c r="AA14" i="36"/>
  <c r="AC11" i="36"/>
  <c r="AE8" i="36"/>
  <c r="K6" i="36"/>
  <c r="K47" i="36" s="1"/>
  <c r="M3" i="36"/>
  <c r="AE28" i="36"/>
  <c r="N25" i="36"/>
  <c r="Q21" i="36"/>
  <c r="AE17" i="36"/>
  <c r="AE229" i="36" s="1"/>
  <c r="K15" i="36"/>
  <c r="M12" i="36"/>
  <c r="O9" i="36"/>
  <c r="AG6" i="36"/>
  <c r="AG47" i="36" s="1"/>
  <c r="U4" i="36"/>
  <c r="U46" i="36" s="1"/>
  <c r="I2" i="36"/>
  <c r="R10" i="36"/>
  <c r="AA18" i="36"/>
  <c r="AA233" i="36" s="1"/>
  <c r="W29" i="36"/>
  <c r="AF9" i="36"/>
  <c r="J18" i="36"/>
  <c r="J233" i="36" s="1"/>
  <c r="AF28" i="36"/>
  <c r="P9" i="36"/>
  <c r="O19" i="36"/>
  <c r="J2" i="36"/>
  <c r="K28" i="36"/>
  <c r="Z6" i="36"/>
  <c r="Z47" i="36" s="1"/>
  <c r="H13" i="36"/>
  <c r="R28" i="36"/>
  <c r="AB25" i="36"/>
  <c r="AD22" i="36"/>
  <c r="AF19" i="36"/>
  <c r="AD28" i="36"/>
  <c r="AF25" i="36"/>
  <c r="AH22" i="36"/>
  <c r="N20" i="36"/>
  <c r="U29" i="36"/>
  <c r="W25" i="36"/>
  <c r="G22" i="36"/>
  <c r="P18" i="36"/>
  <c r="P233" i="36" s="1"/>
  <c r="R15" i="36"/>
  <c r="AB12" i="36"/>
  <c r="AD9" i="36"/>
  <c r="AF6" i="36"/>
  <c r="AF47" i="36" s="1"/>
  <c r="L4" i="36"/>
  <c r="L46" i="36" s="1"/>
  <c r="K30" i="36"/>
  <c r="M26" i="36"/>
  <c r="AA22" i="36"/>
  <c r="AF18" i="36"/>
  <c r="AF233" i="36" s="1"/>
  <c r="AG15" i="36"/>
  <c r="M13" i="36"/>
  <c r="O10" i="36"/>
  <c r="Q7" i="36"/>
  <c r="Q156" i="36" s="1"/>
  <c r="AA4" i="36"/>
  <c r="AA46" i="36" s="1"/>
  <c r="AE30" i="36"/>
  <c r="AG26" i="36"/>
  <c r="Q23" i="36"/>
  <c r="S19" i="36"/>
  <c r="R16" i="36"/>
  <c r="R232" i="36" s="1"/>
  <c r="AB13" i="36"/>
  <c r="AD10" i="36"/>
  <c r="AF7" i="36"/>
  <c r="AF156" i="36" s="1"/>
  <c r="L5" i="36"/>
  <c r="N2" i="36"/>
  <c r="M27" i="36"/>
  <c r="Z23" i="36"/>
  <c r="AC19" i="36"/>
  <c r="Y16" i="36"/>
  <c r="Y232" i="36" s="1"/>
  <c r="AI13" i="36"/>
  <c r="G11" i="36"/>
  <c r="I8" i="36"/>
  <c r="S5" i="36"/>
  <c r="U2" i="36"/>
  <c r="V27" i="36"/>
  <c r="AI23" i="36"/>
  <c r="H20" i="36"/>
  <c r="AF16" i="36"/>
  <c r="AF232" i="36" s="1"/>
  <c r="L14" i="36"/>
  <c r="N11" i="36"/>
  <c r="P8" i="36"/>
  <c r="Z5" i="36"/>
  <c r="AB2" i="36"/>
  <c r="AE27" i="36"/>
  <c r="O24" i="36"/>
  <c r="Q20" i="36"/>
  <c r="I17" i="36"/>
  <c r="I229" i="36" s="1"/>
  <c r="S14" i="36"/>
  <c r="U11" i="36"/>
  <c r="W8" i="36"/>
  <c r="AG5" i="36"/>
  <c r="AI2" i="36"/>
  <c r="T28" i="36"/>
  <c r="AG24" i="36"/>
  <c r="AJ20" i="36"/>
  <c r="W17" i="36"/>
  <c r="W229" i="36" s="1"/>
  <c r="AG14" i="36"/>
  <c r="AI11" i="36"/>
  <c r="G9" i="36"/>
  <c r="Y6" i="36"/>
  <c r="Y47" i="36" s="1"/>
  <c r="M4" i="36"/>
  <c r="M46" i="36" s="1"/>
  <c r="S27" i="36"/>
  <c r="N8" i="36"/>
  <c r="V16" i="36"/>
  <c r="V232" i="36" s="1"/>
  <c r="AB26" i="36"/>
  <c r="AB7" i="36"/>
  <c r="AB156" i="36" s="1"/>
  <c r="AJ15" i="36"/>
  <c r="G26" i="36"/>
  <c r="L7" i="36"/>
  <c r="L156" i="36" s="1"/>
  <c r="H17" i="36"/>
  <c r="H229" i="36" s="1"/>
  <c r="AJ30" i="36"/>
  <c r="P17" i="36"/>
  <c r="P229" i="36" s="1"/>
  <c r="AI19" i="36"/>
  <c r="AD4" i="36"/>
  <c r="AD46" i="36" s="1"/>
  <c r="AD30" i="36"/>
  <c r="J28" i="36"/>
  <c r="L25" i="36"/>
  <c r="N22" i="36"/>
  <c r="X19" i="36"/>
  <c r="N28" i="36"/>
  <c r="P25" i="36"/>
  <c r="Z22" i="36"/>
  <c r="AB19" i="36"/>
  <c r="AC28" i="36"/>
  <c r="M25" i="36"/>
  <c r="O21" i="36"/>
  <c r="AD17" i="36"/>
  <c r="AD229" i="36" s="1"/>
  <c r="J15" i="36"/>
  <c r="L12" i="36"/>
  <c r="N9" i="36"/>
  <c r="X6" i="36"/>
  <c r="X47" i="36" s="1"/>
  <c r="Z3" i="36"/>
  <c r="S29" i="36"/>
  <c r="AG25" i="36"/>
  <c r="AI21" i="36"/>
  <c r="O18" i="36"/>
  <c r="O233" i="36" s="1"/>
  <c r="Y15" i="36"/>
  <c r="AA12" i="36"/>
  <c r="AC9" i="36"/>
  <c r="I7" i="36"/>
  <c r="I156" i="36" s="1"/>
  <c r="K4" i="36"/>
  <c r="K46" i="36" s="1"/>
  <c r="I30" i="36"/>
  <c r="W26" i="36"/>
  <c r="Y22" i="36"/>
  <c r="AE18" i="36"/>
  <c r="AE233" i="36" s="1"/>
  <c r="J16" i="36"/>
  <c r="J232" i="36" s="1"/>
  <c r="L13" i="36"/>
  <c r="N10" i="36"/>
  <c r="X7" i="36"/>
  <c r="X156" i="36" s="1"/>
  <c r="Z4" i="36"/>
  <c r="Z46" i="36" s="1"/>
  <c r="S30" i="36"/>
  <c r="AF26" i="36"/>
  <c r="AI22" i="36"/>
  <c r="I19" i="36"/>
  <c r="Q16" i="36"/>
  <c r="Q232" i="36" s="1"/>
  <c r="S13" i="36"/>
  <c r="U10" i="36"/>
  <c r="AE7" i="36"/>
  <c r="AE156" i="36" s="1"/>
  <c r="AG4" i="36"/>
  <c r="AG46" i="36" s="1"/>
  <c r="AB30" i="36"/>
  <c r="K27" i="36"/>
  <c r="N23" i="36"/>
  <c r="Q19" i="36"/>
  <c r="X16" i="36"/>
  <c r="X232" i="36" s="1"/>
  <c r="Z13" i="36"/>
  <c r="AB10" i="36"/>
  <c r="H8" i="36"/>
  <c r="J5" i="36"/>
  <c r="L2" i="36"/>
  <c r="U27" i="36"/>
  <c r="W23" i="36"/>
  <c r="Z19" i="36"/>
  <c r="AE16" i="36"/>
  <c r="AE232" i="36" s="1"/>
  <c r="AG13" i="36"/>
  <c r="AI10" i="36"/>
  <c r="O8" i="36"/>
  <c r="Q5" i="36"/>
  <c r="S2" i="36"/>
  <c r="I28" i="36"/>
  <c r="L24" i="36"/>
  <c r="O20" i="36"/>
  <c r="O17" i="36"/>
  <c r="O229" i="36" s="1"/>
  <c r="Q14" i="36"/>
  <c r="S11" i="36"/>
  <c r="AC8" i="36"/>
  <c r="Q6" i="36"/>
  <c r="Q47" i="36" s="1"/>
  <c r="AA3" i="36"/>
  <c r="X24" i="36"/>
  <c r="J6" i="36"/>
  <c r="J47" i="36" s="1"/>
  <c r="R14" i="36"/>
  <c r="AG23" i="36"/>
  <c r="X5" i="36"/>
  <c r="AF13" i="36"/>
  <c r="K23" i="36"/>
  <c r="H5" i="36"/>
  <c r="AH14" i="36"/>
  <c r="Y19" i="36"/>
  <c r="AD8" i="36"/>
  <c r="L11" i="36"/>
  <c r="N30" i="36"/>
  <c r="P27" i="36"/>
  <c r="R24" i="36"/>
  <c r="AB21" i="36"/>
  <c r="R30" i="36"/>
  <c r="T27" i="36"/>
  <c r="AD24" i="36"/>
  <c r="AF21" i="36"/>
  <c r="AH18" i="36"/>
  <c r="AH233" i="36" s="1"/>
  <c r="H28" i="36"/>
  <c r="K24" i="36"/>
  <c r="M20" i="36"/>
  <c r="N17" i="36"/>
  <c r="N229" i="36" s="1"/>
  <c r="P14" i="36"/>
  <c r="R11" i="36"/>
  <c r="AB8" i="36"/>
  <c r="AD5" i="36"/>
  <c r="AF2" i="36"/>
  <c r="AB28" i="36"/>
  <c r="AE24" i="36"/>
  <c r="AG20" i="36"/>
  <c r="AC17" i="36"/>
  <c r="AC229" i="36" s="1"/>
  <c r="AE14" i="36"/>
  <c r="AG11" i="36"/>
  <c r="M9" i="36"/>
  <c r="O6" i="36"/>
  <c r="O47" i="36" s="1"/>
  <c r="Q3" i="36"/>
  <c r="R29" i="36"/>
  <c r="U25" i="36"/>
  <c r="W21" i="36"/>
  <c r="N18" i="36"/>
  <c r="N233" i="36" s="1"/>
  <c r="P15" i="36"/>
  <c r="R12" i="36"/>
  <c r="AB9" i="36"/>
  <c r="AD6" i="36"/>
  <c r="AD47" i="36" s="1"/>
  <c r="AF3" i="36"/>
  <c r="AA29" i="36"/>
  <c r="AD25" i="36"/>
  <c r="AG21" i="36"/>
  <c r="U18" i="36"/>
  <c r="U233" i="36" s="1"/>
  <c r="W15" i="36"/>
  <c r="Y12" i="36"/>
  <c r="AI9" i="36"/>
  <c r="G7" i="36"/>
  <c r="I4" i="36"/>
  <c r="I46" i="36" s="1"/>
  <c r="G30" i="36"/>
  <c r="I26" i="36"/>
  <c r="L22" i="36"/>
  <c r="AC18" i="36"/>
  <c r="AC233" i="36" s="1"/>
  <c r="AD15" i="36"/>
  <c r="AF12" i="36"/>
  <c r="L10" i="36"/>
  <c r="N7" i="36"/>
  <c r="N156" i="36" s="1"/>
  <c r="P4" i="36"/>
  <c r="P46" i="36" s="1"/>
  <c r="P30" i="36"/>
  <c r="S26" i="36"/>
  <c r="U22" i="36"/>
  <c r="G19" i="36"/>
  <c r="G16" i="36"/>
  <c r="G232" i="36" s="1"/>
  <c r="I13" i="36"/>
  <c r="S10" i="36"/>
  <c r="U7" i="36"/>
  <c r="U156" i="36" s="1"/>
  <c r="W4" i="36"/>
  <c r="W46" i="36" s="1"/>
  <c r="AI30" i="36"/>
  <c r="G27" i="36"/>
  <c r="J23" i="36"/>
  <c r="W19" i="36"/>
  <c r="U16" i="36"/>
  <c r="U232" i="36" s="1"/>
  <c r="W13" i="36"/>
  <c r="AG10" i="36"/>
  <c r="AI7" i="36"/>
  <c r="AI156" i="36" s="1"/>
  <c r="W5" i="36"/>
  <c r="K3" i="36"/>
  <c r="AJ18" i="36"/>
  <c r="AJ233" i="36" s="1"/>
  <c r="AH29" i="36"/>
  <c r="J10" i="36"/>
  <c r="R18" i="36"/>
  <c r="R233" i="36" s="1"/>
  <c r="M29" i="36"/>
  <c r="X9" i="36"/>
  <c r="AF17" i="36"/>
  <c r="AF229" i="36" s="1"/>
  <c r="Y30" i="36"/>
  <c r="Z10" i="36"/>
  <c r="R2" i="36"/>
  <c r="T15" i="36"/>
  <c r="AE22" i="36"/>
  <c r="AJ27" i="36"/>
  <c r="AF14" i="36"/>
  <c r="G18" i="36"/>
  <c r="G233" i="36" s="1"/>
  <c r="O22" i="36"/>
  <c r="U26" i="36"/>
  <c r="Q30" i="36"/>
  <c r="AF4" i="36"/>
  <c r="AF46" i="36" s="1"/>
  <c r="Y9" i="36"/>
  <c r="AI25" i="36"/>
  <c r="G13" i="36"/>
  <c r="G5" i="36"/>
  <c r="I27" i="36"/>
  <c r="T3" i="36"/>
  <c r="X13" i="36"/>
  <c r="U28" i="36"/>
  <c r="H25" i="36"/>
  <c r="AH11" i="36"/>
  <c r="Q15" i="36"/>
  <c r="V18" i="36"/>
  <c r="V233" i="36" s="1"/>
  <c r="X22" i="36"/>
  <c r="AE26" i="36"/>
  <c r="AA30" i="36"/>
  <c r="G8" i="36"/>
  <c r="AE23" i="36"/>
  <c r="K11" i="36"/>
  <c r="S3" i="36"/>
  <c r="M24" i="36"/>
  <c r="Q26" i="36"/>
  <c r="AH2" i="36"/>
  <c r="X17" i="36"/>
  <c r="X229" i="36" s="1"/>
  <c r="R22" i="36"/>
  <c r="AJ8" i="36"/>
  <c r="S12" i="36"/>
  <c r="AF15" i="36"/>
  <c r="AD18" i="36"/>
  <c r="AD233" i="36" s="1"/>
  <c r="AG22" i="36"/>
  <c r="J27" i="36"/>
  <c r="AA6" i="36"/>
  <c r="AA47" i="36" s="1"/>
  <c r="S22" i="36"/>
  <c r="I10" i="36"/>
  <c r="AG2" i="36"/>
  <c r="N12" i="36"/>
  <c r="V23" i="36"/>
  <c r="AD27" i="36"/>
  <c r="Z25" i="36"/>
  <c r="V30" i="36"/>
  <c r="T19" i="36"/>
  <c r="P6" i="36"/>
  <c r="P47" i="36" s="1"/>
  <c r="U9" i="36"/>
  <c r="AH12" i="36"/>
  <c r="I16" i="36"/>
  <c r="I232" i="36" s="1"/>
  <c r="H19" i="36"/>
  <c r="M23" i="36"/>
  <c r="I5" i="36"/>
  <c r="AH19" i="36"/>
  <c r="U8" i="36"/>
  <c r="Y2" i="36"/>
  <c r="AJ7" i="36"/>
  <c r="AJ156" i="36" s="1"/>
  <c r="AB11" i="36"/>
  <c r="AI24" i="36"/>
  <c r="AH6" i="36"/>
  <c r="AH47" i="36" s="1"/>
  <c r="AF27" i="36"/>
  <c r="S28" i="36"/>
  <c r="R3" i="36"/>
  <c r="AE6" i="36"/>
  <c r="AE47" i="36" s="1"/>
  <c r="AJ9" i="36"/>
  <c r="K13" i="36"/>
  <c r="P16" i="36"/>
  <c r="P232" i="36" s="1"/>
  <c r="P19" i="36"/>
  <c r="G4" i="36"/>
  <c r="G46" i="36" s="1"/>
  <c r="Y18" i="36"/>
  <c r="Y233" i="36" s="1"/>
  <c r="AA7" i="36"/>
  <c r="AA156" i="36" s="1"/>
  <c r="AC21" i="36"/>
  <c r="AF5" i="36"/>
  <c r="T7" i="36"/>
  <c r="T156" i="36" s="1"/>
  <c r="AD12" i="36"/>
  <c r="O25" i="36"/>
  <c r="AH24" i="36"/>
  <c r="AF24" i="36"/>
  <c r="I29" i="36"/>
  <c r="AG3" i="36"/>
  <c r="P7" i="36"/>
  <c r="P156" i="36" s="1"/>
  <c r="M10" i="36"/>
  <c r="R13" i="36"/>
  <c r="W16" i="36"/>
  <c r="W232" i="36" s="1"/>
  <c r="K2" i="36"/>
  <c r="G17" i="36"/>
  <c r="G229" i="36" s="1"/>
  <c r="S7" i="36"/>
  <c r="S156" i="36" s="1"/>
  <c r="AD16" i="36"/>
  <c r="AD232" i="36" s="1"/>
  <c r="G21" i="36"/>
  <c r="P5" i="36"/>
  <c r="V8" i="36"/>
  <c r="Z2" i="36"/>
  <c r="AH30" i="36"/>
  <c r="V17" i="36"/>
  <c r="V229" i="36" s="1"/>
  <c r="Y21" i="36"/>
  <c r="L26" i="36"/>
  <c r="H30" i="36"/>
  <c r="Y4" i="36"/>
  <c r="Y46" i="36" s="1"/>
  <c r="AD7" i="36"/>
  <c r="AD156" i="36" s="1"/>
  <c r="AA10" i="36"/>
  <c r="AC27" i="36"/>
  <c r="I14" i="36"/>
  <c r="O5" i="36"/>
  <c r="AJ3" i="36"/>
  <c r="J14" i="36"/>
  <c r="AB15" i="36"/>
  <c r="AH10" i="36"/>
  <c r="P13" i="36"/>
  <c r="T10" i="36"/>
  <c r="R6" i="36"/>
  <c r="R47" i="36" s="1"/>
  <c r="Y13" i="36"/>
  <c r="T22" i="36"/>
  <c r="AJ21" i="36"/>
  <c r="AG29" i="36"/>
  <c r="AI20" i="36"/>
  <c r="AA15" i="36"/>
  <c r="V25" i="36"/>
  <c r="AE5" i="36"/>
  <c r="AC29" i="36"/>
  <c r="Z14" i="36"/>
  <c r="R4" i="36"/>
  <c r="R46" i="36" s="1"/>
  <c r="N16" i="36"/>
  <c r="N232" i="36" s="1"/>
  <c r="W7" i="36"/>
  <c r="W156" i="36" s="1"/>
  <c r="P20" i="36"/>
  <c r="E193" i="32"/>
  <c r="W154" i="39" s="1"/>
  <c r="E189" i="32"/>
  <c r="W150" i="39" s="1"/>
  <c r="G200" i="32"/>
  <c r="E154" i="32"/>
  <c r="W116" i="39" s="1"/>
  <c r="E166" i="32"/>
  <c r="W129" i="39" s="1"/>
  <c r="E233" i="34"/>
  <c r="W198" i="34"/>
  <c r="W184" i="34"/>
  <c r="W174" i="34"/>
  <c r="W177" i="34"/>
  <c r="W194" i="34"/>
  <c r="W205" i="34"/>
  <c r="W176" i="34"/>
  <c r="W189" i="34"/>
  <c r="W186" i="34"/>
  <c r="W197" i="34"/>
  <c r="W200" i="34"/>
  <c r="W181" i="34"/>
  <c r="W191" i="34"/>
  <c r="W179" i="34"/>
  <c r="W207" i="34"/>
  <c r="W183" i="34"/>
  <c r="W180" i="34"/>
  <c r="W204" i="34"/>
  <c r="W192" i="34"/>
  <c r="W182" i="34"/>
  <c r="W185" i="34"/>
  <c r="W187" i="34"/>
  <c r="W193" i="34"/>
  <c r="W206" i="34"/>
  <c r="W178" i="34"/>
  <c r="W173" i="34"/>
  <c r="W201" i="34"/>
  <c r="W202" i="34"/>
  <c r="W175" i="34"/>
  <c r="W203" i="34"/>
  <c r="W190" i="34"/>
  <c r="AF152" i="34"/>
  <c r="AF155" i="34"/>
  <c r="AF165" i="34"/>
  <c r="AF164" i="34"/>
  <c r="AF160" i="34"/>
  <c r="AF153" i="34"/>
  <c r="AF159" i="34"/>
  <c r="AF161" i="34"/>
  <c r="AF166" i="34"/>
  <c r="AF154" i="34"/>
  <c r="AJ200" i="34"/>
  <c r="AJ178" i="34"/>
  <c r="AJ191" i="34"/>
  <c r="AJ176" i="34"/>
  <c r="AJ204" i="34"/>
  <c r="AJ183" i="34"/>
  <c r="AJ190" i="34"/>
  <c r="AJ205" i="34"/>
  <c r="AJ193" i="34"/>
  <c r="AJ175" i="34"/>
  <c r="AJ174" i="34"/>
  <c r="AJ202" i="34"/>
  <c r="AJ187" i="34"/>
  <c r="AJ185" i="34"/>
  <c r="AJ206" i="34"/>
  <c r="AJ179" i="34"/>
  <c r="AJ177" i="34"/>
  <c r="AJ197" i="34"/>
  <c r="AJ189" i="34"/>
  <c r="AJ207" i="34"/>
  <c r="AJ203" i="34"/>
  <c r="AJ198" i="34"/>
  <c r="AJ182" i="34"/>
  <c r="AJ186" i="34"/>
  <c r="AJ184" i="34"/>
  <c r="AJ173" i="34"/>
  <c r="AJ201" i="34"/>
  <c r="AJ194" i="34"/>
  <c r="AJ192" i="34"/>
  <c r="AJ180" i="34"/>
  <c r="AJ181" i="34"/>
  <c r="Y203" i="34"/>
  <c r="Y189" i="34"/>
  <c r="Y194" i="34"/>
  <c r="Y184" i="34"/>
  <c r="Y192" i="34"/>
  <c r="Y206" i="34"/>
  <c r="Y181" i="34"/>
  <c r="Y186" i="34"/>
  <c r="Y207" i="34"/>
  <c r="Y173" i="34"/>
  <c r="Y178" i="34"/>
  <c r="Y202" i="34"/>
  <c r="Y200" i="34"/>
  <c r="Y201" i="34"/>
  <c r="Y177" i="34"/>
  <c r="Y190" i="34"/>
  <c r="Y180" i="34"/>
  <c r="Y197" i="34"/>
  <c r="Y182" i="34"/>
  <c r="Y187" i="34"/>
  <c r="Y191" i="34"/>
  <c r="Y185" i="34"/>
  <c r="Y204" i="34"/>
  <c r="Y198" i="34"/>
  <c r="Y175" i="34"/>
  <c r="Y193" i="34"/>
  <c r="Y205" i="34"/>
  <c r="Y174" i="34"/>
  <c r="Y179" i="34"/>
  <c r="Y183" i="34"/>
  <c r="Y176" i="34"/>
  <c r="AD124" i="34"/>
  <c r="AD130" i="34"/>
  <c r="AD122" i="34"/>
  <c r="AD125" i="34"/>
  <c r="AD228" i="34"/>
  <c r="AD121" i="34"/>
  <c r="AD131" i="34"/>
  <c r="AD129" i="34"/>
  <c r="AD128" i="34"/>
  <c r="AD126" i="34"/>
  <c r="AD123" i="34"/>
  <c r="AD127" i="34"/>
  <c r="AI216" i="34"/>
  <c r="AI64" i="34"/>
  <c r="AI223" i="34"/>
  <c r="AI61" i="34"/>
  <c r="AI215" i="34"/>
  <c r="AI59" i="34"/>
  <c r="AI212" i="34"/>
  <c r="AI68" i="34"/>
  <c r="AI214" i="34"/>
  <c r="AI60" i="34"/>
  <c r="AI213" i="34"/>
  <c r="AI44" i="34"/>
  <c r="AI217" i="34"/>
  <c r="AI67" i="34"/>
  <c r="AI58" i="34"/>
  <c r="AI211" i="34"/>
  <c r="AI222" i="34"/>
  <c r="V43" i="34"/>
  <c r="Z187" i="34"/>
  <c r="Z185" i="34"/>
  <c r="Z175" i="34"/>
  <c r="Z198" i="34"/>
  <c r="Z179" i="34"/>
  <c r="Z177" i="34"/>
  <c r="Z184" i="34"/>
  <c r="Z200" i="34"/>
  <c r="Z205" i="34"/>
  <c r="Z204" i="34"/>
  <c r="Z189" i="34"/>
  <c r="Z194" i="34"/>
  <c r="Z190" i="34"/>
  <c r="Z192" i="34"/>
  <c r="Z203" i="34"/>
  <c r="Z181" i="34"/>
  <c r="Z186" i="34"/>
  <c r="Z182" i="34"/>
  <c r="Z201" i="34"/>
  <c r="Z202" i="34"/>
  <c r="Z173" i="34"/>
  <c r="Z178" i="34"/>
  <c r="Z174" i="34"/>
  <c r="Z191" i="34"/>
  <c r="Z207" i="34"/>
  <c r="Z180" i="34"/>
  <c r="Z193" i="34"/>
  <c r="Z183" i="34"/>
  <c r="Z206" i="34"/>
  <c r="Z197" i="34"/>
  <c r="Z176" i="34"/>
  <c r="N87" i="34"/>
  <c r="N184" i="34" s="1"/>
  <c r="N255" i="34"/>
  <c r="L43" i="34"/>
  <c r="N222" i="34"/>
  <c r="N44" i="34"/>
  <c r="N214" i="34"/>
  <c r="N59" i="34"/>
  <c r="N174" i="34" s="1"/>
  <c r="N213" i="34"/>
  <c r="N68" i="34"/>
  <c r="N217" i="34"/>
  <c r="N64" i="34"/>
  <c r="N215" i="34"/>
  <c r="N60" i="34"/>
  <c r="N175" i="34" s="1"/>
  <c r="N216" i="34"/>
  <c r="N223" i="34"/>
  <c r="N212" i="34"/>
  <c r="N211" i="34"/>
  <c r="N61" i="34"/>
  <c r="N176" i="34" s="1"/>
  <c r="N58" i="34"/>
  <c r="N173" i="34" s="1"/>
  <c r="N67" i="34"/>
  <c r="H244" i="34"/>
  <c r="H242" i="34"/>
  <c r="H148" i="34"/>
  <c r="H98" i="34"/>
  <c r="H193" i="34" s="1"/>
  <c r="H84" i="34"/>
  <c r="H183" i="34" s="1"/>
  <c r="H118" i="34"/>
  <c r="H73" i="34"/>
  <c r="H202" i="34" s="1"/>
  <c r="H55" i="34"/>
  <c r="H206" i="34" s="1"/>
  <c r="H107" i="34"/>
  <c r="H236" i="34"/>
  <c r="H247" i="34"/>
  <c r="H140" i="34"/>
  <c r="H91" i="34"/>
  <c r="H52" i="34"/>
  <c r="H178" i="34" s="1"/>
  <c r="H110" i="34"/>
  <c r="H147" i="34"/>
  <c r="H79" i="34"/>
  <c r="H182" i="34" s="1"/>
  <c r="H80" i="34"/>
  <c r="H260" i="34"/>
  <c r="H239" i="34"/>
  <c r="H248" i="34"/>
  <c r="H76" i="34"/>
  <c r="H180" i="34" s="1"/>
  <c r="H141" i="34"/>
  <c r="H102" i="34"/>
  <c r="H94" i="34"/>
  <c r="H54" i="34"/>
  <c r="H205" i="34" s="1"/>
  <c r="H78" i="34"/>
  <c r="H238" i="34"/>
  <c r="H251" i="34"/>
  <c r="H240" i="34"/>
  <c r="H261" i="34"/>
  <c r="H249" i="34"/>
  <c r="H103" i="34"/>
  <c r="H117" i="34"/>
  <c r="H72" i="34"/>
  <c r="H106" i="34"/>
  <c r="H237" i="34"/>
  <c r="H250" i="34"/>
  <c r="H134" i="34"/>
  <c r="H105" i="34"/>
  <c r="H90" i="34"/>
  <c r="H139" i="34"/>
  <c r="H95" i="34"/>
  <c r="H92" i="34"/>
  <c r="H116" i="34"/>
  <c r="H241" i="34"/>
  <c r="H104" i="34"/>
  <c r="H136" i="34"/>
  <c r="H135" i="34"/>
  <c r="H191" i="34" s="1"/>
  <c r="H111" i="34"/>
  <c r="H108" i="34"/>
  <c r="H246" i="34"/>
  <c r="H142" i="34"/>
  <c r="H83" i="34"/>
  <c r="H115" i="34"/>
  <c r="H262" i="34"/>
  <c r="H137" i="34"/>
  <c r="H45" i="34"/>
  <c r="H77" i="34"/>
  <c r="H245" i="34"/>
  <c r="H146" i="34"/>
  <c r="H186" i="34" s="1"/>
  <c r="H138" i="34"/>
  <c r="H93" i="34"/>
  <c r="H252" i="34"/>
  <c r="H113" i="34"/>
  <c r="H109" i="34"/>
  <c r="H71" i="34"/>
  <c r="H263" i="34"/>
  <c r="H114" i="34"/>
  <c r="H243" i="34"/>
  <c r="H53" i="34"/>
  <c r="H101" i="34"/>
  <c r="AJ164" i="34"/>
  <c r="AJ153" i="34"/>
  <c r="AJ155" i="34"/>
  <c r="AJ160" i="34"/>
  <c r="AJ161" i="34"/>
  <c r="AJ165" i="34"/>
  <c r="AJ154" i="34"/>
  <c r="AJ166" i="34"/>
  <c r="AJ152" i="34"/>
  <c r="AJ159" i="34"/>
  <c r="K264" i="34"/>
  <c r="AG128" i="34"/>
  <c r="AG121" i="34"/>
  <c r="AG126" i="34"/>
  <c r="AG125" i="34"/>
  <c r="AG131" i="34"/>
  <c r="AG130" i="34"/>
  <c r="AG228" i="34"/>
  <c r="AG122" i="34"/>
  <c r="AG124" i="34"/>
  <c r="AG129" i="34"/>
  <c r="AG123" i="34"/>
  <c r="AG127" i="34"/>
  <c r="Y255" i="34"/>
  <c r="Y87" i="34"/>
  <c r="P129" i="34"/>
  <c r="P190" i="34" s="1"/>
  <c r="P131" i="34"/>
  <c r="P127" i="34"/>
  <c r="P122" i="34"/>
  <c r="P123" i="34"/>
  <c r="P228" i="34"/>
  <c r="P128" i="34"/>
  <c r="P121" i="34"/>
  <c r="P126" i="34"/>
  <c r="P125" i="34"/>
  <c r="P130" i="34"/>
  <c r="P124" i="34"/>
  <c r="AB87" i="34"/>
  <c r="AB255" i="34"/>
  <c r="T64" i="34"/>
  <c r="T67" i="34"/>
  <c r="T217" i="34"/>
  <c r="T213" i="34"/>
  <c r="T59" i="34"/>
  <c r="T174" i="34" s="1"/>
  <c r="T216" i="34"/>
  <c r="T61" i="34"/>
  <c r="T176" i="34" s="1"/>
  <c r="T223" i="34"/>
  <c r="T60" i="34"/>
  <c r="T175" i="34" s="1"/>
  <c r="T215" i="34"/>
  <c r="T44" i="34"/>
  <c r="T222" i="34"/>
  <c r="T68" i="34"/>
  <c r="T211" i="34"/>
  <c r="T58" i="34"/>
  <c r="T173" i="34" s="1"/>
  <c r="T214" i="34"/>
  <c r="T212" i="34"/>
  <c r="I166" i="34"/>
  <c r="I159" i="34"/>
  <c r="I152" i="34"/>
  <c r="I197" i="34" s="1"/>
  <c r="I154" i="34"/>
  <c r="I200" i="34" s="1"/>
  <c r="I165" i="34"/>
  <c r="I161" i="34"/>
  <c r="I155" i="34"/>
  <c r="I153" i="34"/>
  <c r="I164" i="34"/>
  <c r="I160" i="34"/>
  <c r="J250" i="34"/>
  <c r="J245" i="34"/>
  <c r="J138" i="34"/>
  <c r="J118" i="34"/>
  <c r="J73" i="34"/>
  <c r="J202" i="34" s="1"/>
  <c r="J107" i="34"/>
  <c r="J92" i="34"/>
  <c r="J52" i="34"/>
  <c r="J178" i="34" s="1"/>
  <c r="J98" i="34"/>
  <c r="J193" i="34" s="1"/>
  <c r="J263" i="34"/>
  <c r="J242" i="34"/>
  <c r="J237" i="34"/>
  <c r="J246" i="34"/>
  <c r="J110" i="34"/>
  <c r="J137" i="34"/>
  <c r="J93" i="34"/>
  <c r="J247" i="34"/>
  <c r="J113" i="34"/>
  <c r="J134" i="34"/>
  <c r="J244" i="34"/>
  <c r="J249" i="34"/>
  <c r="J239" i="34"/>
  <c r="J135" i="34"/>
  <c r="J191" i="34" s="1"/>
  <c r="J102" i="34"/>
  <c r="J116" i="34"/>
  <c r="J80" i="34"/>
  <c r="J104" i="34"/>
  <c r="J236" i="34"/>
  <c r="J241" i="34"/>
  <c r="J238" i="34"/>
  <c r="J111" i="34"/>
  <c r="J139" i="34"/>
  <c r="J108" i="34"/>
  <c r="J79" i="34"/>
  <c r="J182" i="34" s="1"/>
  <c r="J54" i="34"/>
  <c r="J205" i="34" s="1"/>
  <c r="J91" i="34"/>
  <c r="J260" i="34"/>
  <c r="J261" i="34"/>
  <c r="J141" i="34"/>
  <c r="J103" i="34"/>
  <c r="J117" i="34"/>
  <c r="J94" i="34"/>
  <c r="J78" i="34"/>
  <c r="J106" i="34"/>
  <c r="J84" i="34"/>
  <c r="J183" i="34" s="1"/>
  <c r="J252" i="34"/>
  <c r="J248" i="34"/>
  <c r="J148" i="34"/>
  <c r="J83" i="34"/>
  <c r="J109" i="34"/>
  <c r="J72" i="34"/>
  <c r="J71" i="34"/>
  <c r="J90" i="34"/>
  <c r="J114" i="34"/>
  <c r="J243" i="34"/>
  <c r="J262" i="34"/>
  <c r="J146" i="34"/>
  <c r="J186" i="34" s="1"/>
  <c r="J142" i="34"/>
  <c r="J95" i="34"/>
  <c r="J115" i="34"/>
  <c r="J147" i="34"/>
  <c r="J53" i="34"/>
  <c r="J76" i="34"/>
  <c r="J180" i="34" s="1"/>
  <c r="J77" i="34"/>
  <c r="J251" i="34"/>
  <c r="J105" i="34"/>
  <c r="J240" i="34"/>
  <c r="J140" i="34"/>
  <c r="J45" i="34"/>
  <c r="J101" i="34"/>
  <c r="J136" i="34"/>
  <c r="J55" i="34"/>
  <c r="J206" i="34" s="1"/>
  <c r="L218" i="34"/>
  <c r="Q255" i="34"/>
  <c r="Q87" i="34"/>
  <c r="Q184" i="34" s="1"/>
  <c r="L228" i="34"/>
  <c r="L121" i="34"/>
  <c r="L131" i="34"/>
  <c r="L126" i="34"/>
  <c r="L128" i="34"/>
  <c r="L130" i="34"/>
  <c r="L129" i="34"/>
  <c r="L190" i="34" s="1"/>
  <c r="L125" i="34"/>
  <c r="L124" i="34"/>
  <c r="L123" i="34"/>
  <c r="L127" i="34"/>
  <c r="L122" i="34"/>
  <c r="M248" i="34"/>
  <c r="M237" i="34"/>
  <c r="M243" i="34"/>
  <c r="M139" i="34"/>
  <c r="M55" i="34"/>
  <c r="M206" i="34" s="1"/>
  <c r="M244" i="34"/>
  <c r="M53" i="34"/>
  <c r="M118" i="34"/>
  <c r="M240" i="34"/>
  <c r="M250" i="34"/>
  <c r="M148" i="34"/>
  <c r="M115" i="34"/>
  <c r="M252" i="34"/>
  <c r="M134" i="34"/>
  <c r="M104" i="34"/>
  <c r="M45" i="34"/>
  <c r="M109" i="34"/>
  <c r="M261" i="34"/>
  <c r="M242" i="34"/>
  <c r="M140" i="34"/>
  <c r="M107" i="34"/>
  <c r="M136" i="34"/>
  <c r="M113" i="34"/>
  <c r="M90" i="34"/>
  <c r="M262" i="34"/>
  <c r="M147" i="34"/>
  <c r="M247" i="34"/>
  <c r="M236" i="34"/>
  <c r="M141" i="34"/>
  <c r="M93" i="34"/>
  <c r="M114" i="34"/>
  <c r="M105" i="34"/>
  <c r="M84" i="34"/>
  <c r="M183" i="34" s="1"/>
  <c r="M117" i="34"/>
  <c r="M83" i="34"/>
  <c r="M260" i="34"/>
  <c r="M239" i="34"/>
  <c r="M146" i="34"/>
  <c r="M186" i="34" s="1"/>
  <c r="M116" i="34"/>
  <c r="M80" i="34"/>
  <c r="M106" i="34"/>
  <c r="M98" i="34"/>
  <c r="M193" i="34" s="1"/>
  <c r="M52" i="34"/>
  <c r="M178" i="34" s="1"/>
  <c r="M111" i="34"/>
  <c r="M103" i="34"/>
  <c r="M263" i="34"/>
  <c r="M246" i="34"/>
  <c r="M138" i="34"/>
  <c r="M108" i="34"/>
  <c r="M79" i="34"/>
  <c r="M182" i="34" s="1"/>
  <c r="M92" i="34"/>
  <c r="M91" i="34"/>
  <c r="M142" i="34"/>
  <c r="M102" i="34"/>
  <c r="M241" i="34"/>
  <c r="M245" i="34"/>
  <c r="M135" i="34"/>
  <c r="M191" i="34" s="1"/>
  <c r="M72" i="34"/>
  <c r="M71" i="34"/>
  <c r="M54" i="34"/>
  <c r="M205" i="34" s="1"/>
  <c r="M251" i="34"/>
  <c r="M101" i="34"/>
  <c r="M73" i="34"/>
  <c r="M202" i="34" s="1"/>
  <c r="M238" i="34"/>
  <c r="M137" i="34"/>
  <c r="M94" i="34"/>
  <c r="M78" i="34"/>
  <c r="M77" i="34"/>
  <c r="M76" i="34"/>
  <c r="M180" i="34" s="1"/>
  <c r="M249" i="34"/>
  <c r="M95" i="34"/>
  <c r="M110" i="34"/>
  <c r="O218" i="34"/>
  <c r="R203" i="34"/>
  <c r="R181" i="34"/>
  <c r="R192" i="34"/>
  <c r="R185" i="34"/>
  <c r="R198" i="34"/>
  <c r="R177" i="34"/>
  <c r="R207" i="34"/>
  <c r="R187" i="34"/>
  <c r="R204" i="34"/>
  <c r="R189" i="34"/>
  <c r="R194" i="34"/>
  <c r="R179" i="34"/>
  <c r="N248" i="34"/>
  <c r="N237" i="34"/>
  <c r="N136" i="34"/>
  <c r="N140" i="34"/>
  <c r="N55" i="34"/>
  <c r="N206" i="34" s="1"/>
  <c r="N113" i="34"/>
  <c r="N90" i="34"/>
  <c r="N72" i="34"/>
  <c r="N73" i="34"/>
  <c r="N202" i="34" s="1"/>
  <c r="N240" i="34"/>
  <c r="N262" i="34"/>
  <c r="N260" i="34"/>
  <c r="N115" i="34"/>
  <c r="N138" i="34"/>
  <c r="N105" i="34"/>
  <c r="N84" i="34"/>
  <c r="N183" i="34" s="1"/>
  <c r="N52" i="34"/>
  <c r="N178" i="34" s="1"/>
  <c r="N148" i="34"/>
  <c r="N188" i="34" s="1"/>
  <c r="N261" i="34"/>
  <c r="N244" i="34"/>
  <c r="N251" i="34"/>
  <c r="N107" i="34"/>
  <c r="N114" i="34"/>
  <c r="N98" i="34"/>
  <c r="N193" i="34" s="1"/>
  <c r="N111" i="34"/>
  <c r="N117" i="34"/>
  <c r="N118" i="34"/>
  <c r="N247" i="34"/>
  <c r="N236" i="34"/>
  <c r="N142" i="34"/>
  <c r="N93" i="34"/>
  <c r="N106" i="34"/>
  <c r="N91" i="34"/>
  <c r="N103" i="34"/>
  <c r="N108" i="34"/>
  <c r="N109" i="34"/>
  <c r="N239" i="34"/>
  <c r="N263" i="34"/>
  <c r="N134" i="34"/>
  <c r="N80" i="34"/>
  <c r="N92" i="34"/>
  <c r="N76" i="34"/>
  <c r="N180" i="34" s="1"/>
  <c r="N83" i="34"/>
  <c r="N102" i="34"/>
  <c r="N110" i="34"/>
  <c r="N246" i="34"/>
  <c r="N249" i="34"/>
  <c r="N242" i="34"/>
  <c r="N79" i="34"/>
  <c r="N182" i="34" s="1"/>
  <c r="N77" i="34"/>
  <c r="N53" i="34"/>
  <c r="N45" i="34"/>
  <c r="N95" i="34"/>
  <c r="N101" i="34"/>
  <c r="N252" i="34"/>
  <c r="N245" i="34"/>
  <c r="N137" i="34"/>
  <c r="N139" i="34"/>
  <c r="N71" i="34"/>
  <c r="N135" i="34"/>
  <c r="N191" i="34" s="1"/>
  <c r="N104" i="34"/>
  <c r="N250" i="34"/>
  <c r="N146" i="34"/>
  <c r="N186" i="34" s="1"/>
  <c r="N116" i="34"/>
  <c r="N147" i="34"/>
  <c r="N78" i="34"/>
  <c r="N54" i="34"/>
  <c r="N205" i="34" s="1"/>
  <c r="N141" i="34"/>
  <c r="N243" i="34"/>
  <c r="N241" i="34"/>
  <c r="N238" i="34"/>
  <c r="N94" i="34"/>
  <c r="AF200" i="34"/>
  <c r="AF203" i="34"/>
  <c r="AF201" i="34"/>
  <c r="AF194" i="34"/>
  <c r="AF191" i="34"/>
  <c r="AF197" i="34"/>
  <c r="AF187" i="34"/>
  <c r="AF193" i="34"/>
  <c r="AF183" i="34"/>
  <c r="AF189" i="34"/>
  <c r="AF179" i="34"/>
  <c r="AF178" i="34"/>
  <c r="AF175" i="34"/>
  <c r="AF181" i="34"/>
  <c r="AF192" i="34"/>
  <c r="AF198" i="34"/>
  <c r="AF206" i="34"/>
  <c r="AF173" i="34"/>
  <c r="AF184" i="34"/>
  <c r="AF186" i="34"/>
  <c r="AF205" i="34"/>
  <c r="AF190" i="34"/>
  <c r="AF202" i="34"/>
  <c r="AF176" i="34"/>
  <c r="AF185" i="34"/>
  <c r="AF174" i="34"/>
  <c r="AF180" i="34"/>
  <c r="AF177" i="34"/>
  <c r="AF207" i="34"/>
  <c r="AF204" i="34"/>
  <c r="AF182" i="34"/>
  <c r="Y264" i="34"/>
  <c r="Y218" i="34"/>
  <c r="Y129" i="34"/>
  <c r="Y125" i="34"/>
  <c r="Y128" i="34"/>
  <c r="Y124" i="34"/>
  <c r="Y126" i="34"/>
  <c r="Y123" i="34"/>
  <c r="Y228" i="34"/>
  <c r="Y131" i="34"/>
  <c r="Y121" i="34"/>
  <c r="Y122" i="34"/>
  <c r="Y127" i="34"/>
  <c r="Y130" i="34"/>
  <c r="AJ87" i="34"/>
  <c r="AJ255" i="34"/>
  <c r="X255" i="34"/>
  <c r="X87" i="34"/>
  <c r="N152" i="34"/>
  <c r="N197" i="34" s="1"/>
  <c r="N164" i="34"/>
  <c r="N161" i="34"/>
  <c r="N155" i="34"/>
  <c r="N154" i="34"/>
  <c r="N200" i="34" s="1"/>
  <c r="N160" i="34"/>
  <c r="N165" i="34"/>
  <c r="N153" i="34"/>
  <c r="N159" i="34"/>
  <c r="N166" i="34"/>
  <c r="AI242" i="34"/>
  <c r="AI239" i="34"/>
  <c r="AI140" i="34"/>
  <c r="AI135" i="34"/>
  <c r="AI73" i="34"/>
  <c r="AI93" i="34"/>
  <c r="AI92" i="34"/>
  <c r="AI104" i="34"/>
  <c r="AI249" i="34"/>
  <c r="AI244" i="34"/>
  <c r="AI238" i="34"/>
  <c r="AI118" i="34"/>
  <c r="AI146" i="34"/>
  <c r="AI80" i="34"/>
  <c r="AI77" i="34"/>
  <c r="AI91" i="34"/>
  <c r="AI103" i="34"/>
  <c r="AI241" i="34"/>
  <c r="AI236" i="34"/>
  <c r="AI147" i="34"/>
  <c r="AI110" i="34"/>
  <c r="AI116" i="34"/>
  <c r="AI79" i="34"/>
  <c r="AI54" i="34"/>
  <c r="AI84" i="34"/>
  <c r="AI45" i="34"/>
  <c r="AI260" i="34"/>
  <c r="AI261" i="34"/>
  <c r="AI139" i="34"/>
  <c r="AI102" i="34"/>
  <c r="AI108" i="34"/>
  <c r="AI78" i="34"/>
  <c r="AI90" i="34"/>
  <c r="AI111" i="34"/>
  <c r="AI136" i="34"/>
  <c r="AI262" i="34"/>
  <c r="AI252" i="34"/>
  <c r="AI246" i="34"/>
  <c r="AI237" i="34"/>
  <c r="AI117" i="34"/>
  <c r="AI94" i="34"/>
  <c r="AI71" i="34"/>
  <c r="AI83" i="34"/>
  <c r="AI98" i="34"/>
  <c r="AI52" i="34"/>
  <c r="AI251" i="34"/>
  <c r="AI248" i="34"/>
  <c r="AI263" i="34"/>
  <c r="AI137" i="34"/>
  <c r="AI109" i="34"/>
  <c r="AI72" i="34"/>
  <c r="AI55" i="34"/>
  <c r="AI141" i="34"/>
  <c r="AI105" i="34"/>
  <c r="AI250" i="34"/>
  <c r="AI247" i="34"/>
  <c r="AI148" i="34"/>
  <c r="AI134" i="34"/>
  <c r="AI95" i="34"/>
  <c r="AI107" i="34"/>
  <c r="AI106" i="34"/>
  <c r="AI113" i="34"/>
  <c r="AI53" i="34"/>
  <c r="AI142" i="34"/>
  <c r="AI101" i="34"/>
  <c r="AI115" i="34"/>
  <c r="AI114" i="34"/>
  <c r="AI138" i="34"/>
  <c r="AI243" i="34"/>
  <c r="AI76" i="34"/>
  <c r="AI245" i="34"/>
  <c r="AI240" i="34"/>
  <c r="O43" i="34"/>
  <c r="J122" i="34"/>
  <c r="J125" i="34"/>
  <c r="J126" i="34"/>
  <c r="J130" i="34"/>
  <c r="J121" i="34"/>
  <c r="J228" i="34"/>
  <c r="J131" i="34"/>
  <c r="J129" i="34"/>
  <c r="J190" i="34" s="1"/>
  <c r="J127" i="34"/>
  <c r="J124" i="34"/>
  <c r="J128" i="34"/>
  <c r="J123" i="34"/>
  <c r="L249" i="34"/>
  <c r="L260" i="34"/>
  <c r="L139" i="34"/>
  <c r="L109" i="34"/>
  <c r="L94" i="34"/>
  <c r="L78" i="34"/>
  <c r="L134" i="34"/>
  <c r="L83" i="34"/>
  <c r="L111" i="34"/>
  <c r="L241" i="34"/>
  <c r="L252" i="34"/>
  <c r="L146" i="34"/>
  <c r="L186" i="34" s="1"/>
  <c r="L101" i="34"/>
  <c r="L72" i="34"/>
  <c r="L71" i="34"/>
  <c r="L113" i="34"/>
  <c r="L54" i="34"/>
  <c r="L205" i="34" s="1"/>
  <c r="L102" i="34"/>
  <c r="L248" i="34"/>
  <c r="L251" i="34"/>
  <c r="L138" i="34"/>
  <c r="L95" i="34"/>
  <c r="L137" i="34"/>
  <c r="L55" i="34"/>
  <c r="L206" i="34" s="1"/>
  <c r="L105" i="34"/>
  <c r="L110" i="34"/>
  <c r="L240" i="34"/>
  <c r="L243" i="34"/>
  <c r="L136" i="34"/>
  <c r="L73" i="34"/>
  <c r="L202" i="34" s="1"/>
  <c r="L115" i="34"/>
  <c r="L135" i="34"/>
  <c r="L191" i="34" s="1"/>
  <c r="L98" i="34"/>
  <c r="L193" i="34" s="1"/>
  <c r="L52" i="34"/>
  <c r="L178" i="34" s="1"/>
  <c r="L103" i="34"/>
  <c r="L261" i="34"/>
  <c r="L247" i="34"/>
  <c r="L237" i="34"/>
  <c r="L244" i="34"/>
  <c r="L245" i="34"/>
  <c r="L107" i="34"/>
  <c r="L114" i="34"/>
  <c r="L91" i="34"/>
  <c r="L104" i="34"/>
  <c r="L118" i="34"/>
  <c r="L250" i="34"/>
  <c r="L239" i="34"/>
  <c r="L148" i="34"/>
  <c r="L141" i="34"/>
  <c r="L140" i="34"/>
  <c r="L93" i="34"/>
  <c r="L106" i="34"/>
  <c r="L76" i="34"/>
  <c r="L180" i="34" s="1"/>
  <c r="L45" i="34"/>
  <c r="L263" i="34"/>
  <c r="L238" i="34"/>
  <c r="L147" i="34"/>
  <c r="L117" i="34"/>
  <c r="L108" i="34"/>
  <c r="L79" i="34"/>
  <c r="L182" i="34" s="1"/>
  <c r="L77" i="34"/>
  <c r="L90" i="34"/>
  <c r="L84" i="34"/>
  <c r="L183" i="34" s="1"/>
  <c r="L236" i="34"/>
  <c r="L142" i="34"/>
  <c r="L116" i="34"/>
  <c r="L80" i="34"/>
  <c r="L92" i="34"/>
  <c r="L53" i="34"/>
  <c r="L246" i="34"/>
  <c r="L242" i="34"/>
  <c r="L262" i="34"/>
  <c r="N218" i="34"/>
  <c r="E170" i="32"/>
  <c r="E255" i="32"/>
  <c r="W215" i="39" s="1"/>
  <c r="E68" i="32"/>
  <c r="W29" i="39" s="1"/>
  <c r="E217" i="32"/>
  <c r="W178" i="39" s="1"/>
  <c r="H42" i="37"/>
  <c r="G2" i="38" s="1" a="1"/>
  <c r="AB51" i="37"/>
  <c r="AB48" i="37"/>
  <c r="AB47" i="37"/>
  <c r="AB49" i="37"/>
  <c r="AB52" i="37"/>
  <c r="AB50" i="37"/>
  <c r="E125" i="32"/>
  <c r="W86" i="39" s="1"/>
  <c r="E123" i="32"/>
  <c r="W84" i="39" s="1"/>
  <c r="E102" i="32"/>
  <c r="W63" i="39" s="1"/>
  <c r="E252" i="32"/>
  <c r="W211" i="39" s="1"/>
  <c r="E239" i="32"/>
  <c r="W198" i="39" s="1"/>
  <c r="G186" i="32"/>
  <c r="E146" i="32"/>
  <c r="W108" i="39" s="1"/>
  <c r="E250" i="32"/>
  <c r="W209" i="39" s="1"/>
  <c r="G191" i="32"/>
  <c r="E135" i="32"/>
  <c r="W97" i="39" s="1"/>
  <c r="E92" i="32"/>
  <c r="W53" i="39" s="1"/>
  <c r="E91" i="32"/>
  <c r="W52" i="39" s="1"/>
  <c r="E53" i="32"/>
  <c r="W14" i="39" s="1"/>
  <c r="E184" i="32"/>
  <c r="W145" i="39" s="1"/>
  <c r="E153" i="32"/>
  <c r="W115" i="39" s="1"/>
  <c r="J213" i="34"/>
  <c r="J223" i="34"/>
  <c r="J214" i="34"/>
  <c r="J61" i="34"/>
  <c r="J176" i="34" s="1"/>
  <c r="J215" i="34"/>
  <c r="J59" i="34"/>
  <c r="J174" i="34" s="1"/>
  <c r="J68" i="34"/>
  <c r="J44" i="34"/>
  <c r="J212" i="34"/>
  <c r="J58" i="34"/>
  <c r="J173" i="34" s="1"/>
  <c r="J60" i="34"/>
  <c r="J175" i="34" s="1"/>
  <c r="J211" i="34"/>
  <c r="J67" i="34"/>
  <c r="J216" i="34"/>
  <c r="J64" i="34"/>
  <c r="J217" i="34"/>
  <c r="J222" i="34"/>
  <c r="AE228" i="34"/>
  <c r="AE127" i="34"/>
  <c r="AE131" i="34"/>
  <c r="AE123" i="34"/>
  <c r="AE130" i="34"/>
  <c r="AE129" i="34"/>
  <c r="AE128" i="34"/>
  <c r="AE126" i="34"/>
  <c r="AE124" i="34"/>
  <c r="AE121" i="34"/>
  <c r="AE125" i="34"/>
  <c r="AE122" i="34"/>
  <c r="AD218" i="34"/>
  <c r="AA160" i="34"/>
  <c r="AA166" i="34"/>
  <c r="AA153" i="34"/>
  <c r="AA164" i="34"/>
  <c r="AA154" i="34"/>
  <c r="AA155" i="34"/>
  <c r="AA159" i="34"/>
  <c r="AA165" i="34"/>
  <c r="AA161" i="34"/>
  <c r="AA152" i="34"/>
  <c r="K250" i="34"/>
  <c r="K247" i="34"/>
  <c r="K147" i="34"/>
  <c r="K102" i="34"/>
  <c r="K116" i="34"/>
  <c r="K80" i="34"/>
  <c r="K77" i="34"/>
  <c r="K53" i="34"/>
  <c r="K111" i="34"/>
  <c r="K242" i="34"/>
  <c r="K239" i="34"/>
  <c r="K139" i="34"/>
  <c r="K141" i="34"/>
  <c r="K108" i="34"/>
  <c r="K79" i="34"/>
  <c r="K182" i="34" s="1"/>
  <c r="K54" i="34"/>
  <c r="K205" i="34" s="1"/>
  <c r="K52" i="34"/>
  <c r="K178" i="34" s="1"/>
  <c r="K98" i="34"/>
  <c r="K193" i="34" s="1"/>
  <c r="K263" i="34"/>
  <c r="K244" i="34"/>
  <c r="K137" i="34"/>
  <c r="K117" i="34"/>
  <c r="K94" i="34"/>
  <c r="K78" i="34"/>
  <c r="K246" i="34"/>
  <c r="K113" i="34"/>
  <c r="K76" i="34"/>
  <c r="K180" i="34" s="1"/>
  <c r="K262" i="34"/>
  <c r="K249" i="34"/>
  <c r="K236" i="34"/>
  <c r="K245" i="34"/>
  <c r="K109" i="34"/>
  <c r="K72" i="34"/>
  <c r="K71" i="34"/>
  <c r="K104" i="34"/>
  <c r="K105" i="34"/>
  <c r="K260" i="34"/>
  <c r="K241" i="34"/>
  <c r="K238" i="34"/>
  <c r="K142" i="34"/>
  <c r="K101" i="34"/>
  <c r="K136" i="34"/>
  <c r="K135" i="34"/>
  <c r="K191" i="34" s="1"/>
  <c r="K103" i="34"/>
  <c r="K45" i="34"/>
  <c r="K252" i="34"/>
  <c r="K261" i="34"/>
  <c r="K237" i="34"/>
  <c r="K134" i="34"/>
  <c r="K95" i="34"/>
  <c r="K115" i="34"/>
  <c r="K114" i="34"/>
  <c r="K55" i="34"/>
  <c r="K206" i="34" s="1"/>
  <c r="K146" i="34"/>
  <c r="K186" i="34" s="1"/>
  <c r="K243" i="34"/>
  <c r="K240" i="34"/>
  <c r="K140" i="34"/>
  <c r="K110" i="34"/>
  <c r="K138" i="34"/>
  <c r="K93" i="34"/>
  <c r="K92" i="34"/>
  <c r="K83" i="34"/>
  <c r="K84" i="34"/>
  <c r="K183" i="34" s="1"/>
  <c r="K118" i="34"/>
  <c r="K73" i="34"/>
  <c r="K202" i="34" s="1"/>
  <c r="K107" i="34"/>
  <c r="K106" i="34"/>
  <c r="K90" i="34"/>
  <c r="K251" i="34"/>
  <c r="K91" i="34"/>
  <c r="K248" i="34"/>
  <c r="K148" i="34"/>
  <c r="Z213" i="34"/>
  <c r="Z64" i="34"/>
  <c r="Z223" i="34"/>
  <c r="Z60" i="34"/>
  <c r="Z222" i="34"/>
  <c r="Z44" i="34"/>
  <c r="Z215" i="34"/>
  <c r="Z61" i="34"/>
  <c r="Z212" i="34"/>
  <c r="Z214" i="34"/>
  <c r="Z59" i="34"/>
  <c r="Z211" i="34"/>
  <c r="Z68" i="34"/>
  <c r="Z216" i="34"/>
  <c r="Z67" i="34"/>
  <c r="Z217" i="34"/>
  <c r="Z58" i="34"/>
  <c r="P264" i="34"/>
  <c r="AD43" i="34"/>
  <c r="AE264" i="34"/>
  <c r="O247" i="34"/>
  <c r="O236" i="34"/>
  <c r="O252" i="34"/>
  <c r="O114" i="34"/>
  <c r="O98" i="34"/>
  <c r="O193" i="34" s="1"/>
  <c r="O84" i="34"/>
  <c r="O183" i="34" s="1"/>
  <c r="O110" i="34"/>
  <c r="O95" i="34"/>
  <c r="O116" i="34"/>
  <c r="O239" i="34"/>
  <c r="O251" i="34"/>
  <c r="O250" i="34"/>
  <c r="O106" i="34"/>
  <c r="O91" i="34"/>
  <c r="O52" i="34"/>
  <c r="O178" i="34" s="1"/>
  <c r="O102" i="34"/>
  <c r="O79" i="34"/>
  <c r="O182" i="34" s="1"/>
  <c r="O107" i="34"/>
  <c r="O246" i="34"/>
  <c r="O243" i="34"/>
  <c r="O141" i="34"/>
  <c r="O92" i="34"/>
  <c r="O76" i="34"/>
  <c r="O180" i="34" s="1"/>
  <c r="O111" i="34"/>
  <c r="O242" i="34"/>
  <c r="O115" i="34"/>
  <c r="O80" i="34"/>
  <c r="O238" i="34"/>
  <c r="O248" i="34"/>
  <c r="O241" i="34"/>
  <c r="O77" i="34"/>
  <c r="O53" i="34"/>
  <c r="O103" i="34"/>
  <c r="O142" i="34"/>
  <c r="O73" i="34"/>
  <c r="O202" i="34" s="1"/>
  <c r="O78" i="34"/>
  <c r="O245" i="34"/>
  <c r="O240" i="34"/>
  <c r="O146" i="34"/>
  <c r="O186" i="34" s="1"/>
  <c r="O54" i="34"/>
  <c r="O205" i="34" s="1"/>
  <c r="O134" i="34"/>
  <c r="O83" i="34"/>
  <c r="O117" i="34"/>
  <c r="O148" i="34"/>
  <c r="O72" i="34"/>
  <c r="O237" i="34"/>
  <c r="O136" i="34"/>
  <c r="O138" i="34"/>
  <c r="O137" i="34"/>
  <c r="O263" i="34"/>
  <c r="O108" i="34"/>
  <c r="O109" i="34"/>
  <c r="O55" i="34"/>
  <c r="O206" i="34" s="1"/>
  <c r="O261" i="34"/>
  <c r="O244" i="34"/>
  <c r="O260" i="34"/>
  <c r="O139" i="34"/>
  <c r="O105" i="34"/>
  <c r="O90" i="34"/>
  <c r="O118" i="34"/>
  <c r="O140" i="34"/>
  <c r="O71" i="34"/>
  <c r="O94" i="34"/>
  <c r="O249" i="34"/>
  <c r="O113" i="34"/>
  <c r="O104" i="34"/>
  <c r="O147" i="34"/>
  <c r="O45" i="34"/>
  <c r="O93" i="34"/>
  <c r="O262" i="34"/>
  <c r="O101" i="34"/>
  <c r="O135" i="34"/>
  <c r="O191" i="34" s="1"/>
  <c r="S264" i="34"/>
  <c r="T263" i="34"/>
  <c r="T251" i="34"/>
  <c r="T136" i="34"/>
  <c r="T73" i="34"/>
  <c r="T202" i="34" s="1"/>
  <c r="T107" i="34"/>
  <c r="T106" i="34"/>
  <c r="T76" i="34"/>
  <c r="T180" i="34" s="1"/>
  <c r="T103" i="34"/>
  <c r="T45" i="34"/>
  <c r="T261" i="34"/>
  <c r="T248" i="34"/>
  <c r="T243" i="34"/>
  <c r="T236" i="34"/>
  <c r="T237" i="34"/>
  <c r="T93" i="34"/>
  <c r="T92" i="34"/>
  <c r="T53" i="34"/>
  <c r="T54" i="34"/>
  <c r="T205" i="34" s="1"/>
  <c r="T110" i="34"/>
  <c r="T260" i="34"/>
  <c r="T240" i="34"/>
  <c r="T141" i="34"/>
  <c r="T116" i="34"/>
  <c r="T80" i="34"/>
  <c r="T77" i="34"/>
  <c r="T84" i="34"/>
  <c r="T183" i="34" s="1"/>
  <c r="T90" i="34"/>
  <c r="T252" i="34"/>
  <c r="T247" i="34"/>
  <c r="T147" i="34"/>
  <c r="T134" i="34"/>
  <c r="T108" i="34"/>
  <c r="T79" i="34"/>
  <c r="T182" i="34" s="1"/>
  <c r="T142" i="34"/>
  <c r="T111" i="34"/>
  <c r="T83" i="34"/>
  <c r="T250" i="34"/>
  <c r="T239" i="34"/>
  <c r="T139" i="34"/>
  <c r="T117" i="34"/>
  <c r="T94" i="34"/>
  <c r="T78" i="34"/>
  <c r="T113" i="34"/>
  <c r="T102" i="34"/>
  <c r="T52" i="34"/>
  <c r="T178" i="34" s="1"/>
  <c r="T241" i="34"/>
  <c r="T262" i="34"/>
  <c r="T245" i="34"/>
  <c r="T95" i="34"/>
  <c r="T115" i="34"/>
  <c r="T114" i="34"/>
  <c r="T91" i="34"/>
  <c r="T104" i="34"/>
  <c r="T249" i="34"/>
  <c r="T244" i="34"/>
  <c r="T135" i="34"/>
  <c r="T191" i="34" s="1"/>
  <c r="T246" i="34"/>
  <c r="T71" i="34"/>
  <c r="T238" i="34"/>
  <c r="T55" i="34"/>
  <c r="T206" i="34" s="1"/>
  <c r="T146" i="34"/>
  <c r="T186" i="34" s="1"/>
  <c r="T105" i="34"/>
  <c r="T138" i="34"/>
  <c r="T98" i="34"/>
  <c r="T193" i="34" s="1"/>
  <c r="T109" i="34"/>
  <c r="T137" i="34"/>
  <c r="T242" i="34"/>
  <c r="T72" i="34"/>
  <c r="T140" i="34"/>
  <c r="T101" i="34"/>
  <c r="T118" i="34"/>
  <c r="U264" i="34"/>
  <c r="V128" i="34"/>
  <c r="V131" i="34"/>
  <c r="V127" i="34"/>
  <c r="V129" i="34"/>
  <c r="V123" i="34"/>
  <c r="V126" i="34"/>
  <c r="V125" i="34"/>
  <c r="V122" i="34"/>
  <c r="V124" i="34"/>
  <c r="V228" i="34"/>
  <c r="V130" i="34"/>
  <c r="V121" i="34"/>
  <c r="AE255" i="34"/>
  <c r="AE87" i="34"/>
  <c r="V216" i="34"/>
  <c r="V211" i="34"/>
  <c r="V67" i="34"/>
  <c r="V223" i="34"/>
  <c r="V61" i="34"/>
  <c r="V215" i="34"/>
  <c r="V60" i="34"/>
  <c r="V222" i="34"/>
  <c r="V44" i="34"/>
  <c r="V214" i="34"/>
  <c r="V59" i="34"/>
  <c r="V213" i="34"/>
  <c r="V68" i="34"/>
  <c r="V217" i="34"/>
  <c r="V64" i="34"/>
  <c r="V212" i="34"/>
  <c r="V58" i="34"/>
  <c r="R216" i="34"/>
  <c r="R64" i="34"/>
  <c r="R213" i="34"/>
  <c r="R215" i="34"/>
  <c r="R223" i="34"/>
  <c r="R59" i="34"/>
  <c r="R174" i="34" s="1"/>
  <c r="R222" i="34"/>
  <c r="R60" i="34"/>
  <c r="R175" i="34" s="1"/>
  <c r="R68" i="34"/>
  <c r="R61" i="34"/>
  <c r="R176" i="34" s="1"/>
  <c r="R212" i="34"/>
  <c r="R58" i="34"/>
  <c r="R173" i="34" s="1"/>
  <c r="R44" i="34"/>
  <c r="R217" i="34"/>
  <c r="R214" i="34"/>
  <c r="R67" i="34"/>
  <c r="R211" i="34"/>
  <c r="U129" i="34"/>
  <c r="U190" i="34" s="1"/>
  <c r="U124" i="34"/>
  <c r="U130" i="34"/>
  <c r="U128" i="34"/>
  <c r="U127" i="34"/>
  <c r="U126" i="34"/>
  <c r="U123" i="34"/>
  <c r="U125" i="34"/>
  <c r="U122" i="34"/>
  <c r="U121" i="34"/>
  <c r="U228" i="34"/>
  <c r="U131" i="34"/>
  <c r="AC197" i="34"/>
  <c r="AC175" i="34"/>
  <c r="AC203" i="34"/>
  <c r="AC192" i="34"/>
  <c r="AC190" i="34"/>
  <c r="AC198" i="34"/>
  <c r="AC194" i="34"/>
  <c r="AC184" i="34"/>
  <c r="AC182" i="34"/>
  <c r="AC173" i="34"/>
  <c r="AC207" i="34"/>
  <c r="AC186" i="34"/>
  <c r="AC176" i="34"/>
  <c r="AC174" i="34"/>
  <c r="AC181" i="34"/>
  <c r="AC201" i="34"/>
  <c r="AC178" i="34"/>
  <c r="AC205" i="34"/>
  <c r="AC187" i="34"/>
  <c r="AC189" i="34"/>
  <c r="AC193" i="34"/>
  <c r="AC191" i="34"/>
  <c r="AC179" i="34"/>
  <c r="AC206" i="34"/>
  <c r="AC177" i="34"/>
  <c r="AC204" i="34"/>
  <c r="AC202" i="34"/>
  <c r="AC200" i="34"/>
  <c r="AC185" i="34"/>
  <c r="AC183" i="34"/>
  <c r="AC180" i="34"/>
  <c r="L255" i="34"/>
  <c r="L87" i="34"/>
  <c r="L184" i="34" s="1"/>
  <c r="P245" i="34"/>
  <c r="P252" i="34"/>
  <c r="P134" i="34"/>
  <c r="P105" i="34"/>
  <c r="P104" i="34"/>
  <c r="P262" i="34"/>
  <c r="P242" i="34"/>
  <c r="P148" i="34"/>
  <c r="P91" i="34"/>
  <c r="P84" i="34"/>
  <c r="P183" i="34" s="1"/>
  <c r="P244" i="34"/>
  <c r="P246" i="34"/>
  <c r="P243" i="34"/>
  <c r="P135" i="34"/>
  <c r="P191" i="34" s="1"/>
  <c r="P138" i="34"/>
  <c r="P136" i="34"/>
  <c r="P103" i="34"/>
  <c r="P260" i="34"/>
  <c r="P240" i="34"/>
  <c r="P90" i="34"/>
  <c r="P118" i="34"/>
  <c r="P73" i="34"/>
  <c r="P202" i="34" s="1"/>
  <c r="P116" i="34"/>
  <c r="P54" i="34"/>
  <c r="P205" i="34" s="1"/>
  <c r="P250" i="34"/>
  <c r="P137" i="34"/>
  <c r="P52" i="34"/>
  <c r="P178" i="34" s="1"/>
  <c r="P110" i="34"/>
  <c r="P79" i="34"/>
  <c r="P182" i="34" s="1"/>
  <c r="P107" i="34"/>
  <c r="P55" i="34"/>
  <c r="P206" i="34" s="1"/>
  <c r="P261" i="34"/>
  <c r="P113" i="34"/>
  <c r="P248" i="34"/>
  <c r="P102" i="34"/>
  <c r="P115" i="34"/>
  <c r="P80" i="34"/>
  <c r="P114" i="34"/>
  <c r="P247" i="34"/>
  <c r="P98" i="34"/>
  <c r="P193" i="34" s="1"/>
  <c r="P111" i="34"/>
  <c r="P146" i="34"/>
  <c r="P186" i="34" s="1"/>
  <c r="P106" i="34"/>
  <c r="P78" i="34"/>
  <c r="P72" i="34"/>
  <c r="P238" i="34"/>
  <c r="P239" i="34"/>
  <c r="P76" i="34"/>
  <c r="P180" i="34" s="1"/>
  <c r="P83" i="34"/>
  <c r="P117" i="34"/>
  <c r="P77" i="34"/>
  <c r="P94" i="34"/>
  <c r="P237" i="34"/>
  <c r="P142" i="34"/>
  <c r="P53" i="34"/>
  <c r="P45" i="34"/>
  <c r="P109" i="34"/>
  <c r="P93" i="34"/>
  <c r="P139" i="34"/>
  <c r="P251" i="34"/>
  <c r="P140" i="34"/>
  <c r="P147" i="34"/>
  <c r="P95" i="34"/>
  <c r="P141" i="34"/>
  <c r="P92" i="34"/>
  <c r="P101" i="34"/>
  <c r="P71" i="34"/>
  <c r="P108" i="34"/>
  <c r="P236" i="34"/>
  <c r="P249" i="34"/>
  <c r="P263" i="34"/>
  <c r="P241" i="34"/>
  <c r="AA218" i="34"/>
  <c r="H264" i="34"/>
  <c r="X217" i="34"/>
  <c r="X44" i="34"/>
  <c r="X222" i="34"/>
  <c r="X216" i="34"/>
  <c r="X61" i="34"/>
  <c r="X214" i="34"/>
  <c r="X60" i="34"/>
  <c r="X213" i="34"/>
  <c r="X59" i="34"/>
  <c r="X212" i="34"/>
  <c r="X68" i="34"/>
  <c r="X211" i="34"/>
  <c r="X58" i="34"/>
  <c r="X215" i="34"/>
  <c r="X64" i="34"/>
  <c r="X67" i="34"/>
  <c r="X223" i="34"/>
  <c r="AB124" i="34"/>
  <c r="AB131" i="34"/>
  <c r="AB122" i="34"/>
  <c r="AB228" i="34"/>
  <c r="AB121" i="34"/>
  <c r="AB128" i="34"/>
  <c r="AB129" i="34"/>
  <c r="AB127" i="34"/>
  <c r="AB126" i="34"/>
  <c r="AB130" i="34"/>
  <c r="AB123" i="34"/>
  <c r="AB125" i="34"/>
  <c r="AC247" i="34"/>
  <c r="AC250" i="34"/>
  <c r="AC236" i="34"/>
  <c r="AC72" i="34"/>
  <c r="AC71" i="34"/>
  <c r="AC134" i="34"/>
  <c r="AC90" i="34"/>
  <c r="AC110" i="34"/>
  <c r="AC109" i="34"/>
  <c r="AC260" i="34"/>
  <c r="AC239" i="34"/>
  <c r="AC242" i="34"/>
  <c r="AC135" i="34"/>
  <c r="AC139" i="34"/>
  <c r="AC55" i="34"/>
  <c r="AC113" i="34"/>
  <c r="AC84" i="34"/>
  <c r="AC101" i="34"/>
  <c r="AC73" i="34"/>
  <c r="AC252" i="34"/>
  <c r="AC246" i="34"/>
  <c r="AC251" i="34"/>
  <c r="AC148" i="34"/>
  <c r="AC115" i="34"/>
  <c r="AC136" i="34"/>
  <c r="AC105" i="34"/>
  <c r="AC52" i="34"/>
  <c r="AC117" i="34"/>
  <c r="AC249" i="34"/>
  <c r="AC238" i="34"/>
  <c r="AC146" i="34"/>
  <c r="AC140" i="34"/>
  <c r="AC107" i="34"/>
  <c r="AC114" i="34"/>
  <c r="AC98" i="34"/>
  <c r="AC142" i="34"/>
  <c r="AC147" i="34"/>
  <c r="AC241" i="34"/>
  <c r="AC261" i="34"/>
  <c r="AC138" i="34"/>
  <c r="AC141" i="34"/>
  <c r="AC93" i="34"/>
  <c r="AC106" i="34"/>
  <c r="AC91" i="34"/>
  <c r="AC103" i="34"/>
  <c r="AC111" i="34"/>
  <c r="AC248" i="34"/>
  <c r="AC245" i="34"/>
  <c r="AC244" i="34"/>
  <c r="AC116" i="34"/>
  <c r="AC80" i="34"/>
  <c r="AC92" i="34"/>
  <c r="AC76" i="34"/>
  <c r="AC53" i="34"/>
  <c r="AC102" i="34"/>
  <c r="AC263" i="34"/>
  <c r="AC262" i="34"/>
  <c r="AC243" i="34"/>
  <c r="AC94" i="34"/>
  <c r="AC78" i="34"/>
  <c r="AC54" i="34"/>
  <c r="AC104" i="34"/>
  <c r="AC45" i="34"/>
  <c r="AC118" i="34"/>
  <c r="AC83" i="34"/>
  <c r="AC240" i="34"/>
  <c r="AC95" i="34"/>
  <c r="AC237" i="34"/>
  <c r="AC137" i="34"/>
  <c r="AC108" i="34"/>
  <c r="AC79" i="34"/>
  <c r="AC77" i="34"/>
  <c r="AE218" i="34"/>
  <c r="Y217" i="34"/>
  <c r="Y58" i="34"/>
  <c r="Y222" i="34"/>
  <c r="Y67" i="34"/>
  <c r="Y214" i="34"/>
  <c r="Y64" i="34"/>
  <c r="Y223" i="34"/>
  <c r="Y60" i="34"/>
  <c r="Y216" i="34"/>
  <c r="Y44" i="34"/>
  <c r="Y213" i="34"/>
  <c r="Y215" i="34"/>
  <c r="Y61" i="34"/>
  <c r="Y211" i="34"/>
  <c r="Y68" i="34"/>
  <c r="Y59" i="34"/>
  <c r="Y212" i="34"/>
  <c r="Q166" i="34"/>
  <c r="Q159" i="34"/>
  <c r="Q152" i="34"/>
  <c r="Q197" i="34" s="1"/>
  <c r="Q153" i="34"/>
  <c r="Q160" i="34"/>
  <c r="Q165" i="34"/>
  <c r="Q161" i="34"/>
  <c r="Q155" i="34"/>
  <c r="Q154" i="34"/>
  <c r="Q200" i="34" s="1"/>
  <c r="Q164" i="34"/>
  <c r="T43" i="34"/>
  <c r="S216" i="34"/>
  <c r="S213" i="34"/>
  <c r="S223" i="34"/>
  <c r="S61" i="34"/>
  <c r="S176" i="34" s="1"/>
  <c r="S215" i="34"/>
  <c r="S59" i="34"/>
  <c r="S174" i="34" s="1"/>
  <c r="S212" i="34"/>
  <c r="S68" i="34"/>
  <c r="S222" i="34"/>
  <c r="S60" i="34"/>
  <c r="S175" i="34" s="1"/>
  <c r="S67" i="34"/>
  <c r="S58" i="34"/>
  <c r="S173" i="34" s="1"/>
  <c r="S217" i="34"/>
  <c r="S64" i="34"/>
  <c r="S211" i="34"/>
  <c r="S214" i="34"/>
  <c r="S44" i="34"/>
  <c r="E267" i="32"/>
  <c r="W227" i="39" s="1"/>
  <c r="E67" i="32"/>
  <c r="W28" i="39" s="1"/>
  <c r="E213" i="32"/>
  <c r="W174" i="39" s="1"/>
  <c r="E222" i="32"/>
  <c r="W183" i="39" s="1"/>
  <c r="R44" i="37"/>
  <c r="T53" i="37"/>
  <c r="R221" i="32"/>
  <c r="E127" i="32"/>
  <c r="W88" i="39" s="1"/>
  <c r="E128" i="32"/>
  <c r="W89" i="39" s="1"/>
  <c r="E176" i="30"/>
  <c r="V137" i="39" s="1"/>
  <c r="E238" i="32"/>
  <c r="W197" i="39" s="1"/>
  <c r="E244" i="32"/>
  <c r="W203" i="39" s="1"/>
  <c r="E240" i="32"/>
  <c r="W199" i="39" s="1"/>
  <c r="E249" i="32"/>
  <c r="W208" i="39" s="1"/>
  <c r="E78" i="32"/>
  <c r="W39" i="39" s="1"/>
  <c r="E106" i="32"/>
  <c r="W67" i="39" s="1"/>
  <c r="E98" i="32"/>
  <c r="W59" i="39" s="1"/>
  <c r="AD221" i="32"/>
  <c r="AB221" i="32"/>
  <c r="U188" i="34" l="1"/>
  <c r="W219" i="34"/>
  <c r="K188" i="34"/>
  <c r="J188" i="34"/>
  <c r="Q188" i="34"/>
  <c r="U201" i="34"/>
  <c r="R188" i="34"/>
  <c r="S219" i="34"/>
  <c r="S221" i="34" s="1"/>
  <c r="M219" i="34"/>
  <c r="M221" i="34" s="1"/>
  <c r="U199" i="34"/>
  <c r="H219" i="34"/>
  <c r="H221" i="34" s="1"/>
  <c r="AE219" i="34"/>
  <c r="AE221" i="34" s="1"/>
  <c r="AD219" i="34"/>
  <c r="AI219" i="34"/>
  <c r="AI221" i="34" s="1"/>
  <c r="AB219" i="34"/>
  <c r="AB221" i="34" s="1"/>
  <c r="K219" i="34"/>
  <c r="K221" i="34" s="1"/>
  <c r="V219" i="34"/>
  <c r="R219" i="34"/>
  <c r="L219" i="34"/>
  <c r="L221" i="34" s="1"/>
  <c r="X219" i="34"/>
  <c r="X221" i="34" s="1"/>
  <c r="O219" i="34"/>
  <c r="O221" i="34" s="1"/>
  <c r="U219" i="34"/>
  <c r="AA219" i="34"/>
  <c r="AA221" i="34" s="1"/>
  <c r="AJ219" i="34"/>
  <c r="AJ221" i="34" s="1"/>
  <c r="Z219" i="34"/>
  <c r="T219" i="34"/>
  <c r="T221" i="34" s="1"/>
  <c r="Q219" i="34"/>
  <c r="Q221" i="34" s="1"/>
  <c r="Y219" i="34"/>
  <c r="Y221" i="34" s="1"/>
  <c r="N219" i="34"/>
  <c r="N221" i="34" s="1"/>
  <c r="J219" i="34"/>
  <c r="AF219" i="34"/>
  <c r="AF221" i="34" s="1"/>
  <c r="AH219" i="34"/>
  <c r="AH221" i="34" s="1"/>
  <c r="P219" i="34"/>
  <c r="P221" i="34" s="1"/>
  <c r="AC219" i="34"/>
  <c r="AC221" i="34" s="1"/>
  <c r="AG219" i="34"/>
  <c r="AG221" i="34" s="1"/>
  <c r="G219" i="34"/>
  <c r="G221" i="34" s="1"/>
  <c r="I219" i="34"/>
  <c r="I221" i="34" s="1"/>
  <c r="L188" i="34"/>
  <c r="M188" i="34"/>
  <c r="P188" i="34"/>
  <c r="M199" i="34"/>
  <c r="S199" i="34"/>
  <c r="O188" i="34"/>
  <c r="S188" i="34"/>
  <c r="J199" i="34"/>
  <c r="G188" i="34"/>
  <c r="T199" i="34"/>
  <c r="R199" i="34"/>
  <c r="N199" i="34"/>
  <c r="O199" i="34"/>
  <c r="L199" i="34"/>
  <c r="P199" i="34"/>
  <c r="I199" i="34"/>
  <c r="G199" i="34"/>
  <c r="K199" i="34"/>
  <c r="H199" i="34"/>
  <c r="H188" i="34"/>
  <c r="Q199" i="34"/>
  <c r="L188" i="36"/>
  <c r="L199" i="36"/>
  <c r="L208" i="36"/>
  <c r="AF188" i="36"/>
  <c r="AF208" i="36"/>
  <c r="AF199" i="36"/>
  <c r="AI188" i="36"/>
  <c r="AI199" i="36"/>
  <c r="AI208" i="36"/>
  <c r="U188" i="36"/>
  <c r="U208" i="36"/>
  <c r="U199" i="36"/>
  <c r="H188" i="36"/>
  <c r="H208" i="36"/>
  <c r="M188" i="36"/>
  <c r="M208" i="36"/>
  <c r="M199" i="36"/>
  <c r="N188" i="36"/>
  <c r="N199" i="36"/>
  <c r="N208" i="36"/>
  <c r="I208" i="36"/>
  <c r="AJ188" i="36"/>
  <c r="AJ199" i="36"/>
  <c r="AJ208" i="36"/>
  <c r="G208" i="36"/>
  <c r="AG188" i="36"/>
  <c r="AG199" i="36"/>
  <c r="AG208" i="36"/>
  <c r="O188" i="36"/>
  <c r="O199" i="36"/>
  <c r="O208" i="36"/>
  <c r="R188" i="36"/>
  <c r="R199" i="36"/>
  <c r="R208" i="36"/>
  <c r="K188" i="36"/>
  <c r="K199" i="36"/>
  <c r="K208" i="36"/>
  <c r="P188" i="36"/>
  <c r="P208" i="36"/>
  <c r="P199" i="36"/>
  <c r="AC188" i="36"/>
  <c r="AC208" i="36"/>
  <c r="AC199" i="36"/>
  <c r="W188" i="36"/>
  <c r="W199" i="36"/>
  <c r="W208" i="36"/>
  <c r="T188" i="36"/>
  <c r="T199" i="36"/>
  <c r="T208" i="36"/>
  <c r="AD188" i="36"/>
  <c r="AD199" i="36"/>
  <c r="AD208" i="36"/>
  <c r="Y188" i="36"/>
  <c r="Y199" i="36"/>
  <c r="Y208" i="36"/>
  <c r="S188" i="36"/>
  <c r="S199" i="36"/>
  <c r="S208" i="36"/>
  <c r="AB188" i="36"/>
  <c r="AB199" i="36"/>
  <c r="AB208" i="36"/>
  <c r="J188" i="36"/>
  <c r="J199" i="36"/>
  <c r="J208" i="36"/>
  <c r="AH188" i="36"/>
  <c r="AH199" i="36"/>
  <c r="AH208" i="36"/>
  <c r="AA188" i="36"/>
  <c r="AA199" i="36"/>
  <c r="AA208" i="36"/>
  <c r="Q188" i="36"/>
  <c r="Q199" i="36"/>
  <c r="Q208" i="36"/>
  <c r="Z188" i="36"/>
  <c r="Z199" i="36"/>
  <c r="Z208" i="36"/>
  <c r="V188" i="36"/>
  <c r="V199" i="36"/>
  <c r="V208" i="36"/>
  <c r="AE188" i="36"/>
  <c r="AE199" i="36"/>
  <c r="AE208" i="36"/>
  <c r="X188" i="36"/>
  <c r="X199" i="36"/>
  <c r="X208" i="36"/>
  <c r="AD259" i="36"/>
  <c r="AD258" i="36"/>
  <c r="AJ259" i="36"/>
  <c r="AJ258" i="36"/>
  <c r="K259" i="36"/>
  <c r="K258" i="36"/>
  <c r="AG258" i="36"/>
  <c r="AG259" i="36"/>
  <c r="M258" i="36"/>
  <c r="M259" i="36"/>
  <c r="L259" i="36"/>
  <c r="L258" i="36"/>
  <c r="Y258" i="36"/>
  <c r="Y259" i="36"/>
  <c r="Z259" i="36"/>
  <c r="Z258" i="36"/>
  <c r="AC259" i="36"/>
  <c r="AC258" i="36"/>
  <c r="N258" i="36"/>
  <c r="N259" i="36"/>
  <c r="AA259" i="36"/>
  <c r="AA258" i="36"/>
  <c r="J258" i="36"/>
  <c r="J259" i="36"/>
  <c r="X258" i="36"/>
  <c r="X259" i="36"/>
  <c r="AH259" i="36"/>
  <c r="AH258" i="36"/>
  <c r="T259" i="36"/>
  <c r="T258" i="36"/>
  <c r="Q258" i="36"/>
  <c r="Q259" i="36"/>
  <c r="AB259" i="36"/>
  <c r="AB258" i="36"/>
  <c r="S259" i="36"/>
  <c r="S258" i="36"/>
  <c r="V258" i="36"/>
  <c r="V259" i="36"/>
  <c r="U258" i="36"/>
  <c r="U259" i="36"/>
  <c r="W258" i="36"/>
  <c r="W259" i="36"/>
  <c r="I258" i="36"/>
  <c r="I259" i="36"/>
  <c r="P258" i="36"/>
  <c r="P259" i="36"/>
  <c r="G259" i="36"/>
  <c r="G258" i="36"/>
  <c r="AI258" i="36"/>
  <c r="AI259" i="36"/>
  <c r="AF258" i="36"/>
  <c r="AF259" i="36"/>
  <c r="O258" i="36"/>
  <c r="O259" i="36"/>
  <c r="H258" i="36"/>
  <c r="H259" i="36"/>
  <c r="AE259" i="36"/>
  <c r="AE258" i="36"/>
  <c r="R258" i="36"/>
  <c r="R259" i="36"/>
  <c r="K231" i="36"/>
  <c r="K230" i="36"/>
  <c r="K227" i="36"/>
  <c r="K226" i="36"/>
  <c r="AC230" i="36"/>
  <c r="AC231" i="36"/>
  <c r="AC227" i="36"/>
  <c r="AC226" i="36"/>
  <c r="T230" i="36"/>
  <c r="T231" i="36"/>
  <c r="T227" i="36"/>
  <c r="T226" i="36"/>
  <c r="AJ230" i="36"/>
  <c r="AJ231" i="36"/>
  <c r="AJ227" i="36"/>
  <c r="AJ226" i="36"/>
  <c r="AG231" i="36"/>
  <c r="AG230" i="36"/>
  <c r="AG227" i="36"/>
  <c r="AG226" i="36"/>
  <c r="V231" i="36"/>
  <c r="V230" i="36"/>
  <c r="V227" i="36"/>
  <c r="V226" i="36"/>
  <c r="R231" i="36"/>
  <c r="R230" i="36"/>
  <c r="R227" i="36"/>
  <c r="R226" i="36"/>
  <c r="M230" i="36"/>
  <c r="M231" i="36"/>
  <c r="M227" i="36"/>
  <c r="M226" i="36"/>
  <c r="O230" i="36"/>
  <c r="O231" i="36"/>
  <c r="O226" i="36"/>
  <c r="O227" i="36"/>
  <c r="U230" i="36"/>
  <c r="U231" i="36"/>
  <c r="U227" i="36"/>
  <c r="U226" i="36"/>
  <c r="G231" i="36"/>
  <c r="G230" i="36"/>
  <c r="G227" i="36"/>
  <c r="G226" i="36"/>
  <c r="AA231" i="36"/>
  <c r="AA230" i="36"/>
  <c r="AA227" i="36"/>
  <c r="AA226" i="36"/>
  <c r="AD231" i="36"/>
  <c r="AD230" i="36"/>
  <c r="AD226" i="36"/>
  <c r="AD227" i="36"/>
  <c r="Y231" i="36"/>
  <c r="Y230" i="36"/>
  <c r="Y226" i="36"/>
  <c r="Y227" i="36"/>
  <c r="H230" i="36"/>
  <c r="H231" i="36"/>
  <c r="H226" i="36"/>
  <c r="H227" i="36"/>
  <c r="AE230" i="36"/>
  <c r="AE231" i="36"/>
  <c r="AE226" i="36"/>
  <c r="AE227" i="36"/>
  <c r="I231" i="36"/>
  <c r="I230" i="36"/>
  <c r="I226" i="36"/>
  <c r="I227" i="36"/>
  <c r="W230" i="36"/>
  <c r="W231" i="36"/>
  <c r="W226" i="36"/>
  <c r="W227" i="36"/>
  <c r="J231" i="36"/>
  <c r="J230" i="36"/>
  <c r="J227" i="36"/>
  <c r="J226" i="36"/>
  <c r="AB230" i="36"/>
  <c r="AB231" i="36"/>
  <c r="AB227" i="36"/>
  <c r="AB226" i="36"/>
  <c r="P230" i="36"/>
  <c r="P231" i="36"/>
  <c r="P226" i="36"/>
  <c r="P227" i="36"/>
  <c r="L230" i="36"/>
  <c r="L231" i="36"/>
  <c r="L227" i="36"/>
  <c r="L226" i="36"/>
  <c r="S231" i="36"/>
  <c r="S230" i="36"/>
  <c r="S227" i="36"/>
  <c r="S226" i="36"/>
  <c r="AF230" i="36"/>
  <c r="AF231" i="36"/>
  <c r="AF226" i="36"/>
  <c r="AF227" i="36"/>
  <c r="Q231" i="36"/>
  <c r="Q230" i="36"/>
  <c r="Q227" i="36"/>
  <c r="Q226" i="36"/>
  <c r="AI231" i="36"/>
  <c r="AI230" i="36"/>
  <c r="AI227" i="36"/>
  <c r="AI226" i="36"/>
  <c r="N231" i="36"/>
  <c r="N230" i="36"/>
  <c r="N226" i="36"/>
  <c r="N227" i="36"/>
  <c r="Z231" i="36"/>
  <c r="Z230" i="36"/>
  <c r="Z227" i="36"/>
  <c r="Z226" i="36"/>
  <c r="AH231" i="36"/>
  <c r="AH230" i="36"/>
  <c r="AH227" i="36"/>
  <c r="AH226" i="36"/>
  <c r="X230" i="36"/>
  <c r="X231" i="36"/>
  <c r="X226" i="36"/>
  <c r="X227" i="36"/>
  <c r="AG149" i="36"/>
  <c r="AJ149" i="36"/>
  <c r="AA149" i="36"/>
  <c r="K149" i="36"/>
  <c r="S149" i="36"/>
  <c r="E149" i="34"/>
  <c r="X111" i="39" s="1"/>
  <c r="AE149" i="36"/>
  <c r="AD149" i="36"/>
  <c r="X149" i="36"/>
  <c r="R149" i="36"/>
  <c r="Z149" i="36"/>
  <c r="W149" i="36"/>
  <c r="I149" i="36"/>
  <c r="P149" i="36"/>
  <c r="J149" i="36"/>
  <c r="AI149" i="36"/>
  <c r="N149" i="36"/>
  <c r="Q149" i="36"/>
  <c r="L149" i="36"/>
  <c r="AC149" i="36"/>
  <c r="AH149" i="36"/>
  <c r="AF149" i="36"/>
  <c r="T149" i="36"/>
  <c r="V149" i="36"/>
  <c r="O149" i="36"/>
  <c r="M149" i="36"/>
  <c r="AB149" i="36"/>
  <c r="Y149" i="36"/>
  <c r="U149" i="36"/>
  <c r="G149" i="36"/>
  <c r="E219" i="32"/>
  <c r="W180" i="39" s="1"/>
  <c r="W237" i="39" s="1"/>
  <c r="G201" i="34"/>
  <c r="O143" i="36"/>
  <c r="I112" i="36"/>
  <c r="S143" i="36"/>
  <c r="E143" i="34"/>
  <c r="X105" i="39" s="1"/>
  <c r="AE143" i="36"/>
  <c r="AJ143" i="36"/>
  <c r="AG143" i="36"/>
  <c r="X143" i="36"/>
  <c r="R143" i="36"/>
  <c r="S112" i="36"/>
  <c r="N112" i="36"/>
  <c r="J112" i="36"/>
  <c r="L112" i="36"/>
  <c r="Q143" i="36"/>
  <c r="R112" i="36"/>
  <c r="L143" i="36"/>
  <c r="AC143" i="36"/>
  <c r="AH143" i="36"/>
  <c r="AA112" i="36"/>
  <c r="T143" i="36"/>
  <c r="Z112" i="36"/>
  <c r="V143" i="36"/>
  <c r="AH112" i="36"/>
  <c r="K143" i="36"/>
  <c r="Q112" i="36"/>
  <c r="M143" i="36"/>
  <c r="AB143" i="36"/>
  <c r="H143" i="36"/>
  <c r="Y143" i="36"/>
  <c r="U143" i="36"/>
  <c r="G143" i="36"/>
  <c r="AD143" i="36"/>
  <c r="Z143" i="36"/>
  <c r="W143" i="36"/>
  <c r="I143" i="36"/>
  <c r="AF143" i="36"/>
  <c r="AA143" i="36"/>
  <c r="P143" i="36"/>
  <c r="J143" i="36"/>
  <c r="AI143" i="36"/>
  <c r="N143" i="36"/>
  <c r="AE112" i="36"/>
  <c r="T112" i="36"/>
  <c r="X112" i="36"/>
  <c r="E112" i="34"/>
  <c r="X73" i="39" s="1"/>
  <c r="W112" i="36"/>
  <c r="AJ112" i="36"/>
  <c r="V112" i="36"/>
  <c r="AC112" i="36"/>
  <c r="M112" i="36"/>
  <c r="AI112" i="36"/>
  <c r="H112" i="36"/>
  <c r="Y112" i="36"/>
  <c r="P112" i="36"/>
  <c r="AB112" i="36"/>
  <c r="AD112" i="36"/>
  <c r="AF112" i="36"/>
  <c r="K112" i="36"/>
  <c r="AG112" i="36"/>
  <c r="U112" i="36"/>
  <c r="O112" i="36"/>
  <c r="F110" i="36"/>
  <c r="G112" i="36"/>
  <c r="E142" i="34"/>
  <c r="X104" i="39" s="1"/>
  <c r="E201" i="32"/>
  <c r="W162" i="39" s="1"/>
  <c r="T201" i="34"/>
  <c r="J221" i="34"/>
  <c r="M201" i="34"/>
  <c r="AI267" i="36"/>
  <c r="AI268" i="36"/>
  <c r="V268" i="36"/>
  <c r="V267" i="36"/>
  <c r="Q267" i="36"/>
  <c r="Q268" i="36"/>
  <c r="T267" i="36"/>
  <c r="T268" i="36"/>
  <c r="E208" i="34"/>
  <c r="X169" i="39" s="1"/>
  <c r="AB267" i="36"/>
  <c r="AB268" i="36"/>
  <c r="G268" i="36"/>
  <c r="G267" i="36"/>
  <c r="X268" i="36"/>
  <c r="X267" i="36"/>
  <c r="AD268" i="36"/>
  <c r="AD267" i="36"/>
  <c r="Y267" i="36"/>
  <c r="Y268" i="36"/>
  <c r="P201" i="34"/>
  <c r="K267" i="36"/>
  <c r="K268" i="36"/>
  <c r="R267" i="36"/>
  <c r="R268" i="36"/>
  <c r="S267" i="36"/>
  <c r="S268" i="36"/>
  <c r="U268" i="36"/>
  <c r="U267" i="36"/>
  <c r="J267" i="36"/>
  <c r="J268" i="36"/>
  <c r="AE268" i="36"/>
  <c r="AE267" i="36"/>
  <c r="I201" i="34"/>
  <c r="Z267" i="36"/>
  <c r="Z268" i="36"/>
  <c r="AH267" i="36"/>
  <c r="AH268" i="36"/>
  <c r="AF268" i="36"/>
  <c r="AF267" i="36"/>
  <c r="L267" i="36"/>
  <c r="L268" i="36"/>
  <c r="N268" i="36"/>
  <c r="N267" i="36"/>
  <c r="I267" i="36"/>
  <c r="I268" i="36"/>
  <c r="P268" i="36"/>
  <c r="P267" i="36"/>
  <c r="O268" i="36"/>
  <c r="O267" i="36"/>
  <c r="AG267" i="36"/>
  <c r="AG268" i="36"/>
  <c r="AC268" i="36"/>
  <c r="AC267" i="36"/>
  <c r="H267" i="36"/>
  <c r="H268" i="36"/>
  <c r="AA267" i="36"/>
  <c r="AA268" i="36"/>
  <c r="M268" i="36"/>
  <c r="M267" i="36"/>
  <c r="K201" i="34"/>
  <c r="AJ267" i="36"/>
  <c r="AJ268" i="36"/>
  <c r="W268" i="36"/>
  <c r="W267" i="36"/>
  <c r="H201" i="34"/>
  <c r="S201" i="34"/>
  <c r="N201" i="34"/>
  <c r="V221" i="34"/>
  <c r="Z221" i="34"/>
  <c r="J201" i="34"/>
  <c r="L201" i="34"/>
  <c r="J29" i="38"/>
  <c r="AJ26" i="38"/>
  <c r="AF24" i="38"/>
  <c r="AB22" i="38"/>
  <c r="X20" i="38"/>
  <c r="T18" i="38"/>
  <c r="T233" i="38" s="1"/>
  <c r="P16" i="38"/>
  <c r="P232" i="38" s="1"/>
  <c r="L14" i="38"/>
  <c r="G29" i="38"/>
  <c r="AG26" i="38"/>
  <c r="AC24" i="38"/>
  <c r="Y22" i="38"/>
  <c r="U20" i="38"/>
  <c r="Q18" i="38"/>
  <c r="Q233" i="38" s="1"/>
  <c r="M16" i="38"/>
  <c r="M232" i="38" s="1"/>
  <c r="AA30" i="38"/>
  <c r="AF27" i="38"/>
  <c r="AJ24" i="38"/>
  <c r="K22" i="38"/>
  <c r="P19" i="38"/>
  <c r="T16" i="38"/>
  <c r="T232" i="38" s="1"/>
  <c r="AC13" i="38"/>
  <c r="Y11" i="38"/>
  <c r="U9" i="38"/>
  <c r="Q7" i="38"/>
  <c r="M5" i="38"/>
  <c r="I3" i="38"/>
  <c r="X29" i="38"/>
  <c r="AC26" i="38"/>
  <c r="AG23" i="38"/>
  <c r="H21" i="38"/>
  <c r="M18" i="38"/>
  <c r="M233" i="38" s="1"/>
  <c r="Q15" i="38"/>
  <c r="AH12" i="38"/>
  <c r="AD10" i="38"/>
  <c r="Z8" i="38"/>
  <c r="V6" i="38"/>
  <c r="V47" i="38" s="1"/>
  <c r="R4" i="38"/>
  <c r="R46" i="38" s="1"/>
  <c r="N2" i="38"/>
  <c r="T28" i="38"/>
  <c r="Y25" i="38"/>
  <c r="AD22" i="38"/>
  <c r="AH19" i="38"/>
  <c r="I17" i="38"/>
  <c r="I229" i="38" s="1"/>
  <c r="N14" i="38"/>
  <c r="I12" i="38"/>
  <c r="AI9" i="38"/>
  <c r="AE7" i="38"/>
  <c r="AA5" i="38"/>
  <c r="W3" i="38"/>
  <c r="M30" i="38"/>
  <c r="Q27" i="38"/>
  <c r="V24" i="38"/>
  <c r="AA21" i="38"/>
  <c r="AE18" i="38"/>
  <c r="AE233" i="38" s="1"/>
  <c r="AJ15" i="38"/>
  <c r="R13" i="38"/>
  <c r="N11" i="38"/>
  <c r="J9" i="38"/>
  <c r="AJ6" i="38"/>
  <c r="AJ47" i="38" s="1"/>
  <c r="AF4" i="38"/>
  <c r="AF46" i="38" s="1"/>
  <c r="AB2" i="38"/>
  <c r="I29" i="38"/>
  <c r="N26" i="38"/>
  <c r="R23" i="38"/>
  <c r="W20" i="38"/>
  <c r="AB17" i="38"/>
  <c r="AB229" i="38" s="1"/>
  <c r="AF14" i="38"/>
  <c r="W12" i="38"/>
  <c r="S10" i="38"/>
  <c r="O8" i="38"/>
  <c r="K6" i="38"/>
  <c r="K47" i="38" s="1"/>
  <c r="G4" i="38"/>
  <c r="G46" i="38" s="1"/>
  <c r="AE30" i="38"/>
  <c r="AJ27" i="38"/>
  <c r="K25" i="38"/>
  <c r="O22" i="38"/>
  <c r="T19" i="38"/>
  <c r="Y16" i="38"/>
  <c r="Y232" i="38" s="1"/>
  <c r="AF13" i="38"/>
  <c r="AB11" i="38"/>
  <c r="X9" i="38"/>
  <c r="T7" i="38"/>
  <c r="P5" i="38"/>
  <c r="L3" i="38"/>
  <c r="AA29" i="38"/>
  <c r="AE26" i="38"/>
  <c r="AJ23" i="38"/>
  <c r="K21" i="38"/>
  <c r="O18" i="38"/>
  <c r="O233" i="38" s="1"/>
  <c r="T15" i="38"/>
  <c r="AJ12" i="38"/>
  <c r="AF10" i="38"/>
  <c r="AB8" i="38"/>
  <c r="X6" i="38"/>
  <c r="X47" i="38" s="1"/>
  <c r="T4" i="38"/>
  <c r="T46" i="38" s="1"/>
  <c r="P2" i="38"/>
  <c r="U12" i="38"/>
  <c r="J20" i="38"/>
  <c r="O28" i="38"/>
  <c r="AA7" i="38"/>
  <c r="W16" i="38"/>
  <c r="W232" i="38" s="1"/>
  <c r="X27" i="38"/>
  <c r="K7" i="38"/>
  <c r="AF15" i="38"/>
  <c r="V26" i="38"/>
  <c r="Q6" i="38"/>
  <c r="Q47" i="38" s="1"/>
  <c r="AC8" i="38"/>
  <c r="AJ30" i="38"/>
  <c r="AF28" i="38"/>
  <c r="AB26" i="38"/>
  <c r="X24" i="38"/>
  <c r="T22" i="38"/>
  <c r="P20" i="38"/>
  <c r="L18" i="38"/>
  <c r="L233" i="38" s="1"/>
  <c r="H16" i="38"/>
  <c r="H232" i="38" s="1"/>
  <c r="AG30" i="38"/>
  <c r="AC28" i="38"/>
  <c r="Y26" i="38"/>
  <c r="U24" i="38"/>
  <c r="Q22" i="38"/>
  <c r="M20" i="38"/>
  <c r="I18" i="38"/>
  <c r="I233" i="38" s="1"/>
  <c r="AI15" i="38"/>
  <c r="P30" i="38"/>
  <c r="U27" i="38"/>
  <c r="Z24" i="38"/>
  <c r="AD21" i="38"/>
  <c r="AI18" i="38"/>
  <c r="AI233" i="38" s="1"/>
  <c r="J16" i="38"/>
  <c r="J232" i="38" s="1"/>
  <c r="U13" i="38"/>
  <c r="Q11" i="38"/>
  <c r="M9" i="38"/>
  <c r="I7" i="38"/>
  <c r="AI4" i="38"/>
  <c r="AI46" i="38" s="1"/>
  <c r="AE2" i="38"/>
  <c r="M29" i="38"/>
  <c r="R26" i="38"/>
  <c r="W23" i="38"/>
  <c r="AA20" i="38"/>
  <c r="AF17" i="38"/>
  <c r="AF229" i="38" s="1"/>
  <c r="G15" i="38"/>
  <c r="Z12" i="38"/>
  <c r="V10" i="38"/>
  <c r="R8" i="38"/>
  <c r="N6" i="38"/>
  <c r="N47" i="38" s="1"/>
  <c r="J4" i="38"/>
  <c r="J46" i="38" s="1"/>
  <c r="AI30" i="38"/>
  <c r="J28" i="38"/>
  <c r="N25" i="38"/>
  <c r="S22" i="38"/>
  <c r="X19" i="38"/>
  <c r="AB16" i="38"/>
  <c r="AB232" i="38" s="1"/>
  <c r="AI13" i="38"/>
  <c r="AE11" i="38"/>
  <c r="AA9" i="38"/>
  <c r="W7" i="38"/>
  <c r="S5" i="38"/>
  <c r="O3" i="38"/>
  <c r="AF29" i="38"/>
  <c r="G27" i="38"/>
  <c r="K24" i="38"/>
  <c r="P21" i="38"/>
  <c r="U18" i="38"/>
  <c r="U233" i="38" s="1"/>
  <c r="Y15" i="38"/>
  <c r="J13" i="38"/>
  <c r="AJ10" i="38"/>
  <c r="AF8" i="38"/>
  <c r="AB6" i="38"/>
  <c r="AB47" i="38" s="1"/>
  <c r="X4" i="38"/>
  <c r="X46" i="38" s="1"/>
  <c r="T2" i="38"/>
  <c r="AB28" i="38"/>
  <c r="AG25" i="38"/>
  <c r="H23" i="38"/>
  <c r="L20" i="38"/>
  <c r="Q17" i="38"/>
  <c r="Q229" i="38" s="1"/>
  <c r="V14" i="38"/>
  <c r="O12" i="38"/>
  <c r="K10" i="38"/>
  <c r="G8" i="38"/>
  <c r="AG5" i="38"/>
  <c r="AC3" i="38"/>
  <c r="U30" i="38"/>
  <c r="Y27" i="38"/>
  <c r="AD24" i="38"/>
  <c r="AI21" i="38"/>
  <c r="I19" i="38"/>
  <c r="N16" i="38"/>
  <c r="N232" i="38" s="1"/>
  <c r="X13" i="38"/>
  <c r="T11" i="38"/>
  <c r="P9" i="38"/>
  <c r="L7" i="38"/>
  <c r="H5" i="38"/>
  <c r="AH2" i="38"/>
  <c r="P29" i="38"/>
  <c r="U26" i="38"/>
  <c r="Y23" i="38"/>
  <c r="AD20" i="38"/>
  <c r="AI17" i="38"/>
  <c r="AI229" i="38" s="1"/>
  <c r="I15" i="38"/>
  <c r="AB12" i="38"/>
  <c r="X10" i="38"/>
  <c r="T8" i="38"/>
  <c r="P6" i="38"/>
  <c r="P47" i="38" s="1"/>
  <c r="L4" i="38"/>
  <c r="L46" i="38" s="1"/>
  <c r="H2" i="38"/>
  <c r="Q10" i="38"/>
  <c r="N17" i="38"/>
  <c r="N229" i="38" s="1"/>
  <c r="T25" i="38"/>
  <c r="W5" i="38"/>
  <c r="AE13" i="38"/>
  <c r="AB24" i="38"/>
  <c r="G5" i="38"/>
  <c r="O13" i="38"/>
  <c r="Z23" i="38"/>
  <c r="M4" i="38"/>
  <c r="M46" i="38" s="1"/>
  <c r="AF26" i="38"/>
  <c r="AB30" i="38"/>
  <c r="X28" i="38"/>
  <c r="T26" i="38"/>
  <c r="P24" i="38"/>
  <c r="L22" i="38"/>
  <c r="H20" i="38"/>
  <c r="AH17" i="38"/>
  <c r="AH229" i="38" s="1"/>
  <c r="AD15" i="38"/>
  <c r="Y30" i="38"/>
  <c r="U28" i="38"/>
  <c r="Q26" i="38"/>
  <c r="M24" i="38"/>
  <c r="I22" i="38"/>
  <c r="AI19" i="38"/>
  <c r="AE17" i="38"/>
  <c r="AE229" i="38" s="1"/>
  <c r="AA15" i="38"/>
  <c r="AJ29" i="38"/>
  <c r="J27" i="38"/>
  <c r="O24" i="38"/>
  <c r="T21" i="38"/>
  <c r="X18" i="38"/>
  <c r="X233" i="38" s="1"/>
  <c r="AC15" i="38"/>
  <c r="M13" i="38"/>
  <c r="I11" i="38"/>
  <c r="AI8" i="38"/>
  <c r="AE6" i="38"/>
  <c r="AE47" i="38" s="1"/>
  <c r="AA4" i="38"/>
  <c r="AA46" i="38" s="1"/>
  <c r="W2" i="38"/>
  <c r="AG28" i="38"/>
  <c r="G26" i="38"/>
  <c r="L23" i="38"/>
  <c r="Q20" i="38"/>
  <c r="U17" i="38"/>
  <c r="U229" i="38" s="1"/>
  <c r="Z14" i="38"/>
  <c r="R12" i="38"/>
  <c r="N10" i="38"/>
  <c r="J8" i="38"/>
  <c r="AJ5" i="38"/>
  <c r="AF3" i="38"/>
  <c r="X30" i="38"/>
  <c r="AC27" i="38"/>
  <c r="AH24" i="38"/>
  <c r="H22" i="38"/>
  <c r="M19" i="38"/>
  <c r="R16" i="38"/>
  <c r="R232" i="38" s="1"/>
  <c r="AA13" i="38"/>
  <c r="W11" i="38"/>
  <c r="S9" i="38"/>
  <c r="O7" i="38"/>
  <c r="K5" i="38"/>
  <c r="G3" i="38"/>
  <c r="U29" i="38"/>
  <c r="Z26" i="38"/>
  <c r="AE23" i="38"/>
  <c r="AI20" i="38"/>
  <c r="J18" i="38"/>
  <c r="J233" i="38" s="1"/>
  <c r="O15" i="38"/>
  <c r="AF12" i="38"/>
  <c r="AB10" i="38"/>
  <c r="X8" i="38"/>
  <c r="T6" i="38"/>
  <c r="T47" i="38" s="1"/>
  <c r="P4" i="38"/>
  <c r="P46" i="38" s="1"/>
  <c r="L2" i="38"/>
  <c r="R28" i="38"/>
  <c r="V25" i="38"/>
  <c r="AA22" i="38"/>
  <c r="AF19" i="38"/>
  <c r="AJ16" i="38"/>
  <c r="AJ232" i="38" s="1"/>
  <c r="K14" i="38"/>
  <c r="G12" i="38"/>
  <c r="AG9" i="38"/>
  <c r="AC7" i="38"/>
  <c r="Y5" i="38"/>
  <c r="U3" i="38"/>
  <c r="J30" i="38"/>
  <c r="O27" i="38"/>
  <c r="S24" i="38"/>
  <c r="X21" i="38"/>
  <c r="AC18" i="38"/>
  <c r="AC233" i="38" s="1"/>
  <c r="AG15" i="38"/>
  <c r="P13" i="38"/>
  <c r="L11" i="38"/>
  <c r="H9" i="38"/>
  <c r="AH6" i="38"/>
  <c r="AH47" i="38" s="1"/>
  <c r="AD4" i="38"/>
  <c r="AD46" i="38" s="1"/>
  <c r="Z2" i="38"/>
  <c r="AI28" i="38"/>
  <c r="J26" i="38"/>
  <c r="O23" i="38"/>
  <c r="S20" i="38"/>
  <c r="X17" i="38"/>
  <c r="X229" i="38" s="1"/>
  <c r="AC14" i="38"/>
  <c r="T12" i="38"/>
  <c r="P10" i="38"/>
  <c r="L8" i="38"/>
  <c r="H6" i="38"/>
  <c r="H47" i="38" s="1"/>
  <c r="AH3" i="38"/>
  <c r="AJ28" i="38"/>
  <c r="M8" i="38"/>
  <c r="S14" i="38"/>
  <c r="X22" i="38"/>
  <c r="S3" i="38"/>
  <c r="AA11" i="38"/>
  <c r="AG21" i="38"/>
  <c r="AG2" i="38"/>
  <c r="K11" i="38"/>
  <c r="AE20" i="38"/>
  <c r="I2" i="38"/>
  <c r="Y6" i="38"/>
  <c r="Y47" i="38" s="1"/>
  <c r="T30" i="38"/>
  <c r="P28" i="38"/>
  <c r="L26" i="38"/>
  <c r="H24" i="38"/>
  <c r="AH21" i="38"/>
  <c r="AD19" i="38"/>
  <c r="Z17" i="38"/>
  <c r="Z229" i="38" s="1"/>
  <c r="V15" i="38"/>
  <c r="Q30" i="38"/>
  <c r="M28" i="38"/>
  <c r="I26" i="38"/>
  <c r="AI23" i="38"/>
  <c r="AE21" i="38"/>
  <c r="AA19" i="38"/>
  <c r="W17" i="38"/>
  <c r="W229" i="38" s="1"/>
  <c r="S15" i="38"/>
  <c r="Y29" i="38"/>
  <c r="AD26" i="38"/>
  <c r="AH23" i="38"/>
  <c r="I21" i="38"/>
  <c r="N18" i="38"/>
  <c r="N233" i="38" s="1"/>
  <c r="R15" i="38"/>
  <c r="AI12" i="38"/>
  <c r="AE10" i="38"/>
  <c r="AA8" i="38"/>
  <c r="W6" i="38"/>
  <c r="W47" i="38" s="1"/>
  <c r="S4" i="38"/>
  <c r="S46" i="38" s="1"/>
  <c r="O2" i="38"/>
  <c r="V28" i="38"/>
  <c r="AA25" i="38"/>
  <c r="AE22" i="38"/>
  <c r="AJ19" i="38"/>
  <c r="K17" i="38"/>
  <c r="K229" i="38" s="1"/>
  <c r="O14" i="38"/>
  <c r="J12" i="38"/>
  <c r="AJ9" i="38"/>
  <c r="AF7" i="38"/>
  <c r="AB5" i="38"/>
  <c r="X3" i="38"/>
  <c r="N30" i="38"/>
  <c r="R27" i="38"/>
  <c r="W24" i="38"/>
  <c r="AB21" i="38"/>
  <c r="AF18" i="38"/>
  <c r="AF233" i="38" s="1"/>
  <c r="G16" i="38"/>
  <c r="G232" i="38" s="1"/>
  <c r="S13" i="38"/>
  <c r="O11" i="38"/>
  <c r="K9" i="38"/>
  <c r="G7" i="38"/>
  <c r="AG4" i="38"/>
  <c r="AG46" i="38" s="1"/>
  <c r="AC2" i="38"/>
  <c r="K29" i="38"/>
  <c r="O26" i="38"/>
  <c r="T23" i="38"/>
  <c r="Y20" i="38"/>
  <c r="AC17" i="38"/>
  <c r="AC229" i="38" s="1"/>
  <c r="AH14" i="38"/>
  <c r="X12" i="38"/>
  <c r="T10" i="38"/>
  <c r="P8" i="38"/>
  <c r="L6" i="38"/>
  <c r="L47" i="38" s="1"/>
  <c r="H4" i="38"/>
  <c r="H46" i="38" s="1"/>
  <c r="AF30" i="38"/>
  <c r="G28" i="38"/>
  <c r="L25" i="38"/>
  <c r="P22" i="38"/>
  <c r="U19" i="38"/>
  <c r="Z16" i="38"/>
  <c r="Z232" i="38" s="1"/>
  <c r="AG13" i="38"/>
  <c r="AC11" i="38"/>
  <c r="Y9" i="38"/>
  <c r="U7" i="38"/>
  <c r="Q5" i="38"/>
  <c r="M3" i="38"/>
  <c r="AC29" i="38"/>
  <c r="AH26" i="38"/>
  <c r="I24" i="38"/>
  <c r="M21" i="38"/>
  <c r="R18" i="38"/>
  <c r="R233" i="38" s="1"/>
  <c r="W15" i="38"/>
  <c r="H13" i="38"/>
  <c r="AH10" i="38"/>
  <c r="AD8" i="38"/>
  <c r="Z6" i="38"/>
  <c r="Z47" i="38" s="1"/>
  <c r="V4" i="38"/>
  <c r="V46" i="38" s="1"/>
  <c r="R2" i="38"/>
  <c r="Y28" i="38"/>
  <c r="AC25" i="38"/>
  <c r="AH22" i="38"/>
  <c r="I20" i="38"/>
  <c r="M17" i="38"/>
  <c r="M229" i="38" s="1"/>
  <c r="R14" i="38"/>
  <c r="L12" i="38"/>
  <c r="H10" i="38"/>
  <c r="AH7" i="38"/>
  <c r="AD5" i="38"/>
  <c r="Z3" i="38"/>
  <c r="K26" i="38"/>
  <c r="I6" i="38"/>
  <c r="I47" i="38" s="1"/>
  <c r="M12" i="38"/>
  <c r="AC19" i="38"/>
  <c r="AD30" i="38"/>
  <c r="W9" i="38"/>
  <c r="H19" i="38"/>
  <c r="H30" i="38"/>
  <c r="G9" i="38"/>
  <c r="AJ17" i="38"/>
  <c r="AJ229" i="38" s="1"/>
  <c r="P18" i="38"/>
  <c r="P233" i="38" s="1"/>
  <c r="L21" i="38"/>
  <c r="L30" i="38"/>
  <c r="H28" i="38"/>
  <c r="AH25" i="38"/>
  <c r="AD23" i="38"/>
  <c r="Z21" i="38"/>
  <c r="V19" i="38"/>
  <c r="R17" i="38"/>
  <c r="R229" i="38" s="1"/>
  <c r="N15" i="38"/>
  <c r="I30" i="38"/>
  <c r="AI27" i="38"/>
  <c r="AE25" i="38"/>
  <c r="AA23" i="38"/>
  <c r="W21" i="38"/>
  <c r="S19" i="38"/>
  <c r="O17" i="38"/>
  <c r="O229" i="38" s="1"/>
  <c r="K15" i="38"/>
  <c r="N29" i="38"/>
  <c r="S26" i="38"/>
  <c r="X23" i="38"/>
  <c r="AB20" i="38"/>
  <c r="AG17" i="38"/>
  <c r="AG229" i="38" s="1"/>
  <c r="H15" i="38"/>
  <c r="AA12" i="38"/>
  <c r="W10" i="38"/>
  <c r="S8" i="38"/>
  <c r="O6" i="38"/>
  <c r="O47" i="38" s="1"/>
  <c r="K4" i="38"/>
  <c r="K46" i="38" s="1"/>
  <c r="G2" i="38"/>
  <c r="K28" i="38"/>
  <c r="P25" i="38"/>
  <c r="U22" i="38"/>
  <c r="Y19" i="38"/>
  <c r="AD16" i="38"/>
  <c r="AD232" i="38" s="1"/>
  <c r="AJ13" i="38"/>
  <c r="AF11" i="38"/>
  <c r="AB9" i="38"/>
  <c r="X7" i="38"/>
  <c r="T5" i="38"/>
  <c r="P3" i="38"/>
  <c r="AG29" i="38"/>
  <c r="H27" i="38"/>
  <c r="L24" i="38"/>
  <c r="Q21" i="38"/>
  <c r="V18" i="38"/>
  <c r="V233" i="38" s="1"/>
  <c r="Z15" i="38"/>
  <c r="K13" i="38"/>
  <c r="G11" i="38"/>
  <c r="AG8" i="38"/>
  <c r="AC6" i="38"/>
  <c r="AC47" i="38" s="1"/>
  <c r="Y4" i="38"/>
  <c r="Y46" i="38" s="1"/>
  <c r="U2" i="38"/>
  <c r="AD28" i="38"/>
  <c r="AI25" i="38"/>
  <c r="I23" i="38"/>
  <c r="N20" i="38"/>
  <c r="S17" i="38"/>
  <c r="S229" i="38" s="1"/>
  <c r="W14" i="38"/>
  <c r="P12" i="38"/>
  <c r="L10" i="38"/>
  <c r="H8" i="38"/>
  <c r="AH5" i="38"/>
  <c r="AD3" i="38"/>
  <c r="V30" i="38"/>
  <c r="Z27" i="38"/>
  <c r="AE24" i="38"/>
  <c r="AJ21" i="38"/>
  <c r="J19" i="38"/>
  <c r="O16" i="38"/>
  <c r="O232" i="38" s="1"/>
  <c r="Y13" i="38"/>
  <c r="U11" i="38"/>
  <c r="Q9" i="38"/>
  <c r="M7" i="38"/>
  <c r="I5" i="38"/>
  <c r="AI2" i="38"/>
  <c r="S29" i="38"/>
  <c r="W26" i="38"/>
  <c r="AB23" i="38"/>
  <c r="AG20" i="38"/>
  <c r="G18" i="38"/>
  <c r="G233" i="38" s="1"/>
  <c r="L15" i="38"/>
  <c r="AD12" i="38"/>
  <c r="Z10" i="38"/>
  <c r="V8" i="38"/>
  <c r="R6" i="38"/>
  <c r="R47" i="38" s="1"/>
  <c r="N4" i="38"/>
  <c r="N46" i="38" s="1"/>
  <c r="J2" i="38"/>
  <c r="N28" i="38"/>
  <c r="S25" i="38"/>
  <c r="W22" i="38"/>
  <c r="AB19" i="38"/>
  <c r="AG16" i="38"/>
  <c r="AG232" i="38" s="1"/>
  <c r="H14" i="38"/>
  <c r="AH11" i="38"/>
  <c r="AD9" i="38"/>
  <c r="Z7" i="38"/>
  <c r="V5" i="38"/>
  <c r="R3" i="38"/>
  <c r="P23" i="38"/>
  <c r="AI3" i="38"/>
  <c r="I10" i="38"/>
  <c r="AH16" i="38"/>
  <c r="AH232" i="38" s="1"/>
  <c r="AH27" i="38"/>
  <c r="S7" i="38"/>
  <c r="L16" i="38"/>
  <c r="L232" i="38" s="1"/>
  <c r="M27" i="38"/>
  <c r="AG6" i="38"/>
  <c r="AG47" i="38" s="1"/>
  <c r="J15" i="38"/>
  <c r="U15" i="38"/>
  <c r="Q2" i="38"/>
  <c r="AH29" i="38"/>
  <c r="AD27" i="38"/>
  <c r="Z25" i="38"/>
  <c r="V23" i="38"/>
  <c r="R21" i="38"/>
  <c r="N19" i="38"/>
  <c r="J17" i="38"/>
  <c r="J229" i="38" s="1"/>
  <c r="AJ14" i="38"/>
  <c r="AE29" i="38"/>
  <c r="AA27" i="38"/>
  <c r="W25" i="38"/>
  <c r="S23" i="38"/>
  <c r="O21" i="38"/>
  <c r="K19" i="38"/>
  <c r="G17" i="38"/>
  <c r="G229" i="38" s="1"/>
  <c r="AG14" i="38"/>
  <c r="AH28" i="38"/>
  <c r="H26" i="38"/>
  <c r="M23" i="38"/>
  <c r="R20" i="38"/>
  <c r="V17" i="38"/>
  <c r="V229" i="38" s="1"/>
  <c r="AA14" i="38"/>
  <c r="S12" i="38"/>
  <c r="O10" i="38"/>
  <c r="K8" i="38"/>
  <c r="G6" i="38"/>
  <c r="G47" i="38" s="1"/>
  <c r="AG3" i="38"/>
  <c r="Z30" i="38"/>
  <c r="AE27" i="38"/>
  <c r="AI24" i="38"/>
  <c r="J22" i="38"/>
  <c r="O19" i="38"/>
  <c r="S16" i="38"/>
  <c r="S232" i="38" s="1"/>
  <c r="AB13" i="38"/>
  <c r="X11" i="38"/>
  <c r="T9" i="38"/>
  <c r="P7" i="38"/>
  <c r="L5" i="38"/>
  <c r="H3" i="38"/>
  <c r="V29" i="38"/>
  <c r="AA26" i="38"/>
  <c r="AF23" i="38"/>
  <c r="AJ20" i="38"/>
  <c r="K18" i="38"/>
  <c r="K233" i="38" s="1"/>
  <c r="P15" i="38"/>
  <c r="AG12" i="38"/>
  <c r="AC10" i="38"/>
  <c r="Y8" i="38"/>
  <c r="U6" i="38"/>
  <c r="U47" i="38" s="1"/>
  <c r="Q4" i="38"/>
  <c r="Q46" i="38" s="1"/>
  <c r="M2" i="38"/>
  <c r="S28" i="38"/>
  <c r="X25" i="38"/>
  <c r="AC22" i="38"/>
  <c r="AG19" i="38"/>
  <c r="H17" i="38"/>
  <c r="H229" i="38" s="1"/>
  <c r="M14" i="38"/>
  <c r="H12" i="38"/>
  <c r="AH9" i="38"/>
  <c r="AD7" i="38"/>
  <c r="Z5" i="38"/>
  <c r="V3" i="38"/>
  <c r="K30" i="38"/>
  <c r="P27" i="38"/>
  <c r="T24" i="38"/>
  <c r="Y21" i="38"/>
  <c r="AD18" i="38"/>
  <c r="AD233" i="38" s="1"/>
  <c r="AH15" i="38"/>
  <c r="Q13" i="38"/>
  <c r="M11" i="38"/>
  <c r="I9" i="38"/>
  <c r="AI6" i="38"/>
  <c r="AI47" i="38" s="1"/>
  <c r="AE4" i="38"/>
  <c r="AE46" i="38" s="1"/>
  <c r="AA2" i="38"/>
  <c r="H29" i="38"/>
  <c r="M26" i="38"/>
  <c r="Q23" i="38"/>
  <c r="V20" i="38"/>
  <c r="AA17" i="38"/>
  <c r="AA229" i="38" s="1"/>
  <c r="AE14" i="38"/>
  <c r="V12" i="38"/>
  <c r="R10" i="38"/>
  <c r="N8" i="38"/>
  <c r="J6" i="38"/>
  <c r="J47" i="38" s="1"/>
  <c r="AJ3" i="38"/>
  <c r="AC30" i="38"/>
  <c r="AG27" i="38"/>
  <c r="H25" i="38"/>
  <c r="M22" i="38"/>
  <c r="Q19" i="38"/>
  <c r="V16" i="38"/>
  <c r="V232" i="38" s="1"/>
  <c r="AD13" i="38"/>
  <c r="Z11" i="38"/>
  <c r="V9" i="38"/>
  <c r="R7" i="38"/>
  <c r="N5" i="38"/>
  <c r="J3" i="38"/>
  <c r="T20" i="38"/>
  <c r="Z28" i="38"/>
  <c r="AI7" i="38"/>
  <c r="I14" i="38"/>
  <c r="I25" i="38"/>
  <c r="O5" i="38"/>
  <c r="W13" i="38"/>
  <c r="R24" i="38"/>
  <c r="AC4" i="38"/>
  <c r="AC46" i="38" s="1"/>
  <c r="AC12" i="38"/>
  <c r="G13" i="38"/>
  <c r="G24" i="38"/>
  <c r="Z29" i="38"/>
  <c r="V27" i="38"/>
  <c r="R25" i="38"/>
  <c r="N23" i="38"/>
  <c r="J21" i="38"/>
  <c r="AJ18" i="38"/>
  <c r="AJ233" i="38" s="1"/>
  <c r="AF16" i="38"/>
  <c r="AF232" i="38" s="1"/>
  <c r="AB14" i="38"/>
  <c r="W29" i="38"/>
  <c r="S27" i="38"/>
  <c r="O25" i="38"/>
  <c r="K23" i="38"/>
  <c r="G21" i="38"/>
  <c r="AG18" i="38"/>
  <c r="AG233" i="38" s="1"/>
  <c r="AC16" i="38"/>
  <c r="AC232" i="38" s="1"/>
  <c r="Y14" i="38"/>
  <c r="W28" i="38"/>
  <c r="AB25" i="38"/>
  <c r="AF22" i="38"/>
  <c r="G20" i="38"/>
  <c r="L17" i="38"/>
  <c r="L229" i="38" s="1"/>
  <c r="P14" i="38"/>
  <c r="K12" i="38"/>
  <c r="G10" i="38"/>
  <c r="AG7" i="38"/>
  <c r="AC5" i="38"/>
  <c r="Y3" i="38"/>
  <c r="O30" i="38"/>
  <c r="T27" i="38"/>
  <c r="Y24" i="38"/>
  <c r="AC21" i="38"/>
  <c r="AH18" i="38"/>
  <c r="AH233" i="38" s="1"/>
  <c r="I16" i="38"/>
  <c r="I232" i="38" s="1"/>
  <c r="T13" i="38"/>
  <c r="P11" i="38"/>
  <c r="L9" i="38"/>
  <c r="H7" i="38"/>
  <c r="AH4" i="38"/>
  <c r="AH46" i="38" s="1"/>
  <c r="AD2" i="38"/>
  <c r="L29" i="38"/>
  <c r="P26" i="38"/>
  <c r="U23" i="38"/>
  <c r="Z20" i="38"/>
  <c r="AD17" i="38"/>
  <c r="AD229" i="38" s="1"/>
  <c r="AI14" i="38"/>
  <c r="Y12" i="38"/>
  <c r="U10" i="38"/>
  <c r="Q8" i="38"/>
  <c r="M6" i="38"/>
  <c r="M47" i="38" s="1"/>
  <c r="I4" i="38"/>
  <c r="I46" i="38" s="1"/>
  <c r="AH30" i="38"/>
  <c r="I28" i="38"/>
  <c r="M25" i="38"/>
  <c r="R22" i="38"/>
  <c r="W19" i="38"/>
  <c r="AA16" i="38"/>
  <c r="AA232" i="38" s="1"/>
  <c r="AH13" i="38"/>
  <c r="AD11" i="38"/>
  <c r="Z9" i="38"/>
  <c r="V7" i="38"/>
  <c r="R5" i="38"/>
  <c r="N3" i="38"/>
  <c r="AD29" i="38"/>
  <c r="AI26" i="38"/>
  <c r="J24" i="38"/>
  <c r="N21" i="38"/>
  <c r="S18" i="38"/>
  <c r="S233" i="38" s="1"/>
  <c r="X15" i="38"/>
  <c r="I13" i="38"/>
  <c r="AI10" i="38"/>
  <c r="AE8" i="38"/>
  <c r="AA6" i="38"/>
  <c r="AA47" i="38" s="1"/>
  <c r="W4" i="38"/>
  <c r="W46" i="38" s="1"/>
  <c r="S2" i="38"/>
  <c r="AA28" i="38"/>
  <c r="AF25" i="38"/>
  <c r="G23" i="38"/>
  <c r="K20" i="38"/>
  <c r="P17" i="38"/>
  <c r="P229" i="38" s="1"/>
  <c r="U14" i="38"/>
  <c r="N12" i="38"/>
  <c r="J10" i="38"/>
  <c r="AJ7" i="38"/>
  <c r="AF5" i="38"/>
  <c r="AB3" i="38"/>
  <c r="R30" i="38"/>
  <c r="W27" i="38"/>
  <c r="AA24" i="38"/>
  <c r="AF21" i="38"/>
  <c r="G19" i="38"/>
  <c r="K16" i="38"/>
  <c r="K232" i="38" s="1"/>
  <c r="V13" i="38"/>
  <c r="R11" i="38"/>
  <c r="N9" i="38"/>
  <c r="J7" i="38"/>
  <c r="AJ4" i="38"/>
  <c r="AJ46" i="38" s="1"/>
  <c r="AF2" i="38"/>
  <c r="Y17" i="38"/>
  <c r="Y229" i="38" s="1"/>
  <c r="AD25" i="38"/>
  <c r="AE5" i="38"/>
  <c r="AI11" i="38"/>
  <c r="N22" i="38"/>
  <c r="K3" i="38"/>
  <c r="S11" i="38"/>
  <c r="V21" i="38"/>
  <c r="Y2" i="38"/>
  <c r="Y10" i="38"/>
  <c r="AG10" i="38"/>
  <c r="U4" i="38"/>
  <c r="U46" i="38" s="1"/>
  <c r="R29" i="38"/>
  <c r="N27" i="38"/>
  <c r="J25" i="38"/>
  <c r="AJ22" i="38"/>
  <c r="AF20" i="38"/>
  <c r="AB18" i="38"/>
  <c r="AB233" i="38" s="1"/>
  <c r="X16" i="38"/>
  <c r="X232" i="38" s="1"/>
  <c r="T14" i="38"/>
  <c r="O29" i="38"/>
  <c r="K27" i="38"/>
  <c r="G25" i="38"/>
  <c r="AG22" i="38"/>
  <c r="AC20" i="38"/>
  <c r="Y18" i="38"/>
  <c r="Y233" i="38" s="1"/>
  <c r="U16" i="38"/>
  <c r="U232" i="38" s="1"/>
  <c r="Q14" i="38"/>
  <c r="L28" i="38"/>
  <c r="Q25" i="38"/>
  <c r="V22" i="38"/>
  <c r="Z19" i="38"/>
  <c r="AE16" i="38"/>
  <c r="AE232" i="38" s="1"/>
  <c r="G14" i="38"/>
  <c r="AG11" i="38"/>
  <c r="AC9" i="38"/>
  <c r="Y7" i="38"/>
  <c r="U5" i="38"/>
  <c r="Q3" i="38"/>
  <c r="AI29" i="38"/>
  <c r="I27" i="38"/>
  <c r="N24" i="38"/>
  <c r="S21" i="38"/>
  <c r="W18" i="38"/>
  <c r="W233" i="38" s="1"/>
  <c r="AB15" i="38"/>
  <c r="L13" i="38"/>
  <c r="H11" i="38"/>
  <c r="AH8" i="38"/>
  <c r="AD6" i="38"/>
  <c r="AD47" i="38" s="1"/>
  <c r="Z4" i="38"/>
  <c r="Z46" i="38" s="1"/>
  <c r="V2" i="38"/>
  <c r="AE28" i="38"/>
  <c r="AJ25" i="38"/>
  <c r="J23" i="38"/>
  <c r="O20" i="38"/>
  <c r="T17" i="38"/>
  <c r="T229" i="38" s="1"/>
  <c r="X14" i="38"/>
  <c r="Q12" i="38"/>
  <c r="M10" i="38"/>
  <c r="I8" i="38"/>
  <c r="AI5" i="38"/>
  <c r="AE3" i="38"/>
  <c r="W30" i="38"/>
  <c r="AB27" i="38"/>
  <c r="AG24" i="38"/>
  <c r="G22" i="38"/>
  <c r="L19" i="38"/>
  <c r="Q16" i="38"/>
  <c r="Q232" i="38" s="1"/>
  <c r="Z13" i="38"/>
  <c r="V11" i="38"/>
  <c r="R9" i="38"/>
  <c r="N7" i="38"/>
  <c r="J5" i="38"/>
  <c r="AJ2" i="38"/>
  <c r="T29" i="38"/>
  <c r="X26" i="38"/>
  <c r="AC23" i="38"/>
  <c r="AH20" i="38"/>
  <c r="H18" i="38"/>
  <c r="H233" i="38" s="1"/>
  <c r="M15" i="38"/>
  <c r="AE12" i="38"/>
  <c r="AA10" i="38"/>
  <c r="AA112" i="38" s="1"/>
  <c r="W8" i="38"/>
  <c r="S6" i="38"/>
  <c r="S47" i="38" s="1"/>
  <c r="O4" i="38"/>
  <c r="O46" i="38" s="1"/>
  <c r="K2" i="38"/>
  <c r="Q28" i="38"/>
  <c r="U25" i="38"/>
  <c r="Z22" i="38"/>
  <c r="AE19" i="38"/>
  <c r="AI16" i="38"/>
  <c r="AI232" i="38" s="1"/>
  <c r="J14" i="38"/>
  <c r="AJ11" i="38"/>
  <c r="AF9" i="38"/>
  <c r="AB7" i="38"/>
  <c r="X5" i="38"/>
  <c r="T3" i="38"/>
  <c r="G30" i="38"/>
  <c r="L27" i="38"/>
  <c r="Q24" i="38"/>
  <c r="U21" i="38"/>
  <c r="Z18" i="38"/>
  <c r="Z233" i="38" s="1"/>
  <c r="AE15" i="38"/>
  <c r="N13" i="38"/>
  <c r="J11" i="38"/>
  <c r="AJ8" i="38"/>
  <c r="AF6" i="38"/>
  <c r="AF47" i="38" s="1"/>
  <c r="AB4" i="38"/>
  <c r="AB46" i="38" s="1"/>
  <c r="X2" i="38"/>
  <c r="AD14" i="38"/>
  <c r="AI22" i="38"/>
  <c r="AA3" i="38"/>
  <c r="AE9" i="38"/>
  <c r="R19" i="38"/>
  <c r="S30" i="38"/>
  <c r="O9" i="38"/>
  <c r="AA18" i="38"/>
  <c r="AA233" i="38" s="1"/>
  <c r="Q29" i="38"/>
  <c r="U8" i="38"/>
  <c r="AB29" i="38"/>
  <c r="P218" i="36"/>
  <c r="AA228" i="36"/>
  <c r="AA125" i="36"/>
  <c r="AA129" i="36"/>
  <c r="AA131" i="36"/>
  <c r="AA127" i="36"/>
  <c r="AA124" i="36"/>
  <c r="AA126" i="36"/>
  <c r="AA130" i="36"/>
  <c r="AA121" i="36"/>
  <c r="AA128" i="36"/>
  <c r="AA123" i="36"/>
  <c r="AA122" i="36"/>
  <c r="P255" i="36"/>
  <c r="P87" i="36"/>
  <c r="AA215" i="36"/>
  <c r="AA59" i="36"/>
  <c r="AA213" i="36"/>
  <c r="AA44" i="36"/>
  <c r="AA217" i="36"/>
  <c r="AA61" i="36"/>
  <c r="AA216" i="36"/>
  <c r="AA60" i="36"/>
  <c r="AA214" i="36"/>
  <c r="AA58" i="36"/>
  <c r="AA212" i="36"/>
  <c r="AA68" i="36"/>
  <c r="AA223" i="36"/>
  <c r="AA211" i="36"/>
  <c r="AA64" i="36"/>
  <c r="AA67" i="36"/>
  <c r="AA222" i="36"/>
  <c r="Z195" i="36"/>
  <c r="Z170" i="36"/>
  <c r="Z43" i="36"/>
  <c r="Z196" i="36"/>
  <c r="P264" i="36"/>
  <c r="AH195" i="36"/>
  <c r="AH43" i="36"/>
  <c r="AH170" i="36"/>
  <c r="AH196" i="36"/>
  <c r="T261" i="36"/>
  <c r="T263" i="36"/>
  <c r="T141" i="36"/>
  <c r="T248" i="36"/>
  <c r="T92" i="36"/>
  <c r="T114" i="36"/>
  <c r="T78" i="36"/>
  <c r="T108" i="36"/>
  <c r="T246" i="36"/>
  <c r="T251" i="36"/>
  <c r="T148" i="36"/>
  <c r="T146" i="36"/>
  <c r="T134" i="36"/>
  <c r="T104" i="36"/>
  <c r="T102" i="36"/>
  <c r="T71" i="36"/>
  <c r="T72" i="36"/>
  <c r="T238" i="36"/>
  <c r="T239" i="36"/>
  <c r="T140" i="36"/>
  <c r="T138" i="36"/>
  <c r="T115" i="36"/>
  <c r="T90" i="36"/>
  <c r="T136" i="36"/>
  <c r="T55" i="36"/>
  <c r="T53" i="36"/>
  <c r="T252" i="36"/>
  <c r="T237" i="36"/>
  <c r="T260" i="36"/>
  <c r="T118" i="36"/>
  <c r="T105" i="36"/>
  <c r="T84" i="36"/>
  <c r="T117" i="36"/>
  <c r="T95" i="36"/>
  <c r="T94" i="36"/>
  <c r="T244" i="36"/>
  <c r="T242" i="36"/>
  <c r="T147" i="36"/>
  <c r="T110" i="36"/>
  <c r="T98" i="36"/>
  <c r="T113" i="36"/>
  <c r="T107" i="36"/>
  <c r="T101" i="36"/>
  <c r="T52" i="36"/>
  <c r="T249" i="36"/>
  <c r="T236" i="36"/>
  <c r="T245" i="36"/>
  <c r="T139" i="36"/>
  <c r="T240" i="36"/>
  <c r="T91" i="36"/>
  <c r="T83" i="36"/>
  <c r="T93" i="36"/>
  <c r="T77" i="36"/>
  <c r="T109" i="36"/>
  <c r="T262" i="36"/>
  <c r="T243" i="36"/>
  <c r="T247" i="36"/>
  <c r="T103" i="36"/>
  <c r="T106" i="36"/>
  <c r="T137" i="36"/>
  <c r="T135" i="36"/>
  <c r="T79" i="36"/>
  <c r="T54" i="36"/>
  <c r="T142" i="36"/>
  <c r="T111" i="36"/>
  <c r="T116" i="36"/>
  <c r="T76" i="36"/>
  <c r="T45" i="36"/>
  <c r="T80" i="36"/>
  <c r="T250" i="36"/>
  <c r="T241" i="36"/>
  <c r="T73" i="36"/>
  <c r="Z211" i="36"/>
  <c r="Z68" i="36"/>
  <c r="Z216" i="36"/>
  <c r="Z212" i="36"/>
  <c r="Z67" i="36"/>
  <c r="Z222" i="36"/>
  <c r="Z60" i="36"/>
  <c r="Z214" i="36"/>
  <c r="Z44" i="36"/>
  <c r="Z223" i="36"/>
  <c r="Z64" i="36"/>
  <c r="Z217" i="36"/>
  <c r="Z61" i="36"/>
  <c r="Z213" i="36"/>
  <c r="Z58" i="36"/>
  <c r="Z215" i="36"/>
  <c r="Z59" i="36"/>
  <c r="G264" i="36"/>
  <c r="AD228" i="36"/>
  <c r="AD128" i="36"/>
  <c r="AD130" i="36"/>
  <c r="AD127" i="36"/>
  <c r="AD126" i="36"/>
  <c r="AD125" i="36"/>
  <c r="AD124" i="36"/>
  <c r="AD129" i="36"/>
  <c r="AD123" i="36"/>
  <c r="AD121" i="36"/>
  <c r="AD131" i="36"/>
  <c r="AD122" i="36"/>
  <c r="AF195" i="36"/>
  <c r="AF196" i="36"/>
  <c r="AF170" i="36"/>
  <c r="AF43" i="36"/>
  <c r="AF255" i="36"/>
  <c r="AF87" i="36"/>
  <c r="L196" i="36"/>
  <c r="L170" i="36"/>
  <c r="L195" i="36"/>
  <c r="L43" i="36"/>
  <c r="Y131" i="36"/>
  <c r="Y129" i="36"/>
  <c r="Y126" i="36"/>
  <c r="Y121" i="36"/>
  <c r="Y123" i="36"/>
  <c r="Y228" i="36"/>
  <c r="Y128" i="36"/>
  <c r="Y124" i="36"/>
  <c r="Y122" i="36"/>
  <c r="Y125" i="36"/>
  <c r="Y127" i="36"/>
  <c r="Y130" i="36"/>
  <c r="AI264" i="36"/>
  <c r="N43" i="36"/>
  <c r="N195" i="36"/>
  <c r="N170" i="36"/>
  <c r="N196" i="36"/>
  <c r="AF264" i="36"/>
  <c r="O264" i="36"/>
  <c r="I196" i="36"/>
  <c r="I195" i="36"/>
  <c r="I43" i="36"/>
  <c r="I170" i="36"/>
  <c r="AB218" i="36"/>
  <c r="Y161" i="36"/>
  <c r="Y159" i="36"/>
  <c r="Y160" i="36"/>
  <c r="Y155" i="36"/>
  <c r="Y164" i="36"/>
  <c r="Y154" i="36"/>
  <c r="Y165" i="36"/>
  <c r="Y153" i="36"/>
  <c r="Y152" i="36"/>
  <c r="Y166" i="36"/>
  <c r="AA218" i="36"/>
  <c r="V247" i="36"/>
  <c r="V248" i="36"/>
  <c r="V148" i="36"/>
  <c r="V136" i="36"/>
  <c r="V83" i="36"/>
  <c r="V95" i="36"/>
  <c r="V98" i="36"/>
  <c r="V106" i="36"/>
  <c r="V94" i="36"/>
  <c r="V239" i="36"/>
  <c r="V241" i="36"/>
  <c r="V147" i="36"/>
  <c r="V116" i="36"/>
  <c r="V238" i="36"/>
  <c r="V73" i="36"/>
  <c r="V91" i="36"/>
  <c r="V93" i="36"/>
  <c r="V71" i="36"/>
  <c r="V260" i="36"/>
  <c r="V261" i="36"/>
  <c r="V139" i="36"/>
  <c r="V108" i="36"/>
  <c r="V135" i="36"/>
  <c r="V110" i="36"/>
  <c r="V76" i="36"/>
  <c r="V77" i="36"/>
  <c r="V52" i="36"/>
  <c r="V252" i="36"/>
  <c r="V251" i="36"/>
  <c r="V146" i="36"/>
  <c r="V140" i="36"/>
  <c r="V246" i="36"/>
  <c r="V53" i="36"/>
  <c r="V107" i="36"/>
  <c r="V45" i="36"/>
  <c r="V244" i="36"/>
  <c r="V249" i="36"/>
  <c r="V245" i="36"/>
  <c r="V114" i="36"/>
  <c r="V102" i="36"/>
  <c r="V142" i="36"/>
  <c r="V138" i="36"/>
  <c r="V90" i="36"/>
  <c r="V118" i="36"/>
  <c r="V262" i="36"/>
  <c r="V242" i="36"/>
  <c r="V243" i="36"/>
  <c r="V109" i="36"/>
  <c r="V103" i="36"/>
  <c r="V101" i="36"/>
  <c r="V105" i="36"/>
  <c r="V78" i="36"/>
  <c r="V54" i="36"/>
  <c r="V240" i="36"/>
  <c r="V115" i="36"/>
  <c r="V137" i="36"/>
  <c r="V80" i="36"/>
  <c r="V117" i="36"/>
  <c r="V79" i="36"/>
  <c r="V104" i="36"/>
  <c r="V55" i="36"/>
  <c r="V263" i="36"/>
  <c r="V113" i="36"/>
  <c r="V72" i="36"/>
  <c r="V236" i="36"/>
  <c r="V141" i="36"/>
  <c r="V92" i="36"/>
  <c r="V237" i="36"/>
  <c r="V134" i="36"/>
  <c r="V250" i="36"/>
  <c r="V111" i="36"/>
  <c r="V84" i="36"/>
  <c r="U218" i="36"/>
  <c r="N87" i="36"/>
  <c r="N255" i="36"/>
  <c r="P195" i="36"/>
  <c r="P196" i="36"/>
  <c r="P170" i="36"/>
  <c r="P43" i="36"/>
  <c r="AE207" i="36"/>
  <c r="AE175" i="36"/>
  <c r="AE189" i="36"/>
  <c r="AE182" i="36"/>
  <c r="AE180" i="36"/>
  <c r="AE201" i="36"/>
  <c r="AE197" i="36"/>
  <c r="AE181" i="36"/>
  <c r="AE200" i="36"/>
  <c r="AE203" i="36"/>
  <c r="AE193" i="36"/>
  <c r="AE173" i="36"/>
  <c r="AE174" i="36"/>
  <c r="AE177" i="36"/>
  <c r="AE202" i="36"/>
  <c r="AE185" i="36"/>
  <c r="AE205" i="36"/>
  <c r="AE194" i="36"/>
  <c r="AE206" i="36"/>
  <c r="AE192" i="36"/>
  <c r="AE187" i="36"/>
  <c r="AE186" i="36"/>
  <c r="AE190" i="36"/>
  <c r="AE179" i="36"/>
  <c r="AE204" i="36"/>
  <c r="AE183" i="36"/>
  <c r="AE184" i="36"/>
  <c r="AE178" i="36"/>
  <c r="AE191" i="36"/>
  <c r="AE176" i="36"/>
  <c r="AE198" i="36"/>
  <c r="H122" i="36"/>
  <c r="H124" i="36"/>
  <c r="H228" i="36"/>
  <c r="H123" i="36"/>
  <c r="H129" i="36"/>
  <c r="H190" i="36" s="1"/>
  <c r="H121" i="36"/>
  <c r="H128" i="36"/>
  <c r="H131" i="36"/>
  <c r="H127" i="36"/>
  <c r="H130" i="36"/>
  <c r="H125" i="36"/>
  <c r="H126" i="36"/>
  <c r="X187" i="36"/>
  <c r="X177" i="36"/>
  <c r="X174" i="36"/>
  <c r="X197" i="36"/>
  <c r="X176" i="36"/>
  <c r="X179" i="36"/>
  <c r="X205" i="36"/>
  <c r="X191" i="36"/>
  <c r="X202" i="36"/>
  <c r="X200" i="36"/>
  <c r="X181" i="36"/>
  <c r="X175" i="36"/>
  <c r="X189" i="36"/>
  <c r="X192" i="36"/>
  <c r="X204" i="36"/>
  <c r="X194" i="36"/>
  <c r="X207" i="36"/>
  <c r="X186" i="36"/>
  <c r="X180" i="36"/>
  <c r="X201" i="36"/>
  <c r="X198" i="36"/>
  <c r="X173" i="36"/>
  <c r="X203" i="36"/>
  <c r="X185" i="36"/>
  <c r="X182" i="36"/>
  <c r="X206" i="36"/>
  <c r="X178" i="36"/>
  <c r="X183" i="36"/>
  <c r="X193" i="36"/>
  <c r="X184" i="36"/>
  <c r="X190" i="36"/>
  <c r="R152" i="36"/>
  <c r="R153" i="36"/>
  <c r="R161" i="36"/>
  <c r="R165" i="36"/>
  <c r="R160" i="36"/>
  <c r="R155" i="36"/>
  <c r="R159" i="36"/>
  <c r="R154" i="36"/>
  <c r="R166" i="36"/>
  <c r="R164" i="36"/>
  <c r="R218" i="36"/>
  <c r="V160" i="36"/>
  <c r="V159" i="36"/>
  <c r="V165" i="36"/>
  <c r="V155" i="36"/>
  <c r="V154" i="36"/>
  <c r="V166" i="36"/>
  <c r="V153" i="36"/>
  <c r="V161" i="36"/>
  <c r="V164" i="36"/>
  <c r="V152" i="36"/>
  <c r="AE129" i="36"/>
  <c r="AE131" i="36"/>
  <c r="AE124" i="36"/>
  <c r="AE123" i="36"/>
  <c r="AE121" i="36"/>
  <c r="AE128" i="36"/>
  <c r="AE130" i="36"/>
  <c r="AE127" i="36"/>
  <c r="AE122" i="36"/>
  <c r="AE125" i="36"/>
  <c r="AE126" i="36"/>
  <c r="AE228" i="36"/>
  <c r="H165" i="36"/>
  <c r="H155" i="36"/>
  <c r="H154" i="36"/>
  <c r="H200" i="36" s="1"/>
  <c r="H160" i="36"/>
  <c r="H153" i="36"/>
  <c r="H159" i="36"/>
  <c r="H152" i="36"/>
  <c r="H197" i="36" s="1"/>
  <c r="H161" i="36"/>
  <c r="H164" i="36"/>
  <c r="H166" i="36"/>
  <c r="I126" i="36"/>
  <c r="I125" i="36"/>
  <c r="I124" i="36"/>
  <c r="I131" i="36"/>
  <c r="I123" i="36"/>
  <c r="I228" i="36"/>
  <c r="I128" i="36"/>
  <c r="I127" i="36"/>
  <c r="I122" i="36"/>
  <c r="I129" i="36"/>
  <c r="I190" i="36" s="1"/>
  <c r="I130" i="36"/>
  <c r="I121" i="36"/>
  <c r="E153" i="34"/>
  <c r="X115" i="39" s="1"/>
  <c r="U221" i="34"/>
  <c r="E180" i="34"/>
  <c r="X141" i="39" s="1"/>
  <c r="E184" i="34"/>
  <c r="X145" i="39" s="1"/>
  <c r="E181" i="34"/>
  <c r="X142" i="39" s="1"/>
  <c r="E259" i="34"/>
  <c r="X219" i="39" s="1"/>
  <c r="E108" i="34"/>
  <c r="X69" i="39" s="1"/>
  <c r="E55" i="34"/>
  <c r="X16" i="39" s="1"/>
  <c r="E73" i="34"/>
  <c r="X34" i="39" s="1"/>
  <c r="E262" i="34"/>
  <c r="X222" i="39" s="1"/>
  <c r="E251" i="34"/>
  <c r="X210" i="39" s="1"/>
  <c r="E136" i="34"/>
  <c r="X98" i="39" s="1"/>
  <c r="E148" i="34"/>
  <c r="X110" i="39" s="1"/>
  <c r="E104" i="34"/>
  <c r="X65" i="39" s="1"/>
  <c r="E80" i="34"/>
  <c r="X41" i="39" s="1"/>
  <c r="E212" i="34"/>
  <c r="X173" i="39" s="1"/>
  <c r="E215" i="34"/>
  <c r="X176" i="39" s="1"/>
  <c r="E124" i="34"/>
  <c r="X85" i="39" s="1"/>
  <c r="E129" i="34"/>
  <c r="X90" i="39" s="1"/>
  <c r="E186" i="32"/>
  <c r="W147" i="39" s="1"/>
  <c r="E200" i="32"/>
  <c r="W161" i="39" s="1"/>
  <c r="W154" i="36"/>
  <c r="W153" i="36"/>
  <c r="W152" i="36"/>
  <c r="W164" i="36"/>
  <c r="W155" i="36"/>
  <c r="W165" i="36"/>
  <c r="W166" i="36"/>
  <c r="W159" i="36"/>
  <c r="W161" i="36"/>
  <c r="W160" i="36"/>
  <c r="AI218" i="36"/>
  <c r="AH213" i="36"/>
  <c r="AH68" i="36"/>
  <c r="AH211" i="36"/>
  <c r="AH67" i="36"/>
  <c r="AH212" i="36"/>
  <c r="AH59" i="36"/>
  <c r="AH216" i="36"/>
  <c r="AH215" i="36"/>
  <c r="AH58" i="36"/>
  <c r="AH222" i="36"/>
  <c r="AH61" i="36"/>
  <c r="AH214" i="36"/>
  <c r="AH60" i="36"/>
  <c r="AH217" i="36"/>
  <c r="AH64" i="36"/>
  <c r="AH223" i="36"/>
  <c r="AH44" i="36"/>
  <c r="AD152" i="36"/>
  <c r="AD160" i="36"/>
  <c r="AD166" i="36"/>
  <c r="AD161" i="36"/>
  <c r="AD159" i="36"/>
  <c r="AD155" i="36"/>
  <c r="AD164" i="36"/>
  <c r="AD153" i="36"/>
  <c r="AD165" i="36"/>
  <c r="AD154" i="36"/>
  <c r="R255" i="36"/>
  <c r="R87" i="36"/>
  <c r="H264" i="36"/>
  <c r="K260" i="36"/>
  <c r="K238" i="36"/>
  <c r="K148" i="36"/>
  <c r="K146" i="36"/>
  <c r="K77" i="36"/>
  <c r="K90" i="36"/>
  <c r="K72" i="36"/>
  <c r="K102" i="36"/>
  <c r="K79" i="36"/>
  <c r="K245" i="36"/>
  <c r="K248" i="36"/>
  <c r="K140" i="36"/>
  <c r="K137" i="36"/>
  <c r="K135" i="36"/>
  <c r="K84" i="36"/>
  <c r="K118" i="36"/>
  <c r="K53" i="36"/>
  <c r="K108" i="36"/>
  <c r="K250" i="36"/>
  <c r="K237" i="36"/>
  <c r="K241" i="36"/>
  <c r="K115" i="36"/>
  <c r="K113" i="36"/>
  <c r="K52" i="36"/>
  <c r="K73" i="36"/>
  <c r="K107" i="36"/>
  <c r="K78" i="36"/>
  <c r="K242" i="36"/>
  <c r="K246" i="36"/>
  <c r="K142" i="36"/>
  <c r="K104" i="36"/>
  <c r="K105" i="36"/>
  <c r="K98" i="36"/>
  <c r="K243" i="36"/>
  <c r="K71" i="36"/>
  <c r="K101" i="36"/>
  <c r="K263" i="36"/>
  <c r="K249" i="36"/>
  <c r="K134" i="36"/>
  <c r="K147" i="36"/>
  <c r="K93" i="36"/>
  <c r="K91" i="36"/>
  <c r="K109" i="36"/>
  <c r="K55" i="36"/>
  <c r="K206" i="36" s="1"/>
  <c r="K95" i="36"/>
  <c r="K262" i="36"/>
  <c r="K252" i="36"/>
  <c r="K244" i="36"/>
  <c r="K139" i="36"/>
  <c r="K251" i="36"/>
  <c r="K76" i="36"/>
  <c r="K116" i="36"/>
  <c r="K83" i="36"/>
  <c r="K45" i="36"/>
  <c r="K239" i="36"/>
  <c r="K261" i="36"/>
  <c r="K236" i="36"/>
  <c r="K103" i="36"/>
  <c r="K92" i="36"/>
  <c r="K110" i="36"/>
  <c r="K94" i="36"/>
  <c r="K136" i="36"/>
  <c r="K80" i="36"/>
  <c r="K240" i="36"/>
  <c r="K141" i="36"/>
  <c r="K111" i="36"/>
  <c r="K114" i="36"/>
  <c r="K138" i="36"/>
  <c r="K106" i="36"/>
  <c r="K247" i="36"/>
  <c r="K117" i="36"/>
  <c r="K54" i="36"/>
  <c r="W127" i="36"/>
  <c r="W228" i="36"/>
  <c r="W124" i="36"/>
  <c r="W121" i="36"/>
  <c r="W131" i="36"/>
  <c r="W128" i="36"/>
  <c r="W123" i="36"/>
  <c r="W129" i="36"/>
  <c r="W122" i="36"/>
  <c r="W126" i="36"/>
  <c r="W125" i="36"/>
  <c r="W130" i="36"/>
  <c r="J124" i="36"/>
  <c r="J228" i="36"/>
  <c r="J130" i="36"/>
  <c r="J123" i="36"/>
  <c r="J128" i="36"/>
  <c r="J122" i="36"/>
  <c r="J127" i="36"/>
  <c r="J121" i="36"/>
  <c r="J125" i="36"/>
  <c r="J126" i="36"/>
  <c r="J131" i="36"/>
  <c r="J129" i="36"/>
  <c r="S218" i="36"/>
  <c r="AJ255" i="36"/>
  <c r="AJ87" i="36"/>
  <c r="W211" i="36"/>
  <c r="W64" i="36"/>
  <c r="W223" i="36"/>
  <c r="W59" i="36"/>
  <c r="W216" i="36"/>
  <c r="W44" i="36"/>
  <c r="W214" i="36"/>
  <c r="W61" i="36"/>
  <c r="W213" i="36"/>
  <c r="W60" i="36"/>
  <c r="W215" i="36"/>
  <c r="W68" i="36"/>
  <c r="W217" i="36"/>
  <c r="W67" i="36"/>
  <c r="W222" i="36"/>
  <c r="W212" i="36"/>
  <c r="W58" i="36"/>
  <c r="J160" i="36"/>
  <c r="J154" i="36"/>
  <c r="J152" i="36"/>
  <c r="J164" i="36"/>
  <c r="J155" i="36"/>
  <c r="J165" i="36"/>
  <c r="J159" i="36"/>
  <c r="J161" i="36"/>
  <c r="J166" i="36"/>
  <c r="J153" i="36"/>
  <c r="V218" i="36"/>
  <c r="O251" i="36"/>
  <c r="O263" i="36"/>
  <c r="O138" i="36"/>
  <c r="O107" i="36"/>
  <c r="O95" i="36"/>
  <c r="O117" i="36"/>
  <c r="O92" i="36"/>
  <c r="O78" i="36"/>
  <c r="O113" i="36"/>
  <c r="O243" i="36"/>
  <c r="O250" i="36"/>
  <c r="O247" i="36"/>
  <c r="O142" i="36"/>
  <c r="O73" i="36"/>
  <c r="O105" i="36"/>
  <c r="O54" i="36"/>
  <c r="O141" i="36"/>
  <c r="O71" i="36"/>
  <c r="O249" i="36"/>
  <c r="O248" i="36"/>
  <c r="O239" i="36"/>
  <c r="O148" i="36"/>
  <c r="O140" i="36"/>
  <c r="O240" i="36"/>
  <c r="O53" i="36"/>
  <c r="O139" i="36"/>
  <c r="O55" i="36"/>
  <c r="O241" i="36"/>
  <c r="O236" i="36"/>
  <c r="O136" i="36"/>
  <c r="O111" i="36"/>
  <c r="O134" i="36"/>
  <c r="O83" i="36"/>
  <c r="O77" i="36"/>
  <c r="O104" i="36"/>
  <c r="O262" i="36"/>
  <c r="O260" i="36"/>
  <c r="O244" i="36"/>
  <c r="O116" i="36"/>
  <c r="O110" i="36"/>
  <c r="O118" i="36"/>
  <c r="O90" i="36"/>
  <c r="O45" i="36"/>
  <c r="O103" i="36"/>
  <c r="O98" i="36"/>
  <c r="O238" i="36"/>
  <c r="O245" i="36"/>
  <c r="O146" i="36"/>
  <c r="O115" i="36"/>
  <c r="O101" i="36"/>
  <c r="O72" i="36"/>
  <c r="O114" i="36"/>
  <c r="O79" i="36"/>
  <c r="O137" i="36"/>
  <c r="O135" i="36"/>
  <c r="O80" i="36"/>
  <c r="O261" i="36"/>
  <c r="O102" i="36"/>
  <c r="O91" i="36"/>
  <c r="O246" i="36"/>
  <c r="O109" i="36"/>
  <c r="O76" i="36"/>
  <c r="O242" i="36"/>
  <c r="O106" i="36"/>
  <c r="O252" i="36"/>
  <c r="O94" i="36"/>
  <c r="O237" i="36"/>
  <c r="O84" i="36"/>
  <c r="O108" i="36"/>
  <c r="O93" i="36"/>
  <c r="O147" i="36"/>
  <c r="O52" i="36"/>
  <c r="AE264" i="36"/>
  <c r="AD205" i="36"/>
  <c r="AD179" i="36"/>
  <c r="AD176" i="36"/>
  <c r="AD178" i="36"/>
  <c r="AD201" i="36"/>
  <c r="AD197" i="36"/>
  <c r="AD202" i="36"/>
  <c r="AD207" i="36"/>
  <c r="AD191" i="36"/>
  <c r="AD189" i="36"/>
  <c r="AD194" i="36"/>
  <c r="AD198" i="36"/>
  <c r="AD183" i="36"/>
  <c r="AD185" i="36"/>
  <c r="AD181" i="36"/>
  <c r="AD186" i="36"/>
  <c r="AD182" i="36"/>
  <c r="AD177" i="36"/>
  <c r="AD173" i="36"/>
  <c r="AD175" i="36"/>
  <c r="AD190" i="36"/>
  <c r="AD204" i="36"/>
  <c r="AD200" i="36"/>
  <c r="AD206" i="36"/>
  <c r="AD187" i="36"/>
  <c r="AD184" i="36"/>
  <c r="AD193" i="36"/>
  <c r="AD203" i="36"/>
  <c r="AD192" i="36"/>
  <c r="AD180" i="36"/>
  <c r="AD174" i="36"/>
  <c r="V181" i="36"/>
  <c r="V186" i="36"/>
  <c r="V198" i="36"/>
  <c r="V191" i="36"/>
  <c r="V173" i="36"/>
  <c r="V177" i="36"/>
  <c r="V204" i="36"/>
  <c r="V200" i="36"/>
  <c r="V201" i="36"/>
  <c r="V182" i="36"/>
  <c r="V203" i="36"/>
  <c r="V192" i="36"/>
  <c r="V185" i="36"/>
  <c r="V175" i="36"/>
  <c r="V187" i="36"/>
  <c r="V184" i="36"/>
  <c r="V174" i="36"/>
  <c r="V205" i="36"/>
  <c r="V179" i="36"/>
  <c r="V176" i="36"/>
  <c r="V207" i="36"/>
  <c r="V178" i="36"/>
  <c r="V189" i="36"/>
  <c r="V194" i="36"/>
  <c r="V183" i="36"/>
  <c r="V206" i="36"/>
  <c r="V193" i="36"/>
  <c r="V197" i="36"/>
  <c r="V202" i="36"/>
  <c r="V190" i="36"/>
  <c r="V180" i="36"/>
  <c r="AA196" i="36"/>
  <c r="AA170" i="36"/>
  <c r="AA43" i="36"/>
  <c r="AA195" i="36"/>
  <c r="G218" i="36"/>
  <c r="AJ222" i="36"/>
  <c r="AJ213" i="36"/>
  <c r="AJ59" i="36"/>
  <c r="AJ214" i="36"/>
  <c r="AJ68" i="36"/>
  <c r="AJ217" i="36"/>
  <c r="AJ58" i="36"/>
  <c r="AJ223" i="36"/>
  <c r="AJ67" i="36"/>
  <c r="AJ216" i="36"/>
  <c r="AJ64" i="36"/>
  <c r="AJ212" i="36"/>
  <c r="AJ44" i="36"/>
  <c r="AJ211" i="36"/>
  <c r="AJ60" i="36"/>
  <c r="AJ215" i="36"/>
  <c r="AJ61" i="36"/>
  <c r="M196" i="36"/>
  <c r="M195" i="36"/>
  <c r="M170" i="36"/>
  <c r="M43" i="36"/>
  <c r="R264" i="36"/>
  <c r="V215" i="36"/>
  <c r="V60" i="36"/>
  <c r="V222" i="36"/>
  <c r="V44" i="36"/>
  <c r="V213" i="36"/>
  <c r="V61" i="36"/>
  <c r="V216" i="36"/>
  <c r="V58" i="36"/>
  <c r="V223" i="36"/>
  <c r="V68" i="36"/>
  <c r="V59" i="36"/>
  <c r="V212" i="36"/>
  <c r="V67" i="36"/>
  <c r="V217" i="36"/>
  <c r="V64" i="36"/>
  <c r="V211" i="36"/>
  <c r="V214" i="36"/>
  <c r="Q223" i="36"/>
  <c r="Q61" i="36"/>
  <c r="Q215" i="36"/>
  <c r="Q67" i="36"/>
  <c r="Q216" i="36"/>
  <c r="Q60" i="36"/>
  <c r="Q214" i="36"/>
  <c r="Q68" i="36"/>
  <c r="Q222" i="36"/>
  <c r="Q59" i="36"/>
  <c r="Q212" i="36"/>
  <c r="Q64" i="36"/>
  <c r="Q217" i="36"/>
  <c r="Q211" i="36"/>
  <c r="Q44" i="36"/>
  <c r="Q58" i="36"/>
  <c r="Q213" i="36"/>
  <c r="L203" i="36"/>
  <c r="L180" i="36"/>
  <c r="L205" i="36"/>
  <c r="L198" i="36"/>
  <c r="L185" i="36"/>
  <c r="L197" i="36"/>
  <c r="L179" i="36"/>
  <c r="L207" i="36"/>
  <c r="L189" i="36"/>
  <c r="L184" i="36"/>
  <c r="L187" i="36"/>
  <c r="L181" i="36"/>
  <c r="L177" i="36"/>
  <c r="L175" i="36"/>
  <c r="L200" i="36"/>
  <c r="L192" i="36"/>
  <c r="L206" i="36"/>
  <c r="L204" i="36"/>
  <c r="L194" i="36"/>
  <c r="E195" i="34"/>
  <c r="X156" i="39" s="1"/>
  <c r="G200" i="34"/>
  <c r="E154" i="34"/>
  <c r="X116" i="39" s="1"/>
  <c r="E183" i="34"/>
  <c r="X144" i="39" s="1"/>
  <c r="E202" i="34"/>
  <c r="X163" i="39" s="1"/>
  <c r="E179" i="34"/>
  <c r="X140" i="39" s="1"/>
  <c r="E264" i="34"/>
  <c r="X224" i="39" s="1"/>
  <c r="E116" i="34"/>
  <c r="X77" i="39" s="1"/>
  <c r="E107" i="34"/>
  <c r="X68" i="39" s="1"/>
  <c r="E117" i="34"/>
  <c r="X78" i="39" s="1"/>
  <c r="E115" i="34"/>
  <c r="X76" i="39" s="1"/>
  <c r="E238" i="34"/>
  <c r="X197" i="39" s="1"/>
  <c r="E252" i="34"/>
  <c r="X211" i="39" s="1"/>
  <c r="E241" i="34"/>
  <c r="X200" i="39" s="1"/>
  <c r="E113" i="34"/>
  <c r="X74" i="39" s="1"/>
  <c r="E83" i="34"/>
  <c r="X44" i="39" s="1"/>
  <c r="E59" i="34"/>
  <c r="X20" i="39" s="1"/>
  <c r="E64" i="34"/>
  <c r="X25" i="39" s="1"/>
  <c r="E122" i="34"/>
  <c r="X83" i="39" s="1"/>
  <c r="E130" i="34"/>
  <c r="X91" i="39" s="1"/>
  <c r="R221" i="34"/>
  <c r="AB128" i="36"/>
  <c r="AB123" i="36"/>
  <c r="AB126" i="36"/>
  <c r="AB122" i="36"/>
  <c r="AB125" i="36"/>
  <c r="AB130" i="36"/>
  <c r="AB121" i="36"/>
  <c r="AB228" i="36"/>
  <c r="AB127" i="36"/>
  <c r="AB129" i="36"/>
  <c r="AB124" i="36"/>
  <c r="AB131" i="36"/>
  <c r="M211" i="36"/>
  <c r="M44" i="36"/>
  <c r="M216" i="36"/>
  <c r="M64" i="36"/>
  <c r="M222" i="36"/>
  <c r="M60" i="36"/>
  <c r="M175" i="36" s="1"/>
  <c r="M214" i="36"/>
  <c r="M59" i="36"/>
  <c r="M174" i="36" s="1"/>
  <c r="M223" i="36"/>
  <c r="M215" i="36"/>
  <c r="M58" i="36"/>
  <c r="M213" i="36"/>
  <c r="M68" i="36"/>
  <c r="M217" i="36"/>
  <c r="M61" i="36"/>
  <c r="M176" i="36" s="1"/>
  <c r="M212" i="36"/>
  <c r="M67" i="36"/>
  <c r="T160" i="36"/>
  <c r="T152" i="36"/>
  <c r="T165" i="36"/>
  <c r="T159" i="36"/>
  <c r="T155" i="36"/>
  <c r="T154" i="36"/>
  <c r="T164" i="36"/>
  <c r="T161" i="36"/>
  <c r="T153" i="36"/>
  <c r="T166" i="36"/>
  <c r="K255" i="36"/>
  <c r="K87" i="36"/>
  <c r="E233" i="36"/>
  <c r="P228" i="36"/>
  <c r="P131" i="36"/>
  <c r="P130" i="36"/>
  <c r="P126" i="36"/>
  <c r="P122" i="36"/>
  <c r="P125" i="36"/>
  <c r="P129" i="36"/>
  <c r="P123" i="36"/>
  <c r="P121" i="36"/>
  <c r="P124" i="36"/>
  <c r="P128" i="36"/>
  <c r="P127" i="36"/>
  <c r="AF201" i="36"/>
  <c r="AF205" i="36"/>
  <c r="AF193" i="36"/>
  <c r="AF198" i="36"/>
  <c r="AF194" i="36"/>
  <c r="AF186" i="36"/>
  <c r="AF203" i="36"/>
  <c r="AF185" i="36"/>
  <c r="AF190" i="36"/>
  <c r="AF178" i="36"/>
  <c r="AF175" i="36"/>
  <c r="AF187" i="36"/>
  <c r="AF177" i="36"/>
  <c r="AF182" i="36"/>
  <c r="AF191" i="36"/>
  <c r="AF204" i="36"/>
  <c r="AF179" i="36"/>
  <c r="AF174" i="36"/>
  <c r="AF183" i="36"/>
  <c r="AF202" i="36"/>
  <c r="AF200" i="36"/>
  <c r="AF206" i="36"/>
  <c r="AF176" i="36"/>
  <c r="AF197" i="36"/>
  <c r="AF207" i="36"/>
  <c r="AF184" i="36"/>
  <c r="AF173" i="36"/>
  <c r="AF181" i="36"/>
  <c r="AF189" i="36"/>
  <c r="AF180" i="36"/>
  <c r="AF192" i="36"/>
  <c r="AI211" i="36"/>
  <c r="AI60" i="36"/>
  <c r="AI223" i="36"/>
  <c r="AI59" i="36"/>
  <c r="AI58" i="36"/>
  <c r="AI215" i="36"/>
  <c r="AI68" i="36"/>
  <c r="AI213" i="36"/>
  <c r="AI67" i="36"/>
  <c r="AI217" i="36"/>
  <c r="AI64" i="36"/>
  <c r="AI216" i="36"/>
  <c r="AI44" i="36"/>
  <c r="AI214" i="36"/>
  <c r="AI61" i="36"/>
  <c r="AI212" i="36"/>
  <c r="AI222" i="36"/>
  <c r="AI203" i="36"/>
  <c r="AI175" i="36"/>
  <c r="AI198" i="36"/>
  <c r="AI187" i="36"/>
  <c r="AI186" i="36"/>
  <c r="AI194" i="36"/>
  <c r="AI190" i="36"/>
  <c r="AI179" i="36"/>
  <c r="AI204" i="36"/>
  <c r="AI178" i="36"/>
  <c r="AI200" i="36"/>
  <c r="AI182" i="36"/>
  <c r="AI193" i="36"/>
  <c r="AI201" i="36"/>
  <c r="AI207" i="36"/>
  <c r="AI192" i="36"/>
  <c r="AI174" i="36"/>
  <c r="AI183" i="36"/>
  <c r="AI185" i="36"/>
  <c r="AI173" i="36"/>
  <c r="AI184" i="36"/>
  <c r="AI205" i="36"/>
  <c r="AI191" i="36"/>
  <c r="AI177" i="36"/>
  <c r="AI180" i="36"/>
  <c r="AI206" i="36"/>
  <c r="AI189" i="36"/>
  <c r="AI197" i="36"/>
  <c r="AI181" i="36"/>
  <c r="AI202" i="36"/>
  <c r="AI176" i="36"/>
  <c r="X264" i="36"/>
  <c r="AJ218" i="36"/>
  <c r="AF166" i="36"/>
  <c r="AF161" i="36"/>
  <c r="AF164" i="36"/>
  <c r="AF165" i="36"/>
  <c r="AF155" i="36"/>
  <c r="AF159" i="36"/>
  <c r="AF160" i="36"/>
  <c r="AF154" i="36"/>
  <c r="AF152" i="36"/>
  <c r="AF153" i="36"/>
  <c r="M237" i="36"/>
  <c r="M238" i="36"/>
  <c r="M147" i="36"/>
  <c r="M109" i="36"/>
  <c r="M142" i="36"/>
  <c r="M141" i="36"/>
  <c r="M105" i="36"/>
  <c r="M116" i="36"/>
  <c r="M76" i="36"/>
  <c r="M180" i="36" s="1"/>
  <c r="M251" i="36"/>
  <c r="M236" i="36"/>
  <c r="M146" i="36"/>
  <c r="M135" i="36"/>
  <c r="M111" i="36"/>
  <c r="M114" i="36"/>
  <c r="M71" i="36"/>
  <c r="M45" i="36"/>
  <c r="M134" i="36"/>
  <c r="M263" i="36"/>
  <c r="M243" i="36"/>
  <c r="M246" i="36"/>
  <c r="M138" i="36"/>
  <c r="M113" i="36"/>
  <c r="M83" i="36"/>
  <c r="M104" i="36"/>
  <c r="M55" i="36"/>
  <c r="M139" i="36"/>
  <c r="M91" i="36"/>
  <c r="M248" i="36"/>
  <c r="M262" i="36"/>
  <c r="M239" i="36"/>
  <c r="M118" i="36"/>
  <c r="M103" i="36"/>
  <c r="M136" i="36"/>
  <c r="M92" i="36"/>
  <c r="M106" i="36"/>
  <c r="M93" i="36"/>
  <c r="M240" i="36"/>
  <c r="M244" i="36"/>
  <c r="M249" i="36"/>
  <c r="M110" i="36"/>
  <c r="M98" i="36"/>
  <c r="M108" i="36"/>
  <c r="M77" i="36"/>
  <c r="M53" i="36"/>
  <c r="M80" i="36"/>
  <c r="M261" i="36"/>
  <c r="M247" i="36"/>
  <c r="M241" i="36"/>
  <c r="M242" i="36"/>
  <c r="M102" i="36"/>
  <c r="M54" i="36"/>
  <c r="M115" i="36"/>
  <c r="M79" i="36"/>
  <c r="M245" i="36"/>
  <c r="M250" i="36"/>
  <c r="M140" i="36"/>
  <c r="M117" i="36"/>
  <c r="M84" i="36"/>
  <c r="M101" i="36"/>
  <c r="M72" i="36"/>
  <c r="M52" i="36"/>
  <c r="M73" i="36"/>
  <c r="M107" i="36"/>
  <c r="M94" i="36"/>
  <c r="M95" i="36"/>
  <c r="M260" i="36"/>
  <c r="M78" i="36"/>
  <c r="M252" i="36"/>
  <c r="M148" i="36"/>
  <c r="M90" i="36"/>
  <c r="M137" i="36"/>
  <c r="I218" i="36"/>
  <c r="U255" i="36"/>
  <c r="U87" i="36"/>
  <c r="H212" i="36"/>
  <c r="H61" i="36"/>
  <c r="H176" i="36" s="1"/>
  <c r="H64" i="36"/>
  <c r="H217" i="36"/>
  <c r="H216" i="36"/>
  <c r="H68" i="36"/>
  <c r="H44" i="36"/>
  <c r="H222" i="36"/>
  <c r="H58" i="36"/>
  <c r="H173" i="36" s="1"/>
  <c r="H214" i="36"/>
  <c r="H60" i="36"/>
  <c r="H175" i="36" s="1"/>
  <c r="H223" i="36"/>
  <c r="H59" i="36"/>
  <c r="H174" i="36" s="1"/>
  <c r="H215" i="36"/>
  <c r="H67" i="36"/>
  <c r="H211" i="36"/>
  <c r="H213" i="36"/>
  <c r="L124" i="36"/>
  <c r="L125" i="36"/>
  <c r="L127" i="36"/>
  <c r="L128" i="36"/>
  <c r="L228" i="36"/>
  <c r="L123" i="36"/>
  <c r="L131" i="36"/>
  <c r="L122" i="36"/>
  <c r="L129" i="36"/>
  <c r="L190" i="36" s="1"/>
  <c r="L126" i="36"/>
  <c r="L130" i="36"/>
  <c r="L121" i="36"/>
  <c r="AB249" i="36"/>
  <c r="AB236" i="36"/>
  <c r="AB247" i="36"/>
  <c r="AB139" i="36"/>
  <c r="AB102" i="36"/>
  <c r="AB136" i="36"/>
  <c r="AB45" i="36"/>
  <c r="AB80" i="36"/>
  <c r="AB72" i="36"/>
  <c r="AB77" i="36"/>
  <c r="AB241" i="36"/>
  <c r="AB242" i="36"/>
  <c r="AB142" i="36"/>
  <c r="AB111" i="36"/>
  <c r="AB108" i="36"/>
  <c r="AB116" i="36"/>
  <c r="AB134" i="36"/>
  <c r="AB79" i="36"/>
  <c r="AB262" i="36"/>
  <c r="AB245" i="36"/>
  <c r="AB239" i="36"/>
  <c r="AB103" i="36"/>
  <c r="AB92" i="36"/>
  <c r="AB106" i="36"/>
  <c r="AB114" i="36"/>
  <c r="AB78" i="36"/>
  <c r="AB94" i="36"/>
  <c r="AB261" i="36"/>
  <c r="AB260" i="36"/>
  <c r="AB141" i="36"/>
  <c r="AB240" i="36"/>
  <c r="AB117" i="36"/>
  <c r="AB90" i="36"/>
  <c r="AB104" i="36"/>
  <c r="AB71" i="36"/>
  <c r="AB137" i="36"/>
  <c r="AB246" i="36"/>
  <c r="AB250" i="36"/>
  <c r="AB148" i="36"/>
  <c r="AB146" i="36"/>
  <c r="AB107" i="36"/>
  <c r="AB84" i="36"/>
  <c r="AB263" i="36"/>
  <c r="AB55" i="36"/>
  <c r="AB113" i="36"/>
  <c r="AB244" i="36"/>
  <c r="AB237" i="36"/>
  <c r="AB147" i="36"/>
  <c r="AB110" i="36"/>
  <c r="AB76" i="36"/>
  <c r="AB83" i="36"/>
  <c r="AB93" i="36"/>
  <c r="AB52" i="36"/>
  <c r="AB95" i="36"/>
  <c r="AB251" i="36"/>
  <c r="AB109" i="36"/>
  <c r="AB138" i="36"/>
  <c r="AB101" i="36"/>
  <c r="AB118" i="36"/>
  <c r="AB73" i="36"/>
  <c r="AB238" i="36"/>
  <c r="AB98" i="36"/>
  <c r="AB53" i="36"/>
  <c r="AB252" i="36"/>
  <c r="AB91" i="36"/>
  <c r="AB54" i="36"/>
  <c r="AB243" i="36"/>
  <c r="AB115" i="36"/>
  <c r="AB140" i="36"/>
  <c r="AB135" i="36"/>
  <c r="AB248" i="36"/>
  <c r="AB105" i="36"/>
  <c r="S123" i="36"/>
  <c r="S129" i="36"/>
  <c r="S127" i="36"/>
  <c r="S122" i="36"/>
  <c r="S126" i="36"/>
  <c r="S128" i="36"/>
  <c r="S121" i="36"/>
  <c r="S131" i="36"/>
  <c r="S130" i="36"/>
  <c r="S228" i="36"/>
  <c r="S124" i="36"/>
  <c r="S125" i="36"/>
  <c r="H237" i="36"/>
  <c r="H262" i="36"/>
  <c r="H146" i="36"/>
  <c r="H186" i="36" s="1"/>
  <c r="H134" i="36"/>
  <c r="H139" i="36"/>
  <c r="H104" i="36"/>
  <c r="H78" i="36"/>
  <c r="H98" i="36"/>
  <c r="H193" i="36" s="1"/>
  <c r="H111" i="36"/>
  <c r="H250" i="36"/>
  <c r="H246" i="36"/>
  <c r="H252" i="36"/>
  <c r="H114" i="36"/>
  <c r="H117" i="36"/>
  <c r="H94" i="36"/>
  <c r="H71" i="36"/>
  <c r="H91" i="36"/>
  <c r="H84" i="36"/>
  <c r="H183" i="36" s="1"/>
  <c r="H242" i="36"/>
  <c r="H239" i="36"/>
  <c r="H137" i="36"/>
  <c r="H106" i="36"/>
  <c r="H105" i="36"/>
  <c r="H72" i="36"/>
  <c r="H201" i="36" s="1"/>
  <c r="H55" i="36"/>
  <c r="H206" i="36" s="1"/>
  <c r="H76" i="36"/>
  <c r="H180" i="36" s="1"/>
  <c r="H54" i="36"/>
  <c r="H205" i="36" s="1"/>
  <c r="H263" i="36"/>
  <c r="H251" i="36"/>
  <c r="H241" i="36"/>
  <c r="H141" i="36"/>
  <c r="H101" i="36"/>
  <c r="H113" i="36"/>
  <c r="H140" i="36"/>
  <c r="H77" i="36"/>
  <c r="H248" i="36"/>
  <c r="H244" i="36"/>
  <c r="H135" i="36"/>
  <c r="H191" i="36" s="1"/>
  <c r="H118" i="36"/>
  <c r="H95" i="36"/>
  <c r="H103" i="36"/>
  <c r="H136" i="36"/>
  <c r="H90" i="36"/>
  <c r="H52" i="36"/>
  <c r="H178" i="36" s="1"/>
  <c r="H245" i="36"/>
  <c r="H236" i="36"/>
  <c r="H238" i="36"/>
  <c r="H142" i="36"/>
  <c r="H116" i="36"/>
  <c r="H79" i="36"/>
  <c r="H182" i="36" s="1"/>
  <c r="H45" i="36"/>
  <c r="H110" i="36"/>
  <c r="H260" i="36"/>
  <c r="H102" i="36"/>
  <c r="H138" i="36"/>
  <c r="H240" i="36"/>
  <c r="H73" i="36"/>
  <c r="H202" i="36" s="1"/>
  <c r="H53" i="36"/>
  <c r="H243" i="36"/>
  <c r="H147" i="36"/>
  <c r="H249" i="36"/>
  <c r="H93" i="36"/>
  <c r="H247" i="36"/>
  <c r="H80" i="36"/>
  <c r="H115" i="36"/>
  <c r="H109" i="36"/>
  <c r="H261" i="36"/>
  <c r="H108" i="36"/>
  <c r="H92" i="36"/>
  <c r="H83" i="36"/>
  <c r="H107" i="36"/>
  <c r="M264" i="36"/>
  <c r="Z218" i="36"/>
  <c r="U190" i="36"/>
  <c r="U187" i="36"/>
  <c r="U191" i="36"/>
  <c r="U200" i="36"/>
  <c r="U192" i="36"/>
  <c r="U182" i="36"/>
  <c r="U178" i="36"/>
  <c r="U179" i="36"/>
  <c r="U173" i="36"/>
  <c r="U174" i="36"/>
  <c r="U207" i="36"/>
  <c r="U189" i="36"/>
  <c r="U205" i="36"/>
  <c r="U201" i="36"/>
  <c r="U183" i="36"/>
  <c r="U184" i="36"/>
  <c r="U204" i="36"/>
  <c r="U193" i="36"/>
  <c r="U176" i="36"/>
  <c r="U206" i="36"/>
  <c r="U185" i="36"/>
  <c r="U202" i="36"/>
  <c r="U197" i="36"/>
  <c r="U198" i="36"/>
  <c r="U203" i="36"/>
  <c r="U181" i="36"/>
  <c r="U175" i="36"/>
  <c r="U180" i="36"/>
  <c r="U177" i="36"/>
  <c r="U186" i="36"/>
  <c r="U194" i="36"/>
  <c r="AH159" i="36"/>
  <c r="AH153" i="36"/>
  <c r="AH165" i="36"/>
  <c r="AH160" i="36"/>
  <c r="AH152" i="36"/>
  <c r="AH164" i="36"/>
  <c r="AH161" i="36"/>
  <c r="AH166" i="36"/>
  <c r="AH154" i="36"/>
  <c r="AH155" i="36"/>
  <c r="H187" i="36"/>
  <c r="H179" i="36"/>
  <c r="H198" i="36"/>
  <c r="H181" i="36"/>
  <c r="H207" i="36"/>
  <c r="H194" i="36"/>
  <c r="H185" i="36"/>
  <c r="H189" i="36"/>
  <c r="H177" i="36"/>
  <c r="H204" i="36"/>
  <c r="H203" i="36"/>
  <c r="H192" i="36"/>
  <c r="Y222" i="36"/>
  <c r="Y59" i="36"/>
  <c r="Y212" i="36"/>
  <c r="Y58" i="36"/>
  <c r="Y211" i="36"/>
  <c r="Y64" i="36"/>
  <c r="Y217" i="36"/>
  <c r="Y61" i="36"/>
  <c r="Y68" i="36"/>
  <c r="Y223" i="36"/>
  <c r="Y67" i="36"/>
  <c r="Y214" i="36"/>
  <c r="Y60" i="36"/>
  <c r="Y216" i="36"/>
  <c r="Y213" i="36"/>
  <c r="Y44" i="36"/>
  <c r="Y215" i="36"/>
  <c r="M165" i="36"/>
  <c r="M160" i="36"/>
  <c r="M161" i="36"/>
  <c r="M152" i="36"/>
  <c r="M166" i="36"/>
  <c r="M159" i="36"/>
  <c r="M164" i="36"/>
  <c r="M155" i="36"/>
  <c r="M153" i="36"/>
  <c r="M154" i="36"/>
  <c r="M182" i="36"/>
  <c r="M201" i="36"/>
  <c r="M184" i="36"/>
  <c r="M202" i="36"/>
  <c r="M205" i="36"/>
  <c r="M193" i="36"/>
  <c r="M194" i="36"/>
  <c r="M183" i="36"/>
  <c r="M204" i="36"/>
  <c r="M185" i="36"/>
  <c r="M200" i="36"/>
  <c r="M177" i="36"/>
  <c r="M192" i="36"/>
  <c r="M186" i="36"/>
  <c r="M203" i="36"/>
  <c r="M206" i="36"/>
  <c r="M191" i="36"/>
  <c r="M181" i="36"/>
  <c r="M187" i="36"/>
  <c r="M173" i="36"/>
  <c r="M190" i="36"/>
  <c r="M207" i="36"/>
  <c r="M197" i="36"/>
  <c r="M178" i="36"/>
  <c r="M198" i="36"/>
  <c r="M179" i="36"/>
  <c r="M189" i="36"/>
  <c r="AE87" i="36"/>
  <c r="AE255" i="36"/>
  <c r="J255" i="36"/>
  <c r="J87" i="36"/>
  <c r="Y249" i="36"/>
  <c r="Y240" i="36"/>
  <c r="Y248" i="36"/>
  <c r="Y105" i="36"/>
  <c r="Y110" i="36"/>
  <c r="Y71" i="36"/>
  <c r="Y107" i="36"/>
  <c r="Y53" i="36"/>
  <c r="Y104" i="36"/>
  <c r="Y241" i="36"/>
  <c r="Y245" i="36"/>
  <c r="Y142" i="36"/>
  <c r="Y148" i="36"/>
  <c r="Y94" i="36"/>
  <c r="Y138" i="36"/>
  <c r="Y98" i="36"/>
  <c r="Y116" i="36"/>
  <c r="Y84" i="36"/>
  <c r="Y262" i="36"/>
  <c r="Y238" i="36"/>
  <c r="Y134" i="36"/>
  <c r="Y140" i="36"/>
  <c r="Y72" i="36"/>
  <c r="Y118" i="36"/>
  <c r="Y73" i="36"/>
  <c r="Y83" i="36"/>
  <c r="Y247" i="36"/>
  <c r="Y250" i="36"/>
  <c r="Y114" i="36"/>
  <c r="Y137" i="36"/>
  <c r="Y109" i="36"/>
  <c r="Y108" i="36"/>
  <c r="Y102" i="36"/>
  <c r="Y52" i="36"/>
  <c r="Y146" i="36"/>
  <c r="Y260" i="36"/>
  <c r="Y239" i="36"/>
  <c r="Y243" i="36"/>
  <c r="Y106" i="36"/>
  <c r="Y111" i="36"/>
  <c r="Y93" i="36"/>
  <c r="Y92" i="36"/>
  <c r="Y91" i="36"/>
  <c r="Y139" i="36"/>
  <c r="Y76" i="36"/>
  <c r="Y252" i="36"/>
  <c r="Y261" i="36"/>
  <c r="Y263" i="36"/>
  <c r="Y237" i="36"/>
  <c r="Y101" i="36"/>
  <c r="Y80" i="36"/>
  <c r="Y77" i="36"/>
  <c r="Y90" i="36"/>
  <c r="Y103" i="36"/>
  <c r="Y236" i="36"/>
  <c r="Y242" i="36"/>
  <c r="Y136" i="36"/>
  <c r="Y113" i="36"/>
  <c r="Y135" i="36"/>
  <c r="Y78" i="36"/>
  <c r="Y117" i="36"/>
  <c r="Y115" i="36"/>
  <c r="Y147" i="36"/>
  <c r="Y54" i="36"/>
  <c r="Y55" i="36"/>
  <c r="Y244" i="36"/>
  <c r="Y45" i="36"/>
  <c r="Y251" i="36"/>
  <c r="Y246" i="36"/>
  <c r="Y141" i="36"/>
  <c r="Y79" i="36"/>
  <c r="Y95" i="36"/>
  <c r="N187" i="36"/>
  <c r="N184" i="36"/>
  <c r="N191" i="36"/>
  <c r="N206" i="36"/>
  <c r="N205" i="36"/>
  <c r="N179" i="36"/>
  <c r="N176" i="36"/>
  <c r="N180" i="36"/>
  <c r="N207" i="36"/>
  <c r="N197" i="36"/>
  <c r="N202" i="36"/>
  <c r="N198" i="36"/>
  <c r="N185" i="36"/>
  <c r="N189" i="36"/>
  <c r="N194" i="36"/>
  <c r="N177" i="36"/>
  <c r="N190" i="36"/>
  <c r="N201" i="36"/>
  <c r="N181" i="36"/>
  <c r="N186" i="36"/>
  <c r="N178" i="36"/>
  <c r="N173" i="36"/>
  <c r="N193" i="36"/>
  <c r="N203" i="36"/>
  <c r="N192" i="36"/>
  <c r="N175" i="36"/>
  <c r="N174" i="36"/>
  <c r="N200" i="36"/>
  <c r="N182" i="36"/>
  <c r="N183" i="36"/>
  <c r="N204" i="36"/>
  <c r="L264" i="36"/>
  <c r="U260" i="36"/>
  <c r="U244" i="36"/>
  <c r="U148" i="36"/>
  <c r="U117" i="36"/>
  <c r="U91" i="36"/>
  <c r="U83" i="36"/>
  <c r="U106" i="36"/>
  <c r="U93" i="36"/>
  <c r="U53" i="36"/>
  <c r="U245" i="36"/>
  <c r="U249" i="36"/>
  <c r="U140" i="36"/>
  <c r="U109" i="36"/>
  <c r="U139" i="36"/>
  <c r="U135" i="36"/>
  <c r="U92" i="36"/>
  <c r="U76" i="36"/>
  <c r="U94" i="36"/>
  <c r="U237" i="36"/>
  <c r="U242" i="36"/>
  <c r="U147" i="36"/>
  <c r="U252" i="36"/>
  <c r="U114" i="36"/>
  <c r="U77" i="36"/>
  <c r="U136" i="36"/>
  <c r="U71" i="36"/>
  <c r="U251" i="36"/>
  <c r="U262" i="36"/>
  <c r="U146" i="36"/>
  <c r="U142" i="36"/>
  <c r="U104" i="36"/>
  <c r="U102" i="36"/>
  <c r="U54" i="36"/>
  <c r="U107" i="36"/>
  <c r="U52" i="36"/>
  <c r="U263" i="36"/>
  <c r="U243" i="36"/>
  <c r="U247" i="36"/>
  <c r="U138" i="36"/>
  <c r="U134" i="36"/>
  <c r="U90" i="36"/>
  <c r="U141" i="36"/>
  <c r="U95" i="36"/>
  <c r="U73" i="36"/>
  <c r="U45" i="36"/>
  <c r="U248" i="36"/>
  <c r="U236" i="36"/>
  <c r="U250" i="36"/>
  <c r="U118" i="36"/>
  <c r="U115" i="36"/>
  <c r="U84" i="36"/>
  <c r="U111" i="36"/>
  <c r="U80" i="36"/>
  <c r="U55" i="36"/>
  <c r="U261" i="36"/>
  <c r="U239" i="36"/>
  <c r="U241" i="36"/>
  <c r="U137" i="36"/>
  <c r="U98" i="36"/>
  <c r="U103" i="36"/>
  <c r="U116" i="36"/>
  <c r="U78" i="36"/>
  <c r="U72" i="36"/>
  <c r="U105" i="36"/>
  <c r="U113" i="36"/>
  <c r="U101" i="36"/>
  <c r="U79" i="36"/>
  <c r="U240" i="36"/>
  <c r="U108" i="36"/>
  <c r="U246" i="36"/>
  <c r="U110" i="36"/>
  <c r="U238" i="36"/>
  <c r="I194" i="36"/>
  <c r="I189" i="36"/>
  <c r="I179" i="36"/>
  <c r="I181" i="36"/>
  <c r="I177" i="36"/>
  <c r="I207" i="36"/>
  <c r="I187" i="36"/>
  <c r="I192" i="36"/>
  <c r="I204" i="36"/>
  <c r="I185" i="36"/>
  <c r="I203" i="36"/>
  <c r="I198" i="36"/>
  <c r="G246" i="36"/>
  <c r="G239" i="36"/>
  <c r="G138" i="36"/>
  <c r="G107" i="36"/>
  <c r="G106" i="36"/>
  <c r="G73" i="36"/>
  <c r="G140" i="36"/>
  <c r="G98" i="36"/>
  <c r="G79" i="36"/>
  <c r="G238" i="36"/>
  <c r="G244" i="36"/>
  <c r="G247" i="36"/>
  <c r="G142" i="36"/>
  <c r="G102" i="36"/>
  <c r="G137" i="36"/>
  <c r="G110" i="36"/>
  <c r="G91" i="36"/>
  <c r="G78" i="36"/>
  <c r="G251" i="36"/>
  <c r="G237" i="36"/>
  <c r="G136" i="36"/>
  <c r="G263" i="36"/>
  <c r="G148" i="36"/>
  <c r="G188" i="36" s="1"/>
  <c r="G114" i="36"/>
  <c r="G90" i="36"/>
  <c r="G76" i="36"/>
  <c r="G53" i="36"/>
  <c r="G243" i="36"/>
  <c r="G242" i="36"/>
  <c r="G116" i="36"/>
  <c r="G240" i="36"/>
  <c r="G139" i="36"/>
  <c r="G104" i="36"/>
  <c r="G84" i="36"/>
  <c r="G183" i="36" s="1"/>
  <c r="G92" i="36"/>
  <c r="G93" i="36"/>
  <c r="G249" i="36"/>
  <c r="G252" i="36"/>
  <c r="G108" i="36"/>
  <c r="G141" i="36"/>
  <c r="G117" i="36"/>
  <c r="G94" i="36"/>
  <c r="G52" i="36"/>
  <c r="G178" i="36" s="1"/>
  <c r="G71" i="36"/>
  <c r="G241" i="36"/>
  <c r="G245" i="36"/>
  <c r="G236" i="36"/>
  <c r="G134" i="36"/>
  <c r="G105" i="36"/>
  <c r="G72" i="36"/>
  <c r="G77" i="36"/>
  <c r="G111" i="36"/>
  <c r="G83" i="36"/>
  <c r="G261" i="36"/>
  <c r="G260" i="36"/>
  <c r="G146" i="36"/>
  <c r="G115" i="36"/>
  <c r="G118" i="36"/>
  <c r="G95" i="36"/>
  <c r="G103" i="36"/>
  <c r="G248" i="36"/>
  <c r="G80" i="36"/>
  <c r="G109" i="36"/>
  <c r="G101" i="36"/>
  <c r="G113" i="36"/>
  <c r="G45" i="36"/>
  <c r="G262" i="36"/>
  <c r="G55" i="36"/>
  <c r="G250" i="36"/>
  <c r="G54" i="36"/>
  <c r="G135" i="36"/>
  <c r="G147" i="36"/>
  <c r="T218" i="36"/>
  <c r="O196" i="36"/>
  <c r="O170" i="36"/>
  <c r="O195" i="36"/>
  <c r="O43" i="36"/>
  <c r="U264" i="36"/>
  <c r="P215" i="36"/>
  <c r="P58" i="36"/>
  <c r="P214" i="36"/>
  <c r="P44" i="36"/>
  <c r="P222" i="36"/>
  <c r="P61" i="36"/>
  <c r="P213" i="36"/>
  <c r="P60" i="36"/>
  <c r="P211" i="36"/>
  <c r="P67" i="36"/>
  <c r="P217" i="36"/>
  <c r="P68" i="36"/>
  <c r="P216" i="36"/>
  <c r="P223" i="36"/>
  <c r="P212" i="36"/>
  <c r="P59" i="36"/>
  <c r="P64" i="36"/>
  <c r="E196" i="34"/>
  <c r="X157" i="39" s="1"/>
  <c r="E161" i="34"/>
  <c r="X123" i="39" s="1"/>
  <c r="E205" i="32"/>
  <c r="W166" i="39" s="1"/>
  <c r="E186" i="34"/>
  <c r="X147" i="39" s="1"/>
  <c r="E203" i="34"/>
  <c r="X164" i="39" s="1"/>
  <c r="E258" i="34"/>
  <c r="X218" i="39" s="1"/>
  <c r="E111" i="34"/>
  <c r="X72" i="39" s="1"/>
  <c r="E103" i="34"/>
  <c r="X64" i="39" s="1"/>
  <c r="E250" i="34"/>
  <c r="X209" i="39" s="1"/>
  <c r="E72" i="34"/>
  <c r="X33" i="39" s="1"/>
  <c r="E246" i="34"/>
  <c r="X205" i="39" s="1"/>
  <c r="E260" i="34"/>
  <c r="X220" i="39" s="1"/>
  <c r="E138" i="34"/>
  <c r="X100" i="39" s="1"/>
  <c r="E213" i="34"/>
  <c r="X174" i="39" s="1"/>
  <c r="E217" i="34"/>
  <c r="X178" i="39" s="1"/>
  <c r="E125" i="34"/>
  <c r="X86" i="39" s="1"/>
  <c r="AJ175" i="36"/>
  <c r="AJ190" i="36"/>
  <c r="AJ177" i="36"/>
  <c r="AJ202" i="36"/>
  <c r="AJ174" i="36"/>
  <c r="AJ200" i="36"/>
  <c r="AJ205" i="36"/>
  <c r="AJ194" i="36"/>
  <c r="AJ184" i="36"/>
  <c r="AJ197" i="36"/>
  <c r="AJ186" i="36"/>
  <c r="AJ187" i="36"/>
  <c r="AJ182" i="36"/>
  <c r="AJ206" i="36"/>
  <c r="AJ189" i="36"/>
  <c r="AJ178" i="36"/>
  <c r="AJ179" i="36"/>
  <c r="AJ198" i="36"/>
  <c r="AJ181" i="36"/>
  <c r="AJ203" i="36"/>
  <c r="AJ180" i="36"/>
  <c r="AJ183" i="36"/>
  <c r="AJ204" i="36"/>
  <c r="AJ176" i="36"/>
  <c r="AJ185" i="36"/>
  <c r="AJ193" i="36"/>
  <c r="AJ191" i="36"/>
  <c r="AJ173" i="36"/>
  <c r="AJ192" i="36"/>
  <c r="AJ201" i="36"/>
  <c r="AJ207" i="36"/>
  <c r="G194" i="36"/>
  <c r="G179" i="36"/>
  <c r="G207" i="36"/>
  <c r="G177" i="36"/>
  <c r="G185" i="36"/>
  <c r="G192" i="36"/>
  <c r="G189" i="36"/>
  <c r="G187" i="36"/>
  <c r="G203" i="36"/>
  <c r="G181" i="36"/>
  <c r="G198" i="36"/>
  <c r="G204" i="36"/>
  <c r="P164" i="36"/>
  <c r="P155" i="36"/>
  <c r="P154" i="36"/>
  <c r="P153" i="36"/>
  <c r="P152" i="36"/>
  <c r="P160" i="36"/>
  <c r="P165" i="36"/>
  <c r="P161" i="36"/>
  <c r="P159" i="36"/>
  <c r="P166" i="36"/>
  <c r="AJ159" i="36"/>
  <c r="AJ166" i="36"/>
  <c r="AJ153" i="36"/>
  <c r="AJ164" i="36"/>
  <c r="AJ152" i="36"/>
  <c r="AJ165" i="36"/>
  <c r="AJ161" i="36"/>
  <c r="AJ155" i="36"/>
  <c r="AJ154" i="36"/>
  <c r="AJ160" i="36"/>
  <c r="AF130" i="36"/>
  <c r="AF122" i="36"/>
  <c r="AF123" i="36"/>
  <c r="AF129" i="36"/>
  <c r="AF126" i="36"/>
  <c r="AF121" i="36"/>
  <c r="AF127" i="36"/>
  <c r="AF128" i="36"/>
  <c r="AF124" i="36"/>
  <c r="AF131" i="36"/>
  <c r="AF228" i="36"/>
  <c r="AF125" i="36"/>
  <c r="S239" i="36"/>
  <c r="S246" i="36"/>
  <c r="S236" i="36"/>
  <c r="S111" i="36"/>
  <c r="S106" i="36"/>
  <c r="S243" i="36"/>
  <c r="S108" i="36"/>
  <c r="S80" i="36"/>
  <c r="S83" i="36"/>
  <c r="S260" i="36"/>
  <c r="S251" i="36"/>
  <c r="S141" i="36"/>
  <c r="S103" i="36"/>
  <c r="S92" i="36"/>
  <c r="S137" i="36"/>
  <c r="S94" i="36"/>
  <c r="S79" i="36"/>
  <c r="S45" i="36"/>
  <c r="S245" i="36"/>
  <c r="S244" i="36"/>
  <c r="S148" i="36"/>
  <c r="S146" i="36"/>
  <c r="S77" i="36"/>
  <c r="S114" i="36"/>
  <c r="S72" i="36"/>
  <c r="S78" i="36"/>
  <c r="S53" i="36"/>
  <c r="S250" i="36"/>
  <c r="S237" i="36"/>
  <c r="S249" i="36"/>
  <c r="S140" i="36"/>
  <c r="S136" i="36"/>
  <c r="S115" i="36"/>
  <c r="S90" i="36"/>
  <c r="S135" i="36"/>
  <c r="S101" i="36"/>
  <c r="S71" i="36"/>
  <c r="S242" i="36"/>
  <c r="S238" i="36"/>
  <c r="S252" i="36"/>
  <c r="S117" i="36"/>
  <c r="S105" i="36"/>
  <c r="S84" i="36"/>
  <c r="S110" i="36"/>
  <c r="S55" i="36"/>
  <c r="S263" i="36"/>
  <c r="S261" i="36"/>
  <c r="S240" i="36"/>
  <c r="S104" i="36"/>
  <c r="S107" i="36"/>
  <c r="S98" i="36"/>
  <c r="S52" i="36"/>
  <c r="S138" i="36"/>
  <c r="S73" i="36"/>
  <c r="S247" i="36"/>
  <c r="S241" i="36"/>
  <c r="S134" i="36"/>
  <c r="S139" i="36"/>
  <c r="S116" i="36"/>
  <c r="S76" i="36"/>
  <c r="S118" i="36"/>
  <c r="S95" i="36"/>
  <c r="S109" i="36"/>
  <c r="S147" i="36"/>
  <c r="S93" i="36"/>
  <c r="S91" i="36"/>
  <c r="S113" i="36"/>
  <c r="S102" i="36"/>
  <c r="S262" i="36"/>
  <c r="S54" i="36"/>
  <c r="S142" i="36"/>
  <c r="S248" i="36"/>
  <c r="Q228" i="36"/>
  <c r="Q128" i="36"/>
  <c r="Q122" i="36"/>
  <c r="Q123" i="36"/>
  <c r="Q127" i="36"/>
  <c r="Q126" i="36"/>
  <c r="Q125" i="36"/>
  <c r="Q121" i="36"/>
  <c r="Q130" i="36"/>
  <c r="Q131" i="36"/>
  <c r="Q124" i="36"/>
  <c r="Q129" i="36"/>
  <c r="G255" i="36"/>
  <c r="G87" i="36"/>
  <c r="G184" i="36" s="1"/>
  <c r="AI160" i="36"/>
  <c r="AI154" i="36"/>
  <c r="AI165" i="36"/>
  <c r="AI153" i="36"/>
  <c r="AI152" i="36"/>
  <c r="AI166" i="36"/>
  <c r="AI159" i="36"/>
  <c r="AI164" i="36"/>
  <c r="AI155" i="36"/>
  <c r="AI161" i="36"/>
  <c r="AG194" i="36"/>
  <c r="AG184" i="36"/>
  <c r="AG181" i="36"/>
  <c r="AG198" i="36"/>
  <c r="AG186" i="36"/>
  <c r="AG176" i="36"/>
  <c r="AG173" i="36"/>
  <c r="AG187" i="36"/>
  <c r="AG175" i="36"/>
  <c r="AG178" i="36"/>
  <c r="AG206" i="36"/>
  <c r="AG193" i="36"/>
  <c r="AG179" i="36"/>
  <c r="AG180" i="36"/>
  <c r="AG183" i="36"/>
  <c r="AG204" i="36"/>
  <c r="AG207" i="36"/>
  <c r="AG191" i="36"/>
  <c r="AG203" i="36"/>
  <c r="AG201" i="36"/>
  <c r="AG205" i="36"/>
  <c r="AG190" i="36"/>
  <c r="AG185" i="36"/>
  <c r="AG202" i="36"/>
  <c r="AG192" i="36"/>
  <c r="AG189" i="36"/>
  <c r="AG174" i="36"/>
  <c r="AG182" i="36"/>
  <c r="AG177" i="36"/>
  <c r="AG200" i="36"/>
  <c r="AG197" i="36"/>
  <c r="AG87" i="36"/>
  <c r="AG255" i="36"/>
  <c r="AB214" i="36"/>
  <c r="AB68" i="36"/>
  <c r="AB216" i="36"/>
  <c r="AB58" i="36"/>
  <c r="AB215" i="36"/>
  <c r="AB61" i="36"/>
  <c r="AB213" i="36"/>
  <c r="AB60" i="36"/>
  <c r="AB212" i="36"/>
  <c r="AB59" i="36"/>
  <c r="AB211" i="36"/>
  <c r="AB67" i="36"/>
  <c r="AB222" i="36"/>
  <c r="AB217" i="36"/>
  <c r="AB44" i="36"/>
  <c r="AB223" i="36"/>
  <c r="AB64" i="36"/>
  <c r="AE165" i="36"/>
  <c r="AE153" i="36"/>
  <c r="AE152" i="36"/>
  <c r="AE166" i="36"/>
  <c r="AE159" i="36"/>
  <c r="AE161" i="36"/>
  <c r="AE160" i="36"/>
  <c r="AE164" i="36"/>
  <c r="AE154" i="36"/>
  <c r="AE155" i="36"/>
  <c r="O194" i="36"/>
  <c r="O206" i="36"/>
  <c r="O177" i="36"/>
  <c r="O187" i="36"/>
  <c r="O186" i="36"/>
  <c r="O182" i="36"/>
  <c r="O176" i="36"/>
  <c r="O178" i="36"/>
  <c r="O191" i="36"/>
  <c r="O200" i="36"/>
  <c r="O204" i="36"/>
  <c r="O183" i="36"/>
  <c r="O192" i="36"/>
  <c r="O198" i="36"/>
  <c r="O207" i="36"/>
  <c r="O175" i="36"/>
  <c r="O181" i="36"/>
  <c r="O180" i="36"/>
  <c r="O201" i="36"/>
  <c r="O205" i="36"/>
  <c r="O190" i="36"/>
  <c r="O174" i="36"/>
  <c r="O202" i="36"/>
  <c r="O185" i="36"/>
  <c r="O184" i="36"/>
  <c r="O189" i="36"/>
  <c r="O203" i="36"/>
  <c r="O193" i="36"/>
  <c r="O197" i="36"/>
  <c r="O173" i="36"/>
  <c r="O179" i="36"/>
  <c r="Q218" i="36"/>
  <c r="AI255" i="36"/>
  <c r="AI87" i="36"/>
  <c r="AD216" i="36"/>
  <c r="AD58" i="36"/>
  <c r="AD223" i="36"/>
  <c r="AD215" i="36"/>
  <c r="AD61" i="36"/>
  <c r="AD214" i="36"/>
  <c r="AD68" i="36"/>
  <c r="AD212" i="36"/>
  <c r="AD67" i="36"/>
  <c r="AD213" i="36"/>
  <c r="AD64" i="36"/>
  <c r="AD211" i="36"/>
  <c r="AD60" i="36"/>
  <c r="AD217" i="36"/>
  <c r="AD59" i="36"/>
  <c r="AD222" i="36"/>
  <c r="AD44" i="36"/>
  <c r="Q153" i="36"/>
  <c r="Q154" i="36"/>
  <c r="Q152" i="36"/>
  <c r="Q161" i="36"/>
  <c r="Q165" i="36"/>
  <c r="Q159" i="36"/>
  <c r="Q166" i="36"/>
  <c r="Q164" i="36"/>
  <c r="Q155" i="36"/>
  <c r="Q160" i="36"/>
  <c r="AJ195" i="36"/>
  <c r="AJ43" i="36"/>
  <c r="AJ196" i="36"/>
  <c r="AJ170" i="36"/>
  <c r="AD264" i="36"/>
  <c r="R206" i="36"/>
  <c r="R204" i="36"/>
  <c r="R187" i="36"/>
  <c r="R184" i="36"/>
  <c r="R176" i="36"/>
  <c r="R205" i="36"/>
  <c r="R207" i="36"/>
  <c r="R191" i="36"/>
  <c r="R180" i="36"/>
  <c r="R202" i="36"/>
  <c r="R203" i="36"/>
  <c r="R201" i="36"/>
  <c r="R183" i="36"/>
  <c r="R194" i="36"/>
  <c r="R186" i="36"/>
  <c r="R182" i="36"/>
  <c r="R193" i="36"/>
  <c r="R175" i="36"/>
  <c r="R192" i="36"/>
  <c r="R181" i="36"/>
  <c r="R197" i="36"/>
  <c r="R190" i="36"/>
  <c r="R178" i="36"/>
  <c r="R179" i="36"/>
  <c r="R198" i="36"/>
  <c r="R173" i="36"/>
  <c r="R189" i="36"/>
  <c r="R174" i="36"/>
  <c r="R200" i="36"/>
  <c r="R185" i="36"/>
  <c r="R177" i="36"/>
  <c r="W196" i="36"/>
  <c r="W170" i="36"/>
  <c r="W195" i="36"/>
  <c r="W43" i="36"/>
  <c r="K192" i="36"/>
  <c r="K205" i="36"/>
  <c r="K185" i="36"/>
  <c r="K191" i="36"/>
  <c r="K184" i="36"/>
  <c r="K197" i="36"/>
  <c r="K181" i="36"/>
  <c r="K180" i="36"/>
  <c r="K176" i="36"/>
  <c r="K189" i="36"/>
  <c r="K202" i="36"/>
  <c r="K203" i="36"/>
  <c r="K194" i="36"/>
  <c r="K183" i="36"/>
  <c r="K198" i="36"/>
  <c r="K187" i="36"/>
  <c r="K177" i="36"/>
  <c r="K190" i="36"/>
  <c r="K179" i="36"/>
  <c r="K178" i="36"/>
  <c r="K200" i="36"/>
  <c r="K174" i="36"/>
  <c r="K201" i="36"/>
  <c r="K204" i="36"/>
  <c r="K182" i="36"/>
  <c r="K207" i="36"/>
  <c r="K193" i="36"/>
  <c r="K186" i="36"/>
  <c r="AF215" i="36"/>
  <c r="AF68" i="36"/>
  <c r="AF212" i="36"/>
  <c r="AF58" i="36"/>
  <c r="AF223" i="36"/>
  <c r="AF67" i="36"/>
  <c r="AF217" i="36"/>
  <c r="AF44" i="36"/>
  <c r="AF214" i="36"/>
  <c r="AF61" i="36"/>
  <c r="AF64" i="36"/>
  <c r="AF59" i="36"/>
  <c r="AF222" i="36"/>
  <c r="AF213" i="36"/>
  <c r="AF216" i="36"/>
  <c r="AF211" i="36"/>
  <c r="AF60" i="36"/>
  <c r="O255" i="36"/>
  <c r="O87" i="36"/>
  <c r="K211" i="36"/>
  <c r="K60" i="36"/>
  <c r="K175" i="36" s="1"/>
  <c r="K223" i="36"/>
  <c r="K59" i="36"/>
  <c r="K64" i="36"/>
  <c r="K215" i="36"/>
  <c r="K217" i="36"/>
  <c r="K222" i="36"/>
  <c r="K68" i="36"/>
  <c r="K213" i="36"/>
  <c r="K44" i="36"/>
  <c r="K214" i="36"/>
  <c r="K58" i="36"/>
  <c r="K173" i="36" s="1"/>
  <c r="K216" i="36"/>
  <c r="K67" i="36"/>
  <c r="K61" i="36"/>
  <c r="K212" i="36"/>
  <c r="AE243" i="36"/>
  <c r="AE239" i="36"/>
  <c r="AE242" i="36"/>
  <c r="AE107" i="36"/>
  <c r="AE103" i="36"/>
  <c r="AE148" i="36"/>
  <c r="AE90" i="36"/>
  <c r="AE78" i="36"/>
  <c r="AE91" i="36"/>
  <c r="AE249" i="36"/>
  <c r="AE263" i="36"/>
  <c r="AE146" i="36"/>
  <c r="AE142" i="36"/>
  <c r="AE101" i="36"/>
  <c r="AE140" i="36"/>
  <c r="AE84" i="36"/>
  <c r="AE55" i="36"/>
  <c r="AE71" i="36"/>
  <c r="AE241" i="36"/>
  <c r="AE244" i="36"/>
  <c r="AE138" i="36"/>
  <c r="AE117" i="36"/>
  <c r="AE95" i="36"/>
  <c r="AE139" i="36"/>
  <c r="AE52" i="36"/>
  <c r="AE77" i="36"/>
  <c r="AE110" i="36"/>
  <c r="AE262" i="36"/>
  <c r="AE252" i="36"/>
  <c r="AE237" i="36"/>
  <c r="AE136" i="36"/>
  <c r="AE105" i="36"/>
  <c r="AE73" i="36"/>
  <c r="AE137" i="36"/>
  <c r="AE98" i="36"/>
  <c r="AE54" i="36"/>
  <c r="AE45" i="36"/>
  <c r="AE261" i="36"/>
  <c r="AE245" i="36"/>
  <c r="AE247" i="36"/>
  <c r="AE116" i="36"/>
  <c r="AE134" i="36"/>
  <c r="AE111" i="36"/>
  <c r="AE92" i="36"/>
  <c r="AE109" i="36"/>
  <c r="AE246" i="36"/>
  <c r="AE260" i="36"/>
  <c r="AE240" i="36"/>
  <c r="AE108" i="36"/>
  <c r="AE114" i="36"/>
  <c r="AE102" i="36"/>
  <c r="AE141" i="36"/>
  <c r="AE83" i="36"/>
  <c r="AE93" i="36"/>
  <c r="AE251" i="36"/>
  <c r="AE236" i="36"/>
  <c r="AE147" i="36"/>
  <c r="AE115" i="36"/>
  <c r="AE113" i="36"/>
  <c r="AE72" i="36"/>
  <c r="AE106" i="36"/>
  <c r="AE79" i="36"/>
  <c r="AE53" i="36"/>
  <c r="AE238" i="36"/>
  <c r="AE76" i="36"/>
  <c r="AE248" i="36"/>
  <c r="AE250" i="36"/>
  <c r="AE135" i="36"/>
  <c r="AE104" i="36"/>
  <c r="AE94" i="36"/>
  <c r="AE118" i="36"/>
  <c r="AE80" i="36"/>
  <c r="W218" i="36"/>
  <c r="AI122" i="36"/>
  <c r="AI124" i="36"/>
  <c r="AI121" i="36"/>
  <c r="AI125" i="36"/>
  <c r="AI130" i="36"/>
  <c r="AI228" i="36"/>
  <c r="AI131" i="36"/>
  <c r="AI129" i="36"/>
  <c r="AI123" i="36"/>
  <c r="AI126" i="36"/>
  <c r="AI128" i="36"/>
  <c r="AI127" i="36"/>
  <c r="N127" i="36"/>
  <c r="N124" i="36"/>
  <c r="N122" i="36"/>
  <c r="N131" i="36"/>
  <c r="N129" i="36"/>
  <c r="N123" i="36"/>
  <c r="N125" i="36"/>
  <c r="N228" i="36"/>
  <c r="N130" i="36"/>
  <c r="N126" i="36"/>
  <c r="N121" i="36"/>
  <c r="N128" i="36"/>
  <c r="AD255" i="36"/>
  <c r="AD87" i="36"/>
  <c r="P201" i="36"/>
  <c r="P198" i="36"/>
  <c r="P173" i="36"/>
  <c r="P186" i="36"/>
  <c r="P193" i="36"/>
  <c r="P190" i="36"/>
  <c r="P189" i="36"/>
  <c r="P181" i="36"/>
  <c r="P185" i="36"/>
  <c r="P182" i="36"/>
  <c r="P178" i="36"/>
  <c r="P205" i="36"/>
  <c r="P203" i="36"/>
  <c r="P177" i="36"/>
  <c r="P174" i="36"/>
  <c r="P204" i="36"/>
  <c r="P206" i="36"/>
  <c r="P187" i="36"/>
  <c r="P194" i="36"/>
  <c r="P184" i="36"/>
  <c r="P179" i="36"/>
  <c r="P200" i="36"/>
  <c r="P175" i="36"/>
  <c r="P183" i="36"/>
  <c r="P207" i="36"/>
  <c r="P180" i="36"/>
  <c r="P202" i="36"/>
  <c r="P192" i="36"/>
  <c r="P191" i="36"/>
  <c r="P176" i="36"/>
  <c r="P197" i="36"/>
  <c r="AH255" i="36"/>
  <c r="AH87" i="36"/>
  <c r="T255" i="36"/>
  <c r="T87" i="36"/>
  <c r="AJ264" i="36"/>
  <c r="E206" i="32"/>
  <c r="W167" i="39" s="1"/>
  <c r="E170" i="34"/>
  <c r="E165" i="34"/>
  <c r="X128" i="39" s="1"/>
  <c r="E220" i="34"/>
  <c r="X181" i="39" s="1"/>
  <c r="E177" i="34"/>
  <c r="X138" i="39" s="1"/>
  <c r="E192" i="34"/>
  <c r="X153" i="39" s="1"/>
  <c r="E189" i="34"/>
  <c r="X150" i="39" s="1"/>
  <c r="W221" i="34"/>
  <c r="E53" i="34"/>
  <c r="X14" i="39" s="1"/>
  <c r="E140" i="34"/>
  <c r="X102" i="39" s="1"/>
  <c r="E102" i="34"/>
  <c r="X63" i="39" s="1"/>
  <c r="E94" i="34"/>
  <c r="X55" i="39" s="1"/>
  <c r="G182" i="34"/>
  <c r="E79" i="34"/>
  <c r="X40" i="39" s="1"/>
  <c r="E239" i="34"/>
  <c r="X198" i="39" s="1"/>
  <c r="E242" i="34"/>
  <c r="X201" i="39" s="1"/>
  <c r="E54" i="34"/>
  <c r="X15" i="39" s="1"/>
  <c r="E211" i="34"/>
  <c r="X172" i="39" s="1"/>
  <c r="E223" i="34"/>
  <c r="X184" i="39" s="1"/>
  <c r="E230" i="34"/>
  <c r="X191" i="39" s="1"/>
  <c r="E131" i="34"/>
  <c r="X92" i="39" s="1"/>
  <c r="O201" i="34"/>
  <c r="AD221" i="34"/>
  <c r="E199" i="32"/>
  <c r="W160" i="39" s="1"/>
  <c r="E191" i="32"/>
  <c r="W152" i="39" s="1"/>
  <c r="AJ261" i="36"/>
  <c r="AJ263" i="36"/>
  <c r="AJ141" i="36"/>
  <c r="AJ103" i="36"/>
  <c r="AJ92" i="36"/>
  <c r="AJ90" i="36"/>
  <c r="AJ134" i="36"/>
  <c r="AJ136" i="36"/>
  <c r="AJ105" i="36"/>
  <c r="AJ246" i="36"/>
  <c r="AJ242" i="36"/>
  <c r="AJ251" i="36"/>
  <c r="AJ146" i="36"/>
  <c r="AJ109" i="36"/>
  <c r="AJ84" i="36"/>
  <c r="AJ113" i="36"/>
  <c r="AJ94" i="36"/>
  <c r="AJ73" i="36"/>
  <c r="AJ238" i="36"/>
  <c r="AJ247" i="36"/>
  <c r="AJ148" i="36"/>
  <c r="AJ138" i="36"/>
  <c r="AJ98" i="36"/>
  <c r="AJ117" i="36"/>
  <c r="AJ93" i="36"/>
  <c r="AJ54" i="36"/>
  <c r="AJ114" i="36"/>
  <c r="AJ252" i="36"/>
  <c r="AJ240" i="36"/>
  <c r="AJ140" i="36"/>
  <c r="AJ118" i="36"/>
  <c r="AJ91" i="36"/>
  <c r="AJ107" i="36"/>
  <c r="AJ80" i="36"/>
  <c r="AJ53" i="36"/>
  <c r="AJ72" i="36"/>
  <c r="AJ244" i="36"/>
  <c r="AJ245" i="36"/>
  <c r="AJ243" i="36"/>
  <c r="AJ110" i="36"/>
  <c r="AJ76" i="36"/>
  <c r="AJ83" i="36"/>
  <c r="AJ79" i="36"/>
  <c r="AJ77" i="36"/>
  <c r="AJ115" i="36"/>
  <c r="AJ249" i="36"/>
  <c r="AJ236" i="36"/>
  <c r="AJ248" i="36"/>
  <c r="AJ147" i="36"/>
  <c r="AJ102" i="36"/>
  <c r="AJ250" i="36"/>
  <c r="AJ45" i="36"/>
  <c r="AJ78" i="36"/>
  <c r="AJ52" i="36"/>
  <c r="AJ101" i="36"/>
  <c r="AJ262" i="36"/>
  <c r="AJ237" i="36"/>
  <c r="AJ142" i="36"/>
  <c r="AJ111" i="36"/>
  <c r="AJ108" i="36"/>
  <c r="AJ106" i="36"/>
  <c r="AJ55" i="36"/>
  <c r="AJ95" i="36"/>
  <c r="AJ71" i="36"/>
  <c r="AJ241" i="36"/>
  <c r="AJ104" i="36"/>
  <c r="AJ260" i="36"/>
  <c r="AJ239" i="36"/>
  <c r="AJ139" i="36"/>
  <c r="AJ137" i="36"/>
  <c r="AJ116" i="36"/>
  <c r="AJ135" i="36"/>
  <c r="AG252" i="36"/>
  <c r="AG250" i="36"/>
  <c r="AG245" i="36"/>
  <c r="AG106" i="36"/>
  <c r="AG101" i="36"/>
  <c r="AG93" i="36"/>
  <c r="AG92" i="36"/>
  <c r="AG104" i="36"/>
  <c r="AG53" i="36"/>
  <c r="AG244" i="36"/>
  <c r="AG243" i="36"/>
  <c r="AG238" i="36"/>
  <c r="AG141" i="36"/>
  <c r="AG95" i="36"/>
  <c r="AG80" i="36"/>
  <c r="AG77" i="36"/>
  <c r="AG84" i="36"/>
  <c r="AG118" i="36"/>
  <c r="AG236" i="36"/>
  <c r="AG246" i="36"/>
  <c r="AG136" i="36"/>
  <c r="AG113" i="36"/>
  <c r="AG79" i="36"/>
  <c r="AG54" i="36"/>
  <c r="AG107" i="36"/>
  <c r="AG90" i="36"/>
  <c r="AG249" i="36"/>
  <c r="AG251" i="36"/>
  <c r="AG248" i="36"/>
  <c r="AG105" i="36"/>
  <c r="AG102" i="36"/>
  <c r="AG78" i="36"/>
  <c r="AG146" i="36"/>
  <c r="AG83" i="36"/>
  <c r="AG52" i="36"/>
  <c r="AG241" i="36"/>
  <c r="AG263" i="36"/>
  <c r="AG240" i="36"/>
  <c r="AG148" i="36"/>
  <c r="AG94" i="36"/>
  <c r="AG71" i="36"/>
  <c r="AG135" i="36"/>
  <c r="AG108" i="36"/>
  <c r="AG91" i="36"/>
  <c r="AG262" i="36"/>
  <c r="AG237" i="36"/>
  <c r="AG142" i="36"/>
  <c r="AG140" i="36"/>
  <c r="AG72" i="36"/>
  <c r="AG147" i="36"/>
  <c r="AG109" i="36"/>
  <c r="AG55" i="36"/>
  <c r="AG45" i="36"/>
  <c r="AG260" i="36"/>
  <c r="AG239" i="36"/>
  <c r="AG242" i="36"/>
  <c r="AG114" i="36"/>
  <c r="AG103" i="36"/>
  <c r="AG111" i="36"/>
  <c r="AG110" i="36"/>
  <c r="AG116" i="36"/>
  <c r="AG76" i="36"/>
  <c r="AG73" i="36"/>
  <c r="AG98" i="36"/>
  <c r="AG117" i="36"/>
  <c r="AG247" i="36"/>
  <c r="AG138" i="36"/>
  <c r="AG261" i="36"/>
  <c r="AG134" i="36"/>
  <c r="AG115" i="36"/>
  <c r="AG137" i="36"/>
  <c r="AG139" i="36"/>
  <c r="AC190" i="36"/>
  <c r="AC187" i="36"/>
  <c r="AC197" i="36"/>
  <c r="AC183" i="36"/>
  <c r="AC184" i="36"/>
  <c r="AC182" i="36"/>
  <c r="AC175" i="36"/>
  <c r="AC176" i="36"/>
  <c r="AC179" i="36"/>
  <c r="AC174" i="36"/>
  <c r="AC207" i="36"/>
  <c r="AC206" i="36"/>
  <c r="AC205" i="36"/>
  <c r="AC201" i="36"/>
  <c r="AC194" i="36"/>
  <c r="AC189" i="36"/>
  <c r="AC204" i="36"/>
  <c r="AC193" i="36"/>
  <c r="AC173" i="36"/>
  <c r="AC181" i="36"/>
  <c r="AC185" i="36"/>
  <c r="AC192" i="36"/>
  <c r="AC202" i="36"/>
  <c r="AC198" i="36"/>
  <c r="AC203" i="36"/>
  <c r="AC191" i="36"/>
  <c r="AC186" i="36"/>
  <c r="AC180" i="36"/>
  <c r="AC177" i="36"/>
  <c r="AC178" i="36"/>
  <c r="AC200" i="36"/>
  <c r="Y195" i="36"/>
  <c r="Y43" i="36"/>
  <c r="Y196" i="36"/>
  <c r="Y170" i="36"/>
  <c r="AG43" i="36"/>
  <c r="AG170" i="36"/>
  <c r="AG196" i="36"/>
  <c r="AG195" i="36"/>
  <c r="AG214" i="36"/>
  <c r="AG64" i="36"/>
  <c r="AG212" i="36"/>
  <c r="AG44" i="36"/>
  <c r="AG216" i="36"/>
  <c r="AG60" i="36"/>
  <c r="AG213" i="36"/>
  <c r="AG58" i="36"/>
  <c r="AG217" i="36"/>
  <c r="AG211" i="36"/>
  <c r="AG59" i="36"/>
  <c r="AG223" i="36"/>
  <c r="AG61" i="36"/>
  <c r="AG222" i="36"/>
  <c r="AG68" i="36"/>
  <c r="AG215" i="36"/>
  <c r="AG67" i="36"/>
  <c r="U154" i="36"/>
  <c r="U166" i="36"/>
  <c r="U153" i="36"/>
  <c r="U165" i="36"/>
  <c r="U164" i="36"/>
  <c r="U161" i="36"/>
  <c r="U152" i="36"/>
  <c r="U159" i="36"/>
  <c r="U160" i="36"/>
  <c r="U155" i="36"/>
  <c r="W203" i="36"/>
  <c r="W193" i="36"/>
  <c r="W189" i="36"/>
  <c r="W184" i="36"/>
  <c r="W202" i="36"/>
  <c r="W185" i="36"/>
  <c r="W176" i="36"/>
  <c r="W177" i="36"/>
  <c r="W194" i="36"/>
  <c r="W206" i="36"/>
  <c r="W187" i="36"/>
  <c r="W197" i="36"/>
  <c r="W186" i="36"/>
  <c r="W181" i="36"/>
  <c r="W182" i="36"/>
  <c r="W178" i="36"/>
  <c r="W191" i="36"/>
  <c r="W174" i="36"/>
  <c r="W205" i="36"/>
  <c r="W204" i="36"/>
  <c r="W183" i="36"/>
  <c r="W200" i="36"/>
  <c r="W192" i="36"/>
  <c r="W180" i="36"/>
  <c r="W201" i="36"/>
  <c r="W198" i="36"/>
  <c r="W173" i="36"/>
  <c r="W190" i="36"/>
  <c r="W207" i="36"/>
  <c r="W179" i="36"/>
  <c r="W175" i="36"/>
  <c r="Y264" i="36"/>
  <c r="O218" i="36"/>
  <c r="Z255" i="36"/>
  <c r="Z87" i="36"/>
  <c r="U216" i="36"/>
  <c r="U58" i="36"/>
  <c r="U214" i="36"/>
  <c r="U44" i="36"/>
  <c r="U217" i="36"/>
  <c r="U59" i="36"/>
  <c r="U222" i="36"/>
  <c r="U215" i="36"/>
  <c r="U60" i="36"/>
  <c r="U213" i="36"/>
  <c r="U68" i="36"/>
  <c r="U212" i="36"/>
  <c r="U67" i="36"/>
  <c r="U223" i="36"/>
  <c r="U64" i="36"/>
  <c r="U211" i="36"/>
  <c r="U61" i="36"/>
  <c r="X161" i="36"/>
  <c r="X160" i="36"/>
  <c r="X165" i="36"/>
  <c r="X155" i="36"/>
  <c r="X154" i="36"/>
  <c r="X159" i="36"/>
  <c r="X153" i="36"/>
  <c r="X166" i="36"/>
  <c r="X164" i="36"/>
  <c r="X152" i="36"/>
  <c r="L159" i="36"/>
  <c r="L166" i="36"/>
  <c r="L160" i="36"/>
  <c r="L164" i="36"/>
  <c r="L165" i="36"/>
  <c r="L152" i="36"/>
  <c r="L155" i="36"/>
  <c r="L154" i="36"/>
  <c r="L153" i="36"/>
  <c r="L161" i="36"/>
  <c r="H218" i="36"/>
  <c r="AB255" i="36"/>
  <c r="AB87" i="36"/>
  <c r="O222" i="36"/>
  <c r="O223" i="36"/>
  <c r="O58" i="36"/>
  <c r="O217" i="36"/>
  <c r="O67" i="36"/>
  <c r="O211" i="36"/>
  <c r="O64" i="36"/>
  <c r="O216" i="36"/>
  <c r="O59" i="36"/>
  <c r="O215" i="36"/>
  <c r="O44" i="36"/>
  <c r="O214" i="36"/>
  <c r="O61" i="36"/>
  <c r="O213" i="36"/>
  <c r="O60" i="36"/>
  <c r="O212" i="36"/>
  <c r="O68" i="36"/>
  <c r="N218" i="36"/>
  <c r="H255" i="36"/>
  <c r="H87" i="36"/>
  <c r="H184" i="36" s="1"/>
  <c r="AC170" i="36"/>
  <c r="AC43" i="36"/>
  <c r="AC195" i="36"/>
  <c r="AC196" i="36"/>
  <c r="K264" i="36"/>
  <c r="Z130" i="36"/>
  <c r="Z122" i="36"/>
  <c r="Z128" i="36"/>
  <c r="Z123" i="36"/>
  <c r="Z127" i="36"/>
  <c r="Z131" i="36"/>
  <c r="Z124" i="36"/>
  <c r="Z121" i="36"/>
  <c r="Z129" i="36"/>
  <c r="Z228" i="36"/>
  <c r="Z125" i="36"/>
  <c r="Z126" i="36"/>
  <c r="H196" i="36"/>
  <c r="H43" i="36"/>
  <c r="H170" i="36"/>
  <c r="H195" i="36"/>
  <c r="AD260" i="36"/>
  <c r="AD248" i="36"/>
  <c r="AD245" i="36"/>
  <c r="AD108" i="36"/>
  <c r="AD105" i="36"/>
  <c r="AD95" i="36"/>
  <c r="AD53" i="36"/>
  <c r="AD79" i="36"/>
  <c r="AD140" i="36"/>
  <c r="AD252" i="36"/>
  <c r="AD241" i="36"/>
  <c r="AD146" i="36"/>
  <c r="AD249" i="36"/>
  <c r="AD83" i="36"/>
  <c r="AD73" i="36"/>
  <c r="AD142" i="36"/>
  <c r="AD78" i="36"/>
  <c r="AD93" i="36"/>
  <c r="AD244" i="36"/>
  <c r="AD246" i="36"/>
  <c r="AD237" i="36"/>
  <c r="AD141" i="36"/>
  <c r="AD134" i="36"/>
  <c r="AD111" i="36"/>
  <c r="AD55" i="36"/>
  <c r="AD52" i="36"/>
  <c r="AD236" i="36"/>
  <c r="AD251" i="36"/>
  <c r="AD137" i="36"/>
  <c r="AD138" i="36"/>
  <c r="AD114" i="36"/>
  <c r="AD102" i="36"/>
  <c r="AD71" i="36"/>
  <c r="AD77" i="36"/>
  <c r="AD135" i="36"/>
  <c r="AD263" i="36"/>
  <c r="AD250" i="36"/>
  <c r="AD148" i="36"/>
  <c r="AD117" i="36"/>
  <c r="AD118" i="36"/>
  <c r="AD104" i="36"/>
  <c r="AD107" i="36"/>
  <c r="AD94" i="36"/>
  <c r="AD54" i="36"/>
  <c r="AD90" i="36"/>
  <c r="AD262" i="36"/>
  <c r="AD242" i="36"/>
  <c r="AD261" i="36"/>
  <c r="AD109" i="36"/>
  <c r="AD106" i="36"/>
  <c r="AD113" i="36"/>
  <c r="AD98" i="36"/>
  <c r="AD84" i="36"/>
  <c r="AD110" i="36"/>
  <c r="AD239" i="36"/>
  <c r="AD243" i="36"/>
  <c r="AD139" i="36"/>
  <c r="AD116" i="36"/>
  <c r="AD115" i="36"/>
  <c r="AD101" i="36"/>
  <c r="AD76" i="36"/>
  <c r="AD80" i="36"/>
  <c r="AD45" i="36"/>
  <c r="AD136" i="36"/>
  <c r="AD238" i="36"/>
  <c r="AD103" i="36"/>
  <c r="AD91" i="36"/>
  <c r="AD92" i="36"/>
  <c r="AD247" i="36"/>
  <c r="AD72" i="36"/>
  <c r="AD240" i="36"/>
  <c r="AD147" i="36"/>
  <c r="AF218" i="36"/>
  <c r="V255" i="36"/>
  <c r="V87" i="36"/>
  <c r="X248" i="36"/>
  <c r="X238" i="36"/>
  <c r="X107" i="36"/>
  <c r="X72" i="36"/>
  <c r="X138" i="36"/>
  <c r="X76" i="36"/>
  <c r="X116" i="36"/>
  <c r="X77" i="36"/>
  <c r="X261" i="36"/>
  <c r="X240" i="36"/>
  <c r="X241" i="36"/>
  <c r="X251" i="36"/>
  <c r="X102" i="36"/>
  <c r="X109" i="36"/>
  <c r="X118" i="36"/>
  <c r="X91" i="36"/>
  <c r="X52" i="36"/>
  <c r="X105" i="36"/>
  <c r="X260" i="36"/>
  <c r="X246" i="36"/>
  <c r="X244" i="36"/>
  <c r="X142" i="36"/>
  <c r="X111" i="36"/>
  <c r="X93" i="36"/>
  <c r="X108" i="36"/>
  <c r="X90" i="36"/>
  <c r="X117" i="36"/>
  <c r="X245" i="36"/>
  <c r="X239" i="36"/>
  <c r="X146" i="36"/>
  <c r="X134" i="36"/>
  <c r="X101" i="36"/>
  <c r="X80" i="36"/>
  <c r="X139" i="36"/>
  <c r="X54" i="36"/>
  <c r="X92" i="36"/>
  <c r="X237" i="36"/>
  <c r="X249" i="36"/>
  <c r="X236" i="36"/>
  <c r="X114" i="36"/>
  <c r="X95" i="36"/>
  <c r="X79" i="36"/>
  <c r="X113" i="36"/>
  <c r="X148" i="36"/>
  <c r="X147" i="36"/>
  <c r="X250" i="36"/>
  <c r="X247" i="36"/>
  <c r="X137" i="36"/>
  <c r="X106" i="36"/>
  <c r="X73" i="36"/>
  <c r="X78" i="36"/>
  <c r="X103" i="36"/>
  <c r="X136" i="36"/>
  <c r="X104" i="36"/>
  <c r="X263" i="36"/>
  <c r="X252" i="36"/>
  <c r="X115" i="36"/>
  <c r="X141" i="36"/>
  <c r="X94" i="36"/>
  <c r="X55" i="36"/>
  <c r="X45" i="36"/>
  <c r="X53" i="36"/>
  <c r="X140" i="36"/>
  <c r="X242" i="36"/>
  <c r="X84" i="36"/>
  <c r="X262" i="36"/>
  <c r="X135" i="36"/>
  <c r="X243" i="36"/>
  <c r="X110" i="36"/>
  <c r="X71" i="36"/>
  <c r="X83" i="36"/>
  <c r="X98" i="36"/>
  <c r="AG264" i="36"/>
  <c r="T205" i="36"/>
  <c r="T194" i="36"/>
  <c r="T176" i="36"/>
  <c r="T184" i="36"/>
  <c r="T197" i="36"/>
  <c r="T186" i="36"/>
  <c r="T201" i="36"/>
  <c r="T177" i="36"/>
  <c r="T206" i="36"/>
  <c r="T189" i="36"/>
  <c r="T178" i="36"/>
  <c r="T185" i="36"/>
  <c r="T180" i="36"/>
  <c r="T181" i="36"/>
  <c r="T174" i="36"/>
  <c r="T203" i="36"/>
  <c r="T191" i="36"/>
  <c r="T173" i="36"/>
  <c r="T192" i="36"/>
  <c r="T207" i="36"/>
  <c r="T193" i="36"/>
  <c r="T202" i="36"/>
  <c r="T187" i="36"/>
  <c r="T198" i="36"/>
  <c r="T179" i="36"/>
  <c r="T183" i="36"/>
  <c r="T182" i="36"/>
  <c r="T175" i="36"/>
  <c r="T204" i="36"/>
  <c r="T200" i="36"/>
  <c r="T190" i="36"/>
  <c r="AG165" i="36"/>
  <c r="AG152" i="36"/>
  <c r="AG166" i="36"/>
  <c r="AG155" i="36"/>
  <c r="AG160" i="36"/>
  <c r="AG154" i="36"/>
  <c r="AG153" i="36"/>
  <c r="AG161" i="36"/>
  <c r="AG164" i="36"/>
  <c r="AG159" i="36"/>
  <c r="AH130" i="36"/>
  <c r="AH128" i="36"/>
  <c r="AH124" i="36"/>
  <c r="AH127" i="36"/>
  <c r="AH131" i="36"/>
  <c r="AH125" i="36"/>
  <c r="AH123" i="36"/>
  <c r="AH126" i="36"/>
  <c r="AH129" i="36"/>
  <c r="AH228" i="36"/>
  <c r="AH121" i="36"/>
  <c r="AH122" i="36"/>
  <c r="AC160" i="36"/>
  <c r="AC159" i="36"/>
  <c r="AC155" i="36"/>
  <c r="AC154" i="36"/>
  <c r="AC153" i="36"/>
  <c r="AC165" i="36"/>
  <c r="AC164" i="36"/>
  <c r="AC166" i="36"/>
  <c r="AC161" i="36"/>
  <c r="AC152" i="36"/>
  <c r="O159" i="36"/>
  <c r="O165" i="36"/>
  <c r="O160" i="36"/>
  <c r="O155" i="36"/>
  <c r="O164" i="36"/>
  <c r="O154" i="36"/>
  <c r="O153" i="36"/>
  <c r="O166" i="36"/>
  <c r="O152" i="36"/>
  <c r="O161" i="36"/>
  <c r="X130" i="36"/>
  <c r="X124" i="36"/>
  <c r="X122" i="36"/>
  <c r="X126" i="36"/>
  <c r="X129" i="36"/>
  <c r="X121" i="36"/>
  <c r="X131" i="36"/>
  <c r="X123" i="36"/>
  <c r="X125" i="36"/>
  <c r="X127" i="36"/>
  <c r="X228" i="36"/>
  <c r="X128" i="36"/>
  <c r="G197" i="34"/>
  <c r="E152" i="34"/>
  <c r="X114" i="39" s="1"/>
  <c r="E176" i="34"/>
  <c r="X137" i="39" s="1"/>
  <c r="E204" i="34"/>
  <c r="X165" i="39" s="1"/>
  <c r="E221" i="32"/>
  <c r="W182" i="39" s="1"/>
  <c r="E92" i="34"/>
  <c r="X53" i="39" s="1"/>
  <c r="E77" i="34"/>
  <c r="X38" i="39" s="1"/>
  <c r="E76" i="34"/>
  <c r="X37" i="39" s="1"/>
  <c r="G178" i="34"/>
  <c r="E52" i="34"/>
  <c r="X13" i="39" s="1"/>
  <c r="E110" i="34"/>
  <c r="X71" i="39" s="1"/>
  <c r="E101" i="34"/>
  <c r="X62" i="39" s="1"/>
  <c r="E109" i="34"/>
  <c r="X70" i="39" s="1"/>
  <c r="E236" i="34"/>
  <c r="X195" i="39" s="1"/>
  <c r="E146" i="34"/>
  <c r="X108" i="39" s="1"/>
  <c r="E183" i="32"/>
  <c r="W144" i="39" s="1"/>
  <c r="E58" i="34"/>
  <c r="X19" i="39" s="1"/>
  <c r="E214" i="34"/>
  <c r="X175" i="39" s="1"/>
  <c r="E123" i="34"/>
  <c r="X84" i="39" s="1"/>
  <c r="E121" i="34"/>
  <c r="Y255" i="36"/>
  <c r="Y87" i="36"/>
  <c r="Y200" i="36"/>
  <c r="Y197" i="36"/>
  <c r="Y185" i="36"/>
  <c r="Y193" i="36"/>
  <c r="Y202" i="36"/>
  <c r="Y192" i="36"/>
  <c r="Y189" i="36"/>
  <c r="Y179" i="36"/>
  <c r="Y190" i="36"/>
  <c r="Y194" i="36"/>
  <c r="Y184" i="36"/>
  <c r="Y181" i="36"/>
  <c r="Y198" i="36"/>
  <c r="Y186" i="36"/>
  <c r="Y176" i="36"/>
  <c r="Y173" i="36"/>
  <c r="Y177" i="36"/>
  <c r="Y178" i="36"/>
  <c r="Y206" i="36"/>
  <c r="Y204" i="36"/>
  <c r="Y182" i="36"/>
  <c r="Y183" i="36"/>
  <c r="Y187" i="36"/>
  <c r="Y175" i="36"/>
  <c r="Y205" i="36"/>
  <c r="Y201" i="36"/>
  <c r="Y203" i="36"/>
  <c r="Y180" i="36"/>
  <c r="Y207" i="36"/>
  <c r="Y174" i="36"/>
  <c r="Y191" i="36"/>
  <c r="S155" i="36"/>
  <c r="S166" i="36"/>
  <c r="S154" i="36"/>
  <c r="S165" i="36"/>
  <c r="S164" i="36"/>
  <c r="S152" i="36"/>
  <c r="S161" i="36"/>
  <c r="S153" i="36"/>
  <c r="S159" i="36"/>
  <c r="S160" i="36"/>
  <c r="AA161" i="36"/>
  <c r="AA160" i="36"/>
  <c r="AA159" i="36"/>
  <c r="AA155" i="36"/>
  <c r="AA165" i="36"/>
  <c r="AA154" i="36"/>
  <c r="AA153" i="36"/>
  <c r="AA164" i="36"/>
  <c r="AA152" i="36"/>
  <c r="AA166" i="36"/>
  <c r="R248" i="36"/>
  <c r="R241" i="36"/>
  <c r="R250" i="36"/>
  <c r="R107" i="36"/>
  <c r="R116" i="36"/>
  <c r="R76" i="36"/>
  <c r="R101" i="36"/>
  <c r="R90" i="36"/>
  <c r="R240" i="36"/>
  <c r="R239" i="36"/>
  <c r="R142" i="36"/>
  <c r="R104" i="36"/>
  <c r="R93" i="36"/>
  <c r="R106" i="36"/>
  <c r="R53" i="36"/>
  <c r="R95" i="36"/>
  <c r="R55" i="36"/>
  <c r="R261" i="36"/>
  <c r="R244" i="36"/>
  <c r="R242" i="36"/>
  <c r="R147" i="36"/>
  <c r="R80" i="36"/>
  <c r="R92" i="36"/>
  <c r="R249" i="36"/>
  <c r="R73" i="36"/>
  <c r="R84" i="36"/>
  <c r="R246" i="36"/>
  <c r="R237" i="36"/>
  <c r="R141" i="36"/>
  <c r="R118" i="36"/>
  <c r="R79" i="36"/>
  <c r="R77" i="36"/>
  <c r="R137" i="36"/>
  <c r="R83" i="36"/>
  <c r="R52" i="36"/>
  <c r="R238" i="36"/>
  <c r="R260" i="36"/>
  <c r="R113" i="36"/>
  <c r="R108" i="36"/>
  <c r="R78" i="36"/>
  <c r="R115" i="36"/>
  <c r="R114" i="36"/>
  <c r="R45" i="36"/>
  <c r="R72" i="36"/>
  <c r="R251" i="36"/>
  <c r="R252" i="36"/>
  <c r="R247" i="36"/>
  <c r="R105" i="36"/>
  <c r="R94" i="36"/>
  <c r="R71" i="36"/>
  <c r="R103" i="36"/>
  <c r="R146" i="36"/>
  <c r="R110" i="36"/>
  <c r="R54" i="36"/>
  <c r="R263" i="36"/>
  <c r="R236" i="36"/>
  <c r="R135" i="36"/>
  <c r="R140" i="36"/>
  <c r="R117" i="36"/>
  <c r="R134" i="36"/>
  <c r="R91" i="36"/>
  <c r="R109" i="36"/>
  <c r="R102" i="36"/>
  <c r="R138" i="36"/>
  <c r="R243" i="36"/>
  <c r="R111" i="36"/>
  <c r="R245" i="36"/>
  <c r="R262" i="36"/>
  <c r="R148" i="36"/>
  <c r="R136" i="36"/>
  <c r="R98" i="36"/>
  <c r="R139" i="36"/>
  <c r="I212" i="36"/>
  <c r="I59" i="36"/>
  <c r="I174" i="36" s="1"/>
  <c r="I216" i="36"/>
  <c r="I58" i="36"/>
  <c r="I173" i="36" s="1"/>
  <c r="I222" i="36"/>
  <c r="I44" i="36"/>
  <c r="I214" i="36"/>
  <c r="I64" i="36"/>
  <c r="I213" i="36"/>
  <c r="I60" i="36"/>
  <c r="I175" i="36" s="1"/>
  <c r="I217" i="36"/>
  <c r="I61" i="36"/>
  <c r="I176" i="36" s="1"/>
  <c r="I68" i="36"/>
  <c r="I215" i="36"/>
  <c r="I67" i="36"/>
  <c r="I223" i="36"/>
  <c r="I211" i="36"/>
  <c r="W255" i="36"/>
  <c r="W87" i="36"/>
  <c r="S222" i="36"/>
  <c r="S58" i="36"/>
  <c r="S213" i="36"/>
  <c r="S64" i="36"/>
  <c r="S212" i="36"/>
  <c r="S216" i="36"/>
  <c r="S211" i="36"/>
  <c r="S61" i="36"/>
  <c r="S223" i="36"/>
  <c r="S59" i="36"/>
  <c r="S44" i="36"/>
  <c r="S215" i="36"/>
  <c r="S68" i="36"/>
  <c r="S214" i="36"/>
  <c r="S67" i="36"/>
  <c r="S217" i="36"/>
  <c r="S60" i="36"/>
  <c r="N153" i="36"/>
  <c r="N161" i="36"/>
  <c r="N164" i="36"/>
  <c r="N152" i="36"/>
  <c r="N165" i="36"/>
  <c r="N160" i="36"/>
  <c r="N159" i="36"/>
  <c r="N166" i="36"/>
  <c r="N154" i="36"/>
  <c r="N155" i="36"/>
  <c r="AG218" i="36"/>
  <c r="Z264" i="36"/>
  <c r="S255" i="36"/>
  <c r="S87" i="36"/>
  <c r="N216" i="36"/>
  <c r="N60" i="36"/>
  <c r="N215" i="36"/>
  <c r="N44" i="36"/>
  <c r="N214" i="36"/>
  <c r="N61" i="36"/>
  <c r="N222" i="36"/>
  <c r="N59" i="36"/>
  <c r="N223" i="36"/>
  <c r="N213" i="36"/>
  <c r="N58" i="36"/>
  <c r="N212" i="36"/>
  <c r="N68" i="36"/>
  <c r="N211" i="36"/>
  <c r="N64" i="36"/>
  <c r="N217" i="36"/>
  <c r="N67" i="36"/>
  <c r="I165" i="36"/>
  <c r="I155" i="36"/>
  <c r="I161" i="36"/>
  <c r="I153" i="36"/>
  <c r="I159" i="36"/>
  <c r="I152" i="36"/>
  <c r="I197" i="36" s="1"/>
  <c r="I166" i="36"/>
  <c r="I164" i="36"/>
  <c r="I154" i="36"/>
  <c r="I200" i="36" s="1"/>
  <c r="I160" i="36"/>
  <c r="Z263" i="36"/>
  <c r="Z247" i="36"/>
  <c r="Z135" i="36"/>
  <c r="Z79" i="36"/>
  <c r="Z249" i="36"/>
  <c r="Z116" i="36"/>
  <c r="Z54" i="36"/>
  <c r="Z241" i="36"/>
  <c r="Z248" i="36"/>
  <c r="Z262" i="36"/>
  <c r="Z242" i="36"/>
  <c r="Z104" i="36"/>
  <c r="Z78" i="36"/>
  <c r="Z117" i="36"/>
  <c r="Z106" i="36"/>
  <c r="Z102" i="36"/>
  <c r="Z134" i="36"/>
  <c r="Z240" i="36"/>
  <c r="Z252" i="36"/>
  <c r="Z142" i="36"/>
  <c r="Z147" i="36"/>
  <c r="Z71" i="36"/>
  <c r="Z107" i="36"/>
  <c r="Z137" i="36"/>
  <c r="Z52" i="36"/>
  <c r="Z83" i="36"/>
  <c r="Z261" i="36"/>
  <c r="Z245" i="36"/>
  <c r="Z141" i="36"/>
  <c r="Z110" i="36"/>
  <c r="Z138" i="36"/>
  <c r="Z98" i="36"/>
  <c r="Z111" i="36"/>
  <c r="Z139" i="36"/>
  <c r="Z114" i="36"/>
  <c r="Z246" i="36"/>
  <c r="Z260" i="36"/>
  <c r="Z113" i="36"/>
  <c r="Z94" i="36"/>
  <c r="Z118" i="36"/>
  <c r="Z91" i="36"/>
  <c r="Z101" i="36"/>
  <c r="Z103" i="36"/>
  <c r="Z90" i="36"/>
  <c r="Z238" i="36"/>
  <c r="Z250" i="36"/>
  <c r="Z105" i="36"/>
  <c r="Z109" i="36"/>
  <c r="Z108" i="36"/>
  <c r="Z76" i="36"/>
  <c r="Z95" i="36"/>
  <c r="Z72" i="36"/>
  <c r="Z55" i="36"/>
  <c r="Z243" i="36"/>
  <c r="Z237" i="36"/>
  <c r="Z239" i="36"/>
  <c r="Z140" i="36"/>
  <c r="Z80" i="36"/>
  <c r="Z77" i="36"/>
  <c r="Z136" i="36"/>
  <c r="Z115" i="36"/>
  <c r="Z84" i="36"/>
  <c r="Z92" i="36"/>
  <c r="Z53" i="36"/>
  <c r="Z73" i="36"/>
  <c r="Z251" i="36"/>
  <c r="Z45" i="36"/>
  <c r="Z244" i="36"/>
  <c r="Z146" i="36"/>
  <c r="Z236" i="36"/>
  <c r="Z93" i="36"/>
  <c r="Z148" i="36"/>
  <c r="AI195" i="36"/>
  <c r="AI170" i="36"/>
  <c r="AI43" i="36"/>
  <c r="AI196" i="36"/>
  <c r="AC264" i="36"/>
  <c r="M87" i="36"/>
  <c r="M255" i="36"/>
  <c r="K128" i="36"/>
  <c r="K123" i="36"/>
  <c r="K228" i="36"/>
  <c r="K122" i="36"/>
  <c r="K130" i="36"/>
  <c r="K129" i="36"/>
  <c r="K121" i="36"/>
  <c r="K127" i="36"/>
  <c r="K124" i="36"/>
  <c r="K131" i="36"/>
  <c r="K126" i="36"/>
  <c r="K125" i="36"/>
  <c r="V43" i="36"/>
  <c r="V195" i="36"/>
  <c r="V170" i="36"/>
  <c r="V196" i="36"/>
  <c r="J218" i="36"/>
  <c r="Q170" i="36"/>
  <c r="Q195" i="36"/>
  <c r="Q196" i="36"/>
  <c r="Q43" i="36"/>
  <c r="S203" i="36"/>
  <c r="S178" i="36"/>
  <c r="S185" i="36"/>
  <c r="S198" i="36"/>
  <c r="S187" i="36"/>
  <c r="S204" i="36"/>
  <c r="S207" i="36"/>
  <c r="S190" i="36"/>
  <c r="S179" i="36"/>
  <c r="S200" i="36"/>
  <c r="S182" i="36"/>
  <c r="S193" i="36"/>
  <c r="S183" i="36"/>
  <c r="S194" i="36"/>
  <c r="S192" i="36"/>
  <c r="S174" i="36"/>
  <c r="S180" i="36"/>
  <c r="S202" i="36"/>
  <c r="S175" i="36"/>
  <c r="S206" i="36"/>
  <c r="S189" i="36"/>
  <c r="S191" i="36"/>
  <c r="S201" i="36"/>
  <c r="S186" i="36"/>
  <c r="S181" i="36"/>
  <c r="S184" i="36"/>
  <c r="S177" i="36"/>
  <c r="S176" i="36"/>
  <c r="S205" i="36"/>
  <c r="S173" i="36"/>
  <c r="S197" i="36"/>
  <c r="W249" i="36"/>
  <c r="W260" i="36"/>
  <c r="W138" i="36"/>
  <c r="W142" i="36"/>
  <c r="W111" i="36"/>
  <c r="W140" i="36"/>
  <c r="W77" i="36"/>
  <c r="W53" i="36"/>
  <c r="W78" i="36"/>
  <c r="W241" i="36"/>
  <c r="W252" i="36"/>
  <c r="W239" i="36"/>
  <c r="W139" i="36"/>
  <c r="W101" i="36"/>
  <c r="W114" i="36"/>
  <c r="W76" i="36"/>
  <c r="W45" i="36"/>
  <c r="W118" i="36"/>
  <c r="W262" i="36"/>
  <c r="W263" i="36"/>
  <c r="W245" i="36"/>
  <c r="W136" i="36"/>
  <c r="W113" i="36"/>
  <c r="W95" i="36"/>
  <c r="W104" i="36"/>
  <c r="W55" i="36"/>
  <c r="W134" i="36"/>
  <c r="W83" i="36"/>
  <c r="W261" i="36"/>
  <c r="W244" i="36"/>
  <c r="W248" i="36"/>
  <c r="W116" i="36"/>
  <c r="W103" i="36"/>
  <c r="W73" i="36"/>
  <c r="W90" i="36"/>
  <c r="W91" i="36"/>
  <c r="W117" i="36"/>
  <c r="W246" i="36"/>
  <c r="W237" i="36"/>
  <c r="W236" i="36"/>
  <c r="W108" i="36"/>
  <c r="W137" i="36"/>
  <c r="W110" i="36"/>
  <c r="W84" i="36"/>
  <c r="W54" i="36"/>
  <c r="W92" i="36"/>
  <c r="W238" i="36"/>
  <c r="W242" i="36"/>
  <c r="W147" i="36"/>
  <c r="W135" i="36"/>
  <c r="W94" i="36"/>
  <c r="W52" i="36"/>
  <c r="W148" i="36"/>
  <c r="W105" i="36"/>
  <c r="W243" i="36"/>
  <c r="W240" i="36"/>
  <c r="W146" i="36"/>
  <c r="W107" i="36"/>
  <c r="W141" i="36"/>
  <c r="W109" i="36"/>
  <c r="W93" i="36"/>
  <c r="W71" i="36"/>
  <c r="W79" i="36"/>
  <c r="W115" i="36"/>
  <c r="W102" i="36"/>
  <c r="W72" i="36"/>
  <c r="W106" i="36"/>
  <c r="W98" i="36"/>
  <c r="W251" i="36"/>
  <c r="W80" i="36"/>
  <c r="W247" i="36"/>
  <c r="W250" i="36"/>
  <c r="L218" i="36"/>
  <c r="N264" i="36"/>
  <c r="AC131" i="36"/>
  <c r="AC228" i="36"/>
  <c r="AC126" i="36"/>
  <c r="AC123" i="36"/>
  <c r="AC125" i="36"/>
  <c r="AC129" i="36"/>
  <c r="AC122" i="36"/>
  <c r="AC124" i="36"/>
  <c r="AC130" i="36"/>
  <c r="AC127" i="36"/>
  <c r="AC128" i="36"/>
  <c r="AC121" i="36"/>
  <c r="I236" i="36"/>
  <c r="I237" i="36"/>
  <c r="I136" i="36"/>
  <c r="I105" i="36"/>
  <c r="I147" i="36"/>
  <c r="I103" i="36"/>
  <c r="I92" i="36"/>
  <c r="I90" i="36"/>
  <c r="I53" i="36"/>
  <c r="I249" i="36"/>
  <c r="I242" i="36"/>
  <c r="I261" i="36"/>
  <c r="I245" i="36"/>
  <c r="I116" i="36"/>
  <c r="I93" i="36"/>
  <c r="I77" i="36"/>
  <c r="I109" i="36"/>
  <c r="I98" i="36"/>
  <c r="I193" i="36" s="1"/>
  <c r="I241" i="36"/>
  <c r="I263" i="36"/>
  <c r="I142" i="36"/>
  <c r="I148" i="36"/>
  <c r="I104" i="36"/>
  <c r="I80" i="36"/>
  <c r="I54" i="36"/>
  <c r="I205" i="36" s="1"/>
  <c r="I138" i="36"/>
  <c r="I91" i="36"/>
  <c r="I262" i="36"/>
  <c r="I240" i="36"/>
  <c r="I134" i="36"/>
  <c r="I139" i="36"/>
  <c r="I94" i="36"/>
  <c r="I79" i="36"/>
  <c r="I182" i="36" s="1"/>
  <c r="I111" i="36"/>
  <c r="I110" i="36"/>
  <c r="I76" i="36"/>
  <c r="I180" i="36" s="1"/>
  <c r="I247" i="36"/>
  <c r="I250" i="36"/>
  <c r="I114" i="36"/>
  <c r="I117" i="36"/>
  <c r="I72" i="36"/>
  <c r="I78" i="36"/>
  <c r="I118" i="36"/>
  <c r="I73" i="36"/>
  <c r="I202" i="36" s="1"/>
  <c r="I45" i="36"/>
  <c r="I260" i="36"/>
  <c r="I239" i="36"/>
  <c r="I243" i="36"/>
  <c r="I106" i="36"/>
  <c r="I107" i="36"/>
  <c r="I146" i="36"/>
  <c r="I186" i="36" s="1"/>
  <c r="I71" i="36"/>
  <c r="I108" i="36"/>
  <c r="I84" i="36"/>
  <c r="I183" i="36" s="1"/>
  <c r="I52" i="36"/>
  <c r="I178" i="36" s="1"/>
  <c r="I244" i="36"/>
  <c r="I251" i="36"/>
  <c r="I238" i="36"/>
  <c r="I113" i="36"/>
  <c r="I95" i="36"/>
  <c r="I115" i="36"/>
  <c r="I140" i="36"/>
  <c r="I83" i="36"/>
  <c r="I246" i="36"/>
  <c r="I141" i="36"/>
  <c r="I101" i="36"/>
  <c r="I137" i="36"/>
  <c r="I135" i="36"/>
  <c r="I191" i="36" s="1"/>
  <c r="I102" i="36"/>
  <c r="I252" i="36"/>
  <c r="I55" i="36"/>
  <c r="I206" i="36" s="1"/>
  <c r="I248" i="36"/>
  <c r="Y218" i="36"/>
  <c r="T196" i="36"/>
  <c r="T170" i="36"/>
  <c r="T195" i="36"/>
  <c r="T43" i="36"/>
  <c r="AA264" i="36"/>
  <c r="AC217" i="36"/>
  <c r="AC67" i="36"/>
  <c r="AC215" i="36"/>
  <c r="AC61" i="36"/>
  <c r="AC214" i="36"/>
  <c r="AC60" i="36"/>
  <c r="AC212" i="36"/>
  <c r="AC59" i="36"/>
  <c r="AC211" i="36"/>
  <c r="AC58" i="36"/>
  <c r="AC222" i="36"/>
  <c r="AC64" i="36"/>
  <c r="AC223" i="36"/>
  <c r="AC68" i="36"/>
  <c r="AC44" i="36"/>
  <c r="AC216" i="36"/>
  <c r="AC213" i="36"/>
  <c r="J264" i="36"/>
  <c r="G222" i="36"/>
  <c r="G64" i="36"/>
  <c r="G44" i="36"/>
  <c r="G217" i="36"/>
  <c r="G223" i="36"/>
  <c r="G215" i="36"/>
  <c r="G59" i="36"/>
  <c r="G211" i="36"/>
  <c r="G61" i="36"/>
  <c r="G214" i="36"/>
  <c r="G213" i="36"/>
  <c r="G216" i="36"/>
  <c r="G60" i="36"/>
  <c r="G175" i="36" s="1"/>
  <c r="G67" i="36"/>
  <c r="G68" i="36"/>
  <c r="G212" i="36"/>
  <c r="G58" i="36"/>
  <c r="E156" i="34"/>
  <c r="E159" i="34"/>
  <c r="X121" i="39" s="1"/>
  <c r="E218" i="34"/>
  <c r="X179" i="39" s="1"/>
  <c r="E197" i="32"/>
  <c r="W158" i="39" s="1"/>
  <c r="E205" i="34"/>
  <c r="X166" i="39" s="1"/>
  <c r="E194" i="34"/>
  <c r="X155" i="39" s="1"/>
  <c r="E198" i="34"/>
  <c r="X159" i="39" s="1"/>
  <c r="E173" i="34"/>
  <c r="X134" i="39" s="1"/>
  <c r="E87" i="34"/>
  <c r="X48" i="39" s="1"/>
  <c r="E202" i="32"/>
  <c r="W163" i="39" s="1"/>
  <c r="E263" i="34"/>
  <c r="X223" i="39" s="1"/>
  <c r="E249" i="34"/>
  <c r="X208" i="39" s="1"/>
  <c r="E106" i="34"/>
  <c r="X67" i="39" s="1"/>
  <c r="E91" i="34"/>
  <c r="X52" i="39" s="1"/>
  <c r="E84" i="34"/>
  <c r="X45" i="39" s="1"/>
  <c r="E118" i="34"/>
  <c r="X79" i="39" s="1"/>
  <c r="E95" i="34"/>
  <c r="X56" i="39" s="1"/>
  <c r="E247" i="34"/>
  <c r="X206" i="39" s="1"/>
  <c r="E240" i="34"/>
  <c r="X199" i="39" s="1"/>
  <c r="E67" i="34"/>
  <c r="X28" i="39" s="1"/>
  <c r="G175" i="34"/>
  <c r="E60" i="34"/>
  <c r="X21" i="39" s="1"/>
  <c r="E128" i="34"/>
  <c r="X89" i="39" s="1"/>
  <c r="E227" i="34"/>
  <c r="X188" i="39" s="1"/>
  <c r="E229" i="36"/>
  <c r="Y190" i="39" s="1"/>
  <c r="AH264" i="36"/>
  <c r="T264" i="36"/>
  <c r="T125" i="36"/>
  <c r="T121" i="36"/>
  <c r="T131" i="36"/>
  <c r="T128" i="36"/>
  <c r="T228" i="36"/>
  <c r="T127" i="36"/>
  <c r="T130" i="36"/>
  <c r="T124" i="36"/>
  <c r="T129" i="36"/>
  <c r="T123" i="36"/>
  <c r="T122" i="36"/>
  <c r="T126" i="36"/>
  <c r="J211" i="36"/>
  <c r="J59" i="36"/>
  <c r="J215" i="36"/>
  <c r="J67" i="36"/>
  <c r="J216" i="36"/>
  <c r="J212" i="36"/>
  <c r="J61" i="36"/>
  <c r="J222" i="36"/>
  <c r="J60" i="36"/>
  <c r="J214" i="36"/>
  <c r="J44" i="36"/>
  <c r="J223" i="36"/>
  <c r="J64" i="36"/>
  <c r="J217" i="36"/>
  <c r="J68" i="36"/>
  <c r="J213" i="36"/>
  <c r="J58" i="36"/>
  <c r="I255" i="36"/>
  <c r="I87" i="36"/>
  <c r="I184" i="36" s="1"/>
  <c r="L213" i="36"/>
  <c r="L44" i="36"/>
  <c r="L212" i="36"/>
  <c r="L67" i="36"/>
  <c r="L217" i="36"/>
  <c r="L61" i="36"/>
  <c r="L176" i="36" s="1"/>
  <c r="L211" i="36"/>
  <c r="L64" i="36"/>
  <c r="L215" i="36"/>
  <c r="L60" i="36"/>
  <c r="L222" i="36"/>
  <c r="L68" i="36"/>
  <c r="L59" i="36"/>
  <c r="L174" i="36" s="1"/>
  <c r="L223" i="36"/>
  <c r="L216" i="36"/>
  <c r="L214" i="36"/>
  <c r="L58" i="36"/>
  <c r="L173" i="36" s="1"/>
  <c r="G160" i="36"/>
  <c r="G153" i="36"/>
  <c r="G166" i="36"/>
  <c r="G152" i="36"/>
  <c r="G159" i="36"/>
  <c r="G156" i="36"/>
  <c r="G155" i="36"/>
  <c r="G164" i="36"/>
  <c r="G165" i="36"/>
  <c r="G154" i="36"/>
  <c r="G161" i="36"/>
  <c r="AF242" i="36"/>
  <c r="AF239" i="36"/>
  <c r="AF135" i="36"/>
  <c r="AF141" i="36"/>
  <c r="AF73" i="36"/>
  <c r="AF111" i="36"/>
  <c r="AF110" i="36"/>
  <c r="AF84" i="36"/>
  <c r="AF118" i="36"/>
  <c r="AF263" i="36"/>
  <c r="AF251" i="36"/>
  <c r="AF115" i="36"/>
  <c r="AF136" i="36"/>
  <c r="AF93" i="36"/>
  <c r="AF138" i="36"/>
  <c r="AF247" i="36"/>
  <c r="AF90" i="36"/>
  <c r="AF248" i="36"/>
  <c r="AF244" i="36"/>
  <c r="AF107" i="36"/>
  <c r="AF116" i="36"/>
  <c r="AF102" i="36"/>
  <c r="AF80" i="36"/>
  <c r="AF117" i="36"/>
  <c r="AF108" i="36"/>
  <c r="AF52" i="36"/>
  <c r="AF261" i="36"/>
  <c r="AF240" i="36"/>
  <c r="AF249" i="36"/>
  <c r="AF243" i="36"/>
  <c r="AF104" i="36"/>
  <c r="AF94" i="36"/>
  <c r="AF79" i="36"/>
  <c r="AF105" i="36"/>
  <c r="AF77" i="36"/>
  <c r="AF91" i="36"/>
  <c r="AF260" i="36"/>
  <c r="AF238" i="36"/>
  <c r="AF252" i="36"/>
  <c r="AF142" i="36"/>
  <c r="AF113" i="36"/>
  <c r="AF72" i="36"/>
  <c r="AF78" i="36"/>
  <c r="AF83" i="36"/>
  <c r="AF54" i="36"/>
  <c r="AF245" i="36"/>
  <c r="AF262" i="36"/>
  <c r="AF236" i="36"/>
  <c r="AF134" i="36"/>
  <c r="AF103" i="36"/>
  <c r="AF148" i="36"/>
  <c r="AF71" i="36"/>
  <c r="AF45" i="36"/>
  <c r="AF109" i="36"/>
  <c r="AF250" i="36"/>
  <c r="AF246" i="36"/>
  <c r="AF137" i="36"/>
  <c r="AF106" i="36"/>
  <c r="AF95" i="36"/>
  <c r="AF139" i="36"/>
  <c r="AF147" i="36"/>
  <c r="AF92" i="36"/>
  <c r="AF53" i="36"/>
  <c r="AF98" i="36"/>
  <c r="AF237" i="36"/>
  <c r="AF76" i="36"/>
  <c r="AF241" i="36"/>
  <c r="AF146" i="36"/>
  <c r="AF114" i="36"/>
  <c r="AF101" i="36"/>
  <c r="AF55" i="36"/>
  <c r="AF140" i="36"/>
  <c r="M218" i="36"/>
  <c r="AB205" i="36"/>
  <c r="AB194" i="36"/>
  <c r="AB182" i="36"/>
  <c r="AB201" i="36"/>
  <c r="AB197" i="36"/>
  <c r="AB186" i="36"/>
  <c r="AB180" i="36"/>
  <c r="AB179" i="36"/>
  <c r="AB206" i="36"/>
  <c r="AB189" i="36"/>
  <c r="AB178" i="36"/>
  <c r="AB203" i="36"/>
  <c r="AB187" i="36"/>
  <c r="AB181" i="36"/>
  <c r="AB200" i="36"/>
  <c r="AB193" i="36"/>
  <c r="AB174" i="36"/>
  <c r="AB191" i="36"/>
  <c r="AB173" i="36"/>
  <c r="AB184" i="36"/>
  <c r="AB192" i="36"/>
  <c r="AB185" i="36"/>
  <c r="AB183" i="36"/>
  <c r="AB204" i="36"/>
  <c r="AB177" i="36"/>
  <c r="AB202" i="36"/>
  <c r="AB198" i="36"/>
  <c r="AB176" i="36"/>
  <c r="AB175" i="36"/>
  <c r="AB207" i="36"/>
  <c r="AB190" i="36"/>
  <c r="AA245" i="36"/>
  <c r="AA248" i="36"/>
  <c r="AA148" i="36"/>
  <c r="AA246" i="36"/>
  <c r="AA92" i="36"/>
  <c r="AA116" i="36"/>
  <c r="AA94" i="36"/>
  <c r="AA83" i="36"/>
  <c r="AA79" i="36"/>
  <c r="AA250" i="36"/>
  <c r="AA237" i="36"/>
  <c r="AA241" i="36"/>
  <c r="AA140" i="36"/>
  <c r="AA146" i="36"/>
  <c r="AA77" i="36"/>
  <c r="AA106" i="36"/>
  <c r="AA72" i="36"/>
  <c r="AA137" i="36"/>
  <c r="AA78" i="36"/>
  <c r="AA242" i="36"/>
  <c r="AA249" i="36"/>
  <c r="AA261" i="36"/>
  <c r="AA135" i="36"/>
  <c r="AA117" i="36"/>
  <c r="AA90" i="36"/>
  <c r="AA102" i="36"/>
  <c r="AA113" i="36"/>
  <c r="AA263" i="36"/>
  <c r="AA252" i="36"/>
  <c r="AA251" i="36"/>
  <c r="AA104" i="36"/>
  <c r="AA109" i="36"/>
  <c r="AA107" i="36"/>
  <c r="AA84" i="36"/>
  <c r="AA53" i="36"/>
  <c r="AA95" i="36"/>
  <c r="AA262" i="36"/>
  <c r="AA240" i="36"/>
  <c r="AA244" i="36"/>
  <c r="AA147" i="36"/>
  <c r="AA93" i="36"/>
  <c r="AA98" i="36"/>
  <c r="AA52" i="36"/>
  <c r="AA101" i="36"/>
  <c r="AA54" i="36"/>
  <c r="AA247" i="36"/>
  <c r="AA238" i="36"/>
  <c r="AA142" i="36"/>
  <c r="AA139" i="36"/>
  <c r="AA138" i="36"/>
  <c r="AA91" i="36"/>
  <c r="AA115" i="36"/>
  <c r="AA73" i="36"/>
  <c r="AA80" i="36"/>
  <c r="AA260" i="36"/>
  <c r="AA236" i="36"/>
  <c r="AA141" i="36"/>
  <c r="AA103" i="36"/>
  <c r="AA108" i="36"/>
  <c r="AA136" i="36"/>
  <c r="AA110" i="36"/>
  <c r="AA71" i="36"/>
  <c r="AA114" i="36"/>
  <c r="AA105" i="36"/>
  <c r="AA45" i="36"/>
  <c r="AA239" i="36"/>
  <c r="AA55" i="36"/>
  <c r="AA243" i="36"/>
  <c r="AA134" i="36"/>
  <c r="AA111" i="36"/>
  <c r="AA76" i="36"/>
  <c r="AA118" i="36"/>
  <c r="Q264" i="36"/>
  <c r="L255" i="36"/>
  <c r="L87" i="36"/>
  <c r="AB264" i="36"/>
  <c r="AJ130" i="36"/>
  <c r="AJ126" i="36"/>
  <c r="AJ127" i="36"/>
  <c r="AJ122" i="36"/>
  <c r="AJ125" i="36"/>
  <c r="AJ123" i="36"/>
  <c r="AJ124" i="36"/>
  <c r="AJ228" i="36"/>
  <c r="AJ129" i="36"/>
  <c r="AJ131" i="36"/>
  <c r="AJ128" i="36"/>
  <c r="AJ121" i="36"/>
  <c r="AB196" i="36"/>
  <c r="AB170" i="36"/>
  <c r="AB43" i="36"/>
  <c r="AB195" i="36"/>
  <c r="S264" i="36"/>
  <c r="AG131" i="36"/>
  <c r="AG129" i="36"/>
  <c r="AG125" i="36"/>
  <c r="AG121" i="36"/>
  <c r="AG130" i="36"/>
  <c r="AG228" i="36"/>
  <c r="AG128" i="36"/>
  <c r="AG127" i="36"/>
  <c r="AG124" i="36"/>
  <c r="AG126" i="36"/>
  <c r="AG123" i="36"/>
  <c r="AG122" i="36"/>
  <c r="G196" i="36"/>
  <c r="G170" i="36"/>
  <c r="G195" i="36"/>
  <c r="G43" i="36"/>
  <c r="J206" i="36"/>
  <c r="J174" i="36"/>
  <c r="J187" i="36"/>
  <c r="J180" i="36"/>
  <c r="J203" i="36"/>
  <c r="J178" i="36"/>
  <c r="J191" i="36"/>
  <c r="J202" i="36"/>
  <c r="J197" i="36"/>
  <c r="J189" i="36"/>
  <c r="J207" i="36"/>
  <c r="J175" i="36"/>
  <c r="J186" i="36"/>
  <c r="J179" i="36"/>
  <c r="J173" i="36"/>
  <c r="J201" i="36"/>
  <c r="J176" i="36"/>
  <c r="J184" i="36"/>
  <c r="J204" i="36"/>
  <c r="J181" i="36"/>
  <c r="J192" i="36"/>
  <c r="J182" i="36"/>
  <c r="J185" i="36"/>
  <c r="J177" i="36"/>
  <c r="J198" i="36"/>
  <c r="J190" i="36"/>
  <c r="J205" i="36"/>
  <c r="J194" i="36"/>
  <c r="J200" i="36"/>
  <c r="Z152" i="36"/>
  <c r="Z153" i="36"/>
  <c r="Z164" i="36"/>
  <c r="Z161" i="36"/>
  <c r="Z160" i="36"/>
  <c r="Z165" i="36"/>
  <c r="Z155" i="36"/>
  <c r="Z159" i="36"/>
  <c r="Z166" i="36"/>
  <c r="Z154" i="36"/>
  <c r="AD218" i="36"/>
  <c r="P260" i="36"/>
  <c r="P247" i="36"/>
  <c r="P249" i="36"/>
  <c r="P142" i="36"/>
  <c r="P102" i="36"/>
  <c r="P118" i="36"/>
  <c r="P79" i="36"/>
  <c r="P111" i="36"/>
  <c r="P91" i="36"/>
  <c r="P245" i="36"/>
  <c r="P238" i="36"/>
  <c r="P252" i="36"/>
  <c r="P134" i="36"/>
  <c r="P138" i="36"/>
  <c r="P108" i="36"/>
  <c r="P78" i="36"/>
  <c r="P83" i="36"/>
  <c r="P76" i="36"/>
  <c r="P237" i="36"/>
  <c r="P243" i="36"/>
  <c r="P146" i="36"/>
  <c r="P114" i="36"/>
  <c r="P109" i="36"/>
  <c r="P94" i="36"/>
  <c r="P71" i="36"/>
  <c r="P45" i="36"/>
  <c r="P250" i="36"/>
  <c r="P236" i="36"/>
  <c r="P244" i="36"/>
  <c r="P106" i="36"/>
  <c r="P101" i="36"/>
  <c r="P72" i="36"/>
  <c r="P55" i="36"/>
  <c r="P53" i="36"/>
  <c r="P98" i="36"/>
  <c r="P242" i="36"/>
  <c r="P241" i="36"/>
  <c r="P137" i="36"/>
  <c r="P251" i="36"/>
  <c r="P95" i="36"/>
  <c r="P117" i="36"/>
  <c r="P139" i="36"/>
  <c r="P84" i="36"/>
  <c r="P90" i="36"/>
  <c r="P263" i="36"/>
  <c r="P246" i="36"/>
  <c r="P135" i="36"/>
  <c r="P141" i="36"/>
  <c r="P73" i="36"/>
  <c r="P105" i="36"/>
  <c r="P116" i="36"/>
  <c r="P52" i="36"/>
  <c r="P92" i="36"/>
  <c r="P261" i="36"/>
  <c r="P240" i="36"/>
  <c r="P262" i="36"/>
  <c r="P107" i="36"/>
  <c r="P110" i="36"/>
  <c r="P136" i="36"/>
  <c r="P80" i="36"/>
  <c r="P148" i="36"/>
  <c r="P103" i="36"/>
  <c r="P113" i="36"/>
  <c r="P140" i="36"/>
  <c r="P93" i="36"/>
  <c r="P104" i="36"/>
  <c r="P77" i="36"/>
  <c r="P248" i="36"/>
  <c r="P54" i="36"/>
  <c r="P239" i="36"/>
  <c r="P115" i="36"/>
  <c r="P147" i="36"/>
  <c r="V264" i="36"/>
  <c r="AH218" i="36"/>
  <c r="V124" i="36"/>
  <c r="V126" i="36"/>
  <c r="V131" i="36"/>
  <c r="V123" i="36"/>
  <c r="V127" i="36"/>
  <c r="V228" i="36"/>
  <c r="V129" i="36"/>
  <c r="V128" i="36"/>
  <c r="V125" i="36"/>
  <c r="V122" i="36"/>
  <c r="V130" i="36"/>
  <c r="V121" i="36"/>
  <c r="X195" i="36"/>
  <c r="X196" i="36"/>
  <c r="X170" i="36"/>
  <c r="X43" i="36"/>
  <c r="Q255" i="36"/>
  <c r="Q87" i="36"/>
  <c r="AH189" i="36"/>
  <c r="AH182" i="36"/>
  <c r="AH207" i="36"/>
  <c r="AH191" i="36"/>
  <c r="AH180" i="36"/>
  <c r="AH181" i="36"/>
  <c r="AH197" i="36"/>
  <c r="AH201" i="36"/>
  <c r="AH183" i="36"/>
  <c r="AH205" i="36"/>
  <c r="AH174" i="36"/>
  <c r="AH173" i="36"/>
  <c r="AH193" i="36"/>
  <c r="AH175" i="36"/>
  <c r="AH194" i="36"/>
  <c r="AH187" i="36"/>
  <c r="AH202" i="36"/>
  <c r="AH185" i="36"/>
  <c r="AH178" i="36"/>
  <c r="AH179" i="36"/>
  <c r="AH177" i="36"/>
  <c r="AH198" i="36"/>
  <c r="AH203" i="36"/>
  <c r="AH186" i="36"/>
  <c r="AH206" i="36"/>
  <c r="AH204" i="36"/>
  <c r="AH176" i="36"/>
  <c r="AH184" i="36"/>
  <c r="AH192" i="36"/>
  <c r="AH200" i="36"/>
  <c r="AH190" i="36"/>
  <c r="J248" i="36"/>
  <c r="J244" i="36"/>
  <c r="J135" i="36"/>
  <c r="J140" i="36"/>
  <c r="J137" i="36"/>
  <c r="J114" i="36"/>
  <c r="J138" i="36"/>
  <c r="J73" i="36"/>
  <c r="J136" i="36"/>
  <c r="J240" i="36"/>
  <c r="J237" i="36"/>
  <c r="J142" i="36"/>
  <c r="J115" i="36"/>
  <c r="J92" i="36"/>
  <c r="J110" i="36"/>
  <c r="J109" i="36"/>
  <c r="J102" i="36"/>
  <c r="J261" i="36"/>
  <c r="J249" i="36"/>
  <c r="J250" i="36"/>
  <c r="J104" i="36"/>
  <c r="J103" i="36"/>
  <c r="J77" i="36"/>
  <c r="J139" i="36"/>
  <c r="J118" i="36"/>
  <c r="J52" i="36"/>
  <c r="J246" i="36"/>
  <c r="J242" i="36"/>
  <c r="J141" i="36"/>
  <c r="J147" i="36"/>
  <c r="J93" i="36"/>
  <c r="J111" i="36"/>
  <c r="J134" i="36"/>
  <c r="J72" i="36"/>
  <c r="J108" i="36"/>
  <c r="J238" i="36"/>
  <c r="J247" i="36"/>
  <c r="J113" i="36"/>
  <c r="J116" i="36"/>
  <c r="J80" i="36"/>
  <c r="J98" i="36"/>
  <c r="J193" i="36" s="1"/>
  <c r="J117" i="36"/>
  <c r="J84" i="36"/>
  <c r="J183" i="36" s="1"/>
  <c r="J90" i="36"/>
  <c r="J251" i="36"/>
  <c r="J241" i="36"/>
  <c r="J252" i="36"/>
  <c r="J105" i="36"/>
  <c r="J106" i="36"/>
  <c r="J79" i="36"/>
  <c r="J91" i="36"/>
  <c r="J107" i="36"/>
  <c r="J55" i="36"/>
  <c r="J45" i="36"/>
  <c r="J263" i="36"/>
  <c r="J260" i="36"/>
  <c r="J236" i="36"/>
  <c r="J148" i="36"/>
  <c r="J146" i="36"/>
  <c r="J71" i="36"/>
  <c r="J53" i="36"/>
  <c r="J95" i="36"/>
  <c r="J54" i="36"/>
  <c r="J78" i="36"/>
  <c r="J76" i="36"/>
  <c r="J101" i="36"/>
  <c r="J243" i="36"/>
  <c r="J83" i="36"/>
  <c r="J262" i="36"/>
  <c r="J245" i="36"/>
  <c r="J94" i="36"/>
  <c r="J239" i="36"/>
  <c r="X218" i="36"/>
  <c r="AI263" i="36"/>
  <c r="AI241" i="36"/>
  <c r="AI236" i="36"/>
  <c r="AI246" i="36"/>
  <c r="AI93" i="36"/>
  <c r="AI76" i="36"/>
  <c r="AI117" i="36"/>
  <c r="AI136" i="36"/>
  <c r="AI105" i="36"/>
  <c r="AI262" i="36"/>
  <c r="AI251" i="36"/>
  <c r="AI142" i="36"/>
  <c r="AI147" i="36"/>
  <c r="AI137" i="36"/>
  <c r="AI135" i="36"/>
  <c r="AI107" i="36"/>
  <c r="AI54" i="36"/>
  <c r="AI73" i="36"/>
  <c r="AI247" i="36"/>
  <c r="AI244" i="36"/>
  <c r="AI134" i="36"/>
  <c r="AI139" i="36"/>
  <c r="AI110" i="36"/>
  <c r="AI118" i="36"/>
  <c r="AI114" i="36"/>
  <c r="AI80" i="36"/>
  <c r="AI115" i="36"/>
  <c r="AI239" i="36"/>
  <c r="AI249" i="36"/>
  <c r="AI141" i="36"/>
  <c r="AI111" i="36"/>
  <c r="AI92" i="36"/>
  <c r="AI108" i="36"/>
  <c r="AI102" i="36"/>
  <c r="AI79" i="36"/>
  <c r="AI101" i="36"/>
  <c r="AI260" i="36"/>
  <c r="AI261" i="36"/>
  <c r="AI148" i="36"/>
  <c r="AI103" i="36"/>
  <c r="AI77" i="36"/>
  <c r="AI90" i="36"/>
  <c r="AI94" i="36"/>
  <c r="AI78" i="36"/>
  <c r="AI83" i="36"/>
  <c r="AI245" i="36"/>
  <c r="AI252" i="36"/>
  <c r="AI140" i="36"/>
  <c r="AI238" i="36"/>
  <c r="AI109" i="36"/>
  <c r="AI84" i="36"/>
  <c r="AI72" i="36"/>
  <c r="AI53" i="36"/>
  <c r="AI106" i="36"/>
  <c r="AI242" i="36"/>
  <c r="AI248" i="36"/>
  <c r="AI243" i="36"/>
  <c r="AI104" i="36"/>
  <c r="AI113" i="36"/>
  <c r="AI91" i="36"/>
  <c r="AI138" i="36"/>
  <c r="AI55" i="36"/>
  <c r="AI95" i="36"/>
  <c r="AI146" i="36"/>
  <c r="AI98" i="36"/>
  <c r="AI52" i="36"/>
  <c r="AI116" i="36"/>
  <c r="AI250" i="36"/>
  <c r="AI45" i="36"/>
  <c r="AI237" i="36"/>
  <c r="AI71" i="36"/>
  <c r="AI240" i="36"/>
  <c r="AA190" i="36"/>
  <c r="AA179" i="36"/>
  <c r="AA194" i="36"/>
  <c r="AA181" i="36"/>
  <c r="AA200" i="36"/>
  <c r="AA182" i="36"/>
  <c r="AA202" i="36"/>
  <c r="AA180" i="36"/>
  <c r="AA204" i="36"/>
  <c r="AA192" i="36"/>
  <c r="AA174" i="36"/>
  <c r="AA201" i="36"/>
  <c r="AA173" i="36"/>
  <c r="AA186" i="36"/>
  <c r="AA184" i="36"/>
  <c r="AA205" i="36"/>
  <c r="AA185" i="36"/>
  <c r="AA193" i="36"/>
  <c r="AA176" i="36"/>
  <c r="AA197" i="36"/>
  <c r="AA178" i="36"/>
  <c r="AA206" i="36"/>
  <c r="AA189" i="36"/>
  <c r="AA177" i="36"/>
  <c r="AA191" i="36"/>
  <c r="AA198" i="36"/>
  <c r="AA187" i="36"/>
  <c r="AA175" i="36"/>
  <c r="AA203" i="36"/>
  <c r="AA207" i="36"/>
  <c r="AA183" i="36"/>
  <c r="N239" i="36"/>
  <c r="N237" i="36"/>
  <c r="N251" i="36"/>
  <c r="N136" i="36"/>
  <c r="N138" i="36"/>
  <c r="N134" i="36"/>
  <c r="N76" i="36"/>
  <c r="N115" i="36"/>
  <c r="N141" i="36"/>
  <c r="N260" i="36"/>
  <c r="N240" i="36"/>
  <c r="N148" i="36"/>
  <c r="N116" i="36"/>
  <c r="N110" i="36"/>
  <c r="N118" i="36"/>
  <c r="N53" i="36"/>
  <c r="N84" i="36"/>
  <c r="N77" i="36"/>
  <c r="N252" i="36"/>
  <c r="N245" i="36"/>
  <c r="N147" i="36"/>
  <c r="N108" i="36"/>
  <c r="N102" i="36"/>
  <c r="N106" i="36"/>
  <c r="N105" i="36"/>
  <c r="N52" i="36"/>
  <c r="N104" i="36"/>
  <c r="N244" i="36"/>
  <c r="N238" i="36"/>
  <c r="N139" i="36"/>
  <c r="N246" i="36"/>
  <c r="N107" i="36"/>
  <c r="N135" i="36"/>
  <c r="N71" i="36"/>
  <c r="N45" i="36"/>
  <c r="N94" i="36"/>
  <c r="N236" i="36"/>
  <c r="N261" i="36"/>
  <c r="N146" i="36"/>
  <c r="N101" i="36"/>
  <c r="N113" i="36"/>
  <c r="N55" i="36"/>
  <c r="N93" i="36"/>
  <c r="N72" i="36"/>
  <c r="N263" i="36"/>
  <c r="N250" i="36"/>
  <c r="N243" i="36"/>
  <c r="N137" i="36"/>
  <c r="N142" i="36"/>
  <c r="N95" i="36"/>
  <c r="N103" i="36"/>
  <c r="N114" i="36"/>
  <c r="N80" i="36"/>
  <c r="N90" i="36"/>
  <c r="N247" i="36"/>
  <c r="N249" i="36"/>
  <c r="N241" i="36"/>
  <c r="N109" i="36"/>
  <c r="N83" i="36"/>
  <c r="N140" i="36"/>
  <c r="N91" i="36"/>
  <c r="N54" i="36"/>
  <c r="N78" i="36"/>
  <c r="N92" i="36"/>
  <c r="N262" i="36"/>
  <c r="N79" i="36"/>
  <c r="N242" i="36"/>
  <c r="N248" i="36"/>
  <c r="N117" i="36"/>
  <c r="N111" i="36"/>
  <c r="N98" i="36"/>
  <c r="N73" i="36"/>
  <c r="AC218" i="36"/>
  <c r="AD195" i="36"/>
  <c r="AD170" i="36"/>
  <c r="AD196" i="36"/>
  <c r="AD43" i="36"/>
  <c r="K218" i="36"/>
  <c r="AE213" i="36"/>
  <c r="AE64" i="36"/>
  <c r="AE211" i="36"/>
  <c r="AE59" i="36"/>
  <c r="AE223" i="36"/>
  <c r="AE58" i="36"/>
  <c r="AE216" i="36"/>
  <c r="AE68" i="36"/>
  <c r="AE212" i="36"/>
  <c r="AE44" i="36"/>
  <c r="AE217" i="36"/>
  <c r="AE67" i="36"/>
  <c r="AE222" i="36"/>
  <c r="AE215" i="36"/>
  <c r="AE214" i="36"/>
  <c r="AE60" i="36"/>
  <c r="AE61" i="36"/>
  <c r="E188" i="32"/>
  <c r="W149" i="39" s="1"/>
  <c r="E267" i="34"/>
  <c r="X227" i="39" s="1"/>
  <c r="E160" i="34"/>
  <c r="X122" i="39" s="1"/>
  <c r="E164" i="34"/>
  <c r="X127" i="39" s="1"/>
  <c r="E206" i="34"/>
  <c r="X167" i="39" s="1"/>
  <c r="E190" i="34"/>
  <c r="X151" i="39" s="1"/>
  <c r="E207" i="34"/>
  <c r="X168" i="39" s="1"/>
  <c r="E174" i="34"/>
  <c r="X135" i="39" s="1"/>
  <c r="E255" i="34"/>
  <c r="X215" i="39" s="1"/>
  <c r="E134" i="34"/>
  <c r="X96" i="39" s="1"/>
  <c r="E261" i="34"/>
  <c r="X221" i="39" s="1"/>
  <c r="E248" i="34"/>
  <c r="X207" i="39" s="1"/>
  <c r="E141" i="34"/>
  <c r="X103" i="39" s="1"/>
  <c r="E114" i="34"/>
  <c r="X75" i="39" s="1"/>
  <c r="G193" i="34"/>
  <c r="E98" i="34"/>
  <c r="X59" i="39" s="1"/>
  <c r="E90" i="34"/>
  <c r="X51" i="39" s="1"/>
  <c r="E78" i="34"/>
  <c r="X39" i="39" s="1"/>
  <c r="E93" i="34"/>
  <c r="X54" i="39" s="1"/>
  <c r="E244" i="34"/>
  <c r="X203" i="39" s="1"/>
  <c r="E216" i="34"/>
  <c r="X177" i="39" s="1"/>
  <c r="E222" i="34"/>
  <c r="X183" i="39" s="1"/>
  <c r="E231" i="34"/>
  <c r="X192" i="39" s="1"/>
  <c r="E127" i="34"/>
  <c r="X88" i="39" s="1"/>
  <c r="E126" i="34"/>
  <c r="X87" i="39" s="1"/>
  <c r="T217" i="36"/>
  <c r="T64" i="36"/>
  <c r="T223" i="36"/>
  <c r="T44" i="36"/>
  <c r="T216" i="36"/>
  <c r="T60" i="36"/>
  <c r="T222" i="36"/>
  <c r="T215" i="36"/>
  <c r="T61" i="36"/>
  <c r="T214" i="36"/>
  <c r="T68" i="36"/>
  <c r="T213" i="36"/>
  <c r="T58" i="36"/>
  <c r="T211" i="36"/>
  <c r="T59" i="36"/>
  <c r="T212" i="36"/>
  <c r="T67" i="36"/>
  <c r="K195" i="36"/>
  <c r="K196" i="36"/>
  <c r="K170" i="36"/>
  <c r="K43" i="36"/>
  <c r="X255" i="36"/>
  <c r="X87" i="36"/>
  <c r="R43" i="36"/>
  <c r="R196" i="36"/>
  <c r="R195" i="36"/>
  <c r="R170" i="36"/>
  <c r="W264" i="36"/>
  <c r="E232" i="36"/>
  <c r="Q247" i="36"/>
  <c r="Q246" i="36"/>
  <c r="Q106" i="36"/>
  <c r="Q138" i="36"/>
  <c r="Q72" i="36"/>
  <c r="Q139" i="36"/>
  <c r="Q147" i="36"/>
  <c r="Q111" i="36"/>
  <c r="Q137" i="36"/>
  <c r="Q260" i="36"/>
  <c r="Q239" i="36"/>
  <c r="Q251" i="36"/>
  <c r="Q245" i="36"/>
  <c r="Q109" i="36"/>
  <c r="Q117" i="36"/>
  <c r="Q116" i="36"/>
  <c r="Q110" i="36"/>
  <c r="Q91" i="36"/>
  <c r="Q73" i="36"/>
  <c r="Q252" i="36"/>
  <c r="Q240" i="36"/>
  <c r="Q242" i="36"/>
  <c r="Q141" i="36"/>
  <c r="Q101" i="36"/>
  <c r="Q107" i="36"/>
  <c r="Q104" i="36"/>
  <c r="Q102" i="36"/>
  <c r="Q76" i="36"/>
  <c r="Q244" i="36"/>
  <c r="Q263" i="36"/>
  <c r="Q238" i="36"/>
  <c r="Q113" i="36"/>
  <c r="Q95" i="36"/>
  <c r="Q93" i="36"/>
  <c r="Q92" i="36"/>
  <c r="Q84" i="36"/>
  <c r="Q236" i="36"/>
  <c r="Q250" i="36"/>
  <c r="Q136" i="36"/>
  <c r="Q105" i="36"/>
  <c r="Q140" i="36"/>
  <c r="Q80" i="36"/>
  <c r="Q77" i="36"/>
  <c r="Q52" i="36"/>
  <c r="Q98" i="36"/>
  <c r="Q249" i="36"/>
  <c r="Q243" i="36"/>
  <c r="Q142" i="36"/>
  <c r="Q237" i="36"/>
  <c r="Q118" i="36"/>
  <c r="Q79" i="36"/>
  <c r="Q54" i="36"/>
  <c r="Q135" i="36"/>
  <c r="Q90" i="36"/>
  <c r="Q262" i="36"/>
  <c r="Q248" i="36"/>
  <c r="Q114" i="36"/>
  <c r="Q146" i="36"/>
  <c r="Q94" i="36"/>
  <c r="Q71" i="36"/>
  <c r="Q103" i="36"/>
  <c r="Q45" i="36"/>
  <c r="Q55" i="36"/>
  <c r="Q83" i="36"/>
  <c r="Q241" i="36"/>
  <c r="Q53" i="36"/>
  <c r="Q261" i="36"/>
  <c r="Q134" i="36"/>
  <c r="Q148" i="36"/>
  <c r="Q108" i="36"/>
  <c r="Q115" i="36"/>
  <c r="Q78" i="36"/>
  <c r="S43" i="36"/>
  <c r="S195" i="36"/>
  <c r="S170" i="36"/>
  <c r="S196" i="36"/>
  <c r="I264" i="36"/>
  <c r="AB161" i="36"/>
  <c r="AB152" i="36"/>
  <c r="AB160" i="36"/>
  <c r="AB159" i="36"/>
  <c r="AB155" i="36"/>
  <c r="AB165" i="36"/>
  <c r="AB154" i="36"/>
  <c r="AB164" i="36"/>
  <c r="AB166" i="36"/>
  <c r="AB153" i="36"/>
  <c r="U196" i="36"/>
  <c r="U195" i="36"/>
  <c r="U170" i="36"/>
  <c r="U43" i="36"/>
  <c r="R121" i="36"/>
  <c r="R126" i="36"/>
  <c r="R122" i="36"/>
  <c r="R228" i="36"/>
  <c r="R131" i="36"/>
  <c r="R125" i="36"/>
  <c r="R130" i="36"/>
  <c r="R129" i="36"/>
  <c r="R127" i="36"/>
  <c r="R123" i="36"/>
  <c r="R128" i="36"/>
  <c r="R124" i="36"/>
  <c r="J170" i="36"/>
  <c r="J43" i="36"/>
  <c r="J195" i="36"/>
  <c r="J196" i="36"/>
  <c r="R215" i="36"/>
  <c r="R64" i="36"/>
  <c r="R213" i="36"/>
  <c r="R61" i="36"/>
  <c r="R223" i="36"/>
  <c r="R68" i="36"/>
  <c r="R211" i="36"/>
  <c r="R59" i="36"/>
  <c r="R217" i="36"/>
  <c r="R67" i="36"/>
  <c r="R216" i="36"/>
  <c r="R212" i="36"/>
  <c r="R58" i="36"/>
  <c r="R214" i="36"/>
  <c r="R44" i="36"/>
  <c r="R222" i="36"/>
  <c r="R60" i="36"/>
  <c r="Q186" i="36"/>
  <c r="Q176" i="36"/>
  <c r="Q173" i="36"/>
  <c r="Q204" i="36"/>
  <c r="Q198" i="36"/>
  <c r="Q178" i="36"/>
  <c r="Q206" i="36"/>
  <c r="Q203" i="36"/>
  <c r="Q179" i="36"/>
  <c r="Q182" i="36"/>
  <c r="Q183" i="36"/>
  <c r="Q207" i="36"/>
  <c r="Q191" i="36"/>
  <c r="Q175" i="36"/>
  <c r="Q187" i="36"/>
  <c r="Q205" i="36"/>
  <c r="Q193" i="36"/>
  <c r="Q201" i="36"/>
  <c r="Q200" i="36"/>
  <c r="Q197" i="36"/>
  <c r="Q180" i="36"/>
  <c r="Q185" i="36"/>
  <c r="Q194" i="36"/>
  <c r="Q184" i="36"/>
  <c r="Q181" i="36"/>
  <c r="Q190" i="36"/>
  <c r="Q177" i="36"/>
  <c r="Q189" i="36"/>
  <c r="Q174" i="36"/>
  <c r="Q192" i="36"/>
  <c r="Q202" i="36"/>
  <c r="L246" i="36"/>
  <c r="L247" i="36"/>
  <c r="L140" i="36"/>
  <c r="L118" i="36"/>
  <c r="L98" i="36"/>
  <c r="L193" i="36" s="1"/>
  <c r="L109" i="36"/>
  <c r="L105" i="36"/>
  <c r="L94" i="36"/>
  <c r="L52" i="36"/>
  <c r="L178" i="36" s="1"/>
  <c r="L238" i="36"/>
  <c r="L240" i="36"/>
  <c r="L147" i="36"/>
  <c r="L110" i="36"/>
  <c r="L91" i="36"/>
  <c r="L83" i="36"/>
  <c r="L93" i="36"/>
  <c r="L72" i="36"/>
  <c r="L201" i="36" s="1"/>
  <c r="L116" i="36"/>
  <c r="L252" i="36"/>
  <c r="L263" i="36"/>
  <c r="L139" i="36"/>
  <c r="L248" i="36"/>
  <c r="L76" i="36"/>
  <c r="L45" i="36"/>
  <c r="L80" i="36"/>
  <c r="L54" i="36"/>
  <c r="L134" i="36"/>
  <c r="L244" i="36"/>
  <c r="L245" i="36"/>
  <c r="L111" i="36"/>
  <c r="L114" i="36"/>
  <c r="L136" i="36"/>
  <c r="L79" i="36"/>
  <c r="L182" i="36" s="1"/>
  <c r="L106" i="36"/>
  <c r="L117" i="36"/>
  <c r="L249" i="36"/>
  <c r="L236" i="36"/>
  <c r="L250" i="36"/>
  <c r="L103" i="36"/>
  <c r="L104" i="36"/>
  <c r="L90" i="36"/>
  <c r="L108" i="36"/>
  <c r="L78" i="36"/>
  <c r="L53" i="36"/>
  <c r="L77" i="36"/>
  <c r="L261" i="36"/>
  <c r="L242" i="36"/>
  <c r="L148" i="36"/>
  <c r="L138" i="36"/>
  <c r="L113" i="36"/>
  <c r="L142" i="36"/>
  <c r="L115" i="36"/>
  <c r="L73" i="36"/>
  <c r="L202" i="36" s="1"/>
  <c r="L95" i="36"/>
  <c r="L262" i="36"/>
  <c r="L135" i="36"/>
  <c r="L191" i="36" s="1"/>
  <c r="L101" i="36"/>
  <c r="L251" i="36"/>
  <c r="L84" i="36"/>
  <c r="L183" i="36" s="1"/>
  <c r="L239" i="36"/>
  <c r="L237" i="36"/>
  <c r="L243" i="36"/>
  <c r="L102" i="36"/>
  <c r="L141" i="36"/>
  <c r="L137" i="36"/>
  <c r="L260" i="36"/>
  <c r="L71" i="36"/>
  <c r="L241" i="36"/>
  <c r="L92" i="36"/>
  <c r="L107" i="36"/>
  <c r="L146" i="36"/>
  <c r="L186" i="36" s="1"/>
  <c r="L55" i="36"/>
  <c r="K152" i="36"/>
  <c r="K165" i="36"/>
  <c r="K160" i="36"/>
  <c r="K159" i="36"/>
  <c r="K161" i="36"/>
  <c r="K166" i="36"/>
  <c r="K153" i="36"/>
  <c r="K164" i="36"/>
  <c r="K154" i="36"/>
  <c r="K155" i="36"/>
  <c r="AC263" i="36"/>
  <c r="AC243" i="36"/>
  <c r="AC239" i="36"/>
  <c r="AC138" i="36"/>
  <c r="AC98" i="36"/>
  <c r="AC244" i="36"/>
  <c r="AC103" i="36"/>
  <c r="AC45" i="36"/>
  <c r="AC79" i="36"/>
  <c r="AC53" i="36"/>
  <c r="AC248" i="36"/>
  <c r="AC247" i="36"/>
  <c r="AC249" i="36"/>
  <c r="AC118" i="36"/>
  <c r="AC91" i="36"/>
  <c r="AC115" i="36"/>
  <c r="AC101" i="36"/>
  <c r="AC142" i="36"/>
  <c r="AC78" i="36"/>
  <c r="AC240" i="36"/>
  <c r="AC262" i="36"/>
  <c r="AC242" i="36"/>
  <c r="AC110" i="36"/>
  <c r="AC141" i="36"/>
  <c r="AC105" i="36"/>
  <c r="AC252" i="36"/>
  <c r="AC111" i="36"/>
  <c r="AC55" i="36"/>
  <c r="AC261" i="36"/>
  <c r="AC250" i="36"/>
  <c r="AC148" i="36"/>
  <c r="AC102" i="36"/>
  <c r="AC136" i="36"/>
  <c r="AC83" i="36"/>
  <c r="AC108" i="36"/>
  <c r="AC71" i="36"/>
  <c r="AC135" i="36"/>
  <c r="AC260" i="36"/>
  <c r="AC238" i="36"/>
  <c r="AC140" i="36"/>
  <c r="AC137" i="36"/>
  <c r="AC116" i="36"/>
  <c r="AC134" i="36"/>
  <c r="AC92" i="36"/>
  <c r="AC93" i="36"/>
  <c r="AC251" i="36"/>
  <c r="AC246" i="36"/>
  <c r="AC146" i="36"/>
  <c r="AC107" i="36"/>
  <c r="AC84" i="36"/>
  <c r="AC113" i="36"/>
  <c r="AC72" i="36"/>
  <c r="AC80" i="36"/>
  <c r="AC76" i="36"/>
  <c r="AC241" i="36"/>
  <c r="AC104" i="36"/>
  <c r="AC147" i="36"/>
  <c r="AC77" i="36"/>
  <c r="AC139" i="36"/>
  <c r="AC54" i="36"/>
  <c r="AC117" i="36"/>
  <c r="AC94" i="36"/>
  <c r="AC109" i="36"/>
  <c r="AC95" i="36"/>
  <c r="AC245" i="36"/>
  <c r="AC106" i="36"/>
  <c r="AC73" i="36"/>
  <c r="AC236" i="36"/>
  <c r="AC114" i="36"/>
  <c r="AC237" i="36"/>
  <c r="AC90" i="36"/>
  <c r="AC52" i="36"/>
  <c r="AE218" i="36"/>
  <c r="AC255" i="36"/>
  <c r="AC87" i="36"/>
  <c r="X213" i="36"/>
  <c r="X61" i="36"/>
  <c r="X211" i="36"/>
  <c r="X60" i="36"/>
  <c r="X212" i="36"/>
  <c r="X59" i="36"/>
  <c r="X216" i="36"/>
  <c r="X64" i="36"/>
  <c r="X67" i="36"/>
  <c r="X222" i="36"/>
  <c r="X214" i="36"/>
  <c r="X215" i="36"/>
  <c r="X44" i="36"/>
  <c r="X223" i="36"/>
  <c r="X217" i="36"/>
  <c r="X68" i="36"/>
  <c r="X58" i="36"/>
  <c r="M131" i="36"/>
  <c r="M128" i="36"/>
  <c r="M125" i="36"/>
  <c r="M123" i="36"/>
  <c r="M129" i="36"/>
  <c r="M124" i="36"/>
  <c r="M126" i="36"/>
  <c r="M122" i="36"/>
  <c r="M127" i="36"/>
  <c r="M121" i="36"/>
  <c r="M228" i="36"/>
  <c r="M130" i="36"/>
  <c r="AE196" i="36"/>
  <c r="AE170" i="36"/>
  <c r="AE195" i="36"/>
  <c r="AE43" i="36"/>
  <c r="O228" i="36"/>
  <c r="O128" i="36"/>
  <c r="O127" i="36"/>
  <c r="O129" i="36"/>
  <c r="O126" i="36"/>
  <c r="O131" i="36"/>
  <c r="O123" i="36"/>
  <c r="O121" i="36"/>
  <c r="O122" i="36"/>
  <c r="O124" i="36"/>
  <c r="O130" i="36"/>
  <c r="O125" i="36"/>
  <c r="U123" i="36"/>
  <c r="U228" i="36"/>
  <c r="U122" i="36"/>
  <c r="U121" i="36"/>
  <c r="U125" i="36"/>
  <c r="U130" i="36"/>
  <c r="U131" i="36"/>
  <c r="U124" i="36"/>
  <c r="U127" i="36"/>
  <c r="U129" i="36"/>
  <c r="U128" i="36"/>
  <c r="U126" i="36"/>
  <c r="G121" i="36"/>
  <c r="G128" i="36"/>
  <c r="G228" i="36"/>
  <c r="G129" i="36"/>
  <c r="G127" i="36"/>
  <c r="G131" i="36"/>
  <c r="G126" i="36"/>
  <c r="G123" i="36"/>
  <c r="G125" i="36"/>
  <c r="G122" i="36"/>
  <c r="G124" i="36"/>
  <c r="G130" i="36"/>
  <c r="AA255" i="36"/>
  <c r="AA87" i="36"/>
  <c r="AH240" i="36"/>
  <c r="AH244" i="36"/>
  <c r="AH142" i="36"/>
  <c r="AH252" i="36"/>
  <c r="AH93" i="36"/>
  <c r="AH77" i="36"/>
  <c r="AH108" i="36"/>
  <c r="AH83" i="36"/>
  <c r="AH45" i="36"/>
  <c r="AH261" i="36"/>
  <c r="AH237" i="36"/>
  <c r="AH141" i="36"/>
  <c r="AH147" i="36"/>
  <c r="AH80" i="36"/>
  <c r="AH146" i="36"/>
  <c r="AH136" i="36"/>
  <c r="AH116" i="36"/>
  <c r="AH106" i="36"/>
  <c r="AH246" i="36"/>
  <c r="AH249" i="36"/>
  <c r="AH113" i="36"/>
  <c r="AH134" i="36"/>
  <c r="AH79" i="36"/>
  <c r="AH109" i="36"/>
  <c r="AH115" i="36"/>
  <c r="AH55" i="36"/>
  <c r="AH84" i="36"/>
  <c r="AH238" i="36"/>
  <c r="AH242" i="36"/>
  <c r="AH105" i="36"/>
  <c r="AH114" i="36"/>
  <c r="AH78" i="36"/>
  <c r="AH98" i="36"/>
  <c r="AH103" i="36"/>
  <c r="AH117" i="36"/>
  <c r="AH138" i="36"/>
  <c r="AH251" i="36"/>
  <c r="AH262" i="36"/>
  <c r="AH247" i="36"/>
  <c r="AH148" i="36"/>
  <c r="AH102" i="36"/>
  <c r="AH71" i="36"/>
  <c r="AH91" i="36"/>
  <c r="AH101" i="36"/>
  <c r="AH54" i="36"/>
  <c r="AH72" i="36"/>
  <c r="AH248" i="36"/>
  <c r="AH239" i="36"/>
  <c r="AH135" i="36"/>
  <c r="AH104" i="36"/>
  <c r="AH111" i="36"/>
  <c r="AH92" i="36"/>
  <c r="AH118" i="36"/>
  <c r="AH107" i="36"/>
  <c r="AH52" i="36"/>
  <c r="AH73" i="36"/>
  <c r="AH243" i="36"/>
  <c r="AH94" i="36"/>
  <c r="AH241" i="36"/>
  <c r="AH263" i="36"/>
  <c r="AH139" i="36"/>
  <c r="AH90" i="36"/>
  <c r="AH236" i="36"/>
  <c r="AH137" i="36"/>
  <c r="AH260" i="36"/>
  <c r="AH110" i="36"/>
  <c r="AH250" i="36"/>
  <c r="AH76" i="36"/>
  <c r="AH140" i="36"/>
  <c r="AH95" i="36"/>
  <c r="AH245" i="36"/>
  <c r="AH53" i="36"/>
  <c r="Z201" i="36"/>
  <c r="Z183" i="36"/>
  <c r="Z186" i="36"/>
  <c r="Z203" i="36"/>
  <c r="Z174" i="36"/>
  <c r="Z193" i="36"/>
  <c r="Z175" i="36"/>
  <c r="Z179" i="36"/>
  <c r="Z194" i="36"/>
  <c r="Z189" i="36"/>
  <c r="Z185" i="36"/>
  <c r="Z202" i="36"/>
  <c r="Z173" i="36"/>
  <c r="Z177" i="36"/>
  <c r="Z198" i="36"/>
  <c r="Z200" i="36"/>
  <c r="Z192" i="36"/>
  <c r="Z190" i="36"/>
  <c r="Z184" i="36"/>
  <c r="Z178" i="36"/>
  <c r="Z207" i="36"/>
  <c r="Z191" i="36"/>
  <c r="Z180" i="36"/>
  <c r="Z205" i="36"/>
  <c r="Z187" i="36"/>
  <c r="Z176" i="36"/>
  <c r="Z206" i="36"/>
  <c r="Z204" i="36"/>
  <c r="Z197" i="36"/>
  <c r="Z181" i="36"/>
  <c r="Z182" i="36"/>
  <c r="E268" i="34"/>
  <c r="X228" i="39" s="1"/>
  <c r="E155" i="34"/>
  <c r="X117" i="39" s="1"/>
  <c r="E166" i="34"/>
  <c r="X129" i="39" s="1"/>
  <c r="E191" i="34"/>
  <c r="X152" i="39" s="1"/>
  <c r="E185" i="34"/>
  <c r="X146" i="39" s="1"/>
  <c r="E187" i="34"/>
  <c r="X148" i="39" s="1"/>
  <c r="E245" i="34"/>
  <c r="X204" i="39" s="1"/>
  <c r="E71" i="34"/>
  <c r="X32" i="39" s="1"/>
  <c r="E237" i="34"/>
  <c r="X196" i="39" s="1"/>
  <c r="E243" i="34"/>
  <c r="X202" i="39" s="1"/>
  <c r="E135" i="34"/>
  <c r="X97" i="39" s="1"/>
  <c r="E147" i="34"/>
  <c r="X109" i="39" s="1"/>
  <c r="E105" i="34"/>
  <c r="X66" i="39" s="1"/>
  <c r="E139" i="34"/>
  <c r="X101" i="39" s="1"/>
  <c r="E137" i="34"/>
  <c r="X99" i="39" s="1"/>
  <c r="E68" i="34"/>
  <c r="X29" i="39" s="1"/>
  <c r="E61" i="34"/>
  <c r="X22" i="39" s="1"/>
  <c r="E226" i="34"/>
  <c r="X187" i="39" s="1"/>
  <c r="E228" i="34"/>
  <c r="X189" i="39" s="1"/>
  <c r="I188" i="36" l="1"/>
  <c r="I219" i="36"/>
  <c r="N219" i="36"/>
  <c r="N221" i="36" s="1"/>
  <c r="J219" i="36"/>
  <c r="J221" i="36" s="1"/>
  <c r="P219" i="36"/>
  <c r="I201" i="36"/>
  <c r="I199" i="36"/>
  <c r="M219" i="36"/>
  <c r="M221" i="36" s="1"/>
  <c r="L219" i="36"/>
  <c r="AJ219" i="36"/>
  <c r="E188" i="34"/>
  <c r="X149" i="39" s="1"/>
  <c r="V219" i="36"/>
  <c r="V221" i="36" s="1"/>
  <c r="AA219" i="36"/>
  <c r="AC219" i="36"/>
  <c r="AD219" i="36"/>
  <c r="AD221" i="36" s="1"/>
  <c r="Y219" i="36"/>
  <c r="Y221" i="36" s="1"/>
  <c r="O219" i="36"/>
  <c r="O221" i="36" s="1"/>
  <c r="AE219" i="36"/>
  <c r="AE221" i="36" s="1"/>
  <c r="R219" i="36"/>
  <c r="AI219" i="36"/>
  <c r="W219" i="36"/>
  <c r="X219" i="36"/>
  <c r="T219" i="36"/>
  <c r="T221" i="36" s="1"/>
  <c r="AG219" i="36"/>
  <c r="AG221" i="36" s="1"/>
  <c r="H219" i="36"/>
  <c r="Q219" i="36"/>
  <c r="G219" i="36"/>
  <c r="G221" i="36" s="1"/>
  <c r="U219" i="36"/>
  <c r="U221" i="36" s="1"/>
  <c r="K219" i="36"/>
  <c r="AF219" i="36"/>
  <c r="AB219" i="36"/>
  <c r="AB221" i="36" s="1"/>
  <c r="AH219" i="36"/>
  <c r="AH221" i="36" s="1"/>
  <c r="S219" i="36"/>
  <c r="Z219" i="36"/>
  <c r="H199" i="36"/>
  <c r="G199" i="36"/>
  <c r="U188" i="38"/>
  <c r="U199" i="38"/>
  <c r="U208" i="38"/>
  <c r="AE188" i="38"/>
  <c r="AE199" i="38"/>
  <c r="AE208" i="38"/>
  <c r="AH199" i="38"/>
  <c r="AH188" i="38"/>
  <c r="AH208" i="38"/>
  <c r="P188" i="38"/>
  <c r="P208" i="38"/>
  <c r="P199" i="38"/>
  <c r="S188" i="38"/>
  <c r="S199" i="38"/>
  <c r="S208" i="38"/>
  <c r="AB188" i="38"/>
  <c r="AB199" i="38"/>
  <c r="AB208" i="38"/>
  <c r="AG188" i="38"/>
  <c r="AG199" i="38"/>
  <c r="AG208" i="38"/>
  <c r="W188" i="38"/>
  <c r="W199" i="38"/>
  <c r="W208" i="38"/>
  <c r="Z188" i="38"/>
  <c r="Z199" i="38"/>
  <c r="Z208" i="38"/>
  <c r="AD188" i="38"/>
  <c r="AD199" i="38"/>
  <c r="AD208" i="38"/>
  <c r="AI188" i="38"/>
  <c r="AI199" i="38"/>
  <c r="AI208" i="38"/>
  <c r="X188" i="38"/>
  <c r="X208" i="38"/>
  <c r="X199" i="38"/>
  <c r="V188" i="38"/>
  <c r="V199" i="38"/>
  <c r="V208" i="38"/>
  <c r="AF188" i="38"/>
  <c r="AF199" i="38"/>
  <c r="AF208" i="38"/>
  <c r="Q188" i="38"/>
  <c r="Q199" i="38"/>
  <c r="Q208" i="38"/>
  <c r="AA188" i="38"/>
  <c r="AA208" i="38"/>
  <c r="AA199" i="38"/>
  <c r="Y188" i="38"/>
  <c r="Y199" i="38"/>
  <c r="Y208" i="38"/>
  <c r="O188" i="38"/>
  <c r="O199" i="38"/>
  <c r="O208" i="38"/>
  <c r="R188" i="38"/>
  <c r="R199" i="38"/>
  <c r="R208" i="38"/>
  <c r="AJ188" i="38"/>
  <c r="AJ199" i="38"/>
  <c r="AJ208" i="38"/>
  <c r="T188" i="38"/>
  <c r="T199" i="38"/>
  <c r="T208" i="38"/>
  <c r="AC188" i="38"/>
  <c r="AC199" i="38"/>
  <c r="AC208" i="38"/>
  <c r="M188" i="38"/>
  <c r="P258" i="38"/>
  <c r="P259" i="38"/>
  <c r="Q259" i="38"/>
  <c r="Q258" i="38"/>
  <c r="Z259" i="38"/>
  <c r="Z258" i="38"/>
  <c r="K258" i="38"/>
  <c r="K259" i="38"/>
  <c r="N258" i="38"/>
  <c r="N259" i="38"/>
  <c r="J259" i="38"/>
  <c r="J258" i="38"/>
  <c r="H259" i="38"/>
  <c r="H258" i="38"/>
  <c r="AJ258" i="38"/>
  <c r="AJ259" i="38"/>
  <c r="T259" i="38"/>
  <c r="T258" i="38"/>
  <c r="AB259" i="38"/>
  <c r="AB258" i="38"/>
  <c r="M258" i="38"/>
  <c r="M259" i="38"/>
  <c r="W258" i="38"/>
  <c r="W259" i="38"/>
  <c r="AA259" i="38"/>
  <c r="AA258" i="38"/>
  <c r="AD258" i="38"/>
  <c r="AD259" i="38"/>
  <c r="Y258" i="38"/>
  <c r="Y259" i="38"/>
  <c r="AC258" i="38"/>
  <c r="AC259" i="38"/>
  <c r="I258" i="38"/>
  <c r="I259" i="38"/>
  <c r="AH258" i="38"/>
  <c r="AH259" i="38"/>
  <c r="L259" i="38"/>
  <c r="L258" i="38"/>
  <c r="S259" i="38"/>
  <c r="S258" i="38"/>
  <c r="V258" i="38"/>
  <c r="V259" i="38"/>
  <c r="U259" i="38"/>
  <c r="U258" i="38"/>
  <c r="AF258" i="38"/>
  <c r="AF259" i="38"/>
  <c r="R259" i="38"/>
  <c r="R258" i="38"/>
  <c r="AE259" i="38"/>
  <c r="AE258" i="38"/>
  <c r="O258" i="38"/>
  <c r="O259" i="38"/>
  <c r="X258" i="38"/>
  <c r="X259" i="38"/>
  <c r="G259" i="38"/>
  <c r="G258" i="38"/>
  <c r="AG258" i="38"/>
  <c r="AG259" i="38"/>
  <c r="AI259" i="38"/>
  <c r="AI258" i="38"/>
  <c r="O231" i="38"/>
  <c r="O230" i="38"/>
  <c r="O227" i="38"/>
  <c r="O226" i="38"/>
  <c r="X231" i="38"/>
  <c r="X230" i="38"/>
  <c r="X227" i="38"/>
  <c r="X226" i="38"/>
  <c r="H231" i="38"/>
  <c r="H230" i="38"/>
  <c r="H227" i="38"/>
  <c r="H226" i="38"/>
  <c r="AG231" i="38"/>
  <c r="AG230" i="38"/>
  <c r="AG227" i="38"/>
  <c r="AG226" i="38"/>
  <c r="AA230" i="38"/>
  <c r="AA231" i="38"/>
  <c r="AA227" i="38"/>
  <c r="AA226" i="38"/>
  <c r="AD230" i="38"/>
  <c r="AD231" i="38"/>
  <c r="AD226" i="38"/>
  <c r="AD227" i="38"/>
  <c r="AF231" i="38"/>
  <c r="AF230" i="38"/>
  <c r="AF227" i="38"/>
  <c r="AF226" i="38"/>
  <c r="Q231" i="38"/>
  <c r="Q230" i="38"/>
  <c r="Q227" i="38"/>
  <c r="Q226" i="38"/>
  <c r="Z230" i="38"/>
  <c r="Z231" i="38"/>
  <c r="Z227" i="38"/>
  <c r="Z226" i="38"/>
  <c r="I231" i="38"/>
  <c r="I230" i="38"/>
  <c r="I227" i="38"/>
  <c r="I226" i="38"/>
  <c r="AJ231" i="38"/>
  <c r="AJ230" i="38"/>
  <c r="AJ227" i="38"/>
  <c r="AJ226" i="38"/>
  <c r="U230" i="38"/>
  <c r="U231" i="38"/>
  <c r="U226" i="38"/>
  <c r="U227" i="38"/>
  <c r="AC230" i="38"/>
  <c r="AC231" i="38"/>
  <c r="AC226" i="38"/>
  <c r="AC227" i="38"/>
  <c r="M230" i="38"/>
  <c r="M231" i="38"/>
  <c r="M226" i="38"/>
  <c r="M227" i="38"/>
  <c r="J230" i="38"/>
  <c r="J231" i="38"/>
  <c r="J227" i="38"/>
  <c r="J226" i="38"/>
  <c r="W231" i="38"/>
  <c r="W230" i="38"/>
  <c r="W226" i="38"/>
  <c r="W227" i="38"/>
  <c r="S230" i="38"/>
  <c r="S231" i="38"/>
  <c r="S227" i="38"/>
  <c r="S226" i="38"/>
  <c r="V230" i="38"/>
  <c r="V231" i="38"/>
  <c r="V226" i="38"/>
  <c r="V227" i="38"/>
  <c r="G231" i="38"/>
  <c r="G230" i="38"/>
  <c r="G226" i="38"/>
  <c r="G227" i="38"/>
  <c r="AE231" i="38"/>
  <c r="AE230" i="38"/>
  <c r="AE227" i="38"/>
  <c r="AE226" i="38"/>
  <c r="P231" i="38"/>
  <c r="P230" i="38"/>
  <c r="P227" i="38"/>
  <c r="P226" i="38"/>
  <c r="Y231" i="38"/>
  <c r="Y230" i="38"/>
  <c r="Y227" i="38"/>
  <c r="Y226" i="38"/>
  <c r="AH230" i="38"/>
  <c r="AH231" i="38"/>
  <c r="AH227" i="38"/>
  <c r="AH226" i="38"/>
  <c r="R230" i="38"/>
  <c r="R231" i="38"/>
  <c r="R227" i="38"/>
  <c r="R226" i="38"/>
  <c r="AI230" i="38"/>
  <c r="AI231" i="38"/>
  <c r="AI227" i="38"/>
  <c r="AI226" i="38"/>
  <c r="AB231" i="38"/>
  <c r="AB230" i="38"/>
  <c r="AB227" i="38"/>
  <c r="AB226" i="38"/>
  <c r="L231" i="38"/>
  <c r="L230" i="38"/>
  <c r="L227" i="38"/>
  <c r="L226" i="38"/>
  <c r="K230" i="38"/>
  <c r="K231" i="38"/>
  <c r="K227" i="38"/>
  <c r="K226" i="38"/>
  <c r="N230" i="38"/>
  <c r="N231" i="38"/>
  <c r="N226" i="38"/>
  <c r="N227" i="38"/>
  <c r="T231" i="38"/>
  <c r="T230" i="38"/>
  <c r="T226" i="38"/>
  <c r="T227" i="38"/>
  <c r="Y149" i="38"/>
  <c r="S149" i="38"/>
  <c r="P149" i="38"/>
  <c r="J149" i="38"/>
  <c r="AF149" i="38"/>
  <c r="H149" i="38"/>
  <c r="AA149" i="38"/>
  <c r="V149" i="38"/>
  <c r="AI149" i="38"/>
  <c r="T149" i="38"/>
  <c r="Z149" i="38"/>
  <c r="O149" i="38"/>
  <c r="AC149" i="38"/>
  <c r="Q149" i="38"/>
  <c r="AJ149" i="38"/>
  <c r="X149" i="38"/>
  <c r="L149" i="38"/>
  <c r="AE149" i="38"/>
  <c r="K149" i="38"/>
  <c r="R149" i="38"/>
  <c r="G149" i="38"/>
  <c r="N149" i="38"/>
  <c r="AG149" i="38"/>
  <c r="U149" i="38"/>
  <c r="I149" i="38"/>
  <c r="AB149" i="38"/>
  <c r="AH149" i="38"/>
  <c r="W149" i="38"/>
  <c r="AD149" i="38"/>
  <c r="E149" i="36"/>
  <c r="Y111" i="39" s="1"/>
  <c r="N152" i="38"/>
  <c r="N153" i="38"/>
  <c r="N156" i="38"/>
  <c r="N208" i="38" s="1"/>
  <c r="N154" i="38"/>
  <c r="N155" i="38"/>
  <c r="N159" i="38"/>
  <c r="N160" i="38"/>
  <c r="N161" i="38"/>
  <c r="N162" i="38"/>
  <c r="AG156" i="38"/>
  <c r="AG152" i="38"/>
  <c r="AG154" i="38"/>
  <c r="AG155" i="38"/>
  <c r="AG153" i="38"/>
  <c r="AG159" i="38"/>
  <c r="AG160" i="38"/>
  <c r="AG161" i="38"/>
  <c r="AG162" i="38"/>
  <c r="U153" i="38"/>
  <c r="U154" i="38"/>
  <c r="U152" i="38"/>
  <c r="U156" i="38"/>
  <c r="U155" i="38"/>
  <c r="U159" i="38"/>
  <c r="U160" i="38"/>
  <c r="U161" i="38"/>
  <c r="U162" i="38"/>
  <c r="I155" i="38"/>
  <c r="I152" i="38"/>
  <c r="I197" i="38" s="1"/>
  <c r="I154" i="38"/>
  <c r="I200" i="38" s="1"/>
  <c r="I153" i="38"/>
  <c r="I156" i="38"/>
  <c r="I208" i="38" s="1"/>
  <c r="I159" i="38"/>
  <c r="I160" i="38"/>
  <c r="I161" i="38"/>
  <c r="I162" i="38"/>
  <c r="AB155" i="38"/>
  <c r="AB152" i="38"/>
  <c r="AB153" i="38"/>
  <c r="AB156" i="38"/>
  <c r="AB154" i="38"/>
  <c r="AB159" i="38"/>
  <c r="AB160" i="38"/>
  <c r="AB161" i="38"/>
  <c r="AB162" i="38"/>
  <c r="P153" i="38"/>
  <c r="P154" i="38"/>
  <c r="P156" i="38"/>
  <c r="P155" i="38"/>
  <c r="P152" i="38"/>
  <c r="P159" i="38"/>
  <c r="P160" i="38"/>
  <c r="P161" i="38"/>
  <c r="P162" i="38"/>
  <c r="AH154" i="38"/>
  <c r="AH155" i="38"/>
  <c r="AH152" i="38"/>
  <c r="AH156" i="38"/>
  <c r="AH153" i="38"/>
  <c r="AH159" i="38"/>
  <c r="AH160" i="38"/>
  <c r="AH161" i="38"/>
  <c r="AH162" i="38"/>
  <c r="W156" i="38"/>
  <c r="W154" i="38"/>
  <c r="W155" i="38"/>
  <c r="W153" i="38"/>
  <c r="W152" i="38"/>
  <c r="W159" i="38"/>
  <c r="W160" i="38"/>
  <c r="W161" i="38"/>
  <c r="W162" i="38"/>
  <c r="AA156" i="38"/>
  <c r="AA155" i="38"/>
  <c r="AA152" i="38"/>
  <c r="AA153" i="38"/>
  <c r="AA154" i="38"/>
  <c r="AA159" i="38"/>
  <c r="AA160" i="38"/>
  <c r="AA161" i="38"/>
  <c r="AA162" i="38"/>
  <c r="J154" i="38"/>
  <c r="J200" i="38" s="1"/>
  <c r="J156" i="38"/>
  <c r="J208" i="38" s="1"/>
  <c r="J155" i="38"/>
  <c r="J152" i="38"/>
  <c r="J197" i="38" s="1"/>
  <c r="J153" i="38"/>
  <c r="J159" i="38"/>
  <c r="J160" i="38"/>
  <c r="J161" i="38"/>
  <c r="J162" i="38"/>
  <c r="AI152" i="38"/>
  <c r="AI153" i="38"/>
  <c r="AI155" i="38"/>
  <c r="AI156" i="38"/>
  <c r="AI154" i="38"/>
  <c r="AI159" i="38"/>
  <c r="AI160" i="38"/>
  <c r="AI161" i="38"/>
  <c r="AI162" i="38"/>
  <c r="AD152" i="38"/>
  <c r="AD153" i="38"/>
  <c r="AD156" i="38"/>
  <c r="AD154" i="38"/>
  <c r="AD155" i="38"/>
  <c r="AD159" i="38"/>
  <c r="AD160" i="38"/>
  <c r="AD161" i="38"/>
  <c r="AD162" i="38"/>
  <c r="Y156" i="38"/>
  <c r="Y155" i="38"/>
  <c r="Y154" i="38"/>
  <c r="Y152" i="38"/>
  <c r="Y153" i="38"/>
  <c r="Y159" i="38"/>
  <c r="Y160" i="38"/>
  <c r="Y161" i="38"/>
  <c r="Y162" i="38"/>
  <c r="M152" i="38"/>
  <c r="M197" i="38" s="1"/>
  <c r="M153" i="38"/>
  <c r="M154" i="38"/>
  <c r="M200" i="38" s="1"/>
  <c r="M155" i="38"/>
  <c r="M156" i="38"/>
  <c r="M208" i="38" s="1"/>
  <c r="M159" i="38"/>
  <c r="M160" i="38"/>
  <c r="M161" i="38"/>
  <c r="M162" i="38"/>
  <c r="AF153" i="38"/>
  <c r="AF154" i="38"/>
  <c r="AF156" i="38"/>
  <c r="AF155" i="38"/>
  <c r="AF152" i="38"/>
  <c r="AF159" i="38"/>
  <c r="AF160" i="38"/>
  <c r="AF161" i="38"/>
  <c r="AF162" i="38"/>
  <c r="T155" i="38"/>
  <c r="T153" i="38"/>
  <c r="T156" i="38"/>
  <c r="T152" i="38"/>
  <c r="T154" i="38"/>
  <c r="T159" i="38"/>
  <c r="T160" i="38"/>
  <c r="T161" i="38"/>
  <c r="T162" i="38"/>
  <c r="H156" i="38"/>
  <c r="H208" i="38" s="1"/>
  <c r="H153" i="38"/>
  <c r="H155" i="38"/>
  <c r="H154" i="38"/>
  <c r="H200" i="38" s="1"/>
  <c r="H152" i="38"/>
  <c r="H197" i="38" s="1"/>
  <c r="H159" i="38"/>
  <c r="H160" i="38"/>
  <c r="H161" i="38"/>
  <c r="H162" i="38"/>
  <c r="S152" i="38"/>
  <c r="S153" i="38"/>
  <c r="S155" i="38"/>
  <c r="S156" i="38"/>
  <c r="S154" i="38"/>
  <c r="S159" i="38"/>
  <c r="S160" i="38"/>
  <c r="S161" i="38"/>
  <c r="S162" i="38"/>
  <c r="Z154" i="38"/>
  <c r="Z155" i="38"/>
  <c r="Z152" i="38"/>
  <c r="Z153" i="38"/>
  <c r="Z156" i="38"/>
  <c r="Z159" i="38"/>
  <c r="Z160" i="38"/>
  <c r="Z161" i="38"/>
  <c r="Z162" i="38"/>
  <c r="O153" i="38"/>
  <c r="O156" i="38"/>
  <c r="O154" i="38"/>
  <c r="O155" i="38"/>
  <c r="O152" i="38"/>
  <c r="O159" i="38"/>
  <c r="O160" i="38"/>
  <c r="O161" i="38"/>
  <c r="O162" i="38"/>
  <c r="V152" i="38"/>
  <c r="V154" i="38"/>
  <c r="V155" i="38"/>
  <c r="V153" i="38"/>
  <c r="V156" i="38"/>
  <c r="V159" i="38"/>
  <c r="V160" i="38"/>
  <c r="V161" i="38"/>
  <c r="V162" i="38"/>
  <c r="AC156" i="38"/>
  <c r="AC152" i="38"/>
  <c r="AC153" i="38"/>
  <c r="AC154" i="38"/>
  <c r="AC155" i="38"/>
  <c r="AC159" i="38"/>
  <c r="AC160" i="38"/>
  <c r="AC161" i="38"/>
  <c r="AC162" i="38"/>
  <c r="Q156" i="38"/>
  <c r="Q154" i="38"/>
  <c r="Q155" i="38"/>
  <c r="Q152" i="38"/>
  <c r="Q153" i="38"/>
  <c r="Q159" i="38"/>
  <c r="Q160" i="38"/>
  <c r="Q161" i="38"/>
  <c r="Q162" i="38"/>
  <c r="AJ155" i="38"/>
  <c r="AJ153" i="38"/>
  <c r="AJ156" i="38"/>
  <c r="AJ154" i="38"/>
  <c r="AJ152" i="38"/>
  <c r="AJ159" i="38"/>
  <c r="AJ160" i="38"/>
  <c r="AJ161" i="38"/>
  <c r="AJ162" i="38"/>
  <c r="X153" i="38"/>
  <c r="X155" i="38"/>
  <c r="X156" i="38"/>
  <c r="X154" i="38"/>
  <c r="X152" i="38"/>
  <c r="X159" i="38"/>
  <c r="X160" i="38"/>
  <c r="X161" i="38"/>
  <c r="X162" i="38"/>
  <c r="L155" i="38"/>
  <c r="L152" i="38"/>
  <c r="L197" i="38" s="1"/>
  <c r="L156" i="38"/>
  <c r="L208" i="38" s="1"/>
  <c r="L153" i="38"/>
  <c r="L154" i="38"/>
  <c r="L200" i="38" s="1"/>
  <c r="L159" i="38"/>
  <c r="L160" i="38"/>
  <c r="L161" i="38"/>
  <c r="L162" i="38"/>
  <c r="K155" i="38"/>
  <c r="K152" i="38"/>
  <c r="K197" i="38" s="1"/>
  <c r="K156" i="38"/>
  <c r="K208" i="38" s="1"/>
  <c r="K153" i="38"/>
  <c r="K154" i="38"/>
  <c r="K200" i="38" s="1"/>
  <c r="K159" i="38"/>
  <c r="K160" i="38"/>
  <c r="K161" i="38"/>
  <c r="K162" i="38"/>
  <c r="AE155" i="38"/>
  <c r="AE153" i="38"/>
  <c r="AE156" i="38"/>
  <c r="AE154" i="38"/>
  <c r="AE152" i="38"/>
  <c r="AE159" i="38"/>
  <c r="AE160" i="38"/>
  <c r="AE161" i="38"/>
  <c r="AE162" i="38"/>
  <c r="R154" i="38"/>
  <c r="R155" i="38"/>
  <c r="R152" i="38"/>
  <c r="R153" i="38"/>
  <c r="R156" i="38"/>
  <c r="R159" i="38"/>
  <c r="R160" i="38"/>
  <c r="R161" i="38"/>
  <c r="R162" i="38"/>
  <c r="G154" i="38"/>
  <c r="G200" i="38" s="1"/>
  <c r="G155" i="38"/>
  <c r="G156" i="38"/>
  <c r="G208" i="38" s="1"/>
  <c r="G153" i="38"/>
  <c r="G152" i="38"/>
  <c r="G197" i="38" s="1"/>
  <c r="G159" i="38"/>
  <c r="G160" i="38"/>
  <c r="G161" i="38"/>
  <c r="G162" i="38"/>
  <c r="K143" i="38"/>
  <c r="I112" i="38"/>
  <c r="Y112" i="38"/>
  <c r="AE143" i="38"/>
  <c r="U112" i="38"/>
  <c r="AB112" i="38"/>
  <c r="AI112" i="38"/>
  <c r="R143" i="38"/>
  <c r="G143" i="38"/>
  <c r="N143" i="38"/>
  <c r="AG143" i="38"/>
  <c r="W112" i="38"/>
  <c r="U143" i="38"/>
  <c r="AD112" i="38"/>
  <c r="M143" i="38"/>
  <c r="T143" i="38"/>
  <c r="AI143" i="38"/>
  <c r="I143" i="38"/>
  <c r="AB143" i="38"/>
  <c r="P143" i="38"/>
  <c r="AH143" i="38"/>
  <c r="W143" i="38"/>
  <c r="J143" i="38"/>
  <c r="AD143" i="38"/>
  <c r="E143" i="36"/>
  <c r="Y105" i="39" s="1"/>
  <c r="Y143" i="38"/>
  <c r="AF143" i="38"/>
  <c r="AC112" i="38"/>
  <c r="H143" i="38"/>
  <c r="Z143" i="38"/>
  <c r="S143" i="38"/>
  <c r="P112" i="38"/>
  <c r="Q112" i="38"/>
  <c r="O143" i="38"/>
  <c r="AA143" i="38"/>
  <c r="V143" i="38"/>
  <c r="AC143" i="38"/>
  <c r="S112" i="38"/>
  <c r="Q143" i="38"/>
  <c r="AJ143" i="38"/>
  <c r="X143" i="38"/>
  <c r="N112" i="38"/>
  <c r="L143" i="38"/>
  <c r="H112" i="38"/>
  <c r="R112" i="38"/>
  <c r="X112" i="38"/>
  <c r="M112" i="38"/>
  <c r="AG112" i="38"/>
  <c r="T112" i="38"/>
  <c r="E112" i="36"/>
  <c r="Y73" i="39" s="1"/>
  <c r="O112" i="38"/>
  <c r="AH112" i="38"/>
  <c r="V112" i="38"/>
  <c r="J112" i="38"/>
  <c r="AJ112" i="38"/>
  <c r="K112" i="38"/>
  <c r="L112" i="38"/>
  <c r="AE112" i="38"/>
  <c r="F110" i="38"/>
  <c r="G112" i="38"/>
  <c r="Z112" i="38"/>
  <c r="AF112" i="38"/>
  <c r="E142" i="36"/>
  <c r="Y104" i="39" s="1"/>
  <c r="I221" i="36"/>
  <c r="E219" i="34"/>
  <c r="X180" i="39" s="1"/>
  <c r="X237" i="39" s="1"/>
  <c r="G201" i="36"/>
  <c r="E201" i="36" s="1"/>
  <c r="Y162" i="39" s="1"/>
  <c r="E201" i="34"/>
  <c r="X162" i="39" s="1"/>
  <c r="R221" i="36"/>
  <c r="P221" i="36"/>
  <c r="E208" i="36"/>
  <c r="Y169" i="39" s="1"/>
  <c r="AC221" i="36"/>
  <c r="AJ221" i="36"/>
  <c r="Q221" i="36"/>
  <c r="E175" i="36"/>
  <c r="Y136" i="39" s="1"/>
  <c r="E184" i="36"/>
  <c r="Y145" i="39" s="1"/>
  <c r="E122" i="36"/>
  <c r="Y83" i="39" s="1"/>
  <c r="E129" i="36"/>
  <c r="Y90" i="39" s="1"/>
  <c r="E267" i="36"/>
  <c r="Y227" i="39" s="1"/>
  <c r="G197" i="36"/>
  <c r="E152" i="36"/>
  <c r="Y114" i="39" s="1"/>
  <c r="E175" i="34"/>
  <c r="X136" i="39" s="1"/>
  <c r="E214" i="36"/>
  <c r="Y175" i="39" s="1"/>
  <c r="E64" i="36"/>
  <c r="Y25" i="39" s="1"/>
  <c r="E198" i="36"/>
  <c r="Y159" i="39" s="1"/>
  <c r="E177" i="36"/>
  <c r="Y138" i="39" s="1"/>
  <c r="E147" i="36"/>
  <c r="Y109" i="39" s="1"/>
  <c r="E101" i="36"/>
  <c r="Y62" i="39" s="1"/>
  <c r="E146" i="36"/>
  <c r="Y108" i="39" s="1"/>
  <c r="E134" i="36"/>
  <c r="Y96" i="39" s="1"/>
  <c r="E117" i="36"/>
  <c r="Y78" i="39" s="1"/>
  <c r="E104" i="36"/>
  <c r="Y65" i="39" s="1"/>
  <c r="E90" i="36"/>
  <c r="Y51" i="39" s="1"/>
  <c r="E91" i="36"/>
  <c r="Y52" i="39" s="1"/>
  <c r="E79" i="36"/>
  <c r="Y40" i="39" s="1"/>
  <c r="E246" i="36"/>
  <c r="Y205" i="39" s="1"/>
  <c r="R264" i="38"/>
  <c r="AE264" i="38"/>
  <c r="AA214" i="38"/>
  <c r="AA44" i="38"/>
  <c r="AA212" i="38"/>
  <c r="AA60" i="38"/>
  <c r="AA213" i="38"/>
  <c r="AA59" i="38"/>
  <c r="AA223" i="38"/>
  <c r="AA216" i="38"/>
  <c r="AA58" i="38"/>
  <c r="AA215" i="38"/>
  <c r="AA67" i="38"/>
  <c r="AA222" i="38"/>
  <c r="AA64" i="38"/>
  <c r="AA217" i="38"/>
  <c r="AA61" i="38"/>
  <c r="AA211" i="38"/>
  <c r="AA68" i="38"/>
  <c r="AJ268" i="38"/>
  <c r="AJ267" i="38"/>
  <c r="AJ196" i="38"/>
  <c r="AJ170" i="38"/>
  <c r="AJ195" i="38"/>
  <c r="AJ43" i="38"/>
  <c r="Y214" i="38"/>
  <c r="Y68" i="38"/>
  <c r="Y215" i="38"/>
  <c r="Y67" i="38"/>
  <c r="Y223" i="38"/>
  <c r="Y44" i="38"/>
  <c r="Y212" i="38"/>
  <c r="Y58" i="38"/>
  <c r="Y217" i="38"/>
  <c r="Y222" i="38"/>
  <c r="Y60" i="38"/>
  <c r="Y216" i="38"/>
  <c r="Y61" i="38"/>
  <c r="Y213" i="38"/>
  <c r="Y59" i="38"/>
  <c r="Y211" i="38"/>
  <c r="Y64" i="38"/>
  <c r="AJ164" i="38"/>
  <c r="AJ165" i="38"/>
  <c r="AJ166" i="38"/>
  <c r="Z218" i="38"/>
  <c r="Y261" i="38"/>
  <c r="Y262" i="38"/>
  <c r="Y237" i="38"/>
  <c r="Y134" i="38"/>
  <c r="Y92" i="38"/>
  <c r="Y116" i="38"/>
  <c r="Y118" i="38"/>
  <c r="Y91" i="38"/>
  <c r="Y78" i="38"/>
  <c r="Y246" i="38"/>
  <c r="Y248" i="38"/>
  <c r="Y244" i="38"/>
  <c r="Y115" i="38"/>
  <c r="Y77" i="38"/>
  <c r="Y109" i="38"/>
  <c r="Y71" i="38"/>
  <c r="Y72" i="38"/>
  <c r="Y111" i="38"/>
  <c r="Y251" i="38"/>
  <c r="Y240" i="38"/>
  <c r="Y146" i="38"/>
  <c r="Y148" i="38"/>
  <c r="Y101" i="38"/>
  <c r="Y80" i="38"/>
  <c r="Y114" i="38"/>
  <c r="Y55" i="38"/>
  <c r="Y243" i="38"/>
  <c r="Y245" i="38"/>
  <c r="Y138" i="38"/>
  <c r="Y142" i="38"/>
  <c r="Y104" i="38"/>
  <c r="Y95" i="38"/>
  <c r="Y103" i="38"/>
  <c r="Y105" i="38"/>
  <c r="Y54" i="38"/>
  <c r="Y236" i="38"/>
  <c r="Y238" i="38"/>
  <c r="Y136" i="38"/>
  <c r="Y135" i="38"/>
  <c r="Y90" i="38"/>
  <c r="Y73" i="38"/>
  <c r="Y102" i="38"/>
  <c r="Y108" i="38"/>
  <c r="Y53" i="38"/>
  <c r="Y250" i="38"/>
  <c r="Y263" i="38"/>
  <c r="Y260" i="38"/>
  <c r="Y141" i="38"/>
  <c r="Y137" i="38"/>
  <c r="Y84" i="38"/>
  <c r="Y113" i="38"/>
  <c r="Y98" i="38"/>
  <c r="Y83" i="38"/>
  <c r="Y45" i="38"/>
  <c r="Y242" i="38"/>
  <c r="Y252" i="38"/>
  <c r="Y239" i="38"/>
  <c r="Y117" i="38"/>
  <c r="Y140" i="38"/>
  <c r="Y52" i="38"/>
  <c r="Y79" i="38"/>
  <c r="Y94" i="38"/>
  <c r="Y76" i="38"/>
  <c r="Y249" i="38"/>
  <c r="Y241" i="38"/>
  <c r="Y247" i="38"/>
  <c r="Y147" i="38"/>
  <c r="Y106" i="38"/>
  <c r="Y139" i="38"/>
  <c r="Y107" i="38"/>
  <c r="Y93" i="38"/>
  <c r="Y110" i="38"/>
  <c r="W255" i="38"/>
  <c r="W87" i="38"/>
  <c r="O264" i="38"/>
  <c r="O213" i="38"/>
  <c r="O58" i="38"/>
  <c r="O217" i="38"/>
  <c r="O64" i="38"/>
  <c r="O214" i="38"/>
  <c r="O67" i="38"/>
  <c r="O212" i="38"/>
  <c r="O44" i="38"/>
  <c r="O216" i="38"/>
  <c r="O60" i="38"/>
  <c r="O222" i="38"/>
  <c r="O211" i="38"/>
  <c r="O59" i="38"/>
  <c r="O223" i="38"/>
  <c r="O61" i="38"/>
  <c r="O215" i="38"/>
  <c r="O68" i="38"/>
  <c r="Q43" i="38"/>
  <c r="Q268" i="38"/>
  <c r="Q267" i="38"/>
  <c r="Q195" i="38"/>
  <c r="Q170" i="38"/>
  <c r="Q196" i="38"/>
  <c r="Y87" i="38"/>
  <c r="Y255" i="38"/>
  <c r="Z228" i="38"/>
  <c r="Z122" i="38"/>
  <c r="Z131" i="38"/>
  <c r="Z127" i="38"/>
  <c r="Z123" i="38"/>
  <c r="Z125" i="38"/>
  <c r="Z129" i="38"/>
  <c r="Z130" i="38"/>
  <c r="Z121" i="38"/>
  <c r="Z124" i="38"/>
  <c r="Z126" i="38"/>
  <c r="Z128" i="38"/>
  <c r="X165" i="38"/>
  <c r="X164" i="38"/>
  <c r="X166" i="38"/>
  <c r="W191" i="38"/>
  <c r="W186" i="38"/>
  <c r="W176" i="38"/>
  <c r="W185" i="38"/>
  <c r="W177" i="38"/>
  <c r="W183" i="38"/>
  <c r="W174" i="38"/>
  <c r="W205" i="38"/>
  <c r="W187" i="38"/>
  <c r="W207" i="38"/>
  <c r="W201" i="38"/>
  <c r="W197" i="38"/>
  <c r="W180" i="38"/>
  <c r="W204" i="38"/>
  <c r="W200" i="38"/>
  <c r="W189" i="38"/>
  <c r="W173" i="38"/>
  <c r="W175" i="38"/>
  <c r="W193" i="38"/>
  <c r="W181" i="38"/>
  <c r="W190" i="38"/>
  <c r="W184" i="38"/>
  <c r="W192" i="38"/>
  <c r="W194" i="38"/>
  <c r="W198" i="38"/>
  <c r="W203" i="38"/>
  <c r="W182" i="38"/>
  <c r="W202" i="38"/>
  <c r="W179" i="38"/>
  <c r="W178" i="38"/>
  <c r="W206" i="38"/>
  <c r="Z191" i="38"/>
  <c r="Z176" i="38"/>
  <c r="Z174" i="38"/>
  <c r="Z180" i="38"/>
  <c r="Z183" i="38"/>
  <c r="Z201" i="38"/>
  <c r="Z177" i="38"/>
  <c r="Z175" i="38"/>
  <c r="Z202" i="38"/>
  <c r="Z197" i="38"/>
  <c r="Z189" i="38"/>
  <c r="Z203" i="38"/>
  <c r="Z194" i="38"/>
  <c r="Z190" i="38"/>
  <c r="Z182" i="38"/>
  <c r="Z198" i="38"/>
  <c r="Z186" i="38"/>
  <c r="Z178" i="38"/>
  <c r="Z173" i="38"/>
  <c r="Z185" i="38"/>
  <c r="Z200" i="38"/>
  <c r="Z205" i="38"/>
  <c r="Z207" i="38"/>
  <c r="Z204" i="38"/>
  <c r="Z181" i="38"/>
  <c r="Z187" i="38"/>
  <c r="Z179" i="38"/>
  <c r="Z193" i="38"/>
  <c r="Z192" i="38"/>
  <c r="Z184" i="38"/>
  <c r="Z206" i="38"/>
  <c r="I218" i="38"/>
  <c r="AH215" i="38"/>
  <c r="AH68" i="38"/>
  <c r="AH222" i="38"/>
  <c r="AH58" i="38"/>
  <c r="AH217" i="38"/>
  <c r="AH64" i="38"/>
  <c r="AH212" i="38"/>
  <c r="AH59" i="38"/>
  <c r="AH211" i="38"/>
  <c r="AH67" i="38"/>
  <c r="AH214" i="38"/>
  <c r="AH44" i="38"/>
  <c r="AH216" i="38"/>
  <c r="AH213" i="38"/>
  <c r="AH61" i="38"/>
  <c r="AH223" i="38"/>
  <c r="AH60" i="38"/>
  <c r="M245" i="38"/>
  <c r="M263" i="38"/>
  <c r="M249" i="38"/>
  <c r="M139" i="38"/>
  <c r="M110" i="38"/>
  <c r="M98" i="38"/>
  <c r="M193" i="38" s="1"/>
  <c r="M107" i="38"/>
  <c r="M55" i="38"/>
  <c r="M206" i="38" s="1"/>
  <c r="M250" i="38"/>
  <c r="M248" i="38"/>
  <c r="M142" i="38"/>
  <c r="M134" i="38"/>
  <c r="M102" i="38"/>
  <c r="M91" i="38"/>
  <c r="M95" i="38"/>
  <c r="M90" i="38"/>
  <c r="M111" i="38"/>
  <c r="M262" i="38"/>
  <c r="M237" i="38"/>
  <c r="M135" i="38"/>
  <c r="M191" i="38" s="1"/>
  <c r="M108" i="38"/>
  <c r="M76" i="38"/>
  <c r="M180" i="38" s="1"/>
  <c r="M115" i="38"/>
  <c r="M78" i="38"/>
  <c r="M54" i="38"/>
  <c r="M205" i="38" s="1"/>
  <c r="M247" i="38"/>
  <c r="M244" i="38"/>
  <c r="M140" i="38"/>
  <c r="M116" i="38"/>
  <c r="M94" i="38"/>
  <c r="M53" i="38"/>
  <c r="M101" i="38"/>
  <c r="M109" i="38"/>
  <c r="M45" i="38"/>
  <c r="M252" i="38"/>
  <c r="M243" i="38"/>
  <c r="M137" i="38"/>
  <c r="M138" i="38"/>
  <c r="M72" i="38"/>
  <c r="M106" i="38"/>
  <c r="M93" i="38"/>
  <c r="M73" i="38"/>
  <c r="M202" i="38" s="1"/>
  <c r="M52" i="38"/>
  <c r="M178" i="38" s="1"/>
  <c r="M261" i="38"/>
  <c r="M240" i="38"/>
  <c r="M242" i="38"/>
  <c r="M146" i="38"/>
  <c r="M186" i="38" s="1"/>
  <c r="M147" i="38"/>
  <c r="M118" i="38"/>
  <c r="M84" i="38"/>
  <c r="M183" i="38" s="1"/>
  <c r="M92" i="38"/>
  <c r="M83" i="38"/>
  <c r="M104" i="38"/>
  <c r="M246" i="38"/>
  <c r="M251" i="38"/>
  <c r="M241" i="38"/>
  <c r="M238" i="38"/>
  <c r="M141" i="38"/>
  <c r="M113" i="38"/>
  <c r="M77" i="38"/>
  <c r="M80" i="38"/>
  <c r="M71" i="38"/>
  <c r="M114" i="38"/>
  <c r="M79" i="38"/>
  <c r="M182" i="38" s="1"/>
  <c r="M260" i="38"/>
  <c r="M103" i="38"/>
  <c r="M239" i="38"/>
  <c r="M236" i="38"/>
  <c r="M136" i="38"/>
  <c r="M105" i="38"/>
  <c r="M117" i="38"/>
  <c r="L267" i="38"/>
  <c r="L195" i="38"/>
  <c r="L196" i="38"/>
  <c r="L170" i="38"/>
  <c r="L43" i="38"/>
  <c r="L268" i="38"/>
  <c r="AI218" i="38"/>
  <c r="AF244" i="38"/>
  <c r="AF245" i="38"/>
  <c r="AF139" i="38"/>
  <c r="AF141" i="38"/>
  <c r="AF71" i="38"/>
  <c r="AF53" i="38"/>
  <c r="AF103" i="38"/>
  <c r="AF77" i="38"/>
  <c r="AF148" i="38"/>
  <c r="AF263" i="38"/>
  <c r="AF241" i="38"/>
  <c r="AF137" i="38"/>
  <c r="AF135" i="38"/>
  <c r="AF136" i="38"/>
  <c r="AF115" i="38"/>
  <c r="AF94" i="38"/>
  <c r="AF111" i="38"/>
  <c r="AF72" i="38"/>
  <c r="AF251" i="38"/>
  <c r="AF249" i="38"/>
  <c r="AF242" i="38"/>
  <c r="AF142" i="38"/>
  <c r="AF138" i="38"/>
  <c r="AF114" i="38"/>
  <c r="AF110" i="38"/>
  <c r="AF84" i="38"/>
  <c r="AF52" i="38"/>
  <c r="AF55" i="38"/>
  <c r="AF243" i="38"/>
  <c r="AF237" i="38"/>
  <c r="AF239" i="38"/>
  <c r="AF134" i="38"/>
  <c r="AF107" i="38"/>
  <c r="AF113" i="38"/>
  <c r="AF102" i="38"/>
  <c r="AF117" i="38"/>
  <c r="AF45" i="38"/>
  <c r="AF250" i="38"/>
  <c r="AF261" i="38"/>
  <c r="AF246" i="38"/>
  <c r="AF118" i="38"/>
  <c r="AF93" i="38"/>
  <c r="AF105" i="38"/>
  <c r="AF83" i="38"/>
  <c r="AF92" i="38"/>
  <c r="AF262" i="38"/>
  <c r="AF248" i="38"/>
  <c r="AF240" i="38"/>
  <c r="AF146" i="38"/>
  <c r="AF80" i="38"/>
  <c r="AF98" i="38"/>
  <c r="AF95" i="38"/>
  <c r="AF73" i="38"/>
  <c r="AF101" i="38"/>
  <c r="AF252" i="38"/>
  <c r="AF260" i="38"/>
  <c r="AF147" i="38"/>
  <c r="AF116" i="38"/>
  <c r="AF78" i="38"/>
  <c r="AF76" i="38"/>
  <c r="AF104" i="38"/>
  <c r="AF108" i="38"/>
  <c r="AF54" i="38"/>
  <c r="AF106" i="38"/>
  <c r="AF109" i="38"/>
  <c r="AF247" i="38"/>
  <c r="AF90" i="38"/>
  <c r="AF236" i="38"/>
  <c r="AF238" i="38"/>
  <c r="AF140" i="38"/>
  <c r="AF79" i="38"/>
  <c r="AF91" i="38"/>
  <c r="M255" i="38"/>
  <c r="M87" i="38"/>
  <c r="M184" i="38" s="1"/>
  <c r="I122" i="38"/>
  <c r="I127" i="38"/>
  <c r="I125" i="38"/>
  <c r="I228" i="38"/>
  <c r="I123" i="38"/>
  <c r="I128" i="38"/>
  <c r="I121" i="38"/>
  <c r="I126" i="38"/>
  <c r="I130" i="38"/>
  <c r="I129" i="38"/>
  <c r="I190" i="38" s="1"/>
  <c r="I124" i="38"/>
  <c r="I131" i="38"/>
  <c r="L166" i="38"/>
  <c r="L165" i="38"/>
  <c r="L164" i="38"/>
  <c r="X264" i="38"/>
  <c r="V214" i="38"/>
  <c r="V216" i="38"/>
  <c r="V223" i="38"/>
  <c r="V215" i="38"/>
  <c r="V217" i="38"/>
  <c r="V60" i="38"/>
  <c r="V211" i="38"/>
  <c r="V58" i="38"/>
  <c r="V213" i="38"/>
  <c r="V44" i="38"/>
  <c r="V212" i="38"/>
  <c r="V67" i="38"/>
  <c r="V64" i="38"/>
  <c r="V59" i="38"/>
  <c r="V68" i="38"/>
  <c r="V222" i="38"/>
  <c r="V61" i="38"/>
  <c r="AE267" i="38"/>
  <c r="AE268" i="38"/>
  <c r="AE170" i="38"/>
  <c r="AE196" i="38"/>
  <c r="AE195" i="38"/>
  <c r="AE43" i="38"/>
  <c r="AD184" i="38"/>
  <c r="AD193" i="38"/>
  <c r="AD191" i="38"/>
  <c r="AD175" i="38"/>
  <c r="AD186" i="38"/>
  <c r="AD173" i="38"/>
  <c r="AD206" i="38"/>
  <c r="AD198" i="38"/>
  <c r="AD174" i="38"/>
  <c r="AD202" i="38"/>
  <c r="AD190" i="38"/>
  <c r="AD189" i="38"/>
  <c r="AD183" i="38"/>
  <c r="AD201" i="38"/>
  <c r="AD182" i="38"/>
  <c r="AD204" i="38"/>
  <c r="AD181" i="38"/>
  <c r="AD207" i="38"/>
  <c r="AD203" i="38"/>
  <c r="AD197" i="38"/>
  <c r="AD180" i="38"/>
  <c r="AD194" i="38"/>
  <c r="AD200" i="38"/>
  <c r="AD187" i="38"/>
  <c r="AD185" i="38"/>
  <c r="AD176" i="38"/>
  <c r="AD178" i="38"/>
  <c r="AD192" i="38"/>
  <c r="AD205" i="38"/>
  <c r="AD177" i="38"/>
  <c r="AD179" i="38"/>
  <c r="K166" i="38"/>
  <c r="K165" i="38"/>
  <c r="K164" i="38"/>
  <c r="AF255" i="38"/>
  <c r="AF87" i="38"/>
  <c r="AJ131" i="38"/>
  <c r="AJ129" i="38"/>
  <c r="AJ122" i="38"/>
  <c r="AJ121" i="38"/>
  <c r="AJ130" i="38"/>
  <c r="AJ127" i="38"/>
  <c r="AJ123" i="38"/>
  <c r="AJ124" i="38"/>
  <c r="AJ125" i="38"/>
  <c r="AJ128" i="38"/>
  <c r="AJ126" i="38"/>
  <c r="AJ228" i="38"/>
  <c r="AE165" i="38"/>
  <c r="AE164" i="38"/>
  <c r="AE166" i="38"/>
  <c r="E230" i="36"/>
  <c r="Y191" i="39" s="1"/>
  <c r="E228" i="36"/>
  <c r="Y189" i="39" s="1"/>
  <c r="E170" i="36"/>
  <c r="E161" i="36"/>
  <c r="Y123" i="39" s="1"/>
  <c r="E166" i="36"/>
  <c r="Y129" i="39" s="1"/>
  <c r="G173" i="36"/>
  <c r="E58" i="36"/>
  <c r="Y19" i="39" s="1"/>
  <c r="E61" i="36"/>
  <c r="Y22" i="39" s="1"/>
  <c r="E222" i="36"/>
  <c r="Y183" i="39" s="1"/>
  <c r="L221" i="36"/>
  <c r="E181" i="36"/>
  <c r="Y142" i="39" s="1"/>
  <c r="E207" i="36"/>
  <c r="Y168" i="39" s="1"/>
  <c r="E135" i="36"/>
  <c r="Y97" i="39" s="1"/>
  <c r="E109" i="36"/>
  <c r="Y70" i="39" s="1"/>
  <c r="E260" i="36"/>
  <c r="Y220" i="39" s="1"/>
  <c r="E236" i="36"/>
  <c r="Y195" i="39" s="1"/>
  <c r="E141" i="36"/>
  <c r="Y103" i="39" s="1"/>
  <c r="E139" i="36"/>
  <c r="Y101" i="39" s="1"/>
  <c r="E114" i="36"/>
  <c r="Y75" i="39" s="1"/>
  <c r="E110" i="36"/>
  <c r="Y71" i="39" s="1"/>
  <c r="G193" i="36"/>
  <c r="E98" i="36"/>
  <c r="Y59" i="39" s="1"/>
  <c r="E220" i="36"/>
  <c r="Y181" i="39" s="1"/>
  <c r="T261" i="38"/>
  <c r="T241" i="38"/>
  <c r="T252" i="38"/>
  <c r="T142" i="38"/>
  <c r="T116" i="38"/>
  <c r="T95" i="38"/>
  <c r="T105" i="38"/>
  <c r="T71" i="38"/>
  <c r="T110" i="38"/>
  <c r="T246" i="38"/>
  <c r="T244" i="38"/>
  <c r="T242" i="38"/>
  <c r="T114" i="38"/>
  <c r="T111" i="38"/>
  <c r="T73" i="38"/>
  <c r="T76" i="38"/>
  <c r="T104" i="38"/>
  <c r="T91" i="38"/>
  <c r="T251" i="38"/>
  <c r="T240" i="38"/>
  <c r="T135" i="38"/>
  <c r="T147" i="38"/>
  <c r="T103" i="38"/>
  <c r="T115" i="38"/>
  <c r="T94" i="38"/>
  <c r="T79" i="38"/>
  <c r="T45" i="38"/>
  <c r="T243" i="38"/>
  <c r="T238" i="38"/>
  <c r="T239" i="38"/>
  <c r="T134" i="38"/>
  <c r="T83" i="38"/>
  <c r="T106" i="38"/>
  <c r="T108" i="38"/>
  <c r="T72" i="38"/>
  <c r="T98" i="38"/>
  <c r="T263" i="38"/>
  <c r="T237" i="38"/>
  <c r="T141" i="38"/>
  <c r="T117" i="38"/>
  <c r="T137" i="38"/>
  <c r="T92" i="38"/>
  <c r="T107" i="38"/>
  <c r="T102" i="38"/>
  <c r="T55" i="38"/>
  <c r="T248" i="38"/>
  <c r="T250" i="38"/>
  <c r="T146" i="38"/>
  <c r="T136" i="38"/>
  <c r="T140" i="38"/>
  <c r="T77" i="38"/>
  <c r="T90" i="38"/>
  <c r="T84" i="38"/>
  <c r="T93" i="38"/>
  <c r="T247" i="38"/>
  <c r="T245" i="38"/>
  <c r="T249" i="38"/>
  <c r="T148" i="38"/>
  <c r="T118" i="38"/>
  <c r="T101" i="38"/>
  <c r="T113" i="38"/>
  <c r="T52" i="38"/>
  <c r="T78" i="38"/>
  <c r="T262" i="38"/>
  <c r="T53" i="38"/>
  <c r="T260" i="38"/>
  <c r="T80" i="38"/>
  <c r="T236" i="38"/>
  <c r="T138" i="38"/>
  <c r="T139" i="38"/>
  <c r="T109" i="38"/>
  <c r="T54" i="38"/>
  <c r="AC218" i="38"/>
  <c r="AF218" i="38"/>
  <c r="Y196" i="38"/>
  <c r="Y170" i="38"/>
  <c r="Y43" i="38"/>
  <c r="Y268" i="38"/>
  <c r="Y267" i="38"/>
  <c r="Y195" i="38"/>
  <c r="G264" i="38"/>
  <c r="J212" i="38"/>
  <c r="J58" i="38"/>
  <c r="J173" i="38" s="1"/>
  <c r="J217" i="38"/>
  <c r="J64" i="38"/>
  <c r="J215" i="38"/>
  <c r="J44" i="38"/>
  <c r="J213" i="38"/>
  <c r="J60" i="38"/>
  <c r="J175" i="38" s="1"/>
  <c r="J222" i="38"/>
  <c r="J67" i="38"/>
  <c r="J214" i="38"/>
  <c r="J59" i="38"/>
  <c r="J174" i="38" s="1"/>
  <c r="J216" i="38"/>
  <c r="J211" i="38"/>
  <c r="J61" i="38"/>
  <c r="J176" i="38" s="1"/>
  <c r="J223" i="38"/>
  <c r="J68" i="38"/>
  <c r="S268" i="38"/>
  <c r="S267" i="38"/>
  <c r="S195" i="38"/>
  <c r="S170" i="38"/>
  <c r="S196" i="38"/>
  <c r="S43" i="38"/>
  <c r="N192" i="38"/>
  <c r="N187" i="38"/>
  <c r="N194" i="38"/>
  <c r="N197" i="38"/>
  <c r="N177" i="38"/>
  <c r="N185" i="38"/>
  <c r="N198" i="38"/>
  <c r="N181" i="38"/>
  <c r="N189" i="38"/>
  <c r="N207" i="38"/>
  <c r="N204" i="38"/>
  <c r="N179" i="38"/>
  <c r="N200" i="38"/>
  <c r="N203" i="38"/>
  <c r="T87" i="38"/>
  <c r="T255" i="38"/>
  <c r="R165" i="38"/>
  <c r="R164" i="38"/>
  <c r="R166" i="38"/>
  <c r="AG264" i="38"/>
  <c r="AC216" i="38"/>
  <c r="AC61" i="38"/>
  <c r="AC211" i="38"/>
  <c r="AC64" i="38"/>
  <c r="AC213" i="38"/>
  <c r="AC59" i="38"/>
  <c r="AC215" i="38"/>
  <c r="AC214" i="38"/>
  <c r="AC58" i="38"/>
  <c r="AC212" i="38"/>
  <c r="AC67" i="38"/>
  <c r="AC223" i="38"/>
  <c r="AC60" i="38"/>
  <c r="AC217" i="38"/>
  <c r="AC68" i="38"/>
  <c r="AC222" i="38"/>
  <c r="AC44" i="38"/>
  <c r="H252" i="38"/>
  <c r="H260" i="38"/>
  <c r="H139" i="38"/>
  <c r="H138" i="38"/>
  <c r="H71" i="38"/>
  <c r="H76" i="38"/>
  <c r="H180" i="38" s="1"/>
  <c r="H94" i="38"/>
  <c r="H108" i="38"/>
  <c r="H106" i="38"/>
  <c r="H244" i="38"/>
  <c r="H246" i="38"/>
  <c r="H137" i="38"/>
  <c r="H116" i="38"/>
  <c r="H146" i="38"/>
  <c r="H186" i="38" s="1"/>
  <c r="H53" i="38"/>
  <c r="H90" i="38"/>
  <c r="H45" i="38"/>
  <c r="H237" i="38"/>
  <c r="H239" i="38"/>
  <c r="H245" i="38"/>
  <c r="H140" i="38"/>
  <c r="H141" i="38"/>
  <c r="H117" i="38"/>
  <c r="H77" i="38"/>
  <c r="H72" i="38"/>
  <c r="H73" i="38"/>
  <c r="H202" i="38" s="1"/>
  <c r="H251" i="38"/>
  <c r="H236" i="38"/>
  <c r="H248" i="38"/>
  <c r="H142" i="38"/>
  <c r="H107" i="38"/>
  <c r="H136" i="38"/>
  <c r="H110" i="38"/>
  <c r="H101" i="38"/>
  <c r="H55" i="38"/>
  <c r="H206" i="38" s="1"/>
  <c r="H114" i="38"/>
  <c r="H243" i="38"/>
  <c r="H242" i="38"/>
  <c r="H240" i="38"/>
  <c r="H134" i="38"/>
  <c r="H93" i="38"/>
  <c r="H113" i="38"/>
  <c r="H102" i="38"/>
  <c r="H92" i="38"/>
  <c r="H54" i="38"/>
  <c r="H205" i="38" s="1"/>
  <c r="H250" i="38"/>
  <c r="H263" i="38"/>
  <c r="H238" i="38"/>
  <c r="H148" i="38"/>
  <c r="H80" i="38"/>
  <c r="H105" i="38"/>
  <c r="H83" i="38"/>
  <c r="H103" i="38"/>
  <c r="H115" i="38"/>
  <c r="H247" i="38"/>
  <c r="H241" i="38"/>
  <c r="H147" i="38"/>
  <c r="H118" i="38"/>
  <c r="H78" i="38"/>
  <c r="H91" i="38"/>
  <c r="H104" i="38"/>
  <c r="H109" i="38"/>
  <c r="H52" i="38"/>
  <c r="H178" i="38" s="1"/>
  <c r="H98" i="38"/>
  <c r="H193" i="38" s="1"/>
  <c r="H111" i="38"/>
  <c r="H95" i="38"/>
  <c r="H262" i="38"/>
  <c r="H84" i="38"/>
  <c r="H183" i="38" s="1"/>
  <c r="H249" i="38"/>
  <c r="H261" i="38"/>
  <c r="H79" i="38"/>
  <c r="H182" i="38" s="1"/>
  <c r="H135" i="38"/>
  <c r="H191" i="38" s="1"/>
  <c r="E229" i="38"/>
  <c r="Z190" i="39" s="1"/>
  <c r="E190" i="39" s="1"/>
  <c r="AB190" i="39" s="1"/>
  <c r="U126" i="38"/>
  <c r="U122" i="38"/>
  <c r="U131" i="38"/>
  <c r="U125" i="38"/>
  <c r="U228" i="38"/>
  <c r="U123" i="38"/>
  <c r="U127" i="38"/>
  <c r="U130" i="38"/>
  <c r="U121" i="38"/>
  <c r="U128" i="38"/>
  <c r="U129" i="38"/>
  <c r="U124" i="38"/>
  <c r="I217" i="38"/>
  <c r="I214" i="38"/>
  <c r="I58" i="38"/>
  <c r="I173" i="38" s="1"/>
  <c r="I216" i="38"/>
  <c r="I61" i="38"/>
  <c r="I176" i="38" s="1"/>
  <c r="I222" i="38"/>
  <c r="I59" i="38"/>
  <c r="I174" i="38" s="1"/>
  <c r="I213" i="38"/>
  <c r="I64" i="38"/>
  <c r="I211" i="38"/>
  <c r="I68" i="38"/>
  <c r="I212" i="38"/>
  <c r="I44" i="38"/>
  <c r="I215" i="38"/>
  <c r="I67" i="38"/>
  <c r="I223" i="38"/>
  <c r="I60" i="38"/>
  <c r="I175" i="38" s="1"/>
  <c r="G170" i="38"/>
  <c r="G43" i="38"/>
  <c r="G267" i="38"/>
  <c r="G268" i="38"/>
  <c r="G195" i="38"/>
  <c r="G196" i="38"/>
  <c r="AB218" i="38"/>
  <c r="Z262" i="38"/>
  <c r="Z252" i="38"/>
  <c r="Z140" i="38"/>
  <c r="Z117" i="38"/>
  <c r="Z103" i="38"/>
  <c r="Z94" i="38"/>
  <c r="Z101" i="38"/>
  <c r="Z110" i="38"/>
  <c r="Z52" i="38"/>
  <c r="Z249" i="38"/>
  <c r="Z251" i="38"/>
  <c r="Z243" i="38"/>
  <c r="Z146" i="38"/>
  <c r="Z113" i="38"/>
  <c r="Z83" i="38"/>
  <c r="Z72" i="38"/>
  <c r="Z93" i="38"/>
  <c r="Z109" i="38"/>
  <c r="Z71" i="38"/>
  <c r="Z263" i="38"/>
  <c r="Z240" i="38"/>
  <c r="Z238" i="38"/>
  <c r="Z136" i="38"/>
  <c r="Z105" i="38"/>
  <c r="Z45" i="38"/>
  <c r="Z106" i="38"/>
  <c r="Z92" i="38"/>
  <c r="Z73" i="38"/>
  <c r="Z248" i="38"/>
  <c r="Z261" i="38"/>
  <c r="Z241" i="38"/>
  <c r="Z116" i="38"/>
  <c r="Z98" i="38"/>
  <c r="Z141" i="38"/>
  <c r="Z84" i="38"/>
  <c r="Z104" i="38"/>
  <c r="Z107" i="38"/>
  <c r="Z260" i="38"/>
  <c r="Z247" i="38"/>
  <c r="Z246" i="38"/>
  <c r="Z236" i="38"/>
  <c r="Z91" i="38"/>
  <c r="Z118" i="38"/>
  <c r="Z77" i="38"/>
  <c r="Z79" i="38"/>
  <c r="Z55" i="38"/>
  <c r="Z245" i="38"/>
  <c r="Z239" i="38"/>
  <c r="Z137" i="38"/>
  <c r="Z139" i="38"/>
  <c r="Z76" i="38"/>
  <c r="Z147" i="38"/>
  <c r="Z90" i="38"/>
  <c r="Z54" i="38"/>
  <c r="Z250" i="38"/>
  <c r="Z244" i="38"/>
  <c r="Z135" i="38"/>
  <c r="Z114" i="38"/>
  <c r="Z138" i="38"/>
  <c r="Z134" i="38"/>
  <c r="Z95" i="38"/>
  <c r="Z78" i="38"/>
  <c r="Z53" i="38"/>
  <c r="Z148" i="38"/>
  <c r="Z142" i="38"/>
  <c r="Z111" i="38"/>
  <c r="Z108" i="38"/>
  <c r="Z102" i="38"/>
  <c r="Z115" i="38"/>
  <c r="Z237" i="38"/>
  <c r="Z242" i="38"/>
  <c r="Z80" i="38"/>
  <c r="H87" i="38"/>
  <c r="H184" i="38" s="1"/>
  <c r="H255" i="38"/>
  <c r="G165" i="38"/>
  <c r="G164" i="38"/>
  <c r="G166" i="38"/>
  <c r="S263" i="38"/>
  <c r="S260" i="38"/>
  <c r="S236" i="38"/>
  <c r="S147" i="38"/>
  <c r="S148" i="38"/>
  <c r="S135" i="38"/>
  <c r="S95" i="38"/>
  <c r="S76" i="38"/>
  <c r="S53" i="38"/>
  <c r="S101" i="38"/>
  <c r="S248" i="38"/>
  <c r="S246" i="38"/>
  <c r="S243" i="38"/>
  <c r="S139" i="38"/>
  <c r="S107" i="38"/>
  <c r="S138" i="38"/>
  <c r="S103" i="38"/>
  <c r="S52" i="38"/>
  <c r="S262" i="38"/>
  <c r="S242" i="38"/>
  <c r="S237" i="38"/>
  <c r="S137" i="38"/>
  <c r="S104" i="38"/>
  <c r="S93" i="38"/>
  <c r="S113" i="38"/>
  <c r="S98" i="38"/>
  <c r="S45" i="38"/>
  <c r="S247" i="38"/>
  <c r="S245" i="38"/>
  <c r="S240" i="38"/>
  <c r="S115" i="38"/>
  <c r="S90" i="38"/>
  <c r="S80" i="38"/>
  <c r="S106" i="38"/>
  <c r="S94" i="38"/>
  <c r="S92" i="38"/>
  <c r="S252" i="38"/>
  <c r="S241" i="38"/>
  <c r="S136" i="38"/>
  <c r="S146" i="38"/>
  <c r="S84" i="38"/>
  <c r="S79" i="38"/>
  <c r="S111" i="38"/>
  <c r="S91" i="38"/>
  <c r="S116" i="38"/>
  <c r="S244" i="38"/>
  <c r="S239" i="38"/>
  <c r="S250" i="38"/>
  <c r="S140" i="38"/>
  <c r="S114" i="38"/>
  <c r="S78" i="38"/>
  <c r="S77" i="38"/>
  <c r="S109" i="38"/>
  <c r="S105" i="38"/>
  <c r="S261" i="38"/>
  <c r="S251" i="38"/>
  <c r="S134" i="38"/>
  <c r="S118" i="38"/>
  <c r="S102" i="38"/>
  <c r="S55" i="38"/>
  <c r="S117" i="38"/>
  <c r="S72" i="38"/>
  <c r="S108" i="38"/>
  <c r="S71" i="38"/>
  <c r="S73" i="38"/>
  <c r="S54" i="38"/>
  <c r="S249" i="38"/>
  <c r="S83" i="38"/>
  <c r="S238" i="38"/>
  <c r="S142" i="38"/>
  <c r="S141" i="38"/>
  <c r="S110" i="38"/>
  <c r="P211" i="38"/>
  <c r="P61" i="38"/>
  <c r="P213" i="38"/>
  <c r="P58" i="38"/>
  <c r="P217" i="38"/>
  <c r="P215" i="38"/>
  <c r="P64" i="38"/>
  <c r="P214" i="38"/>
  <c r="P60" i="38"/>
  <c r="P212" i="38"/>
  <c r="P44" i="38"/>
  <c r="P216" i="38"/>
  <c r="P67" i="38"/>
  <c r="P223" i="38"/>
  <c r="P59" i="38"/>
  <c r="P222" i="38"/>
  <c r="P68" i="38"/>
  <c r="Z196" i="38"/>
  <c r="Z170" i="38"/>
  <c r="Z195" i="38"/>
  <c r="Z43" i="38"/>
  <c r="Z267" i="38"/>
  <c r="Z268" i="38"/>
  <c r="X201" i="38"/>
  <c r="X178" i="38"/>
  <c r="X197" i="38"/>
  <c r="X176" i="38"/>
  <c r="X198" i="38"/>
  <c r="X193" i="38"/>
  <c r="X203" i="38"/>
  <c r="X179" i="38"/>
  <c r="X174" i="38"/>
  <c r="X190" i="38"/>
  <c r="X185" i="38"/>
  <c r="X191" i="38"/>
  <c r="X206" i="38"/>
  <c r="X177" i="38"/>
  <c r="X182" i="38"/>
  <c r="X184" i="38"/>
  <c r="X205" i="38"/>
  <c r="X173" i="38"/>
  <c r="X207" i="38"/>
  <c r="X192" i="38"/>
  <c r="X175" i="38"/>
  <c r="X200" i="38"/>
  <c r="X204" i="38"/>
  <c r="X194" i="38"/>
  <c r="X180" i="38"/>
  <c r="X183" i="38"/>
  <c r="X181" i="38"/>
  <c r="X187" i="38"/>
  <c r="X202" i="38"/>
  <c r="X186" i="38"/>
  <c r="X189" i="38"/>
  <c r="AA255" i="38"/>
  <c r="AA87" i="38"/>
  <c r="AC123" i="38"/>
  <c r="AC129" i="38"/>
  <c r="AC122" i="38"/>
  <c r="AC127" i="38"/>
  <c r="AC125" i="38"/>
  <c r="AC128" i="38"/>
  <c r="AC130" i="38"/>
  <c r="AC228" i="38"/>
  <c r="AC131" i="38"/>
  <c r="AC124" i="38"/>
  <c r="AC121" i="38"/>
  <c r="AC126" i="38"/>
  <c r="AI264" i="38"/>
  <c r="H218" i="38"/>
  <c r="Q217" i="38"/>
  <c r="Q223" i="38"/>
  <c r="Q58" i="38"/>
  <c r="Q216" i="38"/>
  <c r="Q61" i="38"/>
  <c r="Q213" i="38"/>
  <c r="Q59" i="38"/>
  <c r="Q211" i="38"/>
  <c r="Q64" i="38"/>
  <c r="Q212" i="38"/>
  <c r="Q67" i="38"/>
  <c r="Q215" i="38"/>
  <c r="Q219" i="38" s="1"/>
  <c r="Q68" i="38"/>
  <c r="Q222" i="38"/>
  <c r="Q60" i="38"/>
  <c r="Q214" i="38"/>
  <c r="Q44" i="38"/>
  <c r="L218" i="38"/>
  <c r="AJ214" i="38"/>
  <c r="AJ60" i="38"/>
  <c r="AJ212" i="38"/>
  <c r="AJ58" i="38"/>
  <c r="AJ217" i="38"/>
  <c r="AJ211" i="38"/>
  <c r="AJ59" i="38"/>
  <c r="AJ222" i="38"/>
  <c r="AJ68" i="38"/>
  <c r="AJ215" i="38"/>
  <c r="AJ64" i="38"/>
  <c r="AJ213" i="38"/>
  <c r="AJ61" i="38"/>
  <c r="AJ223" i="38"/>
  <c r="AJ44" i="38"/>
  <c r="AJ216" i="38"/>
  <c r="AJ67" i="38"/>
  <c r="O260" i="38"/>
  <c r="O246" i="38"/>
  <c r="O148" i="38"/>
  <c r="O137" i="38"/>
  <c r="O139" i="38"/>
  <c r="O111" i="38"/>
  <c r="O91" i="38"/>
  <c r="O105" i="38"/>
  <c r="O245" i="38"/>
  <c r="O243" i="38"/>
  <c r="O140" i="38"/>
  <c r="O117" i="38"/>
  <c r="O142" i="38"/>
  <c r="O103" i="38"/>
  <c r="O107" i="38"/>
  <c r="O113" i="38"/>
  <c r="O101" i="38"/>
  <c r="O250" i="38"/>
  <c r="O242" i="38"/>
  <c r="O146" i="38"/>
  <c r="O114" i="38"/>
  <c r="O118" i="38"/>
  <c r="O83" i="38"/>
  <c r="O90" i="38"/>
  <c r="O102" i="38"/>
  <c r="O80" i="38"/>
  <c r="O252" i="38"/>
  <c r="O238" i="38"/>
  <c r="O240" i="38"/>
  <c r="O138" i="38"/>
  <c r="O136" i="38"/>
  <c r="O106" i="38"/>
  <c r="O45" i="38"/>
  <c r="O84" i="38"/>
  <c r="O73" i="38"/>
  <c r="O79" i="38"/>
  <c r="O244" i="38"/>
  <c r="O262" i="38"/>
  <c r="O239" i="38"/>
  <c r="O135" i="38"/>
  <c r="O115" i="38"/>
  <c r="O92" i="38"/>
  <c r="O104" i="38"/>
  <c r="O78" i="38"/>
  <c r="O55" i="38"/>
  <c r="O251" i="38"/>
  <c r="O249" i="38"/>
  <c r="O241" i="38"/>
  <c r="O147" i="38"/>
  <c r="O108" i="38"/>
  <c r="O77" i="38"/>
  <c r="O110" i="38"/>
  <c r="O109" i="38"/>
  <c r="O95" i="38"/>
  <c r="O248" i="38"/>
  <c r="O261" i="38"/>
  <c r="O236" i="38"/>
  <c r="O134" i="38"/>
  <c r="O72" i="38"/>
  <c r="O116" i="38"/>
  <c r="O93" i="38"/>
  <c r="O71" i="38"/>
  <c r="O52" i="38"/>
  <c r="O94" i="38"/>
  <c r="O54" i="38"/>
  <c r="O98" i="38"/>
  <c r="O76" i="38"/>
  <c r="O263" i="38"/>
  <c r="O53" i="38"/>
  <c r="O237" i="38"/>
  <c r="O247" i="38"/>
  <c r="O141" i="38"/>
  <c r="N267" i="38"/>
  <c r="N268" i="38"/>
  <c r="N195" i="38"/>
  <c r="N170" i="38"/>
  <c r="N196" i="38"/>
  <c r="N43" i="38"/>
  <c r="H181" i="38"/>
  <c r="H185" i="38"/>
  <c r="H203" i="38"/>
  <c r="H189" i="38"/>
  <c r="H194" i="38"/>
  <c r="H198" i="38"/>
  <c r="H192" i="38"/>
  <c r="H177" i="38"/>
  <c r="H187" i="38"/>
  <c r="H204" i="38"/>
  <c r="H207" i="38"/>
  <c r="H179" i="38"/>
  <c r="E125" i="36"/>
  <c r="Y86" i="39" s="1"/>
  <c r="E128" i="36"/>
  <c r="Y89" i="39" s="1"/>
  <c r="E196" i="36"/>
  <c r="Y157" i="39" s="1"/>
  <c r="G200" i="36"/>
  <c r="E154" i="36"/>
  <c r="Y116" i="39" s="1"/>
  <c r="E153" i="36"/>
  <c r="Y115" i="39" s="1"/>
  <c r="E212" i="36"/>
  <c r="Y173" i="39" s="1"/>
  <c r="E211" i="36"/>
  <c r="Y172" i="39" s="1"/>
  <c r="E182" i="34"/>
  <c r="X143" i="39" s="1"/>
  <c r="G190" i="36"/>
  <c r="E183" i="36"/>
  <c r="Y144" i="39" s="1"/>
  <c r="E203" i="36"/>
  <c r="Y164" i="39" s="1"/>
  <c r="E199" i="34"/>
  <c r="X160" i="39" s="1"/>
  <c r="E54" i="36"/>
  <c r="Y15" i="39" s="1"/>
  <c r="E80" i="36"/>
  <c r="Y41" i="39" s="1"/>
  <c r="E261" i="36"/>
  <c r="Y221" i="39" s="1"/>
  <c r="E245" i="36"/>
  <c r="Y204" i="39" s="1"/>
  <c r="E108" i="36"/>
  <c r="Y69" i="39" s="1"/>
  <c r="E240" i="36"/>
  <c r="Y199" i="39" s="1"/>
  <c r="E148" i="36"/>
  <c r="Y110" i="39" s="1"/>
  <c r="E137" i="36"/>
  <c r="Y99" i="39" s="1"/>
  <c r="E140" i="36"/>
  <c r="Y102" i="39" s="1"/>
  <c r="E200" i="34"/>
  <c r="X161" i="39" s="1"/>
  <c r="E218" i="36"/>
  <c r="Y179" i="39" s="1"/>
  <c r="AA248" i="38"/>
  <c r="AA250" i="38"/>
  <c r="AA237" i="38"/>
  <c r="AA139" i="38"/>
  <c r="AA135" i="38"/>
  <c r="AA148" i="38"/>
  <c r="AA55" i="38"/>
  <c r="AA98" i="38"/>
  <c r="AA53" i="38"/>
  <c r="AA262" i="38"/>
  <c r="AA239" i="38"/>
  <c r="AA251" i="38"/>
  <c r="AA141" i="38"/>
  <c r="AA114" i="38"/>
  <c r="AA111" i="38"/>
  <c r="AA91" i="38"/>
  <c r="AA108" i="38"/>
  <c r="AA247" i="38"/>
  <c r="AA260" i="38"/>
  <c r="AA240" i="38"/>
  <c r="AA115" i="38"/>
  <c r="AA104" i="38"/>
  <c r="AA107" i="38"/>
  <c r="AA94" i="38"/>
  <c r="AA72" i="38"/>
  <c r="AA52" i="38"/>
  <c r="AA252" i="38"/>
  <c r="AA246" i="38"/>
  <c r="AA242" i="38"/>
  <c r="AA146" i="38"/>
  <c r="AA90" i="38"/>
  <c r="AA93" i="38"/>
  <c r="AA105" i="38"/>
  <c r="AA95" i="38"/>
  <c r="AA101" i="38"/>
  <c r="AA244" i="38"/>
  <c r="AA238" i="38"/>
  <c r="AA136" i="38"/>
  <c r="AA140" i="38"/>
  <c r="AA84" i="38"/>
  <c r="AA80" i="38"/>
  <c r="AA116" i="38"/>
  <c r="AA106" i="38"/>
  <c r="AA83" i="38"/>
  <c r="AA249" i="38"/>
  <c r="AA243" i="38"/>
  <c r="AA142" i="38"/>
  <c r="AA118" i="38"/>
  <c r="AA138" i="38"/>
  <c r="AA79" i="38"/>
  <c r="AA113" i="38"/>
  <c r="AA77" i="38"/>
  <c r="AA45" i="38"/>
  <c r="AA263" i="38"/>
  <c r="AA261" i="38"/>
  <c r="AA245" i="38"/>
  <c r="AA147" i="38"/>
  <c r="AA117" i="38"/>
  <c r="AA102" i="38"/>
  <c r="AA71" i="38"/>
  <c r="AA103" i="38"/>
  <c r="AA92" i="38"/>
  <c r="AA109" i="38"/>
  <c r="AA54" i="38"/>
  <c r="AA241" i="38"/>
  <c r="AA73" i="38"/>
  <c r="AA236" i="38"/>
  <c r="AA134" i="38"/>
  <c r="AA137" i="38"/>
  <c r="AA110" i="38"/>
  <c r="AA78" i="38"/>
  <c r="AA76" i="38"/>
  <c r="N87" i="38"/>
  <c r="N184" i="38" s="1"/>
  <c r="N255" i="38"/>
  <c r="M129" i="38"/>
  <c r="M190" i="38" s="1"/>
  <c r="M128" i="38"/>
  <c r="M122" i="38"/>
  <c r="M126" i="38"/>
  <c r="M127" i="38"/>
  <c r="M125" i="38"/>
  <c r="M228" i="38"/>
  <c r="M130" i="38"/>
  <c r="M131" i="38"/>
  <c r="M121" i="38"/>
  <c r="M124" i="38"/>
  <c r="M123" i="38"/>
  <c r="N164" i="38"/>
  <c r="N165" i="38"/>
  <c r="N166" i="38"/>
  <c r="Z264" i="38"/>
  <c r="V184" i="38"/>
  <c r="V194" i="38"/>
  <c r="V177" i="38"/>
  <c r="V174" i="38"/>
  <c r="V191" i="38"/>
  <c r="V183" i="38"/>
  <c r="V198" i="38"/>
  <c r="V204" i="38"/>
  <c r="V206" i="38"/>
  <c r="V181" i="38"/>
  <c r="V190" i="38"/>
  <c r="V197" i="38"/>
  <c r="V202" i="38"/>
  <c r="V180" i="38"/>
  <c r="V207" i="38"/>
  <c r="V182" i="38"/>
  <c r="V185" i="38"/>
  <c r="V189" i="38"/>
  <c r="V179" i="38"/>
  <c r="V203" i="38"/>
  <c r="V205" i="38"/>
  <c r="V173" i="38"/>
  <c r="V176" i="38"/>
  <c r="V200" i="38"/>
  <c r="V187" i="38"/>
  <c r="V193" i="38"/>
  <c r="V175" i="38"/>
  <c r="V178" i="38"/>
  <c r="V192" i="38"/>
  <c r="V201" i="38"/>
  <c r="V186" i="38"/>
  <c r="AF268" i="38"/>
  <c r="AF267" i="38"/>
  <c r="AF196" i="38"/>
  <c r="AF170" i="38"/>
  <c r="AF195" i="38"/>
  <c r="AF43" i="38"/>
  <c r="AF190" i="38"/>
  <c r="AF193" i="38"/>
  <c r="AF202" i="38"/>
  <c r="AF181" i="38"/>
  <c r="AF174" i="38"/>
  <c r="AF182" i="38"/>
  <c r="AF185" i="38"/>
  <c r="AF183" i="38"/>
  <c r="AF177" i="38"/>
  <c r="AF173" i="38"/>
  <c r="AF203" i="38"/>
  <c r="AF175" i="38"/>
  <c r="AF204" i="38"/>
  <c r="AF191" i="38"/>
  <c r="AF205" i="38"/>
  <c r="AF197" i="38"/>
  <c r="AF184" i="38"/>
  <c r="AF200" i="38"/>
  <c r="AF192" i="38"/>
  <c r="AF180" i="38"/>
  <c r="AF194" i="38"/>
  <c r="AF179" i="38"/>
  <c r="AF189" i="38"/>
  <c r="AF207" i="38"/>
  <c r="AF187" i="38"/>
  <c r="AF176" i="38"/>
  <c r="AF198" i="38"/>
  <c r="AF201" i="38"/>
  <c r="AF178" i="38"/>
  <c r="AF186" i="38"/>
  <c r="AF206" i="38"/>
  <c r="AH255" i="38"/>
  <c r="AH87" i="38"/>
  <c r="AG164" i="38"/>
  <c r="AG166" i="38"/>
  <c r="AG165" i="38"/>
  <c r="V218" i="38"/>
  <c r="V246" i="38"/>
  <c r="V241" i="38"/>
  <c r="V139" i="38"/>
  <c r="V134" i="38"/>
  <c r="V135" i="38"/>
  <c r="V55" i="38"/>
  <c r="V110" i="38"/>
  <c r="V102" i="38"/>
  <c r="V108" i="38"/>
  <c r="V243" i="38"/>
  <c r="V247" i="38"/>
  <c r="V136" i="38"/>
  <c r="V142" i="38"/>
  <c r="V117" i="38"/>
  <c r="V138" i="38"/>
  <c r="V103" i="38"/>
  <c r="V91" i="38"/>
  <c r="V53" i="38"/>
  <c r="V260" i="38"/>
  <c r="V239" i="38"/>
  <c r="V242" i="38"/>
  <c r="V240" i="38"/>
  <c r="V137" i="38"/>
  <c r="V107" i="38"/>
  <c r="V98" i="38"/>
  <c r="V106" i="38"/>
  <c r="V54" i="38"/>
  <c r="V245" i="38"/>
  <c r="V238" i="38"/>
  <c r="V237" i="38"/>
  <c r="V146" i="38"/>
  <c r="V114" i="38"/>
  <c r="V93" i="38"/>
  <c r="V104" i="38"/>
  <c r="V92" i="38"/>
  <c r="V105" i="38"/>
  <c r="V252" i="38"/>
  <c r="V236" i="38"/>
  <c r="V250" i="38"/>
  <c r="V140" i="38"/>
  <c r="V109" i="38"/>
  <c r="V80" i="38"/>
  <c r="V90" i="38"/>
  <c r="V83" i="38"/>
  <c r="V94" i="38"/>
  <c r="V244" i="38"/>
  <c r="V251" i="38"/>
  <c r="V263" i="38"/>
  <c r="V118" i="38"/>
  <c r="V101" i="38"/>
  <c r="V79" i="38"/>
  <c r="V84" i="38"/>
  <c r="V77" i="38"/>
  <c r="V72" i="38"/>
  <c r="V261" i="38"/>
  <c r="V248" i="38"/>
  <c r="V147" i="38"/>
  <c r="V148" i="38"/>
  <c r="V73" i="38"/>
  <c r="V71" i="38"/>
  <c r="V116" i="38"/>
  <c r="V76" i="38"/>
  <c r="V111" i="38"/>
  <c r="V52" i="38"/>
  <c r="V113" i="38"/>
  <c r="V249" i="38"/>
  <c r="V45" i="38"/>
  <c r="V262" i="38"/>
  <c r="V141" i="38"/>
  <c r="V115" i="38"/>
  <c r="V78" i="38"/>
  <c r="V95" i="38"/>
  <c r="K264" i="38"/>
  <c r="N264" i="38"/>
  <c r="J122" i="38"/>
  <c r="J131" i="38"/>
  <c r="J127" i="38"/>
  <c r="J123" i="38"/>
  <c r="J129" i="38"/>
  <c r="J190" i="38" s="1"/>
  <c r="J130" i="38"/>
  <c r="J121" i="38"/>
  <c r="J125" i="38"/>
  <c r="J126" i="38"/>
  <c r="J228" i="38"/>
  <c r="J124" i="38"/>
  <c r="J128" i="38"/>
  <c r="AI261" i="38"/>
  <c r="AI236" i="38"/>
  <c r="AI147" i="38"/>
  <c r="AI242" i="38"/>
  <c r="AI102" i="38"/>
  <c r="AI78" i="38"/>
  <c r="AI105" i="38"/>
  <c r="AI101" i="38"/>
  <c r="AI94" i="38"/>
  <c r="AI263" i="38"/>
  <c r="AI260" i="38"/>
  <c r="AI250" i="38"/>
  <c r="AI139" i="38"/>
  <c r="AI114" i="38"/>
  <c r="AI148" i="38"/>
  <c r="AI71" i="38"/>
  <c r="AI73" i="38"/>
  <c r="AI83" i="38"/>
  <c r="AI52" i="38"/>
  <c r="AI248" i="38"/>
  <c r="AI246" i="38"/>
  <c r="AI240" i="38"/>
  <c r="AI146" i="38"/>
  <c r="AI137" i="38"/>
  <c r="AI55" i="38"/>
  <c r="AI111" i="38"/>
  <c r="AI54" i="38"/>
  <c r="AI262" i="38"/>
  <c r="AI245" i="38"/>
  <c r="AI243" i="38"/>
  <c r="AI140" i="38"/>
  <c r="AI104" i="38"/>
  <c r="AI135" i="38"/>
  <c r="AI103" i="38"/>
  <c r="AI113" i="38"/>
  <c r="AI72" i="38"/>
  <c r="AI247" i="38"/>
  <c r="AI241" i="38"/>
  <c r="AI237" i="38"/>
  <c r="AI115" i="38"/>
  <c r="AI90" i="38"/>
  <c r="AI107" i="38"/>
  <c r="AI98" i="38"/>
  <c r="AI76" i="38"/>
  <c r="AI53" i="38"/>
  <c r="AI252" i="38"/>
  <c r="AI239" i="38"/>
  <c r="AI136" i="38"/>
  <c r="AI118" i="38"/>
  <c r="AI84" i="38"/>
  <c r="AI93" i="38"/>
  <c r="AI109" i="38"/>
  <c r="AI116" i="38"/>
  <c r="AI91" i="38"/>
  <c r="AI249" i="38"/>
  <c r="AI251" i="38"/>
  <c r="AI134" i="38"/>
  <c r="AI141" i="38"/>
  <c r="AI110" i="38"/>
  <c r="AI79" i="38"/>
  <c r="AI106" i="38"/>
  <c r="AI108" i="38"/>
  <c r="AI45" i="38"/>
  <c r="AI244" i="38"/>
  <c r="AI77" i="38"/>
  <c r="AI238" i="38"/>
  <c r="AI142" i="38"/>
  <c r="AI138" i="38"/>
  <c r="AI117" i="38"/>
  <c r="AI80" i="38"/>
  <c r="AI92" i="38"/>
  <c r="AI95" i="38"/>
  <c r="J264" i="38"/>
  <c r="L215" i="38"/>
  <c r="L60" i="38"/>
  <c r="L175" i="38" s="1"/>
  <c r="L222" i="38"/>
  <c r="L212" i="38"/>
  <c r="L44" i="38"/>
  <c r="L217" i="38"/>
  <c r="L68" i="38"/>
  <c r="L223" i="38"/>
  <c r="L64" i="38"/>
  <c r="L213" i="38"/>
  <c r="L61" i="38"/>
  <c r="L176" i="38" s="1"/>
  <c r="L211" i="38"/>
  <c r="L59" i="38"/>
  <c r="L174" i="38" s="1"/>
  <c r="L216" i="38"/>
  <c r="L58" i="38"/>
  <c r="L173" i="38" s="1"/>
  <c r="L214" i="38"/>
  <c r="L67" i="38"/>
  <c r="U170" i="38"/>
  <c r="U195" i="38"/>
  <c r="U43" i="38"/>
  <c r="U268" i="38"/>
  <c r="U196" i="38"/>
  <c r="U267" i="38"/>
  <c r="Q207" i="38"/>
  <c r="Q192" i="38"/>
  <c r="Q174" i="38"/>
  <c r="Q201" i="38"/>
  <c r="Q183" i="38"/>
  <c r="Q205" i="38"/>
  <c r="Q184" i="38"/>
  <c r="Q198" i="38"/>
  <c r="Q182" i="38"/>
  <c r="Q197" i="38"/>
  <c r="Q193" i="38"/>
  <c r="Q180" i="38"/>
  <c r="Q194" i="38"/>
  <c r="Q178" i="38"/>
  <c r="Q189" i="38"/>
  <c r="Q186" i="38"/>
  <c r="Q191" i="38"/>
  <c r="Q175" i="38"/>
  <c r="Q181" i="38"/>
  <c r="Q179" i="38"/>
  <c r="Q173" i="38"/>
  <c r="Q203" i="38"/>
  <c r="Q177" i="38"/>
  <c r="Q206" i="38"/>
  <c r="Q190" i="38"/>
  <c r="Q200" i="38"/>
  <c r="Q185" i="38"/>
  <c r="Q202" i="38"/>
  <c r="Q176" i="38"/>
  <c r="Q187" i="38"/>
  <c r="Q204" i="38"/>
  <c r="H264" i="38"/>
  <c r="W124" i="38"/>
  <c r="W130" i="38"/>
  <c r="W129" i="38"/>
  <c r="W123" i="38"/>
  <c r="W121" i="38"/>
  <c r="W125" i="38"/>
  <c r="W128" i="38"/>
  <c r="W131" i="38"/>
  <c r="W228" i="38"/>
  <c r="W122" i="38"/>
  <c r="W127" i="38"/>
  <c r="W126" i="38"/>
  <c r="U165" i="38"/>
  <c r="U166" i="38"/>
  <c r="U164" i="38"/>
  <c r="AJ264" i="38"/>
  <c r="AE216" i="38"/>
  <c r="AE61" i="38"/>
  <c r="AE213" i="38"/>
  <c r="AE68" i="38"/>
  <c r="AE214" i="38"/>
  <c r="AE58" i="38"/>
  <c r="AE215" i="38"/>
  <c r="AE64" i="38"/>
  <c r="AE212" i="38"/>
  <c r="AE44" i="38"/>
  <c r="AE211" i="38"/>
  <c r="AE67" i="38"/>
  <c r="AE223" i="38"/>
  <c r="AE60" i="38"/>
  <c r="AE222" i="38"/>
  <c r="AE217" i="38"/>
  <c r="AE59" i="38"/>
  <c r="S121" i="38"/>
  <c r="S126" i="38"/>
  <c r="S130" i="38"/>
  <c r="S131" i="38"/>
  <c r="S122" i="38"/>
  <c r="S124" i="38"/>
  <c r="S128" i="38"/>
  <c r="S127" i="38"/>
  <c r="S125" i="38"/>
  <c r="S129" i="38"/>
  <c r="S228" i="38"/>
  <c r="S123" i="38"/>
  <c r="V127" i="38"/>
  <c r="V128" i="38"/>
  <c r="V121" i="38"/>
  <c r="V125" i="38"/>
  <c r="V126" i="38"/>
  <c r="V130" i="38"/>
  <c r="V131" i="38"/>
  <c r="V228" i="38"/>
  <c r="V122" i="38"/>
  <c r="V124" i="38"/>
  <c r="V123" i="38"/>
  <c r="V129" i="38"/>
  <c r="O255" i="38"/>
  <c r="O87" i="38"/>
  <c r="H268" i="38"/>
  <c r="H267" i="38"/>
  <c r="H196" i="38"/>
  <c r="H170" i="38"/>
  <c r="H195" i="38"/>
  <c r="H43" i="38"/>
  <c r="AD218" i="38"/>
  <c r="AC246" i="38"/>
  <c r="AC240" i="38"/>
  <c r="AC249" i="38"/>
  <c r="AC137" i="38"/>
  <c r="AC118" i="38"/>
  <c r="AC98" i="38"/>
  <c r="AC103" i="38"/>
  <c r="AC107" i="38"/>
  <c r="AC55" i="38"/>
  <c r="AC260" i="38"/>
  <c r="AC251" i="38"/>
  <c r="AC241" i="38"/>
  <c r="AC139" i="38"/>
  <c r="AC141" i="38"/>
  <c r="AC91" i="38"/>
  <c r="AC101" i="38"/>
  <c r="AC106" i="38"/>
  <c r="AC54" i="38"/>
  <c r="AC245" i="38"/>
  <c r="AC239" i="38"/>
  <c r="AC238" i="38"/>
  <c r="AC138" i="38"/>
  <c r="AC136" i="38"/>
  <c r="AC76" i="38"/>
  <c r="AC104" i="38"/>
  <c r="AC83" i="38"/>
  <c r="AC52" i="38"/>
  <c r="AC250" i="38"/>
  <c r="AC263" i="38"/>
  <c r="AC243" i="38"/>
  <c r="AC116" i="38"/>
  <c r="AC108" i="38"/>
  <c r="AC53" i="38"/>
  <c r="AC95" i="38"/>
  <c r="AC73" i="38"/>
  <c r="AC79" i="38"/>
  <c r="AC242" i="38"/>
  <c r="AC248" i="38"/>
  <c r="AC142" i="38"/>
  <c r="AC117" i="38"/>
  <c r="AC94" i="38"/>
  <c r="AC109" i="38"/>
  <c r="AC90" i="38"/>
  <c r="AC45" i="38"/>
  <c r="AC262" i="38"/>
  <c r="AC237" i="38"/>
  <c r="AC134" i="38"/>
  <c r="AC135" i="38"/>
  <c r="AC72" i="38"/>
  <c r="AC92" i="38"/>
  <c r="AC84" i="38"/>
  <c r="AC111" i="38"/>
  <c r="AC80" i="38"/>
  <c r="AC261" i="38"/>
  <c r="AC252" i="38"/>
  <c r="AC236" i="38"/>
  <c r="AC140" i="38"/>
  <c r="AC102" i="38"/>
  <c r="AC105" i="38"/>
  <c r="AC146" i="38"/>
  <c r="AC114" i="38"/>
  <c r="AC77" i="38"/>
  <c r="AC71" i="38"/>
  <c r="AC244" i="38"/>
  <c r="AC148" i="38"/>
  <c r="AC110" i="38"/>
  <c r="AC113" i="38"/>
  <c r="AC147" i="38"/>
  <c r="AC78" i="38"/>
  <c r="AC115" i="38"/>
  <c r="AC247" i="38"/>
  <c r="AC93" i="38"/>
  <c r="J255" i="38"/>
  <c r="J87" i="38"/>
  <c r="J184" i="38" s="1"/>
  <c r="G130" i="38"/>
  <c r="G123" i="38"/>
  <c r="G126" i="38"/>
  <c r="G128" i="38"/>
  <c r="G131" i="38"/>
  <c r="G124" i="38"/>
  <c r="G127" i="38"/>
  <c r="G129" i="38"/>
  <c r="G190" i="38" s="1"/>
  <c r="G122" i="38"/>
  <c r="G121" i="38"/>
  <c r="G125" i="38"/>
  <c r="G228" i="38"/>
  <c r="I165" i="38"/>
  <c r="I166" i="38"/>
  <c r="I164" i="38"/>
  <c r="T264" i="38"/>
  <c r="S215" i="38"/>
  <c r="S67" i="38"/>
  <c r="S222" i="38"/>
  <c r="S68" i="38"/>
  <c r="S211" i="38"/>
  <c r="S44" i="38"/>
  <c r="S214" i="38"/>
  <c r="S60" i="38"/>
  <c r="S217" i="38"/>
  <c r="S59" i="38"/>
  <c r="S216" i="38"/>
  <c r="S64" i="38"/>
  <c r="S213" i="38"/>
  <c r="S58" i="38"/>
  <c r="S223" i="38"/>
  <c r="S212" i="38"/>
  <c r="S61" i="38"/>
  <c r="AB43" i="38"/>
  <c r="AB268" i="38"/>
  <c r="AB267" i="38"/>
  <c r="AB195" i="38"/>
  <c r="AB196" i="38"/>
  <c r="AB170" i="38"/>
  <c r="AA201" i="38"/>
  <c r="AA202" i="38"/>
  <c r="AA189" i="38"/>
  <c r="AA176" i="38"/>
  <c r="AA193" i="38"/>
  <c r="AA183" i="38"/>
  <c r="AA184" i="38"/>
  <c r="AA197" i="38"/>
  <c r="AA185" i="38"/>
  <c r="AA177" i="38"/>
  <c r="AA178" i="38"/>
  <c r="AA192" i="38"/>
  <c r="AA205" i="38"/>
  <c r="AA200" i="38"/>
  <c r="AA191" i="38"/>
  <c r="AA186" i="38"/>
  <c r="AA174" i="38"/>
  <c r="AA173" i="38"/>
  <c r="AA207" i="38"/>
  <c r="AA198" i="38"/>
  <c r="AA175" i="38"/>
  <c r="AA179" i="38"/>
  <c r="AA203" i="38"/>
  <c r="AA190" i="38"/>
  <c r="AA194" i="38"/>
  <c r="AA181" i="38"/>
  <c r="AA187" i="38"/>
  <c r="AA182" i="38"/>
  <c r="AA206" i="38"/>
  <c r="AA204" i="38"/>
  <c r="AA180" i="38"/>
  <c r="AC255" i="38"/>
  <c r="AC87" i="38"/>
  <c r="E123" i="36"/>
  <c r="Y84" i="39" s="1"/>
  <c r="E226" i="36"/>
  <c r="Y187" i="39" s="1"/>
  <c r="E268" i="36"/>
  <c r="Y228" i="39" s="1"/>
  <c r="E165" i="36"/>
  <c r="Y128" i="39" s="1"/>
  <c r="E160" i="36"/>
  <c r="Y122" i="39" s="1"/>
  <c r="E68" i="36"/>
  <c r="Y29" i="39" s="1"/>
  <c r="G174" i="36"/>
  <c r="E59" i="36"/>
  <c r="Y20" i="39" s="1"/>
  <c r="E197" i="34"/>
  <c r="X158" i="39" s="1"/>
  <c r="E178" i="36"/>
  <c r="Y139" i="39" s="1"/>
  <c r="E187" i="36"/>
  <c r="Y148" i="39" s="1"/>
  <c r="E250" i="36"/>
  <c r="Y209" i="39" s="1"/>
  <c r="E248" i="36"/>
  <c r="Y207" i="39" s="1"/>
  <c r="E83" i="36"/>
  <c r="Y44" i="39" s="1"/>
  <c r="E241" i="36"/>
  <c r="Y200" i="39" s="1"/>
  <c r="E252" i="36"/>
  <c r="Y211" i="39" s="1"/>
  <c r="E116" i="36"/>
  <c r="Y77" i="39" s="1"/>
  <c r="E263" i="36"/>
  <c r="Y223" i="39" s="1"/>
  <c r="E102" i="36"/>
  <c r="Y63" i="39" s="1"/>
  <c r="E73" i="36"/>
  <c r="Y34" i="39" s="1"/>
  <c r="AE124" i="38"/>
  <c r="AE131" i="38"/>
  <c r="AE129" i="38"/>
  <c r="AE122" i="38"/>
  <c r="AE121" i="38"/>
  <c r="AE228" i="38"/>
  <c r="AE127" i="38"/>
  <c r="AE125" i="38"/>
  <c r="AE130" i="38"/>
  <c r="AE126" i="38"/>
  <c r="AE128" i="38"/>
  <c r="AE123" i="38"/>
  <c r="AB166" i="38"/>
  <c r="AB165" i="38"/>
  <c r="AB164" i="38"/>
  <c r="O218" i="38"/>
  <c r="Q263" i="38"/>
  <c r="Q238" i="38"/>
  <c r="Q138" i="38"/>
  <c r="Q115" i="38"/>
  <c r="Q116" i="38"/>
  <c r="Q101" i="38"/>
  <c r="Q83" i="38"/>
  <c r="Q71" i="38"/>
  <c r="Q45" i="38"/>
  <c r="Q262" i="38"/>
  <c r="Q237" i="38"/>
  <c r="Q136" i="38"/>
  <c r="Q147" i="38"/>
  <c r="Q95" i="38"/>
  <c r="Q111" i="38"/>
  <c r="Q55" i="38"/>
  <c r="Q98" i="38"/>
  <c r="Q250" i="38"/>
  <c r="Q248" i="38"/>
  <c r="Q252" i="38"/>
  <c r="Q141" i="38"/>
  <c r="Q106" i="38"/>
  <c r="Q104" i="38"/>
  <c r="Q73" i="38"/>
  <c r="Q110" i="38"/>
  <c r="Q54" i="38"/>
  <c r="Q93" i="38"/>
  <c r="Q261" i="38"/>
  <c r="Q247" i="38"/>
  <c r="Q245" i="38"/>
  <c r="Q117" i="38"/>
  <c r="Q77" i="38"/>
  <c r="Q84" i="38"/>
  <c r="Q108" i="38"/>
  <c r="Q114" i="38"/>
  <c r="Q91" i="38"/>
  <c r="Q246" i="38"/>
  <c r="Q244" i="38"/>
  <c r="Q236" i="38"/>
  <c r="Q148" i="38"/>
  <c r="Q134" i="38"/>
  <c r="Q52" i="38"/>
  <c r="Q105" i="38"/>
  <c r="Q80" i="38"/>
  <c r="Q53" i="38"/>
  <c r="Q243" i="38"/>
  <c r="Q240" i="38"/>
  <c r="Q146" i="38"/>
  <c r="Q135" i="38"/>
  <c r="Q137" i="38"/>
  <c r="Q109" i="38"/>
  <c r="Q72" i="38"/>
  <c r="Q76" i="38"/>
  <c r="Q78" i="38"/>
  <c r="Q241" i="38"/>
  <c r="Q140" i="38"/>
  <c r="Q242" i="38"/>
  <c r="Q102" i="38"/>
  <c r="Q239" i="38"/>
  <c r="Q79" i="38"/>
  <c r="Q139" i="38"/>
  <c r="Q113" i="38"/>
  <c r="Q142" i="38"/>
  <c r="Q94" i="38"/>
  <c r="Q249" i="38"/>
  <c r="Q92" i="38"/>
  <c r="Q103" i="38"/>
  <c r="Q251" i="38"/>
  <c r="Q118" i="38"/>
  <c r="Q107" i="38"/>
  <c r="Q260" i="38"/>
  <c r="Q90" i="38"/>
  <c r="G212" i="38"/>
  <c r="G60" i="38"/>
  <c r="G222" i="38"/>
  <c r="G216" i="38"/>
  <c r="G59" i="38"/>
  <c r="G174" i="38" s="1"/>
  <c r="G215" i="38"/>
  <c r="G61" i="38"/>
  <c r="G176" i="38" s="1"/>
  <c r="G213" i="38"/>
  <c r="G68" i="38"/>
  <c r="G223" i="38"/>
  <c r="G58" i="38"/>
  <c r="G173" i="38" s="1"/>
  <c r="G214" i="38"/>
  <c r="G67" i="38"/>
  <c r="G217" i="38"/>
  <c r="G64" i="38"/>
  <c r="G211" i="38"/>
  <c r="G44" i="38"/>
  <c r="AJ246" i="38"/>
  <c r="AJ244" i="38"/>
  <c r="AJ249" i="38"/>
  <c r="AJ136" i="38"/>
  <c r="AJ139" i="38"/>
  <c r="AJ118" i="38"/>
  <c r="AJ102" i="38"/>
  <c r="AJ98" i="38"/>
  <c r="AJ105" i="38"/>
  <c r="AJ251" i="38"/>
  <c r="AJ240" i="38"/>
  <c r="AJ236" i="38"/>
  <c r="AJ147" i="38"/>
  <c r="AJ134" i="38"/>
  <c r="AJ106" i="38"/>
  <c r="AJ107" i="38"/>
  <c r="AJ94" i="38"/>
  <c r="AJ53" i="38"/>
  <c r="AJ243" i="38"/>
  <c r="AJ238" i="38"/>
  <c r="AJ135" i="38"/>
  <c r="AJ137" i="38"/>
  <c r="AJ109" i="38"/>
  <c r="AJ92" i="38"/>
  <c r="AJ110" i="38"/>
  <c r="AJ93" i="38"/>
  <c r="AJ71" i="38"/>
  <c r="AJ263" i="38"/>
  <c r="AJ242" i="38"/>
  <c r="AJ141" i="38"/>
  <c r="AJ117" i="38"/>
  <c r="AJ101" i="38"/>
  <c r="AJ77" i="38"/>
  <c r="AJ113" i="38"/>
  <c r="AJ84" i="38"/>
  <c r="AJ52" i="38"/>
  <c r="AJ248" i="38"/>
  <c r="AJ237" i="38"/>
  <c r="AJ146" i="38"/>
  <c r="AJ116" i="38"/>
  <c r="AJ95" i="38"/>
  <c r="AJ54" i="38"/>
  <c r="AJ78" i="38"/>
  <c r="AJ90" i="38"/>
  <c r="AJ262" i="38"/>
  <c r="AJ260" i="38"/>
  <c r="AJ250" i="38"/>
  <c r="AJ138" i="38"/>
  <c r="AJ111" i="38"/>
  <c r="AJ73" i="38"/>
  <c r="AJ140" i="38"/>
  <c r="AJ76" i="38"/>
  <c r="AJ79" i="38"/>
  <c r="AJ45" i="38"/>
  <c r="AJ261" i="38"/>
  <c r="AJ241" i="38"/>
  <c r="AJ252" i="38"/>
  <c r="AJ114" i="38"/>
  <c r="AJ83" i="38"/>
  <c r="AJ115" i="38"/>
  <c r="AJ91" i="38"/>
  <c r="AJ72" i="38"/>
  <c r="AJ55" i="38"/>
  <c r="AJ247" i="38"/>
  <c r="AJ104" i="38"/>
  <c r="AJ245" i="38"/>
  <c r="AJ239" i="38"/>
  <c r="AJ148" i="38"/>
  <c r="AJ103" i="38"/>
  <c r="AJ142" i="38"/>
  <c r="AJ108" i="38"/>
  <c r="AJ80" i="38"/>
  <c r="Q87" i="38"/>
  <c r="Q255" i="38"/>
  <c r="P228" i="38"/>
  <c r="P122" i="38"/>
  <c r="P127" i="38"/>
  <c r="P130" i="38"/>
  <c r="P125" i="38"/>
  <c r="P131" i="38"/>
  <c r="P121" i="38"/>
  <c r="P123" i="38"/>
  <c r="P124" i="38"/>
  <c r="P128" i="38"/>
  <c r="P126" i="38"/>
  <c r="P129" i="38"/>
  <c r="P165" i="38"/>
  <c r="P166" i="38"/>
  <c r="P164" i="38"/>
  <c r="O205" i="38"/>
  <c r="O173" i="38"/>
  <c r="O190" i="38"/>
  <c r="O200" i="38"/>
  <c r="O197" i="38"/>
  <c r="O198" i="38"/>
  <c r="O185" i="38"/>
  <c r="O193" i="38"/>
  <c r="O189" i="38"/>
  <c r="O179" i="38"/>
  <c r="O192" i="38"/>
  <c r="O207" i="38"/>
  <c r="O181" i="38"/>
  <c r="O201" i="38"/>
  <c r="O182" i="38"/>
  <c r="O206" i="38"/>
  <c r="O202" i="38"/>
  <c r="O187" i="38"/>
  <c r="O174" i="38"/>
  <c r="O178" i="38"/>
  <c r="O194" i="38"/>
  <c r="O180" i="38"/>
  <c r="O184" i="38"/>
  <c r="O177" i="38"/>
  <c r="O191" i="38"/>
  <c r="O186" i="38"/>
  <c r="O176" i="38"/>
  <c r="O175" i="38"/>
  <c r="O183" i="38"/>
  <c r="O203" i="38"/>
  <c r="O204" i="38"/>
  <c r="R186" i="38"/>
  <c r="R201" i="38"/>
  <c r="R193" i="38"/>
  <c r="R184" i="38"/>
  <c r="R206" i="38"/>
  <c r="R189" i="38"/>
  <c r="R174" i="38"/>
  <c r="R179" i="38"/>
  <c r="R204" i="38"/>
  <c r="R182" i="38"/>
  <c r="R177" i="38"/>
  <c r="R181" i="38"/>
  <c r="R191" i="38"/>
  <c r="R176" i="38"/>
  <c r="R192" i="38"/>
  <c r="R175" i="38"/>
  <c r="R180" i="38"/>
  <c r="R183" i="38"/>
  <c r="R197" i="38"/>
  <c r="R187" i="38"/>
  <c r="R207" i="38"/>
  <c r="R205" i="38"/>
  <c r="R190" i="38"/>
  <c r="R203" i="38"/>
  <c r="R202" i="38"/>
  <c r="R198" i="38"/>
  <c r="R173" i="38"/>
  <c r="R200" i="38"/>
  <c r="R194" i="38"/>
  <c r="R178" i="38"/>
  <c r="R185" i="38"/>
  <c r="AB264" i="38"/>
  <c r="Z223" i="38"/>
  <c r="Z60" i="38"/>
  <c r="Z215" i="38"/>
  <c r="Z68" i="38"/>
  <c r="Z212" i="38"/>
  <c r="Z58" i="38"/>
  <c r="Z222" i="38"/>
  <c r="Z67" i="38"/>
  <c r="Z217" i="38"/>
  <c r="Z64" i="38"/>
  <c r="Z213" i="38"/>
  <c r="Z61" i="38"/>
  <c r="Z216" i="38"/>
  <c r="Z214" i="38"/>
  <c r="Z59" i="38"/>
  <c r="Z211" i="38"/>
  <c r="Z44" i="38"/>
  <c r="AI195" i="38"/>
  <c r="AI170" i="38"/>
  <c r="AI196" i="38"/>
  <c r="AI43" i="38"/>
  <c r="AI267" i="38"/>
  <c r="AI268" i="38"/>
  <c r="AJ186" i="38"/>
  <c r="AJ198" i="38"/>
  <c r="AJ206" i="38"/>
  <c r="AJ200" i="38"/>
  <c r="AJ191" i="38"/>
  <c r="AJ173" i="38"/>
  <c r="AJ192" i="38"/>
  <c r="AJ187" i="38"/>
  <c r="AJ203" i="38"/>
  <c r="AJ204" i="38"/>
  <c r="AJ184" i="38"/>
  <c r="AJ180" i="38"/>
  <c r="AJ185" i="38"/>
  <c r="AJ182" i="38"/>
  <c r="AJ205" i="38"/>
  <c r="AJ176" i="38"/>
  <c r="AJ175" i="38"/>
  <c r="AJ179" i="38"/>
  <c r="AJ207" i="38"/>
  <c r="AJ197" i="38"/>
  <c r="AJ190" i="38"/>
  <c r="AJ201" i="38"/>
  <c r="AJ177" i="38"/>
  <c r="AJ194" i="38"/>
  <c r="AJ181" i="38"/>
  <c r="AJ174" i="38"/>
  <c r="AJ193" i="38"/>
  <c r="AJ202" i="38"/>
  <c r="AJ189" i="38"/>
  <c r="AJ183" i="38"/>
  <c r="AJ178" i="38"/>
  <c r="AJ87" i="38"/>
  <c r="AJ255" i="38"/>
  <c r="AH166" i="38"/>
  <c r="AH164" i="38"/>
  <c r="AH165" i="38"/>
  <c r="Y218" i="38"/>
  <c r="X244" i="38"/>
  <c r="X246" i="38"/>
  <c r="X139" i="38"/>
  <c r="X116" i="38"/>
  <c r="X135" i="38"/>
  <c r="X146" i="38"/>
  <c r="X111" i="38"/>
  <c r="X106" i="38"/>
  <c r="X45" i="38"/>
  <c r="X237" i="38"/>
  <c r="X239" i="38"/>
  <c r="X137" i="38"/>
  <c r="X107" i="38"/>
  <c r="X115" i="38"/>
  <c r="X110" i="38"/>
  <c r="X92" i="38"/>
  <c r="X90" i="38"/>
  <c r="X83" i="38"/>
  <c r="X251" i="38"/>
  <c r="X236" i="38"/>
  <c r="X240" i="38"/>
  <c r="X142" i="38"/>
  <c r="X93" i="38"/>
  <c r="X113" i="38"/>
  <c r="X102" i="38"/>
  <c r="X104" i="38"/>
  <c r="X73" i="38"/>
  <c r="X52" i="38"/>
  <c r="X243" i="38"/>
  <c r="X242" i="38"/>
  <c r="X245" i="38"/>
  <c r="X134" i="38"/>
  <c r="X80" i="38"/>
  <c r="X105" i="38"/>
  <c r="X117" i="38"/>
  <c r="X103" i="38"/>
  <c r="X136" i="38"/>
  <c r="X250" i="38"/>
  <c r="X263" i="38"/>
  <c r="X238" i="38"/>
  <c r="X148" i="38"/>
  <c r="X79" i="38"/>
  <c r="X98" i="38"/>
  <c r="X114" i="38"/>
  <c r="X95" i="38"/>
  <c r="X77" i="38"/>
  <c r="X262" i="38"/>
  <c r="X249" i="38"/>
  <c r="X261" i="38"/>
  <c r="X138" i="38"/>
  <c r="X78" i="38"/>
  <c r="X91" i="38"/>
  <c r="X108" i="38"/>
  <c r="X94" i="38"/>
  <c r="X55" i="38"/>
  <c r="X247" i="38"/>
  <c r="X241" i="38"/>
  <c r="X248" i="38"/>
  <c r="X118" i="38"/>
  <c r="X71" i="38"/>
  <c r="X76" i="38"/>
  <c r="X101" i="38"/>
  <c r="X84" i="38"/>
  <c r="X54" i="38"/>
  <c r="X260" i="38"/>
  <c r="X147" i="38"/>
  <c r="X141" i="38"/>
  <c r="X140" i="38"/>
  <c r="X53" i="38"/>
  <c r="X252" i="38"/>
  <c r="X109" i="38"/>
  <c r="X72" i="38"/>
  <c r="I170" i="38"/>
  <c r="I196" i="38"/>
  <c r="I43" i="38"/>
  <c r="I268" i="38"/>
  <c r="I195" i="38"/>
  <c r="I267" i="38"/>
  <c r="M264" i="38"/>
  <c r="N213" i="38"/>
  <c r="N68" i="38"/>
  <c r="N217" i="38"/>
  <c r="N44" i="38"/>
  <c r="N216" i="38"/>
  <c r="N58" i="38"/>
  <c r="N173" i="38" s="1"/>
  <c r="N223" i="38"/>
  <c r="N215" i="38"/>
  <c r="N60" i="38"/>
  <c r="N175" i="38" s="1"/>
  <c r="N214" i="38"/>
  <c r="N64" i="38"/>
  <c r="N222" i="38"/>
  <c r="N59" i="38"/>
  <c r="N174" i="38" s="1"/>
  <c r="N212" i="38"/>
  <c r="N61" i="38"/>
  <c r="N176" i="38" s="1"/>
  <c r="N211" i="38"/>
  <c r="N67" i="38"/>
  <c r="W268" i="38"/>
  <c r="W170" i="38"/>
  <c r="W196" i="38"/>
  <c r="W195" i="38"/>
  <c r="W43" i="38"/>
  <c r="W267" i="38"/>
  <c r="T184" i="38"/>
  <c r="T201" i="38"/>
  <c r="T190" i="38"/>
  <c r="T205" i="38"/>
  <c r="T187" i="38"/>
  <c r="T183" i="38"/>
  <c r="T185" i="38"/>
  <c r="T207" i="38"/>
  <c r="T197" i="38"/>
  <c r="T180" i="38"/>
  <c r="T175" i="38"/>
  <c r="T178" i="38"/>
  <c r="T202" i="38"/>
  <c r="T189" i="38"/>
  <c r="T174" i="38"/>
  <c r="T182" i="38"/>
  <c r="T173" i="38"/>
  <c r="T194" i="38"/>
  <c r="T181" i="38"/>
  <c r="T204" i="38"/>
  <c r="T177" i="38"/>
  <c r="T186" i="38"/>
  <c r="T203" i="38"/>
  <c r="T206" i="38"/>
  <c r="T198" i="38"/>
  <c r="T192" i="38"/>
  <c r="T179" i="38"/>
  <c r="T191" i="38"/>
  <c r="T200" i="38"/>
  <c r="T176" i="38"/>
  <c r="T193" i="38"/>
  <c r="X87" i="38"/>
  <c r="X255" i="38"/>
  <c r="Y126" i="38"/>
  <c r="Y131" i="38"/>
  <c r="Y124" i="38"/>
  <c r="Y129" i="38"/>
  <c r="Y130" i="38"/>
  <c r="Y125" i="38"/>
  <c r="Y122" i="38"/>
  <c r="Y128" i="38"/>
  <c r="Y121" i="38"/>
  <c r="Y228" i="38"/>
  <c r="Y127" i="38"/>
  <c r="Y123" i="38"/>
  <c r="W165" i="38"/>
  <c r="W166" i="38"/>
  <c r="W164" i="38"/>
  <c r="AA164" i="38"/>
  <c r="AA166" i="38"/>
  <c r="AA165" i="38"/>
  <c r="AF222" i="38"/>
  <c r="AF44" i="38"/>
  <c r="AF215" i="38"/>
  <c r="AF67" i="38"/>
  <c r="AF212" i="38"/>
  <c r="AF68" i="38"/>
  <c r="AF223" i="38"/>
  <c r="AF61" i="38"/>
  <c r="AF213" i="38"/>
  <c r="AF59" i="38"/>
  <c r="AF211" i="38"/>
  <c r="AF58" i="38"/>
  <c r="AF217" i="38"/>
  <c r="AF216" i="38"/>
  <c r="AF64" i="38"/>
  <c r="AF214" i="38"/>
  <c r="AF60" i="38"/>
  <c r="L261" i="38"/>
  <c r="L240" i="38"/>
  <c r="L242" i="38"/>
  <c r="L147" i="38"/>
  <c r="L139" i="38"/>
  <c r="L116" i="38"/>
  <c r="L76" i="38"/>
  <c r="L180" i="38" s="1"/>
  <c r="L108" i="38"/>
  <c r="L94" i="38"/>
  <c r="L246" i="38"/>
  <c r="L260" i="38"/>
  <c r="L250" i="38"/>
  <c r="L148" i="38"/>
  <c r="L188" i="38" s="1"/>
  <c r="L115" i="38"/>
  <c r="L106" i="38"/>
  <c r="L71" i="38"/>
  <c r="L90" i="38"/>
  <c r="L110" i="38"/>
  <c r="L251" i="38"/>
  <c r="L249" i="38"/>
  <c r="L239" i="38"/>
  <c r="L142" i="38"/>
  <c r="L109" i="38"/>
  <c r="L92" i="38"/>
  <c r="L105" i="38"/>
  <c r="L78" i="38"/>
  <c r="L118" i="38"/>
  <c r="L243" i="38"/>
  <c r="L238" i="38"/>
  <c r="L135" i="38"/>
  <c r="L191" i="38" s="1"/>
  <c r="L117" i="38"/>
  <c r="L101" i="38"/>
  <c r="L77" i="38"/>
  <c r="L104" i="38"/>
  <c r="L55" i="38"/>
  <c r="L206" i="38" s="1"/>
  <c r="L263" i="38"/>
  <c r="L245" i="38"/>
  <c r="L141" i="38"/>
  <c r="L111" i="38"/>
  <c r="L95" i="38"/>
  <c r="L54" i="38"/>
  <c r="L205" i="38" s="1"/>
  <c r="L91" i="38"/>
  <c r="L93" i="38"/>
  <c r="L52" i="38"/>
  <c r="L178" i="38" s="1"/>
  <c r="L248" i="38"/>
  <c r="L237" i="38"/>
  <c r="L146" i="38"/>
  <c r="L186" i="38" s="1"/>
  <c r="L103" i="38"/>
  <c r="L73" i="38"/>
  <c r="L202" i="38" s="1"/>
  <c r="L113" i="38"/>
  <c r="L84" i="38"/>
  <c r="L183" i="38" s="1"/>
  <c r="L80" i="38"/>
  <c r="L53" i="38"/>
  <c r="L262" i="38"/>
  <c r="L241" i="38"/>
  <c r="L236" i="38"/>
  <c r="L138" i="38"/>
  <c r="L83" i="38"/>
  <c r="L134" i="38"/>
  <c r="L79" i="38"/>
  <c r="L182" i="38" s="1"/>
  <c r="L72" i="38"/>
  <c r="L45" i="38"/>
  <c r="L98" i="38"/>
  <c r="L193" i="38" s="1"/>
  <c r="L252" i="38"/>
  <c r="L244" i="38"/>
  <c r="L114" i="38"/>
  <c r="L136" i="38"/>
  <c r="L140" i="38"/>
  <c r="L107" i="38"/>
  <c r="L247" i="38"/>
  <c r="L102" i="38"/>
  <c r="L137" i="38"/>
  <c r="U218" i="38"/>
  <c r="X218" i="38"/>
  <c r="E126" i="36"/>
  <c r="Y87" i="39" s="1"/>
  <c r="E121" i="36"/>
  <c r="E164" i="36"/>
  <c r="Y127" i="39" s="1"/>
  <c r="E67" i="36"/>
  <c r="Y28" i="39" s="1"/>
  <c r="E215" i="36"/>
  <c r="Y176" i="39" s="1"/>
  <c r="E178" i="34"/>
  <c r="X139" i="39" s="1"/>
  <c r="AF221" i="36"/>
  <c r="G186" i="36"/>
  <c r="G182" i="36"/>
  <c r="E179" i="36"/>
  <c r="Y140" i="39" s="1"/>
  <c r="G206" i="36"/>
  <c r="E55" i="36"/>
  <c r="Y16" i="39" s="1"/>
  <c r="E103" i="36"/>
  <c r="Y64" i="39" s="1"/>
  <c r="E111" i="36"/>
  <c r="Y72" i="39" s="1"/>
  <c r="E249" i="36"/>
  <c r="Y208" i="39" s="1"/>
  <c r="E242" i="36"/>
  <c r="Y201" i="39" s="1"/>
  <c r="E136" i="36"/>
  <c r="Y98" i="39" s="1"/>
  <c r="E106" i="36"/>
  <c r="Y67" i="39" s="1"/>
  <c r="E264" i="36"/>
  <c r="Y224" i="39" s="1"/>
  <c r="K196" i="38"/>
  <c r="K170" i="38"/>
  <c r="K43" i="38"/>
  <c r="K268" i="38"/>
  <c r="K195" i="38"/>
  <c r="K267" i="38"/>
  <c r="AH218" i="38"/>
  <c r="AE244" i="38"/>
  <c r="AE238" i="38"/>
  <c r="AE241" i="38"/>
  <c r="AE135" i="38"/>
  <c r="AE108" i="38"/>
  <c r="AE139" i="38"/>
  <c r="AE90" i="38"/>
  <c r="AE79" i="38"/>
  <c r="AE52" i="38"/>
  <c r="AE251" i="38"/>
  <c r="AE262" i="38"/>
  <c r="AE239" i="38"/>
  <c r="AE147" i="38"/>
  <c r="AE94" i="38"/>
  <c r="AE134" i="38"/>
  <c r="AE80" i="38"/>
  <c r="AE73" i="38"/>
  <c r="AE104" i="38"/>
  <c r="AE243" i="38"/>
  <c r="AE249" i="38"/>
  <c r="AE247" i="38"/>
  <c r="AE137" i="38"/>
  <c r="AE72" i="38"/>
  <c r="AE142" i="38"/>
  <c r="AE78" i="38"/>
  <c r="AE110" i="38"/>
  <c r="AE263" i="38"/>
  <c r="AE237" i="38"/>
  <c r="AE148" i="38"/>
  <c r="AE117" i="38"/>
  <c r="AE141" i="38"/>
  <c r="AE111" i="38"/>
  <c r="AE113" i="38"/>
  <c r="AE109" i="38"/>
  <c r="AE105" i="38"/>
  <c r="AE248" i="38"/>
  <c r="AE261" i="38"/>
  <c r="AE140" i="38"/>
  <c r="AE136" i="38"/>
  <c r="AE106" i="38"/>
  <c r="AE103" i="38"/>
  <c r="AE101" i="38"/>
  <c r="AE71" i="38"/>
  <c r="AE55" i="38"/>
  <c r="AE260" i="38"/>
  <c r="AE246" i="38"/>
  <c r="AE146" i="38"/>
  <c r="AE114" i="38"/>
  <c r="AE92" i="38"/>
  <c r="AE83" i="38"/>
  <c r="AE102" i="38"/>
  <c r="AE91" i="38"/>
  <c r="AE76" i="38"/>
  <c r="AE252" i="38"/>
  <c r="AE250" i="38"/>
  <c r="AE242" i="38"/>
  <c r="AE236" i="38"/>
  <c r="AE118" i="38"/>
  <c r="AE54" i="38"/>
  <c r="AE107" i="38"/>
  <c r="AE93" i="38"/>
  <c r="AE95" i="38"/>
  <c r="AE84" i="38"/>
  <c r="AE115" i="38"/>
  <c r="AE77" i="38"/>
  <c r="AE45" i="38"/>
  <c r="AE98" i="38"/>
  <c r="AE53" i="38"/>
  <c r="AE245" i="38"/>
  <c r="AE116" i="38"/>
  <c r="AE240" i="38"/>
  <c r="AE138" i="38"/>
  <c r="L255" i="38"/>
  <c r="L87" i="38"/>
  <c r="L184" i="38" s="1"/>
  <c r="K248" i="38"/>
  <c r="K261" i="38"/>
  <c r="K240" i="38"/>
  <c r="K139" i="38"/>
  <c r="K135" i="38"/>
  <c r="K191" i="38" s="1"/>
  <c r="K102" i="38"/>
  <c r="K108" i="38"/>
  <c r="K106" i="38"/>
  <c r="K45" i="38"/>
  <c r="K262" i="38"/>
  <c r="K250" i="38"/>
  <c r="K237" i="38"/>
  <c r="K148" i="38"/>
  <c r="K116" i="38"/>
  <c r="K107" i="38"/>
  <c r="K101" i="38"/>
  <c r="K105" i="38"/>
  <c r="K113" i="38"/>
  <c r="K247" i="38"/>
  <c r="K239" i="38"/>
  <c r="K245" i="38"/>
  <c r="K138" i="38"/>
  <c r="K146" i="38"/>
  <c r="K186" i="38" s="1"/>
  <c r="K93" i="38"/>
  <c r="K91" i="38"/>
  <c r="K72" i="38"/>
  <c r="K76" i="38"/>
  <c r="K180" i="38" s="1"/>
  <c r="K252" i="38"/>
  <c r="K260" i="38"/>
  <c r="K251" i="38"/>
  <c r="K115" i="38"/>
  <c r="K80" i="38"/>
  <c r="K114" i="38"/>
  <c r="K111" i="38"/>
  <c r="K73" i="38"/>
  <c r="K202" i="38" s="1"/>
  <c r="K244" i="38"/>
  <c r="K246" i="38"/>
  <c r="K136" i="38"/>
  <c r="K141" i="38"/>
  <c r="K104" i="38"/>
  <c r="K79" i="38"/>
  <c r="K182" i="38" s="1"/>
  <c r="K103" i="38"/>
  <c r="K83" i="38"/>
  <c r="K117" i="38"/>
  <c r="K249" i="38"/>
  <c r="K238" i="38"/>
  <c r="K142" i="38"/>
  <c r="K137" i="38"/>
  <c r="K90" i="38"/>
  <c r="K78" i="38"/>
  <c r="K98" i="38"/>
  <c r="K193" i="38" s="1"/>
  <c r="K77" i="38"/>
  <c r="K53" i="38"/>
  <c r="K242" i="38"/>
  <c r="K236" i="38"/>
  <c r="K134" i="38"/>
  <c r="K118" i="38"/>
  <c r="K84" i="38"/>
  <c r="K183" i="38" s="1"/>
  <c r="K71" i="38"/>
  <c r="K95" i="38"/>
  <c r="K52" i="38"/>
  <c r="K178" i="38" s="1"/>
  <c r="K92" i="38"/>
  <c r="K263" i="38"/>
  <c r="K241" i="38"/>
  <c r="K243" i="38"/>
  <c r="K147" i="38"/>
  <c r="K140" i="38"/>
  <c r="K110" i="38"/>
  <c r="K55" i="38"/>
  <c r="K206" i="38" s="1"/>
  <c r="K94" i="38"/>
  <c r="K109" i="38"/>
  <c r="K54" i="38"/>
  <c r="K205" i="38" s="1"/>
  <c r="J165" i="38"/>
  <c r="J166" i="38"/>
  <c r="J164" i="38"/>
  <c r="W264" i="38"/>
  <c r="U213" i="38"/>
  <c r="U58" i="38"/>
  <c r="U214" i="38"/>
  <c r="U68" i="38"/>
  <c r="U216" i="38"/>
  <c r="U217" i="38"/>
  <c r="U61" i="38"/>
  <c r="U212" i="38"/>
  <c r="U67" i="38"/>
  <c r="U222" i="38"/>
  <c r="U60" i="38"/>
  <c r="U215" i="38"/>
  <c r="U44" i="38"/>
  <c r="U211" i="38"/>
  <c r="U64" i="38"/>
  <c r="U223" i="38"/>
  <c r="U59" i="38"/>
  <c r="AD195" i="38"/>
  <c r="AD196" i="38"/>
  <c r="AD170" i="38"/>
  <c r="AD43" i="38"/>
  <c r="AD267" i="38"/>
  <c r="AD268" i="38"/>
  <c r="AC183" i="38"/>
  <c r="AC203" i="38"/>
  <c r="AC176" i="38"/>
  <c r="AC174" i="38"/>
  <c r="AC204" i="38"/>
  <c r="AC184" i="38"/>
  <c r="AC190" i="38"/>
  <c r="AC201" i="38"/>
  <c r="AC173" i="38"/>
  <c r="AC179" i="38"/>
  <c r="AC205" i="38"/>
  <c r="AC193" i="38"/>
  <c r="AC180" i="38"/>
  <c r="AC207" i="38"/>
  <c r="AC194" i="38"/>
  <c r="AC198" i="38"/>
  <c r="AC185" i="38"/>
  <c r="AC192" i="38"/>
  <c r="AC189" i="38"/>
  <c r="AC177" i="38"/>
  <c r="AC206" i="38"/>
  <c r="AC200" i="38"/>
  <c r="AC178" i="38"/>
  <c r="AC187" i="38"/>
  <c r="AC181" i="38"/>
  <c r="AC202" i="38"/>
  <c r="AC186" i="38"/>
  <c r="AC191" i="38"/>
  <c r="AC175" i="38"/>
  <c r="AC197" i="38"/>
  <c r="AC182" i="38"/>
  <c r="G87" i="38"/>
  <c r="G255" i="38"/>
  <c r="AI164" i="38"/>
  <c r="AI166" i="38"/>
  <c r="AI165" i="38"/>
  <c r="AD87" i="38"/>
  <c r="AD255" i="38"/>
  <c r="AH126" i="38"/>
  <c r="AH130" i="38"/>
  <c r="AH128" i="38"/>
  <c r="AH131" i="38"/>
  <c r="AH123" i="38"/>
  <c r="AH124" i="38"/>
  <c r="AH129" i="38"/>
  <c r="AH122" i="38"/>
  <c r="AH228" i="38"/>
  <c r="AH127" i="38"/>
  <c r="AH121" i="38"/>
  <c r="AH125" i="38"/>
  <c r="AD165" i="38"/>
  <c r="AD164" i="38"/>
  <c r="AD166" i="38"/>
  <c r="R218" i="38"/>
  <c r="R262" i="38"/>
  <c r="R252" i="38"/>
  <c r="R135" i="38"/>
  <c r="R141" i="38"/>
  <c r="R91" i="38"/>
  <c r="R117" i="38"/>
  <c r="R101" i="38"/>
  <c r="R71" i="38"/>
  <c r="R52" i="38"/>
  <c r="R261" i="38"/>
  <c r="R237" i="38"/>
  <c r="R148" i="38"/>
  <c r="R115" i="38"/>
  <c r="R76" i="38"/>
  <c r="R108" i="38"/>
  <c r="R106" i="38"/>
  <c r="R102" i="38"/>
  <c r="R104" i="38"/>
  <c r="R249" i="38"/>
  <c r="R247" i="38"/>
  <c r="R251" i="38"/>
  <c r="R140" i="38"/>
  <c r="R139" i="38"/>
  <c r="R142" i="38"/>
  <c r="R94" i="38"/>
  <c r="R84" i="38"/>
  <c r="R93" i="38"/>
  <c r="R79" i="38"/>
  <c r="R263" i="38"/>
  <c r="R246" i="38"/>
  <c r="R244" i="38"/>
  <c r="R147" i="38"/>
  <c r="R134" i="38"/>
  <c r="R111" i="38"/>
  <c r="R72" i="38"/>
  <c r="R110" i="38"/>
  <c r="R92" i="38"/>
  <c r="R248" i="38"/>
  <c r="R242" i="38"/>
  <c r="R238" i="38"/>
  <c r="R116" i="38"/>
  <c r="R118" i="38"/>
  <c r="R103" i="38"/>
  <c r="R107" i="38"/>
  <c r="R109" i="38"/>
  <c r="R55" i="38"/>
  <c r="R260" i="38"/>
  <c r="R243" i="38"/>
  <c r="R236" i="38"/>
  <c r="R114" i="38"/>
  <c r="R113" i="38"/>
  <c r="R83" i="38"/>
  <c r="R90" i="38"/>
  <c r="R54" i="38"/>
  <c r="R250" i="38"/>
  <c r="R239" i="38"/>
  <c r="R137" i="38"/>
  <c r="R136" i="38"/>
  <c r="R98" i="38"/>
  <c r="R138" i="38"/>
  <c r="R78" i="38"/>
  <c r="R73" i="38"/>
  <c r="R95" i="38"/>
  <c r="R77" i="38"/>
  <c r="R245" i="38"/>
  <c r="R53" i="38"/>
  <c r="R240" i="38"/>
  <c r="R241" i="38"/>
  <c r="R146" i="38"/>
  <c r="R105" i="38"/>
  <c r="R45" i="38"/>
  <c r="R80" i="38"/>
  <c r="H223" i="38"/>
  <c r="H67" i="38"/>
  <c r="H215" i="38"/>
  <c r="H64" i="38"/>
  <c r="H211" i="38"/>
  <c r="H59" i="38"/>
  <c r="H174" i="38" s="1"/>
  <c r="H222" i="38"/>
  <c r="H61" i="38"/>
  <c r="H176" i="38" s="1"/>
  <c r="H213" i="38"/>
  <c r="H58" i="38"/>
  <c r="H173" i="38" s="1"/>
  <c r="H217" i="38"/>
  <c r="H216" i="38"/>
  <c r="H68" i="38"/>
  <c r="H214" i="38"/>
  <c r="H60" i="38"/>
  <c r="H175" i="38" s="1"/>
  <c r="H212" i="38"/>
  <c r="H44" i="38"/>
  <c r="R268" i="38"/>
  <c r="R267" i="38"/>
  <c r="R196" i="38"/>
  <c r="R170" i="38"/>
  <c r="R195" i="38"/>
  <c r="R43" i="38"/>
  <c r="M179" i="38"/>
  <c r="M203" i="38"/>
  <c r="M181" i="38"/>
  <c r="M198" i="38"/>
  <c r="M189" i="38"/>
  <c r="M192" i="38"/>
  <c r="M185" i="38"/>
  <c r="M207" i="38"/>
  <c r="M187" i="38"/>
  <c r="M194" i="38"/>
  <c r="M204" i="38"/>
  <c r="M177" i="38"/>
  <c r="S255" i="38"/>
  <c r="S87" i="38"/>
  <c r="R129" i="38"/>
  <c r="R122" i="38"/>
  <c r="R121" i="38"/>
  <c r="R124" i="38"/>
  <c r="R126" i="38"/>
  <c r="R228" i="38"/>
  <c r="R127" i="38"/>
  <c r="R125" i="38"/>
  <c r="R131" i="38"/>
  <c r="R130" i="38"/>
  <c r="R123" i="38"/>
  <c r="R128" i="38"/>
  <c r="AA264" i="38"/>
  <c r="AD264" i="38"/>
  <c r="AE218" i="38"/>
  <c r="AF264" i="38"/>
  <c r="AB215" i="38"/>
  <c r="AB67" i="38"/>
  <c r="AB211" i="38"/>
  <c r="AB60" i="38"/>
  <c r="AB212" i="38"/>
  <c r="AB59" i="38"/>
  <c r="AB222" i="38"/>
  <c r="AB217" i="38"/>
  <c r="AB58" i="38"/>
  <c r="AB223" i="38"/>
  <c r="AB68" i="38"/>
  <c r="AB216" i="38"/>
  <c r="AB64" i="38"/>
  <c r="AB214" i="38"/>
  <c r="AB44" i="38"/>
  <c r="AB213" i="38"/>
  <c r="AB61" i="38"/>
  <c r="G238" i="38"/>
  <c r="G239" i="38"/>
  <c r="G146" i="38"/>
  <c r="G186" i="38" s="1"/>
  <c r="G118" i="38"/>
  <c r="G77" i="38"/>
  <c r="G45" i="38"/>
  <c r="G98" i="38"/>
  <c r="G193" i="38" s="1"/>
  <c r="G84" i="38"/>
  <c r="G183" i="38" s="1"/>
  <c r="G79" i="38"/>
  <c r="G182" i="38" s="1"/>
  <c r="G252" i="38"/>
  <c r="G243" i="38"/>
  <c r="G236" i="38"/>
  <c r="G138" i="38"/>
  <c r="G116" i="38"/>
  <c r="G54" i="38"/>
  <c r="G205" i="38" s="1"/>
  <c r="G93" i="38"/>
  <c r="G55" i="38"/>
  <c r="G206" i="38" s="1"/>
  <c r="G78" i="38"/>
  <c r="G244" i="38"/>
  <c r="G237" i="38"/>
  <c r="G246" i="38"/>
  <c r="G135" i="38"/>
  <c r="G108" i="38"/>
  <c r="G136" i="38"/>
  <c r="G105" i="38"/>
  <c r="G76" i="38"/>
  <c r="G109" i="38"/>
  <c r="G251" i="38"/>
  <c r="G250" i="38"/>
  <c r="G262" i="38"/>
  <c r="G142" i="38"/>
  <c r="G94" i="38"/>
  <c r="G134" i="38"/>
  <c r="G95" i="38"/>
  <c r="G71" i="38"/>
  <c r="G53" i="38"/>
  <c r="G263" i="38"/>
  <c r="G242" i="38"/>
  <c r="G241" i="38"/>
  <c r="G117" i="38"/>
  <c r="G72" i="38"/>
  <c r="G115" i="38"/>
  <c r="G139" i="38"/>
  <c r="G104" i="38"/>
  <c r="G113" i="38"/>
  <c r="G248" i="38"/>
  <c r="G261" i="38"/>
  <c r="G249" i="38"/>
  <c r="G147" i="38"/>
  <c r="G114" i="38"/>
  <c r="G111" i="38"/>
  <c r="G73" i="38"/>
  <c r="G202" i="38" s="1"/>
  <c r="G91" i="38"/>
  <c r="G52" i="38"/>
  <c r="G178" i="38" s="1"/>
  <c r="G245" i="38"/>
  <c r="G240" i="38"/>
  <c r="G140" i="38"/>
  <c r="G137" i="38"/>
  <c r="G92" i="38"/>
  <c r="G83" i="38"/>
  <c r="G101" i="38"/>
  <c r="G107" i="38"/>
  <c r="G90" i="38"/>
  <c r="G247" i="38"/>
  <c r="G148" i="38"/>
  <c r="G188" i="38" s="1"/>
  <c r="G141" i="38"/>
  <c r="G106" i="38"/>
  <c r="G103" i="38"/>
  <c r="G102" i="38"/>
  <c r="G80" i="38"/>
  <c r="G260" i="38"/>
  <c r="G110" i="38"/>
  <c r="AA218" i="38"/>
  <c r="AI129" i="38"/>
  <c r="AI125" i="38"/>
  <c r="AI127" i="38"/>
  <c r="AI123" i="38"/>
  <c r="AI121" i="38"/>
  <c r="AI228" i="38"/>
  <c r="AI126" i="38"/>
  <c r="AI130" i="38"/>
  <c r="AI122" i="38"/>
  <c r="AI131" i="38"/>
  <c r="AI128" i="38"/>
  <c r="AI124" i="38"/>
  <c r="P264" i="38"/>
  <c r="E131" i="36"/>
  <c r="Y92" i="39" s="1"/>
  <c r="E231" i="36"/>
  <c r="Y192" i="39" s="1"/>
  <c r="X221" i="36"/>
  <c r="E155" i="36"/>
  <c r="Y117" i="39" s="1"/>
  <c r="E60" i="36"/>
  <c r="Y21" i="39" s="1"/>
  <c r="E223" i="36"/>
  <c r="Y184" i="39" s="1"/>
  <c r="E87" i="36"/>
  <c r="Y48" i="39" s="1"/>
  <c r="G191" i="36"/>
  <c r="G176" i="36"/>
  <c r="E189" i="36"/>
  <c r="Y150" i="39" s="1"/>
  <c r="E194" i="36"/>
  <c r="Y155" i="39" s="1"/>
  <c r="E262" i="36"/>
  <c r="Y222" i="39" s="1"/>
  <c r="E95" i="36"/>
  <c r="Y56" i="39" s="1"/>
  <c r="E77" i="36"/>
  <c r="Y38" i="39" s="1"/>
  <c r="E71" i="36"/>
  <c r="Y32" i="39" s="1"/>
  <c r="E93" i="36"/>
  <c r="Y54" i="39" s="1"/>
  <c r="E243" i="36"/>
  <c r="Y202" i="39" s="1"/>
  <c r="E237" i="36"/>
  <c r="Y196" i="39" s="1"/>
  <c r="E247" i="36"/>
  <c r="Y206" i="39" s="1"/>
  <c r="E107" i="36"/>
  <c r="Y68" i="39" s="1"/>
  <c r="AA221" i="36"/>
  <c r="E259" i="36"/>
  <c r="Y219" i="39" s="1"/>
  <c r="X268" i="38"/>
  <c r="X267" i="38"/>
  <c r="X196" i="38"/>
  <c r="X195" i="38"/>
  <c r="X170" i="38"/>
  <c r="X43" i="38"/>
  <c r="U182" i="38"/>
  <c r="U194" i="38"/>
  <c r="U197" i="38"/>
  <c r="U191" i="38"/>
  <c r="U175" i="38"/>
  <c r="U190" i="38"/>
  <c r="U187" i="38"/>
  <c r="U183" i="38"/>
  <c r="U192" i="38"/>
  <c r="U176" i="38"/>
  <c r="U186" i="38"/>
  <c r="U204" i="38"/>
  <c r="U173" i="38"/>
  <c r="U184" i="38"/>
  <c r="U201" i="38"/>
  <c r="U200" i="38"/>
  <c r="U205" i="38"/>
  <c r="U179" i="38"/>
  <c r="U193" i="38"/>
  <c r="U180" i="38"/>
  <c r="U181" i="38"/>
  <c r="U203" i="38"/>
  <c r="U174" i="38"/>
  <c r="U206" i="38"/>
  <c r="U189" i="38"/>
  <c r="U177" i="38"/>
  <c r="U198" i="38"/>
  <c r="U202" i="38"/>
  <c r="U185" i="38"/>
  <c r="U207" i="38"/>
  <c r="U178" i="38"/>
  <c r="Z255" i="38"/>
  <c r="Z87" i="38"/>
  <c r="AB125" i="38"/>
  <c r="AB130" i="38"/>
  <c r="AB129" i="38"/>
  <c r="AB123" i="38"/>
  <c r="AB121" i="38"/>
  <c r="AB131" i="38"/>
  <c r="AB228" i="38"/>
  <c r="AB127" i="38"/>
  <c r="AB126" i="38"/>
  <c r="AB122" i="38"/>
  <c r="AB124" i="38"/>
  <c r="AB128" i="38"/>
  <c r="Y164" i="38"/>
  <c r="Y166" i="38"/>
  <c r="Y165" i="38"/>
  <c r="K218" i="38"/>
  <c r="AI223" i="38"/>
  <c r="AI217" i="38"/>
  <c r="AI64" i="38"/>
  <c r="AI215" i="38"/>
  <c r="AI67" i="38"/>
  <c r="AI222" i="38"/>
  <c r="AI68" i="38"/>
  <c r="AI216" i="38"/>
  <c r="AI61" i="38"/>
  <c r="AI211" i="38"/>
  <c r="AI60" i="38"/>
  <c r="AI214" i="38"/>
  <c r="AI58" i="38"/>
  <c r="AI213" i="38"/>
  <c r="AI44" i="38"/>
  <c r="AI212" i="38"/>
  <c r="AI59" i="38"/>
  <c r="N251" i="38"/>
  <c r="N241" i="38"/>
  <c r="N139" i="38"/>
  <c r="N109" i="38"/>
  <c r="N79" i="38"/>
  <c r="N182" i="38" s="1"/>
  <c r="N103" i="38"/>
  <c r="N110" i="38"/>
  <c r="N53" i="38"/>
  <c r="N260" i="38"/>
  <c r="N239" i="38"/>
  <c r="N248" i="38"/>
  <c r="N136" i="38"/>
  <c r="N101" i="38"/>
  <c r="N78" i="38"/>
  <c r="N104" i="38"/>
  <c r="N102" i="38"/>
  <c r="N83" i="38"/>
  <c r="N45" i="38"/>
  <c r="N245" i="38"/>
  <c r="N263" i="38"/>
  <c r="N242" i="38"/>
  <c r="N118" i="38"/>
  <c r="N95" i="38"/>
  <c r="N71" i="38"/>
  <c r="N90" i="38"/>
  <c r="N98" i="38"/>
  <c r="N193" i="38" s="1"/>
  <c r="N113" i="38"/>
  <c r="N252" i="38"/>
  <c r="N250" i="38"/>
  <c r="N240" i="38"/>
  <c r="N146" i="38"/>
  <c r="N186" i="38" s="1"/>
  <c r="N73" i="38"/>
  <c r="N202" i="38" s="1"/>
  <c r="N55" i="38"/>
  <c r="N206" i="38" s="1"/>
  <c r="N84" i="38"/>
  <c r="N183" i="38" s="1"/>
  <c r="N116" i="38"/>
  <c r="N76" i="38"/>
  <c r="N180" i="38" s="1"/>
  <c r="N244" i="38"/>
  <c r="N238" i="38"/>
  <c r="N243" i="38"/>
  <c r="N140" i="38"/>
  <c r="N134" i="38"/>
  <c r="N142" i="38"/>
  <c r="N52" i="38"/>
  <c r="N178" i="38" s="1"/>
  <c r="N106" i="38"/>
  <c r="N77" i="38"/>
  <c r="N249" i="38"/>
  <c r="N262" i="38"/>
  <c r="N237" i="38"/>
  <c r="N115" i="38"/>
  <c r="N107" i="38"/>
  <c r="N137" i="38"/>
  <c r="N111" i="38"/>
  <c r="N72" i="38"/>
  <c r="N91" i="38"/>
  <c r="N261" i="38"/>
  <c r="N247" i="38"/>
  <c r="N141" i="38"/>
  <c r="N138" i="38"/>
  <c r="N93" i="38"/>
  <c r="N135" i="38"/>
  <c r="N191" i="38" s="1"/>
  <c r="N94" i="38"/>
  <c r="N108" i="38"/>
  <c r="N54" i="38"/>
  <c r="N205" i="38" s="1"/>
  <c r="N246" i="38"/>
  <c r="N236" i="38"/>
  <c r="N147" i="38"/>
  <c r="N148" i="38"/>
  <c r="N188" i="38" s="1"/>
  <c r="N80" i="38"/>
  <c r="N114" i="38"/>
  <c r="N105" i="38"/>
  <c r="N117" i="38"/>
  <c r="N92" i="38"/>
  <c r="M43" i="38"/>
  <c r="M268" i="38"/>
  <c r="M267" i="38"/>
  <c r="M196" i="38"/>
  <c r="M195" i="38"/>
  <c r="M170" i="38"/>
  <c r="AJ218" i="38"/>
  <c r="AG246" i="38"/>
  <c r="AG247" i="38"/>
  <c r="AG146" i="38"/>
  <c r="AG117" i="38"/>
  <c r="AG77" i="38"/>
  <c r="AG109" i="38"/>
  <c r="AG94" i="38"/>
  <c r="AG80" i="38"/>
  <c r="AG55" i="38"/>
  <c r="AG251" i="38"/>
  <c r="AG244" i="38"/>
  <c r="AG138" i="38"/>
  <c r="AG115" i="38"/>
  <c r="AG139" i="38"/>
  <c r="AG101" i="38"/>
  <c r="AG114" i="38"/>
  <c r="AG72" i="38"/>
  <c r="AG53" i="38"/>
  <c r="AG243" i="38"/>
  <c r="AG241" i="38"/>
  <c r="AG136" i="38"/>
  <c r="AG147" i="38"/>
  <c r="AG95" i="38"/>
  <c r="AG108" i="38"/>
  <c r="AG103" i="38"/>
  <c r="AG54" i="38"/>
  <c r="AG263" i="38"/>
  <c r="AG240" i="38"/>
  <c r="AG141" i="38"/>
  <c r="AG134" i="38"/>
  <c r="AG104" i="38"/>
  <c r="AG73" i="38"/>
  <c r="AG107" i="38"/>
  <c r="AG45" i="38"/>
  <c r="AG113" i="38"/>
  <c r="AG250" i="38"/>
  <c r="AG262" i="38"/>
  <c r="AG238" i="38"/>
  <c r="AG237" i="38"/>
  <c r="AG118" i="38"/>
  <c r="AG90" i="38"/>
  <c r="AG105" i="38"/>
  <c r="AG137" i="38"/>
  <c r="AG78" i="38"/>
  <c r="AG102" i="38"/>
  <c r="AG242" i="38"/>
  <c r="AG248" i="38"/>
  <c r="AG245" i="38"/>
  <c r="AG148" i="38"/>
  <c r="AG116" i="38"/>
  <c r="AG84" i="38"/>
  <c r="AG83" i="38"/>
  <c r="AG110" i="38"/>
  <c r="AG98" i="38"/>
  <c r="AG261" i="38"/>
  <c r="AG260" i="38"/>
  <c r="AG252" i="38"/>
  <c r="AG135" i="38"/>
  <c r="AG92" i="38"/>
  <c r="AG140" i="38"/>
  <c r="AG111" i="38"/>
  <c r="AG91" i="38"/>
  <c r="AG93" i="38"/>
  <c r="AG239" i="38"/>
  <c r="AG142" i="38"/>
  <c r="AG106" i="38"/>
  <c r="AG52" i="38"/>
  <c r="AG76" i="38"/>
  <c r="AG71" i="38"/>
  <c r="AG249" i="38"/>
  <c r="AG79" i="38"/>
  <c r="AG236" i="38"/>
  <c r="L124" i="38"/>
  <c r="L228" i="38"/>
  <c r="L126" i="38"/>
  <c r="L123" i="38"/>
  <c r="L131" i="38"/>
  <c r="L122" i="38"/>
  <c r="L129" i="38"/>
  <c r="L190" i="38" s="1"/>
  <c r="L125" i="38"/>
  <c r="L127" i="38"/>
  <c r="L130" i="38"/>
  <c r="L128" i="38"/>
  <c r="L121" i="38"/>
  <c r="M166" i="38"/>
  <c r="M164" i="38"/>
  <c r="M165" i="38"/>
  <c r="Y264" i="38"/>
  <c r="W211" i="38"/>
  <c r="W67" i="38"/>
  <c r="W215" i="38"/>
  <c r="W60" i="38"/>
  <c r="W222" i="38"/>
  <c r="W61" i="38"/>
  <c r="W44" i="38"/>
  <c r="W216" i="38"/>
  <c r="W212" i="38"/>
  <c r="W213" i="38"/>
  <c r="W68" i="38"/>
  <c r="W217" i="38"/>
  <c r="W58" i="38"/>
  <c r="W214" i="38"/>
  <c r="W64" i="38"/>
  <c r="W223" i="38"/>
  <c r="W59" i="38"/>
  <c r="K125" i="38"/>
  <c r="K121" i="38"/>
  <c r="K126" i="38"/>
  <c r="K131" i="38"/>
  <c r="K130" i="38"/>
  <c r="K124" i="38"/>
  <c r="K122" i="38"/>
  <c r="K129" i="38"/>
  <c r="K190" i="38" s="1"/>
  <c r="K128" i="38"/>
  <c r="K123" i="38"/>
  <c r="K228" i="38"/>
  <c r="K127" i="38"/>
  <c r="N126" i="38"/>
  <c r="N228" i="38"/>
  <c r="N130" i="38"/>
  <c r="N121" i="38"/>
  <c r="N122" i="38"/>
  <c r="N128" i="38"/>
  <c r="N131" i="38"/>
  <c r="N124" i="38"/>
  <c r="N129" i="38"/>
  <c r="N190" i="38" s="1"/>
  <c r="N125" i="38"/>
  <c r="N123" i="38"/>
  <c r="N127" i="38"/>
  <c r="L204" i="38"/>
  <c r="L177" i="38"/>
  <c r="L185" i="38"/>
  <c r="L207" i="38"/>
  <c r="L194" i="38"/>
  <c r="L203" i="38"/>
  <c r="L192" i="38"/>
  <c r="L179" i="38"/>
  <c r="L189" i="38"/>
  <c r="L187" i="38"/>
  <c r="L181" i="38"/>
  <c r="L198" i="38"/>
  <c r="AC264" i="38"/>
  <c r="AG255" i="38"/>
  <c r="AG87" i="38"/>
  <c r="E232" i="38"/>
  <c r="AF164" i="38"/>
  <c r="AF165" i="38"/>
  <c r="AF166" i="38"/>
  <c r="AE197" i="38"/>
  <c r="AE201" i="38"/>
  <c r="AE203" i="38"/>
  <c r="AE175" i="38"/>
  <c r="AE189" i="38"/>
  <c r="AE182" i="38"/>
  <c r="AE185" i="38"/>
  <c r="AE200" i="38"/>
  <c r="AE206" i="38"/>
  <c r="AE181" i="38"/>
  <c r="AE179" i="38"/>
  <c r="AE180" i="38"/>
  <c r="AE193" i="38"/>
  <c r="AE202" i="38"/>
  <c r="AE190" i="38"/>
  <c r="AE177" i="38"/>
  <c r="AE191" i="38"/>
  <c r="AE194" i="38"/>
  <c r="AE176" i="38"/>
  <c r="AE204" i="38"/>
  <c r="AE183" i="38"/>
  <c r="AE186" i="38"/>
  <c r="AE192" i="38"/>
  <c r="AE178" i="38"/>
  <c r="AE198" i="38"/>
  <c r="AE187" i="38"/>
  <c r="AE184" i="38"/>
  <c r="AE205" i="38"/>
  <c r="AE173" i="38"/>
  <c r="AE207" i="38"/>
  <c r="AE174" i="38"/>
  <c r="AH194" i="38"/>
  <c r="AH182" i="38"/>
  <c r="AH181" i="38"/>
  <c r="AH184" i="38"/>
  <c r="AH186" i="38"/>
  <c r="AH179" i="38"/>
  <c r="AH173" i="38"/>
  <c r="AH198" i="38"/>
  <c r="AH206" i="38"/>
  <c r="AH178" i="38"/>
  <c r="AH190" i="38"/>
  <c r="AH205" i="38"/>
  <c r="AH192" i="38"/>
  <c r="AH177" i="38"/>
  <c r="AH197" i="38"/>
  <c r="AH204" i="38"/>
  <c r="AH191" i="38"/>
  <c r="AH185" i="38"/>
  <c r="AH175" i="38"/>
  <c r="AH183" i="38"/>
  <c r="AH176" i="38"/>
  <c r="AH207" i="38"/>
  <c r="AH203" i="38"/>
  <c r="AH180" i="38"/>
  <c r="AH201" i="38"/>
  <c r="AH200" i="38"/>
  <c r="AH174" i="38"/>
  <c r="AH202" i="38"/>
  <c r="AH189" i="38"/>
  <c r="AH193" i="38"/>
  <c r="AH187" i="38"/>
  <c r="S218" i="38"/>
  <c r="U250" i="38"/>
  <c r="U252" i="38"/>
  <c r="U134" i="38"/>
  <c r="U139" i="38"/>
  <c r="U94" i="38"/>
  <c r="U91" i="38"/>
  <c r="U109" i="38"/>
  <c r="U52" i="38"/>
  <c r="U107" i="38"/>
  <c r="U262" i="38"/>
  <c r="U236" i="38"/>
  <c r="U148" i="38"/>
  <c r="U116" i="38"/>
  <c r="U72" i="38"/>
  <c r="U76" i="38"/>
  <c r="U106" i="38"/>
  <c r="U78" i="38"/>
  <c r="U247" i="38"/>
  <c r="U263" i="38"/>
  <c r="U140" i="38"/>
  <c r="U147" i="38"/>
  <c r="U117" i="38"/>
  <c r="U53" i="38"/>
  <c r="U71" i="38"/>
  <c r="U90" i="38"/>
  <c r="U79" i="38"/>
  <c r="U244" i="38"/>
  <c r="U249" i="38"/>
  <c r="U137" i="38"/>
  <c r="U146" i="38"/>
  <c r="U141" i="38"/>
  <c r="U115" i="38"/>
  <c r="U101" i="38"/>
  <c r="U73" i="38"/>
  <c r="U54" i="38"/>
  <c r="U261" i="38"/>
  <c r="U240" i="38"/>
  <c r="U242" i="38"/>
  <c r="U135" i="38"/>
  <c r="U118" i="38"/>
  <c r="U136" i="38"/>
  <c r="U93" i="38"/>
  <c r="U92" i="38"/>
  <c r="U45" i="38"/>
  <c r="U55" i="38"/>
  <c r="U246" i="38"/>
  <c r="U243" i="38"/>
  <c r="U238" i="38"/>
  <c r="U251" i="38"/>
  <c r="U110" i="38"/>
  <c r="U113" i="38"/>
  <c r="U83" i="38"/>
  <c r="U80" i="38"/>
  <c r="U103" i="38"/>
  <c r="U245" i="38"/>
  <c r="U237" i="38"/>
  <c r="U142" i="38"/>
  <c r="U138" i="38"/>
  <c r="U108" i="38"/>
  <c r="U98" i="38"/>
  <c r="U104" i="38"/>
  <c r="U84" i="38"/>
  <c r="U114" i="38"/>
  <c r="U239" i="38"/>
  <c r="U241" i="38"/>
  <c r="U248" i="38"/>
  <c r="U102" i="38"/>
  <c r="U105" i="38"/>
  <c r="U111" i="38"/>
  <c r="U95" i="38"/>
  <c r="U77" i="38"/>
  <c r="U260" i="38"/>
  <c r="AE87" i="38"/>
  <c r="AE255" i="38"/>
  <c r="I264" i="38"/>
  <c r="K223" i="38"/>
  <c r="K217" i="38"/>
  <c r="K68" i="38"/>
  <c r="K222" i="38"/>
  <c r="K67" i="38"/>
  <c r="K211" i="38"/>
  <c r="K64" i="38"/>
  <c r="K216" i="38"/>
  <c r="K60" i="38"/>
  <c r="K175" i="38" s="1"/>
  <c r="K214" i="38"/>
  <c r="K59" i="38"/>
  <c r="K174" i="38" s="1"/>
  <c r="K215" i="38"/>
  <c r="K61" i="38"/>
  <c r="K176" i="38" s="1"/>
  <c r="K212" i="38"/>
  <c r="K44" i="38"/>
  <c r="K213" i="38"/>
  <c r="K58" i="38"/>
  <c r="K173" i="38" s="1"/>
  <c r="T170" i="38"/>
  <c r="T43" i="38"/>
  <c r="T268" i="38"/>
  <c r="T267" i="38"/>
  <c r="T195" i="38"/>
  <c r="T196" i="38"/>
  <c r="P198" i="38"/>
  <c r="P185" i="38"/>
  <c r="P178" i="38"/>
  <c r="P179" i="38"/>
  <c r="P186" i="38"/>
  <c r="P190" i="38"/>
  <c r="P206" i="38"/>
  <c r="P202" i="38"/>
  <c r="P173" i="38"/>
  <c r="P182" i="38"/>
  <c r="P200" i="38"/>
  <c r="P197" i="38"/>
  <c r="P174" i="38"/>
  <c r="P204" i="38"/>
  <c r="P181" i="38"/>
  <c r="P192" i="38"/>
  <c r="P177" i="38"/>
  <c r="P207" i="38"/>
  <c r="P175" i="38"/>
  <c r="P205" i="38"/>
  <c r="P180" i="38"/>
  <c r="P203" i="38"/>
  <c r="P176" i="38"/>
  <c r="P194" i="38"/>
  <c r="P193" i="38"/>
  <c r="P184" i="38"/>
  <c r="P183" i="38"/>
  <c r="P187" i="38"/>
  <c r="P201" i="38"/>
  <c r="P191" i="38"/>
  <c r="P189" i="38"/>
  <c r="U255" i="38"/>
  <c r="U87" i="38"/>
  <c r="J218" i="38"/>
  <c r="T127" i="38"/>
  <c r="T122" i="38"/>
  <c r="T124" i="38"/>
  <c r="T228" i="38"/>
  <c r="T125" i="38"/>
  <c r="T130" i="38"/>
  <c r="T123" i="38"/>
  <c r="T128" i="38"/>
  <c r="T129" i="38"/>
  <c r="T126" i="38"/>
  <c r="T121" i="38"/>
  <c r="T131" i="38"/>
  <c r="T166" i="38"/>
  <c r="T164" i="38"/>
  <c r="T165" i="38"/>
  <c r="AH264" i="38"/>
  <c r="AD214" i="38"/>
  <c r="AD59" i="38"/>
  <c r="AD211" i="38"/>
  <c r="AD67" i="38"/>
  <c r="AD212" i="38"/>
  <c r="AD68" i="38"/>
  <c r="AD216" i="38"/>
  <c r="AD44" i="38"/>
  <c r="AD222" i="38"/>
  <c r="AD60" i="38"/>
  <c r="AD213" i="38"/>
  <c r="AD58" i="38"/>
  <c r="AD223" i="38"/>
  <c r="AD64" i="38"/>
  <c r="AD61" i="38"/>
  <c r="AD217" i="38"/>
  <c r="AD215" i="38"/>
  <c r="I249" i="38"/>
  <c r="I262" i="38"/>
  <c r="I244" i="38"/>
  <c r="I115" i="38"/>
  <c r="I106" i="38"/>
  <c r="I84" i="38"/>
  <c r="I183" i="38" s="1"/>
  <c r="I110" i="38"/>
  <c r="I116" i="38"/>
  <c r="I83" i="38"/>
  <c r="I261" i="38"/>
  <c r="I248" i="38"/>
  <c r="I239" i="38"/>
  <c r="I247" i="38"/>
  <c r="I92" i="38"/>
  <c r="I52" i="38"/>
  <c r="I178" i="38" s="1"/>
  <c r="I103" i="38"/>
  <c r="I94" i="38"/>
  <c r="I53" i="38"/>
  <c r="I246" i="38"/>
  <c r="I240" i="38"/>
  <c r="I146" i="38"/>
  <c r="I186" i="38" s="1"/>
  <c r="I242" i="38"/>
  <c r="I77" i="38"/>
  <c r="I142" i="38"/>
  <c r="I98" i="38"/>
  <c r="I193" i="38" s="1"/>
  <c r="I91" i="38"/>
  <c r="I45" i="38"/>
  <c r="I251" i="38"/>
  <c r="I245" i="38"/>
  <c r="I138" i="38"/>
  <c r="I139" i="38"/>
  <c r="I148" i="38"/>
  <c r="I188" i="38" s="1"/>
  <c r="I137" i="38"/>
  <c r="I93" i="38"/>
  <c r="I80" i="38"/>
  <c r="I72" i="38"/>
  <c r="I243" i="38"/>
  <c r="I238" i="38"/>
  <c r="I136" i="38"/>
  <c r="I134" i="38"/>
  <c r="I147" i="38"/>
  <c r="I109" i="38"/>
  <c r="I113" i="38"/>
  <c r="I105" i="38"/>
  <c r="I107" i="38"/>
  <c r="I263" i="38"/>
  <c r="I237" i="38"/>
  <c r="I141" i="38"/>
  <c r="I118" i="38"/>
  <c r="I101" i="38"/>
  <c r="I102" i="38"/>
  <c r="I79" i="38"/>
  <c r="I182" i="38" s="1"/>
  <c r="I108" i="38"/>
  <c r="I252" i="38"/>
  <c r="I236" i="38"/>
  <c r="I140" i="38"/>
  <c r="I135" i="38"/>
  <c r="I191" i="38" s="1"/>
  <c r="I104" i="38"/>
  <c r="I95" i="38"/>
  <c r="I76" i="38"/>
  <c r="I180" i="38" s="1"/>
  <c r="I78" i="38"/>
  <c r="I55" i="38"/>
  <c r="I206" i="38" s="1"/>
  <c r="I250" i="38"/>
  <c r="I54" i="38"/>
  <c r="I205" i="38" s="1"/>
  <c r="I241" i="38"/>
  <c r="I111" i="38"/>
  <c r="I260" i="38"/>
  <c r="I117" i="38"/>
  <c r="I114" i="38"/>
  <c r="I90" i="38"/>
  <c r="I71" i="38"/>
  <c r="I73" i="38"/>
  <c r="I202" i="38" s="1"/>
  <c r="E130" i="36"/>
  <c r="Y91" i="39" s="1"/>
  <c r="E127" i="36"/>
  <c r="Y88" i="39" s="1"/>
  <c r="E227" i="36"/>
  <c r="Y188" i="39" s="1"/>
  <c r="E193" i="34"/>
  <c r="X154" i="39" s="1"/>
  <c r="E156" i="36"/>
  <c r="E216" i="36"/>
  <c r="Y177" i="39" s="1"/>
  <c r="E217" i="36"/>
  <c r="Y178" i="39" s="1"/>
  <c r="K221" i="36"/>
  <c r="E255" i="36"/>
  <c r="Y215" i="39" s="1"/>
  <c r="G202" i="36"/>
  <c r="E192" i="36"/>
  <c r="Y153" i="39" s="1"/>
  <c r="E118" i="36"/>
  <c r="Y79" i="39" s="1"/>
  <c r="E72" i="36"/>
  <c r="Y33" i="39" s="1"/>
  <c r="E52" i="36"/>
  <c r="Y13" i="39" s="1"/>
  <c r="E92" i="36"/>
  <c r="Y53" i="39" s="1"/>
  <c r="E53" i="36"/>
  <c r="Y14" i="39" s="1"/>
  <c r="E251" i="36"/>
  <c r="Y210" i="39" s="1"/>
  <c r="E244" i="36"/>
  <c r="Y203" i="39" s="1"/>
  <c r="E138" i="36"/>
  <c r="Y100" i="39" s="1"/>
  <c r="S221" i="36"/>
  <c r="E258" i="36"/>
  <c r="Y218" i="39" s="1"/>
  <c r="AB263" i="38"/>
  <c r="AB238" i="38"/>
  <c r="AB141" i="38"/>
  <c r="AB142" i="38"/>
  <c r="AB109" i="38"/>
  <c r="AB77" i="38"/>
  <c r="AB94" i="38"/>
  <c r="AB71" i="38"/>
  <c r="AB102" i="38"/>
  <c r="AB248" i="38"/>
  <c r="AB245" i="38"/>
  <c r="AB146" i="38"/>
  <c r="AB117" i="38"/>
  <c r="AB101" i="38"/>
  <c r="AB54" i="38"/>
  <c r="AB79" i="38"/>
  <c r="AB91" i="38"/>
  <c r="AB76" i="38"/>
  <c r="AB262" i="38"/>
  <c r="AB241" i="38"/>
  <c r="AB237" i="38"/>
  <c r="AB138" i="38"/>
  <c r="AB140" i="38"/>
  <c r="AB95" i="38"/>
  <c r="AB104" i="38"/>
  <c r="AB105" i="38"/>
  <c r="AB55" i="38"/>
  <c r="AB72" i="38"/>
  <c r="AB247" i="38"/>
  <c r="AB252" i="38"/>
  <c r="AB236" i="38"/>
  <c r="AB147" i="38"/>
  <c r="AB115" i="38"/>
  <c r="AB73" i="38"/>
  <c r="AB110" i="38"/>
  <c r="AB90" i="38"/>
  <c r="AB53" i="38"/>
  <c r="AB261" i="38"/>
  <c r="AB242" i="38"/>
  <c r="AB239" i="38"/>
  <c r="AB134" i="38"/>
  <c r="AB111" i="38"/>
  <c r="AB136" i="38"/>
  <c r="AB98" i="38"/>
  <c r="AB84" i="38"/>
  <c r="AB52" i="38"/>
  <c r="AB246" i="38"/>
  <c r="AB240" i="38"/>
  <c r="AB250" i="38"/>
  <c r="AB114" i="38"/>
  <c r="AB103" i="38"/>
  <c r="AB116" i="38"/>
  <c r="AB93" i="38"/>
  <c r="AB78" i="38"/>
  <c r="AB45" i="38"/>
  <c r="AB251" i="38"/>
  <c r="AB260" i="38"/>
  <c r="AB244" i="38"/>
  <c r="AB137" i="38"/>
  <c r="AB83" i="38"/>
  <c r="AB106" i="38"/>
  <c r="AB80" i="38"/>
  <c r="AB108" i="38"/>
  <c r="AB243" i="38"/>
  <c r="AB249" i="38"/>
  <c r="AB135" i="38"/>
  <c r="AB148" i="38"/>
  <c r="AB118" i="38"/>
  <c r="AB92" i="38"/>
  <c r="AB139" i="38"/>
  <c r="AB107" i="38"/>
  <c r="AB113" i="38"/>
  <c r="I255" i="38"/>
  <c r="I87" i="38"/>
  <c r="I184" i="38" s="1"/>
  <c r="H165" i="38"/>
  <c r="H166" i="38"/>
  <c r="H164" i="38"/>
  <c r="G203" i="38"/>
  <c r="G185" i="38"/>
  <c r="G189" i="38"/>
  <c r="G204" i="38"/>
  <c r="G181" i="38"/>
  <c r="G187" i="38"/>
  <c r="G177" i="38"/>
  <c r="G207" i="38"/>
  <c r="G179" i="38"/>
  <c r="G198" i="38"/>
  <c r="G194" i="38"/>
  <c r="G192" i="38"/>
  <c r="J194" i="38"/>
  <c r="J187" i="38"/>
  <c r="J185" i="38"/>
  <c r="J207" i="38"/>
  <c r="J179" i="38"/>
  <c r="J177" i="38"/>
  <c r="J189" i="38"/>
  <c r="J198" i="38"/>
  <c r="J204" i="38"/>
  <c r="J192" i="38"/>
  <c r="J181" i="38"/>
  <c r="J203" i="38"/>
  <c r="T218" i="38"/>
  <c r="Q264" i="38"/>
  <c r="R212" i="38"/>
  <c r="R58" i="38"/>
  <c r="R211" i="38"/>
  <c r="R61" i="38"/>
  <c r="R217" i="38"/>
  <c r="R216" i="38"/>
  <c r="R68" i="38"/>
  <c r="R223" i="38"/>
  <c r="R44" i="38"/>
  <c r="R222" i="38"/>
  <c r="R60" i="38"/>
  <c r="R215" i="38"/>
  <c r="R59" i="38"/>
  <c r="R214" i="38"/>
  <c r="R64" i="38"/>
  <c r="R213" i="38"/>
  <c r="R67" i="38"/>
  <c r="AA196" i="38"/>
  <c r="AA43" i="38"/>
  <c r="AA268" i="38"/>
  <c r="AA267" i="38"/>
  <c r="AA170" i="38"/>
  <c r="AA195" i="38"/>
  <c r="Y187" i="38"/>
  <c r="Y203" i="38"/>
  <c r="Y193" i="38"/>
  <c r="Y186" i="38"/>
  <c r="Y200" i="38"/>
  <c r="Y177" i="38"/>
  <c r="Y180" i="38"/>
  <c r="Y192" i="38"/>
  <c r="Y174" i="38"/>
  <c r="Y175" i="38"/>
  <c r="Y207" i="38"/>
  <c r="Y184" i="38"/>
  <c r="Y202" i="38"/>
  <c r="Y183" i="38"/>
  <c r="Y205" i="38"/>
  <c r="Y204" i="38"/>
  <c r="Y194" i="38"/>
  <c r="Y201" i="38"/>
  <c r="Y182" i="38"/>
  <c r="Y197" i="38"/>
  <c r="Y185" i="38"/>
  <c r="Y173" i="38"/>
  <c r="Y178" i="38"/>
  <c r="Y189" i="38"/>
  <c r="Y179" i="38"/>
  <c r="Y176" i="38"/>
  <c r="Y191" i="38"/>
  <c r="Y181" i="38"/>
  <c r="Y206" i="38"/>
  <c r="Y198" i="38"/>
  <c r="Y190" i="38"/>
  <c r="AB255" i="38"/>
  <c r="AB87" i="38"/>
  <c r="S165" i="38"/>
  <c r="S166" i="38"/>
  <c r="S164" i="38"/>
  <c r="Z166" i="38"/>
  <c r="Z164" i="38"/>
  <c r="Z165" i="38"/>
  <c r="E233" i="38"/>
  <c r="N218" i="38"/>
  <c r="P252" i="38"/>
  <c r="P260" i="38"/>
  <c r="P147" i="38"/>
  <c r="P138" i="38"/>
  <c r="P79" i="38"/>
  <c r="P53" i="38"/>
  <c r="P94" i="38"/>
  <c r="P101" i="38"/>
  <c r="P54" i="38"/>
  <c r="P244" i="38"/>
  <c r="P245" i="38"/>
  <c r="P139" i="38"/>
  <c r="P117" i="38"/>
  <c r="P78" i="38"/>
  <c r="P110" i="38"/>
  <c r="P108" i="38"/>
  <c r="P140" i="38"/>
  <c r="P114" i="38"/>
  <c r="P263" i="38"/>
  <c r="P242" i="38"/>
  <c r="P137" i="38"/>
  <c r="P146" i="38"/>
  <c r="P71" i="38"/>
  <c r="P102" i="38"/>
  <c r="P83" i="38"/>
  <c r="P115" i="38"/>
  <c r="P52" i="38"/>
  <c r="P251" i="38"/>
  <c r="P249" i="38"/>
  <c r="P241" i="38"/>
  <c r="P142" i="38"/>
  <c r="P141" i="38"/>
  <c r="P113" i="38"/>
  <c r="P109" i="38"/>
  <c r="P84" i="38"/>
  <c r="P45" i="38"/>
  <c r="P243" i="38"/>
  <c r="P237" i="38"/>
  <c r="P239" i="38"/>
  <c r="P134" i="38"/>
  <c r="P136" i="38"/>
  <c r="P105" i="38"/>
  <c r="P92" i="38"/>
  <c r="P111" i="38"/>
  <c r="P106" i="38"/>
  <c r="P250" i="38"/>
  <c r="P261" i="38"/>
  <c r="P240" i="38"/>
  <c r="P118" i="38"/>
  <c r="P107" i="38"/>
  <c r="P98" i="38"/>
  <c r="P103" i="38"/>
  <c r="P77" i="38"/>
  <c r="P90" i="38"/>
  <c r="P247" i="38"/>
  <c r="P236" i="38"/>
  <c r="P246" i="38"/>
  <c r="P148" i="38"/>
  <c r="P80" i="38"/>
  <c r="P76" i="38"/>
  <c r="P95" i="38"/>
  <c r="P135" i="38"/>
  <c r="P55" i="38"/>
  <c r="P93" i="38"/>
  <c r="P91" i="38"/>
  <c r="P104" i="38"/>
  <c r="P73" i="38"/>
  <c r="P262" i="38"/>
  <c r="P72" i="38"/>
  <c r="P248" i="38"/>
  <c r="P238" i="38"/>
  <c r="P116" i="38"/>
  <c r="O267" i="38"/>
  <c r="O268" i="38"/>
  <c r="O195" i="38"/>
  <c r="O196" i="38"/>
  <c r="O43" i="38"/>
  <c r="O170" i="38"/>
  <c r="I187" i="38"/>
  <c r="I192" i="38"/>
  <c r="I194" i="38"/>
  <c r="I198" i="38"/>
  <c r="I207" i="38"/>
  <c r="I179" i="38"/>
  <c r="I204" i="38"/>
  <c r="I189" i="38"/>
  <c r="I185" i="38"/>
  <c r="I181" i="38"/>
  <c r="I177" i="38"/>
  <c r="I203" i="38"/>
  <c r="AG195" i="38"/>
  <c r="AG196" i="38"/>
  <c r="AG170" i="38"/>
  <c r="AG43" i="38"/>
  <c r="AG267" i="38"/>
  <c r="AG268" i="38"/>
  <c r="AH262" i="38"/>
  <c r="AH237" i="38"/>
  <c r="AH148" i="38"/>
  <c r="AH136" i="38"/>
  <c r="AH103" i="38"/>
  <c r="AH72" i="38"/>
  <c r="AH77" i="38"/>
  <c r="AH79" i="38"/>
  <c r="AH73" i="38"/>
  <c r="AH249" i="38"/>
  <c r="AH261" i="38"/>
  <c r="AH244" i="38"/>
  <c r="AH140" i="38"/>
  <c r="AH113" i="38"/>
  <c r="AH83" i="38"/>
  <c r="AH110" i="38"/>
  <c r="AH71" i="38"/>
  <c r="AH107" i="38"/>
  <c r="AH53" i="38"/>
  <c r="AH263" i="38"/>
  <c r="AH247" i="38"/>
  <c r="AH241" i="38"/>
  <c r="AH116" i="38"/>
  <c r="AH105" i="38"/>
  <c r="AH45" i="38"/>
  <c r="AH93" i="38"/>
  <c r="AH115" i="38"/>
  <c r="AH80" i="38"/>
  <c r="AH248" i="38"/>
  <c r="AH246" i="38"/>
  <c r="AH238" i="38"/>
  <c r="AH138" i="38"/>
  <c r="AH98" i="38"/>
  <c r="AH147" i="38"/>
  <c r="AH104" i="38"/>
  <c r="AH55" i="38"/>
  <c r="AH260" i="38"/>
  <c r="AH243" i="38"/>
  <c r="AH236" i="38"/>
  <c r="AH114" i="38"/>
  <c r="AH91" i="38"/>
  <c r="AH146" i="38"/>
  <c r="AH95" i="38"/>
  <c r="AH142" i="38"/>
  <c r="AH84" i="38"/>
  <c r="AH245" i="38"/>
  <c r="AH240" i="38"/>
  <c r="AH251" i="38"/>
  <c r="AH139" i="38"/>
  <c r="AH76" i="38"/>
  <c r="AH117" i="38"/>
  <c r="AH90" i="38"/>
  <c r="AH102" i="38"/>
  <c r="AH54" i="38"/>
  <c r="AH242" i="38"/>
  <c r="AH252" i="38"/>
  <c r="AH135" i="38"/>
  <c r="AH141" i="38"/>
  <c r="AH111" i="38"/>
  <c r="AH94" i="38"/>
  <c r="AH109" i="38"/>
  <c r="AH92" i="38"/>
  <c r="AH52" i="38"/>
  <c r="AH134" i="38"/>
  <c r="AH108" i="38"/>
  <c r="AH78" i="38"/>
  <c r="AH101" i="38"/>
  <c r="AH250" i="38"/>
  <c r="AH106" i="38"/>
  <c r="AH239" i="38"/>
  <c r="AH137" i="38"/>
  <c r="AH118" i="38"/>
  <c r="P255" i="38"/>
  <c r="P87" i="38"/>
  <c r="O125" i="38"/>
  <c r="O228" i="38"/>
  <c r="O126" i="38"/>
  <c r="O130" i="38"/>
  <c r="O124" i="38"/>
  <c r="O123" i="38"/>
  <c r="O129" i="38"/>
  <c r="O128" i="38"/>
  <c r="O121" i="38"/>
  <c r="O131" i="38"/>
  <c r="O127" i="38"/>
  <c r="O122" i="38"/>
  <c r="O164" i="38"/>
  <c r="O165" i="38"/>
  <c r="O166" i="38"/>
  <c r="X215" i="38"/>
  <c r="X60" i="38"/>
  <c r="X214" i="38"/>
  <c r="X44" i="38"/>
  <c r="X223" i="38"/>
  <c r="X67" i="38"/>
  <c r="X212" i="38"/>
  <c r="X64" i="38"/>
  <c r="X211" i="38"/>
  <c r="X58" i="38"/>
  <c r="X213" i="38"/>
  <c r="X68" i="38"/>
  <c r="X217" i="38"/>
  <c r="X216" i="38"/>
  <c r="X59" i="38"/>
  <c r="X222" i="38"/>
  <c r="X61" i="38"/>
  <c r="AH170" i="38"/>
  <c r="AH195" i="38"/>
  <c r="AH43" i="38"/>
  <c r="AH268" i="38"/>
  <c r="AH196" i="38"/>
  <c r="AH267" i="38"/>
  <c r="AI193" i="38"/>
  <c r="AI207" i="38"/>
  <c r="AI173" i="38"/>
  <c r="AI181" i="38"/>
  <c r="AI185" i="38"/>
  <c r="AI204" i="38"/>
  <c r="AI180" i="38"/>
  <c r="AI197" i="38"/>
  <c r="AI202" i="38"/>
  <c r="AI206" i="38"/>
  <c r="AI198" i="38"/>
  <c r="AI175" i="38"/>
  <c r="AI189" i="38"/>
  <c r="AI191" i="38"/>
  <c r="AI190" i="38"/>
  <c r="AI205" i="38"/>
  <c r="AI184" i="38"/>
  <c r="AI200" i="38"/>
  <c r="AI203" i="38"/>
  <c r="AI182" i="38"/>
  <c r="AI186" i="38"/>
  <c r="AI174" i="38"/>
  <c r="AI192" i="38"/>
  <c r="AI201" i="38"/>
  <c r="AI177" i="38"/>
  <c r="AI183" i="38"/>
  <c r="AI178" i="38"/>
  <c r="AI187" i="38"/>
  <c r="AI194" i="38"/>
  <c r="AI179" i="38"/>
  <c r="AI176" i="38"/>
  <c r="AI87" i="38"/>
  <c r="AI255" i="38"/>
  <c r="M218" i="38"/>
  <c r="P218" i="38"/>
  <c r="W218" i="38"/>
  <c r="W245" i="38"/>
  <c r="W249" i="38"/>
  <c r="W146" i="38"/>
  <c r="W139" i="38"/>
  <c r="W92" i="38"/>
  <c r="W45" i="38"/>
  <c r="W101" i="38"/>
  <c r="W113" i="38"/>
  <c r="W53" i="38"/>
  <c r="W252" i="38"/>
  <c r="W238" i="38"/>
  <c r="W262" i="38"/>
  <c r="W138" i="38"/>
  <c r="W134" i="38"/>
  <c r="W77" i="38"/>
  <c r="W91" i="38"/>
  <c r="W80" i="38"/>
  <c r="W71" i="38"/>
  <c r="W244" i="38"/>
  <c r="W237" i="38"/>
  <c r="W241" i="38"/>
  <c r="W135" i="38"/>
  <c r="W116" i="38"/>
  <c r="W54" i="38"/>
  <c r="W109" i="38"/>
  <c r="W98" i="38"/>
  <c r="W95" i="38"/>
  <c r="W251" i="38"/>
  <c r="W250" i="38"/>
  <c r="W239" i="38"/>
  <c r="W136" i="38"/>
  <c r="W142" i="38"/>
  <c r="W115" i="38"/>
  <c r="W102" i="38"/>
  <c r="W93" i="38"/>
  <c r="W104" i="38"/>
  <c r="W243" i="38"/>
  <c r="W242" i="38"/>
  <c r="W236" i="38"/>
  <c r="W117" i="38"/>
  <c r="W108" i="38"/>
  <c r="W118" i="38"/>
  <c r="W141" i="38"/>
  <c r="W79" i="38"/>
  <c r="W55" i="38"/>
  <c r="W263" i="38"/>
  <c r="W261" i="38"/>
  <c r="W246" i="38"/>
  <c r="W147" i="38"/>
  <c r="W94" i="38"/>
  <c r="W111" i="38"/>
  <c r="W110" i="38"/>
  <c r="W107" i="38"/>
  <c r="W84" i="38"/>
  <c r="W248" i="38"/>
  <c r="W247" i="38"/>
  <c r="W148" i="38"/>
  <c r="W137" i="38"/>
  <c r="W72" i="38"/>
  <c r="W103" i="38"/>
  <c r="W73" i="38"/>
  <c r="W90" i="38"/>
  <c r="W52" i="38"/>
  <c r="W114" i="38"/>
  <c r="W106" i="38"/>
  <c r="W83" i="38"/>
  <c r="W76" i="38"/>
  <c r="W78" i="38"/>
  <c r="W260" i="38"/>
  <c r="W105" i="38"/>
  <c r="W140" i="38"/>
  <c r="W240" i="38"/>
  <c r="E124" i="36"/>
  <c r="Y85" i="39" s="1"/>
  <c r="E195" i="36"/>
  <c r="Y156" i="39" s="1"/>
  <c r="E159" i="36"/>
  <c r="Y121" i="39" s="1"/>
  <c r="E213" i="36"/>
  <c r="Y174" i="39" s="1"/>
  <c r="E221" i="34"/>
  <c r="X182" i="39" s="1"/>
  <c r="W221" i="36"/>
  <c r="G205" i="36"/>
  <c r="E204" i="36"/>
  <c r="Y165" i="39" s="1"/>
  <c r="E185" i="36"/>
  <c r="Y146" i="39" s="1"/>
  <c r="E113" i="36"/>
  <c r="Y74" i="39" s="1"/>
  <c r="E115" i="36"/>
  <c r="Y76" i="39" s="1"/>
  <c r="E105" i="36"/>
  <c r="Y66" i="39" s="1"/>
  <c r="E94" i="36"/>
  <c r="Y55" i="39" s="1"/>
  <c r="E84" i="36"/>
  <c r="Y45" i="39" s="1"/>
  <c r="G180" i="36"/>
  <c r="E76" i="36"/>
  <c r="Y37" i="39" s="1"/>
  <c r="E78" i="36"/>
  <c r="Y39" i="39" s="1"/>
  <c r="E238" i="36"/>
  <c r="Y197" i="39" s="1"/>
  <c r="E239" i="36"/>
  <c r="Y198" i="39" s="1"/>
  <c r="Z221" i="36"/>
  <c r="AI221" i="36"/>
  <c r="L264" i="38"/>
  <c r="M216" i="38"/>
  <c r="M214" i="38"/>
  <c r="M59" i="38"/>
  <c r="M174" i="38" s="1"/>
  <c r="M215" i="38"/>
  <c r="M67" i="38"/>
  <c r="M212" i="38"/>
  <c r="M60" i="38"/>
  <c r="M175" i="38" s="1"/>
  <c r="M217" i="38"/>
  <c r="M44" i="38"/>
  <c r="M211" i="38"/>
  <c r="M68" i="38"/>
  <c r="M222" i="38"/>
  <c r="M58" i="38"/>
  <c r="M173" i="38" s="1"/>
  <c r="M223" i="38"/>
  <c r="M64" i="38"/>
  <c r="M213" i="38"/>
  <c r="M61" i="38"/>
  <c r="M176" i="38" s="1"/>
  <c r="V170" i="38"/>
  <c r="V43" i="38"/>
  <c r="V267" i="38"/>
  <c r="V268" i="38"/>
  <c r="V196" i="38"/>
  <c r="V195" i="38"/>
  <c r="S182" i="38"/>
  <c r="S178" i="38"/>
  <c r="S174" i="38"/>
  <c r="S201" i="38"/>
  <c r="S191" i="38"/>
  <c r="S179" i="38"/>
  <c r="S180" i="38"/>
  <c r="S193" i="38"/>
  <c r="S184" i="38"/>
  <c r="S204" i="38"/>
  <c r="S206" i="38"/>
  <c r="S207" i="38"/>
  <c r="S194" i="38"/>
  <c r="S186" i="38"/>
  <c r="S192" i="38"/>
  <c r="S175" i="38"/>
  <c r="S181" i="38"/>
  <c r="S189" i="38"/>
  <c r="S187" i="38"/>
  <c r="S190" i="38"/>
  <c r="S183" i="38"/>
  <c r="S200" i="38"/>
  <c r="S173" i="38"/>
  <c r="S202" i="38"/>
  <c r="S205" i="38"/>
  <c r="S197" i="38"/>
  <c r="S203" i="38"/>
  <c r="S176" i="38"/>
  <c r="S185" i="38"/>
  <c r="S198" i="38"/>
  <c r="S177" i="38"/>
  <c r="AG214" i="38"/>
  <c r="AG60" i="38"/>
  <c r="AG223" i="38"/>
  <c r="AG58" i="38"/>
  <c r="AG222" i="38"/>
  <c r="AG68" i="38"/>
  <c r="AG217" i="38"/>
  <c r="AG212" i="38"/>
  <c r="AG44" i="38"/>
  <c r="AG216" i="38"/>
  <c r="AG61" i="38"/>
  <c r="AG213" i="38"/>
  <c r="AG59" i="38"/>
  <c r="AG211" i="38"/>
  <c r="AG64" i="38"/>
  <c r="AG215" i="38"/>
  <c r="AG67" i="38"/>
  <c r="V255" i="38"/>
  <c r="V87" i="38"/>
  <c r="X124" i="38"/>
  <c r="X125" i="38"/>
  <c r="X129" i="38"/>
  <c r="X131" i="38"/>
  <c r="X122" i="38"/>
  <c r="X123" i="38"/>
  <c r="X127" i="38"/>
  <c r="X130" i="38"/>
  <c r="X128" i="38"/>
  <c r="X121" i="38"/>
  <c r="X228" i="38"/>
  <c r="X126" i="38"/>
  <c r="V165" i="38"/>
  <c r="V166" i="38"/>
  <c r="V164" i="38"/>
  <c r="G218" i="38"/>
  <c r="J260" i="38"/>
  <c r="J261" i="38"/>
  <c r="J236" i="38"/>
  <c r="J136" i="38"/>
  <c r="J76" i="38"/>
  <c r="J180" i="38" s="1"/>
  <c r="J115" i="38"/>
  <c r="J92" i="38"/>
  <c r="J106" i="38"/>
  <c r="J71" i="38"/>
  <c r="J245" i="38"/>
  <c r="J247" i="38"/>
  <c r="J241" i="38"/>
  <c r="J114" i="38"/>
  <c r="J141" i="38"/>
  <c r="J118" i="38"/>
  <c r="J73" i="38"/>
  <c r="J202" i="38" s="1"/>
  <c r="J84" i="38"/>
  <c r="J183" i="38" s="1"/>
  <c r="J77" i="38"/>
  <c r="J250" i="38"/>
  <c r="J239" i="38"/>
  <c r="J137" i="38"/>
  <c r="J147" i="38"/>
  <c r="J117" i="38"/>
  <c r="J108" i="38"/>
  <c r="J93" i="38"/>
  <c r="J110" i="38"/>
  <c r="J78" i="38"/>
  <c r="J243" i="38"/>
  <c r="J244" i="38"/>
  <c r="J135" i="38"/>
  <c r="J191" i="38" s="1"/>
  <c r="J138" i="38"/>
  <c r="J111" i="38"/>
  <c r="J94" i="38"/>
  <c r="J80" i="38"/>
  <c r="J142" i="38"/>
  <c r="J242" i="38"/>
  <c r="J237" i="38"/>
  <c r="J148" i="38"/>
  <c r="J113" i="38"/>
  <c r="J103" i="38"/>
  <c r="J72" i="38"/>
  <c r="J104" i="38"/>
  <c r="J101" i="38"/>
  <c r="J54" i="38"/>
  <c r="J205" i="38" s="1"/>
  <c r="J249" i="38"/>
  <c r="J262" i="38"/>
  <c r="J246" i="38"/>
  <c r="J140" i="38"/>
  <c r="J105" i="38"/>
  <c r="J83" i="38"/>
  <c r="J134" i="38"/>
  <c r="J95" i="38"/>
  <c r="J53" i="38"/>
  <c r="J55" i="38"/>
  <c r="J206" i="38" s="1"/>
  <c r="J248" i="38"/>
  <c r="J240" i="38"/>
  <c r="J238" i="38"/>
  <c r="J116" i="38"/>
  <c r="J91" i="38"/>
  <c r="J139" i="38"/>
  <c r="J102" i="38"/>
  <c r="J107" i="38"/>
  <c r="J90" i="38"/>
  <c r="J251" i="38"/>
  <c r="J252" i="38"/>
  <c r="J146" i="38"/>
  <c r="J186" i="38" s="1"/>
  <c r="J98" i="38"/>
  <c r="J193" i="38" s="1"/>
  <c r="J45" i="38"/>
  <c r="J109" i="38"/>
  <c r="J79" i="38"/>
  <c r="J182" i="38" s="1"/>
  <c r="J263" i="38"/>
  <c r="J52" i="38"/>
  <c r="J178" i="38" s="1"/>
  <c r="J268" i="38"/>
  <c r="J267" i="38"/>
  <c r="J196" i="38"/>
  <c r="J170" i="38"/>
  <c r="J195" i="38"/>
  <c r="J43" i="38"/>
  <c r="AG218" i="38"/>
  <c r="AD260" i="38"/>
  <c r="AD242" i="38"/>
  <c r="AD243" i="38"/>
  <c r="AD136" i="38"/>
  <c r="AD138" i="38"/>
  <c r="AD80" i="38"/>
  <c r="AD91" i="38"/>
  <c r="AD110" i="38"/>
  <c r="AD94" i="38"/>
  <c r="AD245" i="38"/>
  <c r="AD239" i="38"/>
  <c r="AD241" i="38"/>
  <c r="AD148" i="38"/>
  <c r="AD109" i="38"/>
  <c r="AD79" i="38"/>
  <c r="AD104" i="38"/>
  <c r="AD72" i="38"/>
  <c r="AD54" i="38"/>
  <c r="AD252" i="38"/>
  <c r="AD263" i="38"/>
  <c r="AD248" i="38"/>
  <c r="AD142" i="38"/>
  <c r="AD101" i="38"/>
  <c r="AD78" i="38"/>
  <c r="AD90" i="38"/>
  <c r="AD106" i="38"/>
  <c r="AD103" i="38"/>
  <c r="AD244" i="38"/>
  <c r="AD250" i="38"/>
  <c r="AD237" i="38"/>
  <c r="AD135" i="38"/>
  <c r="AD95" i="38"/>
  <c r="AD71" i="38"/>
  <c r="AD84" i="38"/>
  <c r="AD105" i="38"/>
  <c r="AD53" i="38"/>
  <c r="AD249" i="38"/>
  <c r="AD238" i="38"/>
  <c r="AD240" i="38"/>
  <c r="AD118" i="38"/>
  <c r="AD73" i="38"/>
  <c r="AD55" i="38"/>
  <c r="AD52" i="38"/>
  <c r="AD83" i="38"/>
  <c r="AD134" i="38"/>
  <c r="AD261" i="38"/>
  <c r="AD262" i="38"/>
  <c r="AD141" i="38"/>
  <c r="AD146" i="38"/>
  <c r="AD116" i="38"/>
  <c r="AD114" i="38"/>
  <c r="AD102" i="38"/>
  <c r="AD77" i="38"/>
  <c r="AD111" i="38"/>
  <c r="AD251" i="38"/>
  <c r="AD236" i="38"/>
  <c r="AD139" i="38"/>
  <c r="AD140" i="38"/>
  <c r="AD93" i="38"/>
  <c r="AD117" i="38"/>
  <c r="AD92" i="38"/>
  <c r="AD76" i="38"/>
  <c r="AD98" i="38"/>
  <c r="AD113" i="38"/>
  <c r="AD246" i="38"/>
  <c r="AD45" i="38"/>
  <c r="AD247" i="38"/>
  <c r="AD147" i="38"/>
  <c r="AD115" i="38"/>
  <c r="AD107" i="38"/>
  <c r="AD137" i="38"/>
  <c r="AD108" i="38"/>
  <c r="K255" i="38"/>
  <c r="K87" i="38"/>
  <c r="K184" i="38" s="1"/>
  <c r="H126" i="38"/>
  <c r="H125" i="38"/>
  <c r="H124" i="38"/>
  <c r="H131" i="38"/>
  <c r="H129" i="38"/>
  <c r="H190" i="38" s="1"/>
  <c r="H123" i="38"/>
  <c r="H122" i="38"/>
  <c r="H128" i="38"/>
  <c r="H127" i="38"/>
  <c r="H228" i="38"/>
  <c r="H121" i="38"/>
  <c r="H130" i="38"/>
  <c r="S264" i="38"/>
  <c r="V264" i="38"/>
  <c r="U264" i="38"/>
  <c r="T223" i="38"/>
  <c r="T64" i="38"/>
  <c r="T213" i="38"/>
  <c r="T61" i="38"/>
  <c r="T214" i="38"/>
  <c r="T67" i="38"/>
  <c r="T216" i="38"/>
  <c r="T44" i="38"/>
  <c r="T212" i="38"/>
  <c r="T60" i="38"/>
  <c r="T215" i="38"/>
  <c r="T59" i="38"/>
  <c r="T222" i="38"/>
  <c r="T211" i="38"/>
  <c r="T58" i="38"/>
  <c r="T217" i="38"/>
  <c r="T68" i="38"/>
  <c r="AC268" i="38"/>
  <c r="AC267" i="38"/>
  <c r="AC196" i="38"/>
  <c r="AC170" i="38"/>
  <c r="AC195" i="38"/>
  <c r="AC43" i="38"/>
  <c r="AB202" i="38"/>
  <c r="AB189" i="38"/>
  <c r="AB174" i="38"/>
  <c r="AB183" i="38"/>
  <c r="AB178" i="38"/>
  <c r="AB194" i="38"/>
  <c r="AB181" i="38"/>
  <c r="AB175" i="38"/>
  <c r="AB173" i="38"/>
  <c r="AB186" i="38"/>
  <c r="AB206" i="38"/>
  <c r="AB193" i="38"/>
  <c r="AB200" i="38"/>
  <c r="AB187" i="38"/>
  <c r="AB190" i="38"/>
  <c r="AB192" i="38"/>
  <c r="AB176" i="38"/>
  <c r="AB180" i="38"/>
  <c r="AB185" i="38"/>
  <c r="AB184" i="38"/>
  <c r="AB179" i="38"/>
  <c r="AB177" i="38"/>
  <c r="AB205" i="38"/>
  <c r="AB198" i="38"/>
  <c r="AB182" i="38"/>
  <c r="AB204" i="38"/>
  <c r="AB207" i="38"/>
  <c r="AB197" i="38"/>
  <c r="AB191" i="38"/>
  <c r="AB201" i="38"/>
  <c r="AB203" i="38"/>
  <c r="AG189" i="38"/>
  <c r="AG182" i="38"/>
  <c r="AG191" i="38"/>
  <c r="AG181" i="38"/>
  <c r="AG198" i="38"/>
  <c r="AG190" i="38"/>
  <c r="AG203" i="38"/>
  <c r="AG193" i="38"/>
  <c r="AG186" i="38"/>
  <c r="AG187" i="38"/>
  <c r="AG180" i="38"/>
  <c r="AG175" i="38"/>
  <c r="AG185" i="38"/>
  <c r="AG179" i="38"/>
  <c r="AG177" i="38"/>
  <c r="AG194" i="38"/>
  <c r="AG183" i="38"/>
  <c r="AG207" i="38"/>
  <c r="AG200" i="38"/>
  <c r="AG206" i="38"/>
  <c r="AG176" i="38"/>
  <c r="AG204" i="38"/>
  <c r="AG197" i="38"/>
  <c r="AG184" i="38"/>
  <c r="AG174" i="38"/>
  <c r="AG173" i="38"/>
  <c r="AG201" i="38"/>
  <c r="AG178" i="38"/>
  <c r="AG202" i="38"/>
  <c r="AG205" i="38"/>
  <c r="AG192" i="38"/>
  <c r="AG123" i="38"/>
  <c r="AG128" i="38"/>
  <c r="AG121" i="38"/>
  <c r="AG124" i="38"/>
  <c r="AG126" i="38"/>
  <c r="AG130" i="38"/>
  <c r="AG122" i="38"/>
  <c r="AG228" i="38"/>
  <c r="AG125" i="38"/>
  <c r="AG129" i="38"/>
  <c r="AG127" i="38"/>
  <c r="AG131" i="38"/>
  <c r="AC165" i="38"/>
  <c r="AC166" i="38"/>
  <c r="AC164" i="38"/>
  <c r="Q218" i="38"/>
  <c r="AA228" i="38"/>
  <c r="AA124" i="38"/>
  <c r="AA130" i="38"/>
  <c r="AA129" i="38"/>
  <c r="AA122" i="38"/>
  <c r="AA127" i="38"/>
  <c r="AA123" i="38"/>
  <c r="AA126" i="38"/>
  <c r="AA128" i="38"/>
  <c r="AA121" i="38"/>
  <c r="AA131" i="38"/>
  <c r="AA125" i="38"/>
  <c r="AD126" i="38"/>
  <c r="AD125" i="38"/>
  <c r="AD129" i="38"/>
  <c r="AD130" i="38"/>
  <c r="AD131" i="38"/>
  <c r="AD228" i="38"/>
  <c r="AD122" i="38"/>
  <c r="AD124" i="38"/>
  <c r="AD123" i="38"/>
  <c r="AD128" i="38"/>
  <c r="AD127" i="38"/>
  <c r="AD121" i="38"/>
  <c r="AF130" i="38"/>
  <c r="AF228" i="38"/>
  <c r="AF121" i="38"/>
  <c r="AF126" i="38"/>
  <c r="AF125" i="38"/>
  <c r="AF124" i="38"/>
  <c r="AF131" i="38"/>
  <c r="AF127" i="38"/>
  <c r="AF123" i="38"/>
  <c r="AF122" i="38"/>
  <c r="AF128" i="38"/>
  <c r="AF129" i="38"/>
  <c r="P268" i="38"/>
  <c r="P267" i="38"/>
  <c r="P196" i="38"/>
  <c r="P170" i="38"/>
  <c r="P195" i="38"/>
  <c r="P43" i="38"/>
  <c r="K192" i="38"/>
  <c r="K203" i="38"/>
  <c r="K177" i="38"/>
  <c r="K187" i="38"/>
  <c r="K194" i="38"/>
  <c r="K207" i="38"/>
  <c r="K189" i="38"/>
  <c r="K185" i="38"/>
  <c r="K204" i="38"/>
  <c r="K198" i="38"/>
  <c r="K181" i="38"/>
  <c r="K179" i="38"/>
  <c r="R255" i="38"/>
  <c r="R87" i="38"/>
  <c r="Q228" i="38"/>
  <c r="Q127" i="38"/>
  <c r="Q131" i="38"/>
  <c r="Q125" i="38"/>
  <c r="Q123" i="38"/>
  <c r="Q124" i="38"/>
  <c r="Q128" i="38"/>
  <c r="Q121" i="38"/>
  <c r="Q130" i="38"/>
  <c r="Q126" i="38"/>
  <c r="Q122" i="38"/>
  <c r="Q129" i="38"/>
  <c r="Q165" i="38"/>
  <c r="Q164" i="38"/>
  <c r="Q166" i="38"/>
  <c r="H188" i="38" l="1"/>
  <c r="N199" i="38"/>
  <c r="Z219" i="38"/>
  <c r="Z221" i="38" s="1"/>
  <c r="K219" i="38"/>
  <c r="K221" i="38" s="1"/>
  <c r="N201" i="38"/>
  <c r="S219" i="38"/>
  <c r="S221" i="38" s="1"/>
  <c r="L219" i="38"/>
  <c r="L221" i="38" s="1"/>
  <c r="P219" i="38"/>
  <c r="P221" i="38" s="1"/>
  <c r="E219" i="36"/>
  <c r="Y180" i="39" s="1"/>
  <c r="Y237" i="39" s="1"/>
  <c r="T219" i="38"/>
  <c r="T221" i="38" s="1"/>
  <c r="Y219" i="38"/>
  <c r="Y221" i="38" s="1"/>
  <c r="W219" i="38"/>
  <c r="W221" i="38" s="1"/>
  <c r="AF219" i="38"/>
  <c r="AG219" i="38"/>
  <c r="AG221" i="38" s="1"/>
  <c r="U219" i="38"/>
  <c r="U221" i="38" s="1"/>
  <c r="M219" i="38"/>
  <c r="M221" i="38" s="1"/>
  <c r="AI219" i="38"/>
  <c r="AI221" i="38" s="1"/>
  <c r="N219" i="38"/>
  <c r="N221" i="38" s="1"/>
  <c r="I219" i="38"/>
  <c r="I221" i="38" s="1"/>
  <c r="AA219" i="38"/>
  <c r="AA221" i="38" s="1"/>
  <c r="H219" i="38"/>
  <c r="R219" i="38"/>
  <c r="R221" i="38" s="1"/>
  <c r="J219" i="38"/>
  <c r="J221" i="38" s="1"/>
  <c r="AH219" i="38"/>
  <c r="AH221" i="38" s="1"/>
  <c r="O219" i="38"/>
  <c r="O221" i="38" s="1"/>
  <c r="AD219" i="38"/>
  <c r="AD221" i="38" s="1"/>
  <c r="X219" i="38"/>
  <c r="X221" i="38" s="1"/>
  <c r="AE219" i="38"/>
  <c r="AE221" i="38" s="1"/>
  <c r="AC219" i="38"/>
  <c r="G219" i="38"/>
  <c r="G221" i="38" s="1"/>
  <c r="AB219" i="38"/>
  <c r="AB221" i="38" s="1"/>
  <c r="AJ219" i="38"/>
  <c r="AJ221" i="38" s="1"/>
  <c r="V219" i="38"/>
  <c r="V221" i="38" s="1"/>
  <c r="K188" i="38"/>
  <c r="J188" i="38"/>
  <c r="J199" i="38"/>
  <c r="L199" i="38"/>
  <c r="K199" i="38"/>
  <c r="G199" i="38"/>
  <c r="M199" i="38"/>
  <c r="I199" i="38"/>
  <c r="H199" i="38"/>
  <c r="E149" i="38"/>
  <c r="Z111" i="39" s="1"/>
  <c r="E111" i="39" s="1"/>
  <c r="AB111" i="39" s="1"/>
  <c r="E153" i="38"/>
  <c r="Z115" i="39" s="1"/>
  <c r="E115" i="39" s="1"/>
  <c r="AB115" i="39" s="1"/>
  <c r="E156" i="38"/>
  <c r="Z118" i="39" s="1"/>
  <c r="E118" i="39" s="1"/>
  <c r="AB118" i="39" s="1"/>
  <c r="E155" i="38"/>
  <c r="Z117" i="39" s="1"/>
  <c r="E117" i="39" s="1"/>
  <c r="AB117" i="39" s="1"/>
  <c r="E152" i="38"/>
  <c r="Z114" i="39" s="1"/>
  <c r="E114" i="39" s="1"/>
  <c r="AB114" i="39" s="1"/>
  <c r="E154" i="38"/>
  <c r="Z116" i="39" s="1"/>
  <c r="E116" i="39" s="1"/>
  <c r="AB116" i="39" s="1"/>
  <c r="E162" i="38"/>
  <c r="Z124" i="39" s="1"/>
  <c r="E124" i="39" s="1"/>
  <c r="AB124" i="39" s="1"/>
  <c r="E161" i="38"/>
  <c r="Z123" i="39" s="1"/>
  <c r="E123" i="39" s="1"/>
  <c r="AB123" i="39" s="1"/>
  <c r="E160" i="38"/>
  <c r="Z122" i="39" s="1"/>
  <c r="E122" i="39" s="1"/>
  <c r="AB122" i="39" s="1"/>
  <c r="E159" i="38"/>
  <c r="Z121" i="39" s="1"/>
  <c r="E121" i="39" s="1"/>
  <c r="AB121" i="39" s="1"/>
  <c r="E143" i="38"/>
  <c r="Z105" i="39" s="1"/>
  <c r="E105" i="39" s="1"/>
  <c r="AB105" i="39" s="1"/>
  <c r="E112" i="38"/>
  <c r="Z73" i="39" s="1"/>
  <c r="E73" i="39" s="1"/>
  <c r="AB73" i="39" s="1"/>
  <c r="E142" i="38"/>
  <c r="Z104" i="39" s="1"/>
  <c r="E104" i="39" s="1"/>
  <c r="AB104" i="39" s="1"/>
  <c r="G201" i="38"/>
  <c r="K201" i="38"/>
  <c r="H201" i="38"/>
  <c r="H221" i="36"/>
  <c r="E221" i="36" s="1"/>
  <c r="Y182" i="39" s="1"/>
  <c r="J201" i="38"/>
  <c r="AC221" i="38"/>
  <c r="H221" i="38"/>
  <c r="E208" i="38"/>
  <c r="Z169" i="39" s="1"/>
  <c r="E169" i="39" s="1"/>
  <c r="AB169" i="39" s="1"/>
  <c r="Q221" i="38"/>
  <c r="E194" i="38"/>
  <c r="Z155" i="39" s="1"/>
  <c r="E207" i="38"/>
  <c r="Z168" i="39" s="1"/>
  <c r="E168" i="39" s="1"/>
  <c r="AB168" i="39" s="1"/>
  <c r="E189" i="38"/>
  <c r="Z150" i="39" s="1"/>
  <c r="E150" i="39" s="1"/>
  <c r="AB150" i="39" s="1"/>
  <c r="E205" i="38"/>
  <c r="Z166" i="39" s="1"/>
  <c r="E202" i="36"/>
  <c r="Y163" i="39" s="1"/>
  <c r="E141" i="38"/>
  <c r="Z103" i="39" s="1"/>
  <c r="E103" i="39" s="1"/>
  <c r="AB103" i="39" s="1"/>
  <c r="E137" i="38"/>
  <c r="Z99" i="39" s="1"/>
  <c r="E99" i="39" s="1"/>
  <c r="AB99" i="39" s="1"/>
  <c r="E114" i="38"/>
  <c r="Z75" i="39" s="1"/>
  <c r="E75" i="39" s="1"/>
  <c r="AB75" i="39" s="1"/>
  <c r="E115" i="38"/>
  <c r="Z76" i="39" s="1"/>
  <c r="E76" i="39" s="1"/>
  <c r="AB76" i="39" s="1"/>
  <c r="E95" i="38"/>
  <c r="Z56" i="39" s="1"/>
  <c r="E56" i="39" s="1"/>
  <c r="AB56" i="39" s="1"/>
  <c r="G180" i="38"/>
  <c r="E76" i="38"/>
  <c r="Z37" i="39" s="1"/>
  <c r="E37" i="39" s="1"/>
  <c r="AB37" i="39" s="1"/>
  <c r="E78" i="38"/>
  <c r="Z39" i="39" s="1"/>
  <c r="E39" i="39" s="1"/>
  <c r="AB39" i="39" s="1"/>
  <c r="E243" i="38"/>
  <c r="Z202" i="39" s="1"/>
  <c r="E202" i="39" s="1"/>
  <c r="AB202" i="39" s="1"/>
  <c r="E146" i="38"/>
  <c r="Z108" i="39" s="1"/>
  <c r="E108" i="39" s="1"/>
  <c r="AB108" i="39" s="1"/>
  <c r="E68" i="38"/>
  <c r="Z29" i="39" s="1"/>
  <c r="E29" i="39" s="1"/>
  <c r="AB29" i="39" s="1"/>
  <c r="E212" i="38"/>
  <c r="Z173" i="39" s="1"/>
  <c r="E173" i="39" s="1"/>
  <c r="AB173" i="39" s="1"/>
  <c r="E122" i="38"/>
  <c r="Z83" i="39" s="1"/>
  <c r="E83" i="39" s="1"/>
  <c r="AB83" i="39" s="1"/>
  <c r="E128" i="38"/>
  <c r="Z89" i="39" s="1"/>
  <c r="E89" i="39" s="1"/>
  <c r="AB89" i="39" s="1"/>
  <c r="E195" i="38"/>
  <c r="Z156" i="39" s="1"/>
  <c r="E258" i="38"/>
  <c r="Z218" i="39" s="1"/>
  <c r="E218" i="39" s="1"/>
  <c r="AB218" i="39" s="1"/>
  <c r="E173" i="36"/>
  <c r="Y134" i="39" s="1"/>
  <c r="E220" i="38"/>
  <c r="Z181" i="39" s="1"/>
  <c r="E181" i="39" s="1"/>
  <c r="AB181" i="39" s="1"/>
  <c r="E178" i="38"/>
  <c r="Z139" i="39" s="1"/>
  <c r="E139" i="39" s="1"/>
  <c r="AB139" i="39" s="1"/>
  <c r="E190" i="38"/>
  <c r="Z151" i="39" s="1"/>
  <c r="E199" i="36"/>
  <c r="Y160" i="39" s="1"/>
  <c r="I201" i="38"/>
  <c r="E176" i="36"/>
  <c r="Y137" i="39" s="1"/>
  <c r="E148" i="38"/>
  <c r="Z110" i="39" s="1"/>
  <c r="E110" i="39" s="1"/>
  <c r="AB110" i="39" s="1"/>
  <c r="E140" i="38"/>
  <c r="Z102" i="39" s="1"/>
  <c r="E102" i="39" s="1"/>
  <c r="AB102" i="39" s="1"/>
  <c r="E147" i="38"/>
  <c r="Z109" i="39" s="1"/>
  <c r="E109" i="39" s="1"/>
  <c r="AB109" i="39" s="1"/>
  <c r="E72" i="38"/>
  <c r="Z33" i="39" s="1"/>
  <c r="E33" i="39" s="1"/>
  <c r="AB33" i="39" s="1"/>
  <c r="E134" i="38"/>
  <c r="Z96" i="39" s="1"/>
  <c r="E96" i="39" s="1"/>
  <c r="E105" i="38"/>
  <c r="Z66" i="39" s="1"/>
  <c r="E66" i="39" s="1"/>
  <c r="AB66" i="39" s="1"/>
  <c r="E55" i="38"/>
  <c r="Z16" i="39" s="1"/>
  <c r="E16" i="39" s="1"/>
  <c r="AB16" i="39" s="1"/>
  <c r="E252" i="38"/>
  <c r="Z211" i="39" s="1"/>
  <c r="E211" i="39" s="1"/>
  <c r="AB211" i="39" s="1"/>
  <c r="E239" i="38"/>
  <c r="Z198" i="39" s="1"/>
  <c r="E198" i="39" s="1"/>
  <c r="AB198" i="39" s="1"/>
  <c r="E211" i="38"/>
  <c r="Z172" i="39" s="1"/>
  <c r="E172" i="39" s="1"/>
  <c r="AB172" i="39" s="1"/>
  <c r="E213" i="38"/>
  <c r="Z174" i="39" s="1"/>
  <c r="E174" i="39" s="1"/>
  <c r="AB174" i="39" s="1"/>
  <c r="E129" i="38"/>
  <c r="Z90" i="39" s="1"/>
  <c r="E90" i="39" s="1"/>
  <c r="AB90" i="39" s="1"/>
  <c r="E126" i="38"/>
  <c r="Z87" i="39" s="1"/>
  <c r="E87" i="39" s="1"/>
  <c r="AB87" i="39" s="1"/>
  <c r="E166" i="38"/>
  <c r="Z129" i="39" s="1"/>
  <c r="E129" i="39" s="1"/>
  <c r="AB129" i="39" s="1"/>
  <c r="E268" i="38"/>
  <c r="Z228" i="39" s="1"/>
  <c r="E228" i="39" s="1"/>
  <c r="AB228" i="39" s="1"/>
  <c r="E259" i="38"/>
  <c r="Z219" i="39" s="1"/>
  <c r="E219" i="39" s="1"/>
  <c r="AB219" i="39" s="1"/>
  <c r="AF221" i="38"/>
  <c r="E218" i="38"/>
  <c r="Z179" i="39" s="1"/>
  <c r="E179" i="39" s="1"/>
  <c r="AB179" i="39" s="1"/>
  <c r="E193" i="38"/>
  <c r="Z154" i="39" s="1"/>
  <c r="E177" i="38"/>
  <c r="Z138" i="39" s="1"/>
  <c r="E138" i="39" s="1"/>
  <c r="AB138" i="39" s="1"/>
  <c r="E182" i="38"/>
  <c r="Z143" i="39" s="1"/>
  <c r="E191" i="36"/>
  <c r="Y152" i="39" s="1"/>
  <c r="E110" i="38"/>
  <c r="Z71" i="39" s="1"/>
  <c r="E71" i="39" s="1"/>
  <c r="AB71" i="39" s="1"/>
  <c r="E247" i="38"/>
  <c r="Z206" i="39" s="1"/>
  <c r="E206" i="39" s="1"/>
  <c r="AB206" i="39" s="1"/>
  <c r="E240" i="38"/>
  <c r="Z199" i="39" s="1"/>
  <c r="E199" i="39" s="1"/>
  <c r="AB199" i="39" s="1"/>
  <c r="E249" i="38"/>
  <c r="Z208" i="39" s="1"/>
  <c r="E208" i="39" s="1"/>
  <c r="AB208" i="39" s="1"/>
  <c r="E117" i="38"/>
  <c r="Z78" i="39" s="1"/>
  <c r="E78" i="39" s="1"/>
  <c r="AB78" i="39" s="1"/>
  <c r="E94" i="38"/>
  <c r="Z55" i="39" s="1"/>
  <c r="E55" i="39" s="1"/>
  <c r="AB55" i="39" s="1"/>
  <c r="E136" i="38"/>
  <c r="Z98" i="39" s="1"/>
  <c r="E98" i="39" s="1"/>
  <c r="AB98" i="39" s="1"/>
  <c r="E93" i="38"/>
  <c r="Z54" i="39" s="1"/>
  <c r="E54" i="39" s="1"/>
  <c r="AB54" i="39" s="1"/>
  <c r="E79" i="38"/>
  <c r="Z40" i="39" s="1"/>
  <c r="E40" i="39" s="1"/>
  <c r="AB40" i="39" s="1"/>
  <c r="E238" i="38"/>
  <c r="Z197" i="39" s="1"/>
  <c r="E197" i="39" s="1"/>
  <c r="AB197" i="39" s="1"/>
  <c r="E64" i="38"/>
  <c r="Z25" i="39" s="1"/>
  <c r="E25" i="39" s="1"/>
  <c r="AB25" i="39" s="1"/>
  <c r="E61" i="38"/>
  <c r="Z22" i="39" s="1"/>
  <c r="E22" i="39" s="1"/>
  <c r="AB22" i="39" s="1"/>
  <c r="E226" i="38"/>
  <c r="Z187" i="39" s="1"/>
  <c r="E187" i="39" s="1"/>
  <c r="AB187" i="39" s="1"/>
  <c r="E123" i="38"/>
  <c r="Z84" i="39" s="1"/>
  <c r="E84" i="39" s="1"/>
  <c r="AB84" i="39" s="1"/>
  <c r="E267" i="38"/>
  <c r="Z227" i="39" s="1"/>
  <c r="E227" i="39" s="1"/>
  <c r="AB227" i="39" s="1"/>
  <c r="E205" i="36"/>
  <c r="Y166" i="39" s="1"/>
  <c r="E187" i="38"/>
  <c r="Z148" i="39" s="1"/>
  <c r="E148" i="39" s="1"/>
  <c r="AB148" i="39" s="1"/>
  <c r="E173" i="38"/>
  <c r="Z134" i="39" s="1"/>
  <c r="E186" i="38"/>
  <c r="Z147" i="39" s="1"/>
  <c r="E260" i="38"/>
  <c r="Z220" i="39" s="1"/>
  <c r="E220" i="39" s="1"/>
  <c r="AB220" i="39" s="1"/>
  <c r="E90" i="38"/>
  <c r="Z51" i="39" s="1"/>
  <c r="E51" i="39" s="1"/>
  <c r="AB51" i="39" s="1"/>
  <c r="E245" i="38"/>
  <c r="Z204" i="39" s="1"/>
  <c r="E204" i="39" s="1"/>
  <c r="AB204" i="39" s="1"/>
  <c r="E261" i="38"/>
  <c r="Z221" i="39" s="1"/>
  <c r="E221" i="39" s="1"/>
  <c r="AB221" i="39" s="1"/>
  <c r="E241" i="38"/>
  <c r="Z200" i="39" s="1"/>
  <c r="E200" i="39" s="1"/>
  <c r="AB200" i="39" s="1"/>
  <c r="E108" i="38"/>
  <c r="Z69" i="39" s="1"/>
  <c r="E69" i="39" s="1"/>
  <c r="AB69" i="39" s="1"/>
  <c r="E84" i="38"/>
  <c r="Z45" i="39" s="1"/>
  <c r="E45" i="39" s="1"/>
  <c r="AB45" i="39" s="1"/>
  <c r="E255" i="38"/>
  <c r="Z215" i="39" s="1"/>
  <c r="E215" i="39" s="1"/>
  <c r="AB215" i="39" s="1"/>
  <c r="E217" i="38"/>
  <c r="Z178" i="39" s="1"/>
  <c r="E178" i="39" s="1"/>
  <c r="AB178" i="39" s="1"/>
  <c r="E215" i="38"/>
  <c r="Z176" i="39" s="1"/>
  <c r="E176" i="39" s="1"/>
  <c r="AB176" i="39" s="1"/>
  <c r="E127" i="38"/>
  <c r="Z88" i="39" s="1"/>
  <c r="E88" i="39" s="1"/>
  <c r="AB88" i="39" s="1"/>
  <c r="E164" i="38"/>
  <c r="Z127" i="39" s="1"/>
  <c r="E127" i="39" s="1"/>
  <c r="AB127" i="39" s="1"/>
  <c r="E180" i="36"/>
  <c r="Y141" i="39" s="1"/>
  <c r="E202" i="38"/>
  <c r="Z163" i="39" s="1"/>
  <c r="E181" i="38"/>
  <c r="Z142" i="39" s="1"/>
  <c r="E142" i="39" s="1"/>
  <c r="AB142" i="39" s="1"/>
  <c r="E197" i="38"/>
  <c r="Z158" i="39" s="1"/>
  <c r="E183" i="38"/>
  <c r="Z144" i="39" s="1"/>
  <c r="E144" i="39" s="1"/>
  <c r="AB144" i="39" s="1"/>
  <c r="E80" i="38"/>
  <c r="Z41" i="39" s="1"/>
  <c r="E41" i="39" s="1"/>
  <c r="AB41" i="39" s="1"/>
  <c r="E107" i="38"/>
  <c r="Z68" i="39" s="1"/>
  <c r="E68" i="39" s="1"/>
  <c r="AB68" i="39" s="1"/>
  <c r="E52" i="38"/>
  <c r="Z13" i="39" s="1"/>
  <c r="E13" i="39" s="1"/>
  <c r="AB13" i="39" s="1"/>
  <c r="E248" i="38"/>
  <c r="Z207" i="39" s="1"/>
  <c r="E207" i="39" s="1"/>
  <c r="AB207" i="39" s="1"/>
  <c r="E242" i="38"/>
  <c r="Z201" i="39" s="1"/>
  <c r="E201" i="39" s="1"/>
  <c r="AB201" i="39" s="1"/>
  <c r="E262" i="38"/>
  <c r="Z222" i="39" s="1"/>
  <c r="E222" i="39" s="1"/>
  <c r="AB222" i="39" s="1"/>
  <c r="G191" i="38"/>
  <c r="E135" i="38"/>
  <c r="Z97" i="39" s="1"/>
  <c r="E97" i="39" s="1"/>
  <c r="AB97" i="39" s="1"/>
  <c r="E54" i="38"/>
  <c r="Z15" i="39" s="1"/>
  <c r="E15" i="39" s="1"/>
  <c r="AB15" i="39" s="1"/>
  <c r="E98" i="38"/>
  <c r="Z59" i="39" s="1"/>
  <c r="E59" i="39" s="1"/>
  <c r="AB59" i="39" s="1"/>
  <c r="G184" i="38"/>
  <c r="E87" i="38"/>
  <c r="Z48" i="39" s="1"/>
  <c r="E48" i="39" s="1"/>
  <c r="AB48" i="39" s="1"/>
  <c r="E182" i="36"/>
  <c r="Y143" i="39" s="1"/>
  <c r="L201" i="38"/>
  <c r="E67" i="38"/>
  <c r="Z28" i="39" s="1"/>
  <c r="E28" i="39" s="1"/>
  <c r="AB28" i="39" s="1"/>
  <c r="E59" i="38"/>
  <c r="Z20" i="39" s="1"/>
  <c r="E20" i="39" s="1"/>
  <c r="AB20" i="39" s="1"/>
  <c r="E174" i="36"/>
  <c r="Y135" i="39" s="1"/>
  <c r="E228" i="38"/>
  <c r="Z189" i="39" s="1"/>
  <c r="E189" i="39" s="1"/>
  <c r="AB189" i="39" s="1"/>
  <c r="E124" i="38"/>
  <c r="Z85" i="39" s="1"/>
  <c r="E85" i="39" s="1"/>
  <c r="AB85" i="39" s="1"/>
  <c r="E130" i="38"/>
  <c r="Z91" i="39" s="1"/>
  <c r="E91" i="39" s="1"/>
  <c r="AB91" i="39" s="1"/>
  <c r="E190" i="36"/>
  <c r="Y151" i="39" s="1"/>
  <c r="E170" i="38"/>
  <c r="E193" i="36"/>
  <c r="Y154" i="39" s="1"/>
  <c r="E176" i="38"/>
  <c r="Z137" i="39" s="1"/>
  <c r="E206" i="38"/>
  <c r="Z167" i="39" s="1"/>
  <c r="E174" i="38"/>
  <c r="Z135" i="39" s="1"/>
  <c r="E185" i="38"/>
  <c r="Z146" i="39" s="1"/>
  <c r="E146" i="39" s="1"/>
  <c r="AB146" i="39" s="1"/>
  <c r="E102" i="38"/>
  <c r="Z63" i="39" s="1"/>
  <c r="E63" i="39" s="1"/>
  <c r="AB63" i="39" s="1"/>
  <c r="E101" i="38"/>
  <c r="Z62" i="39" s="1"/>
  <c r="E62" i="39" s="1"/>
  <c r="AB62" i="39" s="1"/>
  <c r="E91" i="38"/>
  <c r="Z52" i="39" s="1"/>
  <c r="E52" i="39" s="1"/>
  <c r="AB52" i="39" s="1"/>
  <c r="E113" i="38"/>
  <c r="Z74" i="39" s="1"/>
  <c r="E74" i="39" s="1"/>
  <c r="AB74" i="39" s="1"/>
  <c r="E263" i="38"/>
  <c r="Z223" i="39" s="1"/>
  <c r="E223" i="39" s="1"/>
  <c r="AB223" i="39" s="1"/>
  <c r="E250" i="38"/>
  <c r="Z209" i="39" s="1"/>
  <c r="E209" i="39" s="1"/>
  <c r="AB209" i="39" s="1"/>
  <c r="E246" i="38"/>
  <c r="Z205" i="39" s="1"/>
  <c r="E205" i="39" s="1"/>
  <c r="AB205" i="39" s="1"/>
  <c r="E116" i="38"/>
  <c r="Z77" i="39" s="1"/>
  <c r="E77" i="39" s="1"/>
  <c r="AB77" i="39" s="1"/>
  <c r="E186" i="36"/>
  <c r="Y147" i="39" s="1"/>
  <c r="E214" i="38"/>
  <c r="Z175" i="39" s="1"/>
  <c r="E175" i="39" s="1"/>
  <c r="AB175" i="39" s="1"/>
  <c r="E216" i="38"/>
  <c r="Z177" i="39" s="1"/>
  <c r="E177" i="39" s="1"/>
  <c r="AB177" i="39" s="1"/>
  <c r="E125" i="38"/>
  <c r="Z86" i="39" s="1"/>
  <c r="E86" i="39" s="1"/>
  <c r="AB86" i="39" s="1"/>
  <c r="E227" i="38"/>
  <c r="Z188" i="39" s="1"/>
  <c r="E188" i="39" s="1"/>
  <c r="AB188" i="39" s="1"/>
  <c r="E231" i="38"/>
  <c r="Z192" i="39" s="1"/>
  <c r="E192" i="39" s="1"/>
  <c r="AB192" i="39" s="1"/>
  <c r="M201" i="38"/>
  <c r="E197" i="36"/>
  <c r="Y158" i="39" s="1"/>
  <c r="E192" i="38"/>
  <c r="Z153" i="39" s="1"/>
  <c r="E153" i="39" s="1"/>
  <c r="AB153" i="39" s="1"/>
  <c r="E198" i="38"/>
  <c r="Z159" i="39" s="1"/>
  <c r="E159" i="39" s="1"/>
  <c r="AB159" i="39" s="1"/>
  <c r="E204" i="38"/>
  <c r="Z165" i="39" s="1"/>
  <c r="E165" i="39" s="1"/>
  <c r="AB165" i="39" s="1"/>
  <c r="E103" i="38"/>
  <c r="Z64" i="39" s="1"/>
  <c r="E64" i="39" s="1"/>
  <c r="AB64" i="39" s="1"/>
  <c r="E83" i="38"/>
  <c r="Z44" i="39" s="1"/>
  <c r="E44" i="39" s="1"/>
  <c r="AB44" i="39" s="1"/>
  <c r="E73" i="38"/>
  <c r="Z34" i="39" s="1"/>
  <c r="E34" i="39" s="1"/>
  <c r="AB34" i="39" s="1"/>
  <c r="E104" i="38"/>
  <c r="Z65" i="39" s="1"/>
  <c r="E65" i="39" s="1"/>
  <c r="AB65" i="39" s="1"/>
  <c r="E53" i="38"/>
  <c r="Z14" i="39" s="1"/>
  <c r="E14" i="39" s="1"/>
  <c r="AB14" i="39" s="1"/>
  <c r="E251" i="38"/>
  <c r="Z210" i="39" s="1"/>
  <c r="E210" i="39" s="1"/>
  <c r="AB210" i="39" s="1"/>
  <c r="E237" i="38"/>
  <c r="Z196" i="39" s="1"/>
  <c r="E196" i="39" s="1"/>
  <c r="AB196" i="39" s="1"/>
  <c r="E138" i="38"/>
  <c r="Z100" i="39" s="1"/>
  <c r="E100" i="39" s="1"/>
  <c r="AB100" i="39" s="1"/>
  <c r="E77" i="38"/>
  <c r="Z38" i="39" s="1"/>
  <c r="E38" i="39" s="1"/>
  <c r="AB38" i="39" s="1"/>
  <c r="E58" i="38"/>
  <c r="Z19" i="39" s="1"/>
  <c r="E19" i="39" s="1"/>
  <c r="AB19" i="39" s="1"/>
  <c r="E222" i="38"/>
  <c r="Z183" i="39" s="1"/>
  <c r="E183" i="39" s="1"/>
  <c r="AB183" i="39" s="1"/>
  <c r="E121" i="38"/>
  <c r="E82" i="39" s="1"/>
  <c r="AB82" i="39" s="1"/>
  <c r="E131" i="38"/>
  <c r="Z92" i="39" s="1"/>
  <c r="E92" i="39" s="1"/>
  <c r="E200" i="38"/>
  <c r="Z161" i="39" s="1"/>
  <c r="E179" i="38"/>
  <c r="Z140" i="39" s="1"/>
  <c r="E140" i="39" s="1"/>
  <c r="AB140" i="39" s="1"/>
  <c r="E203" i="38"/>
  <c r="Z164" i="39" s="1"/>
  <c r="E164" i="39" s="1"/>
  <c r="AB164" i="39" s="1"/>
  <c r="E106" i="38"/>
  <c r="Z67" i="39" s="1"/>
  <c r="E67" i="39" s="1"/>
  <c r="AB67" i="39" s="1"/>
  <c r="E92" i="38"/>
  <c r="Z53" i="39" s="1"/>
  <c r="E53" i="39" s="1"/>
  <c r="AB53" i="39" s="1"/>
  <c r="E111" i="38"/>
  <c r="Z72" i="39" s="1"/>
  <c r="E72" i="39" s="1"/>
  <c r="AB72" i="39" s="1"/>
  <c r="E139" i="38"/>
  <c r="Z101" i="39" s="1"/>
  <c r="E101" i="39" s="1"/>
  <c r="AB101" i="39" s="1"/>
  <c r="E71" i="38"/>
  <c r="Z32" i="39" s="1"/>
  <c r="E32" i="39" s="1"/>
  <c r="AB32" i="39" s="1"/>
  <c r="E109" i="38"/>
  <c r="Z70" i="39" s="1"/>
  <c r="E70" i="39" s="1"/>
  <c r="AB70" i="39" s="1"/>
  <c r="E244" i="38"/>
  <c r="Z203" i="39" s="1"/>
  <c r="E203" i="39" s="1"/>
  <c r="AB203" i="39" s="1"/>
  <c r="E236" i="38"/>
  <c r="Z195" i="39" s="1"/>
  <c r="E195" i="39" s="1"/>
  <c r="AB195" i="39" s="1"/>
  <c r="E118" i="38"/>
  <c r="Z79" i="39" s="1"/>
  <c r="E79" i="39" s="1"/>
  <c r="AB79" i="39" s="1"/>
  <c r="E206" i="36"/>
  <c r="Y167" i="39" s="1"/>
  <c r="E223" i="38"/>
  <c r="Z184" i="39" s="1"/>
  <c r="E184" i="39" s="1"/>
  <c r="AB184" i="39" s="1"/>
  <c r="G175" i="38"/>
  <c r="E60" i="38"/>
  <c r="Z21" i="39" s="1"/>
  <c r="E230" i="38"/>
  <c r="Z191" i="39" s="1"/>
  <c r="E191" i="39" s="1"/>
  <c r="AB191" i="39" s="1"/>
  <c r="E188" i="36"/>
  <c r="Y149" i="39" s="1"/>
  <c r="E200" i="36"/>
  <c r="Y161" i="39" s="1"/>
  <c r="E165" i="38"/>
  <c r="Z128" i="39" s="1"/>
  <c r="E128" i="39" s="1"/>
  <c r="AB128" i="39" s="1"/>
  <c r="E196" i="38"/>
  <c r="Z157" i="39" s="1"/>
  <c r="E264" i="38"/>
  <c r="Z224" i="39" s="1"/>
  <c r="E224" i="39" s="1"/>
  <c r="AB224" i="39" s="1"/>
  <c r="E188" i="38" l="1"/>
  <c r="Z149" i="39" s="1"/>
  <c r="E149" i="39" s="1"/>
  <c r="AB149" i="39" s="1"/>
  <c r="E199" i="38"/>
  <c r="Z160" i="39" s="1"/>
  <c r="E160" i="39" s="1"/>
  <c r="AB160" i="39" s="1"/>
  <c r="E21" i="39"/>
  <c r="AB21" i="39" s="1"/>
  <c r="E154" i="39"/>
  <c r="AB154" i="39" s="1"/>
  <c r="E155" i="39"/>
  <c r="AB155" i="39" s="1"/>
  <c r="E137" i="39"/>
  <c r="AB137" i="39" s="1"/>
  <c r="E163" i="39"/>
  <c r="AB163" i="39" s="1"/>
  <c r="E219" i="38"/>
  <c r="Z180" i="39" s="1"/>
  <c r="E180" i="39" s="1"/>
  <c r="AB180" i="39" s="1"/>
  <c r="E134" i="39"/>
  <c r="AB134" i="39" s="1"/>
  <c r="E135" i="39"/>
  <c r="AB135" i="39" s="1"/>
  <c r="E201" i="38"/>
  <c r="Z162" i="39" s="1"/>
  <c r="E162" i="39" s="1"/>
  <c r="AB162" i="39" s="1"/>
  <c r="E166" i="39"/>
  <c r="AB166" i="39" s="1"/>
  <c r="E191" i="38"/>
  <c r="Z152" i="39" s="1"/>
  <c r="E152" i="39" s="1"/>
  <c r="AB152" i="39" s="1"/>
  <c r="E158" i="39"/>
  <c r="AB158" i="39" s="1"/>
  <c r="E221" i="38"/>
  <c r="Z182" i="39" s="1"/>
  <c r="E182" i="39" s="1"/>
  <c r="AB182" i="39" s="1"/>
  <c r="E184" i="38"/>
  <c r="Z145" i="39" s="1"/>
  <c r="E145" i="39" s="1"/>
  <c r="AB145" i="39" s="1"/>
  <c r="E161" i="39"/>
  <c r="AB161" i="39" s="1"/>
  <c r="E167" i="39"/>
  <c r="AB167" i="39" s="1"/>
  <c r="E180" i="38"/>
  <c r="Z141" i="39" s="1"/>
  <c r="E141" i="39" s="1"/>
  <c r="AB141" i="39" s="1"/>
  <c r="E175" i="38"/>
  <c r="Z136" i="39" s="1"/>
  <c r="E136" i="39" s="1"/>
  <c r="AB136" i="39" s="1"/>
  <c r="E151" i="39"/>
  <c r="AB151" i="39" s="1"/>
  <c r="E143" i="39"/>
  <c r="AB143" i="39" s="1"/>
  <c r="E147" i="39"/>
  <c r="AB147" i="39" s="1"/>
  <c r="Z237" i="39" l="1"/>
  <c r="E237" i="39"/>
  <c r="AJ34" i="38"/>
  <c r="AI34" i="38"/>
  <c r="AH34" i="38"/>
  <c r="AG34" i="38"/>
  <c r="AF34" i="38"/>
  <c r="AE34" i="38"/>
  <c r="AD34" i="38"/>
  <c r="AC34" i="38"/>
  <c r="AB34" i="38"/>
  <c r="AA34" i="38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H34" i="38"/>
  <c r="G34" i="38"/>
  <c r="AJ33" i="38"/>
  <c r="AI33" i="38"/>
  <c r="AH33" i="38"/>
  <c r="AG33" i="38"/>
  <c r="AF33" i="38"/>
  <c r="AE33" i="38"/>
  <c r="AD33" i="38"/>
  <c r="AC33" i="38"/>
  <c r="AB33" i="38"/>
  <c r="AA33" i="38"/>
  <c r="Z33" i="38"/>
  <c r="Y33" i="38"/>
  <c r="X33" i="38"/>
  <c r="W33" i="38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H33" i="38"/>
  <c r="G33" i="38"/>
  <c r="AJ32" i="38"/>
  <c r="AI32" i="38"/>
  <c r="AH32" i="38"/>
  <c r="AG32" i="38"/>
  <c r="AF32" i="38"/>
  <c r="AE32" i="38"/>
  <c r="AD32" i="38"/>
  <c r="AC32" i="38"/>
  <c r="AB32" i="38"/>
  <c r="AA32" i="38"/>
  <c r="Z32" i="38"/>
  <c r="Y32" i="38"/>
  <c r="X32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H32" i="38"/>
  <c r="G32" i="38"/>
  <c r="AJ31" i="38"/>
  <c r="AI31" i="38"/>
  <c r="AH31" i="38"/>
  <c r="AG31" i="38"/>
  <c r="AF31" i="38"/>
  <c r="AE31" i="38"/>
  <c r="AD31" i="38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AJ34" i="36"/>
  <c r="AI34" i="36"/>
  <c r="AH34" i="36"/>
  <c r="AG34" i="36"/>
  <c r="AF34" i="36"/>
  <c r="AE34" i="36"/>
  <c r="AD34" i="36"/>
  <c r="AC34" i="36"/>
  <c r="AB34" i="36"/>
  <c r="AA34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H34" i="36"/>
  <c r="G34" i="36"/>
  <c r="AJ33" i="36"/>
  <c r="AI33" i="36"/>
  <c r="AH33" i="36"/>
  <c r="AG33" i="36"/>
  <c r="AF33" i="36"/>
  <c r="AE33" i="36"/>
  <c r="AD33" i="36"/>
  <c r="AC33" i="36"/>
  <c r="AB33" i="36"/>
  <c r="AA33" i="36"/>
  <c r="Z33" i="36"/>
  <c r="Y33" i="36"/>
  <c r="X33" i="36"/>
  <c r="W33" i="36"/>
  <c r="V33" i="36"/>
  <c r="U33" i="36"/>
  <c r="T33" i="36"/>
  <c r="S33" i="36"/>
  <c r="R33" i="36"/>
  <c r="Q33" i="36"/>
  <c r="P33" i="36"/>
  <c r="O33" i="36"/>
  <c r="N33" i="36"/>
  <c r="M33" i="36"/>
  <c r="L33" i="36"/>
  <c r="K33" i="36"/>
  <c r="J33" i="36"/>
  <c r="I33" i="36"/>
  <c r="H33" i="36"/>
  <c r="G33" i="36"/>
  <c r="AJ32" i="36"/>
  <c r="AI32" i="36"/>
  <c r="AH32" i="36"/>
  <c r="AG32" i="36"/>
  <c r="AF32" i="36"/>
  <c r="AE32" i="36"/>
  <c r="AD32" i="36"/>
  <c r="AC32" i="36"/>
  <c r="AB32" i="36"/>
  <c r="AA32" i="36"/>
  <c r="Z32" i="36"/>
  <c r="Y32" i="36"/>
  <c r="X32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K32" i="36"/>
  <c r="J32" i="36"/>
  <c r="I32" i="36"/>
  <c r="H32" i="36"/>
  <c r="G32" i="36"/>
  <c r="AJ31" i="36"/>
  <c r="AI31" i="36"/>
  <c r="AH31" i="36"/>
  <c r="AG31" i="36"/>
  <c r="AF31" i="36"/>
  <c r="AE31" i="36"/>
  <c r="AD31" i="36"/>
  <c r="AC31" i="36"/>
  <c r="AB31" i="36"/>
  <c r="AA31" i="36"/>
  <c r="Z31" i="36"/>
  <c r="Y31" i="36"/>
  <c r="X31" i="36"/>
  <c r="W31" i="36"/>
  <c r="V31" i="36"/>
  <c r="U31" i="36"/>
  <c r="T31" i="36"/>
  <c r="S31" i="36"/>
  <c r="R31" i="36"/>
  <c r="Q31" i="36"/>
  <c r="P31" i="36"/>
  <c r="O31" i="36"/>
  <c r="N31" i="36"/>
  <c r="M31" i="36"/>
  <c r="L31" i="36"/>
  <c r="K31" i="36"/>
  <c r="J31" i="36"/>
  <c r="I31" i="36"/>
  <c r="H31" i="36"/>
  <c r="AJ34" i="34"/>
  <c r="AI34" i="34"/>
  <c r="AH34" i="34"/>
  <c r="AG34" i="34"/>
  <c r="AF34" i="34"/>
  <c r="AE34" i="34"/>
  <c r="AD34" i="34"/>
  <c r="AC34" i="34"/>
  <c r="AB34" i="34"/>
  <c r="AA34" i="34"/>
  <c r="Z34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G34" i="34"/>
  <c r="AJ33" i="34"/>
  <c r="AI33" i="34"/>
  <c r="AH33" i="34"/>
  <c r="AG33" i="34"/>
  <c r="AF33" i="34"/>
  <c r="AE33" i="34"/>
  <c r="AD33" i="34"/>
  <c r="AC33" i="34"/>
  <c r="AB33" i="34"/>
  <c r="AA33" i="34"/>
  <c r="Z33" i="34"/>
  <c r="Y33" i="34"/>
  <c r="X33" i="34"/>
  <c r="W33" i="34"/>
  <c r="V33" i="34"/>
  <c r="U33" i="34"/>
  <c r="T33" i="34"/>
  <c r="S33" i="34"/>
  <c r="R33" i="34"/>
  <c r="Q33" i="34"/>
  <c r="P33" i="34"/>
  <c r="O33" i="34"/>
  <c r="N33" i="34"/>
  <c r="M33" i="34"/>
  <c r="L33" i="34"/>
  <c r="K33" i="34"/>
  <c r="J33" i="34"/>
  <c r="I33" i="34"/>
  <c r="H33" i="34"/>
  <c r="G33" i="34"/>
  <c r="AJ32" i="34"/>
  <c r="AI32" i="34"/>
  <c r="AH32" i="34"/>
  <c r="AG32" i="34"/>
  <c r="AF32" i="34"/>
  <c r="AE32" i="34"/>
  <c r="AD32" i="34"/>
  <c r="AC32" i="34"/>
  <c r="AB32" i="34"/>
  <c r="AA32" i="34"/>
  <c r="Z32" i="34"/>
  <c r="Y32" i="34"/>
  <c r="X32" i="34"/>
  <c r="W32" i="34"/>
  <c r="V32" i="34"/>
  <c r="U32" i="34"/>
  <c r="T32" i="34"/>
  <c r="S32" i="34"/>
  <c r="R32" i="34"/>
  <c r="Q32" i="34"/>
  <c r="P32" i="34"/>
  <c r="O32" i="34"/>
  <c r="N32" i="34"/>
  <c r="M32" i="34"/>
  <c r="L32" i="34"/>
  <c r="K32" i="34"/>
  <c r="J32" i="34"/>
  <c r="I32" i="34"/>
  <c r="H32" i="34"/>
  <c r="G32" i="34"/>
  <c r="AJ31" i="34"/>
  <c r="AI31" i="34"/>
  <c r="AH31" i="34"/>
  <c r="AG31" i="34"/>
  <c r="AF31" i="34"/>
  <c r="AE31" i="34"/>
  <c r="AD31" i="34"/>
  <c r="AC31" i="34"/>
  <c r="AB31" i="34"/>
  <c r="AA31" i="34"/>
  <c r="Z31" i="34"/>
  <c r="Y31" i="34"/>
  <c r="X31" i="34"/>
  <c r="W31" i="34"/>
  <c r="V31" i="34"/>
  <c r="U31" i="34"/>
  <c r="T31" i="34"/>
  <c r="S31" i="34"/>
  <c r="R31" i="34"/>
  <c r="Q31" i="34"/>
  <c r="P31" i="34"/>
  <c r="O31" i="34"/>
  <c r="N31" i="34"/>
  <c r="M31" i="34"/>
  <c r="L31" i="34"/>
  <c r="K31" i="34"/>
  <c r="J31" i="34"/>
  <c r="I31" i="34"/>
  <c r="H31" i="34"/>
  <c r="AJ34" i="32"/>
  <c r="AI34" i="32"/>
  <c r="AH34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AJ33" i="32"/>
  <c r="AI33" i="32"/>
  <c r="AH33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AJ32" i="32"/>
  <c r="AI32" i="32"/>
  <c r="AH32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AJ31" i="32"/>
  <c r="AI31" i="32"/>
  <c r="AH31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Danilo</author>
  </authors>
  <commentList>
    <comment ref="BF19" authorId="0" shapeId="0" xr:uid="{5AFF0ED1-2CB4-4AEA-BA34-77BD1A406507}">
      <text>
        <r>
          <rPr>
            <b/>
            <sz val="9"/>
            <color indexed="81"/>
            <rFont val="Tahoma"/>
            <family val="2"/>
          </rPr>
          <t>Danilo:</t>
        </r>
        <r>
          <rPr>
            <sz val="9"/>
            <color indexed="81"/>
            <rFont val="Tahoma"/>
            <family val="2"/>
          </rPr>
          <t xml:space="preserve">
CODIGOS MAL ISNTALDOS</t>
        </r>
      </text>
    </comment>
    <comment ref="BF20" authorId="0" shapeId="0" xr:uid="{461DC36E-49AE-43D0-B50C-FDC1C169C79F}">
      <text>
        <r>
          <rPr>
            <b/>
            <sz val="9"/>
            <color indexed="81"/>
            <rFont val="Tahoma"/>
            <family val="2"/>
          </rPr>
          <t>Danilo:</t>
        </r>
        <r>
          <rPr>
            <sz val="9"/>
            <color indexed="81"/>
            <rFont val="Tahoma"/>
            <family val="2"/>
          </rPr>
          <t xml:space="preserve">
CODIGOS MAL ISNTALDOS</t>
        </r>
      </text>
    </comment>
    <comment ref="BF21" authorId="0" shapeId="0" xr:uid="{C4C5A084-1888-49EB-8C7B-B75E89C7EC32}">
      <text>
        <r>
          <rPr>
            <b/>
            <sz val="9"/>
            <color indexed="81"/>
            <rFont val="Tahoma"/>
            <family val="2"/>
          </rPr>
          <t>Danilo:</t>
        </r>
        <r>
          <rPr>
            <sz val="9"/>
            <color indexed="81"/>
            <rFont val="Tahoma"/>
            <family val="2"/>
          </rPr>
          <t xml:space="preserve">
CODIGOS MAL ISNTALDOS</t>
        </r>
      </text>
    </comment>
    <comment ref="BF35" authorId="0" shapeId="0" xr:uid="{C036C882-CCCD-43EB-AD73-4B8962FC96DA}">
      <text>
        <r>
          <rPr>
            <b/>
            <sz val="9"/>
            <color indexed="81"/>
            <rFont val="Tahoma"/>
            <family val="2"/>
          </rPr>
          <t>Danilo:</t>
        </r>
        <r>
          <rPr>
            <sz val="9"/>
            <color indexed="81"/>
            <rFont val="Tahoma"/>
            <family val="2"/>
          </rPr>
          <t xml:space="preserve">
CODIGO MAL INSTALDO EN CAMPO </t>
        </r>
      </text>
    </comment>
    <comment ref="BE53" authorId="0" shapeId="0" xr:uid="{BCEC69C0-7875-4A76-94F2-C723CE6563E6}">
      <text>
        <r>
          <rPr>
            <b/>
            <sz val="9"/>
            <color indexed="81"/>
            <rFont val="Tahoma"/>
            <family val="2"/>
          </rPr>
          <t>Danilo:</t>
        </r>
        <r>
          <rPr>
            <sz val="9"/>
            <color indexed="81"/>
            <rFont val="Tahoma"/>
            <family val="2"/>
          </rPr>
          <t xml:space="preserve">
CODIGOS SE REPITEN CON ZONA DE WALTER MAMALHUAHCIN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<sst xmlns="http://schemas.openxmlformats.org/spreadsheetml/2006/main" count="12242" uniqueCount="660">
  <si>
    <t>ID</t>
  </si>
  <si>
    <t>N°</t>
  </si>
  <si>
    <t>Localidad</t>
  </si>
  <si>
    <t>N° SED</t>
  </si>
  <si>
    <t>N° Estructura</t>
  </si>
  <si>
    <t>Arm. Primario</t>
  </si>
  <si>
    <t>Arm. Secundario</t>
  </si>
  <si>
    <t>RI</t>
  </si>
  <si>
    <t>RV</t>
  </si>
  <si>
    <t>PAT</t>
  </si>
  <si>
    <t>Conductor</t>
  </si>
  <si>
    <t>Vano-m</t>
  </si>
  <si>
    <t>Num. Fases</t>
  </si>
  <si>
    <t>Soporte</t>
  </si>
  <si>
    <t>Cantidad de Soportes</t>
  </si>
  <si>
    <t>Subestación</t>
  </si>
  <si>
    <t>Seccionadores</t>
  </si>
  <si>
    <t>Pararrayos</t>
  </si>
  <si>
    <t>Coordenada X</t>
  </si>
  <si>
    <t>Coordenada Y</t>
  </si>
  <si>
    <t>Conexiones I</t>
  </si>
  <si>
    <t>Conexiones L</t>
  </si>
  <si>
    <t>Conexiones T</t>
  </si>
  <si>
    <t>Conexiones +</t>
  </si>
  <si>
    <t>Retenida Inclinada de RS</t>
  </si>
  <si>
    <t>Retenida Vertical de RS</t>
  </si>
  <si>
    <t>Retenida Inclinada de RP</t>
  </si>
  <si>
    <t>Retenida Vertical de RP</t>
  </si>
  <si>
    <t>Retenida Inclinada de LP</t>
  </si>
  <si>
    <t>Retenida Vertical de LP</t>
  </si>
  <si>
    <t>Retenida Inclinada Existente de RS</t>
  </si>
  <si>
    <t>Retenida Vertical Existente de RS</t>
  </si>
  <si>
    <t>Retenida Inclinada Existente de RP</t>
  </si>
  <si>
    <t>Retenida Vertical Existente de RP</t>
  </si>
  <si>
    <t>Retenida Inclinada en Y de RS</t>
  </si>
  <si>
    <t>Retenida Vertical en Y de RS</t>
  </si>
  <si>
    <t>Retenida Inclinada en Y de RP</t>
  </si>
  <si>
    <t>Retenida Vertical en Y de RP</t>
  </si>
  <si>
    <t>Terreno_I
Poste
%</t>
  </si>
  <si>
    <t>Terreno_II
Poste
%</t>
  </si>
  <si>
    <t>Cimentacion</t>
  </si>
  <si>
    <t>Terreno_I
Retenida
%</t>
  </si>
  <si>
    <t>Terreno_II
Retenida
%</t>
  </si>
  <si>
    <t>Terreno_I
PAT
%</t>
  </si>
  <si>
    <t>Terreno_II
PAT
%</t>
  </si>
  <si>
    <t>Cemento Conductivo</t>
  </si>
  <si>
    <t>Accesibilidad</t>
  </si>
  <si>
    <t>Fusibles</t>
  </si>
  <si>
    <t>AMORTIGUADOR</t>
  </si>
  <si>
    <t>Area</t>
  </si>
  <si>
    <t>SISTEMA</t>
  </si>
  <si>
    <t>VEREDA</t>
  </si>
  <si>
    <t>TIPO MATERIAL</t>
  </si>
  <si>
    <t>POSTE</t>
  </si>
  <si>
    <t>LONGITUD</t>
  </si>
  <si>
    <t>DESPEJE DE ARBOLES</t>
  </si>
  <si>
    <t>CODIGO NTCSE</t>
  </si>
  <si>
    <t>CODIGO INVENTARIO</t>
  </si>
  <si>
    <t>CODIGOD NTCSE SED</t>
  </si>
  <si>
    <t>CODIGO NTCSE SECCIONADOR</t>
  </si>
  <si>
    <t>-</t>
  </si>
  <si>
    <t>DT-0</t>
  </si>
  <si>
    <t>35 mm² AAAC</t>
  </si>
  <si>
    <t>CAC RS Existente</t>
  </si>
  <si>
    <t>BT</t>
  </si>
  <si>
    <t>CAC</t>
  </si>
  <si>
    <t>8/200-E</t>
  </si>
  <si>
    <t>TS-0</t>
  </si>
  <si>
    <t>CAC 11/200-E</t>
  </si>
  <si>
    <t>MT</t>
  </si>
  <si>
    <t>11/200</t>
  </si>
  <si>
    <t>TRAFO</t>
  </si>
  <si>
    <t>POTENCIA</t>
  </si>
  <si>
    <t>FUSIBLE</t>
  </si>
  <si>
    <t>PS1-0</t>
  </si>
  <si>
    <t>CAC 12/300-E</t>
  </si>
  <si>
    <t>12/300</t>
  </si>
  <si>
    <t>5kVA-1ø-13,2kV</t>
  </si>
  <si>
    <t>13,2kV</t>
  </si>
  <si>
    <t>2A-K</t>
  </si>
  <si>
    <t>MAD</t>
  </si>
  <si>
    <t>10kVA-1ø-13,2kV</t>
  </si>
  <si>
    <t>15kVA-1ø-13,2kV</t>
  </si>
  <si>
    <t>3A-K</t>
  </si>
  <si>
    <t>25kVA-1ø-13,2kV</t>
  </si>
  <si>
    <t>SMM-2P</t>
  </si>
  <si>
    <t>MAD 12/C5</t>
  </si>
  <si>
    <t>12/C5</t>
  </si>
  <si>
    <t>DS-0</t>
  </si>
  <si>
    <t>MAD MT Existente</t>
  </si>
  <si>
    <t>PSEC-0PA</t>
  </si>
  <si>
    <t>12/C5-E</t>
  </si>
  <si>
    <t>25kVA-3øE-22,9kV-Existente</t>
  </si>
  <si>
    <t>22,9kV</t>
  </si>
  <si>
    <t>CAC MT Existente</t>
  </si>
  <si>
    <t>12/200-E</t>
  </si>
  <si>
    <t>40kVA-3øE-22,9kV-Existente</t>
  </si>
  <si>
    <t>50kVA-3øE-22,9kV-Existente</t>
  </si>
  <si>
    <t>15kVA-2ø-22,9kV-Existente</t>
  </si>
  <si>
    <t>40kVA-3øE-22,9kV</t>
  </si>
  <si>
    <t>37,5kVA-1ø-13,2kV-Existente</t>
  </si>
  <si>
    <t>NO</t>
  </si>
  <si>
    <t>PSEC-0P</t>
  </si>
  <si>
    <t>PA3-0</t>
  </si>
  <si>
    <t>PR3-0</t>
  </si>
  <si>
    <t>PA1-0</t>
  </si>
  <si>
    <t>PTV-0</t>
  </si>
  <si>
    <t>SMM-1P</t>
  </si>
  <si>
    <t>PA2-0</t>
  </si>
  <si>
    <t>SUPERVISION:</t>
  </si>
  <si>
    <t>PROPIETARIO:</t>
  </si>
  <si>
    <t>MINISTERIO DE ENERGIA Y MINAS</t>
  </si>
  <si>
    <t>CONTRATISTA:</t>
  </si>
  <si>
    <t>DIRECCION GENERAL DE ELECTRIFICACION RURAL</t>
  </si>
  <si>
    <t>FECHA:</t>
  </si>
  <si>
    <t>PROVINCIA:</t>
  </si>
  <si>
    <t>DISTRITO:</t>
  </si>
  <si>
    <t>ARMADO</t>
  </si>
  <si>
    <t>SUEBSTACION</t>
  </si>
  <si>
    <t>CONDUCTOR</t>
  </si>
  <si>
    <t>RETENIDAS</t>
  </si>
  <si>
    <t>Cimentación</t>
  </si>
  <si>
    <t>Amortiguadores</t>
  </si>
  <si>
    <t>COORDENADAS
WGS-84</t>
  </si>
  <si>
    <t>Sistema
Kv</t>
  </si>
  <si>
    <t>Veredas</t>
  </si>
  <si>
    <t>Observaciones</t>
  </si>
  <si>
    <t>TIPOS DE TERRENO</t>
  </si>
  <si>
    <t>Principal</t>
  </si>
  <si>
    <t>Auxiliar</t>
  </si>
  <si>
    <t>Fusible</t>
  </si>
  <si>
    <t>Numero</t>
  </si>
  <si>
    <t>Nomenclatura</t>
  </si>
  <si>
    <t xml:space="preserve">   Kva</t>
  </si>
  <si>
    <t>Cantidad</t>
  </si>
  <si>
    <t>Tipo</t>
  </si>
  <si>
    <t>Longitud 
/
Carga</t>
  </si>
  <si>
    <t>Vano Atrás</t>
  </si>
  <si>
    <t>Sección</t>
  </si>
  <si>
    <t>Nº  de</t>
  </si>
  <si>
    <t>RI-A</t>
  </si>
  <si>
    <t>RV-A</t>
  </si>
  <si>
    <t>RYI-A</t>
  </si>
  <si>
    <t>RYV-A</t>
  </si>
  <si>
    <t>TIPO</t>
  </si>
  <si>
    <t>Postes</t>
  </si>
  <si>
    <t>m</t>
  </si>
  <si>
    <t>mm²</t>
  </si>
  <si>
    <t>Fases</t>
  </si>
  <si>
    <t>[u]</t>
  </si>
  <si>
    <t>ESTE</t>
  </si>
  <si>
    <t>NORTE</t>
  </si>
  <si>
    <t>Terreno Tipo I
(%)</t>
  </si>
  <si>
    <t>Terreno Tipo II
(%)</t>
  </si>
  <si>
    <t>TOTAL</t>
  </si>
  <si>
    <t>POSTES</t>
  </si>
  <si>
    <t>ARMADOS</t>
  </si>
  <si>
    <t>AMORTIGUADORES</t>
  </si>
  <si>
    <t>SUBESTACIONES</t>
  </si>
  <si>
    <t>DS-0C</t>
  </si>
  <si>
    <t>DS-0M</t>
  </si>
  <si>
    <t>TSVE-1</t>
  </si>
  <si>
    <t>PSVE-1</t>
  </si>
  <si>
    <t>PA1VE-1</t>
  </si>
  <si>
    <t>RYI</t>
  </si>
  <si>
    <t>RYV</t>
  </si>
  <si>
    <t>CONDUCTORES
(km)</t>
  </si>
  <si>
    <t>50 mm² AAAC</t>
  </si>
  <si>
    <t>70 mm² AAAC</t>
  </si>
  <si>
    <t>CONCHIPAMPA</t>
  </si>
  <si>
    <t>01</t>
  </si>
  <si>
    <t>PAT-1C</t>
  </si>
  <si>
    <t>CAC 12/300</t>
  </si>
  <si>
    <t>02</t>
  </si>
  <si>
    <t>PAT-2</t>
  </si>
  <si>
    <t>HUANCA</t>
  </si>
  <si>
    <t>0</t>
  </si>
  <si>
    <t>174368.64</t>
  </si>
  <si>
    <t>8980122.95</t>
  </si>
  <si>
    <t>1</t>
  </si>
  <si>
    <t>174390.7176</t>
  </si>
  <si>
    <t>8980123.4154</t>
  </si>
  <si>
    <t>174434.0564</t>
  </si>
  <si>
    <t>8980110.6284</t>
  </si>
  <si>
    <t>174461.1523</t>
  </si>
  <si>
    <t>8980123.1393</t>
  </si>
  <si>
    <t>172081.9996</t>
  </si>
  <si>
    <t>8982503.9895</t>
  </si>
  <si>
    <t>172058.9236</t>
  </si>
  <si>
    <t>8982521.5358</t>
  </si>
  <si>
    <t>172038.253</t>
  </si>
  <si>
    <t>8982634.9787</t>
  </si>
  <si>
    <t>172036.9713</t>
  </si>
  <si>
    <t>8982697.9748</t>
  </si>
  <si>
    <t>172070.8955</t>
  </si>
  <si>
    <t>8982711.1068</t>
  </si>
  <si>
    <t>172079.0269</t>
  </si>
  <si>
    <t>8982674.0201</t>
  </si>
  <si>
    <t>172115.8626</t>
  </si>
  <si>
    <t>8982666.8032</t>
  </si>
  <si>
    <t>173294.2221</t>
  </si>
  <si>
    <t>8978052.0843</t>
  </si>
  <si>
    <t>173284.3471</t>
  </si>
  <si>
    <t>8978074.0845</t>
  </si>
  <si>
    <t>CUTICALLA</t>
  </si>
  <si>
    <t>827655.2368</t>
  </si>
  <si>
    <t>9006937.0561</t>
  </si>
  <si>
    <t>827664.3627</t>
  </si>
  <si>
    <t>9006966.2543</t>
  </si>
  <si>
    <t>HICHIK YACU</t>
  </si>
  <si>
    <t>DS-0A</t>
  </si>
  <si>
    <t>820915.9873</t>
  </si>
  <si>
    <t>9007045.0102</t>
  </si>
  <si>
    <t>PS1-2</t>
  </si>
  <si>
    <t>CAC 12/200</t>
  </si>
  <si>
    <t>820892.3973</t>
  </si>
  <si>
    <t>9007053.00</t>
  </si>
  <si>
    <t>SBM-2P</t>
  </si>
  <si>
    <t>5kVA-2ø-22,9kV</t>
  </si>
  <si>
    <t>820877.7455</t>
  </si>
  <si>
    <t>9007057.9625</t>
  </si>
  <si>
    <t>821816.32</t>
  </si>
  <si>
    <t>9005158.4</t>
  </si>
  <si>
    <t>821777.92</t>
  </si>
  <si>
    <t>9005137.92</t>
  </si>
  <si>
    <t>821672.9083</t>
  </si>
  <si>
    <t>9009910.98</t>
  </si>
  <si>
    <t>821657.538</t>
  </si>
  <si>
    <t>9009913.86</t>
  </si>
  <si>
    <t>QUITA COLCAP</t>
  </si>
  <si>
    <t>824014.03</t>
  </si>
  <si>
    <t>9005995.55</t>
  </si>
  <si>
    <t>824037.11</t>
  </si>
  <si>
    <t>9005969.88</t>
  </si>
  <si>
    <t>SHUCUQUI</t>
  </si>
  <si>
    <t>823595.72</t>
  </si>
  <si>
    <t>9008347.95</t>
  </si>
  <si>
    <t>823634.01</t>
  </si>
  <si>
    <t>9008331.00</t>
  </si>
  <si>
    <t>SHIJISPAMPA</t>
  </si>
  <si>
    <t>821469.2362</t>
  </si>
  <si>
    <t>9002799.9433</t>
  </si>
  <si>
    <t>821497.8347</t>
  </si>
  <si>
    <t>9002771.0121</t>
  </si>
  <si>
    <t>AGUA QUITA ALIZO</t>
  </si>
  <si>
    <t>812082.87</t>
  </si>
  <si>
    <t>9015811.14</t>
  </si>
  <si>
    <t>812060.08</t>
  </si>
  <si>
    <t>9015805.44</t>
  </si>
  <si>
    <t>NUEVO VALLE LA CARBONERA</t>
  </si>
  <si>
    <t>EC</t>
  </si>
  <si>
    <t>TSVE-2</t>
  </si>
  <si>
    <t>CAC 13/400</t>
  </si>
  <si>
    <t>783434.99</t>
  </si>
  <si>
    <t>8992271.00</t>
  </si>
  <si>
    <t>783378.85</t>
  </si>
  <si>
    <t>8992337.92</t>
  </si>
  <si>
    <t>PSVE-2</t>
  </si>
  <si>
    <t>SBM-2V</t>
  </si>
  <si>
    <t>37.5kVA-2ø-13,8kV</t>
  </si>
  <si>
    <t>783361.96</t>
  </si>
  <si>
    <t>8992338.69</t>
  </si>
  <si>
    <t>DS-2</t>
  </si>
  <si>
    <t>783661.69</t>
  </si>
  <si>
    <t>8995683.85</t>
  </si>
  <si>
    <t>783685.86</t>
  </si>
  <si>
    <t>8995687.97</t>
  </si>
  <si>
    <t>783714.59</t>
  </si>
  <si>
    <t>8995711.597</t>
  </si>
  <si>
    <t>MEDANO NEGRO</t>
  </si>
  <si>
    <t>781776.01</t>
  </si>
  <si>
    <t>8989746.77</t>
  </si>
  <si>
    <t>781767.55</t>
  </si>
  <si>
    <t>8989759.82</t>
  </si>
  <si>
    <t>CAC 13/300</t>
  </si>
  <si>
    <t>781705.96</t>
  </si>
  <si>
    <t>8989813.47</t>
  </si>
  <si>
    <t>781644.33</t>
  </si>
  <si>
    <t>8989869.88</t>
  </si>
  <si>
    <t>781582.65</t>
  </si>
  <si>
    <t>8989923.91</t>
  </si>
  <si>
    <t>781522.81</t>
  </si>
  <si>
    <t>8989979.33</t>
  </si>
  <si>
    <t>781463.03</t>
  </si>
  <si>
    <t>8990034.71</t>
  </si>
  <si>
    <t>781402.90</t>
  </si>
  <si>
    <t>8990089.95</t>
  </si>
  <si>
    <t>781385.75</t>
  </si>
  <si>
    <t>8990089.85</t>
  </si>
  <si>
    <t>781336.38</t>
  </si>
  <si>
    <t>8990004.38</t>
  </si>
  <si>
    <t>781286.24</t>
  </si>
  <si>
    <t>8989917.53</t>
  </si>
  <si>
    <t>781241.81</t>
  </si>
  <si>
    <t>8989840.5</t>
  </si>
  <si>
    <t>781192.88</t>
  </si>
  <si>
    <t>8989755.35</t>
  </si>
  <si>
    <t>10kVA-2ø-13,8kV</t>
  </si>
  <si>
    <t>781177.91</t>
  </si>
  <si>
    <t>8989729.36</t>
  </si>
  <si>
    <t>PAMPA HERMOSA</t>
  </si>
  <si>
    <t>781055.1575</t>
  </si>
  <si>
    <t>8992054.8899</t>
  </si>
  <si>
    <t>5kVA-2ø-13,8kV</t>
  </si>
  <si>
    <t>781042.1093</t>
  </si>
  <si>
    <t>8992033.2834</t>
  </si>
  <si>
    <t>783333.21</t>
  </si>
  <si>
    <t>8992198.42</t>
  </si>
  <si>
    <t>783354.34</t>
  </si>
  <si>
    <t>8992216.78</t>
  </si>
  <si>
    <t>783415.92</t>
  </si>
  <si>
    <t>8992267.85</t>
  </si>
  <si>
    <t>783477.85</t>
  </si>
  <si>
    <t>8992318.5</t>
  </si>
  <si>
    <t>783543.08</t>
  </si>
  <si>
    <t>8992373.36</t>
  </si>
  <si>
    <t>783606.27</t>
  </si>
  <si>
    <t>8992425.79</t>
  </si>
  <si>
    <t>783628.00</t>
  </si>
  <si>
    <t>8992443.82</t>
  </si>
  <si>
    <t>12/200</t>
  </si>
  <si>
    <t>13/300</t>
  </si>
  <si>
    <t>13/400</t>
  </si>
  <si>
    <t>SOPORTE</t>
  </si>
  <si>
    <t>USO</t>
  </si>
  <si>
    <t>MATERIAL</t>
  </si>
  <si>
    <t>ALTURA/CARGA DE TRABJO</t>
  </si>
  <si>
    <t>PRFV 12/200</t>
  </si>
  <si>
    <t>PRFV 12/300</t>
  </si>
  <si>
    <t>PRFV</t>
  </si>
  <si>
    <t>13,8kV</t>
  </si>
  <si>
    <t>SI</t>
  </si>
  <si>
    <t>LOCALIDAD</t>
  </si>
  <si>
    <t>DEPARTAMENTO</t>
  </si>
  <si>
    <t>PROVINCIA</t>
  </si>
  <si>
    <t>DISTRITO</t>
  </si>
  <si>
    <t>ANCASH</t>
  </si>
  <si>
    <t>HUAYLAS</t>
  </si>
  <si>
    <t>PAMPAROMÁS</t>
  </si>
  <si>
    <r>
      <t>1</t>
    </r>
    <r>
      <rPr>
        <sz val="8"/>
        <rFont val="Calibri"/>
        <family val="2"/>
      </rPr>
      <t>Ø</t>
    </r>
  </si>
  <si>
    <t>PUEBLO NUEVO HUASCAR</t>
  </si>
  <si>
    <t>1Ø</t>
  </si>
  <si>
    <t>ALIZO</t>
  </si>
  <si>
    <t>SANTA</t>
  </si>
  <si>
    <t>CACERES DEL PERU</t>
  </si>
  <si>
    <t>COTOHUAIN</t>
  </si>
  <si>
    <t>MAL PASO</t>
  </si>
  <si>
    <t>QUESHQUE</t>
  </si>
  <si>
    <t>MIRAFLORES LOS ALAMOS</t>
  </si>
  <si>
    <t>ANCHACANCHA-JACANAN</t>
  </si>
  <si>
    <t>MACATE</t>
  </si>
  <si>
    <t>NUEVO CHIMBOTE</t>
  </si>
  <si>
    <t>C.P. CESAR VALLEJO</t>
  </si>
  <si>
    <t>EL PARAISO NUEVO VALLE LA CARBONERA</t>
  </si>
  <si>
    <t>CONSORCIO PACIFICO</t>
  </si>
  <si>
    <t>CONSORCIO SERRANO III CONSULTOR DE OBRA</t>
  </si>
  <si>
    <t>“AMPLIACIÓN DEL SERVICIO DE ENERGÍA ELÉCTRICA EN LA PROVINCIA DEL SANTA Y EN EL DISTRITO DE PAMPAROMAS – DEPARTAMENTO DE ANCASH”</t>
  </si>
  <si>
    <t>PLANILLA DE ESTRUCTURAS DE REDES PRIMARIAS</t>
  </si>
  <si>
    <t>PROYECTO:</t>
  </si>
  <si>
    <t>Item</t>
  </si>
  <si>
    <t>Descripción de Partidas</t>
  </si>
  <si>
    <t>Unid.</t>
  </si>
  <si>
    <t>CRUCETAS  DE MADERA DE PROCEDENCIA NACIONAL</t>
  </si>
  <si>
    <t>Cruceta de madera tratada de 90 mm x 115 mm x 1,20 m</t>
  </si>
  <si>
    <t>u</t>
  </si>
  <si>
    <t>Listón de madera tratada 50 x 19 mm sección, 2,7 m longitud (incluye clavos de fijación)</t>
  </si>
  <si>
    <t>POSTES  DE CONCRETO ARMADO CENTRIFUGADO</t>
  </si>
  <si>
    <t>Poste de C.A.C. de 12 m/200 daN (Incluye perilla)</t>
  </si>
  <si>
    <t>Poste de C.A.C. de 12 m/300 daN (Incluye perilla)</t>
  </si>
  <si>
    <t>Poste de C.A.C. de 13 m/300 daN (Incluye perilla)</t>
  </si>
  <si>
    <t>Poste de C.A.C. de 13 m/400 daN (Incluye perilla)</t>
  </si>
  <si>
    <t>POSTES DE MADERA IMPORTADA</t>
  </si>
  <si>
    <t>Poste de madera importada (Pino Amarillo del Sur) de 12 m, Clase 5</t>
  </si>
  <si>
    <t>Poste de PRFV de 12 m/200 daN</t>
  </si>
  <si>
    <t>Poste de PRFV de 12 m/300 daN</t>
  </si>
  <si>
    <t>OTROS MATERIALES DE CONCRETO ARMADO</t>
  </si>
  <si>
    <t>Cruceta Asimétrica de C.A.V. Za / 1,5 / 0,9 / 250 / 200 / 100 daN (Za / L / L1/ T / F / V)</t>
  </si>
  <si>
    <t>Ménsula de C.A.V. M / 1,2 / 250 / 150 / 150 daN (M / L / T / F / V)</t>
  </si>
  <si>
    <t>Plataforma de Concreto Soporte de Transformador de 2,20 m, carga de trabajo de 500 daN</t>
  </si>
  <si>
    <t>AISLADORES Y ACCESORIOS</t>
  </si>
  <si>
    <t>Aislador de Porcelana Tipo Pin, Clase ANSI 56-3</t>
  </si>
  <si>
    <t>Espiga de AºGº de 609 mm longitud, para Cabeza de Poste y Aislador ANSI 56-3</t>
  </si>
  <si>
    <t>Conjunto Aislador Line Post Polimérico en Cruceta:</t>
  </si>
  <si>
    <t>- Aislador Polimérico de 36 kV, Tipo Line Post con Espárrago de 19 mm Ø, 200 mm longitud (Alternativa a Conjunto Aislador-Espiga en Cruceta)</t>
  </si>
  <si>
    <t>AISLADORES DE SUSPENSIÓN Y ACCESORIOS</t>
  </si>
  <si>
    <t>Grillete Recto</t>
  </si>
  <si>
    <t xml:space="preserve">Aislador Polimerico con Conexión Horquilla (Estructura) y Lengüeta (Linea) de 36 kV, según Especificacion Técnica. </t>
  </si>
  <si>
    <t>CONDUCTOR DE ALEACIÓN DE ALUMINIO</t>
  </si>
  <si>
    <t>Conductor de Aleacion de Aluminio de 35 mm²</t>
  </si>
  <si>
    <t>km</t>
  </si>
  <si>
    <t>ACCESORIOS PARA CONDUCTOR DE ALEACION ALUMINIO</t>
  </si>
  <si>
    <t>Varilla de Armar preformada Simple para Conductor de 35 mm²</t>
  </si>
  <si>
    <t>Grapa de Doble Via de Aluminio para Conductor de 35 mm²</t>
  </si>
  <si>
    <t>Alambre de Amarre Aluminio Recocido de 16 mm²</t>
  </si>
  <si>
    <t>Grapa de Anclaje para Conductor de 35 mm²</t>
  </si>
  <si>
    <t>CONDUCTOR DE COBRE</t>
  </si>
  <si>
    <t>Cable de Acero con Recubrimiento Metalúrgico de Cu de 4 AWG (21,15 mm²), para Puesta a Tierra</t>
  </si>
  <si>
    <t>MATERIAL DE FERRETERIA PARA POSTES Y CRUCETAS</t>
  </si>
  <si>
    <t>Perno Cabeza Coche de AºGº de 13 mm Ø x 152 mm longitud, 76 mm maquinado, con Arandela, Tuerca y Contratuerca</t>
  </si>
  <si>
    <t>Perno de A°G° de 13 mm Ø x 305 mm, provisto de Tuerca y  Contratuerca</t>
  </si>
  <si>
    <t>Perno de A°G° de 16 mm Ø x 254 mm, provisto de Tuerca y  Contratuerca</t>
  </si>
  <si>
    <t>Perno de A°G° de 16 mm Ø x 305 mm, provisto de Tuerca y  Contratuerca</t>
  </si>
  <si>
    <t>Perno de A°G° de 16 mm Ø x 356 mm, provisto de Tuerca y  Contratuerca</t>
  </si>
  <si>
    <t>Perno Ojo de A°G° de 16 mm Ø  x 254 mm, provisto de Tuerca  y Contratuerca</t>
  </si>
  <si>
    <t>Perno Doble Armado de A°G° de 16 mm Ø  x 508 mm, provisto de  4 Tuercas y 4 Contratuercas</t>
  </si>
  <si>
    <t>Tirafondo de A°G° de 13 mm ø  x 102 mm de longitud</t>
  </si>
  <si>
    <t>Brazo-Soporte (Riostra) de Perfil Angular de A°G° de 38 x 38 x 5 mm y 710 mm longitud</t>
  </si>
  <si>
    <t>Arandela Cuadrada Plana de A° G°, 57 x 57 x 5 mm, Agujero de 18 mm Ø</t>
  </si>
  <si>
    <t>Arandela Cuadrada Curva de A° G°, 57 x 57 x 5 mm, Agujero de 18 mm Ø</t>
  </si>
  <si>
    <t>Plantillas para Identificación y/o codificación de Postes (Peligro, Identificación y/o codificación y Fases)</t>
  </si>
  <si>
    <t>Jgo.</t>
  </si>
  <si>
    <t>Placa de Señal de Peligro y accesorios de fijación</t>
  </si>
  <si>
    <t>Placa de Identificación y/o codificación de Estructura y accesorios de fijación</t>
  </si>
  <si>
    <t>Placa de Secuencia de Fases y accesorios de fijación</t>
  </si>
  <si>
    <t>RETENIDAS Y ANCLAJES</t>
  </si>
  <si>
    <t>Cable de Acero Grado Siemens Martin, de 10 mm Ø, 7 hilos</t>
  </si>
  <si>
    <t>Varilla de Anclaje de A°G° de 16 mm Ø x 2,40 m, provisto de Ojal Guardacabo en un extremo; Tuerca y Contratuerca en el otro</t>
  </si>
  <si>
    <t>Mordaza Preformada de A°G° para Cable de 10 mm Ø</t>
  </si>
  <si>
    <t>Alambre de Acero N° 14 para Entorchado</t>
  </si>
  <si>
    <t>Arandela de Anclaje de A°G°, 102 x 102 x 6,35 mm, Agujero de 18 mmø</t>
  </si>
  <si>
    <t>Grillete de Acero de 70 kN</t>
  </si>
  <si>
    <t>Enlace metálico, de 254 mm x 75 mm x 38 mm, de 70 kN de resistencia</t>
  </si>
  <si>
    <t>Aislador Polimerico con Conexión Horquilla (Estructura) y Lengüeta (Linea) de 36 kV, según Especificacion Técnica, para Retenida Aislada.</t>
  </si>
  <si>
    <t>Bloque de Concreto de 0,40 x 0,40 x 0,15 m</t>
  </si>
  <si>
    <t>Tuerca-Ojo para Perno de 16 mm Ø</t>
  </si>
  <si>
    <t>Abrazadera de 4 sectores para Retenida, de 75 mm de altura, 6,35 mm de espesor y 70 kN de resistencia. Diámetro según dimensiones del poste,  incluye 4 pernos de 12,7 mm Ø x 63,5 mm y 4 arandelas</t>
  </si>
  <si>
    <t>MATERIAL PARA PUESTA A TIERRA</t>
  </si>
  <si>
    <t>Electrodo de Acero Recubierto de Cobre de 16 mm Ø x 2,40 m</t>
  </si>
  <si>
    <t>Caja Registro de Concreto para Puesta a Tierra 0,50 x 0,50 x 0,45 m</t>
  </si>
  <si>
    <t>Plancha Doblada de Cobre para toma a Tierra de Espigas y/o Pernos</t>
  </si>
  <si>
    <t>Conector de Bronce para Electrodo de 16 mm ø y Cable de Acero con Recubrimiento Metalúrgico de Cobre de 4 AWG (21,15 mm2)</t>
  </si>
  <si>
    <t>Conector de Cobre tipo Perno Partido para Cable de Acero con Recubrimiento Metalúrgico de Cobre de 4 AWG (21,15 mm2)</t>
  </si>
  <si>
    <t>Grapa en "U" para fijar conductor de PAT a Madera</t>
  </si>
  <si>
    <t>Tubo Plastico de PVC SAP de 19 mm ø x 0,5 m ( incluye curva de plastico de 19 mm ø x 90º)</t>
  </si>
  <si>
    <t>Placa de Señalización de Poste (Puesta a Tierra)</t>
  </si>
  <si>
    <t>Plantilla para Señalización de Poste (Puesta a Tierra)</t>
  </si>
  <si>
    <t>EQUIPO DE PROTECCION Y MANIOBRA</t>
  </si>
  <si>
    <t>Seccionador Fusible Unipolar Tipo Expulsion (Cut-Out) de 27/38 kV, 100A, 150 kV-BIL.</t>
  </si>
  <si>
    <t>Fusible Tipo Expulsion de 2 A, Tipo K</t>
  </si>
  <si>
    <t>Pararrayos de Oxido Metalico, 21 kV, 10 KA Clase 1</t>
  </si>
  <si>
    <t>TRANSFORMADORES DE DISTRIBUCION</t>
  </si>
  <si>
    <t>Transformador Monofásico Fase - Neutro de 5 kVA; 13,2 / 0,46-0,23 kV</t>
  </si>
  <si>
    <t>Transformador Monofásico Fase - Fase de 5 kVA; 13,8 / 0,46-0,23 kV</t>
  </si>
  <si>
    <t>Transformador Monofásico Fase - Fase de 10 kVA; 13,8 / 0,46-0,23 kV</t>
  </si>
  <si>
    <t>TABLEROS DE DISTRIBUCIÓN</t>
  </si>
  <si>
    <t>Tableros de Distribución Completa para S.E. Monofásica de 5 kVA; 440-220V</t>
  </si>
  <si>
    <t>Tableros de Distribución Completa para S.E. Monofásica de 10 kVA; 440-220V</t>
  </si>
  <si>
    <t>CABLES DE ENERGÍA DE BAJA TENSIÓN</t>
  </si>
  <si>
    <t>Cable NYY, 1 kV, 1 x 16 mm²</t>
  </si>
  <si>
    <t>Cable NYY, 1 kV, 1 x 25 mm²</t>
  </si>
  <si>
    <t>OBRAS PRELIMINARES</t>
  </si>
  <si>
    <t>Replanteo Topografico y ubicación de estructuras de Redes Primarias</t>
  </si>
  <si>
    <t>Loc.</t>
  </si>
  <si>
    <t>TRANSPORTE DE MATERIALES DE ALMACEN EN OBRA A PUNTO DE INSTALACIÒN</t>
  </si>
  <si>
    <t xml:space="preserve">Transporte de Poste de 12 m/200 daN de Almacen a Punto de Izaje, en Terreno con Acceso Carrozable </t>
  </si>
  <si>
    <t xml:space="preserve">Transporte de Poste de 12 m/300 daN de Almacen a Punto de Izaje, en Terreno con Acceso Carrozable </t>
  </si>
  <si>
    <t xml:space="preserve">Transporte de Poste de 13 m/300 daN de Almacen a Punto de Izaje, en Terreno con Acceso Carrozable </t>
  </si>
  <si>
    <t>Transporte de Poste de 13 m/400 daN de Almacen a Punto de Izaje, en Terreno con Acceso Carrozable</t>
  </si>
  <si>
    <t>Transporte de Poste de madera importado de 12 m, Clase 5 de Almacen a Punto de Izaje, en Terreno  sin Acceso Carrozable (&lt; 1000 m)</t>
  </si>
  <si>
    <t>Transporte de Cruceta de madera tratada de 90 mm x 115 mm x 1,20 m, de Almacen a Punto de Instalaciòn en Terreno con Acceso Carrozable</t>
  </si>
  <si>
    <t>Transporte de Cruceta de madera tratada de 90 mm x 115 mm x 1,20 m, de Almacen a Punto de Instalaciòn en Terreno sin Acceso  Carrozable (&lt; 1000 m)</t>
  </si>
  <si>
    <t>Transporte de Aislador de Porcelana Tipo Pin, Clase ANSI 56-3 de Almacén a Punto de Instalaciòn en Terreno con Acceso Carrozable</t>
  </si>
  <si>
    <t>Transporte de Aislador de Porcelana Tipo Pin, Clase ANSI 56-3 de Almacén a Punto de Instalaciòn en Terreno sin Acceso Carrozable (&lt; 1000 m)</t>
  </si>
  <si>
    <t>Transporte de  Aislador Line Post Polimérico de Almacén a Punto de Instalaciòn en Terreno con Acceso Carrozable</t>
  </si>
  <si>
    <t>Transporte de Aislador Polimerico con Conexión Horquilla (Estructura) y Lengüeta (Linea), de 36 Kv y según Especificacion Técnica. de Almacen a Punto de Intalaciòn en Terreno con Acceso Carrozable</t>
  </si>
  <si>
    <t>Transporte de Conductor de Aleacion de Aluminio de 35 mm²  de Almacen a Punto de Intalaciòn en Terreno con Acceso Carrozable</t>
  </si>
  <si>
    <t>Transporte de Conductor de Aleacion de Aluminio de 35 mm²  de Almacen a Punto de Intalaciòn en Terreno sin Acceso Carrozable (&lt; 1000 m)</t>
  </si>
  <si>
    <t>Transporte de Seccionador Fusible Unipolar Tipo Expulsion (Cut-Out) de 27/38 kV, 100A, 150 kV-BIL. de Almacen a Punto de Instalaciòn en Terreno con Acceso Carrozable</t>
  </si>
  <si>
    <t>Transporte de Seccionador Fusible Unipolar Tipo Expulsion (Cut-Out) de 27/38 kV, 100A, 150 kV-BIL. de Almacen a Punto de Instalaciòn en Terreno sin Acceso Carrozable (&lt; 1000 m)</t>
  </si>
  <si>
    <t>Transporte de Pararrayos de Oxido Metalico, 21 kV, 10 KA Clase 1 de Almacen a Punto de Montaje en Terreno con Acceso Carrozable</t>
  </si>
  <si>
    <t>Transporte de Pararrayos de Oxido Metalico, 21 kV, 10 KA Clase 1 de Almacen a Punto de Montaje en Terreno sin Acceso Carrozable (&lt; 1000 m)</t>
  </si>
  <si>
    <t>Transporte de Bloque de Concreto de 0,40 x 0,40 x 0,15 m, de Almacen a Punto de Instalaciòn en Terreno con Acceso Carrozable</t>
  </si>
  <si>
    <t>Transporte de Caja Registro de Concreto para Puesta a Tierra 0,50 x 0,50 x 0,45 m, de Almacen a Punto de Montaje en Terreno con Acceso Carrozable</t>
  </si>
  <si>
    <t>Transporte de Caja Registro de Concreto para Puesta a Tierra 0,50 x 0,50 x 0,45 m, de Almacen a Punto de Montaje en Terreno sin Acceso Carrozable (&lt; 1000 m)</t>
  </si>
  <si>
    <t>Transporte de Cable de Acero con Recubrimiento Metalurgico de Cu de 4AWG  de Almacen a Punto de Intalaciòn en Terreno con Acceso Carrozable</t>
  </si>
  <si>
    <t>Transporte de Cable de Acero con Recubrimiento Metalurgico de Cu de 4AWG  de Almacen a Punto de Intalaciòn en Terreno sin Acceso Carrozable  (&lt; 1000 m)</t>
  </si>
  <si>
    <t>Transporte de Accesorios de Ferreteria (Para Postes , conductores, Retenidas y PAT) de Almacen a Punto de Instalaciòn con Acceso Carrozable</t>
  </si>
  <si>
    <t>Global</t>
  </si>
  <si>
    <t>Transporte de Accesorios de Ferreteria (Para Postes , conductores, Retenidas y PAT) de Almacen a Punto de Instalaciòn sin Acceso Carrozable (&lt; 1000 m)</t>
  </si>
  <si>
    <t>Transporte de Transformador Monofásico Fase - Neutro de 5 kVA; 13,2 / 0,46-0,23 kV y Tablero de Distribucion, de Almacen a Punto de Instalaciòn en Terreno con Acceso Carrozable</t>
  </si>
  <si>
    <t>Transporte de Transformador Monofásico Fase - Neutro de 5 kVA; 13,2 / 0,46-0,23 kV y Tablero de Distribucion, de Almacen a Punto de Instalaciòn en Terreno sin Acceso Carrozable  (&lt; 1000 m)</t>
  </si>
  <si>
    <t>Transporte de Transformador Monofásico Fase - Fase de 5 kVA; 13,8 / 0,46-0,23 kV y Tablero de Distribucion, de Almacen a Punto de Instalaciòn en Terreno con Acceso Carrozable</t>
  </si>
  <si>
    <t>Transporte de Transformador Monofásico Fase - Fase de 10 kVA; 13,8 / 0,46-0,23 kV y Tablero de Distribucion, de Almacen a Punto de Instalaciòn en Terreno con Acceso Carrozable</t>
  </si>
  <si>
    <t>Transporte de Ménsula de C.A.V y Cruceta Asimétrica de C.A.V, de Almacen a Punto de Instalaciòn en Terreno con Acceso Carrozable</t>
  </si>
  <si>
    <t>Transporte de Plataforma de Concreto Soporte de Transformador, de Almacen a Punto de Instalaciòn en Terreno con Acceso Carrozable</t>
  </si>
  <si>
    <t xml:space="preserve">INSTALACION DE POSTES </t>
  </si>
  <si>
    <t>Excavación en Terreno Tipo I (Arcilloso y Conglomerado)</t>
  </si>
  <si>
    <t>Excavación en Terreno Tipo II (Rocoso)</t>
  </si>
  <si>
    <t>Izaje, Identificación y/o codificación, y Señalización de Poste de 12 m/200 daN (*)</t>
  </si>
  <si>
    <t>Izaje, Identificación y/o codificación, y Señalización de Poste de 12 m/300 daN (*)</t>
  </si>
  <si>
    <t>Izaje, Identificación y/o codificación, y Señalización de Poste de 13 m/300 daN (*)</t>
  </si>
  <si>
    <t>Izaje, Identificación y/o codificación, y Señalización de Poste de 13 m/400 daN (*)</t>
  </si>
  <si>
    <t>Izaje, Identificación y/o codificación, y Señalización de Poste de madera importada de 12 m, Clase 5 (*)</t>
  </si>
  <si>
    <t>Relleno y Compactación para cimentación de Poste 12m, en Terreno Tipo I (Arcilloso y Conglomerado)</t>
  </si>
  <si>
    <t>Cimentación con Concreto Ciclópeo de Poste de 13m en Terreno Tipo I (Arcilloso y Conglomerado)</t>
  </si>
  <si>
    <t>Cimentación con concreto ciclópeo de Poste de 13m en Terreno Tipo II (Rocoso)</t>
  </si>
  <si>
    <t>Solado para poste de concreto (e=0.10 m. C:H, 1:8)</t>
  </si>
  <si>
    <t>Izaje, Identificación y/o codificación, y Señalización de Poste de PRFV de 12 m/200 daN (*)</t>
  </si>
  <si>
    <t>Izaje, Identificación y/o codificación, y Señalización de Poste de PRFV de 12 m/300 daN (*)</t>
  </si>
  <si>
    <t>INSTALACION DE RETENIDAS</t>
  </si>
  <si>
    <t>Instalación de Retenida Inclinada</t>
  </si>
  <si>
    <t>Instalación de Retenida Inclinada en Y</t>
  </si>
  <si>
    <t xml:space="preserve">Relleno y Compactación en Terreno Tipo I de Retenida </t>
  </si>
  <si>
    <t xml:space="preserve">Relleno y Compactación en Terreno Tipo II de Retenida </t>
  </si>
  <si>
    <t>MONTAJE DE ARMADOS</t>
  </si>
  <si>
    <t>Armado PS1-0 (0°-5°) Monofasico retorno por tierra</t>
  </si>
  <si>
    <t>Armado TS-0  Soporte de Retención, monofásico, retorno por tierra</t>
  </si>
  <si>
    <t xml:space="preserve">Armado DT-0  Soporte derivación  tensada monofásico retorno por tierra </t>
  </si>
  <si>
    <t>Armado DS-0  Soporte derivación  no tensada monofásico sin neutro</t>
  </si>
  <si>
    <t xml:space="preserve">Armado DS-2V  Soporte derivación   monofásico </t>
  </si>
  <si>
    <t>Armado TSVE-2  Sopte. Retención, susp. vertical, bifasico</t>
  </si>
  <si>
    <t>Armado PA1VE-2 Soporte de ángulo vertical 10° a 30° bifásico sin neutro</t>
  </si>
  <si>
    <t>Armado PSVE-2 Soporte de suspensión vertical 0° a 10° bifásico sin neutro</t>
  </si>
  <si>
    <t>Armado SMM-2P S.E. 1ø, Monoposte en alineamiento, con pararrayos.</t>
  </si>
  <si>
    <t>Armado SBM-2V S.E. 2ø, Monoposte en alineamiento, con pararrayos.</t>
  </si>
  <si>
    <t>MONTAJE DE CONDUCTORES</t>
  </si>
  <si>
    <t>Tendido y Puesta en Flecha de Conductor de Aleación de aluminio de 35 mm², Por Fase, Incluye Instalación de Amortiguadores.</t>
  </si>
  <si>
    <t>INSTALACION DE PUESTA A TIERRA</t>
  </si>
  <si>
    <t>Instalacion de Puesta a Tierra Tipo PAT-1C (Contrapeso). Instalación en Poste de Concreto Armado</t>
  </si>
  <si>
    <t>Instalación de Puesta a Tierra Tipo PAT-2 con dos Electrodos Verticales. Instalación en Poste de Concreto Armado Centrifugado (Incluye instalación de dos Cajas de Registro)</t>
  </si>
  <si>
    <t>Instalación de Puesta a Tierra Tipo PAT-3 con tres Electrodos Verticales. Instalación en Poste de Concreto Armado Centrifugado (Incluye instalación de tres Cajas de Registro).</t>
  </si>
  <si>
    <t>Instalación de Puesta a Tierra Tipo PAT-3 con tres Electrodos Verticales. Instalación en Poste de Madera (Incluye instalación de tres Cajas de Registro)</t>
  </si>
  <si>
    <t>Relleno y Compactación de Puesta a Tierra con material adecuado</t>
  </si>
  <si>
    <t>PRUEBAS Y PUESTA EN SERVICIO</t>
  </si>
  <si>
    <t>Pruebas y Puesta en Servicio de Redes Primarias</t>
  </si>
  <si>
    <t>Expediente Técnico Final Conforme a Obra y de Concesión Rural de Redes Primarias (1 Original + 3 Copias), incluye la presentacion digitalizada de textos y planos en CD.</t>
  </si>
  <si>
    <t>Etiquetas de fila</t>
  </si>
  <si>
    <t>Suma de Vano-m</t>
  </si>
  <si>
    <t>Total general</t>
  </si>
  <si>
    <t>Varilla de Armar preformada Doble para Conductor de 35 mm²</t>
  </si>
  <si>
    <t>Cinta plana de armar de aluminio</t>
  </si>
  <si>
    <t>Cruceta de madera tratada de 90 mm x 115 mm x 2,40 m</t>
  </si>
  <si>
    <t>Cruceta de madera tratada de 90 mm x 115 mm x 2,00 m</t>
  </si>
  <si>
    <t>Transformador Monofásico Fase - Fase de 5 kVA; 22,9 / 0,46-0,23 kV</t>
  </si>
  <si>
    <t>Transformador Monofásico Fase - Fase de 37.5 kVA; 13,8 / 0,46-0,23 kV</t>
  </si>
  <si>
    <t>Tableros de Distribución Completa para S.E. Monofásica de 37.5 kVA; 440-220V</t>
  </si>
  <si>
    <t>Armado DS-0A  Soporte derivación  no tensada monofásico sin neutro</t>
  </si>
  <si>
    <t>Armado PA1-0 (5° -30°)  soporte de ángulo monofásico, retorno por tierra</t>
  </si>
  <si>
    <t>Armado PTV-0 Soporte terminal monofásico, retorno por tierra</t>
  </si>
  <si>
    <t>Armado SMM-1P S.E. 1ø, Monoposte en fin de linea, con pararrayos.</t>
  </si>
  <si>
    <t>Armado DS-2  Soporte derivación  no tensada bifásico sin neutro</t>
  </si>
  <si>
    <t>Armado PS1-2 Soporte de Alineamiento 0° a 5° bifásico sin neutro</t>
  </si>
  <si>
    <t>Armado SBM-2P S.E. 2ø, Monoposte en alineamiento, con pararrayos.</t>
  </si>
  <si>
    <t>RIY</t>
  </si>
  <si>
    <t>RVY</t>
  </si>
  <si>
    <t>PAT-1</t>
  </si>
  <si>
    <t>PAT-3</t>
  </si>
  <si>
    <t>Espiga para cruceta, forjada de 381mm LONG. Para aislador Tipo Pin, Clase ANSI 56-3</t>
  </si>
  <si>
    <t>Perno de A°G° de 16 mm f x 457 mm, provisto de tuerca y contratuerca</t>
  </si>
  <si>
    <t>Soporte separador de vértice de poste de A°G° fabricado con platina de 76 x 6,4 mm</t>
  </si>
  <si>
    <t>tubo espaciador de A°G° de 19 mm x 38 mm f</t>
  </si>
  <si>
    <t>Transporte de Poste de PRFV de 12 m/200 daN de Almacen a Punto de Izaje, en Terreno  sin Acceso Carrozable (&lt; 1000 m)</t>
  </si>
  <si>
    <t>Transporte de Poste de PRFV de 12 m/300 daN de Almacen a Punto de Izaje, en Terreno  sin Acceso Carrozable (&lt; 1000 m)</t>
  </si>
  <si>
    <t>m³</t>
  </si>
  <si>
    <t>CI-A</t>
  </si>
  <si>
    <t>CI-C</t>
  </si>
  <si>
    <t>--</t>
  </si>
  <si>
    <t>POSTE_CIM</t>
  </si>
  <si>
    <t>Tipo de
Poste</t>
  </si>
  <si>
    <t>Tipo de Cimentacion</t>
  </si>
  <si>
    <t>Excavación (m3)</t>
  </si>
  <si>
    <t>Relleno (m3)</t>
  </si>
  <si>
    <t>% Relleno
Directo</t>
  </si>
  <si>
    <t>Longitud del Poste (m)</t>
  </si>
  <si>
    <t>Diametro en la Punta (m)</t>
  </si>
  <si>
    <t>Diametro en la Base (m)</t>
  </si>
  <si>
    <t>Circunferencia mínima en la cabeza (m)</t>
  </si>
  <si>
    <t>Circunferencia mínima en la linea de tierra (m)</t>
  </si>
  <si>
    <t>Altura de Empotramiento de Poste (m)</t>
  </si>
  <si>
    <t>Diametro del Poste a la altura de empotramiento(m)</t>
  </si>
  <si>
    <t>Diametro del hoyo del Poste (m)</t>
  </si>
  <si>
    <t>Profundidad del hoyo del Poste (m)</t>
  </si>
  <si>
    <t>Altura de Solado (m)</t>
  </si>
  <si>
    <t>Volumen parte del Poste enterrado (m3)</t>
  </si>
  <si>
    <t>Volumen solado</t>
  </si>
  <si>
    <t>CAC 12/200CI-C</t>
  </si>
  <si>
    <t>CAC 12/300CI-C</t>
  </si>
  <si>
    <t>CAC 13/300CI-A</t>
  </si>
  <si>
    <t>CAC 13/400CI-A</t>
  </si>
  <si>
    <t>PRFV 12/200CI-C</t>
  </si>
  <si>
    <t>PRFV 12/300CI-C</t>
  </si>
  <si>
    <t>CAC 12/200CII-C</t>
  </si>
  <si>
    <t>CII-C</t>
  </si>
  <si>
    <t>CAC 12/300CII-C</t>
  </si>
  <si>
    <t>CII-A</t>
  </si>
  <si>
    <t>PRFV 12/200CII-C</t>
  </si>
  <si>
    <t>PRFV 12/300CII-C</t>
  </si>
  <si>
    <t>CAC 15/400CI-A</t>
  </si>
  <si>
    <t>15/400</t>
  </si>
  <si>
    <t>11/EXIST</t>
  </si>
  <si>
    <t>12/EXIST</t>
  </si>
  <si>
    <t>CAC 13/EXIST-</t>
  </si>
  <si>
    <t>13/EXIST</t>
  </si>
  <si>
    <t>- --</t>
  </si>
  <si>
    <t>0 00</t>
  </si>
  <si>
    <t>Retenida</t>
  </si>
  <si>
    <t>% Relleno</t>
  </si>
  <si>
    <t>Volumen de hoyo de retenida(m3)</t>
  </si>
  <si>
    <t>Volumen de Chaflán (m3)</t>
  </si>
  <si>
    <t>Profundidad de hoyo de retenida (m)</t>
  </si>
  <si>
    <t>Ancho de hoyo de retenida (m)</t>
  </si>
  <si>
    <t>Largo de hoyo de retenida (m)</t>
  </si>
  <si>
    <t>Profundidad de Chaflan (m)</t>
  </si>
  <si>
    <t>Ancho de Zanja de Chaflan (m)</t>
  </si>
  <si>
    <t>Largo de Zanja de Chaflan (m)</t>
  </si>
  <si>
    <t>Volumen de Bloque de Concreto(m3)</t>
  </si>
  <si>
    <t>Puesta a Tierra</t>
  </si>
  <si>
    <t>Volumen de hoyo de P. Tierra (m3)</t>
  </si>
  <si>
    <t>Volumen de Zanja (m3)</t>
  </si>
  <si>
    <t>Diametro de hoyo de P. Tierra (m)</t>
  </si>
  <si>
    <t>Profundidad de hoyo de P. Tierra (m)</t>
  </si>
  <si>
    <t>Ancho de Zanja de P. Tierra (m)</t>
  </si>
  <si>
    <t>Profundidad de zanja de Puesta a Tierra (m)</t>
  </si>
  <si>
    <t>Distancia del eje del Poste a la Varilla de P.T. (m)</t>
  </si>
  <si>
    <t>Longitud de Zanja (m)</t>
  </si>
  <si>
    <t>Volumen de Caja de Registro (m3)</t>
  </si>
  <si>
    <t>Factor para Pérdicas en el conductor</t>
  </si>
  <si>
    <t>Número de decimales de los volumenes</t>
  </si>
  <si>
    <t>Sistema Kv</t>
  </si>
  <si>
    <t>Metrado</t>
  </si>
  <si>
    <t>Área</t>
  </si>
  <si>
    <t>OBRA:</t>
  </si>
  <si>
    <t>ESTRUCTURA</t>
  </si>
  <si>
    <t>TIPO DE POSTE</t>
  </si>
  <si>
    <t>UBICACIÓN:</t>
  </si>
  <si>
    <t>A. PRINCIPAL</t>
  </si>
  <si>
    <t>A. AUXILIAR</t>
  </si>
  <si>
    <t>SUBESTACION</t>
  </si>
  <si>
    <r>
      <t>"AMPLIACIÓN DEL SERVICIO DE ENERGÍA ELÉCTRICA EN LA PROVINCIA DEL SANTA Y EN EL DISTRITO DE PAMPAROMAS – DEPARTAMENTO DE ANCASH</t>
    </r>
    <r>
      <rPr>
        <sz val="11"/>
        <rFont val="Arial Narrow"/>
        <family val="2"/>
      </rPr>
      <t>"</t>
    </r>
  </si>
  <si>
    <t>METRADO DETALLADA DE REDES PRIMARIAS</t>
  </si>
  <si>
    <t>Perno de A°G° de 16 mm Ø x 457 mm, provisto de tuerca y contratuerca</t>
  </si>
  <si>
    <t>tubo espaciador de A°G° de 19 mm x 38 mm Ø</t>
  </si>
  <si>
    <t>Cable NYY, 1 kV, 1 x 35 mm²</t>
  </si>
  <si>
    <t>MAD C5</t>
  </si>
  <si>
    <t>Transporte de Cruceta de madera tratada de 90 mm x 115 mm x 2,00 m, de Almacen a Punto de Instalaciòn en Terreno con Acceso Carrozable</t>
  </si>
  <si>
    <t>Transporte de Cruceta de madera tratada de 90 mm x 115 mm x 2,40 m, de Almacen a Punto de Instalaciòn en Terreno con Acceso Carrozable</t>
  </si>
  <si>
    <t>Transporte de Aislador Polimerico con Conexión Horquilla (Estructura) y Lengüeta (Linea), de 36 Kv y según Especificacion Técnica. de Almacen a Punto de Intalaciòn en Terreno sin Acceso Carrozable</t>
  </si>
  <si>
    <t>Instalación de Retenida Vertical</t>
  </si>
  <si>
    <t>Instalación de Retenida Vertical en Y</t>
  </si>
  <si>
    <t>ENTIDAD:</t>
  </si>
  <si>
    <t>MEM/DGER</t>
  </si>
  <si>
    <t>SUPERVISION</t>
  </si>
  <si>
    <t>METRADO DE REDES PRIMARIAS</t>
  </si>
  <si>
    <t>- -</t>
  </si>
  <si>
    <t>Bentonita sódica saco de 30 kg</t>
  </si>
  <si>
    <t xml:space="preserve">CONSORCIO SERRANO III </t>
  </si>
  <si>
    <t>25kVA-2ø-13,8kV</t>
  </si>
  <si>
    <t>Tableros de Distribución Completa para S.E. Monofásica de 25 kVA; 440-220V</t>
  </si>
  <si>
    <t>Pararrayos de Oxido Metalico, 12 kV, 10 KA Clase 1</t>
  </si>
  <si>
    <t>PUESTA A TIERRA</t>
  </si>
  <si>
    <t>Suma de Cantidad de Soportes</t>
  </si>
  <si>
    <t>3.00A</t>
  </si>
  <si>
    <t>POSTES DE FIBRA DE VIDRIO</t>
  </si>
  <si>
    <t>3.01A</t>
  </si>
  <si>
    <t>3.02A</t>
  </si>
  <si>
    <t>Transporte de Transformador Monofásico Fase - Fase de 37.5 kVA; 13,8 / 0,46-0,23 kV y Tablero de Distribucion, de Almacen a Punto de Instalaciòn en Terreno con Acceso Carrozable</t>
  </si>
  <si>
    <t>CAC 13/300CII-A</t>
  </si>
  <si>
    <t>CAC 13/400CII-A</t>
  </si>
  <si>
    <t>Conjunto Aislador Line Post Polimérico en Cruceta:
- Aislador Polimérico de 36 kV, Tipo Line Post con Espárrago de 19 mm Ø, 200 mm longitud (Alternativa a Conjunto Aislador-Espiga en Cruceta)</t>
  </si>
  <si>
    <t>Cable de acero grado Alta Resistencia (HS), de 10 mm ø, 7 hilos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</si>
</sst>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_ ;_ @_ "/>
    <numFmt numFmtId="166" formatCode="_ * #,##0.0_ ;_ * \-#,##0.0_ ;_ * &quot;-&quot;?_ ;_ @_ "/>
    <numFmt numFmtId="167" formatCode="0.0%"/>
    <numFmt numFmtId="168" formatCode="_ * #,##0.0_ ;_ * \-#,##0.0_ ;_ * &quot;-&quot;_ ;_ @_ "/>
    <numFmt numFmtId="169" formatCode="_ * #,##0.000_ ;_ * \-#,##0.000_ ;_ * &quot;-&quot;??_ ;_ @_ "/>
    <numFmt numFmtId="170" formatCode="_ * #,##0.0000_ ;_ * \-#,##0.0000_ ;_ * &quot;-&quot;_ ;_ @_ "/>
    <numFmt numFmtId="171" formatCode="_ * #,##0.00_ ;_ * \-#,##0.00_ ;_ * &quot;-&quot;??_ ;_ @_ "/>
    <numFmt numFmtId="172" formatCode="_ * #,##0_ ;_ * \-#,##0_ ;_ * &quot;-&quot;??_ ;_ @_ "/>
    <numFmt numFmtId="173" formatCode="_ * #,##0.0000_ ;_ * \-#,##0.0000_ ;_ * &quot;-&quot;??_ ;_ @_ "/>
    <numFmt numFmtId="174" formatCode="0.000_ ;\-0.000\ "/>
    <numFmt numFmtId="175" formatCode="_ * #,##0.00000_ ;_ * \-#,##0.00000_ ;_ * &quot;-&quot;??_ ;_ @_ "/>
    <numFmt numFmtId="176" formatCode=";;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u/>
      <sz val="9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u/>
      <sz val="9"/>
      <color indexed="9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9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sz val="8"/>
      <name val="Calibri"/>
      <family val="2"/>
    </font>
    <font>
      <b/>
      <sz val="12"/>
      <color rgb="FF3333FF"/>
      <name val="Arial"/>
      <family val="2"/>
    </font>
    <font>
      <b/>
      <sz val="14"/>
      <color rgb="FF3333FF"/>
      <name val="Arial"/>
      <family val="2"/>
    </font>
    <font>
      <b/>
      <sz val="16"/>
      <name val="Arial"/>
      <family val="2"/>
    </font>
    <font>
      <b/>
      <sz val="11"/>
      <name val="Calibri"/>
      <family val="2"/>
      <scheme val="minor"/>
    </font>
    <font>
      <b/>
      <sz val="11"/>
      <name val="Arial Narrow"/>
      <family val="2"/>
    </font>
    <font>
      <sz val="11"/>
      <name val="Arial Narrow"/>
      <family val="2"/>
    </font>
    <font>
      <b/>
      <u/>
      <sz val="11"/>
      <name val="Arial Narrow"/>
      <family val="2"/>
    </font>
    <font>
      <sz val="10"/>
      <name val="Times New Roman"/>
      <family val="1"/>
    </font>
    <font>
      <sz val="11"/>
      <color rgb="FFC00000"/>
      <name val="Arial Narrow"/>
      <family val="2"/>
    </font>
    <font>
      <sz val="11"/>
      <color rgb="FFC00000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b/>
      <sz val="9"/>
      <name val="Calibri"/>
      <family val="2"/>
      <scheme val="minor"/>
    </font>
    <font>
      <b/>
      <sz val="11"/>
      <color rgb="FFFFFF00"/>
      <name val="Arial Narrow"/>
      <family val="2"/>
    </font>
    <font>
      <sz val="11"/>
      <color rgb="FFFFFF00"/>
      <name val="Arial Narrow"/>
      <family val="2"/>
    </font>
    <font>
      <b/>
      <u/>
      <sz val="12"/>
      <name val="Arial Narrow"/>
      <family val="2"/>
    </font>
    <font>
      <sz val="12"/>
      <color rgb="FFFF0000"/>
      <name val="Arial Narrow"/>
      <family val="2"/>
    </font>
    <font>
      <b/>
      <sz val="11"/>
      <color rgb="FFC00000"/>
      <name val="Arial Narrow"/>
      <family val="2"/>
    </font>
    <font>
      <b/>
      <sz val="12"/>
      <color indexed="8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8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rgb="FFFF0000"/>
      </left>
      <right style="thin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rgb="FFFF0000"/>
      </left>
      <right style="thin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>
      <alignment vertical="top"/>
    </xf>
    <xf numFmtId="9" fontId="4" fillId="0" borderId="0" applyFon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30" fillId="0" borderId="0"/>
    <xf numFmtId="0" fontId="4" fillId="0" borderId="0"/>
    <xf numFmtId="0" fontId="4" fillId="0" borderId="0">
      <alignment vertical="top"/>
    </xf>
    <xf numFmtId="171" fontId="4" fillId="0" borderId="0" applyFont="0" applyFill="0" applyBorder="0" applyAlignment="0" applyProtection="0"/>
    <xf numFmtId="0" fontId="4" fillId="0" borderId="0">
      <alignment vertical="top"/>
    </xf>
    <xf numFmtId="0" fontId="4" fillId="0" borderId="0"/>
  </cellStyleXfs>
  <cellXfs count="571">
    <xf numFmtId="0" fontId="0" fillId="0" borderId="0" xfId="0"/>
    <xf numFmtId="0" fontId="4" fillId="0" borderId="0" xfId="3" applyAlignment="1">
      <alignment horizontal="center"/>
    </xf>
    <xf numFmtId="0" fontId="4" fillId="4" borderId="0" xfId="3" applyFill="1" applyAlignment="1">
      <alignment horizontal="center" vertical="center"/>
    </xf>
    <xf numFmtId="0" fontId="1" fillId="2" borderId="1" xfId="1" quotePrefix="1" applyNumberFormat="1" applyFont="1" applyFill="1" applyBorder="1" applyAlignment="1" applyProtection="1">
      <alignment horizontal="centerContinuous" vertical="center" wrapText="1"/>
      <protection locked="0"/>
    </xf>
    <xf numFmtId="0" fontId="1" fillId="3" borderId="1" xfId="1" quotePrefix="1" applyNumberFormat="1" applyFont="1" applyFill="1" applyBorder="1" applyAlignment="1" applyProtection="1">
      <alignment horizontal="centerContinuous" vertical="center" wrapText="1"/>
      <protection locked="0"/>
    </xf>
    <xf numFmtId="0" fontId="5" fillId="5" borderId="2" xfId="4" applyFont="1" applyFill="1" applyBorder="1" applyAlignment="1">
      <alignment horizontal="center" vertical="center" wrapText="1"/>
    </xf>
    <xf numFmtId="0" fontId="5" fillId="5" borderId="3" xfId="4" applyFont="1" applyFill="1" applyBorder="1" applyAlignment="1">
      <alignment horizontal="center" vertical="center" wrapText="1"/>
    </xf>
    <xf numFmtId="0" fontId="5" fillId="5" borderId="4" xfId="4" applyFont="1" applyFill="1" applyBorder="1" applyAlignment="1">
      <alignment horizontal="center" vertical="center" wrapText="1"/>
    </xf>
    <xf numFmtId="0" fontId="5" fillId="6" borderId="5" xfId="4" applyFont="1" applyFill="1" applyBorder="1" applyAlignment="1">
      <alignment horizontal="center" vertical="center" wrapText="1"/>
    </xf>
    <xf numFmtId="0" fontId="5" fillId="7" borderId="4" xfId="4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 wrapText="1"/>
    </xf>
    <xf numFmtId="0" fontId="5" fillId="8" borderId="6" xfId="4" applyFont="1" applyFill="1" applyBorder="1" applyAlignment="1">
      <alignment horizontal="center" vertical="center" wrapText="1"/>
    </xf>
    <xf numFmtId="0" fontId="5" fillId="7" borderId="5" xfId="4" applyFont="1" applyFill="1" applyBorder="1" applyAlignment="1">
      <alignment horizontal="center" vertical="center" wrapText="1"/>
    </xf>
    <xf numFmtId="0" fontId="5" fillId="8" borderId="0" xfId="4" applyFont="1" applyFill="1" applyAlignment="1">
      <alignment horizontal="center" vertical="center" wrapText="1"/>
    </xf>
    <xf numFmtId="0" fontId="4" fillId="0" borderId="0" xfId="3"/>
    <xf numFmtId="0" fontId="4" fillId="0" borderId="0" xfId="3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0" fontId="4" fillId="0" borderId="0" xfId="3" applyNumberFormat="1" applyAlignment="1">
      <alignment horizontal="center" vertical="center"/>
    </xf>
    <xf numFmtId="43" fontId="4" fillId="0" borderId="0" xfId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4" fillId="0" borderId="0" xfId="3" applyNumberFormat="1"/>
    <xf numFmtId="43" fontId="5" fillId="0" borderId="7" xfId="1" applyFont="1" applyBorder="1" applyAlignment="1">
      <alignment horizontal="center" vertical="center"/>
    </xf>
    <xf numFmtId="43" fontId="4" fillId="0" borderId="7" xfId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0" fontId="4" fillId="10" borderId="0" xfId="3" applyNumberFormat="1" applyFill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4" fillId="0" borderId="7" xfId="1" applyFont="1" applyBorder="1"/>
    <xf numFmtId="0" fontId="0" fillId="0" borderId="7" xfId="0" applyBorder="1" applyAlignment="1">
      <alignment horizontal="center"/>
    </xf>
    <xf numFmtId="0" fontId="4" fillId="0" borderId="7" xfId="3" applyBorder="1" applyAlignment="1">
      <alignment horizontal="center"/>
    </xf>
    <xf numFmtId="9" fontId="4" fillId="0" borderId="0" xfId="2" applyFont="1"/>
    <xf numFmtId="0" fontId="4" fillId="0" borderId="7" xfId="3" applyBorder="1"/>
    <xf numFmtId="0" fontId="4" fillId="5" borderId="0" xfId="3" applyFill="1" applyAlignment="1">
      <alignment horizontal="center"/>
    </xf>
    <xf numFmtId="0" fontId="4" fillId="5" borderId="0" xfId="3" applyFill="1"/>
    <xf numFmtId="0" fontId="6" fillId="0" borderId="0" xfId="3" applyFont="1" applyAlignment="1">
      <alignment horizontal="center"/>
    </xf>
    <xf numFmtId="0" fontId="6" fillId="0" borderId="0" xfId="3" applyFont="1"/>
    <xf numFmtId="10" fontId="4" fillId="0" borderId="0" xfId="3" applyNumberFormat="1" applyAlignment="1">
      <alignment horizontal="center"/>
    </xf>
    <xf numFmtId="10" fontId="4" fillId="11" borderId="0" xfId="3" applyNumberForma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vertical="top"/>
    </xf>
    <xf numFmtId="0" fontId="4" fillId="0" borderId="8" xfId="5" applyBorder="1" applyAlignment="1"/>
    <xf numFmtId="0" fontId="4" fillId="0" borderId="0" xfId="5" applyAlignment="1"/>
    <xf numFmtId="0" fontId="4" fillId="0" borderId="0" xfId="5">
      <alignment vertical="top"/>
    </xf>
    <xf numFmtId="0" fontId="11" fillId="0" borderId="10" xfId="4" applyFont="1" applyBorder="1" applyAlignment="1">
      <alignment horizontal="center" vertical="center"/>
    </xf>
    <xf numFmtId="0" fontId="12" fillId="0" borderId="10" xfId="4" applyFont="1" applyBorder="1"/>
    <xf numFmtId="0" fontId="12" fillId="0" borderId="11" xfId="4" applyFont="1" applyBorder="1"/>
    <xf numFmtId="0" fontId="9" fillId="0" borderId="10" xfId="0" applyFont="1" applyBorder="1"/>
    <xf numFmtId="0" fontId="16" fillId="0" borderId="10" xfId="4" applyFont="1" applyBorder="1"/>
    <xf numFmtId="0" fontId="16" fillId="0" borderId="11" xfId="4" applyFont="1" applyBorder="1"/>
    <xf numFmtId="0" fontId="3" fillId="0" borderId="13" xfId="0" applyFont="1" applyBorder="1" applyAlignment="1">
      <alignment horizontal="center" vertical="center"/>
    </xf>
    <xf numFmtId="164" fontId="10" fillId="0" borderId="33" xfId="4" applyNumberFormat="1" applyFont="1" applyBorder="1" applyAlignment="1">
      <alignment horizontal="center" vertical="center"/>
    </xf>
    <xf numFmtId="164" fontId="10" fillId="0" borderId="34" xfId="4" applyNumberFormat="1" applyFont="1" applyBorder="1" applyAlignment="1">
      <alignment horizontal="center" vertical="center"/>
    </xf>
    <xf numFmtId="0" fontId="10" fillId="0" borderId="34" xfId="4" applyFont="1" applyBorder="1" applyAlignment="1">
      <alignment horizontal="center" vertical="center"/>
    </xf>
    <xf numFmtId="165" fontId="10" fillId="0" borderId="34" xfId="4" applyNumberFormat="1" applyFont="1" applyBorder="1" applyAlignment="1">
      <alignment horizontal="center" vertical="center"/>
    </xf>
    <xf numFmtId="164" fontId="10" fillId="0" borderId="34" xfId="5" applyNumberFormat="1" applyFont="1" applyBorder="1" applyAlignment="1">
      <alignment vertical="center"/>
    </xf>
    <xf numFmtId="2" fontId="10" fillId="0" borderId="34" xfId="5" applyNumberFormat="1" applyFont="1" applyBorder="1" applyAlignment="1">
      <alignment vertical="center"/>
    </xf>
    <xf numFmtId="0" fontId="10" fillId="0" borderId="34" xfId="5" applyFont="1" applyBorder="1" applyAlignment="1">
      <alignment vertical="center"/>
    </xf>
    <xf numFmtId="166" fontId="10" fillId="0" borderId="34" xfId="4" applyNumberFormat="1" applyFont="1" applyBorder="1" applyAlignment="1">
      <alignment horizontal="center" vertical="center" wrapText="1"/>
    </xf>
    <xf numFmtId="167" fontId="10" fillId="0" borderId="34" xfId="6" applyNumberFormat="1" applyFont="1" applyBorder="1" applyAlignment="1">
      <alignment horizontal="center" vertical="center"/>
    </xf>
    <xf numFmtId="10" fontId="10" fillId="0" borderId="34" xfId="5" applyNumberFormat="1" applyFont="1" applyBorder="1" applyAlignment="1">
      <alignment horizontal="center" vertical="center"/>
    </xf>
    <xf numFmtId="9" fontId="10" fillId="0" borderId="34" xfId="5" applyNumberFormat="1" applyFont="1" applyBorder="1" applyAlignment="1">
      <alignment horizontal="center" vertical="center"/>
    </xf>
    <xf numFmtId="164" fontId="10" fillId="0" borderId="36" xfId="4" applyNumberFormat="1" applyFont="1" applyBorder="1" applyAlignment="1">
      <alignment horizontal="center" vertical="center"/>
    </xf>
    <xf numFmtId="164" fontId="10" fillId="0" borderId="37" xfId="4" applyNumberFormat="1" applyFont="1" applyBorder="1" applyAlignment="1">
      <alignment horizontal="center" vertical="center"/>
    </xf>
    <xf numFmtId="168" fontId="10" fillId="0" borderId="37" xfId="4" applyNumberFormat="1" applyFont="1" applyBorder="1" applyAlignment="1">
      <alignment horizontal="center" vertical="center"/>
    </xf>
    <xf numFmtId="165" fontId="10" fillId="0" borderId="37" xfId="4" applyNumberFormat="1" applyFont="1" applyBorder="1" applyAlignment="1">
      <alignment horizontal="center" vertical="center"/>
    </xf>
    <xf numFmtId="1" fontId="10" fillId="0" borderId="37" xfId="5" applyNumberFormat="1" applyFont="1" applyBorder="1" applyAlignment="1"/>
    <xf numFmtId="164" fontId="10" fillId="0" borderId="37" xfId="5" applyNumberFormat="1" applyFont="1" applyBorder="1" applyAlignment="1"/>
    <xf numFmtId="0" fontId="10" fillId="0" borderId="37" xfId="5" applyFont="1" applyBorder="1" applyAlignment="1"/>
    <xf numFmtId="166" fontId="10" fillId="0" borderId="37" xfId="4" applyNumberFormat="1" applyFont="1" applyBorder="1" applyAlignment="1">
      <alignment horizontal="center" vertical="center" wrapText="1"/>
    </xf>
    <xf numFmtId="167" fontId="10" fillId="0" borderId="37" xfId="6" applyNumberFormat="1" applyFont="1" applyBorder="1" applyAlignment="1">
      <alignment horizontal="center" vertical="center"/>
    </xf>
    <xf numFmtId="169" fontId="10" fillId="0" borderId="37" xfId="5" applyNumberFormat="1" applyFont="1" applyBorder="1">
      <alignment vertical="top"/>
    </xf>
    <xf numFmtId="0" fontId="15" fillId="0" borderId="19" xfId="0" applyFont="1" applyBorder="1"/>
    <xf numFmtId="0" fontId="15" fillId="0" borderId="20" xfId="0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15" fillId="12" borderId="7" xfId="0" applyFont="1" applyFill="1" applyBorder="1" applyAlignment="1">
      <alignment vertical="center"/>
    </xf>
    <xf numFmtId="165" fontId="15" fillId="0" borderId="7" xfId="0" applyNumberFormat="1" applyFont="1" applyBorder="1" applyAlignment="1">
      <alignment vertical="center"/>
    </xf>
    <xf numFmtId="164" fontId="15" fillId="0" borderId="7" xfId="0" applyNumberFormat="1" applyFont="1" applyBorder="1" applyAlignment="1">
      <alignment vertical="center"/>
    </xf>
    <xf numFmtId="0" fontId="9" fillId="0" borderId="10" xfId="0" applyFont="1" applyBorder="1" applyAlignment="1">
      <alignment horizontal="center"/>
    </xf>
    <xf numFmtId="0" fontId="15" fillId="0" borderId="34" xfId="4" applyFont="1" applyBorder="1" applyAlignment="1">
      <alignment horizontal="centerContinuous" vertical="center"/>
    </xf>
    <xf numFmtId="0" fontId="15" fillId="0" borderId="39" xfId="4" applyFont="1" applyBorder="1" applyAlignment="1">
      <alignment horizontal="centerContinuous" vertical="center"/>
    </xf>
    <xf numFmtId="0" fontId="15" fillId="0" borderId="40" xfId="4" applyFont="1" applyBorder="1" applyAlignment="1">
      <alignment horizontal="centerContinuous" vertical="center"/>
    </xf>
    <xf numFmtId="0" fontId="15" fillId="0" borderId="41" xfId="4" applyFont="1" applyBorder="1" applyAlignment="1">
      <alignment horizontal="centerContinuous" vertical="center"/>
    </xf>
    <xf numFmtId="0" fontId="15" fillId="0" borderId="0" xfId="4" applyFont="1" applyAlignment="1">
      <alignment horizontal="center" vertical="center"/>
    </xf>
    <xf numFmtId="0" fontId="15" fillId="0" borderId="42" xfId="4" applyFont="1" applyBorder="1" applyAlignment="1">
      <alignment horizontal="centerContinuous" vertical="center"/>
    </xf>
    <xf numFmtId="0" fontId="15" fillId="0" borderId="43" xfId="4" applyFont="1" applyBorder="1" applyAlignment="1">
      <alignment horizontal="centerContinuous" vertical="center"/>
    </xf>
    <xf numFmtId="164" fontId="10" fillId="0" borderId="34" xfId="0" applyNumberFormat="1" applyFont="1" applyBorder="1" applyAlignment="1">
      <alignment horizontal="center"/>
    </xf>
    <xf numFmtId="0" fontId="10" fillId="0" borderId="0" xfId="0" applyFont="1" applyAlignment="1">
      <alignment vertical="top"/>
    </xf>
    <xf numFmtId="0" fontId="10" fillId="0" borderId="44" xfId="4" applyFont="1" applyBorder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164" fontId="10" fillId="0" borderId="39" xfId="4" applyNumberFormat="1" applyFont="1" applyBorder="1" applyAlignment="1">
      <alignment horizontal="centerContinuous" vertical="center"/>
    </xf>
    <xf numFmtId="0" fontId="10" fillId="0" borderId="40" xfId="4" applyFont="1" applyBorder="1" applyAlignment="1">
      <alignment horizontal="centerContinuous" vertical="center"/>
    </xf>
    <xf numFmtId="0" fontId="10" fillId="0" borderId="39" xfId="0" applyFont="1" applyBorder="1" applyAlignment="1">
      <alignment horizontal="centerContinuous" vertical="center"/>
    </xf>
    <xf numFmtId="0" fontId="9" fillId="0" borderId="40" xfId="0" applyFont="1" applyBorder="1" applyAlignment="1">
      <alignment horizontal="centerContinuous" vertical="center"/>
    </xf>
    <xf numFmtId="0" fontId="9" fillId="0" borderId="41" xfId="0" applyFont="1" applyBorder="1" applyAlignment="1">
      <alignment horizontal="centerContinuous" vertical="center"/>
    </xf>
    <xf numFmtId="164" fontId="10" fillId="0" borderId="34" xfId="0" applyNumberFormat="1" applyFont="1" applyBorder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 wrapText="1"/>
    </xf>
    <xf numFmtId="0" fontId="10" fillId="0" borderId="34" xfId="4" applyFont="1" applyBorder="1" applyAlignment="1">
      <alignment horizontal="left" vertical="center"/>
    </xf>
    <xf numFmtId="164" fontId="10" fillId="0" borderId="34" xfId="0" applyNumberFormat="1" applyFont="1" applyBorder="1" applyAlignment="1">
      <alignment vertical="top"/>
    </xf>
    <xf numFmtId="164" fontId="15" fillId="0" borderId="0" xfId="0" applyNumberFormat="1" applyFont="1" applyAlignment="1">
      <alignment horizontal="center" vertical="center"/>
    </xf>
    <xf numFmtId="0" fontId="10" fillId="0" borderId="43" xfId="0" applyFont="1" applyBorder="1" applyAlignment="1">
      <alignment vertical="top"/>
    </xf>
    <xf numFmtId="0" fontId="15" fillId="0" borderId="39" xfId="4" applyFont="1" applyBorder="1" applyAlignment="1">
      <alignment horizontal="centerContinuous" vertical="center" wrapText="1"/>
    </xf>
    <xf numFmtId="0" fontId="15" fillId="13" borderId="39" xfId="4" applyFont="1" applyFill="1" applyBorder="1" applyAlignment="1">
      <alignment horizontal="centerContinuous" vertical="center" wrapText="1"/>
    </xf>
    <xf numFmtId="0" fontId="10" fillId="0" borderId="0" xfId="5" applyFont="1">
      <alignment vertical="top"/>
    </xf>
    <xf numFmtId="0" fontId="10" fillId="0" borderId="45" xfId="4" applyFont="1" applyBorder="1" applyAlignment="1">
      <alignment horizontal="left" vertical="center"/>
    </xf>
    <xf numFmtId="0" fontId="10" fillId="0" borderId="45" xfId="4" applyFont="1" applyBorder="1" applyAlignment="1">
      <alignment horizontal="center" vertical="center"/>
    </xf>
    <xf numFmtId="170" fontId="10" fillId="0" borderId="44" xfId="0" applyNumberFormat="1" applyFont="1" applyBorder="1" applyAlignment="1">
      <alignment horizontal="center" vertical="center"/>
    </xf>
    <xf numFmtId="170" fontId="4" fillId="0" borderId="0" xfId="5" applyNumberFormat="1" applyAlignment="1">
      <alignment horizontal="center" vertical="center"/>
    </xf>
    <xf numFmtId="164" fontId="9" fillId="0" borderId="0" xfId="0" applyNumberFormat="1" applyFont="1" applyAlignment="1">
      <alignment vertical="top"/>
    </xf>
    <xf numFmtId="0" fontId="1" fillId="5" borderId="1" xfId="1" quotePrefix="1" applyNumberFormat="1" applyFont="1" applyFill="1" applyBorder="1" applyAlignment="1" applyProtection="1">
      <alignment horizontal="centerContinuous" vertical="center" wrapText="1"/>
      <protection locked="0"/>
    </xf>
    <xf numFmtId="0" fontId="5" fillId="0" borderId="7" xfId="3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43" fontId="4" fillId="5" borderId="7" xfId="1" applyFont="1" applyFill="1" applyBorder="1" applyAlignment="1">
      <alignment horizontal="center" vertical="center"/>
    </xf>
    <xf numFmtId="43" fontId="5" fillId="0" borderId="0" xfId="1" applyFont="1" applyBorder="1" applyAlignment="1">
      <alignment horizontal="center" vertical="center"/>
    </xf>
    <xf numFmtId="43" fontId="4" fillId="0" borderId="0" xfId="1" applyFon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43" fontId="4" fillId="0" borderId="0" xfId="1" applyFont="1" applyBorder="1"/>
    <xf numFmtId="0" fontId="2" fillId="5" borderId="7" xfId="8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vertical="center"/>
    </xf>
    <xf numFmtId="0" fontId="2" fillId="5" borderId="0" xfId="8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3" fillId="0" borderId="10" xfId="4" applyFont="1" applyBorder="1" applyAlignment="1">
      <alignment vertical="center" wrapText="1"/>
    </xf>
    <xf numFmtId="0" fontId="13" fillId="0" borderId="11" xfId="4" applyFont="1" applyBorder="1" applyAlignment="1">
      <alignment vertical="center" wrapText="1"/>
    </xf>
    <xf numFmtId="0" fontId="14" fillId="0" borderId="15" xfId="4" applyFont="1" applyBorder="1" applyAlignment="1">
      <alignment vertical="center" wrapText="1"/>
    </xf>
    <xf numFmtId="0" fontId="14" fillId="0" borderId="18" xfId="4" applyFont="1" applyBorder="1" applyAlignment="1">
      <alignment vertical="center" wrapText="1"/>
    </xf>
    <xf numFmtId="0" fontId="14" fillId="0" borderId="13" xfId="4" applyFont="1" applyBorder="1" applyAlignment="1">
      <alignment vertical="center"/>
    </xf>
    <xf numFmtId="0" fontId="14" fillId="0" borderId="16" xfId="4" applyFont="1" applyBorder="1" applyAlignment="1">
      <alignment vertical="center"/>
    </xf>
    <xf numFmtId="0" fontId="14" fillId="0" borderId="8" xfId="4" applyFont="1" applyBorder="1" applyAlignment="1">
      <alignment vertical="center"/>
    </xf>
    <xf numFmtId="0" fontId="5" fillId="0" borderId="9" xfId="4" applyFont="1" applyBorder="1" applyAlignment="1">
      <alignment horizontal="left" vertical="center"/>
    </xf>
    <xf numFmtId="0" fontId="1" fillId="0" borderId="10" xfId="9" applyBorder="1"/>
    <xf numFmtId="0" fontId="9" fillId="0" borderId="10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25" fillId="0" borderId="13" xfId="5" applyFont="1" applyBorder="1" applyAlignment="1">
      <alignment horizontal="left" vertical="center"/>
    </xf>
    <xf numFmtId="0" fontId="13" fillId="0" borderId="13" xfId="5" applyFont="1" applyBorder="1" applyAlignment="1">
      <alignment vertical="center"/>
    </xf>
    <xf numFmtId="0" fontId="1" fillId="0" borderId="0" xfId="9"/>
    <xf numFmtId="0" fontId="13" fillId="0" borderId="0" xfId="5" applyFont="1" applyAlignment="1">
      <alignment horizontal="centerContinuous" vertical="center"/>
    </xf>
    <xf numFmtId="0" fontId="13" fillId="0" borderId="14" xfId="5" applyFont="1" applyBorder="1" applyAlignment="1">
      <alignment horizontal="centerContinuous" vertical="center"/>
    </xf>
    <xf numFmtId="0" fontId="13" fillId="0" borderId="0" xfId="5" applyFont="1" applyAlignment="1">
      <alignment vertical="center"/>
    </xf>
    <xf numFmtId="0" fontId="13" fillId="0" borderId="14" xfId="5" applyFont="1" applyBorder="1" applyAlignment="1">
      <alignment vertical="center"/>
    </xf>
    <xf numFmtId="0" fontId="17" fillId="0" borderId="16" xfId="5" applyFont="1" applyBorder="1" applyAlignment="1">
      <alignment horizontal="centerContinuous" vertical="center"/>
    </xf>
    <xf numFmtId="0" fontId="17" fillId="0" borderId="8" xfId="5" applyFont="1" applyBorder="1" applyAlignment="1">
      <alignment horizontal="centerContinuous" vertical="center"/>
    </xf>
    <xf numFmtId="0" fontId="17" fillId="0" borderId="17" xfId="5" applyFont="1" applyBorder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17" fillId="0" borderId="0" xfId="5" applyFont="1" applyAlignment="1">
      <alignment horizontal="centerContinuous" vertical="center"/>
    </xf>
    <xf numFmtId="0" fontId="5" fillId="0" borderId="9" xfId="4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7" fontId="10" fillId="0" borderId="35" xfId="6" applyNumberFormat="1" applyFont="1" applyBorder="1" applyAlignment="1">
      <alignment horizontal="center" vertical="center" wrapText="1"/>
    </xf>
    <xf numFmtId="167" fontId="10" fillId="0" borderId="38" xfId="6" applyNumberFormat="1" applyFont="1" applyBorder="1" applyAlignment="1">
      <alignment horizontal="center" vertical="center" wrapText="1"/>
    </xf>
    <xf numFmtId="0" fontId="10" fillId="0" borderId="34" xfId="4" applyFont="1" applyBorder="1" applyAlignment="1">
      <alignment horizontal="center" vertical="center" wrapText="1"/>
    </xf>
    <xf numFmtId="165" fontId="10" fillId="0" borderId="39" xfId="0" applyNumberFormat="1" applyFont="1" applyBorder="1" applyAlignment="1">
      <alignment horizontal="centerContinuous" vertical="center"/>
    </xf>
    <xf numFmtId="2" fontId="27" fillId="13" borderId="15" xfId="11" applyNumberFormat="1" applyFont="1" applyFill="1" applyBorder="1" applyAlignment="1">
      <alignment horizontal="center" vertical="center"/>
    </xf>
    <xf numFmtId="0" fontId="28" fillId="13" borderId="13" xfId="11" applyFont="1" applyFill="1" applyBorder="1" applyAlignment="1">
      <alignment vertical="center"/>
    </xf>
    <xf numFmtId="0" fontId="29" fillId="13" borderId="0" xfId="11" applyFont="1" applyFill="1" applyAlignment="1">
      <alignment vertical="center"/>
    </xf>
    <xf numFmtId="0" fontId="28" fillId="13" borderId="0" xfId="11" applyFont="1" applyFill="1" applyAlignment="1">
      <alignment vertical="center"/>
    </xf>
    <xf numFmtId="0" fontId="28" fillId="13" borderId="15" xfId="11" applyFont="1" applyFill="1" applyBorder="1" applyAlignment="1">
      <alignment horizontal="center" vertical="center"/>
    </xf>
    <xf numFmtId="2" fontId="28" fillId="13" borderId="15" xfId="11" applyNumberFormat="1" applyFont="1" applyFill="1" applyBorder="1" applyAlignment="1">
      <alignment horizontal="center" vertical="center"/>
    </xf>
    <xf numFmtId="0" fontId="28" fillId="13" borderId="0" xfId="12" applyFont="1" applyFill="1" applyAlignment="1">
      <alignment vertical="center"/>
    </xf>
    <xf numFmtId="0" fontId="28" fillId="13" borderId="15" xfId="11" applyFont="1" applyFill="1" applyBorder="1" applyAlignment="1">
      <alignment vertical="center"/>
    </xf>
    <xf numFmtId="2" fontId="31" fillId="13" borderId="15" xfId="11" applyNumberFormat="1" applyFont="1" applyFill="1" applyBorder="1" applyAlignment="1">
      <alignment horizontal="center" vertical="center"/>
    </xf>
    <xf numFmtId="0" fontId="31" fillId="13" borderId="13" xfId="11" applyFont="1" applyFill="1" applyBorder="1" applyAlignment="1">
      <alignment vertical="center"/>
    </xf>
    <xf numFmtId="0" fontId="31" fillId="13" borderId="0" xfId="12" applyFont="1" applyFill="1" applyAlignment="1">
      <alignment vertical="center"/>
    </xf>
    <xf numFmtId="0" fontId="31" fillId="13" borderId="0" xfId="11" applyFont="1" applyFill="1" applyAlignment="1">
      <alignment vertical="center"/>
    </xf>
    <xf numFmtId="0" fontId="31" fillId="13" borderId="15" xfId="11" applyFont="1" applyFill="1" applyBorder="1" applyAlignment="1">
      <alignment horizontal="center" vertical="center"/>
    </xf>
    <xf numFmtId="0" fontId="28" fillId="13" borderId="15" xfId="12" applyFont="1" applyFill="1" applyBorder="1" applyAlignment="1">
      <alignment horizontal="center" vertical="center"/>
    </xf>
    <xf numFmtId="2" fontId="27" fillId="13" borderId="15" xfId="13" applyNumberFormat="1" applyFont="1" applyFill="1" applyBorder="1" applyAlignment="1">
      <alignment horizontal="center" vertical="center"/>
    </xf>
    <xf numFmtId="0" fontId="28" fillId="13" borderId="13" xfId="13" applyFont="1" applyFill="1" applyBorder="1" applyAlignment="1">
      <alignment vertical="center"/>
    </xf>
    <xf numFmtId="0" fontId="29" fillId="13" borderId="0" xfId="13" applyFont="1" applyFill="1" applyAlignment="1">
      <alignment vertical="center"/>
    </xf>
    <xf numFmtId="0" fontId="28" fillId="13" borderId="0" xfId="13" applyFont="1" applyFill="1" applyAlignment="1">
      <alignment vertical="center"/>
    </xf>
    <xf numFmtId="0" fontId="28" fillId="13" borderId="15" xfId="13" applyFont="1" applyFill="1" applyBorder="1" applyAlignment="1">
      <alignment horizontal="center" vertical="center"/>
    </xf>
    <xf numFmtId="2" fontId="28" fillId="13" borderId="15" xfId="13" applyNumberFormat="1" applyFont="1" applyFill="1" applyBorder="1" applyAlignment="1">
      <alignment horizontal="center" vertical="center"/>
    </xf>
    <xf numFmtId="0" fontId="28" fillId="0" borderId="15" xfId="11" applyFont="1" applyBorder="1" applyAlignment="1">
      <alignment vertical="center"/>
    </xf>
    <xf numFmtId="0" fontId="28" fillId="0" borderId="13" xfId="11" applyFont="1" applyBorder="1" applyAlignment="1">
      <alignment vertical="center"/>
    </xf>
    <xf numFmtId="0" fontId="28" fillId="0" borderId="0" xfId="11" applyFont="1" applyAlignment="1">
      <alignment vertical="center"/>
    </xf>
    <xf numFmtId="0" fontId="28" fillId="0" borderId="7" xfId="11" applyFont="1" applyBorder="1" applyAlignment="1">
      <alignment vertical="center"/>
    </xf>
    <xf numFmtId="0" fontId="28" fillId="0" borderId="19" xfId="11" applyFont="1" applyBorder="1" applyAlignment="1">
      <alignment vertical="center"/>
    </xf>
    <xf numFmtId="0" fontId="27" fillId="0" borderId="20" xfId="11" applyFont="1" applyBorder="1" applyAlignment="1">
      <alignment vertical="center"/>
    </xf>
    <xf numFmtId="0" fontId="28" fillId="0" borderId="7" xfId="11" applyFont="1" applyBorder="1" applyAlignment="1">
      <alignment horizontal="center" vertical="center"/>
    </xf>
    <xf numFmtId="0" fontId="28" fillId="0" borderId="15" xfId="11" applyFont="1" applyBorder="1" applyAlignment="1">
      <alignment horizontal="center" vertical="center"/>
    </xf>
    <xf numFmtId="0" fontId="28" fillId="0" borderId="18" xfId="11" applyFont="1" applyBorder="1" applyAlignment="1">
      <alignment vertical="center"/>
    </xf>
    <xf numFmtId="0" fontId="28" fillId="0" borderId="16" xfId="11" applyFont="1" applyBorder="1" applyAlignment="1">
      <alignment vertical="center"/>
    </xf>
    <xf numFmtId="0" fontId="28" fillId="0" borderId="18" xfId="11" applyFont="1" applyBorder="1" applyAlignment="1">
      <alignment horizontal="center" vertical="center"/>
    </xf>
    <xf numFmtId="0" fontId="27" fillId="14" borderId="7" xfId="10" applyFont="1" applyFill="1" applyBorder="1" applyAlignment="1">
      <alignment horizontal="center" vertical="center"/>
    </xf>
    <xf numFmtId="0" fontId="27" fillId="12" borderId="7" xfId="11" applyFont="1" applyFill="1" applyBorder="1" applyAlignment="1">
      <alignment horizontal="center" vertical="center"/>
    </xf>
    <xf numFmtId="0" fontId="27" fillId="14" borderId="19" xfId="10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32" fillId="0" borderId="0" xfId="0" applyFont="1"/>
    <xf numFmtId="0" fontId="27" fillId="5" borderId="7" xfId="11" applyFont="1" applyFill="1" applyBorder="1" applyAlignment="1">
      <alignment horizontal="center" vertical="center"/>
    </xf>
    <xf numFmtId="0" fontId="27" fillId="12" borderId="7" xfId="11" applyFont="1" applyFill="1" applyBorder="1" applyAlignment="1">
      <alignment horizontal="center" vertical="center" wrapText="1"/>
    </xf>
    <xf numFmtId="2" fontId="31" fillId="13" borderId="15" xfId="13" applyNumberFormat="1" applyFont="1" applyFill="1" applyBorder="1" applyAlignment="1">
      <alignment horizontal="center" vertical="center"/>
    </xf>
    <xf numFmtId="0" fontId="31" fillId="13" borderId="13" xfId="13" applyFont="1" applyFill="1" applyBorder="1" applyAlignment="1">
      <alignment vertical="center"/>
    </xf>
    <xf numFmtId="0" fontId="31" fillId="13" borderId="0" xfId="13" applyFont="1" applyFill="1" applyAlignment="1">
      <alignment vertical="center"/>
    </xf>
    <xf numFmtId="0" fontId="31" fillId="13" borderId="15" xfId="13" applyFont="1" applyFill="1" applyBorder="1" applyAlignment="1">
      <alignment horizontal="center" vertical="center"/>
    </xf>
    <xf numFmtId="0" fontId="31" fillId="13" borderId="15" xfId="12" applyFont="1" applyFill="1" applyBorder="1" applyAlignment="1">
      <alignment horizontal="center" vertical="center"/>
    </xf>
    <xf numFmtId="0" fontId="29" fillId="13" borderId="14" xfId="11" applyFont="1" applyFill="1" applyBorder="1" applyAlignment="1">
      <alignment vertical="center"/>
    </xf>
    <xf numFmtId="0" fontId="28" fillId="13" borderId="14" xfId="12" applyFont="1" applyFill="1" applyBorder="1" applyAlignment="1">
      <alignment vertical="center"/>
    </xf>
    <xf numFmtId="0" fontId="29" fillId="13" borderId="14" xfId="13" applyFont="1" applyFill="1" applyBorder="1" applyAlignment="1">
      <alignment vertical="center"/>
    </xf>
    <xf numFmtId="0" fontId="28" fillId="13" borderId="14" xfId="11" applyFont="1" applyFill="1" applyBorder="1" applyAlignment="1">
      <alignment vertical="center"/>
    </xf>
    <xf numFmtId="0" fontId="27" fillId="12" borderId="7" xfId="11" quotePrefix="1" applyFont="1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28" fillId="0" borderId="14" xfId="11" applyFont="1" applyBorder="1" applyAlignment="1">
      <alignment vertical="center"/>
    </xf>
    <xf numFmtId="0" fontId="27" fillId="0" borderId="17" xfId="11" applyFont="1" applyBorder="1" applyAlignment="1">
      <alignment vertical="center"/>
    </xf>
    <xf numFmtId="0" fontId="33" fillId="0" borderId="7" xfId="14" applyFont="1" applyBorder="1" applyAlignment="1">
      <alignment horizontal="center" vertical="center"/>
    </xf>
    <xf numFmtId="0" fontId="34" fillId="0" borderId="7" xfId="14" applyFont="1" applyBorder="1" applyAlignment="1">
      <alignment horizontal="center" vertical="center"/>
    </xf>
    <xf numFmtId="169" fontId="34" fillId="0" borderId="7" xfId="15" applyNumberFormat="1" applyFont="1" applyBorder="1" applyAlignment="1">
      <alignment horizontal="center" vertical="center"/>
    </xf>
    <xf numFmtId="10" fontId="34" fillId="0" borderId="7" xfId="15" applyNumberFormat="1" applyFont="1" applyBorder="1" applyAlignment="1">
      <alignment horizontal="center" vertical="center"/>
    </xf>
    <xf numFmtId="172" fontId="34" fillId="0" borderId="7" xfId="15" applyNumberFormat="1" applyFont="1" applyBorder="1" applyAlignment="1">
      <alignment horizontal="center" vertical="center"/>
    </xf>
    <xf numFmtId="171" fontId="34" fillId="0" borderId="7" xfId="15" applyFont="1" applyBorder="1" applyAlignment="1">
      <alignment horizontal="center" vertical="center"/>
    </xf>
    <xf numFmtId="0" fontId="34" fillId="6" borderId="7" xfId="14" applyFont="1" applyFill="1" applyBorder="1" applyAlignment="1">
      <alignment horizontal="center" vertical="center"/>
    </xf>
    <xf numFmtId="173" fontId="34" fillId="0" borderId="7" xfId="15" applyNumberFormat="1" applyFont="1" applyBorder="1" applyAlignment="1">
      <alignment horizontal="center" vertical="center"/>
    </xf>
    <xf numFmtId="173" fontId="34" fillId="5" borderId="7" xfId="15" applyNumberFormat="1" applyFont="1" applyFill="1" applyBorder="1" applyAlignment="1">
      <alignment horizontal="center" vertical="center"/>
    </xf>
    <xf numFmtId="171" fontId="34" fillId="5" borderId="7" xfId="15" applyFont="1" applyFill="1" applyBorder="1" applyAlignment="1">
      <alignment horizontal="center" vertical="center"/>
    </xf>
    <xf numFmtId="173" fontId="34" fillId="11" borderId="7" xfId="15" applyNumberFormat="1" applyFont="1" applyFill="1" applyBorder="1" applyAlignment="1">
      <alignment horizontal="center" vertical="center"/>
    </xf>
    <xf numFmtId="171" fontId="34" fillId="11" borderId="7" xfId="15" applyFont="1" applyFill="1" applyBorder="1" applyAlignment="1">
      <alignment horizontal="center" vertical="center"/>
    </xf>
    <xf numFmtId="173" fontId="34" fillId="6" borderId="7" xfId="15" applyNumberFormat="1" applyFont="1" applyFill="1" applyBorder="1" applyAlignment="1">
      <alignment horizontal="center" vertical="center"/>
    </xf>
    <xf numFmtId="171" fontId="34" fillId="6" borderId="7" xfId="15" applyFont="1" applyFill="1" applyBorder="1" applyAlignment="1">
      <alignment horizontal="center" vertical="center"/>
    </xf>
    <xf numFmtId="169" fontId="34" fillId="6" borderId="7" xfId="15" applyNumberFormat="1" applyFont="1" applyFill="1" applyBorder="1" applyAlignment="1">
      <alignment horizontal="center" vertical="center"/>
    </xf>
    <xf numFmtId="10" fontId="34" fillId="6" borderId="7" xfId="15" applyNumberFormat="1" applyFont="1" applyFill="1" applyBorder="1" applyAlignment="1">
      <alignment horizontal="center" vertical="center"/>
    </xf>
    <xf numFmtId="0" fontId="34" fillId="0" borderId="0" xfId="14" applyFont="1">
      <alignment vertical="top"/>
    </xf>
    <xf numFmtId="0" fontId="33" fillId="16" borderId="12" xfId="14" quotePrefix="1" applyFont="1" applyFill="1" applyBorder="1" applyAlignment="1">
      <alignment horizontal="center" vertical="center" wrapText="1"/>
    </xf>
    <xf numFmtId="0" fontId="33" fillId="16" borderId="15" xfId="14" quotePrefix="1" applyFont="1" applyFill="1" applyBorder="1" applyAlignment="1">
      <alignment horizontal="center" vertical="center" wrapText="1"/>
    </xf>
    <xf numFmtId="0" fontId="33" fillId="16" borderId="18" xfId="14" quotePrefix="1" applyFont="1" applyFill="1" applyBorder="1" applyAlignment="1">
      <alignment horizontal="center" vertical="center" wrapText="1"/>
    </xf>
    <xf numFmtId="174" fontId="34" fillId="0" borderId="7" xfId="15" applyNumberFormat="1" applyFont="1" applyBorder="1" applyAlignment="1">
      <alignment horizontal="center" vertical="center"/>
    </xf>
    <xf numFmtId="175" fontId="34" fillId="0" borderId="7" xfId="15" applyNumberFormat="1" applyFont="1" applyBorder="1" applyAlignment="1">
      <alignment horizontal="center" vertical="center"/>
    </xf>
    <xf numFmtId="0" fontId="34" fillId="0" borderId="0" xfId="14" applyFont="1" applyAlignment="1">
      <alignment vertical="center"/>
    </xf>
    <xf numFmtId="0" fontId="33" fillId="16" borderId="19" xfId="14" quotePrefix="1" applyFont="1" applyFill="1" applyBorder="1" applyAlignment="1">
      <alignment horizontal="left" vertical="center"/>
    </xf>
    <xf numFmtId="0" fontId="33" fillId="16" borderId="20" xfId="14" quotePrefix="1" applyFont="1" applyFill="1" applyBorder="1" applyAlignment="1">
      <alignment horizontal="left" vertical="center"/>
    </xf>
    <xf numFmtId="0" fontId="33" fillId="16" borderId="20" xfId="14" applyFont="1" applyFill="1" applyBorder="1" applyAlignment="1">
      <alignment horizontal="center" vertical="center"/>
    </xf>
    <xf numFmtId="0" fontId="33" fillId="16" borderId="21" xfId="14" applyFont="1" applyFill="1" applyBorder="1" applyAlignment="1">
      <alignment horizontal="center" vertical="center"/>
    </xf>
    <xf numFmtId="0" fontId="34" fillId="0" borderId="7" xfId="15" applyNumberFormat="1" applyFont="1" applyBorder="1" applyAlignment="1">
      <alignment horizontal="center" vertical="center"/>
    </xf>
    <xf numFmtId="0" fontId="15" fillId="0" borderId="50" xfId="4" applyFont="1" applyBorder="1" applyAlignment="1">
      <alignment horizontal="centerContinuous" vertical="center"/>
    </xf>
    <xf numFmtId="0" fontId="10" fillId="0" borderId="25" xfId="4" applyFont="1" applyBorder="1" applyAlignment="1">
      <alignment horizontal="center" vertical="center" wrapText="1"/>
    </xf>
    <xf numFmtId="0" fontId="10" fillId="0" borderId="27" xfId="4" applyFont="1" applyBorder="1" applyAlignment="1">
      <alignment horizontal="center" vertical="center" wrapText="1"/>
    </xf>
    <xf numFmtId="0" fontId="10" fillId="0" borderId="26" xfId="4" applyFont="1" applyBorder="1" applyAlignment="1">
      <alignment horizontal="center" vertical="center" wrapText="1"/>
    </xf>
    <xf numFmtId="0" fontId="10" fillId="0" borderId="25" xfId="4" applyFont="1" applyBorder="1" applyAlignment="1">
      <alignment horizontal="center" vertical="center"/>
    </xf>
    <xf numFmtId="0" fontId="10" fillId="0" borderId="26" xfId="4" applyFont="1" applyBorder="1" applyAlignment="1">
      <alignment horizontal="centerContinuous" vertical="center" wrapText="1"/>
    </xf>
    <xf numFmtId="0" fontId="10" fillId="0" borderId="28" xfId="4" applyFont="1" applyBorder="1" applyAlignment="1">
      <alignment horizontal="centerContinuous" vertical="center" wrapText="1"/>
    </xf>
    <xf numFmtId="0" fontId="15" fillId="0" borderId="7" xfId="4" applyFont="1" applyBorder="1" applyAlignment="1">
      <alignment horizontal="center" vertical="center" wrapText="1"/>
    </xf>
    <xf numFmtId="0" fontId="15" fillId="0" borderId="53" xfId="4" applyFont="1" applyBorder="1" applyAlignment="1">
      <alignment horizontal="center" vertical="center" wrapText="1"/>
    </xf>
    <xf numFmtId="0" fontId="15" fillId="0" borderId="53" xfId="4" applyFont="1" applyBorder="1" applyAlignment="1">
      <alignment horizontal="center" vertical="center"/>
    </xf>
    <xf numFmtId="0" fontId="15" fillId="0" borderId="53" xfId="4" applyFont="1" applyBorder="1" applyAlignment="1">
      <alignment horizontal="center" vertical="top"/>
    </xf>
    <xf numFmtId="0" fontId="15" fillId="0" borderId="7" xfId="4" applyFont="1" applyBorder="1" applyAlignment="1">
      <alignment horizontal="center" vertical="center"/>
    </xf>
    <xf numFmtId="0" fontId="15" fillId="0" borderId="7" xfId="4" applyFont="1" applyBorder="1" applyAlignment="1">
      <alignment horizontal="centerContinuous" vertical="center" wrapText="1"/>
    </xf>
    <xf numFmtId="0" fontId="15" fillId="0" borderId="49" xfId="4" applyFont="1" applyBorder="1" applyAlignment="1">
      <alignment horizontal="center" vertical="center" wrapText="1"/>
    </xf>
    <xf numFmtId="0" fontId="31" fillId="17" borderId="15" xfId="11" applyFont="1" applyFill="1" applyBorder="1" applyAlignment="1">
      <alignment horizontal="center" vertical="center"/>
    </xf>
    <xf numFmtId="0" fontId="31" fillId="17" borderId="15" xfId="12" applyFont="1" applyFill="1" applyBorder="1" applyAlignment="1">
      <alignment horizontal="center" vertical="center"/>
    </xf>
    <xf numFmtId="0" fontId="36" fillId="17" borderId="7" xfId="11" applyFont="1" applyFill="1" applyBorder="1" applyAlignment="1">
      <alignment horizontal="center" vertical="center"/>
    </xf>
    <xf numFmtId="0" fontId="37" fillId="17" borderId="15" xfId="11" applyFont="1" applyFill="1" applyBorder="1" applyAlignment="1">
      <alignment horizontal="center" vertical="center"/>
    </xf>
    <xf numFmtId="0" fontId="37" fillId="17" borderId="15" xfId="12" applyFont="1" applyFill="1" applyBorder="1" applyAlignment="1">
      <alignment horizontal="center" vertical="center"/>
    </xf>
    <xf numFmtId="0" fontId="37" fillId="17" borderId="15" xfId="13" applyFont="1" applyFill="1" applyBorder="1" applyAlignment="1">
      <alignment horizontal="center" vertical="center"/>
    </xf>
    <xf numFmtId="0" fontId="37" fillId="17" borderId="7" xfId="11" applyFont="1" applyFill="1" applyBorder="1" applyAlignment="1">
      <alignment horizontal="center" vertical="center"/>
    </xf>
    <xf numFmtId="0" fontId="37" fillId="17" borderId="18" xfId="11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34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15" fillId="0" borderId="22" xfId="4" applyFont="1" applyBorder="1" applyAlignment="1">
      <alignment horizontal="centerContinuous" vertical="center"/>
    </xf>
    <xf numFmtId="0" fontId="15" fillId="0" borderId="19" xfId="4" applyFont="1" applyBorder="1" applyAlignment="1">
      <alignment horizontal="centerContinuous" vertical="center"/>
    </xf>
    <xf numFmtId="0" fontId="15" fillId="0" borderId="23" xfId="4" applyFont="1" applyBorder="1" applyAlignment="1">
      <alignment horizontal="centerContinuous" vertical="center"/>
    </xf>
    <xf numFmtId="0" fontId="15" fillId="0" borderId="20" xfId="4" applyFont="1" applyBorder="1" applyAlignment="1">
      <alignment horizontal="centerContinuous" vertical="center"/>
    </xf>
    <xf numFmtId="0" fontId="15" fillId="0" borderId="24" xfId="4" applyFont="1" applyBorder="1" applyAlignment="1">
      <alignment horizontal="centerContinuous" vertical="center"/>
    </xf>
    <xf numFmtId="0" fontId="10" fillId="0" borderId="29" xfId="4" applyFont="1" applyBorder="1" applyAlignment="1">
      <alignment horizontal="center" vertical="center" wrapText="1"/>
    </xf>
    <xf numFmtId="0" fontId="10" fillId="0" borderId="31" xfId="4" applyFont="1" applyBorder="1" applyAlignment="1">
      <alignment horizontal="center" vertical="center"/>
    </xf>
    <xf numFmtId="0" fontId="10" fillId="0" borderId="30" xfId="4" applyFont="1" applyBorder="1" applyAlignment="1">
      <alignment horizontal="center" vertical="top"/>
    </xf>
    <xf numFmtId="0" fontId="10" fillId="0" borderId="30" xfId="4" applyFont="1" applyBorder="1" applyAlignment="1">
      <alignment horizontal="center" vertical="center" wrapText="1"/>
    </xf>
    <xf numFmtId="0" fontId="10" fillId="0" borderId="22" xfId="4" applyFont="1" applyBorder="1" applyAlignment="1">
      <alignment horizontal="center" vertical="center" wrapText="1"/>
    </xf>
    <xf numFmtId="0" fontId="10" fillId="0" borderId="24" xfId="4" applyFont="1" applyBorder="1" applyAlignment="1">
      <alignment horizontal="center" vertical="center" wrapText="1"/>
    </xf>
    <xf numFmtId="0" fontId="14" fillId="0" borderId="0" xfId="4" applyFont="1" applyAlignment="1">
      <alignment vertical="center"/>
    </xf>
    <xf numFmtId="164" fontId="10" fillId="0" borderId="67" xfId="4" applyNumberFormat="1" applyFont="1" applyBorder="1" applyAlignment="1">
      <alignment horizontal="center" vertical="center"/>
    </xf>
    <xf numFmtId="164" fontId="10" fillId="0" borderId="68" xfId="4" applyNumberFormat="1" applyFont="1" applyBorder="1" applyAlignment="1">
      <alignment horizontal="center" vertical="center"/>
    </xf>
    <xf numFmtId="0" fontId="10" fillId="0" borderId="68" xfId="4" applyFont="1" applyBorder="1" applyAlignment="1">
      <alignment horizontal="center" vertical="center"/>
    </xf>
    <xf numFmtId="165" fontId="10" fillId="0" borderId="68" xfId="4" applyNumberFormat="1" applyFont="1" applyBorder="1" applyAlignment="1">
      <alignment horizontal="center" vertical="center"/>
    </xf>
    <xf numFmtId="164" fontId="10" fillId="0" borderId="68" xfId="5" applyNumberFormat="1" applyFont="1" applyBorder="1" applyAlignment="1">
      <alignment vertical="center"/>
    </xf>
    <xf numFmtId="2" fontId="10" fillId="0" borderId="68" xfId="5" applyNumberFormat="1" applyFont="1" applyBorder="1" applyAlignment="1">
      <alignment vertical="center"/>
    </xf>
    <xf numFmtId="0" fontId="10" fillId="0" borderId="68" xfId="5" applyFont="1" applyBorder="1" applyAlignment="1">
      <alignment vertical="center"/>
    </xf>
    <xf numFmtId="166" fontId="10" fillId="0" borderId="68" xfId="4" applyNumberFormat="1" applyFont="1" applyBorder="1" applyAlignment="1">
      <alignment horizontal="center" vertical="center" wrapText="1"/>
    </xf>
    <xf numFmtId="167" fontId="10" fillId="0" borderId="68" xfId="6" applyNumberFormat="1" applyFont="1" applyBorder="1" applyAlignment="1">
      <alignment horizontal="center" vertical="center"/>
    </xf>
    <xf numFmtId="10" fontId="10" fillId="0" borderId="68" xfId="5" applyNumberFormat="1" applyFont="1" applyBorder="1" applyAlignment="1">
      <alignment horizontal="center" vertical="center"/>
    </xf>
    <xf numFmtId="167" fontId="10" fillId="0" borderId="69" xfId="6" applyNumberFormat="1" applyFont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5" applyFont="1" applyAlignment="1">
      <alignment horizontal="left" vertical="center"/>
    </xf>
    <xf numFmtId="0" fontId="34" fillId="0" borderId="0" xfId="16" applyFont="1" applyAlignment="1">
      <alignment horizontal="center" vertical="center"/>
    </xf>
    <xf numFmtId="0" fontId="34" fillId="0" borderId="0" xfId="4" applyFont="1" applyAlignment="1">
      <alignment horizontal="center" vertical="center"/>
    </xf>
    <xf numFmtId="0" fontId="27" fillId="0" borderId="0" xfId="0" applyFont="1" applyAlignment="1">
      <alignment vertical="center" wrapText="1"/>
    </xf>
    <xf numFmtId="0" fontId="33" fillId="0" borderId="0" xfId="0" applyFont="1" applyAlignment="1">
      <alignment vertical="center" wrapText="1"/>
    </xf>
    <xf numFmtId="0" fontId="33" fillId="0" borderId="0" xfId="17" applyFont="1" applyAlignment="1">
      <alignment horizontal="center" vertical="center"/>
    </xf>
    <xf numFmtId="0" fontId="34" fillId="0" borderId="0" xfId="17" applyFont="1" applyAlignment="1">
      <alignment horizontal="center" vertical="center"/>
    </xf>
    <xf numFmtId="0" fontId="33" fillId="0" borderId="0" xfId="0" applyFont="1" applyAlignment="1">
      <alignment vertical="top" wrapText="1"/>
    </xf>
    <xf numFmtId="0" fontId="27" fillId="0" borderId="0" xfId="0" applyFont="1" applyAlignment="1">
      <alignment horizontal="left" vertical="center" wrapText="1" indent="1"/>
    </xf>
    <xf numFmtId="0" fontId="27" fillId="16" borderId="7" xfId="17" applyFont="1" applyFill="1" applyBorder="1" applyAlignment="1">
      <alignment horizontal="center" vertical="center"/>
    </xf>
    <xf numFmtId="176" fontId="39" fillId="0" borderId="0" xfId="16" applyNumberFormat="1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27" fillId="0" borderId="0" xfId="0" applyFont="1" applyAlignment="1">
      <alignment vertical="center"/>
    </xf>
    <xf numFmtId="0" fontId="27" fillId="0" borderId="0" xfId="16" applyFont="1" applyAlignment="1">
      <alignment horizontal="right" vertical="center" indent="1"/>
    </xf>
    <xf numFmtId="0" fontId="27" fillId="0" borderId="0" xfId="4" applyFont="1" applyAlignment="1">
      <alignment horizontal="right" vertical="center" indent="1"/>
    </xf>
    <xf numFmtId="0" fontId="27" fillId="0" borderId="0" xfId="17" applyFont="1" applyAlignment="1">
      <alignment horizontal="right" vertical="center" indent="1"/>
    </xf>
    <xf numFmtId="0" fontId="33" fillId="0" borderId="59" xfId="16" applyFont="1" applyBorder="1" applyAlignment="1">
      <alignment horizontal="center" vertical="center"/>
    </xf>
    <xf numFmtId="0" fontId="33" fillId="0" borderId="60" xfId="16" applyFont="1" applyBorder="1" applyAlignment="1">
      <alignment horizontal="center" vertical="center"/>
    </xf>
    <xf numFmtId="0" fontId="33" fillId="0" borderId="61" xfId="16" applyFont="1" applyBorder="1" applyAlignment="1">
      <alignment horizontal="center" vertical="center"/>
    </xf>
    <xf numFmtId="0" fontId="2" fillId="0" borderId="62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63" xfId="0" applyFont="1" applyBorder="1" applyAlignment="1">
      <alignment vertical="center"/>
    </xf>
    <xf numFmtId="0" fontId="2" fillId="0" borderId="64" xfId="0" applyFont="1" applyBorder="1" applyAlignment="1">
      <alignment vertical="center"/>
    </xf>
    <xf numFmtId="0" fontId="2" fillId="0" borderId="65" xfId="0" applyFont="1" applyBorder="1" applyAlignment="1">
      <alignment vertical="center"/>
    </xf>
    <xf numFmtId="0" fontId="2" fillId="0" borderId="66" xfId="0" applyFont="1" applyBorder="1" applyAlignment="1">
      <alignment vertical="center"/>
    </xf>
    <xf numFmtId="0" fontId="36" fillId="17" borderId="15" xfId="11" applyFont="1" applyFill="1" applyBorder="1" applyAlignment="1">
      <alignment horizontal="center" vertical="center"/>
    </xf>
    <xf numFmtId="0" fontId="40" fillId="17" borderId="15" xfId="11" applyFont="1" applyFill="1" applyBorder="1" applyAlignment="1">
      <alignment horizontal="center" vertical="center"/>
    </xf>
    <xf numFmtId="0" fontId="31" fillId="13" borderId="14" xfId="11" applyFont="1" applyFill="1" applyBorder="1" applyAlignment="1">
      <alignment vertical="center"/>
    </xf>
    <xf numFmtId="0" fontId="4" fillId="0" borderId="0" xfId="4" applyAlignment="1">
      <alignment vertical="top"/>
    </xf>
    <xf numFmtId="0" fontId="41" fillId="0" borderId="0" xfId="4" applyFont="1" applyAlignment="1">
      <alignment horizontal="left" vertical="center"/>
    </xf>
    <xf numFmtId="0" fontId="33" fillId="0" borderId="0" xfId="17" applyFont="1" applyAlignment="1">
      <alignment horizontal="left" vertical="center"/>
    </xf>
    <xf numFmtId="0" fontId="33" fillId="0" borderId="13" xfId="17" applyFont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37" fillId="0" borderId="15" xfId="11" applyFont="1" applyBorder="1" applyAlignment="1">
      <alignment horizontal="center" vertical="center"/>
    </xf>
    <xf numFmtId="0" fontId="31" fillId="0" borderId="15" xfId="11" applyFont="1" applyBorder="1" applyAlignment="1">
      <alignment horizontal="center" vertical="center"/>
    </xf>
    <xf numFmtId="0" fontId="36" fillId="0" borderId="15" xfId="11" applyFont="1" applyBorder="1" applyAlignment="1">
      <alignment horizontal="center" vertical="center"/>
    </xf>
    <xf numFmtId="0" fontId="40" fillId="0" borderId="15" xfId="11" applyFont="1" applyBorder="1" applyAlignment="1">
      <alignment horizontal="center" vertical="center"/>
    </xf>
    <xf numFmtId="0" fontId="37" fillId="0" borderId="15" xfId="12" applyFont="1" applyBorder="1" applyAlignment="1">
      <alignment horizontal="center" vertical="center"/>
    </xf>
    <xf numFmtId="0" fontId="31" fillId="0" borderId="15" xfId="12" applyFont="1" applyBorder="1" applyAlignment="1">
      <alignment horizontal="center" vertical="center"/>
    </xf>
    <xf numFmtId="0" fontId="37" fillId="0" borderId="15" xfId="13" applyFont="1" applyBorder="1" applyAlignment="1">
      <alignment horizontal="center" vertical="center"/>
    </xf>
    <xf numFmtId="0" fontId="27" fillId="12" borderId="12" xfId="11" applyFont="1" applyFill="1" applyBorder="1" applyAlignment="1">
      <alignment horizontal="center" vertical="center"/>
    </xf>
    <xf numFmtId="0" fontId="28" fillId="13" borderId="70" xfId="11" applyFont="1" applyFill="1" applyBorder="1" applyAlignment="1">
      <alignment vertical="center"/>
    </xf>
    <xf numFmtId="0" fontId="28" fillId="13" borderId="71" xfId="11" applyFont="1" applyFill="1" applyBorder="1" applyAlignment="1">
      <alignment vertical="center"/>
    </xf>
    <xf numFmtId="0" fontId="28" fillId="13" borderId="72" xfId="11" applyFont="1" applyFill="1" applyBorder="1" applyAlignment="1">
      <alignment vertical="center"/>
    </xf>
    <xf numFmtId="0" fontId="28" fillId="13" borderId="70" xfId="11" applyFont="1" applyFill="1" applyBorder="1" applyAlignment="1">
      <alignment horizontal="center" vertical="center"/>
    </xf>
    <xf numFmtId="2" fontId="27" fillId="13" borderId="73" xfId="11" applyNumberFormat="1" applyFont="1" applyFill="1" applyBorder="1" applyAlignment="1">
      <alignment horizontal="center" vertical="center"/>
    </xf>
    <xf numFmtId="0" fontId="28" fillId="13" borderId="74" xfId="11" applyFont="1" applyFill="1" applyBorder="1" applyAlignment="1">
      <alignment vertical="center"/>
    </xf>
    <xf numFmtId="0" fontId="29" fillId="13" borderId="40" xfId="11" applyFont="1" applyFill="1" applyBorder="1" applyAlignment="1">
      <alignment vertical="center"/>
    </xf>
    <xf numFmtId="0" fontId="28" fillId="13" borderId="73" xfId="11" applyFont="1" applyFill="1" applyBorder="1" applyAlignment="1">
      <alignment horizontal="center" vertical="center"/>
    </xf>
    <xf numFmtId="2" fontId="28" fillId="13" borderId="73" xfId="11" applyNumberFormat="1" applyFont="1" applyFill="1" applyBorder="1" applyAlignment="1">
      <alignment horizontal="center" vertical="center"/>
    </xf>
    <xf numFmtId="0" fontId="28" fillId="13" borderId="40" xfId="12" applyFont="1" applyFill="1" applyBorder="1" applyAlignment="1">
      <alignment vertical="center"/>
    </xf>
    <xf numFmtId="2" fontId="31" fillId="13" borderId="73" xfId="11" applyNumberFormat="1" applyFont="1" applyFill="1" applyBorder="1" applyAlignment="1">
      <alignment horizontal="center" vertical="center"/>
    </xf>
    <xf numFmtId="0" fontId="31" fillId="13" borderId="74" xfId="11" applyFont="1" applyFill="1" applyBorder="1" applyAlignment="1">
      <alignment vertical="center"/>
    </xf>
    <xf numFmtId="0" fontId="31" fillId="13" borderId="40" xfId="12" applyFont="1" applyFill="1" applyBorder="1" applyAlignment="1">
      <alignment vertical="center"/>
    </xf>
    <xf numFmtId="0" fontId="31" fillId="13" borderId="73" xfId="11" applyFont="1" applyFill="1" applyBorder="1" applyAlignment="1">
      <alignment horizontal="center" vertical="center"/>
    </xf>
    <xf numFmtId="2" fontId="31" fillId="9" borderId="73" xfId="11" applyNumberFormat="1" applyFont="1" applyFill="1" applyBorder="1" applyAlignment="1">
      <alignment horizontal="center" vertical="center"/>
    </xf>
    <xf numFmtId="0" fontId="28" fillId="13" borderId="73" xfId="11" applyFont="1" applyFill="1" applyBorder="1" applyAlignment="1">
      <alignment vertical="center"/>
    </xf>
    <xf numFmtId="0" fontId="28" fillId="13" borderId="40" xfId="11" applyFont="1" applyFill="1" applyBorder="1" applyAlignment="1">
      <alignment vertical="center"/>
    </xf>
    <xf numFmtId="2" fontId="28" fillId="9" borderId="73" xfId="11" applyNumberFormat="1" applyFont="1" applyFill="1" applyBorder="1" applyAlignment="1">
      <alignment horizontal="center" vertical="center"/>
    </xf>
    <xf numFmtId="0" fontId="31" fillId="13" borderId="40" xfId="11" applyFont="1" applyFill="1" applyBorder="1" applyAlignment="1">
      <alignment vertical="center"/>
    </xf>
    <xf numFmtId="0" fontId="28" fillId="13" borderId="73" xfId="12" applyFont="1" applyFill="1" applyBorder="1" applyAlignment="1">
      <alignment horizontal="center" vertical="center"/>
    </xf>
    <xf numFmtId="0" fontId="31" fillId="13" borderId="73" xfId="12" applyFont="1" applyFill="1" applyBorder="1" applyAlignment="1">
      <alignment horizontal="center" vertical="center"/>
    </xf>
    <xf numFmtId="0" fontId="29" fillId="13" borderId="75" xfId="11" applyFont="1" applyFill="1" applyBorder="1" applyAlignment="1">
      <alignment vertical="center"/>
    </xf>
    <xf numFmtId="0" fontId="28" fillId="13" borderId="75" xfId="12" applyFont="1" applyFill="1" applyBorder="1" applyAlignment="1">
      <alignment vertical="center"/>
    </xf>
    <xf numFmtId="2" fontId="27" fillId="13" borderId="73" xfId="13" applyNumberFormat="1" applyFont="1" applyFill="1" applyBorder="1" applyAlignment="1">
      <alignment horizontal="center" vertical="center"/>
    </xf>
    <xf numFmtId="0" fontId="28" fillId="13" borderId="74" xfId="13" applyFont="1" applyFill="1" applyBorder="1" applyAlignment="1">
      <alignment vertical="center"/>
    </xf>
    <xf numFmtId="0" fontId="29" fillId="13" borderId="40" xfId="13" applyFont="1" applyFill="1" applyBorder="1" applyAlignment="1">
      <alignment vertical="center"/>
    </xf>
    <xf numFmtId="0" fontId="28" fillId="13" borderId="73" xfId="13" applyFont="1" applyFill="1" applyBorder="1" applyAlignment="1">
      <alignment horizontal="center" vertical="center"/>
    </xf>
    <xf numFmtId="2" fontId="28" fillId="13" borderId="73" xfId="13" applyNumberFormat="1" applyFont="1" applyFill="1" applyBorder="1" applyAlignment="1">
      <alignment horizontal="center" vertical="center"/>
    </xf>
    <xf numFmtId="0" fontId="28" fillId="13" borderId="40" xfId="13" applyFont="1" applyFill="1" applyBorder="1" applyAlignment="1">
      <alignment vertical="center"/>
    </xf>
    <xf numFmtId="2" fontId="31" fillId="13" borderId="73" xfId="13" applyNumberFormat="1" applyFont="1" applyFill="1" applyBorder="1" applyAlignment="1">
      <alignment horizontal="center" vertical="center"/>
    </xf>
    <xf numFmtId="0" fontId="31" fillId="13" borderId="74" xfId="13" applyFont="1" applyFill="1" applyBorder="1" applyAlignment="1">
      <alignment vertical="center"/>
    </xf>
    <xf numFmtId="0" fontId="31" fillId="13" borderId="40" xfId="13" applyFont="1" applyFill="1" applyBorder="1" applyAlignment="1">
      <alignment vertical="center"/>
    </xf>
    <xf numFmtId="0" fontId="31" fillId="13" borderId="73" xfId="13" applyFont="1" applyFill="1" applyBorder="1" applyAlignment="1">
      <alignment horizontal="center" vertical="center"/>
    </xf>
    <xf numFmtId="0" fontId="28" fillId="0" borderId="73" xfId="11" applyFont="1" applyBorder="1" applyAlignment="1">
      <alignment vertical="center"/>
    </xf>
    <xf numFmtId="0" fontId="28" fillId="0" borderId="40" xfId="11" applyFont="1" applyBorder="1" applyAlignment="1">
      <alignment vertical="center"/>
    </xf>
    <xf numFmtId="0" fontId="28" fillId="0" borderId="73" xfId="11" applyFont="1" applyBorder="1" applyAlignment="1">
      <alignment horizontal="center" vertical="center"/>
    </xf>
    <xf numFmtId="2" fontId="28" fillId="0" borderId="73" xfId="11" applyNumberFormat="1" applyFont="1" applyBorder="1" applyAlignment="1">
      <alignment horizontal="center" vertical="center"/>
    </xf>
    <xf numFmtId="0" fontId="28" fillId="0" borderId="74" xfId="11" applyFont="1" applyBorder="1" applyAlignment="1">
      <alignment vertical="center"/>
    </xf>
    <xf numFmtId="0" fontId="29" fillId="13" borderId="75" xfId="13" applyFont="1" applyFill="1" applyBorder="1" applyAlignment="1">
      <alignment vertical="center"/>
    </xf>
    <xf numFmtId="0" fontId="28" fillId="13" borderId="75" xfId="11" applyFont="1" applyFill="1" applyBorder="1" applyAlignment="1">
      <alignment vertical="center"/>
    </xf>
    <xf numFmtId="0" fontId="28" fillId="0" borderId="75" xfId="11" applyFont="1" applyBorder="1" applyAlignment="1">
      <alignment vertical="center"/>
    </xf>
    <xf numFmtId="0" fontId="28" fillId="0" borderId="76" xfId="11" applyFont="1" applyBorder="1" applyAlignment="1">
      <alignment vertical="center"/>
    </xf>
    <xf numFmtId="0" fontId="28" fillId="0" borderId="36" xfId="11" applyFont="1" applyBorder="1" applyAlignment="1">
      <alignment vertical="center"/>
    </xf>
    <xf numFmtId="0" fontId="27" fillId="0" borderId="38" xfId="11" applyFont="1" applyBorder="1" applyAlignment="1">
      <alignment vertical="center"/>
    </xf>
    <xf numFmtId="0" fontId="28" fillId="0" borderId="76" xfId="11" applyFont="1" applyBorder="1" applyAlignment="1">
      <alignment horizontal="center" vertical="center"/>
    </xf>
    <xf numFmtId="0" fontId="28" fillId="0" borderId="77" xfId="11" applyFont="1" applyBorder="1" applyAlignment="1">
      <alignment vertical="center"/>
    </xf>
    <xf numFmtId="0" fontId="28" fillId="13" borderId="78" xfId="13" applyFont="1" applyFill="1" applyBorder="1" applyAlignment="1">
      <alignment vertical="center"/>
    </xf>
    <xf numFmtId="0" fontId="28" fillId="0" borderId="43" xfId="11" applyFont="1" applyBorder="1" applyAlignment="1">
      <alignment vertical="center"/>
    </xf>
    <xf numFmtId="0" fontId="28" fillId="0" borderId="77" xfId="11" applyFont="1" applyBorder="1" applyAlignment="1">
      <alignment horizontal="center" vertical="center"/>
    </xf>
    <xf numFmtId="2" fontId="27" fillId="13" borderId="79" xfId="11" applyNumberFormat="1" applyFont="1" applyFill="1" applyBorder="1" applyAlignment="1">
      <alignment horizontal="center" vertical="center"/>
    </xf>
    <xf numFmtId="0" fontId="28" fillId="13" borderId="80" xfId="11" applyFont="1" applyFill="1" applyBorder="1" applyAlignment="1">
      <alignment vertical="center"/>
    </xf>
    <xf numFmtId="0" fontId="29" fillId="13" borderId="81" xfId="11" applyFont="1" applyFill="1" applyBorder="1" applyAlignment="1">
      <alignment vertical="center"/>
    </xf>
    <xf numFmtId="0" fontId="28" fillId="13" borderId="79" xfId="11" applyFont="1" applyFill="1" applyBorder="1" applyAlignment="1">
      <alignment horizontal="center" vertical="center"/>
    </xf>
    <xf numFmtId="0" fontId="28" fillId="0" borderId="20" xfId="11" applyFont="1" applyBorder="1" applyAlignment="1">
      <alignment vertical="center"/>
    </xf>
    <xf numFmtId="0" fontId="28" fillId="0" borderId="20" xfId="11" applyFont="1" applyBorder="1" applyAlignment="1">
      <alignment horizontal="center" vertical="center"/>
    </xf>
    <xf numFmtId="0" fontId="28" fillId="0" borderId="21" xfId="11" applyFont="1" applyBorder="1" applyAlignment="1">
      <alignment horizontal="center" vertical="center"/>
    </xf>
    <xf numFmtId="2" fontId="28" fillId="0" borderId="77" xfId="11" applyNumberFormat="1" applyFont="1" applyBorder="1" applyAlignment="1">
      <alignment horizontal="center" vertical="center"/>
    </xf>
    <xf numFmtId="2" fontId="28" fillId="13" borderId="79" xfId="11" applyNumberFormat="1" applyFont="1" applyFill="1" applyBorder="1" applyAlignment="1">
      <alignment horizontal="center" vertical="center"/>
    </xf>
    <xf numFmtId="2" fontId="28" fillId="0" borderId="19" xfId="11" applyNumberFormat="1" applyFont="1" applyBorder="1" applyAlignment="1">
      <alignment horizontal="center" vertical="center"/>
    </xf>
    <xf numFmtId="2" fontId="28" fillId="0" borderId="20" xfId="11" applyNumberFormat="1" applyFont="1" applyBorder="1" applyAlignment="1">
      <alignment horizontal="center" vertical="center"/>
    </xf>
    <xf numFmtId="2" fontId="28" fillId="0" borderId="21" xfId="11" applyNumberFormat="1" applyFont="1" applyBorder="1" applyAlignment="1">
      <alignment horizontal="center" vertical="center"/>
    </xf>
    <xf numFmtId="0" fontId="36" fillId="0" borderId="13" xfId="11" applyFont="1" applyBorder="1" applyAlignment="1">
      <alignment horizontal="center" vertical="center"/>
    </xf>
    <xf numFmtId="0" fontId="27" fillId="18" borderId="12" xfId="10" applyFont="1" applyFill="1" applyBorder="1" applyAlignment="1">
      <alignment horizontal="center" vertical="center"/>
    </xf>
    <xf numFmtId="0" fontId="0" fillId="18" borderId="0" xfId="0" applyFill="1"/>
    <xf numFmtId="0" fontId="27" fillId="18" borderId="9" xfId="10" applyFont="1" applyFill="1" applyBorder="1" applyAlignment="1">
      <alignment vertical="center"/>
    </xf>
    <xf numFmtId="0" fontId="27" fillId="18" borderId="12" xfId="11" applyFont="1" applyFill="1" applyBorder="1" applyAlignment="1">
      <alignment horizontal="center" vertical="center"/>
    </xf>
    <xf numFmtId="172" fontId="34" fillId="7" borderId="7" xfId="15" applyNumberFormat="1" applyFont="1" applyFill="1" applyBorder="1" applyAlignment="1">
      <alignment horizontal="center" vertical="center"/>
    </xf>
    <xf numFmtId="169" fontId="34" fillId="7" borderId="7" xfId="15" applyNumberFormat="1" applyFont="1" applyFill="1" applyBorder="1" applyAlignment="1">
      <alignment horizontal="center" vertical="center"/>
    </xf>
    <xf numFmtId="171" fontId="34" fillId="7" borderId="7" xfId="15" applyFont="1" applyFill="1" applyBorder="1" applyAlignment="1">
      <alignment horizontal="center" vertical="center"/>
    </xf>
    <xf numFmtId="173" fontId="34" fillId="7" borderId="7" xfId="15" applyNumberFormat="1" applyFont="1" applyFill="1" applyBorder="1" applyAlignment="1">
      <alignment horizontal="center" vertical="center"/>
    </xf>
    <xf numFmtId="172" fontId="34" fillId="19" borderId="7" xfId="15" applyNumberFormat="1" applyFont="1" applyFill="1" applyBorder="1" applyAlignment="1">
      <alignment horizontal="center" vertical="center"/>
    </xf>
    <xf numFmtId="169" fontId="34" fillId="19" borderId="7" xfId="15" applyNumberFormat="1" applyFont="1" applyFill="1" applyBorder="1" applyAlignment="1">
      <alignment horizontal="center" vertical="center"/>
    </xf>
    <xf numFmtId="171" fontId="34" fillId="19" borderId="7" xfId="15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9" borderId="0" xfId="0" applyFill="1" applyAlignment="1">
      <alignment horizontal="left" vertical="center"/>
    </xf>
    <xf numFmtId="4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1" fillId="9" borderId="74" xfId="11" applyFont="1" applyFill="1" applyBorder="1" applyAlignment="1">
      <alignment vertical="center"/>
    </xf>
    <xf numFmtId="0" fontId="31" fillId="9" borderId="40" xfId="11" applyFont="1" applyFill="1" applyBorder="1" applyAlignment="1">
      <alignment vertical="center"/>
    </xf>
    <xf numFmtId="0" fontId="31" fillId="9" borderId="73" xfId="12" applyFont="1" applyFill="1" applyBorder="1" applyAlignment="1">
      <alignment horizontal="center" vertical="center"/>
    </xf>
    <xf numFmtId="0" fontId="31" fillId="9" borderId="15" xfId="12" applyFont="1" applyFill="1" applyBorder="1" applyAlignment="1">
      <alignment horizontal="center" vertical="center"/>
    </xf>
    <xf numFmtId="0" fontId="32" fillId="9" borderId="0" xfId="0" applyFont="1" applyFill="1"/>
    <xf numFmtId="0" fontId="4" fillId="9" borderId="0" xfId="3" applyFill="1" applyAlignment="1">
      <alignment horizontal="center" vertical="center"/>
    </xf>
    <xf numFmtId="10" fontId="4" fillId="9" borderId="0" xfId="3" applyNumberFormat="1" applyFill="1" applyAlignment="1">
      <alignment horizontal="center" vertical="center"/>
    </xf>
    <xf numFmtId="0" fontId="9" fillId="0" borderId="0" xfId="0" applyFont="1" applyBorder="1" applyAlignment="1">
      <alignment vertical="top"/>
    </xf>
    <xf numFmtId="0" fontId="13" fillId="0" borderId="0" xfId="5" applyFont="1" applyBorder="1" applyAlignment="1">
      <alignment horizontal="centerContinuous" vertical="center"/>
    </xf>
    <xf numFmtId="0" fontId="13" fillId="0" borderId="0" xfId="5" applyFont="1" applyBorder="1" applyAlignment="1">
      <alignment vertical="center"/>
    </xf>
    <xf numFmtId="0" fontId="17" fillId="0" borderId="0" xfId="5" applyFont="1" applyBorder="1" applyAlignment="1">
      <alignment horizontal="centerContinuous" vertical="center"/>
    </xf>
    <xf numFmtId="0" fontId="26" fillId="0" borderId="0" xfId="0" applyFont="1" applyBorder="1" applyAlignment="1">
      <alignment horizontal="center" vertical="center"/>
    </xf>
    <xf numFmtId="167" fontId="10" fillId="0" borderId="0" xfId="6" applyNumberFormat="1" applyFont="1" applyBorder="1" applyAlignment="1">
      <alignment horizontal="center" vertical="center" wrapText="1"/>
    </xf>
    <xf numFmtId="0" fontId="15" fillId="0" borderId="0" xfId="4" applyFont="1" applyBorder="1" applyAlignment="1">
      <alignment horizontal="centerContinuous" vertical="center"/>
    </xf>
    <xf numFmtId="0" fontId="42" fillId="0" borderId="0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0" fontId="42" fillId="0" borderId="14" xfId="0" applyFont="1" applyBorder="1" applyAlignment="1">
      <alignment horizontal="center" vertical="center"/>
    </xf>
    <xf numFmtId="10" fontId="10" fillId="0" borderId="67" xfId="5" applyNumberFormat="1" applyFont="1" applyBorder="1" applyAlignment="1">
      <alignment horizontal="center" vertical="center"/>
    </xf>
    <xf numFmtId="10" fontId="10" fillId="0" borderId="69" xfId="5" applyNumberFormat="1" applyFont="1" applyBorder="1" applyAlignment="1">
      <alignment horizontal="center" vertical="center"/>
    </xf>
    <xf numFmtId="10" fontId="10" fillId="0" borderId="33" xfId="5" applyNumberFormat="1" applyFont="1" applyBorder="1" applyAlignment="1">
      <alignment horizontal="center" vertical="center"/>
    </xf>
    <xf numFmtId="10" fontId="10" fillId="0" borderId="35" xfId="5" applyNumberFormat="1" applyFont="1" applyBorder="1" applyAlignment="1">
      <alignment horizontal="center" vertical="center"/>
    </xf>
    <xf numFmtId="167" fontId="10" fillId="0" borderId="13" xfId="6" applyNumberFormat="1" applyFont="1" applyBorder="1" applyAlignment="1">
      <alignment horizontal="center" vertical="center" wrapText="1"/>
    </xf>
    <xf numFmtId="167" fontId="10" fillId="0" borderId="14" xfId="6" applyNumberFormat="1" applyFont="1" applyBorder="1" applyAlignment="1">
      <alignment horizontal="center" vertical="center" wrapText="1"/>
    </xf>
    <xf numFmtId="0" fontId="15" fillId="12" borderId="19" xfId="0" applyFont="1" applyFill="1" applyBorder="1" applyAlignment="1">
      <alignment vertical="center"/>
    </xf>
    <xf numFmtId="0" fontId="15" fillId="12" borderId="20" xfId="0" applyFont="1" applyFill="1" applyBorder="1" applyAlignment="1">
      <alignment vertical="center"/>
    </xf>
    <xf numFmtId="0" fontId="15" fillId="12" borderId="21" xfId="0" applyFont="1" applyFill="1" applyBorder="1" applyAlignment="1">
      <alignment vertical="center"/>
    </xf>
    <xf numFmtId="0" fontId="0" fillId="0" borderId="0" xfId="0" applyNumberFormat="1"/>
    <xf numFmtId="2" fontId="0" fillId="0" borderId="0" xfId="0" applyNumberFormat="1"/>
    <xf numFmtId="0" fontId="34" fillId="5" borderId="7" xfId="14" applyFont="1" applyFill="1" applyBorder="1" applyAlignment="1">
      <alignment horizontal="center" vertical="center"/>
    </xf>
    <xf numFmtId="2" fontId="28" fillId="0" borderId="73" xfId="11" applyNumberFormat="1" applyFont="1" applyFill="1" applyBorder="1" applyAlignment="1">
      <alignment horizontal="center" vertical="center"/>
    </xf>
    <xf numFmtId="0" fontId="28" fillId="13" borderId="40" xfId="11" applyFont="1" applyFill="1" applyBorder="1" applyAlignment="1">
      <alignment vertical="center" wrapText="1"/>
    </xf>
    <xf numFmtId="2" fontId="28" fillId="0" borderId="76" xfId="11" applyNumberFormat="1" applyFont="1" applyBorder="1" applyAlignment="1">
      <alignment horizontal="center" vertical="center"/>
    </xf>
    <xf numFmtId="2" fontId="28" fillId="0" borderId="15" xfId="11" applyNumberFormat="1" applyFont="1" applyBorder="1" applyAlignment="1">
      <alignment horizontal="center" vertical="center"/>
    </xf>
    <xf numFmtId="2" fontId="28" fillId="13" borderId="70" xfId="11" applyNumberFormat="1" applyFont="1" applyFill="1" applyBorder="1" applyAlignment="1">
      <alignment horizontal="center" vertical="center"/>
    </xf>
    <xf numFmtId="0" fontId="33" fillId="16" borderId="12" xfId="14" quotePrefix="1" applyFont="1" applyFill="1" applyBorder="1" applyAlignment="1">
      <alignment horizontal="center" vertical="center" wrapText="1"/>
    </xf>
    <xf numFmtId="0" fontId="33" fillId="16" borderId="15" xfId="14" quotePrefix="1" applyFont="1" applyFill="1" applyBorder="1" applyAlignment="1">
      <alignment horizontal="center" vertical="center" wrapText="1"/>
    </xf>
    <xf numFmtId="0" fontId="33" fillId="16" borderId="18" xfId="14" quotePrefix="1" applyFont="1" applyFill="1" applyBorder="1" applyAlignment="1">
      <alignment horizontal="center" vertical="center" wrapText="1"/>
    </xf>
    <xf numFmtId="0" fontId="33" fillId="16" borderId="12" xfId="14" applyFont="1" applyFill="1" applyBorder="1" applyAlignment="1">
      <alignment horizontal="center" vertical="center" wrapText="1"/>
    </xf>
    <xf numFmtId="0" fontId="33" fillId="16" borderId="18" xfId="14" applyFont="1" applyFill="1" applyBorder="1" applyAlignment="1">
      <alignment horizontal="center" vertical="center" wrapText="1"/>
    </xf>
    <xf numFmtId="0" fontId="33" fillId="16" borderId="18" xfId="14" applyFont="1" applyFill="1" applyBorder="1" applyAlignment="1">
      <alignment horizontal="center" vertical="center"/>
    </xf>
    <xf numFmtId="0" fontId="33" fillId="16" borderId="12" xfId="14" applyFont="1" applyFill="1" applyBorder="1" applyAlignment="1">
      <alignment horizontal="center" vertical="center"/>
    </xf>
    <xf numFmtId="0" fontId="27" fillId="18" borderId="12" xfId="11" applyFont="1" applyFill="1" applyBorder="1" applyAlignment="1">
      <alignment horizontal="center" vertical="center" textRotation="90"/>
    </xf>
    <xf numFmtId="0" fontId="27" fillId="18" borderId="15" xfId="11" applyFont="1" applyFill="1" applyBorder="1" applyAlignment="1">
      <alignment horizontal="center" vertical="center" textRotation="90"/>
    </xf>
    <xf numFmtId="0" fontId="27" fillId="18" borderId="18" xfId="11" applyFont="1" applyFill="1" applyBorder="1" applyAlignment="1">
      <alignment horizontal="center" vertical="center" textRotation="90"/>
    </xf>
    <xf numFmtId="0" fontId="27" fillId="12" borderId="12" xfId="11" applyFont="1" applyFill="1" applyBorder="1" applyAlignment="1">
      <alignment horizontal="center" vertical="center" textRotation="90"/>
    </xf>
    <xf numFmtId="0" fontId="27" fillId="12" borderId="15" xfId="11" applyFont="1" applyFill="1" applyBorder="1" applyAlignment="1">
      <alignment horizontal="center" vertical="center" textRotation="90"/>
    </xf>
    <xf numFmtId="0" fontId="27" fillId="12" borderId="18" xfId="11" applyFont="1" applyFill="1" applyBorder="1" applyAlignment="1">
      <alignment horizontal="center" vertical="center" textRotation="90"/>
    </xf>
    <xf numFmtId="0" fontId="5" fillId="0" borderId="54" xfId="5" applyFont="1" applyBorder="1" applyAlignment="1">
      <alignment horizontal="center" vertical="center"/>
    </xf>
    <xf numFmtId="0" fontId="5" fillId="0" borderId="55" xfId="5" applyFont="1" applyBorder="1" applyAlignment="1">
      <alignment horizontal="center" vertical="center"/>
    </xf>
    <xf numFmtId="0" fontId="5" fillId="0" borderId="56" xfId="5" applyFont="1" applyBorder="1" applyAlignment="1">
      <alignment horizontal="center" vertical="center"/>
    </xf>
    <xf numFmtId="0" fontId="15" fillId="0" borderId="19" xfId="4" applyFont="1" applyBorder="1" applyAlignment="1">
      <alignment horizontal="center" vertical="center" wrapText="1"/>
    </xf>
    <xf numFmtId="0" fontId="15" fillId="0" borderId="58" xfId="4" applyFont="1" applyBorder="1" applyAlignment="1">
      <alignment horizontal="center" vertical="center" wrapText="1"/>
    </xf>
    <xf numFmtId="0" fontId="15" fillId="0" borderId="51" xfId="4" applyFont="1" applyBorder="1" applyAlignment="1">
      <alignment horizontal="center" vertical="center" wrapText="1"/>
    </xf>
    <xf numFmtId="0" fontId="15" fillId="0" borderId="7" xfId="4" applyFont="1" applyBorder="1" applyAlignment="1">
      <alignment horizontal="center" vertical="center" wrapText="1"/>
    </xf>
    <xf numFmtId="0" fontId="15" fillId="0" borderId="53" xfId="4" applyFont="1" applyBorder="1" applyAlignment="1">
      <alignment horizontal="center" vertical="center" wrapText="1"/>
    </xf>
    <xf numFmtId="0" fontId="15" fillId="0" borderId="57" xfId="4" applyFont="1" applyBorder="1" applyAlignment="1">
      <alignment horizontal="center" vertical="center" wrapText="1"/>
    </xf>
    <xf numFmtId="0" fontId="15" fillId="0" borderId="16" xfId="4" applyFont="1" applyBorder="1" applyAlignment="1">
      <alignment horizontal="center" vertical="center" wrapText="1"/>
    </xf>
    <xf numFmtId="0" fontId="15" fillId="0" borderId="52" xfId="4" applyFont="1" applyBorder="1" applyAlignment="1">
      <alignment horizontal="center" vertical="center" wrapText="1"/>
    </xf>
    <xf numFmtId="0" fontId="15" fillId="0" borderId="17" xfId="4" applyFont="1" applyBorder="1" applyAlignment="1">
      <alignment horizontal="center" vertical="center" wrapText="1"/>
    </xf>
    <xf numFmtId="49" fontId="15" fillId="0" borderId="51" xfId="4" quotePrefix="1" applyNumberFormat="1" applyFont="1" applyBorder="1" applyAlignment="1">
      <alignment horizontal="center" vertical="center" wrapText="1"/>
    </xf>
    <xf numFmtId="49" fontId="15" fillId="0" borderId="7" xfId="4" applyNumberFormat="1" applyFont="1" applyBorder="1" applyAlignment="1">
      <alignment horizontal="center" vertical="center" wrapText="1"/>
    </xf>
    <xf numFmtId="49" fontId="15" fillId="0" borderId="53" xfId="4" applyNumberFormat="1" applyFont="1" applyBorder="1" applyAlignment="1">
      <alignment horizontal="center" vertical="center" wrapText="1"/>
    </xf>
    <xf numFmtId="49" fontId="15" fillId="0" borderId="51" xfId="4" applyNumberFormat="1" applyFont="1" applyBorder="1" applyAlignment="1">
      <alignment horizontal="center" vertical="center" wrapText="1"/>
    </xf>
    <xf numFmtId="49" fontId="15" fillId="0" borderId="7" xfId="4" quotePrefix="1" applyNumberFormat="1" applyFont="1" applyBorder="1" applyAlignment="1">
      <alignment horizontal="center" vertical="center" wrapText="1"/>
    </xf>
    <xf numFmtId="49" fontId="15" fillId="0" borderId="53" xfId="4" quotePrefix="1" applyNumberFormat="1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46" xfId="4" applyFont="1" applyBorder="1" applyAlignment="1">
      <alignment horizontal="center" vertical="center" wrapText="1"/>
    </xf>
    <xf numFmtId="0" fontId="35" fillId="0" borderId="47" xfId="5" applyFont="1" applyBorder="1" applyAlignment="1">
      <alignment wrapText="1"/>
    </xf>
    <xf numFmtId="0" fontId="35" fillId="0" borderId="48" xfId="5" applyFont="1" applyBorder="1" applyAlignment="1">
      <alignment wrapText="1"/>
    </xf>
    <xf numFmtId="0" fontId="15" fillId="0" borderId="7" xfId="4" applyFont="1" applyBorder="1" applyAlignment="1">
      <alignment horizontal="center" vertical="center"/>
    </xf>
    <xf numFmtId="0" fontId="15" fillId="0" borderId="53" xfId="4" applyFont="1" applyBorder="1" applyAlignment="1">
      <alignment horizontal="center" vertical="center"/>
    </xf>
    <xf numFmtId="0" fontId="15" fillId="0" borderId="50" xfId="4" applyFont="1" applyBorder="1" applyAlignment="1">
      <alignment horizontal="center" vertical="center"/>
    </xf>
    <xf numFmtId="0" fontId="35" fillId="0" borderId="53" xfId="5" applyFont="1" applyBorder="1" applyAlignment="1"/>
    <xf numFmtId="0" fontId="15" fillId="0" borderId="51" xfId="4" applyFont="1" applyBorder="1" applyAlignment="1">
      <alignment horizontal="center" vertical="center"/>
    </xf>
    <xf numFmtId="0" fontId="15" fillId="0" borderId="83" xfId="4" applyFont="1" applyBorder="1" applyAlignment="1">
      <alignment horizontal="center" vertical="center" wrapText="1"/>
    </xf>
    <xf numFmtId="0" fontId="15" fillId="0" borderId="84" xfId="4" applyFont="1" applyBorder="1" applyAlignment="1">
      <alignment horizontal="center" vertical="center" wrapText="1"/>
    </xf>
    <xf numFmtId="0" fontId="15" fillId="0" borderId="85" xfId="4" applyFont="1" applyBorder="1" applyAlignment="1">
      <alignment horizontal="center" vertical="center" wrapText="1"/>
    </xf>
    <xf numFmtId="0" fontId="15" fillId="0" borderId="86" xfId="4" applyFont="1" applyBorder="1" applyAlignment="1">
      <alignment horizontal="center" vertical="center" wrapText="1"/>
    </xf>
    <xf numFmtId="0" fontId="15" fillId="0" borderId="82" xfId="4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/>
    </xf>
    <xf numFmtId="0" fontId="43" fillId="0" borderId="87" xfId="0" applyFont="1" applyBorder="1" applyAlignment="1">
      <alignment horizontal="center" vertical="center"/>
    </xf>
    <xf numFmtId="0" fontId="10" fillId="0" borderId="12" xfId="4" applyFont="1" applyBorder="1" applyAlignment="1">
      <alignment horizontal="center" vertical="center" textRotation="90" wrapText="1"/>
    </xf>
    <xf numFmtId="0" fontId="19" fillId="0" borderId="15" xfId="5" applyFont="1" applyBorder="1" applyAlignment="1">
      <alignment wrapText="1"/>
    </xf>
    <xf numFmtId="0" fontId="19" fillId="0" borderId="18" xfId="5" applyFont="1" applyBorder="1" applyAlignment="1">
      <alignment wrapText="1"/>
    </xf>
    <xf numFmtId="0" fontId="10" fillId="0" borderId="12" xfId="4" applyFont="1" applyBorder="1" applyAlignment="1">
      <alignment horizontal="center" vertical="center" textRotation="90"/>
    </xf>
    <xf numFmtId="0" fontId="10" fillId="0" borderId="15" xfId="4" applyFont="1" applyBorder="1" applyAlignment="1">
      <alignment horizontal="center" vertical="center" textRotation="90"/>
    </xf>
    <xf numFmtId="0" fontId="10" fillId="0" borderId="18" xfId="4" applyFont="1" applyBorder="1" applyAlignment="1">
      <alignment horizontal="center" vertical="center" textRotation="90"/>
    </xf>
    <xf numFmtId="0" fontId="10" fillId="0" borderId="15" xfId="4" applyFont="1" applyBorder="1" applyAlignment="1">
      <alignment horizontal="center" vertical="center" textRotation="90" wrapText="1"/>
    </xf>
    <xf numFmtId="0" fontId="10" fillId="0" borderId="18" xfId="4" applyFont="1" applyBorder="1" applyAlignment="1">
      <alignment horizontal="center" vertical="center" textRotation="90" wrapText="1"/>
    </xf>
    <xf numFmtId="0" fontId="10" fillId="0" borderId="9" xfId="4" applyFont="1" applyBorder="1" applyAlignment="1">
      <alignment horizontal="center" vertical="center" textRotation="90" wrapText="1"/>
    </xf>
    <xf numFmtId="0" fontId="10" fillId="0" borderId="13" xfId="4" applyFont="1" applyBorder="1" applyAlignment="1">
      <alignment horizontal="center" vertical="center" textRotation="90" wrapText="1"/>
    </xf>
    <xf numFmtId="0" fontId="10" fillId="0" borderId="16" xfId="4" applyFont="1" applyBorder="1" applyAlignment="1">
      <alignment horizontal="center" vertical="center" textRotation="90" wrapText="1"/>
    </xf>
    <xf numFmtId="0" fontId="15" fillId="0" borderId="9" xfId="4" applyFont="1" applyBorder="1" applyAlignment="1">
      <alignment horizontal="center" vertical="center" wrapText="1"/>
    </xf>
    <xf numFmtId="0" fontId="15" fillId="0" borderId="11" xfId="4" applyFont="1" applyBorder="1" applyAlignment="1">
      <alignment horizontal="center" vertical="center" wrapText="1"/>
    </xf>
    <xf numFmtId="0" fontId="10" fillId="0" borderId="25" xfId="4" applyFont="1" applyBorder="1" applyAlignment="1">
      <alignment horizontal="center" vertical="center" textRotation="90"/>
    </xf>
    <xf numFmtId="0" fontId="10" fillId="0" borderId="29" xfId="4" applyFont="1" applyBorder="1" applyAlignment="1">
      <alignment horizontal="center" vertical="center" textRotation="90"/>
    </xf>
    <xf numFmtId="0" fontId="10" fillId="0" borderId="26" xfId="4" applyFont="1" applyBorder="1" applyAlignment="1">
      <alignment horizontal="center" vertical="center" textRotation="90" wrapText="1"/>
    </xf>
    <xf numFmtId="0" fontId="10" fillId="0" borderId="30" xfId="4" applyFont="1" applyBorder="1" applyAlignment="1">
      <alignment horizontal="center" vertical="center" textRotation="90"/>
    </xf>
    <xf numFmtId="0" fontId="10" fillId="0" borderId="25" xfId="4" applyFont="1" applyBorder="1" applyAlignment="1">
      <alignment horizontal="center" vertical="center" textRotation="90" wrapText="1"/>
    </xf>
    <xf numFmtId="0" fontId="10" fillId="0" borderId="29" xfId="4" applyFont="1" applyBorder="1" applyAlignment="1">
      <alignment horizontal="center" vertical="center" textRotation="90" wrapText="1"/>
    </xf>
    <xf numFmtId="49" fontId="10" fillId="0" borderId="27" xfId="4" applyNumberFormat="1" applyFont="1" applyBorder="1" applyAlignment="1">
      <alignment horizontal="center" vertical="center" wrapText="1"/>
    </xf>
    <xf numFmtId="49" fontId="10" fillId="0" borderId="31" xfId="4" applyNumberFormat="1" applyFont="1" applyBorder="1" applyAlignment="1">
      <alignment horizontal="center" vertical="center" wrapText="1"/>
    </xf>
    <xf numFmtId="0" fontId="10" fillId="0" borderId="27" xfId="4" applyFont="1" applyBorder="1" applyAlignment="1">
      <alignment horizontal="center" vertical="center" wrapText="1"/>
    </xf>
    <xf numFmtId="0" fontId="10" fillId="0" borderId="31" xfId="4" applyFont="1" applyBorder="1" applyAlignment="1">
      <alignment horizontal="center" vertical="center"/>
    </xf>
    <xf numFmtId="0" fontId="10" fillId="0" borderId="26" xfId="4" applyFont="1" applyBorder="1" applyAlignment="1">
      <alignment horizontal="center" vertical="center" wrapText="1"/>
    </xf>
    <xf numFmtId="0" fontId="10" fillId="0" borderId="30" xfId="4" applyFont="1" applyBorder="1" applyAlignment="1">
      <alignment horizontal="center" vertical="center"/>
    </xf>
    <xf numFmtId="0" fontId="19" fillId="0" borderId="18" xfId="5" applyFont="1" applyBorder="1" applyAlignment="1"/>
    <xf numFmtId="0" fontId="5" fillId="0" borderId="13" xfId="4" applyFont="1" applyBorder="1" applyAlignment="1">
      <alignment horizontal="center" vertical="center"/>
    </xf>
    <xf numFmtId="0" fontId="5" fillId="0" borderId="16" xfId="4" applyFont="1" applyBorder="1" applyAlignment="1">
      <alignment horizontal="center" vertical="center"/>
    </xf>
    <xf numFmtId="49" fontId="10" fillId="0" borderId="28" xfId="4" applyNumberFormat="1" applyFont="1" applyBorder="1" applyAlignment="1">
      <alignment horizontal="center" vertical="center" textRotation="90" wrapText="1"/>
    </xf>
    <xf numFmtId="49" fontId="10" fillId="0" borderId="32" xfId="4" applyNumberFormat="1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18" fillId="0" borderId="8" xfId="5" applyFont="1" applyBorder="1" applyAlignment="1">
      <alignment horizontal="center" vertical="center"/>
    </xf>
    <xf numFmtId="17" fontId="5" fillId="0" borderId="0" xfId="4" quotePrefix="1" applyNumberFormat="1" applyFont="1" applyAlignment="1">
      <alignment horizontal="center" vertical="center" wrapText="1"/>
    </xf>
    <xf numFmtId="17" fontId="5" fillId="0" borderId="8" xfId="4" quotePrefix="1" applyNumberFormat="1" applyFont="1" applyBorder="1" applyAlignment="1">
      <alignment horizontal="center" vertical="center" wrapText="1"/>
    </xf>
    <xf numFmtId="0" fontId="15" fillId="0" borderId="19" xfId="4" applyFont="1" applyBorder="1" applyAlignment="1">
      <alignment horizontal="center" vertical="center"/>
    </xf>
    <xf numFmtId="0" fontId="15" fillId="0" borderId="20" xfId="4" applyFont="1" applyBorder="1" applyAlignment="1">
      <alignment horizontal="center" vertical="center"/>
    </xf>
    <xf numFmtId="0" fontId="15" fillId="0" borderId="21" xfId="4" applyFont="1" applyBorder="1" applyAlignment="1">
      <alignment horizontal="center" vertical="center"/>
    </xf>
    <xf numFmtId="0" fontId="24" fillId="0" borderId="13" xfId="4" applyFont="1" applyBorder="1" applyAlignment="1">
      <alignment horizontal="center" vertical="center" wrapText="1"/>
    </xf>
    <xf numFmtId="0" fontId="24" fillId="0" borderId="0" xfId="4" applyFont="1" applyAlignment="1">
      <alignment horizontal="center" vertical="center" wrapText="1"/>
    </xf>
    <xf numFmtId="0" fontId="24" fillId="0" borderId="14" xfId="4" applyFont="1" applyBorder="1" applyAlignment="1">
      <alignment horizontal="center" vertical="center" wrapText="1"/>
    </xf>
    <xf numFmtId="0" fontId="24" fillId="0" borderId="16" xfId="4" applyFont="1" applyBorder="1" applyAlignment="1">
      <alignment horizontal="center" vertical="center" wrapText="1"/>
    </xf>
    <xf numFmtId="0" fontId="24" fillId="0" borderId="8" xfId="4" applyFont="1" applyBorder="1" applyAlignment="1">
      <alignment horizontal="center" vertical="center" wrapText="1"/>
    </xf>
    <xf numFmtId="0" fontId="24" fillId="0" borderId="17" xfId="4" applyFont="1" applyBorder="1" applyAlignment="1">
      <alignment horizontal="center" vertical="center" wrapText="1"/>
    </xf>
    <xf numFmtId="0" fontId="23" fillId="0" borderId="13" xfId="4" applyFont="1" applyBorder="1" applyAlignment="1">
      <alignment horizontal="center" vertical="center" wrapText="1"/>
    </xf>
    <xf numFmtId="0" fontId="23" fillId="0" borderId="0" xfId="4" applyFont="1" applyAlignment="1">
      <alignment horizontal="center" vertical="center" wrapText="1"/>
    </xf>
    <xf numFmtId="0" fontId="23" fillId="0" borderId="14" xfId="4" applyFont="1" applyBorder="1" applyAlignment="1">
      <alignment horizontal="center" vertical="center" wrapText="1"/>
    </xf>
    <xf numFmtId="0" fontId="23" fillId="0" borderId="16" xfId="4" applyFont="1" applyBorder="1" applyAlignment="1">
      <alignment horizontal="center" vertical="center" wrapText="1"/>
    </xf>
    <xf numFmtId="0" fontId="23" fillId="0" borderId="8" xfId="4" applyFont="1" applyBorder="1" applyAlignment="1">
      <alignment horizontal="center" vertical="center" wrapText="1"/>
    </xf>
    <xf numFmtId="0" fontId="23" fillId="0" borderId="17" xfId="4" applyFont="1" applyBorder="1" applyAlignment="1">
      <alignment horizontal="center" vertical="center" wrapText="1"/>
    </xf>
    <xf numFmtId="0" fontId="13" fillId="0" borderId="7" xfId="4" applyFont="1" applyBorder="1" applyAlignment="1">
      <alignment horizontal="center" vertical="center" wrapText="1"/>
    </xf>
    <xf numFmtId="0" fontId="14" fillId="0" borderId="7" xfId="4" applyFont="1" applyBorder="1" applyAlignment="1">
      <alignment horizontal="center" vertical="center" wrapText="1"/>
    </xf>
    <xf numFmtId="0" fontId="14" fillId="0" borderId="7" xfId="4" applyFont="1" applyBorder="1" applyAlignment="1">
      <alignment horizontal="center" vertical="center"/>
    </xf>
    <xf numFmtId="0" fontId="15" fillId="0" borderId="39" xfId="4" applyFont="1" applyBorder="1" applyAlignment="1">
      <alignment horizontal="center" vertical="center"/>
    </xf>
    <xf numFmtId="0" fontId="15" fillId="0" borderId="40" xfId="4" applyFont="1" applyBorder="1" applyAlignment="1">
      <alignment horizontal="center" vertical="center"/>
    </xf>
    <xf numFmtId="0" fontId="15" fillId="0" borderId="41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8" xfId="4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49" fontId="10" fillId="0" borderId="12" xfId="4" applyNumberFormat="1" applyFont="1" applyBorder="1" applyAlignment="1">
      <alignment horizontal="center" vertical="center" textRotation="90" wrapText="1"/>
    </xf>
    <xf numFmtId="49" fontId="10" fillId="0" borderId="15" xfId="4" quotePrefix="1" applyNumberFormat="1" applyFont="1" applyBorder="1" applyAlignment="1">
      <alignment horizontal="center" vertical="center" textRotation="90" wrapText="1"/>
    </xf>
    <xf numFmtId="49" fontId="10" fillId="0" borderId="18" xfId="4" quotePrefix="1" applyNumberFormat="1" applyFont="1" applyBorder="1" applyAlignment="1">
      <alignment horizontal="center" vertical="center" textRotation="90" wrapText="1"/>
    </xf>
    <xf numFmtId="0" fontId="4" fillId="0" borderId="12" xfId="5" applyBorder="1" applyAlignment="1">
      <alignment horizontal="center" vertical="center"/>
    </xf>
    <xf numFmtId="0" fontId="4" fillId="0" borderId="15" xfId="5" applyBorder="1" applyAlignment="1">
      <alignment horizontal="center" vertical="center"/>
    </xf>
    <xf numFmtId="0" fontId="4" fillId="0" borderId="18" xfId="5" applyBorder="1" applyAlignment="1">
      <alignment horizontal="center" vertical="center"/>
    </xf>
    <xf numFmtId="49" fontId="10" fillId="0" borderId="12" xfId="4" quotePrefix="1" applyNumberFormat="1" applyFont="1" applyBorder="1" applyAlignment="1">
      <alignment horizontal="center" vertical="center" wrapText="1"/>
    </xf>
    <xf numFmtId="49" fontId="10" fillId="0" borderId="15" xfId="4" applyNumberFormat="1" applyFont="1" applyBorder="1" applyAlignment="1">
      <alignment horizontal="center" vertical="center" wrapText="1"/>
    </xf>
    <xf numFmtId="49" fontId="10" fillId="0" borderId="18" xfId="4" applyNumberFormat="1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31" fillId="13" borderId="15" xfId="12" applyFont="1" applyFill="1" applyBorder="1" applyAlignment="1">
      <alignment vertical="center"/>
    </xf>
    <xf numFmtId="2" fontId="32" fillId="0" borderId="0" xfId="0" applyNumberFormat="1" applyFont="1"/>
  </cellXfs>
  <cellStyles count="18">
    <cellStyle name="Millares" xfId="1" builtinId="3"/>
    <cellStyle name="Millares 2 3 2" xfId="15" xr:uid="{032FCE88-EB22-4164-B1E9-B0D6D6DD1542}"/>
    <cellStyle name="Normal" xfId="0" builtinId="0"/>
    <cellStyle name="Normal 10" xfId="9" xr:uid="{490F2787-8C1D-4D07-AA65-DD1A79491B79}"/>
    <cellStyle name="Normal 2" xfId="7" xr:uid="{8AFE50BA-82E7-4337-9BF5-A1F99B19BAC3}"/>
    <cellStyle name="Normal 2 2" xfId="11" xr:uid="{945775B3-A8D0-4EEA-81EB-34F8196024C6}"/>
    <cellStyle name="Normal 2 3" xfId="12" xr:uid="{8BF894AD-2AD3-455A-BF65-4A77B2CAFC89}"/>
    <cellStyle name="Normal 2 79" xfId="4" xr:uid="{B75CCA6D-3C9B-4939-9A31-8C1E200C06AA}"/>
    <cellStyle name="Normal 2 81" xfId="16" xr:uid="{55AC2263-8F98-4153-A2CB-0BAC09FCA20D}"/>
    <cellStyle name="Normal 3" xfId="8" xr:uid="{FFB525D7-F09E-413C-806B-AB3F4DA9200C}"/>
    <cellStyle name="Normal 4" xfId="13" xr:uid="{5D2A861B-83B2-4EB2-BB0B-1E9CEC2F9E31}"/>
    <cellStyle name="Normal 5" xfId="3" xr:uid="{A8266B2F-3438-4621-809E-B3773F98FD0B}"/>
    <cellStyle name="Normal 73" xfId="5" xr:uid="{94074D78-995D-456D-96BA-5363C9407F8C}"/>
    <cellStyle name="Normal 79 2" xfId="14" xr:uid="{20200B65-6169-4C1C-97FD-885339A298C4}"/>
    <cellStyle name="Normal_FORMATO" xfId="10" xr:uid="{1A0B4C7E-1F57-47E5-A317-6A5B58D898F3}"/>
    <cellStyle name="Normal_Valorizacion02-FEB" xfId="17" xr:uid="{289B90EC-126D-4FA6-A525-C562B73FCB89}"/>
    <cellStyle name="Porcentaje" xfId="2" builtinId="5"/>
    <cellStyle name="Porcentaje 79" xfId="6" xr:uid="{7450118A-4D5C-44A2-B9F3-DBE2E642F036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1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UANUCO/2.-CAPITULO%20II%20Inventario%20fisisco/2.-Redes%20Primarias/Metrado_RP_Z1A_C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gart\CTGAR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NCASH/Mdto%20y%20Ppto%20General%20Estudio%20Definitivo%2017.06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rado RP"/>
      <sheetName val="Heaths"/>
      <sheetName val="DATOS_xLOC"/>
      <sheetName val="DATOS"/>
      <sheetName val="BD"/>
      <sheetName val="PlanillaRP"/>
      <sheetName val="INDICE"/>
      <sheetName val="P_1"/>
      <sheetName val="P_01"/>
      <sheetName val="P_02"/>
      <sheetName val="P_03"/>
      <sheetName val="P_04"/>
      <sheetName val="P_05"/>
      <sheetName val="P_06"/>
      <sheetName val="P_07"/>
      <sheetName val="P_08"/>
      <sheetName val="P_09"/>
      <sheetName val="P_10"/>
      <sheetName val="P_11"/>
      <sheetName val="P_12"/>
      <sheetName val="P_13"/>
      <sheetName val="P_15"/>
      <sheetName val="P_16"/>
      <sheetName val="P_167"/>
      <sheetName val="P_168"/>
      <sheetName val="M_01"/>
      <sheetName val="M_02"/>
      <sheetName val="M_03"/>
      <sheetName val="M_04"/>
      <sheetName val="M_05"/>
      <sheetName val="M_06"/>
      <sheetName val="M_07"/>
      <sheetName val="M_08"/>
      <sheetName val="M_09"/>
      <sheetName val="M_10"/>
      <sheetName val="M_11"/>
      <sheetName val="M_12"/>
      <sheetName val="M_13"/>
      <sheetName val="M_15"/>
      <sheetName val="M_16"/>
      <sheetName val="M_167"/>
      <sheetName val="M_168"/>
    </sheetNames>
    <sheetDataSet>
      <sheetData sheetId="0"/>
      <sheetData sheetId="1"/>
      <sheetData sheetId="2">
        <row r="3">
          <cell r="A3">
            <v>1</v>
          </cell>
          <cell r="B3" t="str">
            <v>ACSHACOTO SECTOR 1 Y 2 , HUACHAG</v>
          </cell>
          <cell r="C3" t="str">
            <v>VARIOS</v>
          </cell>
          <cell r="D3" t="str">
            <v>VARIOS</v>
          </cell>
          <cell r="E3" t="str">
            <v>A</v>
          </cell>
          <cell r="F3">
            <v>0.8</v>
          </cell>
          <cell r="G3">
            <v>0.2</v>
          </cell>
          <cell r="I3" t="str">
            <v>CI-A</v>
          </cell>
          <cell r="J3">
            <v>2</v>
          </cell>
          <cell r="K3" t="str">
            <v>RP-01</v>
          </cell>
        </row>
        <row r="4">
          <cell r="A4">
            <v>2</v>
          </cell>
          <cell r="B4" t="str">
            <v>JIRATUNA SECTOR 1 y 2 - COCHAPAMPA</v>
          </cell>
          <cell r="C4" t="str">
            <v>HUANUCO</v>
          </cell>
          <cell r="D4" t="str">
            <v>MARGOS</v>
          </cell>
          <cell r="E4" t="str">
            <v>A</v>
          </cell>
          <cell r="F4">
            <v>0.8</v>
          </cell>
          <cell r="G4">
            <v>0.2</v>
          </cell>
          <cell r="I4" t="str">
            <v>CI-A</v>
          </cell>
          <cell r="J4">
            <v>2</v>
          </cell>
          <cell r="K4" t="str">
            <v>RP-02</v>
          </cell>
        </row>
        <row r="5">
          <cell r="A5">
            <v>3</v>
          </cell>
          <cell r="B5" t="str">
            <v>CULCUSH YUNCASH</v>
          </cell>
          <cell r="C5" t="str">
            <v>HUANUCO</v>
          </cell>
          <cell r="D5" t="str">
            <v>MARGOS</v>
          </cell>
          <cell r="E5" t="str">
            <v>A</v>
          </cell>
          <cell r="F5">
            <v>0.8</v>
          </cell>
          <cell r="G5">
            <v>0.2</v>
          </cell>
          <cell r="I5" t="str">
            <v>CI-A</v>
          </cell>
          <cell r="J5">
            <v>2</v>
          </cell>
          <cell r="K5" t="str">
            <v>RP-03</v>
          </cell>
        </row>
        <row r="6">
          <cell r="A6">
            <v>4</v>
          </cell>
          <cell r="B6" t="str">
            <v>ICHIC CORRAL</v>
          </cell>
          <cell r="C6" t="str">
            <v>HUANUCO</v>
          </cell>
          <cell r="D6" t="str">
            <v>MARGOS</v>
          </cell>
          <cell r="E6" t="str">
            <v>A</v>
          </cell>
          <cell r="F6">
            <v>0.8</v>
          </cell>
          <cell r="G6">
            <v>0.2</v>
          </cell>
          <cell r="I6" t="str">
            <v>CI-A</v>
          </cell>
          <cell r="J6">
            <v>2</v>
          </cell>
          <cell r="K6" t="str">
            <v>RP-04</v>
          </cell>
        </row>
        <row r="7">
          <cell r="A7">
            <v>5</v>
          </cell>
          <cell r="B7" t="str">
            <v>MESAPATA - MULACATUNA - YANASHENGAN</v>
          </cell>
          <cell r="C7" t="str">
            <v>HUANUCO</v>
          </cell>
          <cell r="D7" t="str">
            <v>MARGOS</v>
          </cell>
          <cell r="E7" t="str">
            <v>A</v>
          </cell>
          <cell r="F7">
            <v>0.8</v>
          </cell>
          <cell r="G7">
            <v>0.2</v>
          </cell>
          <cell r="I7" t="str">
            <v>CI-A</v>
          </cell>
          <cell r="J7">
            <v>2</v>
          </cell>
          <cell r="K7" t="str">
            <v>RP-05</v>
          </cell>
        </row>
        <row r="8">
          <cell r="A8">
            <v>6</v>
          </cell>
          <cell r="B8" t="str">
            <v>OCOPAMPA</v>
          </cell>
          <cell r="C8" t="str">
            <v>HUANUCO</v>
          </cell>
          <cell r="D8" t="str">
            <v>MARGOS</v>
          </cell>
          <cell r="E8" t="str">
            <v>A</v>
          </cell>
          <cell r="F8">
            <v>0.8</v>
          </cell>
          <cell r="G8">
            <v>0.2</v>
          </cell>
          <cell r="I8" t="str">
            <v>CI-A</v>
          </cell>
          <cell r="J8">
            <v>2</v>
          </cell>
          <cell r="K8" t="str">
            <v>RP-06</v>
          </cell>
        </row>
        <row r="9">
          <cell r="A9">
            <v>7</v>
          </cell>
          <cell r="B9" t="str">
            <v>TRANCAS</v>
          </cell>
          <cell r="C9" t="str">
            <v>HUANUCO</v>
          </cell>
          <cell r="D9" t="str">
            <v>MARGOS</v>
          </cell>
          <cell r="E9" t="str">
            <v>A</v>
          </cell>
          <cell r="F9">
            <v>0.8</v>
          </cell>
          <cell r="G9">
            <v>0.2</v>
          </cell>
          <cell r="I9" t="str">
            <v>CI-A</v>
          </cell>
          <cell r="J9">
            <v>2</v>
          </cell>
          <cell r="K9" t="str">
            <v>RP-08</v>
          </cell>
        </row>
        <row r="10">
          <cell r="A10">
            <v>8</v>
          </cell>
          <cell r="B10" t="str">
            <v>ASHASH, CASHAMONTE, RACCHAPAMPA</v>
          </cell>
          <cell r="C10" t="str">
            <v>HUANUCO</v>
          </cell>
          <cell r="D10" t="str">
            <v>QUISQUI</v>
          </cell>
          <cell r="E10" t="str">
            <v>A</v>
          </cell>
          <cell r="F10">
            <v>0.8</v>
          </cell>
          <cell r="G10">
            <v>0.2</v>
          </cell>
          <cell r="I10" t="str">
            <v>CI-A</v>
          </cell>
          <cell r="J10">
            <v>2</v>
          </cell>
          <cell r="K10" t="str">
            <v>RP-10</v>
          </cell>
        </row>
        <row r="11">
          <cell r="A11">
            <v>9</v>
          </cell>
          <cell r="B11" t="str">
            <v>LANAPAMPA SECTOR I y II</v>
          </cell>
          <cell r="C11" t="str">
            <v>HUANUCO</v>
          </cell>
          <cell r="D11" t="str">
            <v>QUISQUI</v>
          </cell>
          <cell r="E11" t="str">
            <v>A</v>
          </cell>
          <cell r="F11">
            <v>0.4</v>
          </cell>
          <cell r="G11">
            <v>0.6</v>
          </cell>
          <cell r="I11" t="str">
            <v>CI-A</v>
          </cell>
          <cell r="J11">
            <v>2</v>
          </cell>
          <cell r="K11" t="str">
            <v>RP-11</v>
          </cell>
        </row>
        <row r="12">
          <cell r="A12">
            <v>10</v>
          </cell>
          <cell r="B12" t="str">
            <v>MAMAYHUACHIN S1 Y S2</v>
          </cell>
          <cell r="C12" t="str">
            <v>HUANUCO</v>
          </cell>
          <cell r="D12" t="str">
            <v>QUISQUI</v>
          </cell>
          <cell r="E12" t="str">
            <v>A</v>
          </cell>
          <cell r="F12">
            <v>0.8</v>
          </cell>
          <cell r="G12">
            <v>0.2</v>
          </cell>
          <cell r="I12" t="str">
            <v>CI-A</v>
          </cell>
          <cell r="J12">
            <v>2</v>
          </cell>
          <cell r="K12" t="str">
            <v>RP-12</v>
          </cell>
        </row>
        <row r="13">
          <cell r="A13">
            <v>11</v>
          </cell>
          <cell r="B13" t="str">
            <v>URPI GRANDE</v>
          </cell>
          <cell r="C13" t="str">
            <v>HUANUCO</v>
          </cell>
          <cell r="D13" t="str">
            <v>QUISQUI</v>
          </cell>
          <cell r="E13" t="str">
            <v>A</v>
          </cell>
          <cell r="F13">
            <v>0.4</v>
          </cell>
          <cell r="G13">
            <v>0.6</v>
          </cell>
          <cell r="I13" t="str">
            <v>CI-A</v>
          </cell>
          <cell r="J13">
            <v>2</v>
          </cell>
          <cell r="K13" t="str">
            <v>RP-13</v>
          </cell>
        </row>
        <row r="14">
          <cell r="A14">
            <v>12</v>
          </cell>
          <cell r="B14" t="str">
            <v>ACOBAMBA</v>
          </cell>
          <cell r="C14" t="str">
            <v>HUANUCO</v>
          </cell>
          <cell r="D14" t="str">
            <v>S.P DE CHAULAN</v>
          </cell>
          <cell r="E14" t="str">
            <v>A</v>
          </cell>
          <cell r="F14">
            <v>0.8</v>
          </cell>
          <cell r="G14">
            <v>0.2</v>
          </cell>
          <cell r="I14" t="str">
            <v>CI-A</v>
          </cell>
          <cell r="J14">
            <v>2</v>
          </cell>
          <cell r="K14" t="str">
            <v>RP-14</v>
          </cell>
        </row>
        <row r="15">
          <cell r="A15">
            <v>13</v>
          </cell>
          <cell r="B15" t="str">
            <v>LUYCUCHO,WIRAS</v>
          </cell>
          <cell r="C15" t="str">
            <v>HUANUCO</v>
          </cell>
          <cell r="D15" t="str">
            <v>S.P DE CHAULAN</v>
          </cell>
          <cell r="E15" t="str">
            <v>A</v>
          </cell>
          <cell r="F15">
            <v>0.8</v>
          </cell>
          <cell r="G15">
            <v>0.2</v>
          </cell>
          <cell r="I15" t="str">
            <v>CI-A</v>
          </cell>
          <cell r="J15">
            <v>2</v>
          </cell>
          <cell r="K15" t="str">
            <v>RP-19</v>
          </cell>
        </row>
        <row r="16">
          <cell r="A16">
            <v>14</v>
          </cell>
          <cell r="B16" t="str">
            <v>UCROCANCHA</v>
          </cell>
          <cell r="C16" t="str">
            <v>ANGARAES</v>
          </cell>
          <cell r="D16" t="str">
            <v>S.P DE CHAULAN</v>
          </cell>
          <cell r="E16" t="str">
            <v>A</v>
          </cell>
          <cell r="F16">
            <v>0.4</v>
          </cell>
          <cell r="G16">
            <v>0.6</v>
          </cell>
          <cell r="I16" t="str">
            <v>CI-A</v>
          </cell>
          <cell r="J16">
            <v>2</v>
          </cell>
          <cell r="K16" t="str">
            <v>RP-23</v>
          </cell>
        </row>
        <row r="17">
          <cell r="A17">
            <v>15</v>
          </cell>
          <cell r="B17" t="str">
            <v>HUECLLA</v>
          </cell>
          <cell r="C17" t="str">
            <v>HUANUCO</v>
          </cell>
          <cell r="D17" t="str">
            <v>YARUMAYO</v>
          </cell>
          <cell r="E17" t="str">
            <v>A</v>
          </cell>
          <cell r="F17">
            <v>0.4</v>
          </cell>
          <cell r="G17">
            <v>0.6</v>
          </cell>
          <cell r="I17" t="str">
            <v>CI-A</v>
          </cell>
          <cell r="J17">
            <v>2</v>
          </cell>
          <cell r="K17" t="str">
            <v>RP-24</v>
          </cell>
        </row>
        <row r="18">
          <cell r="A18">
            <v>16</v>
          </cell>
          <cell r="B18" t="str">
            <v>VISTA ALEGRE</v>
          </cell>
          <cell r="C18" t="str">
            <v>ANGARAES</v>
          </cell>
          <cell r="D18" t="str">
            <v>YARUMAYO</v>
          </cell>
          <cell r="E18" t="str">
            <v>A</v>
          </cell>
          <cell r="F18">
            <v>0.4</v>
          </cell>
          <cell r="G18">
            <v>0.6</v>
          </cell>
          <cell r="I18" t="str">
            <v>CI-A</v>
          </cell>
          <cell r="J18">
            <v>2</v>
          </cell>
          <cell r="K18" t="str">
            <v>RP-26</v>
          </cell>
        </row>
        <row r="19">
          <cell r="A19">
            <v>17</v>
          </cell>
          <cell r="B19" t="str">
            <v>BANDERA PUQUIO</v>
          </cell>
          <cell r="C19" t="str">
            <v>LAURICOCHA</v>
          </cell>
          <cell r="D19" t="str">
            <v>BAÑOS</v>
          </cell>
          <cell r="E19" t="str">
            <v>A</v>
          </cell>
          <cell r="F19">
            <v>0.4</v>
          </cell>
          <cell r="G19">
            <v>0.6</v>
          </cell>
          <cell r="I19" t="str">
            <v>CI-A</v>
          </cell>
          <cell r="J19">
            <v>2</v>
          </cell>
          <cell r="K19" t="str">
            <v>RP-28</v>
          </cell>
        </row>
        <row r="20">
          <cell r="A20">
            <v>18</v>
          </cell>
          <cell r="B20" t="str">
            <v>CHACAPAMPA, COCHAMBRA, TUKUHUANGA</v>
          </cell>
          <cell r="C20" t="str">
            <v>LAURICOCHA</v>
          </cell>
          <cell r="D20" t="str">
            <v>BAÑOS</v>
          </cell>
          <cell r="E20" t="str">
            <v>A</v>
          </cell>
          <cell r="I20" t="str">
            <v>CI-A</v>
          </cell>
          <cell r="J20">
            <v>2</v>
          </cell>
          <cell r="K20" t="str">
            <v>RP-30</v>
          </cell>
        </row>
        <row r="21">
          <cell r="A21">
            <v>19</v>
          </cell>
          <cell r="B21" t="str">
            <v>PUCAPUCA</v>
          </cell>
          <cell r="C21" t="str">
            <v>LAURICOCHA</v>
          </cell>
          <cell r="D21" t="str">
            <v>BAÑOS</v>
          </cell>
          <cell r="E21" t="str">
            <v>A</v>
          </cell>
          <cell r="I21" t="str">
            <v>CI-A</v>
          </cell>
          <cell r="J21">
            <v>2</v>
          </cell>
          <cell r="K21" t="str">
            <v>RP-31</v>
          </cell>
        </row>
        <row r="22">
          <cell r="A22">
            <v>20</v>
          </cell>
          <cell r="B22" t="str">
            <v>SANTA MARIA</v>
          </cell>
          <cell r="C22" t="str">
            <v>LAURICOCHA</v>
          </cell>
          <cell r="D22" t="str">
            <v>BAÑOS</v>
          </cell>
          <cell r="E22" t="str">
            <v>A</v>
          </cell>
          <cell r="I22" t="str">
            <v>CI-A</v>
          </cell>
          <cell r="J22">
            <v>2</v>
          </cell>
          <cell r="K22" t="str">
            <v>RP-32</v>
          </cell>
        </row>
        <row r="23">
          <cell r="A23">
            <v>21</v>
          </cell>
          <cell r="B23" t="str">
            <v>YAMAPACHILUN</v>
          </cell>
          <cell r="C23" t="str">
            <v>LAURICOCHA</v>
          </cell>
          <cell r="D23" t="str">
            <v>BAÑOS</v>
          </cell>
          <cell r="E23" t="str">
            <v>A</v>
          </cell>
          <cell r="I23" t="str">
            <v>CI-A</v>
          </cell>
          <cell r="J23">
            <v>2</v>
          </cell>
          <cell r="K23" t="str">
            <v>RP-33</v>
          </cell>
        </row>
        <row r="24">
          <cell r="A24">
            <v>22</v>
          </cell>
          <cell r="B24" t="str">
            <v>AGUAGTINGO, PARIA, PARIA GRANDE</v>
          </cell>
          <cell r="C24" t="str">
            <v>LAURICOCHA</v>
          </cell>
          <cell r="D24" t="str">
            <v>RONDOS</v>
          </cell>
          <cell r="E24" t="str">
            <v>A</v>
          </cell>
          <cell r="I24" t="str">
            <v>CI-A</v>
          </cell>
          <cell r="J24">
            <v>2</v>
          </cell>
          <cell r="K24" t="str">
            <v>RP-36</v>
          </cell>
        </row>
        <row r="25">
          <cell r="A25">
            <v>23</v>
          </cell>
          <cell r="B25" t="str">
            <v>CHINCHAY</v>
          </cell>
          <cell r="C25" t="str">
            <v>LAURICOCHA</v>
          </cell>
          <cell r="D25" t="str">
            <v>RONDOS</v>
          </cell>
          <cell r="E25" t="str">
            <v>A</v>
          </cell>
          <cell r="I25" t="str">
            <v>CI-A</v>
          </cell>
          <cell r="J25">
            <v>2</v>
          </cell>
          <cell r="K25" t="str">
            <v>RP-37</v>
          </cell>
        </row>
        <row r="26">
          <cell r="A26">
            <v>24</v>
          </cell>
          <cell r="B26" t="str">
            <v>GLORIAPAMPA, TOCTOCOCHA</v>
          </cell>
          <cell r="C26" t="str">
            <v>LAURICOCHA</v>
          </cell>
          <cell r="D26" t="str">
            <v>RONDOS</v>
          </cell>
          <cell r="E26" t="str">
            <v>A</v>
          </cell>
          <cell r="I26" t="str">
            <v>CI-A</v>
          </cell>
          <cell r="J26">
            <v>2</v>
          </cell>
          <cell r="K26" t="str">
            <v>RP-38</v>
          </cell>
        </row>
        <row r="27">
          <cell r="A27">
            <v>25</v>
          </cell>
          <cell r="B27" t="str">
            <v>HUARTOC, PACHACHACA</v>
          </cell>
          <cell r="C27" t="str">
            <v>LAURICOCHA</v>
          </cell>
          <cell r="D27" t="str">
            <v>RONDOS</v>
          </cell>
          <cell r="E27" t="str">
            <v>A</v>
          </cell>
          <cell r="I27" t="str">
            <v>CI-A</v>
          </cell>
          <cell r="J27">
            <v>2</v>
          </cell>
          <cell r="K27" t="str">
            <v>RP-39</v>
          </cell>
        </row>
        <row r="28">
          <cell r="A28">
            <v>26</v>
          </cell>
          <cell r="B28" t="str">
            <v>MITUPAMPA, MUCHAN</v>
          </cell>
          <cell r="C28" t="str">
            <v>LAURICOCHA</v>
          </cell>
          <cell r="D28" t="str">
            <v>RONDOS</v>
          </cell>
          <cell r="E28" t="str">
            <v>A</v>
          </cell>
          <cell r="I28" t="str">
            <v>CI-A</v>
          </cell>
          <cell r="J28">
            <v>2</v>
          </cell>
          <cell r="K28" t="str">
            <v>RP-40</v>
          </cell>
        </row>
        <row r="29">
          <cell r="A29">
            <v>27</v>
          </cell>
          <cell r="B29" t="str">
            <v>POMAYAN</v>
          </cell>
          <cell r="C29" t="str">
            <v>LAURICOCHA</v>
          </cell>
          <cell r="D29" t="str">
            <v>RONDOS</v>
          </cell>
          <cell r="E29" t="str">
            <v>A</v>
          </cell>
          <cell r="I29" t="str">
            <v>CI-A</v>
          </cell>
          <cell r="J29">
            <v>2</v>
          </cell>
          <cell r="K29" t="str">
            <v>RP-41</v>
          </cell>
        </row>
        <row r="30">
          <cell r="A30">
            <v>28</v>
          </cell>
          <cell r="B30" t="str">
            <v>CUNCUSHPATA, GUERGA, PACHACANCHA, SHACSAH, SHISHA, HUARYPATA</v>
          </cell>
          <cell r="C30" t="str">
            <v>LAURICOCHA</v>
          </cell>
          <cell r="D30" t="str">
            <v>SAN MIGUEL DE CAURI</v>
          </cell>
          <cell r="E30" t="str">
            <v>A</v>
          </cell>
          <cell r="I30" t="str">
            <v>CI-A</v>
          </cell>
          <cell r="J30">
            <v>2</v>
          </cell>
          <cell r="K30" t="str">
            <v>RP-42</v>
          </cell>
        </row>
        <row r="31">
          <cell r="A31">
            <v>29</v>
          </cell>
          <cell r="B31" t="str">
            <v>VILACANCHA</v>
          </cell>
          <cell r="C31" t="str">
            <v>LAURICOCHA</v>
          </cell>
          <cell r="D31" t="str">
            <v>SAN MIGUEL DE CAURI</v>
          </cell>
          <cell r="E31" t="str">
            <v>A</v>
          </cell>
          <cell r="I31" t="str">
            <v>CI-A</v>
          </cell>
          <cell r="J31">
            <v>2</v>
          </cell>
          <cell r="K31" t="str">
            <v>RP-43</v>
          </cell>
        </row>
        <row r="32">
          <cell r="A32">
            <v>30</v>
          </cell>
          <cell r="B32" t="str">
            <v>CARAMARCA, GLORIAPATA, PARASHAPATA, HUARIPATA, LICOPATA, PISHGOPAMPA</v>
          </cell>
          <cell r="C32" t="str">
            <v>LAURICOCHA</v>
          </cell>
          <cell r="D32" t="str">
            <v>SAN FRANCISCO DE ASIS</v>
          </cell>
          <cell r="E32" t="str">
            <v>A</v>
          </cell>
          <cell r="I32" t="str">
            <v>CI-A</v>
          </cell>
          <cell r="J32">
            <v>2</v>
          </cell>
          <cell r="K32" t="str">
            <v>RP-44</v>
          </cell>
        </row>
        <row r="33">
          <cell r="A33">
            <v>31</v>
          </cell>
          <cell r="B33" t="str">
            <v>CHURIN SECTOR 1 y CHURIN SECTOR 2</v>
          </cell>
          <cell r="C33" t="str">
            <v>LAURICOCHA</v>
          </cell>
          <cell r="D33" t="str">
            <v>SAN FRANCISCO DE ASIS</v>
          </cell>
          <cell r="E33" t="str">
            <v>A</v>
          </cell>
          <cell r="I33" t="str">
            <v>CI-A</v>
          </cell>
          <cell r="J33">
            <v>2</v>
          </cell>
          <cell r="K33" t="str">
            <v>RP-45</v>
          </cell>
        </row>
        <row r="34">
          <cell r="A34">
            <v>32</v>
          </cell>
          <cell r="B34" t="str">
            <v>COLPA</v>
          </cell>
          <cell r="C34" t="str">
            <v>LAURICOCHA</v>
          </cell>
          <cell r="D34" t="str">
            <v>SAN FRANCISCO DE ASIS</v>
          </cell>
          <cell r="E34" t="str">
            <v>A</v>
          </cell>
          <cell r="I34" t="str">
            <v>CI-A</v>
          </cell>
          <cell r="J34">
            <v>2</v>
          </cell>
          <cell r="K34" t="str">
            <v>RP-46</v>
          </cell>
        </row>
        <row r="35">
          <cell r="A35">
            <v>33</v>
          </cell>
          <cell r="B35" t="str">
            <v>HUANAG</v>
          </cell>
          <cell r="C35" t="str">
            <v>LAURICOCHA</v>
          </cell>
          <cell r="D35" t="str">
            <v>SAN FRANCISCO DE ASIS</v>
          </cell>
          <cell r="E35" t="str">
            <v>A</v>
          </cell>
          <cell r="I35" t="str">
            <v>CI-A</v>
          </cell>
          <cell r="J35">
            <v>2</v>
          </cell>
          <cell r="K35" t="str">
            <v>RP-47</v>
          </cell>
        </row>
        <row r="36">
          <cell r="A36">
            <v>34</v>
          </cell>
          <cell r="B36" t="str">
            <v>HUANCHUY</v>
          </cell>
          <cell r="C36" t="str">
            <v>LAURICOCHA</v>
          </cell>
          <cell r="D36" t="str">
            <v>SAN FRANCISCO DE ASIS</v>
          </cell>
          <cell r="E36" t="str">
            <v>A</v>
          </cell>
          <cell r="I36" t="str">
            <v>CI-A</v>
          </cell>
          <cell r="J36">
            <v>2</v>
          </cell>
          <cell r="K36" t="str">
            <v>RP-49</v>
          </cell>
        </row>
        <row r="37">
          <cell r="A37">
            <v>35</v>
          </cell>
          <cell r="B37" t="str">
            <v>UNION PAMPA, PACCHATUNA</v>
          </cell>
          <cell r="C37" t="str">
            <v>LAURICOCHA</v>
          </cell>
          <cell r="D37" t="str">
            <v>SAN FRANCISCO DE ASIS</v>
          </cell>
          <cell r="E37" t="str">
            <v>A</v>
          </cell>
          <cell r="I37" t="str">
            <v>CI-A</v>
          </cell>
          <cell r="J37">
            <v>2</v>
          </cell>
          <cell r="K37" t="str">
            <v>RP-50</v>
          </cell>
        </row>
        <row r="38">
          <cell r="A38">
            <v>36</v>
          </cell>
          <cell r="B38" t="str">
            <v>PACO</v>
          </cell>
          <cell r="C38" t="str">
            <v>LAURICOCHA</v>
          </cell>
          <cell r="D38" t="str">
            <v>SAN FRANCISCO DE ASIS</v>
          </cell>
          <cell r="E38" t="str">
            <v>A</v>
          </cell>
          <cell r="I38" t="str">
            <v>CI-A</v>
          </cell>
          <cell r="J38">
            <v>2</v>
          </cell>
          <cell r="K38" t="str">
            <v>RP-51</v>
          </cell>
        </row>
        <row r="39">
          <cell r="A39">
            <v>37</v>
          </cell>
          <cell r="B39" t="str">
            <v>ANTACATANAN, CALLANCA, SAN JUAN DE UCRUMARCA</v>
          </cell>
          <cell r="C39" t="str">
            <v>YAROWILCA</v>
          </cell>
          <cell r="D39" t="str">
            <v>CHAVINILLO</v>
          </cell>
          <cell r="E39" t="str">
            <v>A</v>
          </cell>
          <cell r="I39" t="str">
            <v>CI-A</v>
          </cell>
          <cell r="J39">
            <v>2</v>
          </cell>
          <cell r="K39" t="str">
            <v>RP-52</v>
          </cell>
        </row>
        <row r="40">
          <cell r="A40">
            <v>38</v>
          </cell>
          <cell r="B40" t="str">
            <v>ANTARRAGRA, COLACOCHA,GOTUSH</v>
          </cell>
          <cell r="C40" t="str">
            <v>YAROWILCA</v>
          </cell>
          <cell r="D40" t="str">
            <v>CHAVINILLO</v>
          </cell>
          <cell r="E40" t="str">
            <v>A</v>
          </cell>
          <cell r="I40" t="str">
            <v>CI-A</v>
          </cell>
          <cell r="J40">
            <v>2</v>
          </cell>
          <cell r="K40" t="str">
            <v>RP-53</v>
          </cell>
        </row>
        <row r="41">
          <cell r="A41">
            <v>39</v>
          </cell>
          <cell r="B41" t="str">
            <v>ANYANA, SANGRALLAN</v>
          </cell>
          <cell r="C41" t="str">
            <v>YAROWILCA</v>
          </cell>
          <cell r="D41" t="str">
            <v>CHAVINILLO</v>
          </cell>
          <cell r="E41" t="str">
            <v>A</v>
          </cell>
          <cell r="I41" t="str">
            <v>CI-A</v>
          </cell>
          <cell r="J41">
            <v>2</v>
          </cell>
          <cell r="K41" t="str">
            <v>RP-54</v>
          </cell>
        </row>
        <row r="42">
          <cell r="A42">
            <v>40</v>
          </cell>
          <cell r="B42" t="str">
            <v>CAMPO VERDE</v>
          </cell>
          <cell r="C42" t="str">
            <v>YAROWILCA</v>
          </cell>
          <cell r="D42" t="str">
            <v>CHAVINILLO</v>
          </cell>
          <cell r="E42" t="str">
            <v>A</v>
          </cell>
          <cell r="I42" t="str">
            <v>CI-A</v>
          </cell>
          <cell r="J42">
            <v>2</v>
          </cell>
          <cell r="K42" t="str">
            <v>RP-55</v>
          </cell>
        </row>
        <row r="43">
          <cell r="A43">
            <v>41</v>
          </cell>
          <cell r="B43" t="str">
            <v>CORMAY SECTOR 1 Y 2</v>
          </cell>
          <cell r="C43" t="str">
            <v>YAROWILCA</v>
          </cell>
          <cell r="D43" t="str">
            <v>CHAVINILLO</v>
          </cell>
          <cell r="E43" t="str">
            <v>A</v>
          </cell>
          <cell r="I43" t="str">
            <v>CI-A</v>
          </cell>
          <cell r="J43">
            <v>2</v>
          </cell>
          <cell r="K43" t="str">
            <v>RP-56</v>
          </cell>
        </row>
        <row r="44">
          <cell r="A44">
            <v>42</v>
          </cell>
          <cell r="B44" t="str">
            <v>FRONTERA SECTOR 1 Y 2, MATAHUACHAC, PAMPA RAIN</v>
          </cell>
          <cell r="C44" t="str">
            <v>YAROWILCA</v>
          </cell>
          <cell r="D44" t="str">
            <v>CHAVINILLO</v>
          </cell>
          <cell r="E44" t="str">
            <v>A</v>
          </cell>
          <cell r="I44" t="str">
            <v>CI-A</v>
          </cell>
          <cell r="J44">
            <v>2</v>
          </cell>
          <cell r="K44" t="str">
            <v>RP-57</v>
          </cell>
        </row>
        <row r="45">
          <cell r="A45">
            <v>43</v>
          </cell>
          <cell r="B45" t="str">
            <v>GOCHAUCRO, JIRAMACHAY, PUENTE SAN JUAN, PUTO SHONGO</v>
          </cell>
          <cell r="C45" t="str">
            <v>YAROWILCA</v>
          </cell>
          <cell r="D45" t="str">
            <v>CHAVINILLO</v>
          </cell>
          <cell r="E45" t="str">
            <v>A</v>
          </cell>
          <cell r="I45" t="str">
            <v>CI-A</v>
          </cell>
          <cell r="J45">
            <v>2</v>
          </cell>
          <cell r="K45" t="str">
            <v>RP-58</v>
          </cell>
        </row>
        <row r="46">
          <cell r="A46">
            <v>44</v>
          </cell>
          <cell r="B46" t="str">
            <v>HUANCAMINA, NATIVIDADHUANCAMINA, TARUSH CANCHA</v>
          </cell>
          <cell r="C46" t="str">
            <v>YAROWILCA</v>
          </cell>
          <cell r="D46" t="str">
            <v>CHAVINILLO</v>
          </cell>
          <cell r="E46" t="str">
            <v>A</v>
          </cell>
          <cell r="I46" t="str">
            <v>CI-A</v>
          </cell>
          <cell r="J46">
            <v>2</v>
          </cell>
          <cell r="K46" t="str">
            <v>RP-59</v>
          </cell>
        </row>
        <row r="47">
          <cell r="A47">
            <v>45</v>
          </cell>
          <cell r="B47" t="str">
            <v>HUANCAYOC, PILCOMARCA, SHOGOTUNA</v>
          </cell>
          <cell r="C47" t="str">
            <v>YAROWILCA</v>
          </cell>
          <cell r="D47" t="str">
            <v>CHAVINILLO</v>
          </cell>
          <cell r="E47" t="str">
            <v>A</v>
          </cell>
          <cell r="I47" t="str">
            <v>CI-A</v>
          </cell>
          <cell r="J47">
            <v>2</v>
          </cell>
          <cell r="K47" t="str">
            <v>RP-60</v>
          </cell>
        </row>
        <row r="48">
          <cell r="A48">
            <v>46</v>
          </cell>
          <cell r="B48" t="str">
            <v>HUARIANGA</v>
          </cell>
          <cell r="C48" t="str">
            <v>YAROWILCA</v>
          </cell>
          <cell r="D48" t="str">
            <v>CHAVINILLO</v>
          </cell>
          <cell r="E48" t="str">
            <v>A</v>
          </cell>
          <cell r="I48" t="str">
            <v>CI-A</v>
          </cell>
          <cell r="J48">
            <v>2</v>
          </cell>
          <cell r="K48" t="str">
            <v>RP-61</v>
          </cell>
        </row>
        <row r="49">
          <cell r="A49">
            <v>47</v>
          </cell>
          <cell r="B49" t="str">
            <v>JATUN RARGA ALTO Y BAJO</v>
          </cell>
          <cell r="C49" t="str">
            <v>YAROWILCA</v>
          </cell>
          <cell r="D49" t="str">
            <v>CHAVINILLO</v>
          </cell>
          <cell r="E49" t="str">
            <v>A</v>
          </cell>
          <cell r="I49" t="str">
            <v>CI-A</v>
          </cell>
          <cell r="J49">
            <v>2</v>
          </cell>
          <cell r="K49" t="str">
            <v>RP-62</v>
          </cell>
        </row>
        <row r="50">
          <cell r="A50">
            <v>48</v>
          </cell>
          <cell r="B50" t="str">
            <v>LOS ANDES, SAN JUAN DE COCHAMARCA S1 Y S2</v>
          </cell>
          <cell r="C50" t="str">
            <v>YAROWILCA</v>
          </cell>
          <cell r="D50" t="str">
            <v>CHAVINILLO</v>
          </cell>
          <cell r="E50" t="str">
            <v>A</v>
          </cell>
          <cell r="I50" t="str">
            <v>CI-A</v>
          </cell>
          <cell r="J50">
            <v>2</v>
          </cell>
          <cell r="K50" t="str">
            <v>RP-64</v>
          </cell>
        </row>
        <row r="51">
          <cell r="A51">
            <v>49</v>
          </cell>
          <cell r="B51" t="str">
            <v>MISHAHUAYIN, PAMPA FLORIDA</v>
          </cell>
          <cell r="C51" t="str">
            <v>YAROWILCA</v>
          </cell>
          <cell r="D51" t="str">
            <v>CHAVINILLO</v>
          </cell>
          <cell r="E51" t="str">
            <v>A</v>
          </cell>
          <cell r="I51" t="str">
            <v>CI-A</v>
          </cell>
          <cell r="J51">
            <v>2</v>
          </cell>
          <cell r="K51" t="str">
            <v>RP-65</v>
          </cell>
        </row>
        <row r="52">
          <cell r="A52">
            <v>50</v>
          </cell>
          <cell r="B52" t="str">
            <v>PIRURO, RAJES CUCHO, PUCA GIRCAN</v>
          </cell>
          <cell r="C52" t="str">
            <v>YAROWILCA</v>
          </cell>
          <cell r="D52" t="str">
            <v>CHAVINILLO</v>
          </cell>
          <cell r="E52" t="str">
            <v>A</v>
          </cell>
          <cell r="I52" t="str">
            <v>CI-A</v>
          </cell>
          <cell r="J52">
            <v>2</v>
          </cell>
          <cell r="K52" t="str">
            <v>RP-66</v>
          </cell>
        </row>
        <row r="53">
          <cell r="A53">
            <v>51</v>
          </cell>
          <cell r="B53" t="str">
            <v>RAGISCUCHO</v>
          </cell>
          <cell r="C53" t="str">
            <v>YAROWILCA</v>
          </cell>
          <cell r="D53" t="str">
            <v>CHAVINILLO</v>
          </cell>
          <cell r="E53" t="str">
            <v>A</v>
          </cell>
          <cell r="I53" t="str">
            <v>CI-A</v>
          </cell>
          <cell r="J53">
            <v>2</v>
          </cell>
          <cell r="K53" t="str">
            <v>RP-67</v>
          </cell>
        </row>
        <row r="54">
          <cell r="A54">
            <v>52</v>
          </cell>
          <cell r="B54" t="str">
            <v>UCROMARCA</v>
          </cell>
          <cell r="C54" t="str">
            <v>YAROWILCA</v>
          </cell>
          <cell r="D54" t="str">
            <v>CHAVINILLO</v>
          </cell>
          <cell r="E54" t="str">
            <v>A</v>
          </cell>
          <cell r="I54" t="str">
            <v>CI-A</v>
          </cell>
          <cell r="J54">
            <v>2</v>
          </cell>
          <cell r="K54" t="str">
            <v>RP-69</v>
          </cell>
        </row>
        <row r="55">
          <cell r="A55">
            <v>53</v>
          </cell>
          <cell r="B55" t="str">
            <v>YARUHUAYIN</v>
          </cell>
          <cell r="C55" t="str">
            <v>YAROWILCA</v>
          </cell>
          <cell r="D55" t="str">
            <v>CHAVINILLO</v>
          </cell>
          <cell r="E55" t="str">
            <v>A</v>
          </cell>
          <cell r="I55" t="str">
            <v>CI-A</v>
          </cell>
          <cell r="J55">
            <v>2</v>
          </cell>
          <cell r="K55" t="str">
            <v>RP-70</v>
          </cell>
        </row>
        <row r="56">
          <cell r="A56">
            <v>54</v>
          </cell>
          <cell r="B56" t="str">
            <v>QUILLAPAMPA</v>
          </cell>
          <cell r="C56" t="str">
            <v>YAROWILCA</v>
          </cell>
          <cell r="D56" t="str">
            <v>CHACABAMBA</v>
          </cell>
          <cell r="E56" t="str">
            <v>A</v>
          </cell>
          <cell r="I56" t="str">
            <v>CI-A</v>
          </cell>
          <cell r="J56">
            <v>2</v>
          </cell>
          <cell r="K56" t="str">
            <v>RP-71</v>
          </cell>
        </row>
        <row r="57">
          <cell r="A57">
            <v>55</v>
          </cell>
          <cell r="B57" t="str">
            <v>AVION PAMPA, ILLARUMI</v>
          </cell>
          <cell r="C57" t="str">
            <v>YAROWILCA</v>
          </cell>
          <cell r="D57" t="str">
            <v>CHORAS</v>
          </cell>
          <cell r="E57" t="str">
            <v>A</v>
          </cell>
          <cell r="I57" t="str">
            <v>CI-A</v>
          </cell>
          <cell r="J57">
            <v>2</v>
          </cell>
          <cell r="K57" t="str">
            <v>RP-72</v>
          </cell>
        </row>
        <row r="58">
          <cell r="A58">
            <v>56</v>
          </cell>
          <cell r="B58" t="str">
            <v>GLORIA PAMPA, MARCOCANCHA</v>
          </cell>
          <cell r="C58" t="str">
            <v>YAROWILCA</v>
          </cell>
          <cell r="D58" t="str">
            <v>CHORAS</v>
          </cell>
          <cell r="E58" t="str">
            <v>A</v>
          </cell>
          <cell r="I58" t="str">
            <v>CI-A</v>
          </cell>
          <cell r="J58">
            <v>2</v>
          </cell>
          <cell r="K58" t="str">
            <v>RP-73</v>
          </cell>
        </row>
        <row r="59">
          <cell r="A59">
            <v>57</v>
          </cell>
          <cell r="B59" t="str">
            <v>INDEPENDENCIA, SAGRAGAGA, YURAGYACU</v>
          </cell>
          <cell r="C59" t="str">
            <v>YAROWILCA</v>
          </cell>
          <cell r="D59" t="str">
            <v>CHORAS</v>
          </cell>
          <cell r="E59" t="str">
            <v>A</v>
          </cell>
          <cell r="I59" t="str">
            <v>CI-A</v>
          </cell>
          <cell r="J59">
            <v>2</v>
          </cell>
          <cell r="K59" t="str">
            <v>RP-74</v>
          </cell>
        </row>
        <row r="60">
          <cell r="A60">
            <v>58</v>
          </cell>
          <cell r="B60" t="str">
            <v>JUYTUCANCHA, TAURIPUQUIO</v>
          </cell>
          <cell r="C60" t="str">
            <v>YAROWILCA</v>
          </cell>
          <cell r="D60" t="str">
            <v>CHORAS</v>
          </cell>
          <cell r="E60" t="str">
            <v>A</v>
          </cell>
          <cell r="I60" t="str">
            <v>CI-A</v>
          </cell>
          <cell r="J60">
            <v>2</v>
          </cell>
          <cell r="K60" t="str">
            <v>RP-75</v>
          </cell>
        </row>
        <row r="61">
          <cell r="A61">
            <v>59</v>
          </cell>
          <cell r="B61" t="str">
            <v>UNION PAMPA, VERDE COCHA</v>
          </cell>
          <cell r="C61" t="str">
            <v>YAROWILCA</v>
          </cell>
          <cell r="D61" t="str">
            <v>CHORAS</v>
          </cell>
          <cell r="E61" t="str">
            <v>A</v>
          </cell>
          <cell r="I61" t="str">
            <v>CI-A</v>
          </cell>
          <cell r="J61">
            <v>2</v>
          </cell>
          <cell r="K61" t="str">
            <v>RP-77</v>
          </cell>
        </row>
        <row r="62">
          <cell r="A62">
            <v>60</v>
          </cell>
          <cell r="B62" t="str">
            <v>GANTO</v>
          </cell>
          <cell r="C62" t="str">
            <v>YAROWILCA</v>
          </cell>
          <cell r="D62" t="str">
            <v>JACAS CHICO</v>
          </cell>
          <cell r="E62" t="str">
            <v>A</v>
          </cell>
          <cell r="I62" t="str">
            <v>CI-A</v>
          </cell>
          <cell r="J62">
            <v>2</v>
          </cell>
          <cell r="K62" t="str">
            <v>RP-79</v>
          </cell>
        </row>
        <row r="63">
          <cell r="A63">
            <v>61</v>
          </cell>
          <cell r="B63" t="str">
            <v>CANCHAS, SANTA ROSA DE UMPASH</v>
          </cell>
          <cell r="C63" t="str">
            <v>YAROWILCA</v>
          </cell>
          <cell r="D63" t="str">
            <v>OBAS</v>
          </cell>
          <cell r="E63" t="str">
            <v>A</v>
          </cell>
          <cell r="I63" t="str">
            <v>CI-A</v>
          </cell>
          <cell r="J63">
            <v>2</v>
          </cell>
          <cell r="K63" t="str">
            <v>RP-81</v>
          </cell>
        </row>
        <row r="64">
          <cell r="A64">
            <v>62</v>
          </cell>
          <cell r="B64" t="str">
            <v>CHAUPIJIRCA, CUCHICANCHA, HATUNPAMPA</v>
          </cell>
          <cell r="C64" t="str">
            <v>YAROWILCA</v>
          </cell>
          <cell r="D64" t="str">
            <v>OBAS</v>
          </cell>
          <cell r="E64" t="str">
            <v>A</v>
          </cell>
          <cell r="I64" t="str">
            <v>CI-A</v>
          </cell>
          <cell r="J64">
            <v>2</v>
          </cell>
          <cell r="K64" t="str">
            <v>RP-82</v>
          </cell>
        </row>
        <row r="65">
          <cell r="A65">
            <v>63</v>
          </cell>
          <cell r="B65" t="str">
            <v>PUNKUYOG, COCHASUCRO, MANTAUCRO, ULTUCOCHA, GIRCAHUAIN</v>
          </cell>
          <cell r="C65" t="str">
            <v>YAROWILCA</v>
          </cell>
          <cell r="D65" t="str">
            <v>OBAS</v>
          </cell>
          <cell r="E65" t="str">
            <v>A</v>
          </cell>
          <cell r="I65" t="str">
            <v>CI-A</v>
          </cell>
          <cell r="J65">
            <v>2</v>
          </cell>
          <cell r="K65" t="str">
            <v>RP-83</v>
          </cell>
        </row>
        <row r="66">
          <cell r="A66">
            <v>64</v>
          </cell>
          <cell r="B66" t="str">
            <v>CUETE JITANAN, NAHUIN PUQUIO, SAN ANTONIO DE JECCHO</v>
          </cell>
          <cell r="C66" t="str">
            <v>YAROWILCA</v>
          </cell>
          <cell r="D66" t="str">
            <v>OBAS</v>
          </cell>
          <cell r="E66" t="str">
            <v>A</v>
          </cell>
          <cell r="I66" t="str">
            <v>CI-A</v>
          </cell>
          <cell r="J66">
            <v>2</v>
          </cell>
          <cell r="K66" t="str">
            <v>RP-84</v>
          </cell>
        </row>
        <row r="67">
          <cell r="A67">
            <v>65</v>
          </cell>
          <cell r="B67" t="str">
            <v>HUACAHUAGRA, HUILCAMARCA, KOTOSH BAJO</v>
          </cell>
          <cell r="C67" t="str">
            <v>YAROWILCA</v>
          </cell>
          <cell r="D67" t="str">
            <v>OBAS</v>
          </cell>
          <cell r="E67" t="str">
            <v>A</v>
          </cell>
          <cell r="I67" t="str">
            <v>CI-A</v>
          </cell>
          <cell r="J67">
            <v>2</v>
          </cell>
          <cell r="K67" t="str">
            <v>RP-85</v>
          </cell>
        </row>
        <row r="68">
          <cell r="A68">
            <v>66</v>
          </cell>
          <cell r="B68" t="str">
            <v>SAN CRISTOBAL, JOGOHUANCA -HUYSHA JIRCAN, VIRGEN DEL ROSARIO</v>
          </cell>
          <cell r="C68" t="str">
            <v>YAROWILCA</v>
          </cell>
          <cell r="D68" t="str">
            <v>OBAS</v>
          </cell>
          <cell r="E68" t="str">
            <v>A</v>
          </cell>
          <cell r="I68" t="str">
            <v>CI-A</v>
          </cell>
          <cell r="J68">
            <v>2</v>
          </cell>
          <cell r="K68" t="str">
            <v>RP-86</v>
          </cell>
        </row>
        <row r="69">
          <cell r="A69">
            <v>67</v>
          </cell>
          <cell r="B69" t="str">
            <v>PACTA</v>
          </cell>
          <cell r="C69" t="str">
            <v>YAROWILCA</v>
          </cell>
          <cell r="D69" t="str">
            <v>OBAS</v>
          </cell>
          <cell r="E69" t="str">
            <v>A</v>
          </cell>
          <cell r="I69" t="str">
            <v>CI-A</v>
          </cell>
          <cell r="J69">
            <v>2</v>
          </cell>
          <cell r="K69" t="str">
            <v>RP-88</v>
          </cell>
        </row>
        <row r="70">
          <cell r="A70">
            <v>68</v>
          </cell>
          <cell r="B70" t="str">
            <v>PAMPA CORRAL</v>
          </cell>
          <cell r="C70" t="str">
            <v>YAROWILCA</v>
          </cell>
          <cell r="D70" t="str">
            <v>OBAS</v>
          </cell>
          <cell r="E70" t="str">
            <v>A</v>
          </cell>
          <cell r="I70" t="str">
            <v>CI-A</v>
          </cell>
          <cell r="J70">
            <v>2</v>
          </cell>
          <cell r="K70" t="str">
            <v>RP-89</v>
          </cell>
        </row>
        <row r="71">
          <cell r="A71">
            <v>69</v>
          </cell>
          <cell r="B71" t="str">
            <v>QUILOG, SAN PEDRO - SECTOR 1, TAURIUCRO</v>
          </cell>
          <cell r="C71" t="str">
            <v>YAROWILCA</v>
          </cell>
          <cell r="D71" t="str">
            <v>OBAS</v>
          </cell>
          <cell r="E71" t="str">
            <v>A</v>
          </cell>
          <cell r="I71" t="str">
            <v>CI-A</v>
          </cell>
          <cell r="J71">
            <v>2</v>
          </cell>
          <cell r="K71" t="str">
            <v>RP-90</v>
          </cell>
        </row>
        <row r="72">
          <cell r="A72">
            <v>70</v>
          </cell>
          <cell r="B72" t="str">
            <v>CUCHIMACHAY, GUESGACANCHA, HIJADERA</v>
          </cell>
          <cell r="C72" t="str">
            <v>YAROWILCA</v>
          </cell>
          <cell r="D72" t="str">
            <v>PAMPAMARCA</v>
          </cell>
          <cell r="E72" t="str">
            <v>A</v>
          </cell>
          <cell r="I72" t="str">
            <v>CI-A</v>
          </cell>
          <cell r="J72">
            <v>2</v>
          </cell>
          <cell r="K72" t="str">
            <v>RP-94</v>
          </cell>
        </row>
        <row r="73">
          <cell r="A73">
            <v>71</v>
          </cell>
          <cell r="B73" t="str">
            <v>CHICHIOGO, QUINUAPUQUIO</v>
          </cell>
          <cell r="C73" t="str">
            <v>YAROWILCA</v>
          </cell>
          <cell r="D73" t="str">
            <v>PAMPAMARCA</v>
          </cell>
          <cell r="E73" t="str">
            <v>A</v>
          </cell>
          <cell r="I73" t="str">
            <v>CI-A</v>
          </cell>
          <cell r="J73">
            <v>2</v>
          </cell>
          <cell r="K73" t="str">
            <v>RP-95</v>
          </cell>
        </row>
        <row r="74">
          <cell r="A74">
            <v>72</v>
          </cell>
          <cell r="B74" t="str">
            <v>CHALHUAPATA</v>
          </cell>
          <cell r="C74" t="str">
            <v>DOS DE MAYO</v>
          </cell>
          <cell r="D74" t="str">
            <v>LA UNION</v>
          </cell>
          <cell r="J74">
            <v>2</v>
          </cell>
          <cell r="K74" t="str">
            <v>RP-99</v>
          </cell>
        </row>
        <row r="75">
          <cell r="A75">
            <v>73</v>
          </cell>
          <cell r="B75" t="str">
            <v>CUNCAYOC, TICTI RUMY</v>
          </cell>
          <cell r="C75" t="str">
            <v>DOS DE MAYO</v>
          </cell>
          <cell r="D75" t="str">
            <v>LA UNION</v>
          </cell>
          <cell r="J75">
            <v>2</v>
          </cell>
          <cell r="K75" t="str">
            <v>RP-100</v>
          </cell>
        </row>
        <row r="76">
          <cell r="A76">
            <v>74</v>
          </cell>
          <cell r="B76" t="str">
            <v>GASAG</v>
          </cell>
          <cell r="C76" t="str">
            <v>DOS DE MAYO</v>
          </cell>
          <cell r="D76" t="str">
            <v>LA UNION</v>
          </cell>
          <cell r="J76">
            <v>2</v>
          </cell>
          <cell r="K76" t="str">
            <v>RP-101</v>
          </cell>
        </row>
        <row r="77">
          <cell r="A77">
            <v>75</v>
          </cell>
          <cell r="B77" t="str">
            <v>LA ESPERANZA SECTOR 1 Y 2</v>
          </cell>
          <cell r="C77" t="str">
            <v>DOS DE MAYO</v>
          </cell>
          <cell r="D77" t="str">
            <v>LA UNION</v>
          </cell>
          <cell r="J77">
            <v>2</v>
          </cell>
          <cell r="K77" t="str">
            <v>RP-102</v>
          </cell>
        </row>
        <row r="78">
          <cell r="A78">
            <v>76</v>
          </cell>
          <cell r="B78" t="str">
            <v>PATUPAMPA ALTO SECTOR 1 Y 2</v>
          </cell>
          <cell r="C78" t="str">
            <v>DOS DE MAYO</v>
          </cell>
          <cell r="D78" t="str">
            <v>LA UNION</v>
          </cell>
          <cell r="J78">
            <v>2</v>
          </cell>
          <cell r="K78" t="str">
            <v>RP-104</v>
          </cell>
        </row>
        <row r="79">
          <cell r="A79">
            <v>77</v>
          </cell>
          <cell r="B79" t="str">
            <v>RAGUIS, RAYAN PAMPA, ROSAPAMPA, TIERRA BLANCA</v>
          </cell>
          <cell r="C79" t="str">
            <v>DOS DE MAYO</v>
          </cell>
          <cell r="D79" t="str">
            <v>CHUQUIS</v>
          </cell>
          <cell r="J79">
            <v>2</v>
          </cell>
          <cell r="K79" t="str">
            <v>RP-105</v>
          </cell>
        </row>
        <row r="80">
          <cell r="A80">
            <v>78</v>
          </cell>
          <cell r="B80" t="str">
            <v>CAMPALLOC</v>
          </cell>
          <cell r="C80" t="str">
            <v>DOS DE MAYO</v>
          </cell>
          <cell r="D80" t="str">
            <v>CHUQUIS</v>
          </cell>
          <cell r="J80">
            <v>2</v>
          </cell>
          <cell r="K80" t="str">
            <v>RP-106</v>
          </cell>
        </row>
        <row r="81">
          <cell r="A81">
            <v>79</v>
          </cell>
          <cell r="B81" t="str">
            <v>QUIMZA CRUZ, RAMBRASHIACU</v>
          </cell>
          <cell r="C81" t="str">
            <v>DOS DE MAYO</v>
          </cell>
          <cell r="D81" t="str">
            <v>CHUQUIS</v>
          </cell>
          <cell r="J81">
            <v>2</v>
          </cell>
          <cell r="K81" t="str">
            <v>RP-109</v>
          </cell>
        </row>
        <row r="82">
          <cell r="A82">
            <v>80</v>
          </cell>
          <cell r="B82" t="str">
            <v>9 DE OCTUBRE, ANDACHUPA</v>
          </cell>
          <cell r="C82" t="str">
            <v>DOS DE MAYO</v>
          </cell>
          <cell r="D82" t="str">
            <v>PACHAS</v>
          </cell>
          <cell r="J82">
            <v>2</v>
          </cell>
          <cell r="K82" t="str">
            <v>RP-111</v>
          </cell>
        </row>
        <row r="83">
          <cell r="A83">
            <v>81</v>
          </cell>
          <cell r="B83" t="str">
            <v>CHOCOPATA</v>
          </cell>
          <cell r="C83" t="str">
            <v>DOS DE MAYO</v>
          </cell>
          <cell r="D83" t="str">
            <v>PACHAS</v>
          </cell>
          <cell r="J83">
            <v>2</v>
          </cell>
          <cell r="K83" t="str">
            <v>RP-112</v>
          </cell>
        </row>
        <row r="84">
          <cell r="A84">
            <v>82</v>
          </cell>
          <cell r="B84" t="str">
            <v>GALANIOG</v>
          </cell>
          <cell r="C84" t="str">
            <v>DOS DE MAYO</v>
          </cell>
          <cell r="D84" t="str">
            <v>PACHAS</v>
          </cell>
          <cell r="J84">
            <v>2</v>
          </cell>
          <cell r="K84" t="str">
            <v>RP-113</v>
          </cell>
        </row>
        <row r="85">
          <cell r="A85">
            <v>83</v>
          </cell>
          <cell r="B85" t="str">
            <v>SAN LORENZO DE ISCO</v>
          </cell>
          <cell r="C85" t="str">
            <v>DOS DE MAYO</v>
          </cell>
          <cell r="J85">
            <v>2</v>
          </cell>
          <cell r="K85" t="str">
            <v>RP-115</v>
          </cell>
        </row>
        <row r="86">
          <cell r="A86">
            <v>84</v>
          </cell>
          <cell r="B86" t="str">
            <v>TASHGASH BAJO</v>
          </cell>
          <cell r="C86" t="str">
            <v>DOS DE MAYO</v>
          </cell>
          <cell r="J86">
            <v>2</v>
          </cell>
          <cell r="K86" t="str">
            <v>RP-116</v>
          </cell>
        </row>
        <row r="87">
          <cell r="A87">
            <v>85</v>
          </cell>
          <cell r="B87" t="str">
            <v>VICTOR RAUL SECTOR 1 Y 2</v>
          </cell>
          <cell r="C87" t="str">
            <v>DOS DE MAYO</v>
          </cell>
          <cell r="J87">
            <v>2</v>
          </cell>
          <cell r="K87" t="str">
            <v>RP-117</v>
          </cell>
        </row>
        <row r="88">
          <cell r="A88">
            <v>86</v>
          </cell>
          <cell r="B88" t="str">
            <v>PAMPA DE JUPAY SECTOR 1 Y 2, RUMI RUMI</v>
          </cell>
          <cell r="C88" t="str">
            <v>DOS DE MAYO</v>
          </cell>
          <cell r="D88" t="str">
            <v>QUIVILLA</v>
          </cell>
          <cell r="J88">
            <v>2</v>
          </cell>
          <cell r="K88" t="str">
            <v>RP-118</v>
          </cell>
        </row>
        <row r="89">
          <cell r="A89">
            <v>87</v>
          </cell>
          <cell r="B89" t="str">
            <v>ALAG JIRCA SECTOR 1 Y 2, BUENOS AIRES DE OCOPAMPA</v>
          </cell>
          <cell r="C89" t="str">
            <v>DOS DE MAYO</v>
          </cell>
          <cell r="D89" t="str">
            <v>RIPAN</v>
          </cell>
          <cell r="J89">
            <v>2</v>
          </cell>
          <cell r="K89" t="str">
            <v>RP-119</v>
          </cell>
        </row>
        <row r="90">
          <cell r="A90">
            <v>88</v>
          </cell>
          <cell r="B90" t="str">
            <v>ANCHAC CHICO</v>
          </cell>
          <cell r="C90" t="str">
            <v>DOS DE MAYO</v>
          </cell>
          <cell r="D90" t="str">
            <v>RIPAN</v>
          </cell>
          <cell r="J90">
            <v>2</v>
          </cell>
          <cell r="K90" t="str">
            <v>RP-120</v>
          </cell>
        </row>
        <row r="91">
          <cell r="A91">
            <v>89</v>
          </cell>
          <cell r="B91" t="str">
            <v>CASHAPUNTA, PITEG CHICO, SILLA RUMI</v>
          </cell>
          <cell r="C91" t="str">
            <v>DOS DE MAYO</v>
          </cell>
          <cell r="D91" t="str">
            <v>RIPAN</v>
          </cell>
          <cell r="J91">
            <v>2</v>
          </cell>
          <cell r="K91" t="str">
            <v>RP-121</v>
          </cell>
        </row>
        <row r="92">
          <cell r="A92">
            <v>90</v>
          </cell>
          <cell r="B92" t="str">
            <v>CUSHURO, MANCALLPA, SOGONCHA RAGRA</v>
          </cell>
          <cell r="C92" t="str">
            <v>DOS DE MAYO</v>
          </cell>
          <cell r="D92" t="str">
            <v>RIPAN</v>
          </cell>
          <cell r="J92">
            <v>2</v>
          </cell>
          <cell r="K92" t="str">
            <v>RP-122</v>
          </cell>
        </row>
        <row r="93">
          <cell r="A93">
            <v>91</v>
          </cell>
          <cell r="B93" t="str">
            <v>COCHAPATA, MESARUMI</v>
          </cell>
          <cell r="C93" t="str">
            <v>DOS DE MAYO</v>
          </cell>
          <cell r="D93" t="str">
            <v>RIPAN</v>
          </cell>
          <cell r="J93">
            <v>2</v>
          </cell>
          <cell r="K93" t="str">
            <v>RP-123</v>
          </cell>
        </row>
        <row r="94">
          <cell r="A94">
            <v>92</v>
          </cell>
          <cell r="B94" t="str">
            <v>JIRCACANCHA, POJPUSH, SANTA ROSA DE LLEGLLISH, UCROBAMBA</v>
          </cell>
          <cell r="C94" t="str">
            <v>DOS DE MAYO</v>
          </cell>
          <cell r="D94" t="str">
            <v>RIPAN</v>
          </cell>
          <cell r="J94">
            <v>2</v>
          </cell>
          <cell r="K94" t="str">
            <v>RP-124</v>
          </cell>
        </row>
        <row r="95">
          <cell r="A95">
            <v>93</v>
          </cell>
          <cell r="B95" t="str">
            <v>MARAYTACA</v>
          </cell>
          <cell r="C95" t="str">
            <v>DOS DE MAYO</v>
          </cell>
          <cell r="D95" t="str">
            <v>RIPAN</v>
          </cell>
          <cell r="J95">
            <v>2</v>
          </cell>
          <cell r="K95" t="str">
            <v>RP-125</v>
          </cell>
        </row>
        <row r="96">
          <cell r="A96">
            <v>94</v>
          </cell>
          <cell r="B96" t="str">
            <v>TEMBLADERA</v>
          </cell>
          <cell r="C96" t="str">
            <v>DOS DE MAYO</v>
          </cell>
          <cell r="D96" t="str">
            <v>RIPAN</v>
          </cell>
          <cell r="J96">
            <v>2</v>
          </cell>
          <cell r="K96" t="str">
            <v>RP-126</v>
          </cell>
        </row>
        <row r="97">
          <cell r="A97">
            <v>95</v>
          </cell>
          <cell r="B97" t="str">
            <v>TUNACANCHA</v>
          </cell>
          <cell r="C97" t="str">
            <v>DOS DE MAYO</v>
          </cell>
          <cell r="D97" t="str">
            <v>RIPAN</v>
          </cell>
          <cell r="J97">
            <v>2</v>
          </cell>
          <cell r="K97" t="str">
            <v>RP-127</v>
          </cell>
        </row>
        <row r="98">
          <cell r="A98">
            <v>96</v>
          </cell>
          <cell r="B98" t="str">
            <v>ANCAHUACHANGA, CASHARAGRA</v>
          </cell>
          <cell r="C98" t="str">
            <v>DOS DE MAYO</v>
          </cell>
          <cell r="D98" t="str">
            <v>SILLAPATA</v>
          </cell>
          <cell r="J98">
            <v>2</v>
          </cell>
          <cell r="K98" t="str">
            <v>RP-128</v>
          </cell>
        </row>
        <row r="99">
          <cell r="A99">
            <v>97</v>
          </cell>
          <cell r="B99" t="str">
            <v>AZULSACO, PAMPA PAMPA, SINCUL PAMPA</v>
          </cell>
          <cell r="C99" t="str">
            <v>DOS DE MAYO</v>
          </cell>
          <cell r="D99" t="str">
            <v>SILLAPATA</v>
          </cell>
          <cell r="J99">
            <v>2</v>
          </cell>
          <cell r="K99" t="str">
            <v>RP-129</v>
          </cell>
        </row>
        <row r="100">
          <cell r="A100">
            <v>98</v>
          </cell>
          <cell r="B100" t="str">
            <v>CASACANCHA PATA, SANTA ROSA DE PIRURO</v>
          </cell>
          <cell r="C100" t="str">
            <v>DOS DE MAYO</v>
          </cell>
          <cell r="D100" t="str">
            <v>SILLAPATA</v>
          </cell>
          <cell r="J100">
            <v>2</v>
          </cell>
          <cell r="K100" t="str">
            <v>RP-130</v>
          </cell>
        </row>
        <row r="101">
          <cell r="A101">
            <v>99</v>
          </cell>
          <cell r="B101" t="str">
            <v>CHALIACO, MINARAGRA , TRANCA</v>
          </cell>
          <cell r="C101" t="str">
            <v>DOS DE MAYO</v>
          </cell>
          <cell r="D101" t="str">
            <v>SILLAPATA</v>
          </cell>
          <cell r="J101">
            <v>2</v>
          </cell>
          <cell r="K101" t="str">
            <v>RP-131</v>
          </cell>
        </row>
        <row r="102">
          <cell r="A102">
            <v>100</v>
          </cell>
          <cell r="B102" t="str">
            <v>HUARIHUAYIN</v>
          </cell>
          <cell r="C102" t="str">
            <v>DOS DE MAYO</v>
          </cell>
          <cell r="D102" t="str">
            <v>SILLAPATA</v>
          </cell>
          <cell r="J102">
            <v>2</v>
          </cell>
          <cell r="K102" t="str">
            <v>RP-132</v>
          </cell>
        </row>
        <row r="103">
          <cell r="A103">
            <v>101</v>
          </cell>
          <cell r="B103" t="str">
            <v>CHIPTAC, HUAYLLAPATA, PIRURO PUNTA, TORRE TORRE</v>
          </cell>
          <cell r="C103" t="str">
            <v>DOS DE MAYO</v>
          </cell>
          <cell r="D103" t="str">
            <v>SILLAPATA</v>
          </cell>
          <cell r="J103">
            <v>2</v>
          </cell>
          <cell r="K103" t="str">
            <v>RP-133</v>
          </cell>
        </row>
        <row r="104">
          <cell r="A104">
            <v>102</v>
          </cell>
          <cell r="B104" t="str">
            <v>CONDORHUAIN</v>
          </cell>
          <cell r="C104" t="str">
            <v>DOS DE MAYO</v>
          </cell>
          <cell r="D104" t="str">
            <v>SILLAPATA</v>
          </cell>
          <cell r="J104">
            <v>2</v>
          </cell>
          <cell r="K104" t="str">
            <v>RP-134</v>
          </cell>
        </row>
        <row r="105">
          <cell r="A105">
            <v>103</v>
          </cell>
          <cell r="B105" t="str">
            <v>MEZAPATA, POTAGUAIN</v>
          </cell>
          <cell r="C105" t="str">
            <v>DOS DE MAYO</v>
          </cell>
          <cell r="D105" t="str">
            <v>SILLAPATA</v>
          </cell>
          <cell r="J105">
            <v>2</v>
          </cell>
          <cell r="K105" t="str">
            <v>RP-135</v>
          </cell>
        </row>
        <row r="106">
          <cell r="A106">
            <v>104</v>
          </cell>
          <cell r="B106" t="str">
            <v>PACHANANIN, QUICACANCHA, SHIULLA</v>
          </cell>
          <cell r="C106" t="str">
            <v>DOS DE MAYO</v>
          </cell>
          <cell r="D106" t="str">
            <v>SILLAPATA</v>
          </cell>
          <cell r="J106">
            <v>2</v>
          </cell>
          <cell r="K106" t="str">
            <v>RP-136</v>
          </cell>
        </row>
        <row r="107">
          <cell r="A107">
            <v>105</v>
          </cell>
          <cell r="B107" t="str">
            <v>SANTA RUFINA SECTOR 1 Y 2</v>
          </cell>
          <cell r="C107" t="str">
            <v>DOS DE MAYO</v>
          </cell>
          <cell r="D107" t="str">
            <v>SILLAPATA</v>
          </cell>
          <cell r="J107">
            <v>2</v>
          </cell>
          <cell r="K107" t="str">
            <v>RP-137</v>
          </cell>
        </row>
        <row r="108">
          <cell r="A108">
            <v>106</v>
          </cell>
          <cell r="B108" t="str">
            <v>JATUN OGO</v>
          </cell>
          <cell r="C108" t="str">
            <v>DOS DE MAYO</v>
          </cell>
          <cell r="D108" t="str">
            <v>YANAS</v>
          </cell>
          <cell r="J108">
            <v>2</v>
          </cell>
          <cell r="K108" t="str">
            <v>RP-139</v>
          </cell>
        </row>
        <row r="109">
          <cell r="A109">
            <v>107</v>
          </cell>
          <cell r="B109" t="str">
            <v>TAYAHUAIN SECTOR 1 y 2</v>
          </cell>
          <cell r="C109" t="str">
            <v>DOS DE MAYO</v>
          </cell>
          <cell r="D109" t="str">
            <v>YANAS</v>
          </cell>
          <cell r="J109">
            <v>2</v>
          </cell>
          <cell r="K109" t="str">
            <v>RP-140</v>
          </cell>
        </row>
        <row r="110">
          <cell r="A110">
            <v>108</v>
          </cell>
          <cell r="B110" t="str">
            <v>ATOGHUACHANAN, MACHGO, POTGA</v>
          </cell>
          <cell r="C110" t="str">
            <v>HUAMALIES</v>
          </cell>
          <cell r="D110" t="str">
            <v>LLATA</v>
          </cell>
          <cell r="J110">
            <v>2</v>
          </cell>
          <cell r="K110" t="str">
            <v>RP-143</v>
          </cell>
        </row>
        <row r="111">
          <cell r="A111">
            <v>109</v>
          </cell>
          <cell r="B111" t="str">
            <v>CANCHAS, CUSHPE</v>
          </cell>
          <cell r="C111" t="str">
            <v>HUAMALIES</v>
          </cell>
          <cell r="D111" t="str">
            <v>LLATA</v>
          </cell>
          <cell r="J111">
            <v>2</v>
          </cell>
          <cell r="K111" t="str">
            <v>RP-144</v>
          </cell>
        </row>
        <row r="112">
          <cell r="A112">
            <v>110</v>
          </cell>
          <cell r="B112" t="str">
            <v>CARHUA SECTOR 1, NUEVA ESPERANZA 1</v>
          </cell>
          <cell r="C112" t="str">
            <v>HUAMALIES</v>
          </cell>
          <cell r="D112" t="str">
            <v>LLATA</v>
          </cell>
          <cell r="J112">
            <v>2</v>
          </cell>
          <cell r="K112" t="str">
            <v>RP-145</v>
          </cell>
        </row>
        <row r="113">
          <cell r="A113">
            <v>111</v>
          </cell>
          <cell r="B113" t="str">
            <v>CENTENARIO, NEGRO PUQUIO</v>
          </cell>
          <cell r="C113" t="str">
            <v>HUAMALIES</v>
          </cell>
          <cell r="D113" t="str">
            <v>LLATA</v>
          </cell>
          <cell r="J113">
            <v>2</v>
          </cell>
          <cell r="K113" t="str">
            <v>RP-146</v>
          </cell>
        </row>
        <row r="114">
          <cell r="A114">
            <v>112</v>
          </cell>
          <cell r="B114" t="str">
            <v>CARHUA SECTOR 2, TUPAC AMARU</v>
          </cell>
          <cell r="C114" t="str">
            <v>HUAMALIES</v>
          </cell>
          <cell r="D114" t="str">
            <v>LLATA</v>
          </cell>
          <cell r="J114">
            <v>2</v>
          </cell>
          <cell r="K114" t="str">
            <v>RP-147</v>
          </cell>
        </row>
        <row r="115">
          <cell r="A115">
            <v>113</v>
          </cell>
          <cell r="B115" t="str">
            <v>CAUNASH, PUCAGOTOSH, SAN PEDRO, SAN JUAN</v>
          </cell>
          <cell r="C115" t="str">
            <v>HUAMALIES</v>
          </cell>
          <cell r="D115" t="str">
            <v>LLATA</v>
          </cell>
          <cell r="J115">
            <v>2</v>
          </cell>
          <cell r="K115" t="str">
            <v>RP-148</v>
          </cell>
        </row>
        <row r="116">
          <cell r="A116">
            <v>114</v>
          </cell>
          <cell r="B116" t="str">
            <v>COCHAS, JATUN RUMI, LIPTA</v>
          </cell>
          <cell r="C116" t="str">
            <v>HUAMALIES</v>
          </cell>
          <cell r="D116" t="str">
            <v>LLATA</v>
          </cell>
          <cell r="J116">
            <v>2</v>
          </cell>
          <cell r="K116" t="str">
            <v>RP-149</v>
          </cell>
        </row>
        <row r="117">
          <cell r="A117">
            <v>115</v>
          </cell>
          <cell r="B117" t="str">
            <v>COLLACHARCO</v>
          </cell>
          <cell r="C117" t="str">
            <v>HUAMALIES</v>
          </cell>
          <cell r="D117" t="str">
            <v>LLATA</v>
          </cell>
          <cell r="J117">
            <v>2</v>
          </cell>
          <cell r="K117" t="str">
            <v>RP-150</v>
          </cell>
        </row>
        <row r="118">
          <cell r="A118">
            <v>116</v>
          </cell>
          <cell r="B118" t="str">
            <v>GONASH TUNA, SEGIAO TUNA</v>
          </cell>
          <cell r="C118" t="str">
            <v>HUAMALIES</v>
          </cell>
          <cell r="D118" t="str">
            <v>LLATA</v>
          </cell>
          <cell r="J118">
            <v>2</v>
          </cell>
          <cell r="K118" t="str">
            <v>RP-151</v>
          </cell>
        </row>
        <row r="119">
          <cell r="A119">
            <v>117</v>
          </cell>
          <cell r="B119" t="str">
            <v>HUACHCU RAGRA-NUEVA ESPERANZA SECTOR 2</v>
          </cell>
          <cell r="C119" t="str">
            <v>HUAMALIES</v>
          </cell>
          <cell r="D119" t="str">
            <v>LLATA</v>
          </cell>
          <cell r="J119">
            <v>2</v>
          </cell>
          <cell r="K119" t="str">
            <v>RP-153</v>
          </cell>
        </row>
        <row r="120">
          <cell r="A120">
            <v>118</v>
          </cell>
          <cell r="B120" t="str">
            <v>HUAYO CHICO</v>
          </cell>
          <cell r="C120" t="str">
            <v>HUAMALIES</v>
          </cell>
          <cell r="D120" t="str">
            <v>LLATA</v>
          </cell>
          <cell r="J120">
            <v>2</v>
          </cell>
          <cell r="K120" t="str">
            <v>RP-154</v>
          </cell>
        </row>
        <row r="121">
          <cell r="A121">
            <v>119</v>
          </cell>
          <cell r="B121" t="str">
            <v>HUERGASAYOG</v>
          </cell>
          <cell r="C121" t="str">
            <v>HUAMALIES</v>
          </cell>
          <cell r="D121" t="str">
            <v>LLATA</v>
          </cell>
          <cell r="J121">
            <v>2</v>
          </cell>
          <cell r="K121" t="str">
            <v>RP-155</v>
          </cell>
        </row>
        <row r="122">
          <cell r="A122">
            <v>120</v>
          </cell>
          <cell r="B122" t="str">
            <v>HUIYAPAG</v>
          </cell>
          <cell r="C122" t="str">
            <v>HUAMALIES</v>
          </cell>
          <cell r="D122" t="str">
            <v>LLATA</v>
          </cell>
          <cell r="J122">
            <v>2</v>
          </cell>
          <cell r="K122" t="str">
            <v>RP-156</v>
          </cell>
        </row>
        <row r="123">
          <cell r="A123">
            <v>121</v>
          </cell>
          <cell r="B123" t="str">
            <v>PAMPAMARCA</v>
          </cell>
          <cell r="C123" t="str">
            <v>HUAMALIES</v>
          </cell>
          <cell r="D123" t="str">
            <v>LLATA</v>
          </cell>
          <cell r="J123">
            <v>2</v>
          </cell>
          <cell r="K123" t="str">
            <v>RP-158</v>
          </cell>
        </row>
        <row r="124">
          <cell r="A124">
            <v>122</v>
          </cell>
          <cell r="B124" t="str">
            <v>PLAYA SECTOR 1 Y  2</v>
          </cell>
          <cell r="C124" t="str">
            <v>HUAMALIES</v>
          </cell>
          <cell r="D124" t="str">
            <v>LLATA</v>
          </cell>
          <cell r="J124">
            <v>2</v>
          </cell>
          <cell r="K124" t="str">
            <v>RP-159</v>
          </cell>
        </row>
        <row r="125">
          <cell r="A125">
            <v>123</v>
          </cell>
          <cell r="B125" t="str">
            <v>QUEPACARA, VERDE COCHA</v>
          </cell>
          <cell r="C125" t="str">
            <v>HUAMALIES</v>
          </cell>
          <cell r="D125" t="str">
            <v>LLATA</v>
          </cell>
          <cell r="J125">
            <v>2</v>
          </cell>
          <cell r="K125" t="str">
            <v>RP-160</v>
          </cell>
        </row>
        <row r="126">
          <cell r="A126">
            <v>124</v>
          </cell>
          <cell r="B126" t="str">
            <v>SAN CRISTOBAL SECTOR 2, SEGSH</v>
          </cell>
          <cell r="C126" t="str">
            <v>HUAMALIES</v>
          </cell>
          <cell r="D126" t="str">
            <v>LLATA</v>
          </cell>
          <cell r="J126">
            <v>2</v>
          </cell>
          <cell r="K126" t="str">
            <v>RP-162</v>
          </cell>
        </row>
        <row r="127">
          <cell r="A127">
            <v>125</v>
          </cell>
          <cell r="B127" t="str">
            <v>AGUAY MICARIN</v>
          </cell>
          <cell r="C127" t="str">
            <v>HUAMALIES</v>
          </cell>
          <cell r="D127" t="str">
            <v>CHAVIN DE PARIARCA</v>
          </cell>
          <cell r="J127">
            <v>2</v>
          </cell>
          <cell r="K127" t="str">
            <v>RP-163</v>
          </cell>
        </row>
        <row r="128">
          <cell r="A128">
            <v>126</v>
          </cell>
          <cell r="B128" t="str">
            <v>BUENOS AIRES</v>
          </cell>
          <cell r="C128" t="str">
            <v>HUAMALIES</v>
          </cell>
          <cell r="D128" t="str">
            <v>CHAVIN DE PARIARCA</v>
          </cell>
          <cell r="J128">
            <v>2</v>
          </cell>
          <cell r="K128" t="str">
            <v>RP-164</v>
          </cell>
        </row>
        <row r="129">
          <cell r="A129">
            <v>127</v>
          </cell>
          <cell r="B129" t="str">
            <v>ANDA HUAYIN</v>
          </cell>
          <cell r="C129" t="str">
            <v>HUAMALIES</v>
          </cell>
          <cell r="D129" t="str">
            <v>JACAS GRANDE</v>
          </cell>
          <cell r="J129">
            <v>2</v>
          </cell>
          <cell r="K129" t="str">
            <v>RP-165</v>
          </cell>
        </row>
        <row r="130">
          <cell r="A130">
            <v>128</v>
          </cell>
          <cell r="B130" t="str">
            <v>AÑAS MACHAY, PAMPA CRUZ, PASA SACA</v>
          </cell>
          <cell r="C130" t="str">
            <v>HUAMALIES</v>
          </cell>
          <cell r="D130" t="str">
            <v>JACAS GRANDE</v>
          </cell>
          <cell r="J130">
            <v>2</v>
          </cell>
          <cell r="K130" t="str">
            <v>RP-166</v>
          </cell>
        </row>
        <row r="131">
          <cell r="A131">
            <v>129</v>
          </cell>
          <cell r="B131" t="str">
            <v>CARDUYOG, GUERRA JAMASH, HIGOS, PUCA CRUZ, PUEBLO VIEJO,SUCUYOG</v>
          </cell>
          <cell r="C131" t="str">
            <v>HUAMALIES</v>
          </cell>
          <cell r="D131" t="str">
            <v>JACAS GRANDE</v>
          </cell>
          <cell r="J131">
            <v>2</v>
          </cell>
          <cell r="K131" t="str">
            <v>RP-167</v>
          </cell>
        </row>
        <row r="132">
          <cell r="A132">
            <v>130</v>
          </cell>
          <cell r="B132" t="str">
            <v>CASTILLO, HUALLANCA OGO, JATUN HOGO, JIMBRAN BAJO, LIRIO ALTO</v>
          </cell>
          <cell r="C132" t="str">
            <v>HUAMALIES</v>
          </cell>
          <cell r="D132" t="str">
            <v>JACAS GRANDE</v>
          </cell>
          <cell r="J132">
            <v>2</v>
          </cell>
          <cell r="K132" t="str">
            <v>RP-168</v>
          </cell>
        </row>
        <row r="133">
          <cell r="A133">
            <v>131</v>
          </cell>
          <cell r="B133" t="str">
            <v>CHALHUAPUQUIO, JAGRA PURU, PUENTE BADO</v>
          </cell>
          <cell r="C133" t="str">
            <v>HUAMALIES</v>
          </cell>
          <cell r="D133" t="str">
            <v>JACAS GRANDE</v>
          </cell>
          <cell r="J133">
            <v>2</v>
          </cell>
          <cell r="K133" t="str">
            <v>RP-169</v>
          </cell>
        </row>
        <row r="134">
          <cell r="A134">
            <v>132</v>
          </cell>
          <cell r="B134" t="str">
            <v>CHICO,  ICHIC OGO, LANCAR, SOGO CUCHO</v>
          </cell>
          <cell r="C134" t="str">
            <v>HUAMALIES</v>
          </cell>
          <cell r="D134" t="str">
            <v>JACAS GRANDE</v>
          </cell>
          <cell r="J134">
            <v>2</v>
          </cell>
          <cell r="K134" t="str">
            <v>RP-171</v>
          </cell>
        </row>
        <row r="135">
          <cell r="A135">
            <v>133</v>
          </cell>
          <cell r="B135" t="str">
            <v>CHIHUANGAY-IGLESIAYOC-MINAS</v>
          </cell>
          <cell r="C135" t="str">
            <v>HUAMALIES</v>
          </cell>
          <cell r="D135" t="str">
            <v>JACAS GRANDE</v>
          </cell>
          <cell r="J135">
            <v>2</v>
          </cell>
          <cell r="K135" t="str">
            <v>RP-172</v>
          </cell>
        </row>
        <row r="136">
          <cell r="A136">
            <v>134</v>
          </cell>
          <cell r="B136" t="str">
            <v>CHONGUISH ALTO, BAJO, SAGA, SEGUIAN ALTO BAJO</v>
          </cell>
          <cell r="C136" t="str">
            <v>HUAMALIES</v>
          </cell>
          <cell r="D136" t="str">
            <v>JACAS GRANDE</v>
          </cell>
          <cell r="J136">
            <v>2</v>
          </cell>
          <cell r="K136" t="str">
            <v>RP-173</v>
          </cell>
        </row>
        <row r="137">
          <cell r="A137">
            <v>135</v>
          </cell>
          <cell r="B137" t="str">
            <v>COLPAS, NACATUPAMPA, RAGACHA CORAL, RUPAHUAYIN</v>
          </cell>
          <cell r="C137" t="str">
            <v>HUAMALIES</v>
          </cell>
          <cell r="D137" t="str">
            <v>JACAS GRANDE</v>
          </cell>
          <cell r="J137">
            <v>2</v>
          </cell>
          <cell r="K137" t="str">
            <v>RP-175</v>
          </cell>
        </row>
        <row r="138">
          <cell r="A138">
            <v>136</v>
          </cell>
          <cell r="B138" t="str">
            <v>GONCHO PUQUIO</v>
          </cell>
          <cell r="C138" t="str">
            <v>HUAMALIES</v>
          </cell>
          <cell r="D138" t="str">
            <v>JACAS GRANDE</v>
          </cell>
          <cell r="J138">
            <v>2</v>
          </cell>
          <cell r="K138" t="str">
            <v>RP-176</v>
          </cell>
        </row>
        <row r="139">
          <cell r="A139">
            <v>137</v>
          </cell>
          <cell r="B139" t="str">
            <v>GUELLAY RUMI, SANTA RITA, UCROPAMPA, YANASHALASH</v>
          </cell>
          <cell r="C139" t="str">
            <v>HUAMALIES</v>
          </cell>
          <cell r="D139" t="str">
            <v>JACAS GRANDE</v>
          </cell>
          <cell r="J139">
            <v>2</v>
          </cell>
          <cell r="K139" t="str">
            <v>RP-177</v>
          </cell>
        </row>
        <row r="140">
          <cell r="A140">
            <v>138</v>
          </cell>
          <cell r="B140" t="str">
            <v>HUALLPA HUAYIN, INCA ARMANAN, TARARGUA</v>
          </cell>
          <cell r="C140" t="str">
            <v>HUAMALIES</v>
          </cell>
          <cell r="D140" t="str">
            <v>JACAS GRANDE</v>
          </cell>
          <cell r="J140">
            <v>2</v>
          </cell>
          <cell r="K140" t="str">
            <v>RP-178</v>
          </cell>
        </row>
        <row r="141">
          <cell r="A141">
            <v>139</v>
          </cell>
          <cell r="B141" t="str">
            <v>HUARACAYOG, MANZANA PAMPA, ROSA PAMPA, SENGAYOC, TIO PAMPA</v>
          </cell>
          <cell r="C141" t="str">
            <v>HUAMALIES</v>
          </cell>
          <cell r="D141" t="str">
            <v>JACAS GRANDE</v>
          </cell>
          <cell r="J141">
            <v>2</v>
          </cell>
          <cell r="K141" t="str">
            <v>RP-179</v>
          </cell>
        </row>
        <row r="142">
          <cell r="A142">
            <v>140</v>
          </cell>
          <cell r="B142" t="str">
            <v>ICHIC HUACASH, MATANZA, URUPAYOJ</v>
          </cell>
          <cell r="C142" t="str">
            <v>HUAMALIES</v>
          </cell>
          <cell r="D142" t="str">
            <v>JACAS GRANDE</v>
          </cell>
          <cell r="J142">
            <v>2</v>
          </cell>
          <cell r="K142" t="str">
            <v>RP-180</v>
          </cell>
        </row>
        <row r="143">
          <cell r="A143">
            <v>141</v>
          </cell>
          <cell r="B143" t="str">
            <v>LIULICUCHO, LIULIPAMPA, SOGO PATAC</v>
          </cell>
          <cell r="C143" t="str">
            <v>HUAMALIES</v>
          </cell>
          <cell r="D143" t="str">
            <v>JACAS GRANDE</v>
          </cell>
          <cell r="J143">
            <v>2</v>
          </cell>
          <cell r="K143" t="str">
            <v>RP-181</v>
          </cell>
        </row>
        <row r="144">
          <cell r="A144">
            <v>142</v>
          </cell>
          <cell r="B144" t="str">
            <v>QUIROPATAY ALTO, RUMICHACA, SEGSI</v>
          </cell>
          <cell r="C144" t="str">
            <v>HUAMALIES</v>
          </cell>
          <cell r="D144" t="str">
            <v>JACAS GRANDE</v>
          </cell>
          <cell r="J144">
            <v>2</v>
          </cell>
          <cell r="K144" t="str">
            <v>RP-182</v>
          </cell>
        </row>
        <row r="145">
          <cell r="A145">
            <v>143</v>
          </cell>
          <cell r="B145" t="str">
            <v>RUMIHUAIN</v>
          </cell>
          <cell r="C145" t="str">
            <v>HUAMALIES</v>
          </cell>
          <cell r="D145" t="str">
            <v>JACAS GRANDE</v>
          </cell>
          <cell r="J145">
            <v>2</v>
          </cell>
          <cell r="K145" t="str">
            <v>RP-183</v>
          </cell>
        </row>
        <row r="146">
          <cell r="A146">
            <v>144</v>
          </cell>
          <cell r="B146" t="str">
            <v>LOURDES</v>
          </cell>
          <cell r="C146" t="str">
            <v>HUAMALIES</v>
          </cell>
          <cell r="D146" t="str">
            <v>JIRCAN</v>
          </cell>
          <cell r="J146">
            <v>2</v>
          </cell>
          <cell r="K146" t="str">
            <v>RP-184</v>
          </cell>
        </row>
        <row r="147">
          <cell r="A147">
            <v>145</v>
          </cell>
          <cell r="B147" t="str">
            <v>MINAS</v>
          </cell>
          <cell r="C147" t="str">
            <v>HUAMALIES</v>
          </cell>
          <cell r="D147" t="str">
            <v>JIRCAN</v>
          </cell>
          <cell r="J147">
            <v>2</v>
          </cell>
          <cell r="K147" t="str">
            <v>RP-185</v>
          </cell>
        </row>
        <row r="148">
          <cell r="A148">
            <v>146</v>
          </cell>
          <cell r="B148" t="str">
            <v>TARAPAMPA</v>
          </cell>
          <cell r="C148" t="str">
            <v>HUAMALIES</v>
          </cell>
          <cell r="D148" t="str">
            <v>JIRCAN</v>
          </cell>
          <cell r="J148">
            <v>2</v>
          </cell>
          <cell r="K148" t="str">
            <v>RP-186</v>
          </cell>
        </row>
        <row r="149">
          <cell r="A149">
            <v>147</v>
          </cell>
          <cell r="B149" t="str">
            <v>PIRUSH</v>
          </cell>
          <cell r="C149" t="str">
            <v>HUAMALIES</v>
          </cell>
          <cell r="D149" t="str">
            <v>JIRCAN</v>
          </cell>
          <cell r="J149">
            <v>2</v>
          </cell>
          <cell r="K149" t="str">
            <v>RP-187</v>
          </cell>
        </row>
        <row r="150">
          <cell r="A150">
            <v>148</v>
          </cell>
          <cell r="B150" t="str">
            <v>WAKA RUMI</v>
          </cell>
          <cell r="C150" t="str">
            <v>HUAMALIES</v>
          </cell>
          <cell r="D150" t="str">
            <v>JIRCAN</v>
          </cell>
          <cell r="J150">
            <v>2</v>
          </cell>
          <cell r="K150" t="str">
            <v>RP-188</v>
          </cell>
        </row>
        <row r="151">
          <cell r="A151">
            <v>149</v>
          </cell>
          <cell r="B151" t="str">
            <v>HOGO SHIHUA, CHAPAGAGA, RASACUCHO</v>
          </cell>
          <cell r="C151" t="str">
            <v>HUAMALIES</v>
          </cell>
          <cell r="D151" t="str">
            <v>MIRAFLORES/PUÑOS</v>
          </cell>
          <cell r="J151">
            <v>2</v>
          </cell>
          <cell r="K151" t="str">
            <v>RP-189</v>
          </cell>
        </row>
        <row r="152">
          <cell r="A152">
            <v>150</v>
          </cell>
          <cell r="B152" t="str">
            <v>MARCACHA</v>
          </cell>
          <cell r="C152" t="str">
            <v>HUAMALIES</v>
          </cell>
          <cell r="D152" t="str">
            <v>MIRAFLORES</v>
          </cell>
          <cell r="J152">
            <v>2</v>
          </cell>
          <cell r="K152" t="str">
            <v>RP-190</v>
          </cell>
        </row>
        <row r="153">
          <cell r="A153">
            <v>151</v>
          </cell>
          <cell r="B153" t="str">
            <v>JOCOTO</v>
          </cell>
          <cell r="C153" t="str">
            <v>HUAMALIES</v>
          </cell>
          <cell r="D153" t="str">
            <v>PUNCHAO</v>
          </cell>
          <cell r="J153">
            <v>2</v>
          </cell>
          <cell r="K153" t="str">
            <v>RP-191</v>
          </cell>
        </row>
        <row r="154">
          <cell r="A154">
            <v>152</v>
          </cell>
          <cell r="B154" t="str">
            <v>RANRACANCHA</v>
          </cell>
          <cell r="C154" t="str">
            <v>HUAMALIES</v>
          </cell>
          <cell r="D154" t="str">
            <v>PUNCHAO</v>
          </cell>
          <cell r="J154">
            <v>2</v>
          </cell>
          <cell r="K154" t="str">
            <v>RP-192</v>
          </cell>
        </row>
        <row r="155">
          <cell r="A155">
            <v>153</v>
          </cell>
          <cell r="B155" t="str">
            <v>CHUSPICANCHA, FRAI MARTIN, SAN JOSE</v>
          </cell>
          <cell r="C155" t="str">
            <v>HUAMALIES</v>
          </cell>
          <cell r="D155" t="str">
            <v>PUÑOS</v>
          </cell>
          <cell r="J155">
            <v>2</v>
          </cell>
          <cell r="K155" t="str">
            <v>RP-193</v>
          </cell>
        </row>
        <row r="156">
          <cell r="A156">
            <v>154</v>
          </cell>
          <cell r="B156" t="str">
            <v>COCHA PAMPA - PACCHAC</v>
          </cell>
          <cell r="C156" t="str">
            <v>HUAMALIES</v>
          </cell>
          <cell r="D156" t="str">
            <v>PUÑOS</v>
          </cell>
          <cell r="J156">
            <v>2</v>
          </cell>
          <cell r="K156" t="str">
            <v>RP-194</v>
          </cell>
        </row>
        <row r="157">
          <cell r="A157">
            <v>155</v>
          </cell>
          <cell r="B157" t="str">
            <v>CORAZON DE JESUS, ILLAMACHAY, PUYASH, YANA PACCHA</v>
          </cell>
          <cell r="C157" t="str">
            <v>HUAMALIES</v>
          </cell>
          <cell r="D157" t="str">
            <v>PUÑOS</v>
          </cell>
          <cell r="J157">
            <v>2</v>
          </cell>
          <cell r="K157" t="str">
            <v>RP-195</v>
          </cell>
        </row>
        <row r="158">
          <cell r="A158">
            <v>156</v>
          </cell>
          <cell r="B158" t="str">
            <v>ESPERANZA SECTOR 1 Y 2, SAN PEDRO</v>
          </cell>
          <cell r="C158" t="str">
            <v>HUAMALIES</v>
          </cell>
          <cell r="D158" t="str">
            <v>PUÑOS</v>
          </cell>
          <cell r="J158">
            <v>2</v>
          </cell>
          <cell r="K158" t="str">
            <v>RP-196</v>
          </cell>
        </row>
        <row r="159">
          <cell r="A159">
            <v>157</v>
          </cell>
          <cell r="B159" t="str">
            <v>HUALICANCHA, SAGSHACANCHA</v>
          </cell>
          <cell r="C159" t="str">
            <v>HUAMALIES</v>
          </cell>
          <cell r="D159" t="str">
            <v>PUÑOS</v>
          </cell>
          <cell r="J159">
            <v>2</v>
          </cell>
          <cell r="K159" t="str">
            <v>RP-197</v>
          </cell>
        </row>
        <row r="160">
          <cell r="A160">
            <v>158</v>
          </cell>
          <cell r="B160" t="str">
            <v>JUPAY SALTANAN</v>
          </cell>
          <cell r="C160" t="str">
            <v>HUAMALIES</v>
          </cell>
          <cell r="D160" t="str">
            <v>PUÑOS</v>
          </cell>
          <cell r="J160">
            <v>2</v>
          </cell>
          <cell r="K160" t="str">
            <v>RP-198</v>
          </cell>
        </row>
        <row r="161">
          <cell r="A161">
            <v>159</v>
          </cell>
          <cell r="B161" t="str">
            <v>NIÑO JESUS</v>
          </cell>
          <cell r="C161" t="str">
            <v>HUAMALIES</v>
          </cell>
          <cell r="D161" t="str">
            <v>PUÑOS</v>
          </cell>
          <cell r="J161">
            <v>2</v>
          </cell>
          <cell r="K161" t="str">
            <v>RP-199</v>
          </cell>
        </row>
        <row r="162">
          <cell r="A162">
            <v>160</v>
          </cell>
          <cell r="B162" t="str">
            <v>RAZURI, SAN ISIDRO</v>
          </cell>
          <cell r="C162" t="str">
            <v>HUAMALIES</v>
          </cell>
          <cell r="D162" t="str">
            <v>PUÑOS</v>
          </cell>
          <cell r="J162">
            <v>2</v>
          </cell>
          <cell r="K162" t="str">
            <v>RP-200</v>
          </cell>
        </row>
        <row r="163">
          <cell r="A163">
            <v>161</v>
          </cell>
          <cell r="B163" t="str">
            <v>SAN PABLO</v>
          </cell>
          <cell r="C163" t="str">
            <v>HUAMALIES</v>
          </cell>
          <cell r="D163" t="str">
            <v>PUÑOS</v>
          </cell>
          <cell r="J163">
            <v>2</v>
          </cell>
          <cell r="K163" t="str">
            <v>RP-201</v>
          </cell>
        </row>
        <row r="164">
          <cell r="A164">
            <v>162</v>
          </cell>
          <cell r="B164" t="str">
            <v>USHNO</v>
          </cell>
          <cell r="C164" t="str">
            <v>HUAMALIES</v>
          </cell>
          <cell r="D164" t="str">
            <v>PUÑOS</v>
          </cell>
          <cell r="J164">
            <v>2</v>
          </cell>
          <cell r="K164" t="str">
            <v>RP-203</v>
          </cell>
        </row>
        <row r="165">
          <cell r="A165">
            <v>163</v>
          </cell>
          <cell r="B165" t="str">
            <v>CASA CRUZ, QUITAPAMPA</v>
          </cell>
          <cell r="C165" t="str">
            <v>HUAMALIES</v>
          </cell>
          <cell r="D165" t="str">
            <v>SINGA</v>
          </cell>
          <cell r="J165">
            <v>2</v>
          </cell>
          <cell r="K165" t="str">
            <v>RP-204</v>
          </cell>
        </row>
        <row r="166">
          <cell r="A166">
            <v>164</v>
          </cell>
          <cell r="B166" t="str">
            <v>BARRIO SUSUPILLO SECTOR 1 Y 2</v>
          </cell>
          <cell r="C166" t="str">
            <v>HUAMALIES</v>
          </cell>
          <cell r="D166" t="str">
            <v>TANTAMAYO</v>
          </cell>
          <cell r="J166">
            <v>2</v>
          </cell>
          <cell r="K166" t="str">
            <v>RP-207</v>
          </cell>
        </row>
        <row r="167">
          <cell r="A167">
            <v>165</v>
          </cell>
          <cell r="B167" t="str">
            <v>YANUNA</v>
          </cell>
          <cell r="C167" t="str">
            <v>HUAMALIES</v>
          </cell>
          <cell r="D167" t="str">
            <v>TANTAMAYO</v>
          </cell>
          <cell r="J167">
            <v>2</v>
          </cell>
          <cell r="K167" t="str">
            <v>RP-208</v>
          </cell>
        </row>
        <row r="168">
          <cell r="A168">
            <v>166</v>
          </cell>
          <cell r="B168" t="str">
            <v>QUISWARCANCHA</v>
          </cell>
          <cell r="C168" t="str">
            <v>LAURICOCHA</v>
          </cell>
          <cell r="D168" t="str">
            <v>BAÑOS</v>
          </cell>
          <cell r="J168">
            <v>2</v>
          </cell>
          <cell r="K168" t="str">
            <v>RP-35</v>
          </cell>
        </row>
        <row r="169">
          <cell r="A169">
            <v>167</v>
          </cell>
          <cell r="B169" t="str">
            <v>HUALHUA -URURUPA</v>
          </cell>
          <cell r="C169" t="str">
            <v>HUANUCO</v>
          </cell>
          <cell r="D169" t="str">
            <v>YARUMAYO</v>
          </cell>
          <cell r="J169">
            <v>2</v>
          </cell>
          <cell r="K169" t="str">
            <v>RP-18</v>
          </cell>
        </row>
        <row r="170">
          <cell r="A170">
            <v>168</v>
          </cell>
          <cell r="B170" t="str">
            <v>ROSAPAMPA</v>
          </cell>
          <cell r="C170" t="str">
            <v>HUANUCO</v>
          </cell>
          <cell r="D170" t="str">
            <v>YARUMAYO</v>
          </cell>
          <cell r="J170">
            <v>2</v>
          </cell>
          <cell r="K170" t="str">
            <v>RP-22</v>
          </cell>
        </row>
        <row r="171">
          <cell r="A171">
            <v>169</v>
          </cell>
          <cell r="B171" t="str">
            <v>SHOCSHA</v>
          </cell>
          <cell r="C171" t="str">
            <v>LAURICOCHA</v>
          </cell>
          <cell r="D171" t="str">
            <v>JESUS</v>
          </cell>
          <cell r="J171">
            <v>2</v>
          </cell>
          <cell r="K171" t="str">
            <v>RP-27</v>
          </cell>
        </row>
        <row r="172">
          <cell r="A172">
            <v>170</v>
          </cell>
          <cell r="B172" t="str">
            <v>JEGNAPATAY</v>
          </cell>
          <cell r="C172" t="str">
            <v>YAROWILCA</v>
          </cell>
          <cell r="D172" t="str">
            <v>CHORAS</v>
          </cell>
          <cell r="J172">
            <v>2</v>
          </cell>
          <cell r="K172" t="str">
            <v>RP-63</v>
          </cell>
        </row>
        <row r="173">
          <cell r="A173">
            <v>171</v>
          </cell>
          <cell r="B173" t="str">
            <v>YUNCAHUARMI</v>
          </cell>
          <cell r="C173" t="str">
            <v>YAROWILCA</v>
          </cell>
          <cell r="D173" t="str">
            <v>CHORAS</v>
          </cell>
          <cell r="J173">
            <v>2</v>
          </cell>
          <cell r="K173" t="str">
            <v>RP-78</v>
          </cell>
        </row>
        <row r="174">
          <cell r="A174">
            <v>172</v>
          </cell>
          <cell r="B174" t="str">
            <v>SAN FRANCISCO ALTO Y BAJO</v>
          </cell>
          <cell r="C174" t="str">
            <v>YAROWILCA</v>
          </cell>
          <cell r="D174" t="str">
            <v>OBAS</v>
          </cell>
          <cell r="J174">
            <v>2</v>
          </cell>
          <cell r="K174" t="str">
            <v>RP-91</v>
          </cell>
        </row>
        <row r="175">
          <cell r="A175">
            <v>173</v>
          </cell>
          <cell r="B175" t="str">
            <v>TAURIPACAY</v>
          </cell>
          <cell r="C175" t="str">
            <v>YAROWILCA</v>
          </cell>
          <cell r="D175" t="str">
            <v>PAMPAMARCA</v>
          </cell>
          <cell r="J175">
            <v>2</v>
          </cell>
          <cell r="K175" t="str">
            <v>RP-98</v>
          </cell>
        </row>
        <row r="176">
          <cell r="A176">
            <v>174</v>
          </cell>
          <cell r="B176" t="str">
            <v>GUERRA PAMPA-SHILIN-WALAMARCA</v>
          </cell>
          <cell r="C176" t="str">
            <v>HUAMALIES</v>
          </cell>
          <cell r="D176" t="str">
            <v>LLATA</v>
          </cell>
          <cell r="J176">
            <v>2</v>
          </cell>
          <cell r="K176" t="str">
            <v>RP-152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_120mm2"/>
      <sheetName val="CAP-95mm2 "/>
      <sheetName val="CAP-120mm2"/>
      <sheetName val="pheasant"/>
      <sheetName val="MALLA DE TIERRA"/>
      <sheetName val="BASE"/>
      <sheetName val="CTGART"/>
      <sheetName val="Analisis de la T.C. - 2.2"/>
      <sheetName val="Aux. Disgregados"/>
      <sheetName val="DATOS DE CAMPO"/>
      <sheetName val="FORMA-RL1"/>
      <sheetName val="FORMA-SE2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Presupuesto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Impuestos"/>
      <sheetName val="Montaje."/>
      <sheetName val="PTTOREDES"/>
      <sheetName val="QURR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EVAL"/>
      <sheetName val="LINEAS"/>
      <sheetName val="Hoja4"/>
      <sheetName val="FP"/>
      <sheetName val="Hoja1"/>
      <sheetName val="CENSO93"/>
      <sheetName val="HIDRANDINA"/>
      <sheetName val="Rel_Loc"/>
      <sheetName val="data"/>
      <sheetName val="Valorizacion"/>
      <sheetName val="desagregado"/>
      <sheetName val="Valorizacion (SIGMA)"/>
      <sheetName val="desagregado (SIGMA)"/>
      <sheetName val="CONTROL."/>
      <sheetName val="DETALLADO (2)"/>
      <sheetName val="CONTROL"/>
      <sheetName val="PlanillaRP"/>
      <sheetName val="Metrado RP"/>
      <sheetName val="DATOS_xLOC"/>
      <sheetName val="MONT. RP-Z1B"/>
      <sheetName val="RES. GENERAL-Z1B"/>
      <sheetName val="17"/>
      <sheetName val="18"/>
      <sheetName val="19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54"/>
      <sheetName val="166"/>
      <sheetName val="169"/>
      <sheetName val="PlanillaLP"/>
      <sheetName val="Metrado LP"/>
      <sheetName val="MONT. LP"/>
      <sheetName val="RES. GENERAL"/>
      <sheetName val="05"/>
      <sheetName val="07"/>
      <sheetName val="49"/>
      <sheetName val="52"/>
      <sheetName val="65"/>
      <sheetName val="73"/>
      <sheetName val="74"/>
      <sheetName val="76"/>
      <sheetName val="78"/>
      <sheetName val="79"/>
      <sheetName val="80"/>
      <sheetName val="CALENDARIO"/>
      <sheetName val="Model"/>
      <sheetName val="1"/>
      <sheetName val="LIMA-CANTA"/>
      <sheetName val="RESUMEN"/>
      <sheetName val="RDP SUMINISTRO"/>
      <sheetName val="RDP MONTAJE"/>
      <sheetName val="RDS SUMINISTRO"/>
      <sheetName val="RDS MONTAJE"/>
      <sheetName val="CAP-95mm2_2"/>
      <sheetName val="MALLA_DE_TIERRA2"/>
      <sheetName val="Analisis_de_la_T_C__-_2_22"/>
      <sheetName val="Aux__Disgregados2"/>
      <sheetName val="DATOS_DE_CAMPO2"/>
      <sheetName val="E-4_(2)2"/>
      <sheetName val="Tipo_de_Cambio"/>
      <sheetName val="FORMA-_RE1"/>
      <sheetName val="AMC_Margin_Setting_v_2_0_0"/>
      <sheetName val="Vers_C"/>
      <sheetName val="TRANSPORTE"/>
      <sheetName val="#¡ref"/>
      <sheetName val="POBLACION"/>
      <sheetName val="Datos de Entrada"/>
      <sheetName val="Macro RP"/>
      <sheetName val="Montaje_"/>
      <sheetName val="BDATOS"/>
      <sheetName val="산근"/>
      <sheetName val="Salary Schedules"/>
      <sheetName val="tolva hora"/>
      <sheetName val="variables"/>
    </sheetNames>
    <sheetDataSet>
      <sheetData sheetId="0" refreshError="1"/>
      <sheetData sheetId="1">
        <row r="3">
          <cell r="B3" t="str">
            <v>( ALEACION DE ALUMINIO ACCC 120 mm²)</v>
          </cell>
        </row>
      </sheetData>
      <sheetData sheetId="2" refreshError="1"/>
      <sheetData sheetId="3">
        <row r="3">
          <cell r="B3" t="str">
            <v>( ALEACION DE ALUMINIO ACCC 120 mm²)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">
          <cell r="B3" t="str">
            <v>( ALEACION DE ALUMINIO ACCC 120 mm²)</v>
          </cell>
        </row>
      </sheetData>
      <sheetData sheetId="48">
        <row r="3">
          <cell r="B3" t="str">
            <v>( ALEACION DE ALUMINIO ACCC 120 mm²)</v>
          </cell>
        </row>
      </sheetData>
      <sheetData sheetId="49">
        <row r="3">
          <cell r="B3" t="str">
            <v>( ALEACION DE ALUMINIO ACCC 120 mm²)</v>
          </cell>
        </row>
      </sheetData>
      <sheetData sheetId="50">
        <row r="3">
          <cell r="B3" t="str">
            <v>( ALEACION DE ALUMINIO ACCC 120 mm²)</v>
          </cell>
        </row>
      </sheetData>
      <sheetData sheetId="51">
        <row r="3">
          <cell r="B3" t="str">
            <v>( ALEACION DE ALUMINIO ACCC 120 mm²)</v>
          </cell>
        </row>
      </sheetData>
      <sheetData sheetId="52">
        <row r="3">
          <cell r="B3" t="str">
            <v>( ALEACION DE ALUMINIO ACCC 120 mm²)</v>
          </cell>
        </row>
      </sheetData>
      <sheetData sheetId="53">
        <row r="3">
          <cell r="B3" t="str">
            <v>( ALEACION DE ALUMINIO ACCC 120 mm²)</v>
          </cell>
        </row>
      </sheetData>
      <sheetData sheetId="54">
        <row r="3">
          <cell r="B3" t="str">
            <v>( ALEACION DE ALUMINIO ACCC 120 mm²)</v>
          </cell>
        </row>
      </sheetData>
      <sheetData sheetId="55">
        <row r="3">
          <cell r="B3" t="str">
            <v>( ALEACION DE ALUMINIO ACCC 120 mm²)</v>
          </cell>
        </row>
      </sheetData>
      <sheetData sheetId="56">
        <row r="3">
          <cell r="B3" t="str">
            <v>( ALEACION DE ALUMINIO ACCC 120 mm²)</v>
          </cell>
        </row>
      </sheetData>
      <sheetData sheetId="57">
        <row r="3">
          <cell r="B3" t="str">
            <v>( ALEACION DE ALUMINIO ACCC 120 mm²)</v>
          </cell>
        </row>
      </sheetData>
      <sheetData sheetId="58">
        <row r="3">
          <cell r="B3" t="str">
            <v>( ALEACION DE ALUMINIO ACCC 120 mm²)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3">
          <cell r="B3" t="str">
            <v>Mes</v>
          </cell>
        </row>
      </sheetData>
      <sheetData sheetId="93">
        <row r="3">
          <cell r="B3" t="str">
            <v>Mes</v>
          </cell>
        </row>
      </sheetData>
      <sheetData sheetId="94">
        <row r="3">
          <cell r="B3" t="str">
            <v>Mes</v>
          </cell>
        </row>
      </sheetData>
      <sheetData sheetId="95">
        <row r="3">
          <cell r="B3" t="str">
            <v>Mes</v>
          </cell>
        </row>
      </sheetData>
      <sheetData sheetId="96">
        <row r="3">
          <cell r="B3" t="str">
            <v>Mes</v>
          </cell>
        </row>
      </sheetData>
      <sheetData sheetId="97">
        <row r="3">
          <cell r="B3" t="str">
            <v>Mes</v>
          </cell>
        </row>
      </sheetData>
      <sheetData sheetId="98">
        <row r="3">
          <cell r="B3" t="str">
            <v>Mes</v>
          </cell>
        </row>
      </sheetData>
      <sheetData sheetId="99">
        <row r="3">
          <cell r="B3" t="str">
            <v>Mes</v>
          </cell>
        </row>
      </sheetData>
      <sheetData sheetId="100">
        <row r="3">
          <cell r="B3" t="str">
            <v>Mes</v>
          </cell>
        </row>
      </sheetData>
      <sheetData sheetId="101">
        <row r="3">
          <cell r="B3" t="str">
            <v>Mes</v>
          </cell>
        </row>
      </sheetData>
      <sheetData sheetId="102">
        <row r="3">
          <cell r="B3" t="str">
            <v>Mes</v>
          </cell>
        </row>
      </sheetData>
      <sheetData sheetId="103">
        <row r="3">
          <cell r="B3" t="str">
            <v>Mes</v>
          </cell>
        </row>
      </sheetData>
      <sheetData sheetId="104">
        <row r="3">
          <cell r="B3" t="str">
            <v>Mes</v>
          </cell>
        </row>
      </sheetData>
      <sheetData sheetId="105">
        <row r="3">
          <cell r="B3" t="str">
            <v>Mes</v>
          </cell>
        </row>
      </sheetData>
      <sheetData sheetId="106">
        <row r="3">
          <cell r="B3" t="str">
            <v>Mes</v>
          </cell>
        </row>
      </sheetData>
      <sheetData sheetId="107">
        <row r="3">
          <cell r="B3" t="str">
            <v>Mes</v>
          </cell>
        </row>
      </sheetData>
      <sheetData sheetId="108">
        <row r="9">
          <cell r="E9">
            <v>0</v>
          </cell>
        </row>
      </sheetData>
      <sheetData sheetId="109">
        <row r="3">
          <cell r="B3" t="str">
            <v>Mes</v>
          </cell>
        </row>
      </sheetData>
      <sheetData sheetId="110">
        <row r="3">
          <cell r="B3" t="str">
            <v>Mes</v>
          </cell>
        </row>
      </sheetData>
      <sheetData sheetId="111">
        <row r="3">
          <cell r="B3" t="str">
            <v>Mes</v>
          </cell>
        </row>
      </sheetData>
      <sheetData sheetId="112">
        <row r="3">
          <cell r="B3" t="str">
            <v>Mes</v>
          </cell>
        </row>
      </sheetData>
      <sheetData sheetId="113">
        <row r="3">
          <cell r="B3" t="str">
            <v>Mes</v>
          </cell>
        </row>
      </sheetData>
      <sheetData sheetId="114">
        <row r="3">
          <cell r="B3" t="str">
            <v>Mes</v>
          </cell>
        </row>
      </sheetData>
      <sheetData sheetId="115">
        <row r="3">
          <cell r="B3" t="str">
            <v>Mes</v>
          </cell>
        </row>
      </sheetData>
      <sheetData sheetId="116">
        <row r="3">
          <cell r="B3" t="str">
            <v>Mes</v>
          </cell>
        </row>
      </sheetData>
      <sheetData sheetId="117">
        <row r="9">
          <cell r="E9">
            <v>0</v>
          </cell>
        </row>
      </sheetData>
      <sheetData sheetId="118">
        <row r="9">
          <cell r="E9">
            <v>0</v>
          </cell>
        </row>
      </sheetData>
      <sheetData sheetId="119"/>
      <sheetData sheetId="120">
        <row r="3">
          <cell r="B3" t="str">
            <v>Mes</v>
          </cell>
        </row>
      </sheetData>
      <sheetData sheetId="121">
        <row r="3">
          <cell r="B3" t="str">
            <v>Mes</v>
          </cell>
        </row>
      </sheetData>
      <sheetData sheetId="122">
        <row r="3">
          <cell r="B3" t="str">
            <v>Mes</v>
          </cell>
        </row>
      </sheetData>
      <sheetData sheetId="123">
        <row r="3">
          <cell r="B3" t="str">
            <v>Mes</v>
          </cell>
        </row>
      </sheetData>
      <sheetData sheetId="124">
        <row r="9">
          <cell r="E9">
            <v>0</v>
          </cell>
        </row>
      </sheetData>
      <sheetData sheetId="125">
        <row r="9">
          <cell r="E9">
            <v>0</v>
          </cell>
        </row>
      </sheetData>
      <sheetData sheetId="126">
        <row r="9">
          <cell r="E9">
            <v>0</v>
          </cell>
        </row>
      </sheetData>
      <sheetData sheetId="127">
        <row r="3">
          <cell r="B3" t="str">
            <v>Mes</v>
          </cell>
        </row>
      </sheetData>
      <sheetData sheetId="128">
        <row r="9">
          <cell r="E9">
            <v>0</v>
          </cell>
        </row>
      </sheetData>
      <sheetData sheetId="129">
        <row r="3">
          <cell r="B3" t="str">
            <v>Mes</v>
          </cell>
        </row>
      </sheetData>
      <sheetData sheetId="130">
        <row r="3">
          <cell r="B3" t="str">
            <v>Mes</v>
          </cell>
        </row>
      </sheetData>
      <sheetData sheetId="131">
        <row r="3">
          <cell r="B3" t="str">
            <v>Mes</v>
          </cell>
        </row>
      </sheetData>
      <sheetData sheetId="132">
        <row r="3">
          <cell r="B3" t="str">
            <v>Mes</v>
          </cell>
        </row>
      </sheetData>
      <sheetData sheetId="133">
        <row r="3">
          <cell r="B3" t="str">
            <v>( ALEACION DE ALUMINIO ACCC 120 mm²)</v>
          </cell>
        </row>
      </sheetData>
      <sheetData sheetId="134">
        <row r="3">
          <cell r="B3" t="str">
            <v>Mes</v>
          </cell>
        </row>
      </sheetData>
      <sheetData sheetId="135">
        <row r="3">
          <cell r="B3" t="str">
            <v>Mes</v>
          </cell>
        </row>
      </sheetData>
      <sheetData sheetId="136">
        <row r="3">
          <cell r="B3" t="str">
            <v>Mes</v>
          </cell>
        </row>
      </sheetData>
      <sheetData sheetId="137">
        <row r="3">
          <cell r="B3" t="str">
            <v>Mes</v>
          </cell>
        </row>
      </sheetData>
      <sheetData sheetId="138">
        <row r="3">
          <cell r="B3" t="str">
            <v>Mes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>
        <row r="9">
          <cell r="E9">
            <v>119954.02999999997</v>
          </cell>
        </row>
      </sheetData>
      <sheetData sheetId="144"/>
      <sheetData sheetId="145"/>
      <sheetData sheetId="146">
        <row r="3">
          <cell r="B3" t="str">
            <v>( ALEACION DE ALUMINIO ACCC 120 mm²)</v>
          </cell>
        </row>
      </sheetData>
      <sheetData sheetId="147"/>
      <sheetData sheetId="148">
        <row r="3">
          <cell r="B3" t="str">
            <v>( ALEACION DE ALUMINIO ACCC 120 mm²)</v>
          </cell>
        </row>
      </sheetData>
      <sheetData sheetId="149"/>
      <sheetData sheetId="150"/>
      <sheetData sheetId="151"/>
      <sheetData sheetId="152"/>
      <sheetData sheetId="153">
        <row r="3">
          <cell r="B3" t="str">
            <v>( ALEACION DE ALUMINIO ACCC 120 mm²)</v>
          </cell>
        </row>
      </sheetData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TOTAL"/>
      <sheetName val="RES-GRAL OBRA"/>
      <sheetName val="RG"/>
      <sheetName val="GG Contr."/>
      <sheetName val="RES-LP"/>
      <sheetName val="Mtdo-Ppto LP"/>
      <sheetName val="FP LP"/>
      <sheetName val="RES-RP"/>
      <sheetName val="Mtdo-Ppto RP"/>
      <sheetName val="FP RP"/>
      <sheetName val="RES-RS"/>
      <sheetName val="Mtdo-Ppto RS"/>
      <sheetName val="FP RS"/>
      <sheetName val="RES- SFV"/>
      <sheetName val="Mtdo-Ppto SFV"/>
      <sheetName val="FP  SFV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8">
          <cell r="L18">
            <v>10</v>
          </cell>
        </row>
        <row r="19">
          <cell r="L19">
            <v>0</v>
          </cell>
        </row>
        <row r="20">
          <cell r="L20">
            <v>2</v>
          </cell>
        </row>
        <row r="21">
          <cell r="L21">
            <v>3</v>
          </cell>
        </row>
        <row r="24">
          <cell r="L24">
            <v>1</v>
          </cell>
        </row>
        <row r="25">
          <cell r="L25">
            <v>13</v>
          </cell>
        </row>
        <row r="26">
          <cell r="L26">
            <v>11</v>
          </cell>
        </row>
        <row r="27">
          <cell r="L27">
            <v>14</v>
          </cell>
        </row>
        <row r="30">
          <cell r="L30">
            <v>0</v>
          </cell>
        </row>
        <row r="33">
          <cell r="L33">
            <v>0</v>
          </cell>
        </row>
        <row r="34">
          <cell r="L34">
            <v>5</v>
          </cell>
        </row>
        <row r="37">
          <cell r="L37">
            <v>5</v>
          </cell>
        </row>
        <row r="38">
          <cell r="L38">
            <v>60</v>
          </cell>
        </row>
        <row r="39">
          <cell r="L39">
            <v>5</v>
          </cell>
        </row>
        <row r="42">
          <cell r="L42">
            <v>24</v>
          </cell>
        </row>
        <row r="43">
          <cell r="L43">
            <v>16</v>
          </cell>
        </row>
        <row r="44">
          <cell r="L44">
            <v>50</v>
          </cell>
        </row>
        <row r="46">
          <cell r="L46">
            <v>8</v>
          </cell>
        </row>
        <row r="49">
          <cell r="L49">
            <v>23</v>
          </cell>
        </row>
        <row r="50">
          <cell r="L50">
            <v>23</v>
          </cell>
        </row>
        <row r="53">
          <cell r="L53">
            <v>3.99</v>
          </cell>
        </row>
        <row r="56">
          <cell r="L56">
            <v>46</v>
          </cell>
        </row>
        <row r="57">
          <cell r="L57">
            <v>40</v>
          </cell>
        </row>
        <row r="58">
          <cell r="L58">
            <v>225</v>
          </cell>
        </row>
        <row r="59">
          <cell r="L59">
            <v>22</v>
          </cell>
        </row>
        <row r="60">
          <cell r="L60">
            <v>3</v>
          </cell>
        </row>
        <row r="61">
          <cell r="L61">
            <v>13.799999999999999</v>
          </cell>
        </row>
        <row r="64">
          <cell r="L64">
            <v>431.5</v>
          </cell>
        </row>
        <row r="67">
          <cell r="L67">
            <v>20</v>
          </cell>
        </row>
        <row r="68">
          <cell r="L68">
            <v>15</v>
          </cell>
        </row>
        <row r="69">
          <cell r="L69">
            <v>23</v>
          </cell>
        </row>
        <row r="70">
          <cell r="L70">
            <v>30</v>
          </cell>
        </row>
        <row r="71">
          <cell r="L71">
            <v>15</v>
          </cell>
        </row>
        <row r="72">
          <cell r="L72">
            <v>7</v>
          </cell>
        </row>
        <row r="73">
          <cell r="L73">
            <v>60</v>
          </cell>
        </row>
        <row r="74">
          <cell r="L74">
            <v>0</v>
          </cell>
        </row>
        <row r="75">
          <cell r="L75">
            <v>20</v>
          </cell>
        </row>
        <row r="76">
          <cell r="L76">
            <v>149</v>
          </cell>
        </row>
        <row r="77">
          <cell r="L77">
            <v>210</v>
          </cell>
        </row>
        <row r="78">
          <cell r="L78">
            <v>17</v>
          </cell>
        </row>
        <row r="79">
          <cell r="L79">
            <v>0</v>
          </cell>
        </row>
        <row r="80">
          <cell r="L80">
            <v>0</v>
          </cell>
        </row>
        <row r="81">
          <cell r="L81">
            <v>0</v>
          </cell>
        </row>
        <row r="82">
          <cell r="L82">
            <v>6</v>
          </cell>
        </row>
        <row r="83">
          <cell r="L83">
            <v>6</v>
          </cell>
        </row>
        <row r="84">
          <cell r="L84">
            <v>6</v>
          </cell>
        </row>
        <row r="87">
          <cell r="L87">
            <v>212</v>
          </cell>
        </row>
        <row r="88">
          <cell r="L88">
            <v>14</v>
          </cell>
        </row>
        <row r="89">
          <cell r="L89">
            <v>72</v>
          </cell>
        </row>
        <row r="90">
          <cell r="L90">
            <v>21</v>
          </cell>
        </row>
        <row r="91">
          <cell r="L91">
            <v>14</v>
          </cell>
        </row>
        <row r="92">
          <cell r="L92">
            <v>14</v>
          </cell>
        </row>
        <row r="93">
          <cell r="L93">
            <v>14</v>
          </cell>
        </row>
        <row r="94">
          <cell r="L94">
            <v>14</v>
          </cell>
        </row>
        <row r="95">
          <cell r="L95">
            <v>14</v>
          </cell>
        </row>
        <row r="96">
          <cell r="L96">
            <v>8</v>
          </cell>
        </row>
        <row r="97">
          <cell r="L97">
            <v>14</v>
          </cell>
        </row>
        <row r="100">
          <cell r="L100">
            <v>45</v>
          </cell>
        </row>
        <row r="101">
          <cell r="L101">
            <v>45</v>
          </cell>
        </row>
        <row r="102">
          <cell r="L102">
            <v>116</v>
          </cell>
        </row>
        <row r="103">
          <cell r="L103">
            <v>45</v>
          </cell>
        </row>
        <row r="104">
          <cell r="L104">
            <v>101</v>
          </cell>
        </row>
        <row r="105">
          <cell r="L105">
            <v>40</v>
          </cell>
        </row>
        <row r="106">
          <cell r="L106">
            <v>58</v>
          </cell>
        </row>
        <row r="107">
          <cell r="L107">
            <v>0</v>
          </cell>
        </row>
        <row r="108">
          <cell r="L108">
            <v>15</v>
          </cell>
        </row>
        <row r="109">
          <cell r="L109">
            <v>135</v>
          </cell>
        </row>
        <row r="112">
          <cell r="L112">
            <v>22</v>
          </cell>
        </row>
        <row r="113">
          <cell r="L113">
            <v>22</v>
          </cell>
        </row>
        <row r="114">
          <cell r="L114">
            <v>12</v>
          </cell>
        </row>
        <row r="115">
          <cell r="L115">
            <v>10</v>
          </cell>
        </row>
        <row r="118">
          <cell r="L118">
            <v>8</v>
          </cell>
        </row>
        <row r="119">
          <cell r="L119">
            <v>1</v>
          </cell>
        </row>
        <row r="120">
          <cell r="L120">
            <v>1</v>
          </cell>
        </row>
        <row r="121">
          <cell r="L121">
            <v>2</v>
          </cell>
        </row>
        <row r="122">
          <cell r="L122">
            <v>3</v>
          </cell>
        </row>
        <row r="125">
          <cell r="L125">
            <v>11</v>
          </cell>
        </row>
        <row r="126">
          <cell r="L126">
            <v>1</v>
          </cell>
        </row>
        <row r="127">
          <cell r="L127">
            <v>0</v>
          </cell>
        </row>
        <row r="128">
          <cell r="L128">
            <v>3</v>
          </cell>
        </row>
        <row r="131">
          <cell r="L131">
            <v>60</v>
          </cell>
        </row>
        <row r="132">
          <cell r="L132">
            <v>128</v>
          </cell>
        </row>
        <row r="133">
          <cell r="L133">
            <v>36</v>
          </cell>
        </row>
        <row r="138">
          <cell r="L138">
            <v>1</v>
          </cell>
        </row>
        <row r="139">
          <cell r="L139">
            <v>12</v>
          </cell>
        </row>
        <row r="140">
          <cell r="L140">
            <v>11</v>
          </cell>
        </row>
        <row r="141">
          <cell r="L141">
            <v>14</v>
          </cell>
        </row>
        <row r="142">
          <cell r="L142">
            <v>0</v>
          </cell>
        </row>
        <row r="143">
          <cell r="L143">
            <v>5</v>
          </cell>
        </row>
        <row r="144">
          <cell r="L144">
            <v>5</v>
          </cell>
        </row>
        <row r="145">
          <cell r="L145">
            <v>20</v>
          </cell>
        </row>
        <row r="146">
          <cell r="L146">
            <v>4</v>
          </cell>
        </row>
        <row r="147">
          <cell r="L147">
            <v>50</v>
          </cell>
        </row>
        <row r="148">
          <cell r="L148">
            <v>22</v>
          </cell>
        </row>
        <row r="149">
          <cell r="L149">
            <v>3.83</v>
          </cell>
        </row>
        <row r="150">
          <cell r="L150">
            <v>0.16</v>
          </cell>
        </row>
        <row r="151">
          <cell r="L151">
            <v>17</v>
          </cell>
        </row>
        <row r="152">
          <cell r="L152">
            <v>5</v>
          </cell>
        </row>
        <row r="153">
          <cell r="L153">
            <v>17</v>
          </cell>
        </row>
        <row r="154">
          <cell r="L154">
            <v>5</v>
          </cell>
        </row>
        <row r="155">
          <cell r="L155">
            <v>14</v>
          </cell>
        </row>
        <row r="156">
          <cell r="L156">
            <v>30</v>
          </cell>
        </row>
        <row r="157">
          <cell r="L157">
            <v>15</v>
          </cell>
        </row>
        <row r="158">
          <cell r="L158">
            <v>0.32</v>
          </cell>
        </row>
        <row r="159">
          <cell r="L159">
            <v>0.12</v>
          </cell>
        </row>
        <row r="160">
          <cell r="L160">
            <v>1</v>
          </cell>
        </row>
        <row r="161">
          <cell r="L161">
            <v>1</v>
          </cell>
        </row>
        <row r="162">
          <cell r="L162">
            <v>3</v>
          </cell>
        </row>
        <row r="163">
          <cell r="L163">
            <v>5</v>
          </cell>
        </row>
        <row r="164">
          <cell r="L164">
            <v>3</v>
          </cell>
        </row>
        <row r="165">
          <cell r="L165">
            <v>1</v>
          </cell>
        </row>
        <row r="166">
          <cell r="L166">
            <v>65</v>
          </cell>
        </row>
        <row r="167">
          <cell r="L167">
            <v>5</v>
          </cell>
        </row>
        <row r="168">
          <cell r="L168">
            <v>0</v>
          </cell>
        </row>
        <row r="169">
          <cell r="L169">
            <v>5</v>
          </cell>
        </row>
        <row r="170">
          <cell r="L170">
            <v>2</v>
          </cell>
        </row>
        <row r="171">
          <cell r="L171">
            <v>3</v>
          </cell>
        </row>
        <row r="172">
          <cell r="L172">
            <v>1</v>
          </cell>
        </row>
        <row r="173">
          <cell r="L173">
            <v>3</v>
          </cell>
        </row>
        <row r="176">
          <cell r="L176">
            <v>41.96</v>
          </cell>
        </row>
        <row r="177">
          <cell r="L177">
            <v>2.2599999999999998</v>
          </cell>
        </row>
        <row r="178">
          <cell r="L178">
            <v>1</v>
          </cell>
        </row>
        <row r="179">
          <cell r="L179">
            <v>13</v>
          </cell>
        </row>
        <row r="180">
          <cell r="L180">
            <v>11</v>
          </cell>
        </row>
        <row r="181">
          <cell r="L181">
            <v>14</v>
          </cell>
        </row>
        <row r="182">
          <cell r="L182">
            <v>0</v>
          </cell>
        </row>
        <row r="183">
          <cell r="L183">
            <v>16.289999999999996</v>
          </cell>
        </row>
        <row r="184">
          <cell r="L184">
            <v>25</v>
          </cell>
        </row>
        <row r="185">
          <cell r="L185">
            <v>0</v>
          </cell>
        </row>
        <row r="186">
          <cell r="L186">
            <v>25</v>
          </cell>
        </row>
        <row r="187">
          <cell r="L187">
            <v>0</v>
          </cell>
        </row>
        <row r="188">
          <cell r="L188">
            <v>4</v>
          </cell>
        </row>
        <row r="191">
          <cell r="L191">
            <v>14.89</v>
          </cell>
        </row>
        <row r="192">
          <cell r="L192">
            <v>0.76</v>
          </cell>
        </row>
        <row r="193">
          <cell r="L193">
            <v>6</v>
          </cell>
        </row>
        <row r="194">
          <cell r="L194">
            <v>8</v>
          </cell>
        </row>
        <row r="195">
          <cell r="L195">
            <v>14.57</v>
          </cell>
        </row>
        <row r="196">
          <cell r="L196">
            <v>0.74</v>
          </cell>
        </row>
        <row r="199">
          <cell r="L199">
            <v>6</v>
          </cell>
        </row>
        <row r="200">
          <cell r="L200">
            <v>4</v>
          </cell>
        </row>
        <row r="201">
          <cell r="L201">
            <v>0</v>
          </cell>
        </row>
        <row r="202">
          <cell r="L202">
            <v>8</v>
          </cell>
        </row>
        <row r="203">
          <cell r="L203">
            <v>0</v>
          </cell>
        </row>
        <row r="204">
          <cell r="L204">
            <v>8</v>
          </cell>
        </row>
        <row r="205">
          <cell r="L205">
            <v>0</v>
          </cell>
        </row>
        <row r="206">
          <cell r="L206">
            <v>17</v>
          </cell>
        </row>
        <row r="207">
          <cell r="L207">
            <v>6</v>
          </cell>
        </row>
        <row r="208">
          <cell r="L208">
            <v>5</v>
          </cell>
        </row>
        <row r="209">
          <cell r="L209">
            <v>2</v>
          </cell>
        </row>
        <row r="210">
          <cell r="L210">
            <v>3</v>
          </cell>
        </row>
        <row r="211">
          <cell r="L211">
            <v>2</v>
          </cell>
        </row>
        <row r="212">
          <cell r="L212">
            <v>2</v>
          </cell>
        </row>
        <row r="213">
          <cell r="L213">
            <v>4</v>
          </cell>
        </row>
        <row r="214">
          <cell r="L214">
            <v>3</v>
          </cell>
        </row>
        <row r="215">
          <cell r="L215">
            <v>2</v>
          </cell>
        </row>
        <row r="216">
          <cell r="L216">
            <v>0</v>
          </cell>
        </row>
        <row r="219">
          <cell r="L219">
            <v>3.99</v>
          </cell>
        </row>
        <row r="222">
          <cell r="L222">
            <v>70.739999999999995</v>
          </cell>
        </row>
        <row r="223">
          <cell r="L223">
            <v>5.6</v>
          </cell>
        </row>
        <row r="224">
          <cell r="L224">
            <v>28</v>
          </cell>
        </row>
        <row r="225">
          <cell r="L225">
            <v>0</v>
          </cell>
        </row>
        <row r="226">
          <cell r="L226">
            <v>15</v>
          </cell>
        </row>
        <row r="227">
          <cell r="L227">
            <v>0</v>
          </cell>
        </row>
        <row r="228">
          <cell r="L228">
            <v>72.38</v>
          </cell>
        </row>
        <row r="231">
          <cell r="L231">
            <v>15</v>
          </cell>
        </row>
        <row r="232">
          <cell r="L232">
            <v>15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A" refreshedDate="45331.514642824077" createdVersion="7" refreshedVersion="7" minRefreshableVersion="3" recordCount="60" xr:uid="{9701D17A-3F67-4C40-800C-BD7A46E5AF30}">
  <cacheSource type="worksheet">
    <worksheetSource ref="A1:AH61" sheet="Hoja6"/>
  </cacheSource>
  <cacheFields count="34">
    <cacheField name="ID" numFmtId="0">
      <sharedItems containsSemiMixedTypes="0" containsString="0" containsNumber="1" containsInteger="1" minValue="1" maxValue="60"/>
    </cacheField>
    <cacheField name="N°" numFmtId="0">
      <sharedItems containsSemiMixedTypes="0" containsString="0" containsNumber="1" containsInteger="1" minValue="1" maxValue="20"/>
    </cacheField>
    <cacheField name="Localidad" numFmtId="0">
      <sharedItems/>
    </cacheField>
    <cacheField name="N° SED" numFmtId="0">
      <sharedItems count="3">
        <s v="-"/>
        <s v="01"/>
        <s v="02"/>
      </sharedItems>
    </cacheField>
    <cacheField name="N° Estructura" numFmtId="0">
      <sharedItems containsSemiMixedTypes="0" containsString="0" containsNumber="1" containsInteger="1" minValue="0" maxValue="13"/>
    </cacheField>
    <cacheField name="Arm. Primario" numFmtId="0">
      <sharedItems count="10">
        <s v="-"/>
        <s v="TS-0"/>
        <s v="PS1-0"/>
        <s v="PA1-0"/>
        <s v="DS-0"/>
        <s v="PS1-2"/>
        <s v="PTV-0"/>
        <s v="EC"/>
        <s v="TSVE-2"/>
        <s v="PSVE-2"/>
      </sharedItems>
    </cacheField>
    <cacheField name="Arm. Secundario" numFmtId="0">
      <sharedItems count="9">
        <s v="DS-0"/>
        <s v="-"/>
        <s v="SMM-2P"/>
        <s v="DS-0A"/>
        <s v="SBM-2P"/>
        <s v="SMM-1P"/>
        <s v="PTV-0"/>
        <s v="SBM-2V"/>
        <s v="DS-2"/>
      </sharedItems>
    </cacheField>
    <cacheField name="RI" numFmtId="0">
      <sharedItems containsSemiMixedTypes="0" containsString="0" containsNumber="1" containsInteger="1" minValue="0" maxValue="1" count="2">
        <n v="0"/>
        <n v="1"/>
      </sharedItems>
    </cacheField>
    <cacheField name="RV" numFmtId="0">
      <sharedItems containsSemiMixedTypes="0" containsString="0" containsNumber="1" containsInteger="1" minValue="0" maxValue="1"/>
    </cacheField>
    <cacheField name="PAT" numFmtId="0">
      <sharedItems count="3">
        <s v="-"/>
        <s v="PAT-1C"/>
        <s v="PAT-2"/>
      </sharedItems>
    </cacheField>
    <cacheField name="Conductor" numFmtId="0">
      <sharedItems count="2">
        <s v="-"/>
        <s v="35 mm² AAAC"/>
      </sharedItems>
    </cacheField>
    <cacheField name="Vano-m" numFmtId="0">
      <sharedItems containsSemiMixedTypes="0" containsString="0" containsNumber="1" minValue="0" maxValue="115.4"/>
    </cacheField>
    <cacheField name="Num. Fases" numFmtId="0">
      <sharedItems containsSemiMixedTypes="0" containsString="0" containsNumber="1" containsInteger="1" minValue="0" maxValue="2"/>
    </cacheField>
    <cacheField name="Soporte" numFmtId="0">
      <sharedItems count="6">
        <s v="-"/>
        <s v="CAC 12/300"/>
        <s v="CAC 12/200"/>
        <s v="PRFV 12/300"/>
        <s v="CAC 13/400"/>
        <s v="CAC 13/300"/>
      </sharedItems>
    </cacheField>
    <cacheField name="Cantidad de Soportes" numFmtId="0">
      <sharedItems count="3">
        <s v="0"/>
        <s v="1"/>
        <s v="-"/>
      </sharedItems>
    </cacheField>
    <cacheField name="Subestación" numFmtId="0">
      <sharedItems count="6">
        <s v="-"/>
        <s v="5kVA-1ø-13,2kV"/>
        <s v="5kVA-2ø-22,9kV"/>
        <s v="37.5kVA-2ø-13,8kV"/>
        <s v="10kVA-2ø-13,8kV"/>
        <s v="5kVA-2ø-13,8kV"/>
      </sharedItems>
    </cacheField>
    <cacheField name="Seccionadores" numFmtId="0">
      <sharedItems containsSemiMixedTypes="0" containsString="0" containsNumber="1" containsInteger="1" minValue="0" maxValue="2"/>
    </cacheField>
    <cacheField name="Pararrayos" numFmtId="0">
      <sharedItems containsSemiMixedTypes="0" containsString="0" containsNumber="1" containsInteger="1" minValue="0" maxValue="2"/>
    </cacheField>
    <cacheField name="Coordenada X" numFmtId="0">
      <sharedItems/>
    </cacheField>
    <cacheField name="Coordenada Y" numFmtId="0">
      <sharedItems/>
    </cacheField>
    <cacheField name="Conexiones I" numFmtId="0">
      <sharedItems containsSemiMixedTypes="0" containsString="0" containsNumber="1" containsInteger="1" minValue="0" maxValue="0"/>
    </cacheField>
    <cacheField name="Conexiones L" numFmtId="0">
      <sharedItems containsSemiMixedTypes="0" containsString="0" containsNumber="1" containsInteger="1" minValue="0" maxValue="0"/>
    </cacheField>
    <cacheField name="Conexiones T" numFmtId="0">
      <sharedItems containsSemiMixedTypes="0" containsString="0" containsNumber="1" containsInteger="1" minValue="0" maxValue="0"/>
    </cacheField>
    <cacheField name="Conexiones +" numFmtId="0">
      <sharedItems containsSemiMixedTypes="0" containsString="0" containsNumber="1" containsInteger="1" minValue="0" maxValue="0"/>
    </cacheField>
    <cacheField name="Retenida Inclinada de RS" numFmtId="0">
      <sharedItems containsSemiMixedTypes="0" containsString="0" containsNumber="1" containsInteger="1" minValue="0" maxValue="0"/>
    </cacheField>
    <cacheField name="Retenida Vertical de RS" numFmtId="0">
      <sharedItems containsSemiMixedTypes="0" containsString="0" containsNumber="1" containsInteger="1" minValue="0" maxValue="0"/>
    </cacheField>
    <cacheField name="Retenida Inclinada de RP" numFmtId="0">
      <sharedItems containsSemiMixedTypes="0" containsString="0" containsNumber="1" containsInteger="1" minValue="0" maxValue="1"/>
    </cacheField>
    <cacheField name="Retenida Vertical de RP" numFmtId="0">
      <sharedItems containsSemiMixedTypes="0" containsString="0" containsNumber="1" containsInteger="1" minValue="0" maxValue="0"/>
    </cacheField>
    <cacheField name="Retenida Inclinada de LP" numFmtId="0">
      <sharedItems containsSemiMixedTypes="0" containsString="0" containsNumber="1" containsInteger="1" minValue="0" maxValue="0"/>
    </cacheField>
    <cacheField name="Retenida Vertical de LP" numFmtId="0">
      <sharedItems containsSemiMixedTypes="0" containsString="0" containsNumber="1" containsInteger="1" minValue="0" maxValue="0"/>
    </cacheField>
    <cacheField name="Retenida Inclinada Existente de RS" numFmtId="0">
      <sharedItems containsSemiMixedTypes="0" containsString="0" containsNumber="1" containsInteger="1" minValue="0" maxValue="0"/>
    </cacheField>
    <cacheField name="Retenida Vertical Existente de RS" numFmtId="0">
      <sharedItems containsSemiMixedTypes="0" containsString="0" containsNumber="1" containsInteger="1" minValue="0" maxValue="0"/>
    </cacheField>
    <cacheField name="Retenida Inclinada Existente de RP" numFmtId="0">
      <sharedItems containsSemiMixedTypes="0" containsString="0" containsNumber="1" containsInteger="1" minValue="0" maxValue="0"/>
    </cacheField>
    <cacheField name="Retenida Vertical Existente de RP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1"/>
    <s v="CONCHIPAMPA"/>
    <x v="0"/>
    <n v="0"/>
    <x v="0"/>
    <x v="0"/>
    <x v="0"/>
    <n v="0"/>
    <x v="0"/>
    <x v="0"/>
    <n v="0"/>
    <n v="0"/>
    <x v="0"/>
    <x v="0"/>
    <x v="0"/>
    <n v="0"/>
    <n v="0"/>
    <s v="174368.64"/>
    <s v="8980122.95"/>
    <n v="0"/>
    <n v="0"/>
    <n v="0"/>
    <n v="0"/>
    <n v="0"/>
    <n v="0"/>
    <n v="0"/>
    <n v="0"/>
    <n v="0"/>
    <n v="0"/>
    <n v="0"/>
    <n v="0"/>
    <n v="0"/>
    <n v="0"/>
  </r>
  <r>
    <n v="2"/>
    <n v="1"/>
    <s v="CONCHIPAMPA"/>
    <x v="0"/>
    <n v="1"/>
    <x v="1"/>
    <x v="1"/>
    <x v="1"/>
    <n v="0"/>
    <x v="1"/>
    <x v="1"/>
    <n v="22.2"/>
    <n v="1"/>
    <x v="1"/>
    <x v="1"/>
    <x v="0"/>
    <n v="0"/>
    <n v="0"/>
    <s v="174390.7176"/>
    <s v="8980123.4154"/>
    <n v="0"/>
    <n v="0"/>
    <n v="0"/>
    <n v="0"/>
    <n v="0"/>
    <n v="0"/>
    <n v="1"/>
    <n v="0"/>
    <n v="0"/>
    <n v="0"/>
    <n v="0"/>
    <n v="0"/>
    <n v="0"/>
    <n v="0"/>
  </r>
  <r>
    <n v="3"/>
    <n v="1"/>
    <s v="CONCHIPAMPA"/>
    <x v="0"/>
    <n v="2"/>
    <x v="1"/>
    <x v="1"/>
    <x v="1"/>
    <n v="0"/>
    <x v="1"/>
    <x v="1"/>
    <n v="45.3"/>
    <n v="1"/>
    <x v="1"/>
    <x v="1"/>
    <x v="0"/>
    <n v="0"/>
    <n v="0"/>
    <s v="174434.0564"/>
    <s v="8980110.6284"/>
    <n v="0"/>
    <n v="0"/>
    <n v="0"/>
    <n v="0"/>
    <n v="0"/>
    <n v="0"/>
    <n v="1"/>
    <n v="0"/>
    <n v="0"/>
    <n v="0"/>
    <n v="0"/>
    <n v="0"/>
    <n v="0"/>
    <n v="0"/>
  </r>
  <r>
    <n v="4"/>
    <n v="1"/>
    <s v="CONCHIPAMPA"/>
    <x v="1"/>
    <n v="3"/>
    <x v="2"/>
    <x v="2"/>
    <x v="0"/>
    <n v="0"/>
    <x v="2"/>
    <x v="1"/>
    <n v="29.8"/>
    <n v="1"/>
    <x v="1"/>
    <x v="1"/>
    <x v="1"/>
    <n v="1"/>
    <n v="1"/>
    <s v="174461.1523"/>
    <s v="8980123.1393"/>
    <n v="0"/>
    <n v="0"/>
    <n v="0"/>
    <n v="0"/>
    <n v="0"/>
    <n v="0"/>
    <n v="0"/>
    <n v="0"/>
    <n v="0"/>
    <n v="0"/>
    <n v="0"/>
    <n v="0"/>
    <n v="0"/>
    <n v="0"/>
  </r>
  <r>
    <n v="5"/>
    <n v="2"/>
    <s v="PUEBLO NUEVO HUASCAR"/>
    <x v="0"/>
    <n v="0"/>
    <x v="0"/>
    <x v="0"/>
    <x v="0"/>
    <n v="0"/>
    <x v="0"/>
    <x v="0"/>
    <n v="0"/>
    <n v="0"/>
    <x v="0"/>
    <x v="0"/>
    <x v="0"/>
    <n v="0"/>
    <n v="0"/>
    <s v="172081.9996"/>
    <s v="8982503.9895"/>
    <n v="0"/>
    <n v="0"/>
    <n v="0"/>
    <n v="0"/>
    <n v="0"/>
    <n v="0"/>
    <n v="0"/>
    <n v="0"/>
    <n v="0"/>
    <n v="0"/>
    <n v="0"/>
    <n v="0"/>
    <n v="0"/>
    <n v="0"/>
  </r>
  <r>
    <n v="6"/>
    <n v="2"/>
    <s v="PUEBLO NUEVO HUASCAR"/>
    <x v="0"/>
    <n v="1"/>
    <x v="1"/>
    <x v="1"/>
    <x v="1"/>
    <n v="0"/>
    <x v="1"/>
    <x v="1"/>
    <n v="29"/>
    <n v="1"/>
    <x v="1"/>
    <x v="1"/>
    <x v="0"/>
    <n v="0"/>
    <n v="0"/>
    <s v="172058.9236"/>
    <s v="8982521.5358"/>
    <n v="0"/>
    <n v="0"/>
    <n v="0"/>
    <n v="0"/>
    <n v="0"/>
    <n v="0"/>
    <n v="1"/>
    <n v="0"/>
    <n v="0"/>
    <n v="0"/>
    <n v="0"/>
    <n v="0"/>
    <n v="0"/>
    <n v="0"/>
  </r>
  <r>
    <n v="7"/>
    <n v="2"/>
    <s v="PUEBLO NUEVO HUASCAR"/>
    <x v="0"/>
    <n v="2"/>
    <x v="3"/>
    <x v="1"/>
    <x v="1"/>
    <n v="0"/>
    <x v="1"/>
    <x v="1"/>
    <n v="115.4"/>
    <n v="1"/>
    <x v="1"/>
    <x v="1"/>
    <x v="0"/>
    <n v="0"/>
    <n v="0"/>
    <s v="172038.253"/>
    <s v="8982634.9787"/>
    <n v="0"/>
    <n v="0"/>
    <n v="0"/>
    <n v="0"/>
    <n v="0"/>
    <n v="0"/>
    <n v="1"/>
    <n v="0"/>
    <n v="0"/>
    <n v="0"/>
    <n v="0"/>
    <n v="0"/>
    <n v="0"/>
    <n v="0"/>
  </r>
  <r>
    <n v="8"/>
    <n v="2"/>
    <s v="PUEBLO NUEVO HUASCAR"/>
    <x v="0"/>
    <n v="3"/>
    <x v="1"/>
    <x v="1"/>
    <x v="1"/>
    <n v="0"/>
    <x v="1"/>
    <x v="1"/>
    <n v="63.1"/>
    <n v="1"/>
    <x v="1"/>
    <x v="1"/>
    <x v="0"/>
    <n v="0"/>
    <n v="0"/>
    <s v="172036.9713"/>
    <s v="8982697.9748"/>
    <n v="0"/>
    <n v="0"/>
    <n v="0"/>
    <n v="0"/>
    <n v="0"/>
    <n v="0"/>
    <n v="1"/>
    <n v="0"/>
    <n v="0"/>
    <n v="0"/>
    <n v="0"/>
    <n v="0"/>
    <n v="0"/>
    <n v="0"/>
  </r>
  <r>
    <n v="9"/>
    <n v="2"/>
    <s v="PUEBLO NUEVO HUASCAR"/>
    <x v="0"/>
    <n v="4"/>
    <x v="3"/>
    <x v="1"/>
    <x v="0"/>
    <n v="0"/>
    <x v="1"/>
    <x v="1"/>
    <n v="36.4"/>
    <n v="1"/>
    <x v="1"/>
    <x v="1"/>
    <x v="0"/>
    <n v="0"/>
    <n v="0"/>
    <s v="172070.8955"/>
    <s v="8982711.1068"/>
    <n v="0"/>
    <n v="0"/>
    <n v="0"/>
    <n v="0"/>
    <n v="0"/>
    <n v="0"/>
    <n v="0"/>
    <n v="0"/>
    <n v="0"/>
    <n v="0"/>
    <n v="0"/>
    <n v="0"/>
    <n v="0"/>
    <n v="0"/>
  </r>
  <r>
    <n v="10"/>
    <n v="2"/>
    <s v="PUEBLO NUEVO HUASCAR"/>
    <x v="0"/>
    <n v="5"/>
    <x v="3"/>
    <x v="1"/>
    <x v="0"/>
    <n v="0"/>
    <x v="1"/>
    <x v="1"/>
    <n v="37.9"/>
    <n v="1"/>
    <x v="1"/>
    <x v="1"/>
    <x v="0"/>
    <n v="0"/>
    <n v="0"/>
    <s v="172079.0269"/>
    <s v="8982674.0201"/>
    <n v="0"/>
    <n v="0"/>
    <n v="0"/>
    <n v="0"/>
    <n v="0"/>
    <n v="0"/>
    <n v="0"/>
    <n v="0"/>
    <n v="0"/>
    <n v="0"/>
    <n v="0"/>
    <n v="0"/>
    <n v="0"/>
    <n v="0"/>
  </r>
  <r>
    <n v="11"/>
    <n v="2"/>
    <s v="PUEBLO NUEVO HUASCAR"/>
    <x v="1"/>
    <n v="6"/>
    <x v="2"/>
    <x v="2"/>
    <x v="0"/>
    <n v="0"/>
    <x v="2"/>
    <x v="1"/>
    <n v="38"/>
    <n v="1"/>
    <x v="1"/>
    <x v="1"/>
    <x v="1"/>
    <n v="1"/>
    <n v="1"/>
    <s v="172115.8626"/>
    <s v="8982666.8032"/>
    <n v="0"/>
    <n v="0"/>
    <n v="0"/>
    <n v="0"/>
    <n v="0"/>
    <n v="0"/>
    <n v="0"/>
    <n v="0"/>
    <n v="0"/>
    <n v="0"/>
    <n v="0"/>
    <n v="0"/>
    <n v="0"/>
    <n v="0"/>
  </r>
  <r>
    <n v="12"/>
    <n v="3"/>
    <s v="HUANCA"/>
    <x v="0"/>
    <n v="0"/>
    <x v="0"/>
    <x v="0"/>
    <x v="0"/>
    <n v="0"/>
    <x v="0"/>
    <x v="0"/>
    <n v="0"/>
    <n v="0"/>
    <x v="0"/>
    <x v="0"/>
    <x v="0"/>
    <n v="0"/>
    <n v="0"/>
    <s v="173294.2221"/>
    <s v="8978052.0843"/>
    <n v="0"/>
    <n v="0"/>
    <n v="0"/>
    <n v="0"/>
    <n v="0"/>
    <n v="0"/>
    <n v="0"/>
    <n v="0"/>
    <n v="0"/>
    <n v="0"/>
    <n v="0"/>
    <n v="0"/>
    <n v="0"/>
    <n v="0"/>
  </r>
  <r>
    <n v="13"/>
    <n v="3"/>
    <s v="HUANCA"/>
    <x v="1"/>
    <n v="1"/>
    <x v="2"/>
    <x v="2"/>
    <x v="0"/>
    <n v="0"/>
    <x v="2"/>
    <x v="1"/>
    <n v="24.2"/>
    <n v="1"/>
    <x v="1"/>
    <x v="1"/>
    <x v="1"/>
    <n v="1"/>
    <n v="1"/>
    <s v="173284.3471"/>
    <s v="8978074.0845"/>
    <n v="0"/>
    <n v="0"/>
    <n v="0"/>
    <n v="0"/>
    <n v="0"/>
    <n v="0"/>
    <n v="0"/>
    <n v="0"/>
    <n v="0"/>
    <n v="0"/>
    <n v="0"/>
    <n v="0"/>
    <n v="0"/>
    <n v="0"/>
  </r>
  <r>
    <n v="14"/>
    <n v="6"/>
    <s v="CUTICALLA"/>
    <x v="0"/>
    <n v="0"/>
    <x v="0"/>
    <x v="0"/>
    <x v="0"/>
    <n v="0"/>
    <x v="0"/>
    <x v="0"/>
    <n v="0"/>
    <n v="0"/>
    <x v="0"/>
    <x v="0"/>
    <x v="0"/>
    <n v="0"/>
    <n v="0"/>
    <s v="827655.2368"/>
    <s v="9006937.0561"/>
    <n v="0"/>
    <n v="0"/>
    <n v="0"/>
    <n v="0"/>
    <n v="0"/>
    <n v="0"/>
    <n v="0"/>
    <n v="0"/>
    <n v="0"/>
    <n v="0"/>
    <n v="0"/>
    <n v="0"/>
    <n v="0"/>
    <n v="0"/>
  </r>
  <r>
    <n v="15"/>
    <n v="6"/>
    <s v="CUTICALLA"/>
    <x v="1"/>
    <n v="1"/>
    <x v="2"/>
    <x v="2"/>
    <x v="0"/>
    <n v="0"/>
    <x v="2"/>
    <x v="1"/>
    <n v="30.6"/>
    <n v="1"/>
    <x v="1"/>
    <x v="1"/>
    <x v="1"/>
    <n v="1"/>
    <n v="1"/>
    <s v="827664.3627"/>
    <s v="9006966.2543"/>
    <n v="0"/>
    <n v="0"/>
    <n v="0"/>
    <n v="0"/>
    <n v="0"/>
    <n v="0"/>
    <n v="0"/>
    <n v="0"/>
    <n v="0"/>
    <n v="0"/>
    <n v="0"/>
    <n v="0"/>
    <n v="0"/>
    <n v="0"/>
  </r>
  <r>
    <n v="16"/>
    <n v="7"/>
    <s v="HICHIK YACU"/>
    <x v="0"/>
    <n v="0"/>
    <x v="4"/>
    <x v="3"/>
    <x v="0"/>
    <n v="0"/>
    <x v="0"/>
    <x v="0"/>
    <n v="0"/>
    <n v="0"/>
    <x v="0"/>
    <x v="0"/>
    <x v="0"/>
    <n v="0"/>
    <n v="0"/>
    <s v="820915.9873"/>
    <s v="9007045.0102"/>
    <n v="0"/>
    <n v="0"/>
    <n v="0"/>
    <n v="0"/>
    <n v="0"/>
    <n v="0"/>
    <n v="0"/>
    <n v="0"/>
    <n v="0"/>
    <n v="0"/>
    <n v="0"/>
    <n v="0"/>
    <n v="0"/>
    <n v="0"/>
  </r>
  <r>
    <n v="17"/>
    <n v="7"/>
    <s v="HICHIK YACU"/>
    <x v="0"/>
    <n v="1"/>
    <x v="5"/>
    <x v="1"/>
    <x v="0"/>
    <n v="0"/>
    <x v="1"/>
    <x v="1"/>
    <n v="25"/>
    <n v="1"/>
    <x v="2"/>
    <x v="1"/>
    <x v="0"/>
    <n v="0"/>
    <n v="0"/>
    <s v="820892.3973"/>
    <s v="9007053.00"/>
    <n v="0"/>
    <n v="0"/>
    <n v="0"/>
    <n v="0"/>
    <n v="0"/>
    <n v="0"/>
    <n v="0"/>
    <n v="0"/>
    <n v="0"/>
    <n v="0"/>
    <n v="0"/>
    <n v="0"/>
    <n v="0"/>
    <n v="0"/>
  </r>
  <r>
    <n v="18"/>
    <n v="7"/>
    <s v="HICHIK YACU"/>
    <x v="1"/>
    <n v="2"/>
    <x v="5"/>
    <x v="4"/>
    <x v="0"/>
    <n v="0"/>
    <x v="2"/>
    <x v="1"/>
    <n v="15.5"/>
    <n v="2"/>
    <x v="1"/>
    <x v="1"/>
    <x v="2"/>
    <n v="2"/>
    <n v="2"/>
    <s v="820877.7455"/>
    <s v="9007057.9625"/>
    <n v="0"/>
    <n v="0"/>
    <n v="0"/>
    <n v="0"/>
    <n v="0"/>
    <n v="0"/>
    <n v="0"/>
    <n v="0"/>
    <n v="0"/>
    <n v="0"/>
    <n v="0"/>
    <n v="0"/>
    <n v="0"/>
    <n v="0"/>
  </r>
  <r>
    <n v="19"/>
    <n v="8"/>
    <s v="MAL PASO"/>
    <x v="0"/>
    <n v="0"/>
    <x v="4"/>
    <x v="3"/>
    <x v="0"/>
    <n v="0"/>
    <x v="0"/>
    <x v="0"/>
    <n v="0"/>
    <n v="0"/>
    <x v="0"/>
    <x v="0"/>
    <x v="0"/>
    <n v="0"/>
    <n v="0"/>
    <s v="821816.32"/>
    <s v="9005158.4"/>
    <n v="0"/>
    <n v="0"/>
    <n v="0"/>
    <n v="0"/>
    <n v="0"/>
    <n v="0"/>
    <n v="0"/>
    <n v="0"/>
    <n v="0"/>
    <n v="0"/>
    <n v="0"/>
    <n v="0"/>
    <n v="0"/>
    <n v="0"/>
  </r>
  <r>
    <n v="20"/>
    <n v="8"/>
    <s v="MAL PASO"/>
    <x v="1"/>
    <n v="1"/>
    <x v="5"/>
    <x v="4"/>
    <x v="0"/>
    <n v="0"/>
    <x v="2"/>
    <x v="1"/>
    <n v="42.7"/>
    <n v="2"/>
    <x v="1"/>
    <x v="1"/>
    <x v="2"/>
    <n v="2"/>
    <n v="2"/>
    <s v="821777.92"/>
    <s v="9005137.92"/>
    <n v="0"/>
    <n v="0"/>
    <n v="0"/>
    <n v="0"/>
    <n v="0"/>
    <n v="0"/>
    <n v="0"/>
    <n v="0"/>
    <n v="0"/>
    <n v="0"/>
    <n v="0"/>
    <n v="0"/>
    <n v="0"/>
    <n v="0"/>
  </r>
  <r>
    <n v="21"/>
    <n v="9"/>
    <s v="QUESHQUE"/>
    <x v="0"/>
    <n v="0"/>
    <x v="0"/>
    <x v="0"/>
    <x v="0"/>
    <n v="0"/>
    <x v="0"/>
    <x v="1"/>
    <n v="0"/>
    <n v="0"/>
    <x v="0"/>
    <x v="0"/>
    <x v="0"/>
    <n v="0"/>
    <n v="0"/>
    <s v="821672.9083"/>
    <s v="9009910.98"/>
    <n v="0"/>
    <n v="0"/>
    <n v="0"/>
    <n v="0"/>
    <n v="0"/>
    <n v="0"/>
    <n v="0"/>
    <n v="0"/>
    <n v="0"/>
    <n v="0"/>
    <n v="0"/>
    <n v="0"/>
    <n v="0"/>
    <n v="0"/>
  </r>
  <r>
    <n v="22"/>
    <n v="9"/>
    <s v="QUESHQUE"/>
    <x v="1"/>
    <n v="1"/>
    <x v="2"/>
    <x v="2"/>
    <x v="0"/>
    <n v="0"/>
    <x v="2"/>
    <x v="1"/>
    <n v="15.8"/>
    <n v="1"/>
    <x v="1"/>
    <x v="1"/>
    <x v="1"/>
    <n v="1"/>
    <n v="1"/>
    <s v="821657.538"/>
    <s v="9009913.86"/>
    <n v="0"/>
    <n v="0"/>
    <n v="0"/>
    <n v="0"/>
    <n v="0"/>
    <n v="0"/>
    <n v="0"/>
    <n v="0"/>
    <n v="0"/>
    <n v="0"/>
    <n v="0"/>
    <n v="0"/>
    <n v="0"/>
    <n v="0"/>
  </r>
  <r>
    <n v="23"/>
    <n v="10"/>
    <s v="QUITA COLCAP"/>
    <x v="0"/>
    <n v="1"/>
    <x v="0"/>
    <x v="0"/>
    <x v="0"/>
    <n v="0"/>
    <x v="0"/>
    <x v="1"/>
    <n v="0"/>
    <n v="1"/>
    <x v="0"/>
    <x v="2"/>
    <x v="0"/>
    <n v="0"/>
    <n v="0"/>
    <s v="824014.03"/>
    <s v="9005995.55"/>
    <n v="0"/>
    <n v="0"/>
    <n v="0"/>
    <n v="0"/>
    <n v="0"/>
    <n v="0"/>
    <n v="0"/>
    <n v="0"/>
    <n v="0"/>
    <n v="0"/>
    <n v="0"/>
    <n v="0"/>
    <n v="0"/>
    <n v="0"/>
  </r>
  <r>
    <n v="24"/>
    <n v="10"/>
    <s v="QUITA COLCAP"/>
    <x v="1"/>
    <n v="2"/>
    <x v="2"/>
    <x v="2"/>
    <x v="0"/>
    <n v="0"/>
    <x v="2"/>
    <x v="1"/>
    <n v="34.42"/>
    <n v="1"/>
    <x v="3"/>
    <x v="1"/>
    <x v="1"/>
    <n v="1"/>
    <n v="1"/>
    <s v="824037.11"/>
    <s v="9005969.88"/>
    <n v="0"/>
    <n v="0"/>
    <n v="0"/>
    <n v="0"/>
    <n v="0"/>
    <n v="0"/>
    <n v="0"/>
    <n v="0"/>
    <n v="0"/>
    <n v="0"/>
    <n v="0"/>
    <n v="0"/>
    <n v="0"/>
    <n v="0"/>
  </r>
  <r>
    <n v="25"/>
    <n v="11"/>
    <s v="SHUCUQUI"/>
    <x v="0"/>
    <n v="1"/>
    <x v="0"/>
    <x v="1"/>
    <x v="0"/>
    <n v="0"/>
    <x v="0"/>
    <x v="0"/>
    <n v="0"/>
    <n v="0"/>
    <x v="0"/>
    <x v="0"/>
    <x v="0"/>
    <n v="0"/>
    <n v="0"/>
    <s v="823595.72"/>
    <s v="9008347.95"/>
    <n v="0"/>
    <n v="0"/>
    <n v="0"/>
    <n v="0"/>
    <n v="0"/>
    <n v="0"/>
    <n v="0"/>
    <n v="0"/>
    <n v="0"/>
    <n v="0"/>
    <n v="0"/>
    <n v="0"/>
    <n v="0"/>
    <n v="0"/>
  </r>
  <r>
    <n v="26"/>
    <n v="11"/>
    <s v="SHUCUQUI"/>
    <x v="1"/>
    <n v="2"/>
    <x v="6"/>
    <x v="5"/>
    <x v="0"/>
    <n v="0"/>
    <x v="2"/>
    <x v="1"/>
    <n v="41.94"/>
    <n v="1"/>
    <x v="3"/>
    <x v="1"/>
    <x v="1"/>
    <n v="1"/>
    <n v="1"/>
    <s v="823634.01"/>
    <s v="9008331.00"/>
    <n v="0"/>
    <n v="0"/>
    <n v="0"/>
    <n v="0"/>
    <n v="0"/>
    <n v="0"/>
    <n v="0"/>
    <n v="0"/>
    <n v="0"/>
    <n v="0"/>
    <n v="0"/>
    <n v="0"/>
    <n v="0"/>
    <n v="0"/>
  </r>
  <r>
    <n v="27"/>
    <n v="13"/>
    <s v="SHIJISPAMPA"/>
    <x v="0"/>
    <n v="1"/>
    <x v="0"/>
    <x v="6"/>
    <x v="0"/>
    <n v="0"/>
    <x v="0"/>
    <x v="0"/>
    <n v="0"/>
    <n v="0"/>
    <x v="0"/>
    <x v="0"/>
    <x v="0"/>
    <n v="0"/>
    <n v="0"/>
    <s v="821469.2362"/>
    <s v="9002799.9433"/>
    <n v="0"/>
    <n v="0"/>
    <n v="0"/>
    <n v="0"/>
    <n v="0"/>
    <n v="0"/>
    <n v="0"/>
    <n v="0"/>
    <n v="0"/>
    <n v="0"/>
    <n v="0"/>
    <n v="0"/>
    <n v="0"/>
    <n v="0"/>
  </r>
  <r>
    <n v="28"/>
    <n v="13"/>
    <s v="SHIJISPAMPA"/>
    <x v="1"/>
    <n v="2"/>
    <x v="6"/>
    <x v="5"/>
    <x v="0"/>
    <n v="0"/>
    <x v="2"/>
    <x v="1"/>
    <n v="41"/>
    <n v="1"/>
    <x v="1"/>
    <x v="1"/>
    <x v="1"/>
    <n v="1"/>
    <n v="1"/>
    <s v="821497.8347"/>
    <s v="9002771.0121"/>
    <n v="0"/>
    <n v="0"/>
    <n v="0"/>
    <n v="0"/>
    <n v="0"/>
    <n v="0"/>
    <n v="0"/>
    <n v="0"/>
    <n v="0"/>
    <n v="0"/>
    <n v="0"/>
    <n v="0"/>
    <n v="0"/>
    <n v="0"/>
  </r>
  <r>
    <n v="29"/>
    <n v="15"/>
    <s v="AGUA QUITA ALIZO"/>
    <x v="0"/>
    <n v="1"/>
    <x v="0"/>
    <x v="0"/>
    <x v="0"/>
    <n v="0"/>
    <x v="0"/>
    <x v="0"/>
    <n v="0"/>
    <n v="0"/>
    <x v="0"/>
    <x v="0"/>
    <x v="0"/>
    <n v="0"/>
    <n v="0"/>
    <s v="812082.87"/>
    <s v="9015811.14"/>
    <n v="0"/>
    <n v="0"/>
    <n v="0"/>
    <n v="0"/>
    <n v="0"/>
    <n v="0"/>
    <n v="0"/>
    <n v="0"/>
    <n v="0"/>
    <n v="0"/>
    <n v="0"/>
    <n v="0"/>
    <n v="0"/>
    <n v="0"/>
  </r>
  <r>
    <n v="30"/>
    <n v="15"/>
    <s v="AGUA QUITA ALIZO"/>
    <x v="2"/>
    <n v="2"/>
    <x v="2"/>
    <x v="2"/>
    <x v="0"/>
    <n v="0"/>
    <x v="2"/>
    <x v="1"/>
    <n v="23.62"/>
    <n v="1"/>
    <x v="3"/>
    <x v="1"/>
    <x v="1"/>
    <n v="1"/>
    <n v="1"/>
    <s v="812060.08"/>
    <s v="9015805.44"/>
    <n v="0"/>
    <n v="0"/>
    <n v="0"/>
    <n v="0"/>
    <n v="0"/>
    <n v="0"/>
    <n v="0"/>
    <n v="0"/>
    <n v="0"/>
    <n v="0"/>
    <n v="0"/>
    <n v="0"/>
    <n v="0"/>
    <n v="0"/>
  </r>
  <r>
    <n v="31"/>
    <n v="16"/>
    <s v="NUEVO VALLE LA CARBONERA"/>
    <x v="0"/>
    <n v="0"/>
    <x v="7"/>
    <x v="1"/>
    <x v="0"/>
    <n v="0"/>
    <x v="0"/>
    <x v="1"/>
    <n v="0"/>
    <n v="2"/>
    <x v="0"/>
    <x v="2"/>
    <x v="0"/>
    <n v="0"/>
    <n v="0"/>
    <s v="-"/>
    <s v="-"/>
    <n v="0"/>
    <n v="0"/>
    <n v="0"/>
    <n v="0"/>
    <n v="0"/>
    <n v="0"/>
    <n v="0"/>
    <n v="0"/>
    <n v="0"/>
    <n v="0"/>
    <n v="0"/>
    <n v="0"/>
    <n v="0"/>
    <n v="0"/>
  </r>
  <r>
    <n v="32"/>
    <n v="16"/>
    <s v="NUEVO VALLE LA CARBONERA"/>
    <x v="0"/>
    <n v="1"/>
    <x v="8"/>
    <x v="1"/>
    <x v="1"/>
    <n v="0"/>
    <x v="1"/>
    <x v="1"/>
    <n v="10"/>
    <n v="2"/>
    <x v="4"/>
    <x v="1"/>
    <x v="0"/>
    <n v="0"/>
    <n v="0"/>
    <s v="783434.99"/>
    <s v="8992271.00"/>
    <n v="0"/>
    <n v="0"/>
    <n v="0"/>
    <n v="0"/>
    <n v="0"/>
    <n v="0"/>
    <n v="1"/>
    <n v="0"/>
    <n v="0"/>
    <n v="0"/>
    <n v="0"/>
    <n v="0"/>
    <n v="0"/>
    <n v="0"/>
  </r>
  <r>
    <n v="33"/>
    <n v="16"/>
    <s v="NUEVO VALLE LA CARBONERA"/>
    <x v="0"/>
    <n v="2"/>
    <x v="8"/>
    <x v="1"/>
    <x v="1"/>
    <n v="0"/>
    <x v="1"/>
    <x v="1"/>
    <n v="88"/>
    <n v="2"/>
    <x v="4"/>
    <x v="1"/>
    <x v="0"/>
    <n v="0"/>
    <n v="0"/>
    <s v="783378.85"/>
    <s v="8992337.92"/>
    <n v="0"/>
    <n v="0"/>
    <n v="0"/>
    <n v="0"/>
    <n v="0"/>
    <n v="0"/>
    <n v="1"/>
    <n v="0"/>
    <n v="0"/>
    <n v="0"/>
    <n v="0"/>
    <n v="0"/>
    <n v="0"/>
    <n v="0"/>
  </r>
  <r>
    <n v="34"/>
    <n v="16"/>
    <s v="NUEVO VALLE LA CARBONERA"/>
    <x v="1"/>
    <n v="3"/>
    <x v="9"/>
    <x v="7"/>
    <x v="0"/>
    <n v="0"/>
    <x v="2"/>
    <x v="1"/>
    <n v="26.8"/>
    <n v="2"/>
    <x v="4"/>
    <x v="1"/>
    <x v="3"/>
    <n v="2"/>
    <n v="2"/>
    <s v="783361.96"/>
    <s v="8992338.69"/>
    <n v="0"/>
    <n v="0"/>
    <n v="0"/>
    <n v="0"/>
    <n v="0"/>
    <n v="0"/>
    <n v="0"/>
    <n v="0"/>
    <n v="0"/>
    <n v="0"/>
    <n v="0"/>
    <n v="0"/>
    <n v="0"/>
    <n v="0"/>
  </r>
  <r>
    <n v="35"/>
    <n v="17"/>
    <s v="C.P. CESAR VALLEJO"/>
    <x v="0"/>
    <n v="0"/>
    <x v="0"/>
    <x v="8"/>
    <x v="0"/>
    <n v="0"/>
    <x v="0"/>
    <x v="0"/>
    <n v="0"/>
    <n v="0"/>
    <x v="0"/>
    <x v="0"/>
    <x v="0"/>
    <n v="0"/>
    <n v="0"/>
    <s v="783661.69"/>
    <s v="8995683.85"/>
    <n v="0"/>
    <n v="0"/>
    <n v="0"/>
    <n v="0"/>
    <n v="0"/>
    <n v="0"/>
    <n v="0"/>
    <n v="0"/>
    <n v="0"/>
    <n v="0"/>
    <n v="0"/>
    <n v="0"/>
    <n v="0"/>
    <n v="0"/>
  </r>
  <r>
    <n v="36"/>
    <n v="17"/>
    <s v="C.P. CESAR VALLEJO"/>
    <x v="0"/>
    <n v="1"/>
    <x v="9"/>
    <x v="1"/>
    <x v="0"/>
    <n v="0"/>
    <x v="1"/>
    <x v="1"/>
    <n v="24.7"/>
    <n v="2"/>
    <x v="4"/>
    <x v="1"/>
    <x v="0"/>
    <n v="0"/>
    <n v="0"/>
    <s v="783685.86"/>
    <s v="8995687.97"/>
    <n v="0"/>
    <n v="0"/>
    <n v="0"/>
    <n v="0"/>
    <n v="0"/>
    <n v="0"/>
    <n v="1"/>
    <n v="0"/>
    <n v="0"/>
    <n v="0"/>
    <n v="0"/>
    <n v="0"/>
    <n v="0"/>
    <n v="0"/>
  </r>
  <r>
    <n v="37"/>
    <n v="17"/>
    <s v="C.P. CESAR VALLEJO"/>
    <x v="1"/>
    <n v="2"/>
    <x v="9"/>
    <x v="7"/>
    <x v="0"/>
    <n v="0"/>
    <x v="2"/>
    <x v="1"/>
    <n v="37.299999999999997"/>
    <n v="2"/>
    <x v="4"/>
    <x v="1"/>
    <x v="3"/>
    <n v="2"/>
    <n v="2"/>
    <s v="783714.59"/>
    <s v="8995711.597"/>
    <n v="0"/>
    <n v="0"/>
    <n v="0"/>
    <n v="0"/>
    <n v="0"/>
    <n v="0"/>
    <n v="0"/>
    <n v="0"/>
    <n v="0"/>
    <n v="0"/>
    <n v="0"/>
    <n v="0"/>
    <n v="0"/>
    <n v="0"/>
  </r>
  <r>
    <n v="38"/>
    <n v="18"/>
    <s v="MEDANO NEGRO"/>
    <x v="0"/>
    <n v="0"/>
    <x v="0"/>
    <x v="8"/>
    <x v="0"/>
    <n v="0"/>
    <x v="0"/>
    <x v="0"/>
    <n v="0"/>
    <n v="0"/>
    <x v="0"/>
    <x v="0"/>
    <x v="0"/>
    <n v="0"/>
    <n v="0"/>
    <s v="781776.01"/>
    <s v="8989746.77"/>
    <n v="0"/>
    <n v="0"/>
    <n v="0"/>
    <n v="0"/>
    <n v="0"/>
    <n v="0"/>
    <n v="0"/>
    <n v="0"/>
    <n v="0"/>
    <n v="0"/>
    <n v="0"/>
    <n v="0"/>
    <n v="0"/>
    <n v="0"/>
  </r>
  <r>
    <n v="39"/>
    <n v="18"/>
    <s v="MEDANO NEGRO"/>
    <x v="0"/>
    <n v="1"/>
    <x v="8"/>
    <x v="1"/>
    <x v="1"/>
    <n v="0"/>
    <x v="1"/>
    <x v="1"/>
    <n v="15.6"/>
    <n v="2"/>
    <x v="4"/>
    <x v="1"/>
    <x v="0"/>
    <n v="0"/>
    <n v="0"/>
    <s v="781767.55"/>
    <s v="8989759.82"/>
    <n v="0"/>
    <n v="0"/>
    <n v="0"/>
    <n v="0"/>
    <n v="0"/>
    <n v="0"/>
    <n v="1"/>
    <n v="0"/>
    <n v="0"/>
    <n v="0"/>
    <n v="0"/>
    <n v="0"/>
    <n v="0"/>
    <n v="0"/>
  </r>
  <r>
    <n v="40"/>
    <n v="18"/>
    <s v="MEDANO NEGRO"/>
    <x v="0"/>
    <n v="2"/>
    <x v="9"/>
    <x v="1"/>
    <x v="0"/>
    <n v="0"/>
    <x v="1"/>
    <x v="1"/>
    <n v="81.7"/>
    <n v="2"/>
    <x v="5"/>
    <x v="1"/>
    <x v="0"/>
    <n v="0"/>
    <n v="0"/>
    <s v="781705.96"/>
    <s v="8989813.47"/>
    <n v="0"/>
    <n v="0"/>
    <n v="0"/>
    <n v="0"/>
    <n v="0"/>
    <n v="0"/>
    <n v="0"/>
    <n v="0"/>
    <n v="0"/>
    <n v="0"/>
    <n v="0"/>
    <n v="0"/>
    <n v="0"/>
    <n v="0"/>
  </r>
  <r>
    <n v="41"/>
    <n v="18"/>
    <s v="MEDANO NEGRO"/>
    <x v="0"/>
    <n v="3"/>
    <x v="9"/>
    <x v="1"/>
    <x v="0"/>
    <n v="0"/>
    <x v="1"/>
    <x v="1"/>
    <n v="83.6"/>
    <n v="2"/>
    <x v="5"/>
    <x v="1"/>
    <x v="0"/>
    <n v="0"/>
    <n v="0"/>
    <s v="781644.33"/>
    <s v="8989869.88"/>
    <n v="0"/>
    <n v="0"/>
    <n v="0"/>
    <n v="0"/>
    <n v="0"/>
    <n v="0"/>
    <n v="0"/>
    <n v="0"/>
    <n v="0"/>
    <n v="0"/>
    <n v="0"/>
    <n v="0"/>
    <n v="0"/>
    <n v="0"/>
  </r>
  <r>
    <n v="42"/>
    <n v="18"/>
    <s v="MEDANO NEGRO"/>
    <x v="0"/>
    <n v="4"/>
    <x v="9"/>
    <x v="1"/>
    <x v="0"/>
    <n v="0"/>
    <x v="1"/>
    <x v="1"/>
    <n v="82.1"/>
    <n v="2"/>
    <x v="5"/>
    <x v="1"/>
    <x v="0"/>
    <n v="0"/>
    <n v="0"/>
    <s v="781582.65"/>
    <s v="8989923.91"/>
    <n v="0"/>
    <n v="0"/>
    <n v="0"/>
    <n v="0"/>
    <n v="0"/>
    <n v="0"/>
    <n v="0"/>
    <n v="0"/>
    <n v="0"/>
    <n v="0"/>
    <n v="0"/>
    <n v="0"/>
    <n v="0"/>
    <n v="0"/>
  </r>
  <r>
    <n v="43"/>
    <n v="18"/>
    <s v="MEDANO NEGRO"/>
    <x v="0"/>
    <n v="5"/>
    <x v="9"/>
    <x v="1"/>
    <x v="0"/>
    <n v="0"/>
    <x v="1"/>
    <x v="1"/>
    <n v="82"/>
    <n v="2"/>
    <x v="5"/>
    <x v="1"/>
    <x v="0"/>
    <n v="0"/>
    <n v="0"/>
    <s v="781522.81"/>
    <s v="8989979.33"/>
    <n v="0"/>
    <n v="0"/>
    <n v="0"/>
    <n v="0"/>
    <n v="0"/>
    <n v="0"/>
    <n v="0"/>
    <n v="0"/>
    <n v="0"/>
    <n v="0"/>
    <n v="0"/>
    <n v="0"/>
    <n v="0"/>
    <n v="0"/>
  </r>
  <r>
    <n v="44"/>
    <n v="18"/>
    <s v="MEDANO NEGRO"/>
    <x v="0"/>
    <n v="6"/>
    <x v="9"/>
    <x v="1"/>
    <x v="0"/>
    <n v="0"/>
    <x v="1"/>
    <x v="1"/>
    <n v="81.5"/>
    <n v="2"/>
    <x v="5"/>
    <x v="1"/>
    <x v="0"/>
    <n v="0"/>
    <n v="0"/>
    <s v="781463.03"/>
    <s v="8990034.71"/>
    <n v="0"/>
    <n v="0"/>
    <n v="0"/>
    <n v="0"/>
    <n v="0"/>
    <n v="0"/>
    <n v="0"/>
    <n v="0"/>
    <n v="0"/>
    <n v="0"/>
    <n v="0"/>
    <n v="0"/>
    <n v="0"/>
    <n v="0"/>
  </r>
  <r>
    <n v="45"/>
    <n v="18"/>
    <s v="MEDANO NEGRO"/>
    <x v="0"/>
    <n v="7"/>
    <x v="8"/>
    <x v="1"/>
    <x v="1"/>
    <n v="0"/>
    <x v="1"/>
    <x v="1"/>
    <n v="81.7"/>
    <n v="2"/>
    <x v="4"/>
    <x v="1"/>
    <x v="0"/>
    <n v="0"/>
    <n v="0"/>
    <s v="781402.90"/>
    <s v="8990089.95"/>
    <n v="0"/>
    <n v="0"/>
    <n v="0"/>
    <n v="0"/>
    <n v="0"/>
    <n v="0"/>
    <n v="1"/>
    <n v="0"/>
    <n v="0"/>
    <n v="0"/>
    <n v="0"/>
    <n v="0"/>
    <n v="0"/>
    <n v="0"/>
  </r>
  <r>
    <n v="46"/>
    <n v="18"/>
    <s v="MEDANO NEGRO"/>
    <x v="0"/>
    <n v="8"/>
    <x v="8"/>
    <x v="1"/>
    <x v="1"/>
    <n v="0"/>
    <x v="1"/>
    <x v="1"/>
    <n v="17.2"/>
    <n v="2"/>
    <x v="4"/>
    <x v="1"/>
    <x v="0"/>
    <n v="0"/>
    <n v="0"/>
    <s v="781385.75"/>
    <s v="8990089.85"/>
    <n v="0"/>
    <n v="0"/>
    <n v="0"/>
    <n v="0"/>
    <n v="0"/>
    <n v="0"/>
    <n v="1"/>
    <n v="0"/>
    <n v="0"/>
    <n v="0"/>
    <n v="0"/>
    <n v="0"/>
    <n v="0"/>
    <n v="0"/>
  </r>
  <r>
    <n v="47"/>
    <n v="18"/>
    <s v="MEDANO NEGRO"/>
    <x v="0"/>
    <n v="9"/>
    <x v="9"/>
    <x v="1"/>
    <x v="0"/>
    <n v="0"/>
    <x v="1"/>
    <x v="1"/>
    <n v="98.7"/>
    <n v="2"/>
    <x v="5"/>
    <x v="1"/>
    <x v="0"/>
    <n v="0"/>
    <n v="0"/>
    <s v="781336.38"/>
    <s v="8990004.38"/>
    <n v="0"/>
    <n v="0"/>
    <n v="0"/>
    <n v="0"/>
    <n v="0"/>
    <n v="0"/>
    <n v="0"/>
    <n v="0"/>
    <n v="0"/>
    <n v="0"/>
    <n v="0"/>
    <n v="0"/>
    <n v="0"/>
    <n v="0"/>
  </r>
  <r>
    <n v="48"/>
    <n v="18"/>
    <s v="MEDANO NEGRO"/>
    <x v="0"/>
    <n v="10"/>
    <x v="9"/>
    <x v="1"/>
    <x v="0"/>
    <n v="0"/>
    <x v="1"/>
    <x v="1"/>
    <n v="100.3"/>
    <n v="2"/>
    <x v="5"/>
    <x v="1"/>
    <x v="0"/>
    <n v="0"/>
    <n v="0"/>
    <s v="781286.24"/>
    <s v="8989917.53"/>
    <n v="0"/>
    <n v="0"/>
    <n v="0"/>
    <n v="0"/>
    <n v="0"/>
    <n v="0"/>
    <n v="0"/>
    <n v="0"/>
    <n v="0"/>
    <n v="0"/>
    <n v="0"/>
    <n v="0"/>
    <n v="0"/>
    <n v="0"/>
  </r>
  <r>
    <n v="49"/>
    <n v="18"/>
    <s v="MEDANO NEGRO"/>
    <x v="0"/>
    <n v="11"/>
    <x v="9"/>
    <x v="1"/>
    <x v="0"/>
    <n v="0"/>
    <x v="1"/>
    <x v="1"/>
    <n v="89"/>
    <n v="2"/>
    <x v="5"/>
    <x v="1"/>
    <x v="0"/>
    <n v="0"/>
    <n v="0"/>
    <s v="781241.81"/>
    <s v="8989840.5"/>
    <n v="0"/>
    <n v="0"/>
    <n v="0"/>
    <n v="0"/>
    <n v="0"/>
    <n v="0"/>
    <n v="0"/>
    <n v="0"/>
    <n v="0"/>
    <n v="0"/>
    <n v="0"/>
    <n v="0"/>
    <n v="0"/>
    <n v="0"/>
  </r>
  <r>
    <n v="50"/>
    <n v="18"/>
    <s v="MEDANO NEGRO"/>
    <x v="0"/>
    <n v="12"/>
    <x v="8"/>
    <x v="1"/>
    <x v="1"/>
    <n v="0"/>
    <x v="1"/>
    <x v="1"/>
    <n v="98.2"/>
    <n v="2"/>
    <x v="4"/>
    <x v="1"/>
    <x v="0"/>
    <n v="0"/>
    <n v="0"/>
    <s v="781192.88"/>
    <s v="8989755.35"/>
    <n v="0"/>
    <n v="0"/>
    <n v="0"/>
    <n v="0"/>
    <n v="0"/>
    <n v="0"/>
    <n v="1"/>
    <n v="0"/>
    <n v="0"/>
    <n v="0"/>
    <n v="0"/>
    <n v="0"/>
    <n v="0"/>
    <n v="0"/>
  </r>
  <r>
    <n v="51"/>
    <n v="18"/>
    <s v="MEDANO NEGRO"/>
    <x v="1"/>
    <n v="13"/>
    <x v="9"/>
    <x v="4"/>
    <x v="0"/>
    <n v="0"/>
    <x v="2"/>
    <x v="1"/>
    <n v="29.8"/>
    <n v="2"/>
    <x v="4"/>
    <x v="1"/>
    <x v="4"/>
    <n v="2"/>
    <n v="2"/>
    <s v="781177.91"/>
    <s v="8989729.36"/>
    <n v="0"/>
    <n v="0"/>
    <n v="0"/>
    <n v="0"/>
    <n v="0"/>
    <n v="0"/>
    <n v="0"/>
    <n v="0"/>
    <n v="0"/>
    <n v="0"/>
    <n v="0"/>
    <n v="0"/>
    <n v="0"/>
    <n v="0"/>
  </r>
  <r>
    <n v="52"/>
    <n v="19"/>
    <s v="PAMPA HERMOSA"/>
    <x v="0"/>
    <n v="0"/>
    <x v="0"/>
    <x v="8"/>
    <x v="0"/>
    <n v="0"/>
    <x v="0"/>
    <x v="0"/>
    <n v="0"/>
    <n v="0"/>
    <x v="0"/>
    <x v="0"/>
    <x v="0"/>
    <n v="0"/>
    <n v="0"/>
    <s v="781055.1575"/>
    <s v="8992054.8899"/>
    <n v="0"/>
    <n v="0"/>
    <n v="0"/>
    <n v="0"/>
    <n v="0"/>
    <n v="0"/>
    <n v="0"/>
    <n v="0"/>
    <n v="0"/>
    <n v="0"/>
    <n v="0"/>
    <n v="0"/>
    <n v="0"/>
    <n v="0"/>
  </r>
  <r>
    <n v="53"/>
    <n v="19"/>
    <s v="PAMPA HERMOSA"/>
    <x v="1"/>
    <n v="1"/>
    <x v="9"/>
    <x v="7"/>
    <x v="0"/>
    <n v="0"/>
    <x v="2"/>
    <x v="1"/>
    <n v="25.3"/>
    <n v="2"/>
    <x v="4"/>
    <x v="1"/>
    <x v="5"/>
    <n v="2"/>
    <n v="2"/>
    <s v="781042.1093"/>
    <s v="8992033.2834"/>
    <n v="0"/>
    <n v="0"/>
    <n v="0"/>
    <n v="0"/>
    <n v="0"/>
    <n v="0"/>
    <n v="0"/>
    <n v="0"/>
    <n v="0"/>
    <n v="0"/>
    <n v="0"/>
    <n v="0"/>
    <n v="0"/>
    <n v="0"/>
  </r>
  <r>
    <n v="54"/>
    <n v="20"/>
    <s v="EL PARAISO NUEVO VALLE LA CARBONERA"/>
    <x v="0"/>
    <n v="0"/>
    <x v="0"/>
    <x v="8"/>
    <x v="0"/>
    <n v="0"/>
    <x v="0"/>
    <x v="0"/>
    <n v="0"/>
    <n v="0"/>
    <x v="0"/>
    <x v="0"/>
    <x v="0"/>
    <n v="0"/>
    <n v="0"/>
    <s v="783333.21"/>
    <s v="8992198.42"/>
    <n v="0"/>
    <n v="0"/>
    <n v="0"/>
    <n v="0"/>
    <n v="0"/>
    <n v="0"/>
    <n v="0"/>
    <n v="0"/>
    <n v="0"/>
    <n v="0"/>
    <n v="0"/>
    <n v="0"/>
    <n v="0"/>
    <n v="0"/>
  </r>
  <r>
    <n v="55"/>
    <n v="20"/>
    <s v="EL PARAISO NUEVO VALLE LA CARBONERA"/>
    <x v="0"/>
    <n v="1"/>
    <x v="8"/>
    <x v="1"/>
    <x v="1"/>
    <n v="1"/>
    <x v="1"/>
    <x v="1"/>
    <n v="28.1"/>
    <n v="2"/>
    <x v="4"/>
    <x v="1"/>
    <x v="0"/>
    <n v="0"/>
    <n v="0"/>
    <s v="783354.34"/>
    <s v="8992216.78"/>
    <n v="0"/>
    <n v="0"/>
    <n v="0"/>
    <n v="0"/>
    <n v="0"/>
    <n v="0"/>
    <n v="1"/>
    <n v="0"/>
    <n v="0"/>
    <n v="0"/>
    <n v="0"/>
    <n v="0"/>
    <n v="0"/>
    <n v="0"/>
  </r>
  <r>
    <n v="56"/>
    <n v="20"/>
    <s v="EL PARAISO NUEVO VALLE LA CARBONERA"/>
    <x v="0"/>
    <n v="2"/>
    <x v="9"/>
    <x v="1"/>
    <x v="0"/>
    <n v="0"/>
    <x v="1"/>
    <x v="1"/>
    <n v="80"/>
    <n v="2"/>
    <x v="5"/>
    <x v="1"/>
    <x v="0"/>
    <n v="0"/>
    <n v="0"/>
    <s v="783415.92"/>
    <s v="8992267.85"/>
    <n v="0"/>
    <n v="0"/>
    <n v="0"/>
    <n v="0"/>
    <n v="0"/>
    <n v="0"/>
    <n v="0"/>
    <n v="0"/>
    <n v="0"/>
    <n v="0"/>
    <n v="0"/>
    <n v="0"/>
    <n v="0"/>
    <n v="0"/>
  </r>
  <r>
    <n v="57"/>
    <n v="20"/>
    <s v="EL PARAISO NUEVO VALLE LA CARBONERA"/>
    <x v="0"/>
    <n v="3"/>
    <x v="9"/>
    <x v="1"/>
    <x v="0"/>
    <n v="0"/>
    <x v="1"/>
    <x v="1"/>
    <n v="80"/>
    <n v="2"/>
    <x v="5"/>
    <x v="1"/>
    <x v="0"/>
    <n v="0"/>
    <n v="0"/>
    <s v="783477.85"/>
    <s v="8992318.5"/>
    <n v="0"/>
    <n v="0"/>
    <n v="0"/>
    <n v="0"/>
    <n v="0"/>
    <n v="0"/>
    <n v="0"/>
    <n v="0"/>
    <n v="0"/>
    <n v="0"/>
    <n v="0"/>
    <n v="0"/>
    <n v="0"/>
    <n v="0"/>
  </r>
  <r>
    <n v="58"/>
    <n v="20"/>
    <s v="EL PARAISO NUEVO VALLE LA CARBONERA"/>
    <x v="0"/>
    <n v="4"/>
    <x v="9"/>
    <x v="1"/>
    <x v="0"/>
    <n v="0"/>
    <x v="1"/>
    <x v="1"/>
    <n v="85.3"/>
    <n v="2"/>
    <x v="5"/>
    <x v="1"/>
    <x v="0"/>
    <n v="0"/>
    <n v="0"/>
    <s v="783543.08"/>
    <s v="8992373.36"/>
    <n v="0"/>
    <n v="0"/>
    <n v="0"/>
    <n v="0"/>
    <n v="0"/>
    <n v="0"/>
    <n v="0"/>
    <n v="0"/>
    <n v="0"/>
    <n v="0"/>
    <n v="0"/>
    <n v="0"/>
    <n v="0"/>
    <n v="0"/>
  </r>
  <r>
    <n v="59"/>
    <n v="20"/>
    <s v="EL PARAISO NUEVO VALLE LA CARBONERA"/>
    <x v="0"/>
    <n v="5"/>
    <x v="8"/>
    <x v="1"/>
    <x v="1"/>
    <n v="1"/>
    <x v="1"/>
    <x v="1"/>
    <n v="82.3"/>
    <n v="2"/>
    <x v="4"/>
    <x v="1"/>
    <x v="0"/>
    <n v="0"/>
    <n v="0"/>
    <s v="783606.27"/>
    <s v="8992425.79"/>
    <n v="0"/>
    <n v="0"/>
    <n v="0"/>
    <n v="0"/>
    <n v="0"/>
    <n v="0"/>
    <n v="1"/>
    <n v="0"/>
    <n v="0"/>
    <n v="0"/>
    <n v="0"/>
    <n v="0"/>
    <n v="0"/>
    <n v="0"/>
  </r>
  <r>
    <n v="60"/>
    <n v="20"/>
    <s v="EL PARAISO NUEVO VALLE LA CARBONERA"/>
    <x v="1"/>
    <n v="6"/>
    <x v="9"/>
    <x v="7"/>
    <x v="0"/>
    <n v="0"/>
    <x v="2"/>
    <x v="1"/>
    <n v="28.3"/>
    <n v="2"/>
    <x v="4"/>
    <x v="1"/>
    <x v="3"/>
    <n v="2"/>
    <n v="2"/>
    <s v="783628.00"/>
    <s v="8992443.82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9C096-72DD-4135-B936-55B8877D73A2}" name="TablaDinámica3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D3:E13" firstHeaderRow="1" firstDataRow="1" firstDataCol="1"/>
  <pivotFields count="34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1">
        <item x="0"/>
        <item x="4"/>
        <item x="7"/>
        <item x="3"/>
        <item x="2"/>
        <item x="5"/>
        <item x="9"/>
        <item x="6"/>
        <item x="1"/>
        <item x="8"/>
        <item t="default"/>
      </items>
    </pivotField>
    <pivotField axis="axisRow" showAll="0">
      <items count="10">
        <item x="1"/>
        <item x="0"/>
        <item x="3"/>
        <item x="8"/>
        <item x="6"/>
        <item x="4"/>
        <item x="7"/>
        <item x="5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de Vano-m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AED9B-52D8-4A3E-9963-54CFC91EA17A}" name="TablaDinámica1" cacheId="2" dataOnRows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J13:K20" firstHeaderRow="1" firstDataRow="1" firstDataCol="1"/>
  <pivotFields count="34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1">
        <item x="0"/>
        <item x="4"/>
        <item x="7"/>
        <item x="3"/>
        <item x="2"/>
        <item x="5"/>
        <item x="9"/>
        <item x="6"/>
        <item x="1"/>
        <item x="8"/>
        <item t="default"/>
      </items>
    </pivotField>
    <pivotField showAll="0">
      <items count="10">
        <item x="1"/>
        <item x="0"/>
        <item x="3"/>
        <item x="8"/>
        <item x="6"/>
        <item x="4"/>
        <item x="7"/>
        <item x="5"/>
        <item x="2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7">
        <item x="0"/>
        <item x="2"/>
        <item x="1"/>
        <item x="5"/>
        <item x="4"/>
        <item x="3"/>
        <item t="default"/>
      </items>
    </pivotField>
    <pivotField dataField="1" showAll="0">
      <items count="4">
        <item x="2"/>
        <item x="0"/>
        <item x="1"/>
        <item t="default"/>
      </items>
    </pivotField>
    <pivotField showAll="0">
      <items count="7">
        <item x="0"/>
        <item x="4"/>
        <item x="3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Cantidad de Soportes" fld="14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4ED66-D0F2-4EEB-B141-10F78AA5C868}" name="TablaDinámica2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4" firstHeaderRow="1" firstDataRow="1" firstDataCol="1"/>
  <pivotFields count="34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11">
        <item x="0"/>
        <item x="4"/>
        <item x="7"/>
        <item x="3"/>
        <item x="2"/>
        <item x="5"/>
        <item x="9"/>
        <item x="6"/>
        <item x="1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Vano-m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8099D-D909-4E68-B301-2BEEAA97B50D}" name="TablaDinámica5" cacheId="2" dataOnRows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J3:J10" firstHeaderRow="1" firstDataRow="1" firstDataCol="1"/>
  <pivotFields count="34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1">
        <item x="0"/>
        <item x="4"/>
        <item x="7"/>
        <item x="3"/>
        <item x="2"/>
        <item x="5"/>
        <item x="9"/>
        <item x="6"/>
        <item x="1"/>
        <item x="8"/>
        <item t="default"/>
      </items>
    </pivotField>
    <pivotField showAll="0">
      <items count="10">
        <item x="1"/>
        <item x="0"/>
        <item x="3"/>
        <item x="8"/>
        <item x="6"/>
        <item x="4"/>
        <item x="7"/>
        <item x="5"/>
        <item x="2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3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30E07-FAA7-4666-BFA1-6882CA9F6AF1}" name="TablaDinámica4" cacheId="2" dataOnRows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G3:G6" firstHeaderRow="1" firstDataRow="1" firstDataCol="1"/>
  <pivotFields count="34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1">
        <item x="0"/>
        <item x="4"/>
        <item x="7"/>
        <item x="3"/>
        <item x="2"/>
        <item x="5"/>
        <item x="9"/>
        <item x="6"/>
        <item x="1"/>
        <item x="8"/>
        <item t="default"/>
      </items>
    </pivotField>
    <pivotField showAll="0">
      <items count="10">
        <item x="1"/>
        <item x="0"/>
        <item x="3"/>
        <item x="8"/>
        <item x="6"/>
        <item x="4"/>
        <item x="7"/>
        <item x="5"/>
        <item x="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3501-59BD-4FB0-87E8-8595101687BB}">
  <sheetPr>
    <tabColor rgb="FFFF0000"/>
  </sheetPr>
  <dimension ref="A2:BY223"/>
  <sheetViews>
    <sheetView zoomScale="80" zoomScaleNormal="80" workbookViewId="0">
      <pane xSplit="4" ySplit="2" topLeftCell="R3" activePane="bottomRight" state="frozen"/>
      <selection activeCell="B7" sqref="B7:F8"/>
      <selection pane="topRight" activeCell="B7" sqref="B7:F8"/>
      <selection pane="bottomLeft" activeCell="B7" sqref="B7:F8"/>
      <selection pane="bottomRight" activeCell="S7" sqref="S7"/>
    </sheetView>
  </sheetViews>
  <sheetFormatPr baseColWidth="10" defaultRowHeight="15" x14ac:dyDescent="0.25"/>
  <cols>
    <col min="2" max="2" width="5" customWidth="1"/>
    <col min="3" max="3" width="70.7109375" customWidth="1"/>
    <col min="26" max="26" width="13.5703125" bestFit="1" customWidth="1"/>
    <col min="27" max="40" width="13.5703125" customWidth="1"/>
    <col min="60" max="60" width="17.28515625" customWidth="1"/>
  </cols>
  <sheetData>
    <row r="2" spans="1:77" ht="36" customHeight="1" x14ac:dyDescent="0.25">
      <c r="A2" s="183" t="s">
        <v>359</v>
      </c>
      <c r="B2">
        <v>1</v>
      </c>
      <c r="C2" s="185" t="s">
        <v>360</v>
      </c>
      <c r="D2" s="184" t="s">
        <v>361</v>
      </c>
      <c r="E2" s="189" t="s">
        <v>88</v>
      </c>
      <c r="F2" s="189" t="s">
        <v>210</v>
      </c>
      <c r="G2" s="189" t="s">
        <v>61</v>
      </c>
      <c r="H2" s="189" t="s">
        <v>250</v>
      </c>
      <c r="I2" s="189" t="s">
        <v>74</v>
      </c>
      <c r="J2" s="189" t="s">
        <v>105</v>
      </c>
      <c r="K2" s="189" t="s">
        <v>106</v>
      </c>
      <c r="L2" s="189" t="s">
        <v>67</v>
      </c>
      <c r="M2" s="189" t="s">
        <v>262</v>
      </c>
      <c r="N2" s="189" t="s">
        <v>213</v>
      </c>
      <c r="O2" s="189" t="s">
        <v>257</v>
      </c>
      <c r="P2" s="189" t="s">
        <v>251</v>
      </c>
      <c r="Q2" s="189" t="s">
        <v>107</v>
      </c>
      <c r="R2" s="189" t="s">
        <v>85</v>
      </c>
      <c r="S2" s="189" t="s">
        <v>217</v>
      </c>
      <c r="T2" s="189" t="s">
        <v>258</v>
      </c>
      <c r="U2" s="190" t="s">
        <v>77</v>
      </c>
      <c r="V2" s="190" t="s">
        <v>303</v>
      </c>
      <c r="W2" s="190" t="s">
        <v>297</v>
      </c>
      <c r="X2" s="190" t="s">
        <v>646</v>
      </c>
      <c r="Y2" s="190" t="s">
        <v>259</v>
      </c>
      <c r="Z2" s="190" t="s">
        <v>218</v>
      </c>
      <c r="AA2" s="190" t="s">
        <v>62</v>
      </c>
      <c r="AB2" s="190" t="s">
        <v>214</v>
      </c>
      <c r="AC2" s="190" t="s">
        <v>172</v>
      </c>
      <c r="AD2" s="190" t="s">
        <v>274</v>
      </c>
      <c r="AE2" s="190" t="s">
        <v>252</v>
      </c>
      <c r="AF2" s="190" t="s">
        <v>327</v>
      </c>
      <c r="AG2" s="190" t="s">
        <v>328</v>
      </c>
      <c r="AH2" s="190" t="s">
        <v>7</v>
      </c>
      <c r="AI2" s="190" t="s">
        <v>543</v>
      </c>
      <c r="AJ2" s="190" t="s">
        <v>8</v>
      </c>
      <c r="AK2" s="190" t="s">
        <v>544</v>
      </c>
      <c r="AL2" s="190" t="s">
        <v>171</v>
      </c>
      <c r="AM2" s="190" t="s">
        <v>545</v>
      </c>
      <c r="AN2" s="190" t="s">
        <v>174</v>
      </c>
      <c r="AO2" s="184" t="s">
        <v>546</v>
      </c>
      <c r="AP2" s="184" t="s">
        <v>60</v>
      </c>
      <c r="AQ2" s="200" t="s">
        <v>556</v>
      </c>
      <c r="AR2" s="184" t="s">
        <v>593</v>
      </c>
      <c r="AS2" s="184" t="s">
        <v>643</v>
      </c>
      <c r="AT2" s="184">
        <v>0</v>
      </c>
      <c r="BH2" s="204">
        <v>1</v>
      </c>
      <c r="BI2" s="204">
        <v>2</v>
      </c>
      <c r="BJ2" s="204">
        <v>3</v>
      </c>
      <c r="BK2" s="204">
        <v>4</v>
      </c>
      <c r="BL2" s="204">
        <v>5</v>
      </c>
      <c r="BM2" s="204">
        <v>6</v>
      </c>
      <c r="BN2" s="204">
        <v>7</v>
      </c>
      <c r="BO2" s="204">
        <v>8</v>
      </c>
      <c r="BP2" s="204">
        <v>9</v>
      </c>
      <c r="BQ2" s="204">
        <v>10</v>
      </c>
      <c r="BR2" s="204">
        <v>11</v>
      </c>
      <c r="BS2" s="204">
        <v>12</v>
      </c>
      <c r="BT2" s="204">
        <v>13</v>
      </c>
      <c r="BU2" s="204">
        <v>14</v>
      </c>
      <c r="BV2" s="204">
        <v>15</v>
      </c>
      <c r="BW2" s="204">
        <v>16</v>
      </c>
      <c r="BX2" s="204">
        <v>17</v>
      </c>
      <c r="BY2" s="204">
        <v>17</v>
      </c>
    </row>
    <row r="3" spans="1:77" ht="16.5" x14ac:dyDescent="0.25">
      <c r="A3" s="159"/>
      <c r="B3" s="153">
        <f>+B2+1</f>
        <v>2</v>
      </c>
      <c r="C3" s="155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 t="s">
        <v>259</v>
      </c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BH3" s="447" t="s">
        <v>557</v>
      </c>
      <c r="BI3" s="444" t="s">
        <v>558</v>
      </c>
      <c r="BJ3" s="444" t="s">
        <v>559</v>
      </c>
      <c r="BK3" s="444" t="s">
        <v>560</v>
      </c>
      <c r="BL3" s="444" t="s">
        <v>561</v>
      </c>
      <c r="BM3" s="444" t="s">
        <v>562</v>
      </c>
      <c r="BN3" s="444" t="s">
        <v>563</v>
      </c>
      <c r="BO3" s="444" t="s">
        <v>564</v>
      </c>
      <c r="BP3" s="444" t="s">
        <v>565</v>
      </c>
      <c r="BQ3" s="444" t="s">
        <v>566</v>
      </c>
      <c r="BR3" s="444" t="s">
        <v>567</v>
      </c>
      <c r="BS3" s="444" t="s">
        <v>568</v>
      </c>
      <c r="BT3" s="444" t="s">
        <v>569</v>
      </c>
      <c r="BU3" s="444" t="s">
        <v>570</v>
      </c>
      <c r="BV3" s="444" t="s">
        <v>571</v>
      </c>
      <c r="BW3" s="444" t="s">
        <v>572</v>
      </c>
      <c r="BX3" s="444" t="s">
        <v>573</v>
      </c>
      <c r="BY3" s="444" t="s">
        <v>574</v>
      </c>
    </row>
    <row r="4" spans="1:77" ht="16.5" x14ac:dyDescent="0.25">
      <c r="A4" s="152">
        <v>1</v>
      </c>
      <c r="B4" s="153">
        <f t="shared" ref="B4:B77" si="0">+B3+1</f>
        <v>3</v>
      </c>
      <c r="C4" s="154" t="s">
        <v>362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 t="s">
        <v>77</v>
      </c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BH4" s="446"/>
      <c r="BI4" s="446"/>
      <c r="BJ4" s="445"/>
      <c r="BK4" s="445"/>
      <c r="BL4" s="445"/>
      <c r="BM4" s="446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</row>
    <row r="5" spans="1:77" ht="16.5" x14ac:dyDescent="0.25">
      <c r="A5" s="157">
        <f>+A4+0.01</f>
        <v>1.01</v>
      </c>
      <c r="B5" s="153">
        <f t="shared" si="0"/>
        <v>4</v>
      </c>
      <c r="C5" s="158" t="s">
        <v>363</v>
      </c>
      <c r="D5" s="156" t="s">
        <v>364</v>
      </c>
      <c r="E5" s="156"/>
      <c r="F5" s="156">
        <v>1</v>
      </c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>
        <v>1</v>
      </c>
      <c r="R5" s="156">
        <v>1</v>
      </c>
      <c r="S5" s="156"/>
      <c r="T5" s="156"/>
      <c r="U5" s="156"/>
      <c r="V5" s="156"/>
      <c r="W5" s="156" t="s">
        <v>303</v>
      </c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BH5" s="205" t="s">
        <v>575</v>
      </c>
      <c r="BI5" s="205" t="s">
        <v>320</v>
      </c>
      <c r="BJ5" s="205" t="s">
        <v>555</v>
      </c>
      <c r="BK5" s="206">
        <f t="shared" ref="BK5:BK17" si="1">ROUND(PI()*($BU5^2)*$BV5/4,Num_Dec)</f>
        <v>0.90500000000000003</v>
      </c>
      <c r="BL5" s="206">
        <f t="shared" ref="BL5:BL17" si="2">ROUND(PI()*($BU5^2)*$BV5/4-$BX5-BY5,Num_Dec)</f>
        <v>0.745</v>
      </c>
      <c r="BM5" s="207">
        <f t="shared" ref="BM5:BM17" si="3">+BL5/BK5</f>
        <v>0.82320441988950277</v>
      </c>
      <c r="BN5" s="400">
        <v>12</v>
      </c>
      <c r="BO5" s="401">
        <v>0.16</v>
      </c>
      <c r="BP5" s="401">
        <v>0.35</v>
      </c>
      <c r="BQ5" s="401"/>
      <c r="BR5" s="401"/>
      <c r="BS5" s="402">
        <v>1.8</v>
      </c>
      <c r="BT5" s="401">
        <f>+($BN5*$BP5-$BS5*$BP5+$BS5*$BO5)/$BN5</f>
        <v>0.32149999999999995</v>
      </c>
      <c r="BU5" s="401">
        <v>0.8</v>
      </c>
      <c r="BV5" s="402">
        <v>1.8</v>
      </c>
      <c r="BW5" s="402"/>
      <c r="BX5" s="401">
        <f>$BS5*PI()*($BP5^2+$BT5^2+$BP5*$BT5)/12</f>
        <v>0.15946123480026789</v>
      </c>
      <c r="BY5" s="401">
        <f>+PI()*POWER(BU5,2)*BW5/4</f>
        <v>0</v>
      </c>
    </row>
    <row r="6" spans="1:77" ht="16.5" x14ac:dyDescent="0.25">
      <c r="A6" s="157">
        <f>+A5+0.01</f>
        <v>1.02</v>
      </c>
      <c r="B6" s="153">
        <f t="shared" si="0"/>
        <v>5</v>
      </c>
      <c r="C6" s="158" t="s">
        <v>365</v>
      </c>
      <c r="D6" s="156" t="s">
        <v>364</v>
      </c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 t="s">
        <v>218</v>
      </c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BH6" s="205" t="s">
        <v>576</v>
      </c>
      <c r="BI6" s="205" t="s">
        <v>76</v>
      </c>
      <c r="BJ6" s="205" t="s">
        <v>555</v>
      </c>
      <c r="BK6" s="206">
        <f t="shared" si="1"/>
        <v>0.90500000000000003</v>
      </c>
      <c r="BL6" s="206">
        <f t="shared" si="2"/>
        <v>0.745</v>
      </c>
      <c r="BM6" s="207">
        <f t="shared" si="3"/>
        <v>0.82320441988950277</v>
      </c>
      <c r="BN6" s="400">
        <v>12</v>
      </c>
      <c r="BO6" s="401">
        <v>0.16</v>
      </c>
      <c r="BP6" s="401">
        <v>0.35</v>
      </c>
      <c r="BQ6" s="401"/>
      <c r="BR6" s="401"/>
      <c r="BS6" s="402">
        <v>1.8</v>
      </c>
      <c r="BT6" s="401">
        <f t="shared" ref="BT6:BT17" si="4">+($BN6*$BP6-$BS6*$BP6+$BS6*$BO6)/$BN6</f>
        <v>0.32149999999999995</v>
      </c>
      <c r="BU6" s="401">
        <v>0.8</v>
      </c>
      <c r="BV6" s="402">
        <v>1.8</v>
      </c>
      <c r="BW6" s="402"/>
      <c r="BX6" s="401">
        <f t="shared" ref="BX6:BX17" si="5">$BS6*PI()*($BP6^2+$BT6^2+$BP6*$BT6)/12</f>
        <v>0.15946123480026789</v>
      </c>
      <c r="BY6" s="401">
        <f t="shared" ref="BY6:BY17" si="6">+PI()*POWER(BU6,2)*BW6/4</f>
        <v>0</v>
      </c>
    </row>
    <row r="7" spans="1:77" s="188" customFormat="1" ht="16.5" x14ac:dyDescent="0.25">
      <c r="A7" s="160">
        <f t="shared" ref="A7:A8" si="7">+A6+0.01</f>
        <v>1.03</v>
      </c>
      <c r="B7" s="161">
        <f t="shared" si="0"/>
        <v>6</v>
      </c>
      <c r="C7" s="162" t="s">
        <v>532</v>
      </c>
      <c r="D7" s="164" t="s">
        <v>364</v>
      </c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>
        <v>1</v>
      </c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BH7" s="205" t="s">
        <v>577</v>
      </c>
      <c r="BI7" s="205" t="s">
        <v>321</v>
      </c>
      <c r="BJ7" s="210" t="s">
        <v>554</v>
      </c>
      <c r="BK7" s="206">
        <f t="shared" si="1"/>
        <v>1.081</v>
      </c>
      <c r="BL7" s="206">
        <f t="shared" si="2"/>
        <v>0.84799999999999998</v>
      </c>
      <c r="BM7" s="207">
        <f t="shared" si="3"/>
        <v>0.78445883441258091</v>
      </c>
      <c r="BN7" s="396">
        <v>13</v>
      </c>
      <c r="BO7" s="397">
        <v>0.18</v>
      </c>
      <c r="BP7" s="397">
        <v>0.38</v>
      </c>
      <c r="BQ7" s="397"/>
      <c r="BR7" s="397"/>
      <c r="BS7" s="398">
        <v>1.6</v>
      </c>
      <c r="BT7" s="397">
        <f t="shared" si="4"/>
        <v>0.35538461538461547</v>
      </c>
      <c r="BU7" s="397">
        <v>0.9</v>
      </c>
      <c r="BV7" s="398">
        <v>1.7</v>
      </c>
      <c r="BW7" s="398">
        <v>0.1</v>
      </c>
      <c r="BX7" s="397">
        <f t="shared" si="5"/>
        <v>0.16995780791382645</v>
      </c>
      <c r="BY7" s="397">
        <f>+PI()*POWER(BU7,2)*BW7/4</f>
        <v>6.3617251235193323E-2</v>
      </c>
    </row>
    <row r="8" spans="1:77" s="188" customFormat="1" ht="16.5" x14ac:dyDescent="0.25">
      <c r="A8" s="160">
        <f t="shared" si="7"/>
        <v>1.04</v>
      </c>
      <c r="B8" s="161">
        <f t="shared" si="0"/>
        <v>7</v>
      </c>
      <c r="C8" s="162" t="s">
        <v>531</v>
      </c>
      <c r="D8" s="164" t="s">
        <v>364</v>
      </c>
      <c r="E8" s="164"/>
      <c r="F8" s="164"/>
      <c r="G8" s="164"/>
      <c r="H8" s="164"/>
      <c r="I8" s="164"/>
      <c r="J8" s="164"/>
      <c r="K8" s="164"/>
      <c r="L8" s="164"/>
      <c r="M8" s="164"/>
      <c r="N8" s="164">
        <v>1</v>
      </c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BH8" s="205" t="s">
        <v>578</v>
      </c>
      <c r="BI8" s="205" t="s">
        <v>322</v>
      </c>
      <c r="BJ8" s="210" t="s">
        <v>554</v>
      </c>
      <c r="BK8" s="206">
        <f t="shared" si="1"/>
        <v>1.081</v>
      </c>
      <c r="BL8" s="206">
        <f t="shared" si="2"/>
        <v>0.84799999999999998</v>
      </c>
      <c r="BM8" s="207">
        <f t="shared" si="3"/>
        <v>0.78445883441258091</v>
      </c>
      <c r="BN8" s="396">
        <v>13</v>
      </c>
      <c r="BO8" s="397">
        <v>0.18</v>
      </c>
      <c r="BP8" s="397">
        <v>0.38</v>
      </c>
      <c r="BQ8" s="397"/>
      <c r="BR8" s="397"/>
      <c r="BS8" s="398">
        <v>1.6</v>
      </c>
      <c r="BT8" s="397">
        <f t="shared" si="4"/>
        <v>0.35538461538461547</v>
      </c>
      <c r="BU8" s="397">
        <v>0.9</v>
      </c>
      <c r="BV8" s="398">
        <v>1.7</v>
      </c>
      <c r="BW8" s="398">
        <v>0.1</v>
      </c>
      <c r="BX8" s="397">
        <f>$BS8*PI()*($BP8^2+$BT8^2+$BP8*$BT8)/12</f>
        <v>0.16995780791382645</v>
      </c>
      <c r="BY8" s="397">
        <f t="shared" si="6"/>
        <v>6.3617251235193323E-2</v>
      </c>
    </row>
    <row r="9" spans="1:77" ht="16.5" x14ac:dyDescent="0.25">
      <c r="A9" s="159"/>
      <c r="B9" s="153">
        <f t="shared" si="0"/>
        <v>8</v>
      </c>
      <c r="C9" s="155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BH9" s="205" t="s">
        <v>579</v>
      </c>
      <c r="BI9" s="205" t="s">
        <v>320</v>
      </c>
      <c r="BJ9" s="205" t="s">
        <v>555</v>
      </c>
      <c r="BK9" s="206">
        <f t="shared" si="1"/>
        <v>0.90500000000000003</v>
      </c>
      <c r="BL9" s="206">
        <f t="shared" si="2"/>
        <v>0.745</v>
      </c>
      <c r="BM9" s="207">
        <f t="shared" si="3"/>
        <v>0.82320441988950277</v>
      </c>
      <c r="BN9" s="400">
        <v>12</v>
      </c>
      <c r="BO9" s="401">
        <v>0.16</v>
      </c>
      <c r="BP9" s="401">
        <v>0.35</v>
      </c>
      <c r="BQ9" s="401"/>
      <c r="BR9" s="401"/>
      <c r="BS9" s="402">
        <v>1.8</v>
      </c>
      <c r="BT9" s="401">
        <f t="shared" si="4"/>
        <v>0.32149999999999995</v>
      </c>
      <c r="BU9" s="401">
        <v>0.8</v>
      </c>
      <c r="BV9" s="402">
        <v>1.8</v>
      </c>
      <c r="BW9" s="402"/>
      <c r="BX9" s="401">
        <f t="shared" si="5"/>
        <v>0.15946123480026789</v>
      </c>
      <c r="BY9" s="401">
        <f t="shared" si="6"/>
        <v>0</v>
      </c>
    </row>
    <row r="10" spans="1:77" ht="16.5" x14ac:dyDescent="0.25">
      <c r="A10" s="152">
        <f>1+A4</f>
        <v>2</v>
      </c>
      <c r="B10" s="153">
        <f t="shared" si="0"/>
        <v>9</v>
      </c>
      <c r="C10" s="154" t="s">
        <v>366</v>
      </c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BH10" s="205" t="s">
        <v>580</v>
      </c>
      <c r="BI10" s="205" t="s">
        <v>76</v>
      </c>
      <c r="BJ10" s="205" t="s">
        <v>555</v>
      </c>
      <c r="BK10" s="206">
        <f t="shared" si="1"/>
        <v>0.90500000000000003</v>
      </c>
      <c r="BL10" s="206">
        <f t="shared" si="2"/>
        <v>0.745</v>
      </c>
      <c r="BM10" s="207">
        <f t="shared" si="3"/>
        <v>0.82320441988950277</v>
      </c>
      <c r="BN10" s="400">
        <v>12</v>
      </c>
      <c r="BO10" s="401">
        <v>0.16</v>
      </c>
      <c r="BP10" s="401">
        <v>0.35</v>
      </c>
      <c r="BQ10" s="401"/>
      <c r="BR10" s="401"/>
      <c r="BS10" s="402">
        <v>1.8</v>
      </c>
      <c r="BT10" s="401">
        <f t="shared" si="4"/>
        <v>0.32149999999999995</v>
      </c>
      <c r="BU10" s="401">
        <v>0.8</v>
      </c>
      <c r="BV10" s="402">
        <v>1.8</v>
      </c>
      <c r="BW10" s="402"/>
      <c r="BX10" s="401">
        <f t="shared" si="5"/>
        <v>0.15946123480026789</v>
      </c>
      <c r="BY10" s="401">
        <f t="shared" si="6"/>
        <v>0</v>
      </c>
    </row>
    <row r="11" spans="1:77" ht="16.5" x14ac:dyDescent="0.25">
      <c r="A11" s="157">
        <f>+A10+0.01</f>
        <v>2.0099999999999998</v>
      </c>
      <c r="B11" s="153">
        <f t="shared" si="0"/>
        <v>10</v>
      </c>
      <c r="C11" s="155" t="s">
        <v>367</v>
      </c>
      <c r="D11" s="156" t="s">
        <v>364</v>
      </c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>
        <v>1</v>
      </c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BH11" s="205" t="s">
        <v>581</v>
      </c>
      <c r="BI11" s="205" t="s">
        <v>320</v>
      </c>
      <c r="BJ11" s="205" t="s">
        <v>582</v>
      </c>
      <c r="BK11" s="206">
        <f t="shared" si="1"/>
        <v>0.754</v>
      </c>
      <c r="BL11" s="206">
        <f t="shared" si="2"/>
        <v>0.61899999999999999</v>
      </c>
      <c r="BM11" s="207">
        <f t="shared" si="3"/>
        <v>0.82095490716180375</v>
      </c>
      <c r="BN11" s="208">
        <v>12</v>
      </c>
      <c r="BO11" s="206">
        <v>0.16</v>
      </c>
      <c r="BP11" s="206">
        <v>0.35</v>
      </c>
      <c r="BQ11" s="211"/>
      <c r="BR11" s="211"/>
      <c r="BS11" s="209">
        <v>1.5</v>
      </c>
      <c r="BT11" s="211">
        <f t="shared" si="4"/>
        <v>0.32624999999999993</v>
      </c>
      <c r="BU11" s="206">
        <v>0.8</v>
      </c>
      <c r="BV11" s="209">
        <v>1.5</v>
      </c>
      <c r="BW11" s="209"/>
      <c r="BX11" s="206">
        <f t="shared" si="5"/>
        <v>0.13474548600018985</v>
      </c>
      <c r="BY11" s="206">
        <f t="shared" si="6"/>
        <v>0</v>
      </c>
    </row>
    <row r="12" spans="1:77" ht="16.5" x14ac:dyDescent="0.25">
      <c r="A12" s="157">
        <f t="shared" ref="A12:A14" si="8">+A11+0.01</f>
        <v>2.0199999999999996</v>
      </c>
      <c r="B12" s="153">
        <f t="shared" si="0"/>
        <v>11</v>
      </c>
      <c r="C12" s="155" t="s">
        <v>368</v>
      </c>
      <c r="D12" s="156" t="s">
        <v>364</v>
      </c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>
        <v>1</v>
      </c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BH12" s="205" t="s">
        <v>583</v>
      </c>
      <c r="BI12" s="205" t="s">
        <v>76</v>
      </c>
      <c r="BJ12" s="205" t="s">
        <v>582</v>
      </c>
      <c r="BK12" s="206">
        <f t="shared" si="1"/>
        <v>0.754</v>
      </c>
      <c r="BL12" s="206">
        <f t="shared" si="2"/>
        <v>0.61899999999999999</v>
      </c>
      <c r="BM12" s="207">
        <f t="shared" si="3"/>
        <v>0.82095490716180375</v>
      </c>
      <c r="BN12" s="208">
        <v>12</v>
      </c>
      <c r="BO12" s="206">
        <v>0.16</v>
      </c>
      <c r="BP12" s="206">
        <v>0.35</v>
      </c>
      <c r="BQ12" s="211"/>
      <c r="BR12" s="211"/>
      <c r="BS12" s="209">
        <v>1.5</v>
      </c>
      <c r="BT12" s="211">
        <f t="shared" si="4"/>
        <v>0.32624999999999993</v>
      </c>
      <c r="BU12" s="206">
        <v>0.8</v>
      </c>
      <c r="BV12" s="209">
        <v>1.5</v>
      </c>
      <c r="BW12" s="209"/>
      <c r="BX12" s="206">
        <f t="shared" si="5"/>
        <v>0.13474548600018985</v>
      </c>
      <c r="BY12" s="206">
        <f t="shared" si="6"/>
        <v>0</v>
      </c>
    </row>
    <row r="13" spans="1:77" ht="16.5" x14ac:dyDescent="0.25">
      <c r="A13" s="157">
        <f t="shared" si="8"/>
        <v>2.0299999999999994</v>
      </c>
      <c r="B13" s="153">
        <f t="shared" si="0"/>
        <v>12</v>
      </c>
      <c r="C13" s="155" t="s">
        <v>369</v>
      </c>
      <c r="D13" s="156" t="s">
        <v>364</v>
      </c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>
        <v>1</v>
      </c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BH13" s="435" t="s">
        <v>656</v>
      </c>
      <c r="BI13" s="205" t="s">
        <v>321</v>
      </c>
      <c r="BJ13" s="210" t="s">
        <v>584</v>
      </c>
      <c r="BK13" s="206">
        <f t="shared" si="1"/>
        <v>1.018</v>
      </c>
      <c r="BL13" s="206">
        <f t="shared" si="2"/>
        <v>0.79400000000000004</v>
      </c>
      <c r="BM13" s="207">
        <f t="shared" si="3"/>
        <v>0.77996070726915523</v>
      </c>
      <c r="BN13" s="396">
        <v>13</v>
      </c>
      <c r="BO13" s="397">
        <v>0.18</v>
      </c>
      <c r="BP13" s="397">
        <v>0.38</v>
      </c>
      <c r="BQ13" s="399"/>
      <c r="BR13" s="399"/>
      <c r="BS13" s="398">
        <v>1.5</v>
      </c>
      <c r="BT13" s="399">
        <f t="shared" si="4"/>
        <v>0.35692307692307695</v>
      </c>
      <c r="BU13" s="397">
        <v>0.9</v>
      </c>
      <c r="BV13" s="398">
        <v>1.6</v>
      </c>
      <c r="BW13" s="398">
        <v>0.1</v>
      </c>
      <c r="BX13" s="397">
        <f t="shared" si="5"/>
        <v>0.15999536526952257</v>
      </c>
      <c r="BY13" s="397">
        <f t="shared" si="6"/>
        <v>6.3617251235193323E-2</v>
      </c>
    </row>
    <row r="14" spans="1:77" ht="16.5" x14ac:dyDescent="0.25">
      <c r="A14" s="157">
        <f t="shared" si="8"/>
        <v>2.0399999999999991</v>
      </c>
      <c r="B14" s="153">
        <f t="shared" si="0"/>
        <v>13</v>
      </c>
      <c r="C14" s="155" t="s">
        <v>370</v>
      </c>
      <c r="D14" s="156" t="s">
        <v>364</v>
      </c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>
        <v>1</v>
      </c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BH14" s="435" t="s">
        <v>657</v>
      </c>
      <c r="BI14" s="205" t="s">
        <v>322</v>
      </c>
      <c r="BJ14" s="210" t="s">
        <v>584</v>
      </c>
      <c r="BK14" s="206">
        <f t="shared" si="1"/>
        <v>1.018</v>
      </c>
      <c r="BL14" s="206">
        <f t="shared" si="2"/>
        <v>0.79400000000000004</v>
      </c>
      <c r="BM14" s="207">
        <f t="shared" si="3"/>
        <v>0.77996070726915523</v>
      </c>
      <c r="BN14" s="396">
        <v>13</v>
      </c>
      <c r="BO14" s="397">
        <v>0.18</v>
      </c>
      <c r="BP14" s="397">
        <v>0.38</v>
      </c>
      <c r="BQ14" s="399"/>
      <c r="BR14" s="399"/>
      <c r="BS14" s="398">
        <v>1.5</v>
      </c>
      <c r="BT14" s="399">
        <f t="shared" si="4"/>
        <v>0.35692307692307695</v>
      </c>
      <c r="BU14" s="397">
        <v>0.9</v>
      </c>
      <c r="BV14" s="398">
        <v>1.6</v>
      </c>
      <c r="BW14" s="398">
        <v>0.1</v>
      </c>
      <c r="BX14" s="397">
        <f t="shared" si="5"/>
        <v>0.15999536526952257</v>
      </c>
      <c r="BY14" s="397">
        <f t="shared" si="6"/>
        <v>6.3617251235193323E-2</v>
      </c>
    </row>
    <row r="15" spans="1:77" ht="16.5" x14ac:dyDescent="0.25">
      <c r="A15" s="159"/>
      <c r="B15" s="153">
        <f t="shared" si="0"/>
        <v>14</v>
      </c>
      <c r="C15" s="155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BH15" s="205" t="s">
        <v>585</v>
      </c>
      <c r="BI15" s="205" t="s">
        <v>320</v>
      </c>
      <c r="BJ15" s="205" t="s">
        <v>582</v>
      </c>
      <c r="BK15" s="206">
        <f t="shared" si="1"/>
        <v>0.754</v>
      </c>
      <c r="BL15" s="206">
        <f t="shared" si="2"/>
        <v>0.61899999999999999</v>
      </c>
      <c r="BM15" s="207">
        <f t="shared" si="3"/>
        <v>0.82095490716180375</v>
      </c>
      <c r="BN15" s="208">
        <v>12</v>
      </c>
      <c r="BO15" s="206">
        <v>0.16</v>
      </c>
      <c r="BP15" s="206">
        <v>0.35</v>
      </c>
      <c r="BQ15" s="212"/>
      <c r="BR15" s="212"/>
      <c r="BS15" s="213">
        <v>1.5</v>
      </c>
      <c r="BT15" s="212">
        <f t="shared" si="4"/>
        <v>0.32624999999999993</v>
      </c>
      <c r="BU15" s="206">
        <v>0.8</v>
      </c>
      <c r="BV15" s="209">
        <v>1.5</v>
      </c>
      <c r="BW15" s="213"/>
      <c r="BX15" s="206">
        <f t="shared" si="5"/>
        <v>0.13474548600018985</v>
      </c>
      <c r="BY15" s="206">
        <f t="shared" si="6"/>
        <v>0</v>
      </c>
    </row>
    <row r="16" spans="1:77" ht="16.5" x14ac:dyDescent="0.25">
      <c r="A16" s="152">
        <v>3</v>
      </c>
      <c r="B16" s="153">
        <f t="shared" si="0"/>
        <v>15</v>
      </c>
      <c r="C16" s="154" t="s">
        <v>371</v>
      </c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BH16" s="205" t="s">
        <v>586</v>
      </c>
      <c r="BI16" s="205" t="s">
        <v>76</v>
      </c>
      <c r="BJ16" s="205" t="s">
        <v>582</v>
      </c>
      <c r="BK16" s="206">
        <f t="shared" si="1"/>
        <v>0.754</v>
      </c>
      <c r="BL16" s="206">
        <f t="shared" si="2"/>
        <v>0.61899999999999999</v>
      </c>
      <c r="BM16" s="207">
        <f t="shared" si="3"/>
        <v>0.82095490716180375</v>
      </c>
      <c r="BN16" s="208">
        <v>12</v>
      </c>
      <c r="BO16" s="206">
        <v>0.16</v>
      </c>
      <c r="BP16" s="206">
        <v>0.35</v>
      </c>
      <c r="BQ16" s="214"/>
      <c r="BR16" s="214"/>
      <c r="BS16" s="215">
        <v>1.5</v>
      </c>
      <c r="BT16" s="212">
        <f t="shared" si="4"/>
        <v>0.32624999999999993</v>
      </c>
      <c r="BU16" s="206">
        <v>0.8</v>
      </c>
      <c r="BV16" s="209">
        <v>1.5</v>
      </c>
      <c r="BW16" s="215"/>
      <c r="BX16" s="206">
        <f t="shared" si="5"/>
        <v>0.13474548600018985</v>
      </c>
      <c r="BY16" s="206">
        <f t="shared" si="6"/>
        <v>0</v>
      </c>
    </row>
    <row r="17" spans="1:77" ht="16.5" x14ac:dyDescent="0.25">
      <c r="A17" s="157">
        <f>+A16+0.01</f>
        <v>3.01</v>
      </c>
      <c r="B17" s="153">
        <f t="shared" si="0"/>
        <v>16</v>
      </c>
      <c r="C17" s="158" t="s">
        <v>372</v>
      </c>
      <c r="D17" s="156" t="s">
        <v>364</v>
      </c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BH17" s="205" t="s">
        <v>587</v>
      </c>
      <c r="BI17" s="205" t="s">
        <v>588</v>
      </c>
      <c r="BJ17" s="205" t="s">
        <v>582</v>
      </c>
      <c r="BK17" s="206">
        <f t="shared" si="1"/>
        <v>1.1060000000000001</v>
      </c>
      <c r="BL17" s="206">
        <f t="shared" si="2"/>
        <v>0.76600000000000001</v>
      </c>
      <c r="BM17" s="207">
        <f t="shared" si="3"/>
        <v>0.69258589511754065</v>
      </c>
      <c r="BN17" s="208">
        <v>15</v>
      </c>
      <c r="BO17" s="206">
        <v>0.21</v>
      </c>
      <c r="BP17" s="206">
        <v>0.435</v>
      </c>
      <c r="BQ17" s="216"/>
      <c r="BR17" s="216"/>
      <c r="BS17" s="217">
        <f>+BN17/10+0.6</f>
        <v>2.1</v>
      </c>
      <c r="BT17" s="212">
        <f t="shared" si="4"/>
        <v>0.40350000000000003</v>
      </c>
      <c r="BU17" s="206">
        <v>0.8</v>
      </c>
      <c r="BV17" s="209">
        <v>2.2000000000000002</v>
      </c>
      <c r="BW17" s="217">
        <v>0.1</v>
      </c>
      <c r="BX17" s="206">
        <f t="shared" si="5"/>
        <v>0.29004112111269187</v>
      </c>
      <c r="BY17" s="206">
        <f t="shared" si="6"/>
        <v>5.02654824574367E-2</v>
      </c>
    </row>
    <row r="18" spans="1:77" ht="16.5" x14ac:dyDescent="0.25">
      <c r="A18" s="157"/>
      <c r="B18" s="153">
        <f t="shared" si="0"/>
        <v>17</v>
      </c>
      <c r="C18" s="158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BH18" s="205"/>
      <c r="BI18" s="205"/>
      <c r="BJ18" s="205"/>
      <c r="BK18" s="206"/>
      <c r="BL18" s="206"/>
      <c r="BM18" s="207"/>
      <c r="BN18" s="208"/>
      <c r="BO18" s="206"/>
      <c r="BP18" s="206"/>
      <c r="BQ18" s="216"/>
      <c r="BR18" s="216"/>
      <c r="BS18" s="217"/>
      <c r="BT18" s="212"/>
      <c r="BU18" s="206"/>
      <c r="BV18" s="209"/>
      <c r="BW18" s="217"/>
      <c r="BX18" s="206"/>
      <c r="BY18" s="206"/>
    </row>
    <row r="19" spans="1:77" ht="16.5" x14ac:dyDescent="0.25">
      <c r="A19" s="152" t="s">
        <v>651</v>
      </c>
      <c r="B19" s="153">
        <f t="shared" si="0"/>
        <v>18</v>
      </c>
      <c r="C19" s="154" t="s">
        <v>652</v>
      </c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BH19" s="205"/>
      <c r="BI19" s="205"/>
      <c r="BJ19" s="205"/>
      <c r="BK19" s="206"/>
      <c r="BL19" s="206"/>
      <c r="BM19" s="207"/>
      <c r="BN19" s="208"/>
      <c r="BO19" s="206"/>
      <c r="BP19" s="206"/>
      <c r="BQ19" s="216"/>
      <c r="BR19" s="216"/>
      <c r="BS19" s="217"/>
      <c r="BT19" s="212"/>
      <c r="BU19" s="206"/>
      <c r="BV19" s="209"/>
      <c r="BW19" s="217"/>
      <c r="BX19" s="206"/>
      <c r="BY19" s="206"/>
    </row>
    <row r="20" spans="1:77" s="188" customFormat="1" ht="16.5" x14ac:dyDescent="0.25">
      <c r="A20" s="160" t="s">
        <v>653</v>
      </c>
      <c r="B20" s="161">
        <f t="shared" si="0"/>
        <v>19</v>
      </c>
      <c r="C20" s="162" t="s">
        <v>373</v>
      </c>
      <c r="D20" s="164" t="s">
        <v>364</v>
      </c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>
        <v>1</v>
      </c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BH20" s="205" t="str">
        <f t="shared" ref="BH20:BH24" si="9">+BI20&amp;BJ20</f>
        <v>--</v>
      </c>
      <c r="BI20" s="205" t="s">
        <v>60</v>
      </c>
      <c r="BJ20" s="210" t="s">
        <v>60</v>
      </c>
      <c r="BK20" s="206"/>
      <c r="BL20" s="206"/>
      <c r="BM20" s="207"/>
      <c r="BN20" s="396"/>
      <c r="BO20" s="397"/>
      <c r="BP20" s="397"/>
      <c r="BQ20" s="397"/>
      <c r="BR20" s="397"/>
      <c r="BS20" s="398"/>
      <c r="BT20" s="397"/>
      <c r="BU20" s="397"/>
      <c r="BV20" s="398"/>
      <c r="BW20" s="398"/>
      <c r="BX20" s="397"/>
      <c r="BY20" s="397"/>
    </row>
    <row r="21" spans="1:77" s="188" customFormat="1" ht="16.5" x14ac:dyDescent="0.25">
      <c r="A21" s="160" t="s">
        <v>654</v>
      </c>
      <c r="B21" s="161">
        <f t="shared" si="0"/>
        <v>20</v>
      </c>
      <c r="C21" s="162" t="s">
        <v>374</v>
      </c>
      <c r="D21" s="164" t="s">
        <v>364</v>
      </c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>
        <v>1</v>
      </c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BH21" s="205" t="str">
        <f t="shared" si="9"/>
        <v>11/EXIST-</v>
      </c>
      <c r="BI21" s="205" t="s">
        <v>589</v>
      </c>
      <c r="BJ21" s="210" t="s">
        <v>60</v>
      </c>
      <c r="BK21" s="206"/>
      <c r="BL21" s="206"/>
      <c r="BM21" s="207"/>
      <c r="BN21" s="396"/>
      <c r="BO21" s="397"/>
      <c r="BP21" s="397"/>
      <c r="BQ21" s="397"/>
      <c r="BR21" s="397"/>
      <c r="BS21" s="398"/>
      <c r="BT21" s="397"/>
      <c r="BU21" s="397"/>
      <c r="BV21" s="398"/>
      <c r="BW21" s="398"/>
      <c r="BX21" s="397"/>
      <c r="BY21" s="397"/>
    </row>
    <row r="22" spans="1:77" ht="16.5" x14ac:dyDescent="0.25">
      <c r="A22" s="159"/>
      <c r="B22" s="153">
        <f t="shared" si="0"/>
        <v>21</v>
      </c>
      <c r="C22" s="155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BH22" s="205" t="str">
        <f t="shared" si="9"/>
        <v>12/EXIST-</v>
      </c>
      <c r="BI22" s="205" t="s">
        <v>590</v>
      </c>
      <c r="BJ22" s="205" t="s">
        <v>60</v>
      </c>
      <c r="BK22" s="206"/>
      <c r="BL22" s="206"/>
      <c r="BM22" s="207"/>
      <c r="BN22" s="209"/>
      <c r="BO22" s="211"/>
      <c r="BP22" s="211"/>
      <c r="BQ22" s="211"/>
      <c r="BR22" s="211"/>
      <c r="BS22" s="209"/>
      <c r="BT22" s="211"/>
      <c r="BU22" s="206"/>
      <c r="BV22" s="209"/>
      <c r="BW22" s="209"/>
      <c r="BX22" s="206"/>
      <c r="BY22" s="206"/>
    </row>
    <row r="23" spans="1:77" ht="16.5" x14ac:dyDescent="0.25">
      <c r="A23" s="152">
        <f>1+A16</f>
        <v>4</v>
      </c>
      <c r="B23" s="153">
        <f t="shared" si="0"/>
        <v>22</v>
      </c>
      <c r="C23" s="154" t="s">
        <v>375</v>
      </c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BH23" s="205" t="s">
        <v>591</v>
      </c>
      <c r="BI23" s="205" t="s">
        <v>592</v>
      </c>
      <c r="BJ23" s="205" t="s">
        <v>60</v>
      </c>
      <c r="BK23" s="206"/>
      <c r="BL23" s="206"/>
      <c r="BM23" s="207"/>
      <c r="BN23" s="209"/>
      <c r="BO23" s="211"/>
      <c r="BP23" s="211"/>
      <c r="BQ23" s="211"/>
      <c r="BR23" s="211"/>
      <c r="BS23" s="209"/>
      <c r="BT23" s="211"/>
      <c r="BU23" s="206"/>
      <c r="BV23" s="209"/>
      <c r="BW23" s="209"/>
      <c r="BX23" s="206"/>
      <c r="BY23" s="206"/>
    </row>
    <row r="24" spans="1:77" ht="16.5" x14ac:dyDescent="0.25">
      <c r="A24" s="157">
        <f t="shared" ref="A24:A26" si="10">+A23+0.01</f>
        <v>4.01</v>
      </c>
      <c r="B24" s="153">
        <f t="shared" si="0"/>
        <v>23</v>
      </c>
      <c r="C24" s="155" t="s">
        <v>376</v>
      </c>
      <c r="D24" s="156" t="s">
        <v>364</v>
      </c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>
        <v>1</v>
      </c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BH24" s="205" t="str">
        <f t="shared" si="9"/>
        <v>12/C5-</v>
      </c>
      <c r="BI24" s="205" t="s">
        <v>87</v>
      </c>
      <c r="BJ24" s="205" t="s">
        <v>60</v>
      </c>
      <c r="BK24" s="206"/>
      <c r="BL24" s="206"/>
      <c r="BM24" s="207"/>
      <c r="BN24" s="209"/>
      <c r="BO24" s="211"/>
      <c r="BP24" s="211"/>
      <c r="BQ24" s="211"/>
      <c r="BR24" s="211"/>
      <c r="BS24" s="209"/>
      <c r="BT24" s="211"/>
      <c r="BU24" s="206"/>
      <c r="BV24" s="209"/>
      <c r="BW24" s="209"/>
      <c r="BX24" s="206"/>
      <c r="BY24" s="206"/>
    </row>
    <row r="25" spans="1:77" ht="16.5" x14ac:dyDescent="0.25">
      <c r="A25" s="157">
        <f t="shared" si="10"/>
        <v>4.0199999999999996</v>
      </c>
      <c r="B25" s="153">
        <f t="shared" si="0"/>
        <v>24</v>
      </c>
      <c r="C25" s="155" t="s">
        <v>377</v>
      </c>
      <c r="D25" s="156" t="s">
        <v>364</v>
      </c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>
        <v>2</v>
      </c>
      <c r="P25" s="156">
        <v>2</v>
      </c>
      <c r="Q25" s="156"/>
      <c r="R25" s="156"/>
      <c r="S25" s="156"/>
      <c r="T25" s="156">
        <v>2</v>
      </c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BH25" s="210" t="s">
        <v>593</v>
      </c>
      <c r="BI25" s="210" t="s">
        <v>60</v>
      </c>
      <c r="BJ25" s="210" t="s">
        <v>60</v>
      </c>
      <c r="BK25" s="218"/>
      <c r="BL25" s="218"/>
      <c r="BM25" s="219"/>
      <c r="BN25" s="217"/>
      <c r="BO25" s="216"/>
      <c r="BP25" s="216"/>
      <c r="BQ25" s="216"/>
      <c r="BR25" s="216"/>
      <c r="BS25" s="217"/>
      <c r="BT25" s="216"/>
      <c r="BU25" s="218"/>
      <c r="BV25" s="217"/>
      <c r="BW25" s="217"/>
      <c r="BX25" s="218"/>
      <c r="BY25" s="218"/>
    </row>
    <row r="26" spans="1:77" ht="16.5" x14ac:dyDescent="0.25">
      <c r="A26" s="157">
        <f t="shared" si="10"/>
        <v>4.0299999999999994</v>
      </c>
      <c r="B26" s="153">
        <f t="shared" si="0"/>
        <v>25</v>
      </c>
      <c r="C26" s="155" t="s">
        <v>378</v>
      </c>
      <c r="D26" s="156" t="s">
        <v>364</v>
      </c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>
        <v>1</v>
      </c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BH26" s="210" t="s">
        <v>594</v>
      </c>
      <c r="BI26" s="210"/>
      <c r="BJ26" s="210"/>
      <c r="BK26" s="218"/>
      <c r="BL26" s="218"/>
      <c r="BM26" s="219"/>
      <c r="BN26" s="217"/>
      <c r="BO26" s="216"/>
      <c r="BP26" s="216"/>
      <c r="BQ26" s="216"/>
      <c r="BR26" s="216"/>
      <c r="BS26" s="217"/>
      <c r="BT26" s="216"/>
      <c r="BU26" s="218"/>
      <c r="BV26" s="217"/>
      <c r="BW26" s="217"/>
      <c r="BX26" s="218"/>
      <c r="BY26" s="218"/>
    </row>
    <row r="27" spans="1:77" ht="16.5" x14ac:dyDescent="0.25">
      <c r="A27" s="159"/>
      <c r="B27" s="153">
        <f t="shared" si="0"/>
        <v>26</v>
      </c>
      <c r="C27" s="155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BH27" s="220"/>
      <c r="BI27" s="220"/>
      <c r="BJ27" s="220"/>
      <c r="BK27" s="220"/>
      <c r="BL27" s="220"/>
      <c r="BM27" s="220"/>
      <c r="BN27" s="220"/>
      <c r="BO27" s="220"/>
      <c r="BP27" s="220"/>
      <c r="BQ27" s="220"/>
      <c r="BR27" s="220"/>
      <c r="BS27" s="220"/>
      <c r="BT27" s="220"/>
      <c r="BU27" s="220"/>
      <c r="BV27" s="220"/>
      <c r="BW27" s="220"/>
      <c r="BX27" s="220"/>
    </row>
    <row r="28" spans="1:77" ht="16.5" x14ac:dyDescent="0.25">
      <c r="A28" s="152">
        <f>1+A23</f>
        <v>5</v>
      </c>
      <c r="B28" s="153">
        <f t="shared" si="0"/>
        <v>27</v>
      </c>
      <c r="C28" s="154" t="s">
        <v>379</v>
      </c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BH28" s="441" t="s">
        <v>595</v>
      </c>
      <c r="BI28" s="221"/>
      <c r="BJ28" s="221"/>
      <c r="BK28" s="441" t="s">
        <v>560</v>
      </c>
      <c r="BL28" s="441" t="s">
        <v>561</v>
      </c>
      <c r="BM28" s="441" t="s">
        <v>596</v>
      </c>
      <c r="BN28" s="441" t="s">
        <v>597</v>
      </c>
      <c r="BO28" s="441" t="s">
        <v>598</v>
      </c>
      <c r="BP28" s="441" t="s">
        <v>599</v>
      </c>
      <c r="BQ28" s="441" t="s">
        <v>600</v>
      </c>
      <c r="BR28" s="441" t="s">
        <v>601</v>
      </c>
      <c r="BS28" s="441" t="s">
        <v>602</v>
      </c>
      <c r="BT28" s="441" t="s">
        <v>603</v>
      </c>
      <c r="BU28" s="441" t="s">
        <v>604</v>
      </c>
      <c r="BV28" s="441" t="s">
        <v>605</v>
      </c>
      <c r="BW28" s="220"/>
      <c r="BX28" s="220"/>
    </row>
    <row r="29" spans="1:77" ht="16.5" x14ac:dyDescent="0.25">
      <c r="A29" s="157">
        <f t="shared" ref="A29:A31" si="11">+A28+0.01</f>
        <v>5.01</v>
      </c>
      <c r="B29" s="153">
        <f t="shared" si="0"/>
        <v>28</v>
      </c>
      <c r="C29" s="155" t="s">
        <v>380</v>
      </c>
      <c r="D29" s="156" t="s">
        <v>364</v>
      </c>
      <c r="E29" s="156"/>
      <c r="F29" s="156">
        <v>1</v>
      </c>
      <c r="G29" s="156"/>
      <c r="H29" s="156"/>
      <c r="I29" s="156">
        <v>1</v>
      </c>
      <c r="J29" s="156">
        <v>2</v>
      </c>
      <c r="K29" s="156"/>
      <c r="L29" s="156">
        <v>1</v>
      </c>
      <c r="M29" s="156"/>
      <c r="N29" s="156">
        <v>2</v>
      </c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BH29" s="442"/>
      <c r="BI29" s="222"/>
      <c r="BJ29" s="222"/>
      <c r="BK29" s="442"/>
      <c r="BL29" s="442"/>
      <c r="BM29" s="442"/>
      <c r="BN29" s="442"/>
      <c r="BO29" s="442"/>
      <c r="BP29" s="442"/>
      <c r="BQ29" s="442"/>
      <c r="BR29" s="442"/>
      <c r="BS29" s="442"/>
      <c r="BT29" s="442"/>
      <c r="BU29" s="442"/>
      <c r="BV29" s="442"/>
      <c r="BW29" s="220"/>
      <c r="BX29" s="220"/>
    </row>
    <row r="30" spans="1:77" ht="16.5" x14ac:dyDescent="0.25">
      <c r="A30" s="157">
        <f t="shared" si="11"/>
        <v>5.0199999999999996</v>
      </c>
      <c r="B30" s="153">
        <f t="shared" si="0"/>
        <v>29</v>
      </c>
      <c r="C30" s="155" t="s">
        <v>381</v>
      </c>
      <c r="D30" s="156" t="s">
        <v>364</v>
      </c>
      <c r="E30" s="156"/>
      <c r="F30" s="156"/>
      <c r="G30" s="156"/>
      <c r="H30" s="156"/>
      <c r="I30" s="156">
        <v>1</v>
      </c>
      <c r="J30" s="156">
        <v>2</v>
      </c>
      <c r="K30" s="156"/>
      <c r="L30" s="156">
        <v>1</v>
      </c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BH30" s="443"/>
      <c r="BI30" s="223"/>
      <c r="BJ30" s="223"/>
      <c r="BK30" s="443"/>
      <c r="BL30" s="443"/>
      <c r="BM30" s="443"/>
      <c r="BN30" s="443"/>
      <c r="BO30" s="443"/>
      <c r="BP30" s="443"/>
      <c r="BQ30" s="443"/>
      <c r="BR30" s="443"/>
      <c r="BS30" s="443"/>
      <c r="BT30" s="443"/>
      <c r="BU30" s="443"/>
      <c r="BV30" s="443"/>
      <c r="BW30" s="220"/>
      <c r="BX30" s="220"/>
    </row>
    <row r="31" spans="1:77" ht="16.5" x14ac:dyDescent="0.25">
      <c r="A31" s="157">
        <f t="shared" si="11"/>
        <v>5.0299999999999994</v>
      </c>
      <c r="B31" s="153">
        <f t="shared" si="0"/>
        <v>30</v>
      </c>
      <c r="C31" s="155" t="s">
        <v>382</v>
      </c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BH31" s="205" t="s">
        <v>7</v>
      </c>
      <c r="BI31" s="205"/>
      <c r="BJ31" s="205"/>
      <c r="BK31" s="206">
        <f>ROUND(BN31+BO31,$BM$46)</f>
        <v>1.1180000000000001</v>
      </c>
      <c r="BL31" s="206">
        <f>ROUND($BK31-$BV31,Num_Dec)</f>
        <v>1.0940000000000001</v>
      </c>
      <c r="BM31" s="207">
        <f>BL31/BK31</f>
        <v>0.97853309481216455</v>
      </c>
      <c r="BN31" s="224">
        <f>+BP31*BQ31*BR31</f>
        <v>0.97999999999999987</v>
      </c>
      <c r="BO31" s="225">
        <f>BS31*BT31*BU31/2</f>
        <v>0.13799999999999998</v>
      </c>
      <c r="BP31" s="206">
        <v>2</v>
      </c>
      <c r="BQ31" s="206">
        <v>0.7</v>
      </c>
      <c r="BR31" s="206">
        <v>0.7</v>
      </c>
      <c r="BS31" s="206">
        <v>1.1499999999999999</v>
      </c>
      <c r="BT31" s="206">
        <v>0.3</v>
      </c>
      <c r="BU31" s="206">
        <v>0.8</v>
      </c>
      <c r="BV31" s="206">
        <f>0.4*0.4*0.15</f>
        <v>2.4000000000000004E-2</v>
      </c>
      <c r="BW31" s="220"/>
      <c r="BX31" s="220"/>
    </row>
    <row r="32" spans="1:77" ht="16.5" x14ac:dyDescent="0.25">
      <c r="A32" s="157"/>
      <c r="B32" s="153">
        <f t="shared" si="0"/>
        <v>31</v>
      </c>
      <c r="C32" s="155" t="s">
        <v>383</v>
      </c>
      <c r="D32" s="156" t="s">
        <v>364</v>
      </c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>
        <v>2</v>
      </c>
      <c r="P32" s="156">
        <v>2</v>
      </c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BH32" s="205" t="s">
        <v>8</v>
      </c>
      <c r="BI32" s="205"/>
      <c r="BJ32" s="205"/>
      <c r="BK32" s="206">
        <f t="shared" ref="BK32:BK34" si="12">ROUND(BN32+BO32,$BM$46)</f>
        <v>1.0780000000000001</v>
      </c>
      <c r="BL32" s="206">
        <f>ROUND($BK32-$BV32,Num_Dec)</f>
        <v>1.054</v>
      </c>
      <c r="BM32" s="207">
        <f>BL32/BK32</f>
        <v>0.97773654916512054</v>
      </c>
      <c r="BN32" s="224">
        <f>+BP32*BQ32*BR32</f>
        <v>1.0779999999999998</v>
      </c>
      <c r="BO32" s="206">
        <v>0</v>
      </c>
      <c r="BP32" s="206">
        <v>2.2000000000000002</v>
      </c>
      <c r="BQ32" s="206">
        <v>0.7</v>
      </c>
      <c r="BR32" s="206">
        <v>0.7</v>
      </c>
      <c r="BS32" s="206">
        <v>0</v>
      </c>
      <c r="BT32" s="206">
        <v>0</v>
      </c>
      <c r="BU32" s="206">
        <v>0</v>
      </c>
      <c r="BV32" s="206">
        <f t="shared" ref="BV32:BV34" si="13">0.4*0.4*0.15</f>
        <v>2.4000000000000004E-2</v>
      </c>
      <c r="BW32" s="220"/>
      <c r="BX32" s="220"/>
    </row>
    <row r="33" spans="1:77" s="188" customFormat="1" ht="16.5" x14ac:dyDescent="0.25">
      <c r="A33" s="160">
        <v>5.04</v>
      </c>
      <c r="B33" s="161">
        <f t="shared" si="0"/>
        <v>32</v>
      </c>
      <c r="C33" s="163" t="s">
        <v>547</v>
      </c>
      <c r="D33" s="164" t="s">
        <v>364</v>
      </c>
      <c r="E33" s="164"/>
      <c r="F33" s="164">
        <v>1</v>
      </c>
      <c r="G33" s="164"/>
      <c r="H33" s="164"/>
      <c r="I33" s="164"/>
      <c r="J33" s="164"/>
      <c r="K33" s="164"/>
      <c r="L33" s="164"/>
      <c r="M33" s="164"/>
      <c r="N33" s="164">
        <v>2</v>
      </c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BH33" s="205" t="s">
        <v>543</v>
      </c>
      <c r="BI33" s="205"/>
      <c r="BJ33" s="205"/>
      <c r="BK33" s="206">
        <f t="shared" si="12"/>
        <v>1.1180000000000001</v>
      </c>
      <c r="BL33" s="206">
        <f>ROUND($BK33-$BV33,Num_Dec)</f>
        <v>1.0940000000000001</v>
      </c>
      <c r="BM33" s="207">
        <f>BL33/BK33</f>
        <v>0.97853309481216455</v>
      </c>
      <c r="BN33" s="224">
        <f>+BP33*BQ33*BR33</f>
        <v>0.97999999999999987</v>
      </c>
      <c r="BO33" s="206">
        <f>BS33*BT33*BU33/2</f>
        <v>0.13799999999999998</v>
      </c>
      <c r="BP33" s="206">
        <v>2</v>
      </c>
      <c r="BQ33" s="206">
        <v>0.7</v>
      </c>
      <c r="BR33" s="206">
        <v>0.7</v>
      </c>
      <c r="BS33" s="206">
        <v>1.1499999999999999</v>
      </c>
      <c r="BT33" s="206">
        <v>0.3</v>
      </c>
      <c r="BU33" s="206">
        <v>0.8</v>
      </c>
      <c r="BV33" s="206">
        <f t="shared" si="13"/>
        <v>2.4000000000000004E-2</v>
      </c>
      <c r="BW33" s="220"/>
      <c r="BX33" s="220"/>
      <c r="BY33"/>
    </row>
    <row r="34" spans="1:77" ht="16.5" x14ac:dyDescent="0.25">
      <c r="A34" s="159"/>
      <c r="B34" s="153">
        <f t="shared" si="0"/>
        <v>33</v>
      </c>
      <c r="C34" s="155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BH34" s="205" t="s">
        <v>544</v>
      </c>
      <c r="BI34" s="205"/>
      <c r="BJ34" s="205"/>
      <c r="BK34" s="206">
        <f t="shared" si="12"/>
        <v>1.4079999999999999</v>
      </c>
      <c r="BL34" s="206">
        <f>ROUND($BK34-$BV34,Num_Dec)</f>
        <v>1.3839999999999999</v>
      </c>
      <c r="BM34" s="207">
        <f>BL34/BK34</f>
        <v>0.98295454545454541</v>
      </c>
      <c r="BN34" s="224">
        <f>+BP34*BQ34*BR34</f>
        <v>1.4080000000000004</v>
      </c>
      <c r="BO34" s="206">
        <v>0</v>
      </c>
      <c r="BP34" s="206">
        <v>2.2000000000000002</v>
      </c>
      <c r="BQ34" s="206">
        <v>0.8</v>
      </c>
      <c r="BR34" s="206">
        <v>0.8</v>
      </c>
      <c r="BS34" s="206">
        <v>0</v>
      </c>
      <c r="BT34" s="206">
        <v>0</v>
      </c>
      <c r="BU34" s="206">
        <v>0</v>
      </c>
      <c r="BV34" s="206">
        <f t="shared" si="13"/>
        <v>2.4000000000000004E-2</v>
      </c>
      <c r="BW34" s="220"/>
      <c r="BX34" s="220"/>
      <c r="BY34" s="188"/>
    </row>
    <row r="35" spans="1:77" ht="16.5" x14ac:dyDescent="0.25">
      <c r="A35" s="152">
        <f>1+A28</f>
        <v>6</v>
      </c>
      <c r="B35" s="153">
        <f t="shared" si="0"/>
        <v>34</v>
      </c>
      <c r="C35" s="154" t="s">
        <v>384</v>
      </c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BH35" s="226"/>
      <c r="BI35" s="226"/>
      <c r="BJ35" s="226"/>
      <c r="BK35" s="226"/>
      <c r="BL35" s="226"/>
      <c r="BM35" s="226"/>
      <c r="BN35" s="226"/>
      <c r="BO35" s="226"/>
      <c r="BP35" s="226"/>
      <c r="BQ35" s="226"/>
      <c r="BR35" s="226"/>
      <c r="BS35" s="226"/>
      <c r="BT35" s="226"/>
      <c r="BU35" s="226"/>
      <c r="BV35" s="226"/>
      <c r="BW35" s="220"/>
      <c r="BX35" s="220"/>
    </row>
    <row r="36" spans="1:77" ht="16.5" x14ac:dyDescent="0.25">
      <c r="A36" s="157">
        <f>+A35+0.01</f>
        <v>6.01</v>
      </c>
      <c r="B36" s="153">
        <f t="shared" si="0"/>
        <v>35</v>
      </c>
      <c r="C36" s="158" t="s">
        <v>385</v>
      </c>
      <c r="D36" s="156" t="s">
        <v>364</v>
      </c>
      <c r="E36" s="156"/>
      <c r="F36" s="156"/>
      <c r="G36" s="156">
        <v>1</v>
      </c>
      <c r="H36" s="156"/>
      <c r="I36" s="156"/>
      <c r="J36" s="156"/>
      <c r="K36" s="156">
        <v>1</v>
      </c>
      <c r="L36" s="156">
        <v>1</v>
      </c>
      <c r="M36" s="156"/>
      <c r="N36" s="156"/>
      <c r="O36" s="156"/>
      <c r="P36" s="156">
        <v>2</v>
      </c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BH36" s="441" t="s">
        <v>606</v>
      </c>
      <c r="BI36" s="221"/>
      <c r="BJ36" s="221"/>
      <c r="BK36" s="441" t="s">
        <v>560</v>
      </c>
      <c r="BL36" s="441" t="s">
        <v>561</v>
      </c>
      <c r="BM36" s="441" t="s">
        <v>596</v>
      </c>
      <c r="BN36" s="441" t="s">
        <v>607</v>
      </c>
      <c r="BO36" s="441" t="s">
        <v>608</v>
      </c>
      <c r="BP36" s="441" t="s">
        <v>609</v>
      </c>
      <c r="BQ36" s="441" t="s">
        <v>610</v>
      </c>
      <c r="BR36" s="441" t="s">
        <v>611</v>
      </c>
      <c r="BS36" s="441" t="s">
        <v>612</v>
      </c>
      <c r="BT36" s="441" t="s">
        <v>613</v>
      </c>
      <c r="BU36" s="441" t="s">
        <v>614</v>
      </c>
      <c r="BV36" s="441" t="s">
        <v>615</v>
      </c>
      <c r="BW36" s="220"/>
      <c r="BX36" s="220"/>
    </row>
    <row r="37" spans="1:77" ht="16.5" x14ac:dyDescent="0.25">
      <c r="A37" s="157">
        <f>+A36+0.01</f>
        <v>6.02</v>
      </c>
      <c r="B37" s="153">
        <f t="shared" si="0"/>
        <v>36</v>
      </c>
      <c r="C37" s="158" t="s">
        <v>386</v>
      </c>
      <c r="D37" s="156" t="s">
        <v>364</v>
      </c>
      <c r="E37" s="156"/>
      <c r="F37" s="156"/>
      <c r="G37" s="156">
        <v>1</v>
      </c>
      <c r="H37" s="156"/>
      <c r="I37" s="156"/>
      <c r="J37" s="156"/>
      <c r="K37" s="156">
        <v>1</v>
      </c>
      <c r="L37" s="156">
        <v>1</v>
      </c>
      <c r="M37" s="156"/>
      <c r="N37" s="156"/>
      <c r="O37" s="156"/>
      <c r="P37" s="156">
        <v>2</v>
      </c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BH37" s="442"/>
      <c r="BI37" s="222"/>
      <c r="BJ37" s="222"/>
      <c r="BK37" s="442"/>
      <c r="BL37" s="442"/>
      <c r="BM37" s="442"/>
      <c r="BN37" s="442"/>
      <c r="BO37" s="442"/>
      <c r="BP37" s="442"/>
      <c r="BQ37" s="442"/>
      <c r="BR37" s="442"/>
      <c r="BS37" s="442"/>
      <c r="BT37" s="442"/>
      <c r="BU37" s="442"/>
      <c r="BV37" s="442"/>
      <c r="BW37" s="220"/>
      <c r="BX37" s="220"/>
    </row>
    <row r="38" spans="1:77" ht="16.5" x14ac:dyDescent="0.25">
      <c r="A38" s="159"/>
      <c r="B38" s="153">
        <f t="shared" si="0"/>
        <v>37</v>
      </c>
      <c r="C38" s="155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BH38" s="443"/>
      <c r="BI38" s="223"/>
      <c r="BJ38" s="223"/>
      <c r="BK38" s="443"/>
      <c r="BL38" s="443"/>
      <c r="BM38" s="443"/>
      <c r="BN38" s="443"/>
      <c r="BO38" s="443"/>
      <c r="BP38" s="443"/>
      <c r="BQ38" s="443"/>
      <c r="BR38" s="443"/>
      <c r="BS38" s="443"/>
      <c r="BT38" s="443"/>
      <c r="BU38" s="443"/>
      <c r="BV38" s="443"/>
      <c r="BW38" s="220"/>
      <c r="BX38" s="220"/>
    </row>
    <row r="39" spans="1:77" ht="16.5" x14ac:dyDescent="0.25">
      <c r="A39" s="152">
        <f>1+A35</f>
        <v>7</v>
      </c>
      <c r="B39" s="153">
        <f t="shared" si="0"/>
        <v>38</v>
      </c>
      <c r="C39" s="154" t="s">
        <v>387</v>
      </c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BH39" s="205" t="s">
        <v>545</v>
      </c>
      <c r="BI39" s="205"/>
      <c r="BJ39" s="205"/>
      <c r="BK39" s="206">
        <f>ROUND(BN39+BO39,Num_Dec)</f>
        <v>1.573</v>
      </c>
      <c r="BL39" s="206">
        <f>ROUND(BK39-BV39*1,Num_Dec)</f>
        <v>1.4850000000000001</v>
      </c>
      <c r="BM39" s="207">
        <f>BL39/BK39</f>
        <v>0.94405594405594417</v>
      </c>
      <c r="BN39" s="224">
        <f>PI()*($BP39^2)*BQ39/4</f>
        <v>1.3571680263507908</v>
      </c>
      <c r="BO39" s="206">
        <f>+$BR39*$BS39*$BU39</f>
        <v>0.21618000000000001</v>
      </c>
      <c r="BP39" s="206">
        <v>0.8</v>
      </c>
      <c r="BQ39" s="206">
        <v>2.7</v>
      </c>
      <c r="BR39" s="206">
        <v>0.3</v>
      </c>
      <c r="BS39" s="206">
        <v>0.6</v>
      </c>
      <c r="BT39" s="206">
        <v>2</v>
      </c>
      <c r="BU39" s="206">
        <v>1.2010000000000001</v>
      </c>
      <c r="BV39" s="211">
        <f>+ROUND(PI()*POWER(0.5,2)*0.45/4,Num_Dec)</f>
        <v>8.7999999999999995E-2</v>
      </c>
      <c r="BW39" s="220"/>
      <c r="BX39" s="220"/>
    </row>
    <row r="40" spans="1:77" ht="16.5" x14ac:dyDescent="0.25">
      <c r="A40" s="157">
        <f t="shared" ref="A40" si="14">+A39+0.01</f>
        <v>7.01</v>
      </c>
      <c r="B40" s="153">
        <f t="shared" si="0"/>
        <v>39</v>
      </c>
      <c r="C40" s="158" t="s">
        <v>388</v>
      </c>
      <c r="D40" s="156" t="s">
        <v>389</v>
      </c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>
        <v>1.0349999999999999</v>
      </c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BH40" s="205" t="s">
        <v>174</v>
      </c>
      <c r="BI40" s="205"/>
      <c r="BJ40" s="205"/>
      <c r="BK40" s="206">
        <f>ROUND(BN40+BO40,Num_Dec)</f>
        <v>3.1469999999999998</v>
      </c>
      <c r="BL40" s="206">
        <f>ROUND(BK40-BV40*1,Num_Dec)</f>
        <v>2.9710000000000001</v>
      </c>
      <c r="BM40" s="207">
        <f t="shared" ref="BM40:BM41" si="15">BL40/BK40</f>
        <v>0.94407372100413101</v>
      </c>
      <c r="BN40" s="224">
        <f>PI()*($BP40^2)*BQ40/4*2</f>
        <v>2.7143360527015816</v>
      </c>
      <c r="BO40" s="206">
        <f>+$BR40*$BS40*$BU40*2</f>
        <v>0.43236000000000002</v>
      </c>
      <c r="BP40" s="206">
        <v>0.8</v>
      </c>
      <c r="BQ40" s="206">
        <v>2.7</v>
      </c>
      <c r="BR40" s="206">
        <v>0.3</v>
      </c>
      <c r="BS40" s="206">
        <v>0.6</v>
      </c>
      <c r="BT40" s="206">
        <v>2</v>
      </c>
      <c r="BU40" s="206">
        <v>1.2010000000000001</v>
      </c>
      <c r="BV40" s="211">
        <f>+ROUND(PI()*POWER(0.5,2)*0.45/4,Num_Dec)*2</f>
        <v>0.17599999999999999</v>
      </c>
      <c r="BW40" s="220"/>
      <c r="BX40" s="220"/>
    </row>
    <row r="41" spans="1:77" ht="16.5" x14ac:dyDescent="0.25">
      <c r="A41" s="159"/>
      <c r="B41" s="153">
        <f t="shared" si="0"/>
        <v>40</v>
      </c>
      <c r="C41" s="155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BH41" s="205" t="s">
        <v>546</v>
      </c>
      <c r="BI41" s="205"/>
      <c r="BJ41" s="205"/>
      <c r="BK41" s="206">
        <f>ROUND(BN41+BO41,Num_Dec)</f>
        <v>5.0890000000000004</v>
      </c>
      <c r="BL41" s="206">
        <f>ROUND(BK41-BV41*1,Num_Dec)</f>
        <v>4.8250000000000002</v>
      </c>
      <c r="BM41" s="207">
        <f t="shared" si="15"/>
        <v>0.94812340341913925</v>
      </c>
      <c r="BN41" s="224">
        <f>PI()*($BP41^2)*BQ41/4*3</f>
        <v>4.0715040790523727</v>
      </c>
      <c r="BO41" s="206">
        <f>+$BR41*$BS41*$BU41*2+3.251*0.3*0.6</f>
        <v>1.0175399999999999</v>
      </c>
      <c r="BP41" s="206">
        <v>0.8</v>
      </c>
      <c r="BQ41" s="206">
        <v>2.7</v>
      </c>
      <c r="BR41" s="206">
        <v>0.3</v>
      </c>
      <c r="BS41" s="206">
        <v>0.6</v>
      </c>
      <c r="BT41" s="206">
        <v>2</v>
      </c>
      <c r="BU41" s="206">
        <v>1.2010000000000001</v>
      </c>
      <c r="BV41" s="211">
        <f>+ROUND(PI()*POWER(0.5,2)*0.45/4,Num_Dec)*3</f>
        <v>0.26400000000000001</v>
      </c>
      <c r="BW41" s="220"/>
      <c r="BX41" s="220"/>
    </row>
    <row r="42" spans="1:77" ht="16.5" x14ac:dyDescent="0.25">
      <c r="A42" s="152">
        <f>A39+1</f>
        <v>8</v>
      </c>
      <c r="B42" s="153">
        <f t="shared" si="0"/>
        <v>41</v>
      </c>
      <c r="C42" s="154" t="s">
        <v>390</v>
      </c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BH42" s="205" t="s">
        <v>60</v>
      </c>
      <c r="BI42" s="205"/>
      <c r="BJ42" s="205"/>
      <c r="BK42" s="206">
        <f>ROUND(BN42+BO42,Num_Dec)</f>
        <v>0</v>
      </c>
      <c r="BL42" s="206">
        <f>ROUND(BK42-BV42*1,Num_Dec)</f>
        <v>0</v>
      </c>
      <c r="BM42" s="207"/>
      <c r="BN42" s="224">
        <f t="shared" ref="BN42:BN43" si="16">PI()*($BP42^2)*BQ42/4</f>
        <v>0</v>
      </c>
      <c r="BO42" s="206">
        <f t="shared" ref="BO42:BO43" si="17">+$BR42*$BS42*$BU42</f>
        <v>0</v>
      </c>
      <c r="BP42" s="206">
        <v>0</v>
      </c>
      <c r="BQ42" s="206">
        <v>0</v>
      </c>
      <c r="BR42" s="206">
        <v>0</v>
      </c>
      <c r="BS42" s="206">
        <v>0</v>
      </c>
      <c r="BT42" s="206">
        <v>0</v>
      </c>
      <c r="BU42" s="206">
        <v>0</v>
      </c>
      <c r="BV42" s="206">
        <v>0</v>
      </c>
      <c r="BW42" s="220"/>
      <c r="BX42" s="220"/>
    </row>
    <row r="43" spans="1:77" ht="16.5" x14ac:dyDescent="0.25">
      <c r="A43" s="157">
        <f t="shared" ref="A43:A48" si="18">+A42+0.01</f>
        <v>8.01</v>
      </c>
      <c r="B43" s="153">
        <f t="shared" si="0"/>
        <v>42</v>
      </c>
      <c r="C43" s="158" t="s">
        <v>391</v>
      </c>
      <c r="D43" s="156" t="s">
        <v>364</v>
      </c>
      <c r="E43" s="156"/>
      <c r="F43" s="156"/>
      <c r="G43" s="156"/>
      <c r="H43" s="156"/>
      <c r="I43" s="156">
        <v>1</v>
      </c>
      <c r="J43" s="156"/>
      <c r="K43" s="156"/>
      <c r="L43" s="156"/>
      <c r="M43" s="156"/>
      <c r="N43" s="156">
        <v>2</v>
      </c>
      <c r="O43" s="156">
        <v>2</v>
      </c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BH43" s="205" t="s">
        <v>171</v>
      </c>
      <c r="BI43" s="205"/>
      <c r="BJ43" s="205"/>
      <c r="BK43" s="206">
        <f>ROUND(BN43+BO43,Num_Dec)</f>
        <v>0</v>
      </c>
      <c r="BL43" s="206">
        <f>ROUND(BK43-BV43*1,Num_Dec)</f>
        <v>0</v>
      </c>
      <c r="BM43" s="207"/>
      <c r="BN43" s="224">
        <f t="shared" si="16"/>
        <v>0</v>
      </c>
      <c r="BO43" s="206">
        <f t="shared" si="17"/>
        <v>0</v>
      </c>
      <c r="BP43" s="206"/>
      <c r="BQ43" s="206"/>
      <c r="BR43" s="206"/>
      <c r="BS43" s="206"/>
      <c r="BT43" s="206"/>
      <c r="BU43" s="206"/>
      <c r="BV43" s="206"/>
      <c r="BW43" s="220"/>
      <c r="BX43" s="220"/>
    </row>
    <row r="44" spans="1:77" ht="16.5" x14ac:dyDescent="0.25">
      <c r="A44" s="157">
        <f t="shared" si="18"/>
        <v>8.02</v>
      </c>
      <c r="B44" s="153">
        <f t="shared" si="0"/>
        <v>43</v>
      </c>
      <c r="C44" s="158" t="s">
        <v>392</v>
      </c>
      <c r="D44" s="156" t="s">
        <v>364</v>
      </c>
      <c r="E44" s="156">
        <v>2</v>
      </c>
      <c r="F44" s="156">
        <v>2</v>
      </c>
      <c r="G44" s="156"/>
      <c r="H44" s="156">
        <v>4</v>
      </c>
      <c r="I44" s="156"/>
      <c r="J44" s="156"/>
      <c r="K44" s="156"/>
      <c r="L44" s="156"/>
      <c r="M44" s="156">
        <v>4</v>
      </c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BH44" s="220"/>
      <c r="BI44" s="220"/>
      <c r="BJ44" s="220"/>
      <c r="BK44" s="220"/>
      <c r="BL44" s="220"/>
      <c r="BM44" s="220"/>
      <c r="BN44" s="220"/>
      <c r="BO44" s="220"/>
      <c r="BP44" s="220"/>
      <c r="BQ44" s="220"/>
      <c r="BR44" s="220"/>
      <c r="BS44" s="220"/>
      <c r="BT44" s="220"/>
      <c r="BU44" s="220"/>
      <c r="BV44" s="220"/>
      <c r="BW44" s="220"/>
      <c r="BX44" s="220"/>
    </row>
    <row r="45" spans="1:77" ht="16.5" x14ac:dyDescent="0.25">
      <c r="A45" s="157">
        <f t="shared" si="18"/>
        <v>8.0299999999999994</v>
      </c>
      <c r="B45" s="153">
        <f t="shared" si="0"/>
        <v>44</v>
      </c>
      <c r="C45" s="158" t="s">
        <v>393</v>
      </c>
      <c r="D45" s="156" t="s">
        <v>146</v>
      </c>
      <c r="E45" s="156">
        <v>2.5</v>
      </c>
      <c r="F45" s="156">
        <v>2.5</v>
      </c>
      <c r="G45" s="156"/>
      <c r="H45" s="156"/>
      <c r="I45" s="156">
        <v>2.5</v>
      </c>
      <c r="J45" s="156">
        <v>5</v>
      </c>
      <c r="K45" s="156"/>
      <c r="L45" s="156">
        <v>2.5</v>
      </c>
      <c r="M45" s="156">
        <v>5</v>
      </c>
      <c r="N45" s="156">
        <v>5</v>
      </c>
      <c r="O45" s="156">
        <v>5</v>
      </c>
      <c r="P45" s="156">
        <v>5</v>
      </c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BH45" s="227" t="s">
        <v>616</v>
      </c>
      <c r="BI45" s="228"/>
      <c r="BJ45" s="229"/>
      <c r="BK45" s="229"/>
      <c r="BL45" s="230"/>
      <c r="BM45" s="231">
        <v>1.0349999999999999</v>
      </c>
      <c r="BN45" s="220"/>
      <c r="BO45" s="220"/>
      <c r="BP45" s="220"/>
      <c r="BQ45" s="220"/>
      <c r="BR45" s="220"/>
      <c r="BS45" s="220"/>
      <c r="BT45" s="220"/>
      <c r="BU45" s="220"/>
      <c r="BV45" s="220"/>
      <c r="BW45" s="220"/>
      <c r="BX45" s="220"/>
    </row>
    <row r="46" spans="1:77" ht="16.5" x14ac:dyDescent="0.25">
      <c r="A46" s="157">
        <f t="shared" si="18"/>
        <v>8.0399999999999991</v>
      </c>
      <c r="B46" s="153">
        <f t="shared" si="0"/>
        <v>45</v>
      </c>
      <c r="C46" s="158" t="s">
        <v>394</v>
      </c>
      <c r="D46" s="156" t="s">
        <v>364</v>
      </c>
      <c r="E46" s="156"/>
      <c r="F46" s="156"/>
      <c r="G46" s="156"/>
      <c r="H46" s="156"/>
      <c r="I46" s="156"/>
      <c r="J46" s="156"/>
      <c r="K46" s="156">
        <v>1</v>
      </c>
      <c r="L46" s="156">
        <v>1</v>
      </c>
      <c r="M46" s="156"/>
      <c r="N46" s="156"/>
      <c r="O46" s="156"/>
      <c r="P46" s="156">
        <v>2</v>
      </c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BH46" s="227" t="s">
        <v>617</v>
      </c>
      <c r="BI46" s="228"/>
      <c r="BJ46" s="229"/>
      <c r="BK46" s="229"/>
      <c r="BL46" s="230"/>
      <c r="BM46" s="231">
        <v>3</v>
      </c>
      <c r="BN46" s="220"/>
      <c r="BO46" s="220"/>
      <c r="BP46" s="220"/>
      <c r="BQ46" s="220"/>
      <c r="BR46" s="220"/>
      <c r="BS46" s="220"/>
      <c r="BT46" s="220"/>
      <c r="BU46" s="220"/>
      <c r="BV46" s="220"/>
      <c r="BW46" s="220"/>
      <c r="BX46" s="220"/>
    </row>
    <row r="47" spans="1:77" s="188" customFormat="1" ht="16.5" x14ac:dyDescent="0.25">
      <c r="A47" s="160">
        <f t="shared" si="18"/>
        <v>8.0499999999999989</v>
      </c>
      <c r="B47" s="161">
        <f t="shared" si="0"/>
        <v>46</v>
      </c>
      <c r="C47" s="162" t="s">
        <v>529</v>
      </c>
      <c r="D47" s="164" t="s">
        <v>364</v>
      </c>
      <c r="E47" s="164"/>
      <c r="F47" s="164"/>
      <c r="G47" s="164"/>
      <c r="H47" s="164"/>
      <c r="I47" s="164"/>
      <c r="J47" s="164">
        <v>1</v>
      </c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</row>
    <row r="48" spans="1:77" s="188" customFormat="1" ht="16.5" x14ac:dyDescent="0.25">
      <c r="A48" s="160">
        <f t="shared" si="18"/>
        <v>8.0599999999999987</v>
      </c>
      <c r="B48" s="161">
        <f t="shared" si="0"/>
        <v>47</v>
      </c>
      <c r="C48" s="162" t="s">
        <v>530</v>
      </c>
      <c r="D48" s="164" t="s">
        <v>146</v>
      </c>
      <c r="E48" s="164"/>
      <c r="F48" s="164"/>
      <c r="G48" s="164">
        <v>0.6</v>
      </c>
      <c r="H48" s="164"/>
      <c r="I48" s="164"/>
      <c r="J48" s="164"/>
      <c r="K48" s="164">
        <v>0.6</v>
      </c>
      <c r="L48" s="164">
        <v>0.6</v>
      </c>
      <c r="M48" s="164"/>
      <c r="N48" s="164"/>
      <c r="O48" s="164"/>
      <c r="P48" s="164">
        <v>1.2</v>
      </c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</row>
    <row r="49" spans="1:46" ht="16.5" x14ac:dyDescent="0.25">
      <c r="A49" s="159"/>
      <c r="B49" s="161">
        <f t="shared" si="0"/>
        <v>48</v>
      </c>
      <c r="C49" s="155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</row>
    <row r="50" spans="1:46" ht="16.5" x14ac:dyDescent="0.25">
      <c r="A50" s="152">
        <f>1+A42</f>
        <v>9</v>
      </c>
      <c r="B50" s="153">
        <f t="shared" si="0"/>
        <v>49</v>
      </c>
      <c r="C50" s="154" t="s">
        <v>395</v>
      </c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</row>
    <row r="51" spans="1:46" ht="16.5" x14ac:dyDescent="0.25">
      <c r="A51" s="157">
        <f>A50+0.01</f>
        <v>9.01</v>
      </c>
      <c r="B51" s="153">
        <f t="shared" si="0"/>
        <v>50</v>
      </c>
      <c r="C51" s="158" t="s">
        <v>396</v>
      </c>
      <c r="D51" s="156" t="s">
        <v>146</v>
      </c>
      <c r="E51" s="156"/>
      <c r="F51" s="156">
        <v>1.2</v>
      </c>
      <c r="G51" s="156">
        <v>1</v>
      </c>
      <c r="H51" s="156"/>
      <c r="I51" s="156"/>
      <c r="J51" s="156"/>
      <c r="K51" s="156"/>
      <c r="L51" s="156"/>
      <c r="M51" s="156"/>
      <c r="N51" s="156">
        <v>2.2000000000000002</v>
      </c>
      <c r="O51" s="156">
        <v>2.5</v>
      </c>
      <c r="P51" s="156">
        <v>2.5</v>
      </c>
      <c r="Q51" s="156">
        <v>3</v>
      </c>
      <c r="R51" s="156">
        <v>3</v>
      </c>
      <c r="S51" s="156">
        <v>5</v>
      </c>
      <c r="T51" s="156">
        <v>5</v>
      </c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403">
        <v>14</v>
      </c>
      <c r="AN51" s="403">
        <v>16.5</v>
      </c>
      <c r="AO51" s="403">
        <v>20</v>
      </c>
      <c r="AP51" s="156"/>
      <c r="AQ51" s="156"/>
      <c r="AR51" s="156"/>
      <c r="AS51" s="156"/>
      <c r="AT51" s="156"/>
    </row>
    <row r="52" spans="1:46" ht="16.5" x14ac:dyDescent="0.25">
      <c r="A52" s="152"/>
      <c r="B52" s="153">
        <f t="shared" si="0"/>
        <v>51</v>
      </c>
      <c r="C52" s="155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</row>
    <row r="53" spans="1:46" ht="16.5" x14ac:dyDescent="0.25">
      <c r="A53" s="152">
        <f>1+A50</f>
        <v>10</v>
      </c>
      <c r="B53" s="153">
        <f t="shared" si="0"/>
        <v>52</v>
      </c>
      <c r="C53" s="154" t="s">
        <v>397</v>
      </c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</row>
    <row r="54" spans="1:46" ht="16.5" x14ac:dyDescent="0.25">
      <c r="A54" s="157">
        <f t="shared" ref="A54:A71" si="19">+A53+0.01</f>
        <v>10.01</v>
      </c>
      <c r="B54" s="153">
        <f t="shared" si="0"/>
        <v>53</v>
      </c>
      <c r="C54" s="158" t="s">
        <v>398</v>
      </c>
      <c r="D54" s="156" t="s">
        <v>364</v>
      </c>
      <c r="E54" s="156"/>
      <c r="F54" s="156">
        <v>1</v>
      </c>
      <c r="G54" s="156"/>
      <c r="H54" s="156"/>
      <c r="I54" s="156"/>
      <c r="J54" s="156"/>
      <c r="K54" s="156"/>
      <c r="L54" s="156"/>
      <c r="M54" s="156"/>
      <c r="N54" s="156">
        <v>2</v>
      </c>
      <c r="O54" s="156"/>
      <c r="P54" s="156"/>
      <c r="Q54" s="156">
        <v>1</v>
      </c>
      <c r="R54" s="156">
        <v>1</v>
      </c>
      <c r="S54" s="156">
        <v>2</v>
      </c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</row>
    <row r="55" spans="1:46" ht="16.5" x14ac:dyDescent="0.25">
      <c r="A55" s="157">
        <f t="shared" si="19"/>
        <v>10.02</v>
      </c>
      <c r="B55" s="153">
        <f t="shared" si="0"/>
        <v>54</v>
      </c>
      <c r="C55" s="158" t="s">
        <v>399</v>
      </c>
      <c r="D55" s="156" t="s">
        <v>364</v>
      </c>
      <c r="E55" s="156"/>
      <c r="F55" s="156">
        <v>1</v>
      </c>
      <c r="G55" s="156"/>
      <c r="H55" s="156"/>
      <c r="I55" s="156"/>
      <c r="J55" s="156"/>
      <c r="K55" s="156"/>
      <c r="L55" s="156"/>
      <c r="M55" s="156"/>
      <c r="N55" s="156">
        <v>1</v>
      </c>
      <c r="O55" s="156"/>
      <c r="P55" s="156"/>
      <c r="Q55" s="156">
        <v>1</v>
      </c>
      <c r="R55" s="156">
        <v>1</v>
      </c>
      <c r="S55" s="156">
        <v>1</v>
      </c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</row>
    <row r="56" spans="1:46" ht="16.5" x14ac:dyDescent="0.25">
      <c r="A56" s="157">
        <f t="shared" si="19"/>
        <v>10.029999999999999</v>
      </c>
      <c r="B56" s="153">
        <f t="shared" si="0"/>
        <v>55</v>
      </c>
      <c r="C56" s="158" t="s">
        <v>400</v>
      </c>
      <c r="D56" s="156" t="s">
        <v>364</v>
      </c>
      <c r="E56" s="156"/>
      <c r="F56" s="156"/>
      <c r="G56" s="156"/>
      <c r="H56" s="156"/>
      <c r="I56" s="156">
        <v>2</v>
      </c>
      <c r="J56" s="156">
        <v>1</v>
      </c>
      <c r="K56" s="156"/>
      <c r="L56" s="156">
        <v>2</v>
      </c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</row>
    <row r="57" spans="1:46" ht="16.5" x14ac:dyDescent="0.25">
      <c r="A57" s="157">
        <f t="shared" si="19"/>
        <v>10.039999999999999</v>
      </c>
      <c r="B57" s="153">
        <f t="shared" si="0"/>
        <v>56</v>
      </c>
      <c r="C57" s="158" t="s">
        <v>401</v>
      </c>
      <c r="D57" s="156" t="s">
        <v>364</v>
      </c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>
        <v>2</v>
      </c>
      <c r="R57" s="156">
        <v>2</v>
      </c>
      <c r="S57" s="156">
        <v>2</v>
      </c>
      <c r="T57" s="156">
        <v>2</v>
      </c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</row>
    <row r="58" spans="1:46" ht="16.5" x14ac:dyDescent="0.25">
      <c r="A58" s="157">
        <f t="shared" si="19"/>
        <v>10.049999999999999</v>
      </c>
      <c r="B58" s="153">
        <f t="shared" si="0"/>
        <v>57</v>
      </c>
      <c r="C58" s="158" t="s">
        <v>402</v>
      </c>
      <c r="D58" s="156" t="s">
        <v>364</v>
      </c>
      <c r="E58" s="156"/>
      <c r="F58" s="156">
        <v>1</v>
      </c>
      <c r="G58" s="156"/>
      <c r="H58" s="156"/>
      <c r="I58" s="156"/>
      <c r="J58" s="156"/>
      <c r="K58" s="156"/>
      <c r="L58" s="156"/>
      <c r="M58" s="156"/>
      <c r="N58" s="156">
        <v>1</v>
      </c>
      <c r="O58" s="156"/>
      <c r="P58" s="156"/>
      <c r="Q58" s="156">
        <v>1</v>
      </c>
      <c r="R58" s="156">
        <v>1</v>
      </c>
      <c r="S58" s="156">
        <v>1</v>
      </c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</row>
    <row r="59" spans="1:46" ht="16.5" x14ac:dyDescent="0.25">
      <c r="A59" s="157">
        <f t="shared" si="19"/>
        <v>10.059999999999999</v>
      </c>
      <c r="B59" s="153">
        <f t="shared" si="0"/>
        <v>58</v>
      </c>
      <c r="C59" s="158" t="s">
        <v>403</v>
      </c>
      <c r="D59" s="156" t="s">
        <v>364</v>
      </c>
      <c r="E59" s="156"/>
      <c r="F59" s="156"/>
      <c r="G59" s="156">
        <v>1</v>
      </c>
      <c r="H59" s="156"/>
      <c r="I59" s="156"/>
      <c r="J59" s="156"/>
      <c r="K59" s="156">
        <v>1</v>
      </c>
      <c r="L59" s="156">
        <v>1</v>
      </c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</row>
    <row r="60" spans="1:46" ht="16.5" x14ac:dyDescent="0.25">
      <c r="A60" s="157">
        <f t="shared" si="19"/>
        <v>10.069999999999999</v>
      </c>
      <c r="B60" s="153">
        <f t="shared" si="0"/>
        <v>59</v>
      </c>
      <c r="C60" s="158" t="s">
        <v>404</v>
      </c>
      <c r="D60" s="156" t="s">
        <v>364</v>
      </c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>
        <v>2</v>
      </c>
      <c r="P60" s="156">
        <v>2</v>
      </c>
      <c r="Q60" s="156"/>
      <c r="R60" s="156"/>
      <c r="S60" s="156"/>
      <c r="T60" s="156">
        <v>2</v>
      </c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</row>
    <row r="61" spans="1:46" ht="16.5" x14ac:dyDescent="0.25">
      <c r="A61" s="157">
        <f t="shared" si="19"/>
        <v>10.079999999999998</v>
      </c>
      <c r="B61" s="153">
        <f t="shared" si="0"/>
        <v>60</v>
      </c>
      <c r="C61" s="158" t="s">
        <v>405</v>
      </c>
      <c r="D61" s="156" t="s">
        <v>364</v>
      </c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</row>
    <row r="62" spans="1:46" ht="16.5" x14ac:dyDescent="0.25">
      <c r="A62" s="157">
        <f t="shared" si="19"/>
        <v>10.089999999999998</v>
      </c>
      <c r="B62" s="153">
        <f t="shared" si="0"/>
        <v>61</v>
      </c>
      <c r="C62" s="158" t="s">
        <v>406</v>
      </c>
      <c r="D62" s="156" t="s">
        <v>364</v>
      </c>
      <c r="E62" s="156"/>
      <c r="F62" s="156">
        <v>1</v>
      </c>
      <c r="G62" s="156"/>
      <c r="H62" s="156"/>
      <c r="I62" s="156"/>
      <c r="J62" s="156"/>
      <c r="K62" s="156"/>
      <c r="L62" s="156"/>
      <c r="M62" s="156"/>
      <c r="N62" s="156">
        <v>2</v>
      </c>
      <c r="O62" s="156"/>
      <c r="P62" s="156"/>
      <c r="Q62" s="156">
        <v>1</v>
      </c>
      <c r="R62" s="156">
        <v>1</v>
      </c>
      <c r="S62" s="156">
        <v>2</v>
      </c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</row>
    <row r="63" spans="1:46" ht="16.5" x14ac:dyDescent="0.25">
      <c r="A63" s="157">
        <f t="shared" si="19"/>
        <v>10.099999999999998</v>
      </c>
      <c r="B63" s="153">
        <f t="shared" si="0"/>
        <v>62</v>
      </c>
      <c r="C63" s="158" t="s">
        <v>407</v>
      </c>
      <c r="D63" s="156" t="s">
        <v>364</v>
      </c>
      <c r="E63" s="156"/>
      <c r="F63" s="156">
        <v>1</v>
      </c>
      <c r="G63" s="156"/>
      <c r="H63" s="156"/>
      <c r="I63" s="156"/>
      <c r="J63" s="156">
        <v>2</v>
      </c>
      <c r="K63" s="156"/>
      <c r="L63" s="156"/>
      <c r="M63" s="156"/>
      <c r="N63" s="156">
        <v>3</v>
      </c>
      <c r="O63" s="156">
        <v>2</v>
      </c>
      <c r="P63" s="156">
        <v>6</v>
      </c>
      <c r="Q63" s="156">
        <v>3</v>
      </c>
      <c r="R63" s="156">
        <v>3</v>
      </c>
      <c r="S63" s="156">
        <v>3</v>
      </c>
      <c r="T63" s="156">
        <v>4</v>
      </c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156"/>
      <c r="AQ63" s="156"/>
      <c r="AR63" s="156"/>
      <c r="AS63" s="156"/>
      <c r="AT63" s="156"/>
    </row>
    <row r="64" spans="1:46" ht="16.5" x14ac:dyDescent="0.25">
      <c r="A64" s="157">
        <f t="shared" si="19"/>
        <v>10.109999999999998</v>
      </c>
      <c r="B64" s="153">
        <f t="shared" si="0"/>
        <v>63</v>
      </c>
      <c r="C64" s="158" t="s">
        <v>408</v>
      </c>
      <c r="D64" s="156" t="s">
        <v>364</v>
      </c>
      <c r="E64" s="156"/>
      <c r="F64" s="156">
        <v>2</v>
      </c>
      <c r="G64" s="156">
        <v>2</v>
      </c>
      <c r="H64" s="156"/>
      <c r="I64" s="156">
        <v>2</v>
      </c>
      <c r="J64" s="156">
        <v>2</v>
      </c>
      <c r="K64" s="156">
        <v>2</v>
      </c>
      <c r="L64" s="156">
        <v>4</v>
      </c>
      <c r="M64" s="156"/>
      <c r="N64" s="156">
        <v>2</v>
      </c>
      <c r="O64" s="156">
        <v>4</v>
      </c>
      <c r="P64" s="156">
        <v>4</v>
      </c>
      <c r="Q64" s="156">
        <v>4</v>
      </c>
      <c r="R64" s="156">
        <v>4</v>
      </c>
      <c r="S64" s="156">
        <v>4</v>
      </c>
      <c r="T64" s="156">
        <v>4</v>
      </c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  <c r="AT64" s="156"/>
    </row>
    <row r="65" spans="1:46" ht="16.5" x14ac:dyDescent="0.25">
      <c r="A65" s="157">
        <f t="shared" si="19"/>
        <v>10.119999999999997</v>
      </c>
      <c r="B65" s="153">
        <f t="shared" si="0"/>
        <v>64</v>
      </c>
      <c r="C65" s="158" t="s">
        <v>409</v>
      </c>
      <c r="D65" s="156" t="s">
        <v>410</v>
      </c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>
        <f>1/12</f>
        <v>8.3333333333333329E-2</v>
      </c>
      <c r="AC65" s="156">
        <f t="shared" ref="AC65:AG65" si="20">1/12</f>
        <v>8.3333333333333329E-2</v>
      </c>
      <c r="AD65" s="156">
        <f t="shared" si="20"/>
        <v>8.3333333333333329E-2</v>
      </c>
      <c r="AE65" s="156">
        <f t="shared" si="20"/>
        <v>8.3333333333333329E-2</v>
      </c>
      <c r="AF65" s="156">
        <f t="shared" si="20"/>
        <v>8.3333333333333329E-2</v>
      </c>
      <c r="AG65" s="156">
        <f t="shared" si="20"/>
        <v>8.3333333333333329E-2</v>
      </c>
      <c r="AH65" s="156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  <c r="AT65" s="156"/>
    </row>
    <row r="66" spans="1:46" ht="16.5" x14ac:dyDescent="0.25">
      <c r="A66" s="157">
        <f t="shared" si="19"/>
        <v>10.129999999999997</v>
      </c>
      <c r="B66" s="153">
        <f t="shared" si="0"/>
        <v>65</v>
      </c>
      <c r="C66" s="158" t="s">
        <v>411</v>
      </c>
      <c r="D66" s="156" t="s">
        <v>364</v>
      </c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156"/>
      <c r="AT66" s="156"/>
    </row>
    <row r="67" spans="1:46" ht="16.5" x14ac:dyDescent="0.25">
      <c r="A67" s="157">
        <f t="shared" si="19"/>
        <v>10.139999999999997</v>
      </c>
      <c r="B67" s="153">
        <f t="shared" si="0"/>
        <v>66</v>
      </c>
      <c r="C67" s="158" t="s">
        <v>412</v>
      </c>
      <c r="D67" s="156" t="s">
        <v>364</v>
      </c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  <c r="AQ67" s="156"/>
      <c r="AR67" s="156"/>
      <c r="AS67" s="156"/>
      <c r="AT67" s="156"/>
    </row>
    <row r="68" spans="1:46" ht="16.5" x14ac:dyDescent="0.25">
      <c r="A68" s="157">
        <f t="shared" si="19"/>
        <v>10.149999999999997</v>
      </c>
      <c r="B68" s="153">
        <f t="shared" si="0"/>
        <v>67</v>
      </c>
      <c r="C68" s="158" t="s">
        <v>413</v>
      </c>
      <c r="D68" s="156" t="s">
        <v>364</v>
      </c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  <c r="AT68" s="156"/>
    </row>
    <row r="69" spans="1:46" s="188" customFormat="1" ht="16.5" x14ac:dyDescent="0.25">
      <c r="A69" s="160">
        <f t="shared" si="19"/>
        <v>10.159999999999997</v>
      </c>
      <c r="B69" s="161">
        <f t="shared" si="0"/>
        <v>68</v>
      </c>
      <c r="C69" s="162" t="s">
        <v>548</v>
      </c>
      <c r="D69" s="164" t="s">
        <v>364</v>
      </c>
      <c r="E69" s="164"/>
      <c r="F69" s="164"/>
      <c r="G69" s="164"/>
      <c r="H69" s="164"/>
      <c r="I69" s="164"/>
      <c r="J69" s="164">
        <v>2</v>
      </c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</row>
    <row r="70" spans="1:46" s="188" customFormat="1" ht="16.5" x14ac:dyDescent="0.25">
      <c r="A70" s="160">
        <f t="shared" si="19"/>
        <v>10.169999999999996</v>
      </c>
      <c r="B70" s="161">
        <f t="shared" si="0"/>
        <v>69</v>
      </c>
      <c r="C70" s="162" t="s">
        <v>549</v>
      </c>
      <c r="D70" s="164" t="s">
        <v>364</v>
      </c>
      <c r="E70" s="164"/>
      <c r="F70" s="164"/>
      <c r="G70" s="164"/>
      <c r="H70" s="164"/>
      <c r="I70" s="164"/>
      <c r="J70" s="164">
        <v>2</v>
      </c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</row>
    <row r="71" spans="1:46" s="188" customFormat="1" ht="16.5" x14ac:dyDescent="0.25">
      <c r="A71" s="160">
        <f t="shared" si="19"/>
        <v>10.179999999999996</v>
      </c>
      <c r="B71" s="161">
        <f t="shared" si="0"/>
        <v>70</v>
      </c>
      <c r="C71" s="162" t="s">
        <v>550</v>
      </c>
      <c r="D71" s="164" t="s">
        <v>364</v>
      </c>
      <c r="E71" s="164"/>
      <c r="F71" s="164"/>
      <c r="G71" s="164"/>
      <c r="H71" s="164"/>
      <c r="I71" s="164"/>
      <c r="J71" s="164">
        <v>2</v>
      </c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</row>
    <row r="72" spans="1:46" ht="16.5" x14ac:dyDescent="0.25">
      <c r="A72" s="159"/>
      <c r="B72" s="161">
        <f t="shared" si="0"/>
        <v>71</v>
      </c>
      <c r="C72" s="155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 s="156"/>
      <c r="AQ72" s="156"/>
      <c r="AR72" s="156"/>
      <c r="AS72" s="156"/>
      <c r="AT72" s="156"/>
    </row>
    <row r="73" spans="1:46" ht="16.5" x14ac:dyDescent="0.25">
      <c r="A73" s="152">
        <f>1+A53</f>
        <v>11</v>
      </c>
      <c r="B73" s="153">
        <f t="shared" si="0"/>
        <v>72</v>
      </c>
      <c r="C73" s="154" t="s">
        <v>414</v>
      </c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</row>
    <row r="74" spans="1:46" ht="16.5" x14ac:dyDescent="0.25">
      <c r="A74" s="157">
        <f t="shared" ref="A74:A84" si="21">+A73+0.01</f>
        <v>11.01</v>
      </c>
      <c r="B74" s="153">
        <f t="shared" si="0"/>
        <v>73</v>
      </c>
      <c r="C74" s="158" t="s">
        <v>415</v>
      </c>
      <c r="D74" s="156" t="s">
        <v>146</v>
      </c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>
        <v>14</v>
      </c>
      <c r="AI74" s="156">
        <v>16</v>
      </c>
      <c r="AJ74" s="156">
        <v>12</v>
      </c>
      <c r="AK74" s="156">
        <v>15</v>
      </c>
      <c r="AL74" s="156"/>
      <c r="AM74" s="156"/>
      <c r="AN74" s="156"/>
      <c r="AO74" s="156"/>
      <c r="AP74" s="156"/>
      <c r="AQ74" s="156"/>
      <c r="AR74" s="156"/>
      <c r="AS74" s="156"/>
      <c r="AT74" s="156"/>
    </row>
    <row r="75" spans="1:46" ht="16.5" x14ac:dyDescent="0.25">
      <c r="A75" s="157">
        <f t="shared" si="21"/>
        <v>11.02</v>
      </c>
      <c r="B75" s="153">
        <f t="shared" si="0"/>
        <v>74</v>
      </c>
      <c r="C75" s="158" t="s">
        <v>416</v>
      </c>
      <c r="D75" s="156" t="s">
        <v>364</v>
      </c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>
        <v>1</v>
      </c>
      <c r="AI75" s="156">
        <v>1</v>
      </c>
      <c r="AJ75" s="156">
        <v>1</v>
      </c>
      <c r="AK75" s="156">
        <v>1</v>
      </c>
      <c r="AL75" s="156"/>
      <c r="AM75" s="156"/>
      <c r="AN75" s="156"/>
      <c r="AO75" s="156"/>
      <c r="AP75" s="156"/>
      <c r="AQ75" s="156"/>
      <c r="AR75" s="156"/>
      <c r="AS75" s="156"/>
      <c r="AT75" s="156"/>
    </row>
    <row r="76" spans="1:46" ht="16.5" x14ac:dyDescent="0.25">
      <c r="A76" s="157">
        <f t="shared" si="21"/>
        <v>11.03</v>
      </c>
      <c r="B76" s="153">
        <f t="shared" si="0"/>
        <v>75</v>
      </c>
      <c r="C76" s="158" t="s">
        <v>417</v>
      </c>
      <c r="D76" s="156" t="s">
        <v>364</v>
      </c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>
        <v>4</v>
      </c>
      <c r="AI76" s="156">
        <v>6</v>
      </c>
      <c r="AJ76" s="156">
        <v>4</v>
      </c>
      <c r="AK76" s="156">
        <v>6</v>
      </c>
      <c r="AL76" s="156"/>
      <c r="AM76" s="156"/>
      <c r="AN76" s="156"/>
      <c r="AO76" s="156"/>
      <c r="AP76" s="156"/>
      <c r="AQ76" s="156"/>
      <c r="AR76" s="156"/>
      <c r="AS76" s="156"/>
      <c r="AT76" s="156"/>
    </row>
    <row r="77" spans="1:46" ht="16.5" x14ac:dyDescent="0.25">
      <c r="A77" s="157">
        <f t="shared" si="21"/>
        <v>11.04</v>
      </c>
      <c r="B77" s="153">
        <f t="shared" si="0"/>
        <v>76</v>
      </c>
      <c r="C77" s="158" t="s">
        <v>418</v>
      </c>
      <c r="D77" s="156" t="s">
        <v>146</v>
      </c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>
        <v>1.5</v>
      </c>
      <c r="AI77" s="156">
        <v>1.5</v>
      </c>
      <c r="AJ77" s="156">
        <v>1.5</v>
      </c>
      <c r="AK77" s="156">
        <v>1.5</v>
      </c>
      <c r="AL77" s="156"/>
      <c r="AM77" s="156"/>
      <c r="AN77" s="156"/>
      <c r="AO77" s="156"/>
      <c r="AP77" s="156"/>
      <c r="AQ77" s="156"/>
      <c r="AR77" s="156"/>
      <c r="AS77" s="156"/>
      <c r="AT77" s="156"/>
    </row>
    <row r="78" spans="1:46" ht="16.5" x14ac:dyDescent="0.25">
      <c r="A78" s="157">
        <f t="shared" si="21"/>
        <v>11.049999999999999</v>
      </c>
      <c r="B78" s="153">
        <f t="shared" ref="B78:B147" si="22">+B77+1</f>
        <v>77</v>
      </c>
      <c r="C78" s="158" t="s">
        <v>419</v>
      </c>
      <c r="D78" s="156" t="s">
        <v>364</v>
      </c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>
        <v>1</v>
      </c>
      <c r="AI78" s="156">
        <v>1</v>
      </c>
      <c r="AJ78" s="156">
        <v>1</v>
      </c>
      <c r="AK78" s="156">
        <v>1</v>
      </c>
      <c r="AL78" s="156"/>
      <c r="AM78" s="156"/>
      <c r="AN78" s="156"/>
      <c r="AO78" s="156"/>
      <c r="AP78" s="156"/>
      <c r="AQ78" s="156"/>
      <c r="AR78" s="156"/>
      <c r="AS78" s="156"/>
      <c r="AT78" s="156"/>
    </row>
    <row r="79" spans="1:46" ht="16.5" x14ac:dyDescent="0.25">
      <c r="A79" s="157">
        <f t="shared" si="21"/>
        <v>11.059999999999999</v>
      </c>
      <c r="B79" s="153">
        <f t="shared" si="22"/>
        <v>78</v>
      </c>
      <c r="C79" s="158" t="s">
        <v>420</v>
      </c>
      <c r="D79" s="156" t="s">
        <v>364</v>
      </c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>
        <v>1</v>
      </c>
      <c r="AI79" s="156">
        <v>1</v>
      </c>
      <c r="AJ79" s="156">
        <v>1</v>
      </c>
      <c r="AK79" s="156">
        <v>1</v>
      </c>
      <c r="AL79" s="156"/>
      <c r="AM79" s="156"/>
      <c r="AN79" s="156"/>
      <c r="AO79" s="156"/>
      <c r="AP79" s="156"/>
      <c r="AQ79" s="156"/>
      <c r="AR79" s="156"/>
      <c r="AS79" s="156"/>
      <c r="AT79" s="156"/>
    </row>
    <row r="80" spans="1:46" ht="16.5" x14ac:dyDescent="0.25">
      <c r="A80" s="157">
        <f t="shared" si="21"/>
        <v>11.069999999999999</v>
      </c>
      <c r="B80" s="153">
        <f t="shared" si="22"/>
        <v>79</v>
      </c>
      <c r="C80" s="158" t="s">
        <v>421</v>
      </c>
      <c r="D80" s="156" t="s">
        <v>364</v>
      </c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>
        <v>1</v>
      </c>
      <c r="AI80" s="156">
        <v>1</v>
      </c>
      <c r="AJ80" s="156">
        <v>1</v>
      </c>
      <c r="AK80" s="156">
        <v>1</v>
      </c>
      <c r="AL80" s="156"/>
      <c r="AM80" s="156"/>
      <c r="AN80" s="156"/>
      <c r="AO80" s="156"/>
      <c r="AP80" s="156"/>
      <c r="AQ80" s="156"/>
      <c r="AR80" s="156"/>
      <c r="AS80" s="156"/>
      <c r="AT80" s="156"/>
    </row>
    <row r="81" spans="1:46" ht="16.5" x14ac:dyDescent="0.25">
      <c r="A81" s="157">
        <f t="shared" si="21"/>
        <v>11.079999999999998</v>
      </c>
      <c r="B81" s="153">
        <f t="shared" si="22"/>
        <v>80</v>
      </c>
      <c r="C81" s="158" t="s">
        <v>422</v>
      </c>
      <c r="D81" s="156" t="s">
        <v>364</v>
      </c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>
        <v>1</v>
      </c>
      <c r="AI81" s="156">
        <v>1</v>
      </c>
      <c r="AJ81" s="156">
        <v>1</v>
      </c>
      <c r="AK81" s="156">
        <v>1</v>
      </c>
      <c r="AL81" s="156"/>
      <c r="AM81" s="156"/>
      <c r="AN81" s="156"/>
      <c r="AO81" s="156"/>
      <c r="AP81" s="156"/>
      <c r="AQ81" s="156"/>
      <c r="AR81" s="156"/>
      <c r="AS81" s="156"/>
      <c r="AT81" s="156"/>
    </row>
    <row r="82" spans="1:46" ht="16.5" x14ac:dyDescent="0.25">
      <c r="A82" s="157">
        <f t="shared" si="21"/>
        <v>11.089999999999998</v>
      </c>
      <c r="B82" s="153">
        <f t="shared" si="22"/>
        <v>81</v>
      </c>
      <c r="C82" s="158" t="s">
        <v>423</v>
      </c>
      <c r="D82" s="156" t="s">
        <v>364</v>
      </c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>
        <v>1</v>
      </c>
      <c r="AI82" s="156">
        <v>1</v>
      </c>
      <c r="AJ82" s="156">
        <v>1</v>
      </c>
      <c r="AK82" s="156">
        <v>1</v>
      </c>
      <c r="AL82" s="156"/>
      <c r="AM82" s="156"/>
      <c r="AN82" s="156"/>
      <c r="AO82" s="156"/>
      <c r="AP82" s="156"/>
      <c r="AQ82" s="156"/>
      <c r="AR82" s="156"/>
      <c r="AS82" s="156"/>
      <c r="AT82" s="156"/>
    </row>
    <row r="83" spans="1:46" ht="16.5" x14ac:dyDescent="0.25">
      <c r="A83" s="157">
        <f t="shared" si="21"/>
        <v>11.099999999999998</v>
      </c>
      <c r="B83" s="153">
        <f t="shared" si="22"/>
        <v>82</v>
      </c>
      <c r="C83" s="155" t="s">
        <v>424</v>
      </c>
      <c r="D83" s="156" t="s">
        <v>364</v>
      </c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>
        <v>1</v>
      </c>
      <c r="AJ83" s="156"/>
      <c r="AK83" s="156">
        <v>1</v>
      </c>
      <c r="AL83" s="156"/>
      <c r="AM83" s="156"/>
      <c r="AN83" s="156"/>
      <c r="AO83" s="156"/>
      <c r="AP83" s="156"/>
      <c r="AQ83" s="156"/>
      <c r="AR83" s="156"/>
      <c r="AS83" s="156"/>
      <c r="AT83" s="156"/>
    </row>
    <row r="84" spans="1:46" ht="16.5" x14ac:dyDescent="0.25">
      <c r="A84" s="157">
        <f t="shared" si="21"/>
        <v>11.109999999999998</v>
      </c>
      <c r="B84" s="153">
        <f t="shared" si="22"/>
        <v>83</v>
      </c>
      <c r="C84" s="158" t="s">
        <v>425</v>
      </c>
      <c r="D84" s="165" t="s">
        <v>364</v>
      </c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>
        <v>1</v>
      </c>
      <c r="AI84" s="165">
        <v>1</v>
      </c>
      <c r="AJ84" s="165">
        <v>1</v>
      </c>
      <c r="AK84" s="165">
        <v>1</v>
      </c>
      <c r="AL84" s="165"/>
      <c r="AM84" s="165"/>
      <c r="AN84" s="165"/>
      <c r="AO84" s="165"/>
      <c r="AP84" s="165"/>
      <c r="AQ84" s="165"/>
      <c r="AR84" s="165"/>
      <c r="AS84" s="165"/>
      <c r="AT84" s="165"/>
    </row>
    <row r="85" spans="1:46" ht="16.5" x14ac:dyDescent="0.25">
      <c r="A85" s="159"/>
      <c r="B85" s="153">
        <f t="shared" si="22"/>
        <v>84</v>
      </c>
      <c r="C85" s="155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  <c r="AT85" s="156"/>
    </row>
    <row r="86" spans="1:46" ht="16.5" x14ac:dyDescent="0.25">
      <c r="A86" s="152">
        <f>1+A73</f>
        <v>12</v>
      </c>
      <c r="B86" s="153">
        <f t="shared" si="22"/>
        <v>85</v>
      </c>
      <c r="C86" s="196" t="s">
        <v>426</v>
      </c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156"/>
      <c r="AQ86" s="156"/>
      <c r="AR86" s="156"/>
      <c r="AS86" s="156"/>
      <c r="AT86" s="156"/>
    </row>
    <row r="87" spans="1:46" ht="16.5" x14ac:dyDescent="0.25">
      <c r="A87" s="157">
        <f t="shared" ref="A87:A96" si="23">+A86+0.01</f>
        <v>12.01</v>
      </c>
      <c r="B87" s="153">
        <f t="shared" si="22"/>
        <v>86</v>
      </c>
      <c r="C87" s="197" t="s">
        <v>427</v>
      </c>
      <c r="D87" s="156" t="s">
        <v>364</v>
      </c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>
        <v>1</v>
      </c>
      <c r="AN87" s="156">
        <v>2</v>
      </c>
      <c r="AO87" s="156">
        <v>3</v>
      </c>
      <c r="AP87" s="156"/>
      <c r="AQ87" s="156"/>
      <c r="AR87" s="156"/>
      <c r="AS87" s="156"/>
      <c r="AT87" s="156"/>
    </row>
    <row r="88" spans="1:46" ht="16.5" x14ac:dyDescent="0.25">
      <c r="A88" s="157">
        <f t="shared" si="23"/>
        <v>12.02</v>
      </c>
      <c r="B88" s="153">
        <f t="shared" si="22"/>
        <v>87</v>
      </c>
      <c r="C88" s="197" t="s">
        <v>428</v>
      </c>
      <c r="D88" s="156" t="s">
        <v>364</v>
      </c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6">
        <v>1</v>
      </c>
      <c r="AN88" s="156">
        <v>2</v>
      </c>
      <c r="AO88" s="156">
        <v>3</v>
      </c>
      <c r="AP88" s="156"/>
      <c r="AQ88" s="156"/>
      <c r="AR88" s="156"/>
      <c r="AS88" s="156"/>
      <c r="AT88" s="156"/>
    </row>
    <row r="89" spans="1:46" ht="16.5" x14ac:dyDescent="0.25">
      <c r="A89" s="157">
        <f t="shared" si="23"/>
        <v>12.03</v>
      </c>
      <c r="B89" s="153">
        <f t="shared" si="22"/>
        <v>88</v>
      </c>
      <c r="C89" s="158" t="s">
        <v>429</v>
      </c>
      <c r="D89" s="156" t="s">
        <v>364</v>
      </c>
      <c r="E89" s="156"/>
      <c r="F89" s="156">
        <v>1</v>
      </c>
      <c r="G89" s="156">
        <v>1</v>
      </c>
      <c r="H89" s="156"/>
      <c r="I89" s="156">
        <v>1</v>
      </c>
      <c r="J89" s="156">
        <v>1</v>
      </c>
      <c r="K89" s="156">
        <v>1</v>
      </c>
      <c r="L89" s="156">
        <v>2</v>
      </c>
      <c r="M89" s="156"/>
      <c r="N89" s="156">
        <v>2</v>
      </c>
      <c r="O89" s="156">
        <v>2</v>
      </c>
      <c r="P89" s="156">
        <v>4</v>
      </c>
      <c r="Q89" s="156">
        <v>1</v>
      </c>
      <c r="R89" s="156">
        <v>1</v>
      </c>
      <c r="S89" s="156">
        <v>2</v>
      </c>
      <c r="T89" s="156">
        <v>2</v>
      </c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</row>
    <row r="90" spans="1:46" ht="16.5" x14ac:dyDescent="0.25">
      <c r="A90" s="157">
        <f t="shared" si="23"/>
        <v>12.04</v>
      </c>
      <c r="B90" s="153">
        <f t="shared" si="22"/>
        <v>89</v>
      </c>
      <c r="C90" s="158" t="s">
        <v>430</v>
      </c>
      <c r="D90" s="156" t="s">
        <v>364</v>
      </c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>
        <v>1</v>
      </c>
      <c r="AN90" s="156">
        <v>2</v>
      </c>
      <c r="AO90" s="156">
        <v>3</v>
      </c>
      <c r="AP90" s="156"/>
      <c r="AQ90" s="156"/>
      <c r="AR90" s="156"/>
      <c r="AS90" s="156"/>
      <c r="AT90" s="156"/>
    </row>
    <row r="91" spans="1:46" ht="16.5" x14ac:dyDescent="0.25">
      <c r="A91" s="157">
        <f t="shared" si="23"/>
        <v>12.049999999999999</v>
      </c>
      <c r="B91" s="153">
        <f t="shared" si="22"/>
        <v>90</v>
      </c>
      <c r="C91" s="158" t="s">
        <v>431</v>
      </c>
      <c r="D91" s="156" t="s">
        <v>364</v>
      </c>
      <c r="E91" s="156"/>
      <c r="F91" s="156">
        <v>1</v>
      </c>
      <c r="G91" s="156">
        <v>1</v>
      </c>
      <c r="H91" s="156"/>
      <c r="I91" s="156"/>
      <c r="J91" s="156"/>
      <c r="K91" s="156"/>
      <c r="L91" s="156"/>
      <c r="M91" s="156"/>
      <c r="N91" s="156">
        <v>1</v>
      </c>
      <c r="O91" s="156">
        <v>2</v>
      </c>
      <c r="P91" s="156">
        <v>2</v>
      </c>
      <c r="Q91" s="156">
        <v>3</v>
      </c>
      <c r="R91" s="156">
        <v>3</v>
      </c>
      <c r="S91" s="156">
        <v>3</v>
      </c>
      <c r="T91" s="156">
        <v>3</v>
      </c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  <c r="AH91" s="156"/>
      <c r="AI91" s="156"/>
      <c r="AJ91" s="156"/>
      <c r="AK91" s="156"/>
      <c r="AL91" s="156"/>
      <c r="AM91" s="156"/>
      <c r="AN91" s="156"/>
      <c r="AO91" s="156"/>
      <c r="AP91" s="156"/>
      <c r="AQ91" s="156"/>
      <c r="AR91" s="156"/>
      <c r="AS91" s="156"/>
      <c r="AT91" s="156"/>
    </row>
    <row r="92" spans="1:46" ht="16.5" x14ac:dyDescent="0.25">
      <c r="A92" s="157">
        <f t="shared" si="23"/>
        <v>12.059999999999999</v>
      </c>
      <c r="B92" s="153">
        <f t="shared" si="22"/>
        <v>91</v>
      </c>
      <c r="C92" s="158" t="s">
        <v>432</v>
      </c>
      <c r="D92" s="156" t="s">
        <v>364</v>
      </c>
      <c r="E92" s="156"/>
      <c r="F92" s="156">
        <v>3</v>
      </c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>
        <v>3</v>
      </c>
      <c r="R92" s="156">
        <v>3</v>
      </c>
      <c r="S92" s="156">
        <v>5</v>
      </c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  <c r="AH92" s="156"/>
      <c r="AI92" s="156"/>
      <c r="AJ92" s="156"/>
      <c r="AK92" s="156"/>
      <c r="AL92" s="156"/>
      <c r="AM92" s="156"/>
      <c r="AN92" s="156"/>
      <c r="AO92" s="156"/>
      <c r="AP92" s="156"/>
      <c r="AQ92" s="156"/>
      <c r="AR92" s="156"/>
      <c r="AS92" s="156"/>
      <c r="AT92" s="156"/>
    </row>
    <row r="93" spans="1:46" ht="16.5" x14ac:dyDescent="0.25">
      <c r="A93" s="157">
        <f t="shared" si="23"/>
        <v>12.069999999999999</v>
      </c>
      <c r="B93" s="153">
        <f t="shared" si="22"/>
        <v>92</v>
      </c>
      <c r="C93" s="155" t="s">
        <v>433</v>
      </c>
      <c r="D93" s="156" t="s">
        <v>364</v>
      </c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>
        <v>1</v>
      </c>
      <c r="AM93" s="156">
        <v>1</v>
      </c>
      <c r="AN93" s="156">
        <v>2</v>
      </c>
      <c r="AO93" s="156">
        <v>2</v>
      </c>
      <c r="AP93" s="156"/>
      <c r="AQ93" s="156"/>
      <c r="AR93" s="156"/>
      <c r="AS93" s="156"/>
      <c r="AT93" s="156"/>
    </row>
    <row r="94" spans="1:46" ht="16.5" x14ac:dyDescent="0.25">
      <c r="A94" s="157">
        <f t="shared" si="23"/>
        <v>12.079999999999998</v>
      </c>
      <c r="B94" s="153">
        <f t="shared" si="22"/>
        <v>93</v>
      </c>
      <c r="C94" s="155" t="s">
        <v>434</v>
      </c>
      <c r="D94" s="156" t="s">
        <v>364</v>
      </c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  <c r="AK94" s="156"/>
      <c r="AL94" s="156"/>
      <c r="AM94" s="156"/>
      <c r="AN94" s="156"/>
      <c r="AO94" s="156"/>
      <c r="AP94" s="156"/>
      <c r="AQ94" s="156"/>
      <c r="AR94" s="156"/>
      <c r="AS94" s="156"/>
      <c r="AT94" s="156"/>
    </row>
    <row r="95" spans="1:46" ht="16.5" x14ac:dyDescent="0.25">
      <c r="A95" s="157">
        <f t="shared" si="23"/>
        <v>12.089999999999998</v>
      </c>
      <c r="B95" s="153">
        <f t="shared" si="22"/>
        <v>94</v>
      </c>
      <c r="C95" s="155" t="s">
        <v>435</v>
      </c>
      <c r="D95" s="165" t="s">
        <v>364</v>
      </c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  <c r="AL95" s="165">
        <f>1/15</f>
        <v>6.6666666666666666E-2</v>
      </c>
      <c r="AM95" s="165">
        <f t="shared" ref="AM95" si="24">1/15</f>
        <v>6.6666666666666666E-2</v>
      </c>
      <c r="AN95" s="165">
        <f>1/10</f>
        <v>0.1</v>
      </c>
      <c r="AO95" s="165">
        <f>1/10</f>
        <v>0.1</v>
      </c>
      <c r="AP95" s="165"/>
      <c r="AQ95" s="165"/>
      <c r="AR95" s="165"/>
      <c r="AS95" s="165"/>
      <c r="AT95" s="165"/>
    </row>
    <row r="96" spans="1:46" s="188" customFormat="1" ht="16.5" x14ac:dyDescent="0.25">
      <c r="A96" s="160">
        <f t="shared" si="23"/>
        <v>12.099999999999998</v>
      </c>
      <c r="B96" s="161">
        <f t="shared" si="22"/>
        <v>95</v>
      </c>
      <c r="C96" s="163" t="s">
        <v>644</v>
      </c>
      <c r="D96" s="195" t="s">
        <v>364</v>
      </c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>
        <v>3</v>
      </c>
      <c r="AN96" s="195">
        <v>6</v>
      </c>
      <c r="AO96" s="195">
        <v>9</v>
      </c>
      <c r="AP96" s="195"/>
      <c r="AQ96" s="195"/>
      <c r="AR96" s="195"/>
      <c r="AS96" s="195"/>
      <c r="AT96" s="195"/>
    </row>
    <row r="97" spans="1:46" ht="16.5" x14ac:dyDescent="0.25">
      <c r="A97" s="159"/>
      <c r="B97" s="153">
        <f t="shared" si="22"/>
        <v>96</v>
      </c>
      <c r="C97" s="155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</row>
    <row r="98" spans="1:46" ht="16.5" x14ac:dyDescent="0.25">
      <c r="A98" s="152">
        <f>A86+1</f>
        <v>13</v>
      </c>
      <c r="B98" s="153">
        <f t="shared" si="22"/>
        <v>97</v>
      </c>
      <c r="C98" s="154" t="s">
        <v>436</v>
      </c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/>
      <c r="AK98" s="156"/>
      <c r="AL98" s="156"/>
      <c r="AM98" s="156"/>
      <c r="AN98" s="156"/>
      <c r="AO98" s="156"/>
      <c r="AP98" s="156"/>
      <c r="AQ98" s="156"/>
      <c r="AR98" s="156"/>
      <c r="AS98" s="156"/>
      <c r="AT98" s="156"/>
    </row>
    <row r="99" spans="1:46" ht="16.5" x14ac:dyDescent="0.25">
      <c r="A99" s="157">
        <f>+A98+0.01</f>
        <v>13.01</v>
      </c>
      <c r="B99" s="153">
        <f t="shared" si="22"/>
        <v>98</v>
      </c>
      <c r="C99" s="158" t="s">
        <v>437</v>
      </c>
      <c r="D99" s="156" t="s">
        <v>364</v>
      </c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>
        <v>1</v>
      </c>
      <c r="R99" s="156">
        <v>1</v>
      </c>
      <c r="S99" s="156">
        <v>2</v>
      </c>
      <c r="T99" s="156">
        <v>2</v>
      </c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  <c r="AK99" s="156"/>
      <c r="AL99" s="156"/>
      <c r="AM99" s="156"/>
      <c r="AN99" s="156"/>
      <c r="AO99" s="156"/>
      <c r="AP99" s="156"/>
      <c r="AQ99" s="156"/>
      <c r="AR99" s="156"/>
      <c r="AS99" s="156"/>
      <c r="AT99" s="156"/>
    </row>
    <row r="100" spans="1:46" ht="16.5" x14ac:dyDescent="0.25">
      <c r="A100" s="157">
        <f t="shared" ref="A100:A102" si="25">+A99+0.01</f>
        <v>13.02</v>
      </c>
      <c r="B100" s="153">
        <f t="shared" si="22"/>
        <v>99</v>
      </c>
      <c r="C100" s="158" t="s">
        <v>438</v>
      </c>
      <c r="D100" s="156" t="s">
        <v>364</v>
      </c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>
        <v>1</v>
      </c>
      <c r="R100" s="156">
        <v>1</v>
      </c>
      <c r="S100" s="156">
        <v>2</v>
      </c>
      <c r="T100" s="156">
        <v>2</v>
      </c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  <c r="AK100" s="156"/>
      <c r="AL100" s="156"/>
      <c r="AM100" s="156"/>
      <c r="AN100" s="156"/>
      <c r="AO100" s="156"/>
      <c r="AP100" s="156"/>
      <c r="AQ100" s="156"/>
      <c r="AR100" s="156"/>
      <c r="AS100" s="156"/>
      <c r="AT100" s="156"/>
    </row>
    <row r="101" spans="1:46" ht="16.5" x14ac:dyDescent="0.25">
      <c r="A101" s="157">
        <f t="shared" si="25"/>
        <v>13.03</v>
      </c>
      <c r="B101" s="153">
        <f t="shared" si="22"/>
        <v>100</v>
      </c>
      <c r="C101" s="158" t="s">
        <v>439</v>
      </c>
      <c r="D101" s="156" t="s">
        <v>364</v>
      </c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>
        <v>1</v>
      </c>
      <c r="R101" s="156">
        <v>1</v>
      </c>
      <c r="S101" s="156">
        <v>2</v>
      </c>
      <c r="T101" s="156">
        <v>2</v>
      </c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56"/>
      <c r="AN101" s="156"/>
      <c r="AO101" s="156"/>
      <c r="AP101" s="156"/>
      <c r="AQ101" s="156"/>
      <c r="AR101" s="156"/>
      <c r="AS101" s="156"/>
      <c r="AT101" s="156"/>
    </row>
    <row r="102" spans="1:46" s="188" customFormat="1" ht="16.5" x14ac:dyDescent="0.25">
      <c r="A102" s="160">
        <f t="shared" si="25"/>
        <v>13.04</v>
      </c>
      <c r="B102" s="161">
        <f t="shared" si="22"/>
        <v>101</v>
      </c>
      <c r="C102" s="163" t="s">
        <v>648</v>
      </c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5"/>
      <c r="AN102" s="195"/>
      <c r="AO102" s="195"/>
      <c r="AP102" s="195"/>
      <c r="AQ102" s="195"/>
      <c r="AR102" s="195"/>
      <c r="AS102" s="195"/>
      <c r="AT102" s="195"/>
    </row>
    <row r="103" spans="1:46" ht="16.5" x14ac:dyDescent="0.25">
      <c r="A103" s="159"/>
      <c r="B103" s="153">
        <f t="shared" si="22"/>
        <v>102</v>
      </c>
      <c r="C103" s="155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  <c r="AK103" s="156"/>
      <c r="AL103" s="156"/>
      <c r="AM103" s="156"/>
      <c r="AN103" s="156"/>
      <c r="AO103" s="156"/>
      <c r="AP103" s="156"/>
      <c r="AQ103" s="156"/>
      <c r="AR103" s="156"/>
      <c r="AS103" s="156"/>
      <c r="AT103" s="156"/>
    </row>
    <row r="104" spans="1:46" ht="16.5" x14ac:dyDescent="0.25">
      <c r="A104" s="166">
        <f>1+A98</f>
        <v>14</v>
      </c>
      <c r="B104" s="153">
        <f t="shared" si="22"/>
        <v>103</v>
      </c>
      <c r="C104" s="168" t="s">
        <v>440</v>
      </c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  <c r="AB104" s="170"/>
      <c r="AC104" s="170"/>
      <c r="AD104" s="170"/>
      <c r="AE104" s="170"/>
      <c r="AF104" s="170"/>
      <c r="AG104" s="170"/>
      <c r="AH104" s="170"/>
      <c r="AI104" s="170"/>
      <c r="AJ104" s="170"/>
      <c r="AK104" s="170"/>
      <c r="AL104" s="170"/>
      <c r="AM104" s="170"/>
      <c r="AN104" s="170"/>
      <c r="AO104" s="170"/>
      <c r="AP104" s="170"/>
      <c r="AQ104" s="170"/>
      <c r="AR104" s="170"/>
      <c r="AS104" s="170"/>
      <c r="AT104" s="170"/>
    </row>
    <row r="105" spans="1:46" ht="16.5" x14ac:dyDescent="0.25">
      <c r="A105" s="157">
        <f>+A104+0.01</f>
        <v>14.01</v>
      </c>
      <c r="B105" s="153">
        <f t="shared" si="22"/>
        <v>104</v>
      </c>
      <c r="C105" s="155" t="s">
        <v>441</v>
      </c>
      <c r="D105" s="156" t="s">
        <v>364</v>
      </c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>
        <v>1</v>
      </c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6"/>
      <c r="AM105" s="156"/>
      <c r="AN105" s="156"/>
      <c r="AO105" s="156"/>
      <c r="AP105" s="156"/>
      <c r="AQ105" s="156"/>
      <c r="AR105" s="156"/>
      <c r="AS105" s="156"/>
      <c r="AT105" s="156"/>
    </row>
    <row r="106" spans="1:46" ht="16.5" x14ac:dyDescent="0.25">
      <c r="A106" s="157">
        <f t="shared" ref="A106:A109" si="26">+A105+0.01</f>
        <v>14.02</v>
      </c>
      <c r="B106" s="153">
        <f t="shared" si="22"/>
        <v>105</v>
      </c>
      <c r="C106" s="155" t="s">
        <v>442</v>
      </c>
      <c r="D106" s="156" t="s">
        <v>364</v>
      </c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>
        <v>1</v>
      </c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</row>
    <row r="107" spans="1:46" ht="16.5" x14ac:dyDescent="0.25">
      <c r="A107" s="157">
        <f t="shared" si="26"/>
        <v>14.03</v>
      </c>
      <c r="B107" s="153">
        <f t="shared" si="22"/>
        <v>106</v>
      </c>
      <c r="C107" s="155" t="s">
        <v>443</v>
      </c>
      <c r="D107" s="156" t="s">
        <v>364</v>
      </c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>
        <v>1</v>
      </c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  <c r="AM107" s="156"/>
      <c r="AN107" s="156"/>
      <c r="AO107" s="156"/>
      <c r="AP107" s="156"/>
      <c r="AQ107" s="156"/>
      <c r="AR107" s="156"/>
      <c r="AS107" s="156"/>
      <c r="AT107" s="156"/>
    </row>
    <row r="108" spans="1:46" s="188" customFormat="1" ht="16.5" x14ac:dyDescent="0.25">
      <c r="A108" s="160">
        <f t="shared" si="26"/>
        <v>14.04</v>
      </c>
      <c r="B108" s="153">
        <f t="shared" si="22"/>
        <v>107</v>
      </c>
      <c r="C108" s="163" t="s">
        <v>533</v>
      </c>
      <c r="D108" s="164" t="s">
        <v>364</v>
      </c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>
        <v>1</v>
      </c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64"/>
      <c r="AT108" s="164"/>
    </row>
    <row r="109" spans="1:46" s="188" customFormat="1" ht="16.5" x14ac:dyDescent="0.25">
      <c r="A109" s="160">
        <f t="shared" si="26"/>
        <v>14.049999999999999</v>
      </c>
      <c r="B109" s="153">
        <f t="shared" si="22"/>
        <v>108</v>
      </c>
      <c r="C109" s="163" t="s">
        <v>534</v>
      </c>
      <c r="D109" s="164" t="s">
        <v>364</v>
      </c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70"/>
      <c r="Y109" s="164">
        <v>1</v>
      </c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  <c r="AO109" s="164"/>
      <c r="AP109" s="164"/>
      <c r="AQ109" s="164"/>
      <c r="AR109" s="164"/>
      <c r="AS109" s="164"/>
      <c r="AT109" s="164"/>
    </row>
    <row r="110" spans="1:46" s="188" customFormat="1" ht="16.5" x14ac:dyDescent="0.25">
      <c r="A110" s="160"/>
      <c r="B110" s="153">
        <f t="shared" si="22"/>
        <v>109</v>
      </c>
      <c r="C110" s="163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70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4"/>
      <c r="AQ110" s="164"/>
      <c r="AR110" s="164"/>
      <c r="AS110" s="164"/>
      <c r="AT110" s="164"/>
    </row>
    <row r="111" spans="1:46" ht="16.5" x14ac:dyDescent="0.25">
      <c r="A111" s="166">
        <f>1+A104</f>
        <v>15</v>
      </c>
      <c r="B111" s="153">
        <f t="shared" si="22"/>
        <v>110</v>
      </c>
      <c r="C111" s="168" t="s">
        <v>444</v>
      </c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  <c r="AB111" s="170"/>
      <c r="AC111" s="170"/>
      <c r="AD111" s="170"/>
      <c r="AE111" s="170"/>
      <c r="AF111" s="170"/>
      <c r="AG111" s="170"/>
      <c r="AH111" s="170"/>
      <c r="AI111" s="170"/>
      <c r="AJ111" s="170"/>
      <c r="AK111" s="170"/>
      <c r="AL111" s="170"/>
      <c r="AM111" s="170"/>
      <c r="AN111" s="170"/>
      <c r="AO111" s="170"/>
      <c r="AP111" s="170"/>
      <c r="AQ111" s="170"/>
      <c r="AR111" s="170"/>
      <c r="AS111" s="170"/>
      <c r="AT111" s="170"/>
    </row>
    <row r="112" spans="1:46" ht="16.5" x14ac:dyDescent="0.25">
      <c r="A112" s="171">
        <f>0.01+A111</f>
        <v>15.01</v>
      </c>
      <c r="B112" s="153">
        <f t="shared" si="22"/>
        <v>111</v>
      </c>
      <c r="C112" s="169" t="s">
        <v>445</v>
      </c>
      <c r="D112" s="170" t="s">
        <v>364</v>
      </c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>
        <v>1</v>
      </c>
      <c r="V112" s="170">
        <v>1</v>
      </c>
      <c r="W112" s="170"/>
      <c r="X112" s="170"/>
      <c r="Y112" s="170"/>
      <c r="Z112" s="170">
        <v>1</v>
      </c>
      <c r="AA112" s="170"/>
      <c r="AB112" s="170"/>
      <c r="AC112" s="170"/>
      <c r="AD112" s="170"/>
      <c r="AE112" s="170"/>
      <c r="AF112" s="170"/>
      <c r="AG112" s="170"/>
      <c r="AH112" s="170"/>
      <c r="AI112" s="170"/>
      <c r="AJ112" s="170"/>
      <c r="AK112" s="170"/>
      <c r="AL112" s="170"/>
      <c r="AM112" s="170"/>
      <c r="AN112" s="170"/>
      <c r="AO112" s="170"/>
      <c r="AP112" s="170"/>
      <c r="AQ112" s="170"/>
      <c r="AR112" s="170"/>
      <c r="AS112" s="170"/>
      <c r="AT112" s="170"/>
    </row>
    <row r="113" spans="1:46" ht="16.5" x14ac:dyDescent="0.25">
      <c r="A113" s="171">
        <f t="shared" ref="A113:A115" si="27">0.01+A112</f>
        <v>15.02</v>
      </c>
      <c r="B113" s="167">
        <f t="shared" si="22"/>
        <v>112</v>
      </c>
      <c r="C113" s="169" t="s">
        <v>446</v>
      </c>
      <c r="D113" s="170" t="s">
        <v>364</v>
      </c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>
        <v>1</v>
      </c>
      <c r="X113" s="170"/>
      <c r="Y113" s="170"/>
      <c r="Z113" s="170"/>
      <c r="AA113" s="170"/>
      <c r="AB113" s="170"/>
      <c r="AC113" s="170"/>
      <c r="AD113" s="170"/>
      <c r="AE113" s="170"/>
      <c r="AF113" s="170"/>
      <c r="AG113" s="170"/>
      <c r="AH113" s="170"/>
      <c r="AI113" s="170"/>
      <c r="AJ113" s="170"/>
      <c r="AK113" s="170"/>
      <c r="AL113" s="170"/>
      <c r="AM113" s="170"/>
      <c r="AN113" s="170"/>
      <c r="AO113" s="170"/>
      <c r="AP113" s="170"/>
      <c r="AQ113" s="170"/>
      <c r="AR113" s="170"/>
      <c r="AS113" s="170"/>
      <c r="AT113" s="170"/>
    </row>
    <row r="114" spans="1:46" s="188" customFormat="1" ht="16.5" x14ac:dyDescent="0.25">
      <c r="A114" s="191">
        <f t="shared" si="27"/>
        <v>15.03</v>
      </c>
      <c r="B114" s="192">
        <f t="shared" si="22"/>
        <v>113</v>
      </c>
      <c r="C114" s="193" t="s">
        <v>647</v>
      </c>
      <c r="D114" s="194" t="s">
        <v>364</v>
      </c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>
        <v>1</v>
      </c>
      <c r="Y114" s="170"/>
      <c r="Z114" s="194"/>
      <c r="AA114" s="194"/>
      <c r="AB114" s="194"/>
      <c r="AC114" s="194"/>
      <c r="AD114" s="194"/>
      <c r="AE114" s="194"/>
      <c r="AF114" s="194"/>
      <c r="AG114" s="194"/>
      <c r="AH114" s="194"/>
      <c r="AI114" s="194"/>
      <c r="AJ114" s="194"/>
      <c r="AK114" s="194"/>
      <c r="AL114" s="194"/>
      <c r="AM114" s="194"/>
      <c r="AN114" s="194"/>
      <c r="AO114" s="194"/>
      <c r="AP114" s="194"/>
      <c r="AQ114" s="194"/>
      <c r="AR114" s="194"/>
      <c r="AS114" s="194"/>
      <c r="AT114" s="194"/>
    </row>
    <row r="115" spans="1:46" s="188" customFormat="1" ht="16.5" x14ac:dyDescent="0.25">
      <c r="A115" s="191">
        <f t="shared" si="27"/>
        <v>15.04</v>
      </c>
      <c r="B115" s="192">
        <f t="shared" si="22"/>
        <v>114</v>
      </c>
      <c r="C115" s="193" t="s">
        <v>535</v>
      </c>
      <c r="D115" s="194" t="s">
        <v>364</v>
      </c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70"/>
      <c r="Y115" s="194">
        <v>1</v>
      </c>
      <c r="Z115" s="194"/>
      <c r="AA115" s="194"/>
      <c r="AB115" s="194"/>
      <c r="AC115" s="194"/>
      <c r="AD115" s="194"/>
      <c r="AE115" s="194"/>
      <c r="AF115" s="194"/>
      <c r="AG115" s="194"/>
      <c r="AH115" s="194"/>
      <c r="AI115" s="194"/>
      <c r="AJ115" s="194"/>
      <c r="AK115" s="194"/>
      <c r="AL115" s="194"/>
      <c r="AM115" s="194"/>
      <c r="AN115" s="194"/>
      <c r="AO115" s="194"/>
      <c r="AP115" s="194"/>
      <c r="AQ115" s="194"/>
      <c r="AR115" s="194"/>
      <c r="AS115" s="194"/>
      <c r="AT115" s="194"/>
    </row>
    <row r="116" spans="1:46" ht="16.5" x14ac:dyDescent="0.25">
      <c r="A116" s="166">
        <f>A111+1</f>
        <v>16</v>
      </c>
      <c r="B116" s="167">
        <f t="shared" si="22"/>
        <v>115</v>
      </c>
      <c r="C116" s="168" t="s">
        <v>447</v>
      </c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  <c r="AB116" s="170"/>
      <c r="AC116" s="170"/>
      <c r="AD116" s="170"/>
      <c r="AE116" s="170"/>
      <c r="AF116" s="170"/>
      <c r="AG116" s="170"/>
      <c r="AH116" s="170"/>
      <c r="AI116" s="170"/>
      <c r="AJ116" s="170"/>
      <c r="AK116" s="170"/>
      <c r="AL116" s="170"/>
      <c r="AM116" s="170"/>
      <c r="AN116" s="170"/>
      <c r="AO116" s="170"/>
      <c r="AP116" s="170"/>
      <c r="AQ116" s="170"/>
      <c r="AR116" s="170"/>
      <c r="AS116" s="170"/>
      <c r="AT116" s="170"/>
    </row>
    <row r="117" spans="1:46" ht="16.5" x14ac:dyDescent="0.25">
      <c r="A117" s="157">
        <f t="shared" ref="A117:A119" si="28">+A116+0.01</f>
        <v>16.010000000000002</v>
      </c>
      <c r="B117" s="167">
        <f t="shared" si="22"/>
        <v>116</v>
      </c>
      <c r="C117" s="169" t="s">
        <v>448</v>
      </c>
      <c r="D117" s="170" t="s">
        <v>146</v>
      </c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>
        <v>5</v>
      </c>
      <c r="V117" s="170">
        <v>5</v>
      </c>
      <c r="W117" s="170">
        <v>5</v>
      </c>
      <c r="X117" s="170"/>
      <c r="Y117" s="170"/>
      <c r="Z117" s="170">
        <v>5</v>
      </c>
      <c r="AA117" s="170"/>
      <c r="AB117" s="170"/>
      <c r="AC117" s="170"/>
      <c r="AD117" s="170"/>
      <c r="AE117" s="170"/>
      <c r="AF117" s="170"/>
      <c r="AG117" s="170"/>
      <c r="AH117" s="170"/>
      <c r="AI117" s="170"/>
      <c r="AJ117" s="170"/>
      <c r="AK117" s="170"/>
      <c r="AL117" s="170"/>
      <c r="AM117" s="170"/>
      <c r="AN117" s="170"/>
      <c r="AO117" s="170"/>
      <c r="AP117" s="170"/>
      <c r="AQ117" s="170"/>
      <c r="AR117" s="170"/>
      <c r="AS117" s="170"/>
      <c r="AT117" s="170"/>
    </row>
    <row r="118" spans="1:46" ht="16.5" x14ac:dyDescent="0.25">
      <c r="A118" s="157">
        <f t="shared" si="28"/>
        <v>16.020000000000003</v>
      </c>
      <c r="B118" s="167">
        <f t="shared" si="22"/>
        <v>117</v>
      </c>
      <c r="C118" s="169" t="s">
        <v>449</v>
      </c>
      <c r="D118" s="170" t="s">
        <v>146</v>
      </c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>
        <v>10</v>
      </c>
      <c r="V118" s="170">
        <v>10</v>
      </c>
      <c r="W118" s="170">
        <v>10</v>
      </c>
      <c r="X118" s="170">
        <v>6</v>
      </c>
      <c r="Y118" s="170">
        <v>6</v>
      </c>
      <c r="Z118" s="170">
        <v>5</v>
      </c>
      <c r="AA118" s="170"/>
      <c r="AB118" s="170"/>
      <c r="AC118" s="170"/>
      <c r="AD118" s="170"/>
      <c r="AE118" s="170"/>
      <c r="AF118" s="170"/>
      <c r="AG118" s="170"/>
      <c r="AH118" s="170"/>
      <c r="AI118" s="170"/>
      <c r="AJ118" s="170"/>
      <c r="AK118" s="170"/>
      <c r="AL118" s="170"/>
      <c r="AM118" s="170"/>
      <c r="AN118" s="170"/>
      <c r="AO118" s="170"/>
      <c r="AP118" s="170"/>
      <c r="AQ118" s="170"/>
      <c r="AR118" s="170"/>
      <c r="AS118" s="170"/>
      <c r="AT118" s="170"/>
    </row>
    <row r="119" spans="1:46" s="188" customFormat="1" ht="16.5" x14ac:dyDescent="0.25">
      <c r="A119" s="160">
        <f t="shared" si="28"/>
        <v>16.030000000000005</v>
      </c>
      <c r="B119" s="192">
        <f t="shared" si="22"/>
        <v>118</v>
      </c>
      <c r="C119" s="163" t="s">
        <v>632</v>
      </c>
      <c r="D119" s="194" t="s">
        <v>146</v>
      </c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>
        <v>12</v>
      </c>
      <c r="Y119" s="194">
        <v>12</v>
      </c>
      <c r="Z119" s="194"/>
      <c r="AA119" s="194"/>
      <c r="AB119" s="194"/>
      <c r="AC119" s="194"/>
      <c r="AD119" s="194"/>
      <c r="AE119" s="194"/>
      <c r="AF119" s="194"/>
      <c r="AG119" s="194"/>
      <c r="AH119" s="194"/>
      <c r="AI119" s="194"/>
      <c r="AJ119" s="194"/>
      <c r="AK119" s="194"/>
      <c r="AL119" s="194"/>
      <c r="AM119" s="194"/>
      <c r="AN119" s="194"/>
      <c r="AO119" s="194"/>
      <c r="AP119" s="194"/>
      <c r="AQ119" s="194"/>
      <c r="AR119" s="194"/>
      <c r="AS119" s="194"/>
      <c r="AT119" s="194"/>
    </row>
    <row r="120" spans="1:46" ht="16.5" x14ac:dyDescent="0.25">
      <c r="A120" s="172"/>
      <c r="B120" s="167">
        <f t="shared" si="22"/>
        <v>119</v>
      </c>
      <c r="C120" s="174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  <c r="AI120" s="179"/>
      <c r="AJ120" s="179"/>
      <c r="AK120" s="179"/>
      <c r="AL120" s="179"/>
      <c r="AM120" s="179"/>
      <c r="AN120" s="179"/>
      <c r="AO120" s="179"/>
      <c r="AP120" s="179"/>
      <c r="AQ120" s="179"/>
      <c r="AR120" s="179"/>
      <c r="AS120" s="179"/>
      <c r="AT120" s="179"/>
    </row>
    <row r="121" spans="1:46" ht="16.5" x14ac:dyDescent="0.25">
      <c r="A121" s="175"/>
      <c r="B121" s="176">
        <f t="shared" si="22"/>
        <v>120</v>
      </c>
      <c r="C121" s="177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78"/>
      <c r="AI121" s="178"/>
      <c r="AJ121" s="178"/>
      <c r="AK121" s="178"/>
      <c r="AL121" s="178"/>
      <c r="AM121" s="178"/>
      <c r="AN121" s="178"/>
      <c r="AO121" s="178"/>
      <c r="AP121" s="178"/>
      <c r="AQ121" s="178"/>
      <c r="AR121" s="178"/>
      <c r="AS121" s="178"/>
      <c r="AT121" s="178"/>
    </row>
    <row r="122" spans="1:46" ht="16.5" x14ac:dyDescent="0.25">
      <c r="A122" s="152">
        <v>0</v>
      </c>
      <c r="B122" s="153">
        <f t="shared" si="22"/>
        <v>121</v>
      </c>
      <c r="C122" s="154" t="s">
        <v>450</v>
      </c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  <c r="AH122" s="156"/>
      <c r="AI122" s="156"/>
      <c r="AJ122" s="156"/>
      <c r="AK122" s="156"/>
      <c r="AL122" s="156"/>
      <c r="AM122" s="156"/>
      <c r="AN122" s="156"/>
      <c r="AO122" s="156"/>
      <c r="AP122" s="156"/>
      <c r="AQ122" s="156"/>
      <c r="AR122" s="156"/>
      <c r="AS122" s="156"/>
      <c r="AT122" s="156"/>
    </row>
    <row r="123" spans="1:46" s="188" customFormat="1" ht="16.5" x14ac:dyDescent="0.25">
      <c r="A123" s="160">
        <v>0.1</v>
      </c>
      <c r="B123" s="161">
        <f t="shared" si="22"/>
        <v>122</v>
      </c>
      <c r="C123" s="162" t="s">
        <v>451</v>
      </c>
      <c r="D123" s="164" t="s">
        <v>452</v>
      </c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  <c r="AM123" s="164"/>
      <c r="AN123" s="164"/>
      <c r="AO123" s="164"/>
      <c r="AP123" s="164"/>
      <c r="AQ123" s="164"/>
      <c r="AR123" s="164"/>
      <c r="AS123" s="164"/>
      <c r="AT123" s="164"/>
    </row>
    <row r="124" spans="1:46" ht="16.5" x14ac:dyDescent="0.25">
      <c r="A124" s="160"/>
      <c r="B124" s="161">
        <f t="shared" si="22"/>
        <v>123</v>
      </c>
      <c r="C124" s="162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  <c r="AO124" s="164"/>
      <c r="AP124" s="164"/>
      <c r="AQ124" s="164"/>
      <c r="AR124" s="164"/>
      <c r="AS124" s="164"/>
      <c r="AT124" s="164"/>
    </row>
    <row r="125" spans="1:46" ht="16.5" x14ac:dyDescent="0.25">
      <c r="A125" s="166">
        <v>1</v>
      </c>
      <c r="B125" s="167">
        <f t="shared" si="22"/>
        <v>124</v>
      </c>
      <c r="C125" s="168" t="s">
        <v>453</v>
      </c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  <c r="AB125" s="170"/>
      <c r="AC125" s="170"/>
      <c r="AD125" s="170"/>
      <c r="AE125" s="170"/>
      <c r="AF125" s="170"/>
      <c r="AG125" s="170"/>
      <c r="AH125" s="170"/>
      <c r="AI125" s="170"/>
      <c r="AJ125" s="170"/>
      <c r="AK125" s="170"/>
      <c r="AL125" s="170"/>
      <c r="AM125" s="170"/>
      <c r="AN125" s="170"/>
      <c r="AO125" s="170"/>
      <c r="AP125" s="170"/>
      <c r="AQ125" s="170"/>
      <c r="AR125" s="170"/>
      <c r="AS125" s="170"/>
      <c r="AT125" s="170"/>
    </row>
    <row r="126" spans="1:46" ht="16.5" x14ac:dyDescent="0.25">
      <c r="A126" s="157">
        <f>+A125+0.01</f>
        <v>1.01</v>
      </c>
      <c r="B126" s="153">
        <f t="shared" si="22"/>
        <v>125</v>
      </c>
      <c r="C126" s="155" t="s">
        <v>454</v>
      </c>
      <c r="D126" s="156" t="s">
        <v>364</v>
      </c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 s="156"/>
      <c r="AQ126" s="156"/>
      <c r="AR126" s="156"/>
      <c r="AS126" s="156"/>
      <c r="AT126" s="156"/>
    </row>
    <row r="127" spans="1:46" ht="16.5" x14ac:dyDescent="0.25">
      <c r="A127" s="157">
        <f t="shared" ref="A127:A161" si="29">+A126+0.01</f>
        <v>1.02</v>
      </c>
      <c r="B127" s="153">
        <f t="shared" si="22"/>
        <v>126</v>
      </c>
      <c r="C127" s="155" t="s">
        <v>455</v>
      </c>
      <c r="D127" s="156" t="s">
        <v>364</v>
      </c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  <c r="AL127" s="156"/>
      <c r="AM127" s="156"/>
      <c r="AN127" s="156"/>
      <c r="AO127" s="156"/>
      <c r="AP127" s="156"/>
      <c r="AQ127" s="156"/>
      <c r="AR127" s="156"/>
      <c r="AS127" s="156"/>
      <c r="AT127" s="156"/>
    </row>
    <row r="128" spans="1:46" ht="16.5" x14ac:dyDescent="0.25">
      <c r="A128" s="157">
        <f t="shared" si="29"/>
        <v>1.03</v>
      </c>
      <c r="B128" s="153">
        <f t="shared" si="22"/>
        <v>127</v>
      </c>
      <c r="C128" s="155" t="s">
        <v>456</v>
      </c>
      <c r="D128" s="156" t="s">
        <v>364</v>
      </c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  <c r="AL128" s="156"/>
      <c r="AM128" s="156"/>
      <c r="AN128" s="156"/>
      <c r="AO128" s="156"/>
      <c r="AP128" s="156"/>
      <c r="AQ128" s="156"/>
      <c r="AR128" s="156"/>
      <c r="AS128" s="156"/>
      <c r="AT128" s="156"/>
    </row>
    <row r="129" spans="1:46" ht="16.5" x14ac:dyDescent="0.25">
      <c r="A129" s="157">
        <f t="shared" si="29"/>
        <v>1.04</v>
      </c>
      <c r="B129" s="153">
        <f t="shared" si="22"/>
        <v>128</v>
      </c>
      <c r="C129" s="155" t="s">
        <v>457</v>
      </c>
      <c r="D129" s="156" t="s">
        <v>364</v>
      </c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  <c r="AL129" s="156"/>
      <c r="AM129" s="156"/>
      <c r="AN129" s="156"/>
      <c r="AO129" s="156"/>
      <c r="AP129" s="156"/>
      <c r="AQ129" s="156"/>
      <c r="AR129" s="156"/>
      <c r="AS129" s="156"/>
      <c r="AT129" s="156"/>
    </row>
    <row r="130" spans="1:46" ht="16.5" x14ac:dyDescent="0.25">
      <c r="A130" s="157">
        <f t="shared" si="29"/>
        <v>1.05</v>
      </c>
      <c r="B130" s="153">
        <f t="shared" si="22"/>
        <v>129</v>
      </c>
      <c r="C130" s="155" t="s">
        <v>458</v>
      </c>
      <c r="D130" s="156" t="s">
        <v>364</v>
      </c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  <c r="AI130" s="156"/>
      <c r="AJ130" s="156"/>
      <c r="AK130" s="156"/>
      <c r="AL130" s="156"/>
      <c r="AM130" s="156"/>
      <c r="AN130" s="156"/>
      <c r="AO130" s="156"/>
      <c r="AP130" s="156"/>
      <c r="AQ130" s="156"/>
      <c r="AR130" s="156"/>
      <c r="AS130" s="156"/>
      <c r="AT130" s="156"/>
    </row>
    <row r="131" spans="1:46" ht="16.5" x14ac:dyDescent="0.25">
      <c r="A131" s="157">
        <f t="shared" si="29"/>
        <v>1.06</v>
      </c>
      <c r="B131" s="153">
        <f t="shared" si="22"/>
        <v>130</v>
      </c>
      <c r="C131" s="155" t="s">
        <v>459</v>
      </c>
      <c r="D131" s="156" t="s">
        <v>364</v>
      </c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  <c r="AH131" s="156"/>
      <c r="AI131" s="156"/>
      <c r="AJ131" s="156"/>
      <c r="AK131" s="156"/>
      <c r="AL131" s="156"/>
      <c r="AM131" s="156"/>
      <c r="AN131" s="156"/>
      <c r="AO131" s="156"/>
      <c r="AP131" s="156"/>
      <c r="AQ131" s="156"/>
      <c r="AR131" s="156"/>
      <c r="AS131" s="156"/>
      <c r="AT131" s="156"/>
    </row>
    <row r="132" spans="1:46" ht="16.5" x14ac:dyDescent="0.25">
      <c r="A132" s="157">
        <f t="shared" si="29"/>
        <v>1.07</v>
      </c>
      <c r="B132" s="153">
        <f t="shared" si="22"/>
        <v>131</v>
      </c>
      <c r="C132" s="155" t="s">
        <v>460</v>
      </c>
      <c r="D132" s="156" t="s">
        <v>364</v>
      </c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  <c r="AK132" s="156"/>
      <c r="AL132" s="156"/>
      <c r="AM132" s="156"/>
      <c r="AN132" s="156"/>
      <c r="AO132" s="156"/>
      <c r="AP132" s="156"/>
      <c r="AQ132" s="156"/>
      <c r="AR132" s="156"/>
      <c r="AS132" s="156"/>
      <c r="AT132" s="156"/>
    </row>
    <row r="133" spans="1:46" ht="16.5" x14ac:dyDescent="0.25">
      <c r="A133" s="157">
        <f t="shared" si="29"/>
        <v>1.08</v>
      </c>
      <c r="B133" s="153">
        <f t="shared" si="22"/>
        <v>132</v>
      </c>
      <c r="C133" s="155" t="s">
        <v>461</v>
      </c>
      <c r="D133" s="156" t="s">
        <v>364</v>
      </c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  <c r="AL133" s="156"/>
      <c r="AM133" s="156"/>
      <c r="AN133" s="156"/>
      <c r="AO133" s="156"/>
      <c r="AP133" s="156"/>
      <c r="AQ133" s="156"/>
      <c r="AR133" s="156"/>
      <c r="AS133" s="156"/>
      <c r="AT133" s="156"/>
    </row>
    <row r="134" spans="1:46" ht="16.5" x14ac:dyDescent="0.25">
      <c r="A134" s="157">
        <f t="shared" si="29"/>
        <v>1.0900000000000001</v>
      </c>
      <c r="B134" s="153">
        <f t="shared" si="22"/>
        <v>133</v>
      </c>
      <c r="C134" s="155" t="s">
        <v>462</v>
      </c>
      <c r="D134" s="156" t="s">
        <v>364</v>
      </c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6"/>
      <c r="AI134" s="156"/>
      <c r="AJ134" s="156"/>
      <c r="AK134" s="156"/>
      <c r="AL134" s="156"/>
      <c r="AM134" s="156"/>
      <c r="AN134" s="156"/>
      <c r="AO134" s="156"/>
      <c r="AP134" s="156"/>
      <c r="AQ134" s="156"/>
      <c r="AR134" s="156"/>
      <c r="AS134" s="156"/>
      <c r="AT134" s="156"/>
    </row>
    <row r="135" spans="1:46" ht="16.5" x14ac:dyDescent="0.25">
      <c r="A135" s="157">
        <f t="shared" si="29"/>
        <v>1.1000000000000001</v>
      </c>
      <c r="B135" s="153">
        <f t="shared" si="22"/>
        <v>134</v>
      </c>
      <c r="C135" s="155" t="s">
        <v>463</v>
      </c>
      <c r="D135" s="156" t="s">
        <v>364</v>
      </c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  <c r="AH135" s="156"/>
      <c r="AI135" s="156"/>
      <c r="AJ135" s="156"/>
      <c r="AK135" s="156"/>
      <c r="AL135" s="156"/>
      <c r="AM135" s="156"/>
      <c r="AN135" s="156"/>
      <c r="AO135" s="156"/>
      <c r="AP135" s="156"/>
      <c r="AQ135" s="156"/>
      <c r="AR135" s="156"/>
      <c r="AS135" s="156"/>
      <c r="AT135" s="156"/>
    </row>
    <row r="136" spans="1:46" ht="16.5" x14ac:dyDescent="0.25">
      <c r="A136" s="157">
        <f t="shared" si="29"/>
        <v>1.1100000000000001</v>
      </c>
      <c r="B136" s="153">
        <f t="shared" si="22"/>
        <v>135</v>
      </c>
      <c r="C136" s="155" t="s">
        <v>464</v>
      </c>
      <c r="D136" s="156" t="s">
        <v>364</v>
      </c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  <c r="AL136" s="156"/>
      <c r="AM136" s="156"/>
      <c r="AN136" s="156"/>
      <c r="AO136" s="156"/>
      <c r="AP136" s="156"/>
      <c r="AQ136" s="156"/>
      <c r="AR136" s="156"/>
      <c r="AS136" s="156"/>
      <c r="AT136" s="156"/>
    </row>
    <row r="137" spans="1:46" ht="16.5" x14ac:dyDescent="0.25">
      <c r="A137" s="157">
        <f t="shared" si="29"/>
        <v>1.1200000000000001</v>
      </c>
      <c r="B137" s="153">
        <f t="shared" si="22"/>
        <v>136</v>
      </c>
      <c r="C137" s="155" t="s">
        <v>465</v>
      </c>
      <c r="D137" s="156" t="s">
        <v>389</v>
      </c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  <c r="AH137" s="156"/>
      <c r="AI137" s="156"/>
      <c r="AJ137" s="156"/>
      <c r="AK137" s="156"/>
      <c r="AL137" s="156"/>
      <c r="AM137" s="156"/>
      <c r="AN137" s="156"/>
      <c r="AO137" s="156"/>
      <c r="AP137" s="156"/>
      <c r="AQ137" s="156"/>
      <c r="AR137" s="156"/>
      <c r="AS137" s="156"/>
      <c r="AT137" s="156"/>
    </row>
    <row r="138" spans="1:46" ht="16.5" x14ac:dyDescent="0.25">
      <c r="A138" s="157">
        <f t="shared" si="29"/>
        <v>1.1300000000000001</v>
      </c>
      <c r="B138" s="153">
        <f t="shared" si="22"/>
        <v>137</v>
      </c>
      <c r="C138" s="155" t="s">
        <v>466</v>
      </c>
      <c r="D138" s="156" t="s">
        <v>389</v>
      </c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  <c r="AH138" s="156"/>
      <c r="AI138" s="156"/>
      <c r="AJ138" s="156"/>
      <c r="AK138" s="156"/>
      <c r="AL138" s="156"/>
      <c r="AM138" s="156"/>
      <c r="AN138" s="156"/>
      <c r="AO138" s="156"/>
      <c r="AP138" s="156"/>
      <c r="AQ138" s="156"/>
      <c r="AR138" s="156"/>
      <c r="AS138" s="156"/>
      <c r="AT138" s="156"/>
    </row>
    <row r="139" spans="1:46" ht="16.5" x14ac:dyDescent="0.25">
      <c r="A139" s="157">
        <f t="shared" si="29"/>
        <v>1.1400000000000001</v>
      </c>
      <c r="B139" s="153">
        <f t="shared" si="22"/>
        <v>138</v>
      </c>
      <c r="C139" s="155" t="s">
        <v>467</v>
      </c>
      <c r="D139" s="156" t="s">
        <v>364</v>
      </c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/>
      <c r="AL139" s="156"/>
      <c r="AM139" s="156"/>
      <c r="AN139" s="156"/>
      <c r="AO139" s="156"/>
      <c r="AP139" s="156"/>
      <c r="AQ139" s="156"/>
      <c r="AR139" s="156"/>
      <c r="AS139" s="156"/>
      <c r="AT139" s="156"/>
    </row>
    <row r="140" spans="1:46" ht="16.5" x14ac:dyDescent="0.25">
      <c r="A140" s="157">
        <f t="shared" si="29"/>
        <v>1.1500000000000001</v>
      </c>
      <c r="B140" s="153">
        <f t="shared" si="22"/>
        <v>139</v>
      </c>
      <c r="C140" s="155" t="s">
        <v>468</v>
      </c>
      <c r="D140" s="156" t="s">
        <v>364</v>
      </c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  <c r="AH140" s="156"/>
      <c r="AI140" s="156"/>
      <c r="AJ140" s="156"/>
      <c r="AK140" s="156"/>
      <c r="AL140" s="156"/>
      <c r="AM140" s="156"/>
      <c r="AN140" s="156"/>
      <c r="AO140" s="156"/>
      <c r="AP140" s="156"/>
      <c r="AQ140" s="156"/>
      <c r="AR140" s="156"/>
      <c r="AS140" s="156"/>
      <c r="AT140" s="156"/>
    </row>
    <row r="141" spans="1:46" ht="16.5" x14ac:dyDescent="0.25">
      <c r="A141" s="157">
        <f t="shared" si="29"/>
        <v>1.1600000000000001</v>
      </c>
      <c r="B141" s="153">
        <f t="shared" si="22"/>
        <v>140</v>
      </c>
      <c r="C141" s="155" t="s">
        <v>469</v>
      </c>
      <c r="D141" s="156" t="s">
        <v>364</v>
      </c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/>
      <c r="AH141" s="156"/>
      <c r="AI141" s="156"/>
      <c r="AJ141" s="156"/>
      <c r="AK141" s="156"/>
      <c r="AL141" s="156"/>
      <c r="AM141" s="156"/>
      <c r="AN141" s="156"/>
      <c r="AO141" s="156"/>
      <c r="AP141" s="156"/>
      <c r="AQ141" s="156"/>
      <c r="AR141" s="156"/>
      <c r="AS141" s="156"/>
      <c r="AT141" s="156"/>
    </row>
    <row r="142" spans="1:46" ht="16.5" x14ac:dyDescent="0.25">
      <c r="A142" s="157">
        <f t="shared" si="29"/>
        <v>1.1700000000000002</v>
      </c>
      <c r="B142" s="153">
        <f t="shared" si="22"/>
        <v>141</v>
      </c>
      <c r="C142" s="155" t="s">
        <v>470</v>
      </c>
      <c r="D142" s="156" t="s">
        <v>364</v>
      </c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/>
      <c r="AH142" s="156"/>
      <c r="AI142" s="156"/>
      <c r="AJ142" s="156"/>
      <c r="AK142" s="156"/>
      <c r="AL142" s="156"/>
      <c r="AM142" s="156"/>
      <c r="AN142" s="156"/>
      <c r="AO142" s="156"/>
      <c r="AP142" s="156"/>
      <c r="AQ142" s="156"/>
      <c r="AR142" s="156"/>
      <c r="AS142" s="156"/>
      <c r="AT142" s="156"/>
    </row>
    <row r="143" spans="1:46" ht="16.5" x14ac:dyDescent="0.25">
      <c r="A143" s="157">
        <f t="shared" si="29"/>
        <v>1.1800000000000002</v>
      </c>
      <c r="B143" s="153">
        <f t="shared" si="22"/>
        <v>142</v>
      </c>
      <c r="C143" s="155" t="s">
        <v>471</v>
      </c>
      <c r="D143" s="156" t="s">
        <v>364</v>
      </c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/>
      <c r="AH143" s="156"/>
      <c r="AI143" s="156"/>
      <c r="AJ143" s="156"/>
      <c r="AK143" s="156"/>
      <c r="AL143" s="156"/>
      <c r="AM143" s="156"/>
      <c r="AN143" s="156"/>
      <c r="AO143" s="156"/>
      <c r="AP143" s="156"/>
      <c r="AQ143" s="156"/>
      <c r="AR143" s="156"/>
      <c r="AS143" s="156"/>
      <c r="AT143" s="156"/>
    </row>
    <row r="144" spans="1:46" ht="16.5" x14ac:dyDescent="0.25">
      <c r="A144" s="157">
        <f t="shared" si="29"/>
        <v>1.1900000000000002</v>
      </c>
      <c r="B144" s="153">
        <f t="shared" si="22"/>
        <v>143</v>
      </c>
      <c r="C144" s="155" t="s">
        <v>472</v>
      </c>
      <c r="D144" s="156" t="s">
        <v>364</v>
      </c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  <c r="AK144" s="156"/>
      <c r="AL144" s="156"/>
      <c r="AM144" s="156"/>
      <c r="AN144" s="156"/>
      <c r="AO144" s="156"/>
      <c r="AP144" s="156"/>
      <c r="AQ144" s="156"/>
      <c r="AR144" s="156"/>
      <c r="AS144" s="156"/>
      <c r="AT144" s="156"/>
    </row>
    <row r="145" spans="1:46" ht="16.5" x14ac:dyDescent="0.25">
      <c r="A145" s="157">
        <f t="shared" si="29"/>
        <v>1.2000000000000002</v>
      </c>
      <c r="B145" s="153">
        <f t="shared" si="22"/>
        <v>144</v>
      </c>
      <c r="C145" s="155" t="s">
        <v>473</v>
      </c>
      <c r="D145" s="156" t="s">
        <v>364</v>
      </c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  <c r="AK145" s="156"/>
      <c r="AL145" s="156"/>
      <c r="AM145" s="156"/>
      <c r="AN145" s="156"/>
      <c r="AO145" s="156"/>
      <c r="AP145" s="156"/>
      <c r="AQ145" s="156"/>
      <c r="AR145" s="156"/>
      <c r="AS145" s="156"/>
      <c r="AT145" s="156"/>
    </row>
    <row r="146" spans="1:46" ht="16.5" x14ac:dyDescent="0.25">
      <c r="A146" s="157">
        <f t="shared" si="29"/>
        <v>1.2100000000000002</v>
      </c>
      <c r="B146" s="153">
        <f t="shared" si="22"/>
        <v>145</v>
      </c>
      <c r="C146" s="155" t="s">
        <v>474</v>
      </c>
      <c r="D146" s="156" t="s">
        <v>389</v>
      </c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  <c r="AH146" s="156"/>
      <c r="AI146" s="156"/>
      <c r="AJ146" s="156"/>
      <c r="AK146" s="156"/>
      <c r="AL146" s="156"/>
      <c r="AM146" s="156"/>
      <c r="AN146" s="156"/>
      <c r="AO146" s="156"/>
      <c r="AP146" s="156"/>
      <c r="AQ146" s="156"/>
      <c r="AR146" s="156"/>
      <c r="AS146" s="156"/>
      <c r="AT146" s="156"/>
    </row>
    <row r="147" spans="1:46" ht="16.5" x14ac:dyDescent="0.25">
      <c r="A147" s="157">
        <f t="shared" si="29"/>
        <v>1.2200000000000002</v>
      </c>
      <c r="B147" s="153">
        <f t="shared" si="22"/>
        <v>146</v>
      </c>
      <c r="C147" s="155" t="s">
        <v>475</v>
      </c>
      <c r="D147" s="156" t="s">
        <v>389</v>
      </c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  <c r="AC147" s="156"/>
      <c r="AD147" s="156"/>
      <c r="AE147" s="156"/>
      <c r="AF147" s="156"/>
      <c r="AG147" s="156"/>
      <c r="AH147" s="156"/>
      <c r="AI147" s="156"/>
      <c r="AJ147" s="156"/>
      <c r="AK147" s="156"/>
      <c r="AL147" s="156"/>
      <c r="AM147" s="156"/>
      <c r="AN147" s="156"/>
      <c r="AO147" s="156"/>
      <c r="AP147" s="156"/>
      <c r="AQ147" s="156"/>
      <c r="AR147" s="156"/>
      <c r="AS147" s="156"/>
      <c r="AT147" s="156"/>
    </row>
    <row r="148" spans="1:46" ht="16.5" x14ac:dyDescent="0.25">
      <c r="A148" s="157">
        <f t="shared" si="29"/>
        <v>1.2300000000000002</v>
      </c>
      <c r="B148" s="153">
        <f t="shared" ref="B148:B222" si="30">+B147+1</f>
        <v>147</v>
      </c>
      <c r="C148" s="155" t="s">
        <v>476</v>
      </c>
      <c r="D148" s="156" t="s">
        <v>477</v>
      </c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  <c r="AE148" s="156"/>
      <c r="AF148" s="156"/>
      <c r="AG148" s="156"/>
      <c r="AH148" s="156"/>
      <c r="AI148" s="156"/>
      <c r="AJ148" s="156"/>
      <c r="AK148" s="156"/>
      <c r="AL148" s="156"/>
      <c r="AM148" s="156"/>
      <c r="AN148" s="156"/>
      <c r="AO148" s="156"/>
      <c r="AP148" s="156"/>
      <c r="AQ148" s="156"/>
      <c r="AR148" s="156"/>
      <c r="AS148" s="156"/>
      <c r="AT148" s="156"/>
    </row>
    <row r="149" spans="1:46" ht="16.5" x14ac:dyDescent="0.25">
      <c r="A149" s="157">
        <f t="shared" si="29"/>
        <v>1.2400000000000002</v>
      </c>
      <c r="B149" s="153">
        <f t="shared" si="30"/>
        <v>148</v>
      </c>
      <c r="C149" s="155" t="s">
        <v>478</v>
      </c>
      <c r="D149" s="156" t="s">
        <v>477</v>
      </c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  <c r="AC149" s="156"/>
      <c r="AD149" s="156"/>
      <c r="AE149" s="156"/>
      <c r="AF149" s="156"/>
      <c r="AG149" s="156"/>
      <c r="AH149" s="156"/>
      <c r="AI149" s="156"/>
      <c r="AJ149" s="156"/>
      <c r="AK149" s="156"/>
      <c r="AL149" s="156"/>
      <c r="AM149" s="156"/>
      <c r="AN149" s="156"/>
      <c r="AO149" s="156"/>
      <c r="AP149" s="156"/>
      <c r="AQ149" s="156"/>
      <c r="AR149" s="156"/>
      <c r="AS149" s="156"/>
      <c r="AT149" s="156"/>
    </row>
    <row r="150" spans="1:46" ht="16.5" x14ac:dyDescent="0.25">
      <c r="A150" s="157">
        <f t="shared" si="29"/>
        <v>1.2500000000000002</v>
      </c>
      <c r="B150" s="153">
        <f t="shared" si="30"/>
        <v>149</v>
      </c>
      <c r="C150" s="155" t="s">
        <v>479</v>
      </c>
      <c r="D150" s="156" t="s">
        <v>364</v>
      </c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  <c r="AK150" s="156"/>
      <c r="AL150" s="156"/>
      <c r="AM150" s="156"/>
      <c r="AN150" s="156"/>
      <c r="AO150" s="156"/>
      <c r="AP150" s="156"/>
      <c r="AQ150" s="156"/>
      <c r="AR150" s="156"/>
      <c r="AS150" s="156"/>
      <c r="AT150" s="156"/>
    </row>
    <row r="151" spans="1:46" ht="16.5" x14ac:dyDescent="0.25">
      <c r="A151" s="157">
        <f t="shared" si="29"/>
        <v>1.2600000000000002</v>
      </c>
      <c r="B151" s="153">
        <f t="shared" si="30"/>
        <v>150</v>
      </c>
      <c r="C151" s="155" t="s">
        <v>480</v>
      </c>
      <c r="D151" s="156" t="s">
        <v>364</v>
      </c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  <c r="AC151" s="156"/>
      <c r="AD151" s="156"/>
      <c r="AE151" s="156"/>
      <c r="AF151" s="156"/>
      <c r="AG151" s="156"/>
      <c r="AH151" s="156"/>
      <c r="AI151" s="156"/>
      <c r="AJ151" s="156"/>
      <c r="AK151" s="156"/>
      <c r="AL151" s="156"/>
      <c r="AM151" s="156"/>
      <c r="AN151" s="156"/>
      <c r="AO151" s="156"/>
      <c r="AP151" s="156"/>
      <c r="AQ151" s="156"/>
      <c r="AR151" s="156"/>
      <c r="AS151" s="156"/>
      <c r="AT151" s="156"/>
    </row>
    <row r="152" spans="1:46" ht="16.5" x14ac:dyDescent="0.25">
      <c r="A152" s="157">
        <f t="shared" si="29"/>
        <v>1.2700000000000002</v>
      </c>
      <c r="B152" s="153">
        <f t="shared" si="30"/>
        <v>151</v>
      </c>
      <c r="C152" s="155" t="s">
        <v>481</v>
      </c>
      <c r="D152" s="156" t="s">
        <v>364</v>
      </c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  <c r="AC152" s="156"/>
      <c r="AD152" s="156"/>
      <c r="AE152" s="156"/>
      <c r="AF152" s="156"/>
      <c r="AG152" s="156"/>
      <c r="AH152" s="156"/>
      <c r="AI152" s="156"/>
      <c r="AJ152" s="156"/>
      <c r="AK152" s="156"/>
      <c r="AL152" s="156"/>
      <c r="AM152" s="156"/>
      <c r="AN152" s="156"/>
      <c r="AO152" s="156"/>
      <c r="AP152" s="156"/>
      <c r="AQ152" s="156"/>
      <c r="AR152" s="156"/>
      <c r="AS152" s="156"/>
      <c r="AT152" s="156"/>
    </row>
    <row r="153" spans="1:46" ht="16.5" x14ac:dyDescent="0.25">
      <c r="A153" s="157">
        <f t="shared" si="29"/>
        <v>1.2800000000000002</v>
      </c>
      <c r="B153" s="153">
        <f t="shared" si="30"/>
        <v>152</v>
      </c>
      <c r="C153" s="155" t="s">
        <v>482</v>
      </c>
      <c r="D153" s="156" t="s">
        <v>364</v>
      </c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  <c r="AC153" s="156"/>
      <c r="AD153" s="156"/>
      <c r="AE153" s="156"/>
      <c r="AF153" s="156"/>
      <c r="AG153" s="156"/>
      <c r="AH153" s="156"/>
      <c r="AI153" s="156"/>
      <c r="AJ153" s="156"/>
      <c r="AK153" s="156"/>
      <c r="AL153" s="156"/>
      <c r="AM153" s="156"/>
      <c r="AN153" s="156"/>
      <c r="AO153" s="156"/>
      <c r="AP153" s="156"/>
      <c r="AQ153" s="156"/>
      <c r="AR153" s="156"/>
      <c r="AS153" s="156"/>
      <c r="AT153" s="156"/>
    </row>
    <row r="154" spans="1:46" ht="16.5" x14ac:dyDescent="0.25">
      <c r="A154" s="157">
        <f t="shared" si="29"/>
        <v>1.2900000000000003</v>
      </c>
      <c r="B154" s="153">
        <f t="shared" si="30"/>
        <v>153</v>
      </c>
      <c r="C154" s="155" t="s">
        <v>483</v>
      </c>
      <c r="D154" s="156" t="s">
        <v>364</v>
      </c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  <c r="AD154" s="156"/>
      <c r="AE154" s="156"/>
      <c r="AF154" s="156"/>
      <c r="AG154" s="156"/>
      <c r="AH154" s="156"/>
      <c r="AI154" s="156"/>
      <c r="AJ154" s="156"/>
      <c r="AK154" s="156"/>
      <c r="AL154" s="156"/>
      <c r="AM154" s="156"/>
      <c r="AN154" s="156"/>
      <c r="AO154" s="156"/>
      <c r="AP154" s="156"/>
      <c r="AQ154" s="156"/>
      <c r="AR154" s="156"/>
      <c r="AS154" s="156"/>
      <c r="AT154" s="156"/>
    </row>
    <row r="155" spans="1:46" ht="16.5" x14ac:dyDescent="0.25">
      <c r="A155" s="157">
        <f t="shared" si="29"/>
        <v>1.3000000000000003</v>
      </c>
      <c r="B155" s="153">
        <f t="shared" si="30"/>
        <v>154</v>
      </c>
      <c r="C155" s="155" t="s">
        <v>484</v>
      </c>
      <c r="D155" s="156" t="s">
        <v>364</v>
      </c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  <c r="AC155" s="156"/>
      <c r="AD155" s="156"/>
      <c r="AE155" s="156"/>
      <c r="AF155" s="156"/>
      <c r="AG155" s="156"/>
      <c r="AH155" s="156"/>
      <c r="AI155" s="156"/>
      <c r="AJ155" s="156"/>
      <c r="AK155" s="156"/>
      <c r="AL155" s="156"/>
      <c r="AM155" s="156"/>
      <c r="AN155" s="156"/>
      <c r="AO155" s="156"/>
      <c r="AP155" s="156"/>
      <c r="AQ155" s="156"/>
      <c r="AR155" s="156"/>
      <c r="AS155" s="156"/>
      <c r="AT155" s="156"/>
    </row>
    <row r="156" spans="1:46" s="188" customFormat="1" ht="16.5" x14ac:dyDescent="0.25">
      <c r="A156" s="160">
        <f t="shared" si="29"/>
        <v>1.3100000000000003</v>
      </c>
      <c r="B156" s="161">
        <f t="shared" si="30"/>
        <v>155</v>
      </c>
      <c r="C156" s="162" t="s">
        <v>551</v>
      </c>
      <c r="D156" s="164" t="s">
        <v>364</v>
      </c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  <c r="AG156" s="164"/>
      <c r="AH156" s="164"/>
      <c r="AI156" s="164"/>
      <c r="AJ156" s="164"/>
      <c r="AK156" s="164"/>
      <c r="AL156" s="164"/>
      <c r="AM156" s="164"/>
      <c r="AN156" s="164"/>
      <c r="AO156" s="164"/>
      <c r="AP156" s="164"/>
      <c r="AQ156" s="164"/>
      <c r="AR156" s="164"/>
      <c r="AS156" s="164"/>
      <c r="AT156" s="164"/>
    </row>
    <row r="157" spans="1:46" s="188" customFormat="1" ht="16.5" x14ac:dyDescent="0.25">
      <c r="A157" s="160">
        <f t="shared" si="29"/>
        <v>1.3200000000000003</v>
      </c>
      <c r="B157" s="161">
        <f t="shared" si="30"/>
        <v>156</v>
      </c>
      <c r="C157" s="162" t="s">
        <v>552</v>
      </c>
      <c r="D157" s="164" t="s">
        <v>364</v>
      </c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  <c r="AH157" s="164"/>
      <c r="AI157" s="164"/>
      <c r="AJ157" s="164"/>
      <c r="AK157" s="164"/>
      <c r="AL157" s="164"/>
      <c r="AM157" s="164"/>
      <c r="AN157" s="164"/>
      <c r="AO157" s="164"/>
      <c r="AP157" s="164"/>
      <c r="AQ157" s="164"/>
      <c r="AR157" s="164"/>
      <c r="AS157" s="164"/>
      <c r="AT157" s="164"/>
    </row>
    <row r="158" spans="1:46" s="188" customFormat="1" ht="16.5" x14ac:dyDescent="0.25">
      <c r="A158" s="160">
        <f t="shared" si="29"/>
        <v>1.3300000000000003</v>
      </c>
      <c r="B158" s="161">
        <f t="shared" si="30"/>
        <v>157</v>
      </c>
      <c r="C158" s="163" t="s">
        <v>634</v>
      </c>
      <c r="D158" s="164" t="s">
        <v>364</v>
      </c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64"/>
      <c r="AN158" s="164"/>
      <c r="AO158" s="164"/>
      <c r="AP158" s="164"/>
      <c r="AQ158" s="164"/>
      <c r="AR158" s="164"/>
      <c r="AS158" s="164"/>
      <c r="AT158" s="164"/>
    </row>
    <row r="159" spans="1:46" s="188" customFormat="1" ht="16.5" x14ac:dyDescent="0.25">
      <c r="A159" s="160">
        <f t="shared" si="29"/>
        <v>1.3400000000000003</v>
      </c>
      <c r="B159" s="161">
        <f t="shared" si="30"/>
        <v>158</v>
      </c>
      <c r="C159" s="163" t="s">
        <v>635</v>
      </c>
      <c r="D159" s="164" t="s">
        <v>364</v>
      </c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  <c r="AH159" s="164"/>
      <c r="AI159" s="164"/>
      <c r="AJ159" s="164"/>
      <c r="AK159" s="164"/>
      <c r="AL159" s="164"/>
      <c r="AM159" s="164"/>
      <c r="AN159" s="164"/>
      <c r="AO159" s="164"/>
      <c r="AP159" s="164"/>
      <c r="AQ159" s="164"/>
      <c r="AR159" s="164"/>
      <c r="AS159" s="164"/>
      <c r="AT159" s="164"/>
    </row>
    <row r="160" spans="1:46" s="188" customFormat="1" ht="16.5" x14ac:dyDescent="0.25">
      <c r="A160" s="160">
        <f t="shared" si="29"/>
        <v>1.3500000000000003</v>
      </c>
      <c r="B160" s="161">
        <f t="shared" si="30"/>
        <v>159</v>
      </c>
      <c r="C160" s="163" t="s">
        <v>636</v>
      </c>
      <c r="D160" s="164" t="s">
        <v>364</v>
      </c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  <c r="AH160" s="164"/>
      <c r="AI160" s="164"/>
      <c r="AJ160" s="164"/>
      <c r="AK160" s="164"/>
      <c r="AL160" s="164"/>
      <c r="AM160" s="164"/>
      <c r="AN160" s="164"/>
      <c r="AO160" s="164"/>
      <c r="AP160" s="164"/>
      <c r="AQ160" s="164"/>
      <c r="AR160" s="164"/>
      <c r="AS160" s="164"/>
      <c r="AT160" s="164"/>
    </row>
    <row r="161" spans="1:46" s="188" customFormat="1" ht="16.5" x14ac:dyDescent="0.25">
      <c r="A161" s="160">
        <f t="shared" si="29"/>
        <v>1.3600000000000003</v>
      </c>
      <c r="B161" s="161">
        <f t="shared" si="30"/>
        <v>160</v>
      </c>
      <c r="C161" s="163" t="s">
        <v>655</v>
      </c>
      <c r="D161" s="164" t="s">
        <v>364</v>
      </c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  <c r="AE161" s="164"/>
      <c r="AF161" s="164"/>
      <c r="AG161" s="164"/>
      <c r="AH161" s="164"/>
      <c r="AI161" s="164"/>
      <c r="AJ161" s="164"/>
      <c r="AK161" s="164"/>
      <c r="AL161" s="164"/>
      <c r="AM161" s="164"/>
      <c r="AN161" s="164"/>
      <c r="AO161" s="164"/>
      <c r="AP161" s="164"/>
      <c r="AQ161" s="164"/>
      <c r="AR161" s="164"/>
      <c r="AS161" s="164"/>
      <c r="AT161" s="164"/>
    </row>
    <row r="162" spans="1:46" ht="16.5" x14ac:dyDescent="0.25">
      <c r="A162" s="160"/>
      <c r="B162" s="161">
        <f t="shared" si="30"/>
        <v>161</v>
      </c>
      <c r="C162" s="162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  <c r="AG162" s="164"/>
      <c r="AH162" s="164"/>
      <c r="AI162" s="164"/>
      <c r="AJ162" s="164"/>
      <c r="AK162" s="164"/>
      <c r="AL162" s="164"/>
      <c r="AM162" s="164"/>
      <c r="AN162" s="164"/>
      <c r="AO162" s="164"/>
      <c r="AP162" s="164"/>
      <c r="AQ162" s="164"/>
      <c r="AR162" s="164"/>
      <c r="AS162" s="164"/>
      <c r="AT162" s="164"/>
    </row>
    <row r="163" spans="1:46" ht="16.5" x14ac:dyDescent="0.25">
      <c r="A163" s="166">
        <v>2</v>
      </c>
      <c r="B163" s="161">
        <f t="shared" si="30"/>
        <v>162</v>
      </c>
      <c r="C163" s="168" t="s">
        <v>485</v>
      </c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  <c r="AK163" s="170"/>
      <c r="AL163" s="170"/>
      <c r="AM163" s="170"/>
      <c r="AN163" s="170"/>
      <c r="AO163" s="170"/>
      <c r="AP163" s="170"/>
      <c r="AQ163" s="170"/>
      <c r="AR163" s="170"/>
      <c r="AS163" s="170"/>
      <c r="AT163" s="170"/>
    </row>
    <row r="164" spans="1:46" ht="16.5" x14ac:dyDescent="0.25">
      <c r="A164" s="157">
        <f t="shared" ref="A164:A174" si="31">+A163+0.01</f>
        <v>2.0099999999999998</v>
      </c>
      <c r="B164" s="153">
        <f t="shared" si="30"/>
        <v>163</v>
      </c>
      <c r="C164" s="155" t="s">
        <v>486</v>
      </c>
      <c r="D164" s="156" t="s">
        <v>553</v>
      </c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  <c r="AC164" s="156"/>
      <c r="AD164" s="156"/>
      <c r="AE164" s="156"/>
      <c r="AF164" s="156"/>
      <c r="AG164" s="156"/>
      <c r="AH164" s="156"/>
      <c r="AI164" s="156"/>
      <c r="AJ164" s="156"/>
      <c r="AK164" s="156"/>
      <c r="AL164" s="156"/>
      <c r="AM164" s="156"/>
      <c r="AN164" s="156"/>
      <c r="AO164" s="156"/>
      <c r="AP164" s="156"/>
      <c r="AQ164" s="156"/>
      <c r="AR164" s="156"/>
      <c r="AS164" s="156"/>
      <c r="AT164" s="156"/>
    </row>
    <row r="165" spans="1:46" ht="16.5" x14ac:dyDescent="0.25">
      <c r="A165" s="157">
        <f t="shared" si="31"/>
        <v>2.0199999999999996</v>
      </c>
      <c r="B165" s="153">
        <f t="shared" si="30"/>
        <v>164</v>
      </c>
      <c r="C165" s="155" t="s">
        <v>487</v>
      </c>
      <c r="D165" s="156" t="s">
        <v>553</v>
      </c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  <c r="AA165" s="156"/>
      <c r="AB165" s="156"/>
      <c r="AC165" s="156"/>
      <c r="AD165" s="156"/>
      <c r="AE165" s="156"/>
      <c r="AF165" s="156"/>
      <c r="AG165" s="156"/>
      <c r="AH165" s="156"/>
      <c r="AI165" s="156"/>
      <c r="AJ165" s="156"/>
      <c r="AK165" s="156"/>
      <c r="AL165" s="156"/>
      <c r="AM165" s="156"/>
      <c r="AN165" s="156"/>
      <c r="AO165" s="156"/>
      <c r="AP165" s="156"/>
      <c r="AQ165" s="156"/>
      <c r="AR165" s="156"/>
      <c r="AS165" s="156"/>
      <c r="AT165" s="156"/>
    </row>
    <row r="166" spans="1:46" ht="16.5" x14ac:dyDescent="0.25">
      <c r="A166" s="157">
        <f t="shared" si="31"/>
        <v>2.0299999999999994</v>
      </c>
      <c r="B166" s="153">
        <f t="shared" si="30"/>
        <v>165</v>
      </c>
      <c r="C166" s="155" t="s">
        <v>488</v>
      </c>
      <c r="D166" s="156" t="s">
        <v>364</v>
      </c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  <c r="AA166" s="156"/>
      <c r="AB166" s="156"/>
      <c r="AC166" s="156"/>
      <c r="AD166" s="156"/>
      <c r="AE166" s="156"/>
      <c r="AF166" s="156"/>
      <c r="AG166" s="156"/>
      <c r="AH166" s="156"/>
      <c r="AI166" s="156"/>
      <c r="AJ166" s="156"/>
      <c r="AK166" s="156"/>
      <c r="AL166" s="156"/>
      <c r="AM166" s="156"/>
      <c r="AN166" s="156"/>
      <c r="AO166" s="156"/>
      <c r="AP166" s="156"/>
      <c r="AQ166" s="156"/>
      <c r="AR166" s="156"/>
      <c r="AS166" s="156"/>
      <c r="AT166" s="156"/>
    </row>
    <row r="167" spans="1:46" ht="16.5" x14ac:dyDescent="0.25">
      <c r="A167" s="157">
        <f t="shared" si="31"/>
        <v>2.0399999999999991</v>
      </c>
      <c r="B167" s="153">
        <f t="shared" si="30"/>
        <v>166</v>
      </c>
      <c r="C167" s="155" t="s">
        <v>489</v>
      </c>
      <c r="D167" s="156" t="s">
        <v>364</v>
      </c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  <c r="AA167" s="156"/>
      <c r="AB167" s="156"/>
      <c r="AC167" s="156"/>
      <c r="AD167" s="156"/>
      <c r="AE167" s="156"/>
      <c r="AF167" s="156"/>
      <c r="AG167" s="156"/>
      <c r="AH167" s="156"/>
      <c r="AI167" s="156"/>
      <c r="AJ167" s="156"/>
      <c r="AK167" s="156"/>
      <c r="AL167" s="156"/>
      <c r="AM167" s="156"/>
      <c r="AN167" s="156"/>
      <c r="AO167" s="156"/>
      <c r="AP167" s="156"/>
      <c r="AQ167" s="156"/>
      <c r="AR167" s="156"/>
      <c r="AS167" s="156"/>
      <c r="AT167" s="156"/>
    </row>
    <row r="168" spans="1:46" ht="16.5" x14ac:dyDescent="0.25">
      <c r="A168" s="157">
        <f t="shared" si="31"/>
        <v>2.0499999999999989</v>
      </c>
      <c r="B168" s="153">
        <f t="shared" si="30"/>
        <v>167</v>
      </c>
      <c r="C168" s="155" t="s">
        <v>490</v>
      </c>
      <c r="D168" s="156" t="s">
        <v>364</v>
      </c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  <c r="AA168" s="156"/>
      <c r="AB168" s="156"/>
      <c r="AC168" s="156"/>
      <c r="AD168" s="156"/>
      <c r="AE168" s="156"/>
      <c r="AF168" s="156"/>
      <c r="AG168" s="156"/>
      <c r="AH168" s="156"/>
      <c r="AI168" s="156"/>
      <c r="AJ168" s="156"/>
      <c r="AK168" s="156"/>
      <c r="AL168" s="156"/>
      <c r="AM168" s="156"/>
      <c r="AN168" s="156"/>
      <c r="AO168" s="156"/>
      <c r="AP168" s="156"/>
      <c r="AQ168" s="156"/>
      <c r="AR168" s="156"/>
      <c r="AS168" s="156"/>
      <c r="AT168" s="156"/>
    </row>
    <row r="169" spans="1:46" ht="16.5" x14ac:dyDescent="0.25">
      <c r="A169" s="157">
        <f t="shared" si="31"/>
        <v>2.0599999999999987</v>
      </c>
      <c r="B169" s="153">
        <f t="shared" si="30"/>
        <v>168</v>
      </c>
      <c r="C169" s="155" t="s">
        <v>491</v>
      </c>
      <c r="D169" s="156" t="s">
        <v>364</v>
      </c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  <c r="AK169" s="156"/>
      <c r="AL169" s="156"/>
      <c r="AM169" s="156"/>
      <c r="AN169" s="156"/>
      <c r="AO169" s="156"/>
      <c r="AP169" s="156"/>
      <c r="AQ169" s="156"/>
      <c r="AR169" s="156"/>
      <c r="AS169" s="156"/>
      <c r="AT169" s="156"/>
    </row>
    <row r="170" spans="1:46" ht="16.5" x14ac:dyDescent="0.25">
      <c r="A170" s="157">
        <f t="shared" si="31"/>
        <v>2.0699999999999985</v>
      </c>
      <c r="B170" s="153">
        <f t="shared" si="30"/>
        <v>169</v>
      </c>
      <c r="C170" s="155" t="s">
        <v>492</v>
      </c>
      <c r="D170" s="156" t="s">
        <v>364</v>
      </c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  <c r="AA170" s="156"/>
      <c r="AB170" s="156"/>
      <c r="AC170" s="156"/>
      <c r="AD170" s="156"/>
      <c r="AE170" s="156"/>
      <c r="AF170" s="156"/>
      <c r="AG170" s="156"/>
      <c r="AH170" s="156"/>
      <c r="AI170" s="156"/>
      <c r="AJ170" s="156"/>
      <c r="AK170" s="156"/>
      <c r="AL170" s="156"/>
      <c r="AM170" s="156"/>
      <c r="AN170" s="156"/>
      <c r="AO170" s="156"/>
      <c r="AP170" s="156"/>
      <c r="AQ170" s="156"/>
      <c r="AR170" s="156"/>
      <c r="AS170" s="156"/>
      <c r="AT170" s="156"/>
    </row>
    <row r="171" spans="1:46" ht="16.5" x14ac:dyDescent="0.25">
      <c r="A171" s="157">
        <f t="shared" si="31"/>
        <v>2.0799999999999983</v>
      </c>
      <c r="B171" s="153">
        <f t="shared" si="30"/>
        <v>170</v>
      </c>
      <c r="C171" s="155" t="s">
        <v>493</v>
      </c>
      <c r="D171" s="156" t="s">
        <v>553</v>
      </c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  <c r="AA171" s="156"/>
      <c r="AB171" s="156"/>
      <c r="AC171" s="156"/>
      <c r="AD171" s="156"/>
      <c r="AE171" s="156"/>
      <c r="AF171" s="156"/>
      <c r="AG171" s="156"/>
      <c r="AH171" s="156"/>
      <c r="AI171" s="156"/>
      <c r="AJ171" s="156"/>
      <c r="AK171" s="156"/>
      <c r="AL171" s="156"/>
      <c r="AM171" s="156"/>
      <c r="AN171" s="156"/>
      <c r="AO171" s="156"/>
      <c r="AP171" s="156"/>
      <c r="AQ171" s="156"/>
      <c r="AR171" s="156"/>
      <c r="AS171" s="156"/>
      <c r="AT171" s="156"/>
    </row>
    <row r="172" spans="1:46" ht="16.5" x14ac:dyDescent="0.25">
      <c r="A172" s="157">
        <f t="shared" si="31"/>
        <v>2.0899999999999981</v>
      </c>
      <c r="B172" s="153">
        <f t="shared" si="30"/>
        <v>171</v>
      </c>
      <c r="C172" s="155" t="s">
        <v>494</v>
      </c>
      <c r="D172" s="156" t="s">
        <v>364</v>
      </c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  <c r="AA172" s="156"/>
      <c r="AB172" s="156"/>
      <c r="AC172" s="156"/>
      <c r="AD172" s="156"/>
      <c r="AE172" s="156"/>
      <c r="AF172" s="156"/>
      <c r="AG172" s="156"/>
      <c r="AH172" s="156"/>
      <c r="AI172" s="156"/>
      <c r="AJ172" s="156"/>
      <c r="AK172" s="156"/>
      <c r="AL172" s="156"/>
      <c r="AM172" s="156"/>
      <c r="AN172" s="156"/>
      <c r="AO172" s="156"/>
      <c r="AP172" s="156"/>
      <c r="AQ172" s="156"/>
      <c r="AR172" s="156"/>
      <c r="AS172" s="156"/>
      <c r="AT172" s="156"/>
    </row>
    <row r="173" spans="1:46" ht="16.5" x14ac:dyDescent="0.25">
      <c r="A173" s="157">
        <f t="shared" si="31"/>
        <v>2.0999999999999979</v>
      </c>
      <c r="B173" s="153">
        <f t="shared" si="30"/>
        <v>172</v>
      </c>
      <c r="C173" s="155" t="s">
        <v>495</v>
      </c>
      <c r="D173" s="156" t="s">
        <v>364</v>
      </c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  <c r="AC173" s="156"/>
      <c r="AD173" s="156"/>
      <c r="AE173" s="156"/>
      <c r="AF173" s="156"/>
      <c r="AG173" s="156"/>
      <c r="AH173" s="156"/>
      <c r="AI173" s="156"/>
      <c r="AJ173" s="156"/>
      <c r="AK173" s="156"/>
      <c r="AL173" s="156"/>
      <c r="AM173" s="156"/>
      <c r="AN173" s="156"/>
      <c r="AO173" s="156"/>
      <c r="AP173" s="156"/>
      <c r="AQ173" s="156"/>
      <c r="AR173" s="156"/>
      <c r="AS173" s="156"/>
      <c r="AT173" s="156"/>
    </row>
    <row r="174" spans="1:46" ht="16.5" x14ac:dyDescent="0.25">
      <c r="A174" s="157">
        <f t="shared" si="31"/>
        <v>2.1099999999999977</v>
      </c>
      <c r="B174" s="153">
        <f t="shared" si="30"/>
        <v>173</v>
      </c>
      <c r="C174" s="155" t="s">
        <v>496</v>
      </c>
      <c r="D174" s="156" t="s">
        <v>364</v>
      </c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  <c r="AA174" s="156"/>
      <c r="AB174" s="156"/>
      <c r="AC174" s="156"/>
      <c r="AD174" s="156"/>
      <c r="AE174" s="156"/>
      <c r="AF174" s="156"/>
      <c r="AG174" s="156"/>
      <c r="AH174" s="156"/>
      <c r="AI174" s="156"/>
      <c r="AJ174" s="156"/>
      <c r="AK174" s="156"/>
      <c r="AL174" s="156"/>
      <c r="AM174" s="156"/>
      <c r="AN174" s="156"/>
      <c r="AO174" s="156"/>
      <c r="AP174" s="156"/>
      <c r="AQ174" s="156"/>
      <c r="AR174" s="156"/>
      <c r="AS174" s="156"/>
      <c r="AT174" s="156"/>
    </row>
    <row r="175" spans="1:46" s="188" customFormat="1" ht="16.5" x14ac:dyDescent="0.25">
      <c r="A175" s="160">
        <f>+A173+0.01</f>
        <v>2.1099999999999977</v>
      </c>
      <c r="B175" s="161">
        <f t="shared" si="30"/>
        <v>174</v>
      </c>
      <c r="C175" s="162" t="s">
        <v>497</v>
      </c>
      <c r="D175" s="164" t="s">
        <v>364</v>
      </c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  <c r="AH175" s="164"/>
      <c r="AI175" s="164"/>
      <c r="AJ175" s="164"/>
      <c r="AK175" s="164"/>
      <c r="AL175" s="164"/>
      <c r="AM175" s="164"/>
      <c r="AN175" s="164"/>
      <c r="AO175" s="164"/>
      <c r="AP175" s="164"/>
      <c r="AQ175" s="164"/>
      <c r="AR175" s="164"/>
      <c r="AS175" s="164"/>
      <c r="AT175" s="164"/>
    </row>
    <row r="176" spans="1:46" s="188" customFormat="1" ht="16.5" x14ac:dyDescent="0.25">
      <c r="A176" s="160">
        <f>+A174+0.01</f>
        <v>2.1199999999999974</v>
      </c>
      <c r="B176" s="161">
        <f t="shared" si="30"/>
        <v>175</v>
      </c>
      <c r="C176" s="162" t="s">
        <v>498</v>
      </c>
      <c r="D176" s="164" t="s">
        <v>364</v>
      </c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  <c r="AK176" s="164"/>
      <c r="AL176" s="164"/>
      <c r="AM176" s="164"/>
      <c r="AN176" s="164"/>
      <c r="AO176" s="164"/>
      <c r="AP176" s="164"/>
      <c r="AQ176" s="164"/>
      <c r="AR176" s="164"/>
      <c r="AS176" s="164"/>
      <c r="AT176" s="164"/>
    </row>
    <row r="177" spans="1:46" ht="16.5" x14ac:dyDescent="0.25">
      <c r="A177" s="172"/>
      <c r="B177" s="173">
        <f t="shared" si="30"/>
        <v>176</v>
      </c>
      <c r="C177" s="174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  <c r="AC177" s="179"/>
      <c r="AD177" s="179"/>
      <c r="AE177" s="179"/>
      <c r="AF177" s="179"/>
      <c r="AG177" s="179"/>
      <c r="AH177" s="179"/>
      <c r="AI177" s="179"/>
      <c r="AJ177" s="179"/>
      <c r="AK177" s="179"/>
      <c r="AL177" s="179"/>
      <c r="AM177" s="179"/>
      <c r="AN177" s="179"/>
      <c r="AO177" s="179"/>
      <c r="AP177" s="179"/>
      <c r="AQ177" s="179"/>
      <c r="AR177" s="179"/>
      <c r="AS177" s="179"/>
      <c r="AT177" s="179"/>
    </row>
    <row r="178" spans="1:46" ht="16.5" x14ac:dyDescent="0.25">
      <c r="A178" s="166">
        <v>3</v>
      </c>
      <c r="B178" s="167">
        <f t="shared" si="30"/>
        <v>177</v>
      </c>
      <c r="C178" s="198" t="s">
        <v>499</v>
      </c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  <c r="AB178" s="170"/>
      <c r="AC178" s="170"/>
      <c r="AD178" s="170"/>
      <c r="AE178" s="170"/>
      <c r="AF178" s="170"/>
      <c r="AG178" s="170"/>
      <c r="AH178" s="170"/>
      <c r="AI178" s="170"/>
      <c r="AJ178" s="170"/>
      <c r="AK178" s="170"/>
      <c r="AL178" s="170"/>
      <c r="AM178" s="170"/>
      <c r="AN178" s="170"/>
      <c r="AO178" s="170"/>
      <c r="AP178" s="170"/>
      <c r="AQ178" s="170"/>
      <c r="AR178" s="170"/>
      <c r="AS178" s="170"/>
      <c r="AT178" s="170"/>
    </row>
    <row r="179" spans="1:46" ht="16.5" x14ac:dyDescent="0.25">
      <c r="A179" s="157">
        <f t="shared" ref="A179:A186" si="32">+A178+0.01</f>
        <v>3.01</v>
      </c>
      <c r="B179" s="153">
        <f t="shared" si="30"/>
        <v>178</v>
      </c>
      <c r="C179" s="199" t="s">
        <v>486</v>
      </c>
      <c r="D179" s="156" t="s">
        <v>553</v>
      </c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  <c r="AA179" s="156"/>
      <c r="AB179" s="156"/>
      <c r="AC179" s="156"/>
      <c r="AD179" s="156"/>
      <c r="AE179" s="156"/>
      <c r="AF179" s="156"/>
      <c r="AG179" s="156"/>
      <c r="AH179" s="156"/>
      <c r="AI179" s="156"/>
      <c r="AJ179" s="156"/>
      <c r="AK179" s="156"/>
      <c r="AL179" s="156"/>
      <c r="AM179" s="156"/>
      <c r="AN179" s="156"/>
      <c r="AO179" s="156"/>
      <c r="AP179" s="156"/>
      <c r="AQ179" s="156"/>
      <c r="AR179" s="156"/>
      <c r="AS179" s="156"/>
      <c r="AT179" s="156"/>
    </row>
    <row r="180" spans="1:46" ht="16.5" x14ac:dyDescent="0.25">
      <c r="A180" s="157">
        <f t="shared" si="32"/>
        <v>3.0199999999999996</v>
      </c>
      <c r="B180" s="153">
        <f t="shared" si="30"/>
        <v>179</v>
      </c>
      <c r="C180" s="199" t="s">
        <v>487</v>
      </c>
      <c r="D180" s="156" t="s">
        <v>553</v>
      </c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  <c r="AC180" s="156"/>
      <c r="AD180" s="156"/>
      <c r="AE180" s="156"/>
      <c r="AF180" s="156"/>
      <c r="AG180" s="156"/>
      <c r="AH180" s="156"/>
      <c r="AI180" s="156"/>
      <c r="AJ180" s="156"/>
      <c r="AK180" s="156"/>
      <c r="AL180" s="156"/>
      <c r="AM180" s="156"/>
      <c r="AN180" s="156"/>
      <c r="AO180" s="156"/>
      <c r="AP180" s="156"/>
      <c r="AQ180" s="156"/>
      <c r="AR180" s="156"/>
      <c r="AS180" s="156"/>
      <c r="AT180" s="156"/>
    </row>
    <row r="181" spans="1:46" ht="16.5" x14ac:dyDescent="0.25">
      <c r="A181" s="157">
        <f t="shared" si="32"/>
        <v>3.0299999999999994</v>
      </c>
      <c r="B181" s="153">
        <f t="shared" si="30"/>
        <v>180</v>
      </c>
      <c r="C181" s="199" t="s">
        <v>500</v>
      </c>
      <c r="D181" s="156" t="s">
        <v>364</v>
      </c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  <c r="AC181" s="156"/>
      <c r="AD181" s="156"/>
      <c r="AE181" s="156"/>
      <c r="AF181" s="156"/>
      <c r="AG181" s="156"/>
      <c r="AH181" s="156"/>
      <c r="AI181" s="156"/>
      <c r="AJ181" s="156"/>
      <c r="AK181" s="156"/>
      <c r="AL181" s="156"/>
      <c r="AM181" s="156"/>
      <c r="AN181" s="156"/>
      <c r="AO181" s="156"/>
      <c r="AP181" s="156"/>
      <c r="AQ181" s="156"/>
      <c r="AR181" s="156"/>
      <c r="AS181" s="156"/>
      <c r="AT181" s="156"/>
    </row>
    <row r="182" spans="1:46" ht="16.5" x14ac:dyDescent="0.25">
      <c r="A182" s="157">
        <f t="shared" si="32"/>
        <v>3.0399999999999991</v>
      </c>
      <c r="B182" s="153">
        <f t="shared" si="30"/>
        <v>181</v>
      </c>
      <c r="C182" s="199" t="s">
        <v>501</v>
      </c>
      <c r="D182" s="156" t="s">
        <v>364</v>
      </c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  <c r="AA182" s="156"/>
      <c r="AB182" s="156"/>
      <c r="AC182" s="156"/>
      <c r="AD182" s="156"/>
      <c r="AE182" s="156"/>
      <c r="AF182" s="156"/>
      <c r="AG182" s="156"/>
      <c r="AH182" s="156"/>
      <c r="AI182" s="156"/>
      <c r="AJ182" s="156"/>
      <c r="AK182" s="156"/>
      <c r="AL182" s="156"/>
      <c r="AM182" s="156"/>
      <c r="AN182" s="156"/>
      <c r="AO182" s="156"/>
      <c r="AP182" s="156"/>
      <c r="AQ182" s="156"/>
      <c r="AR182" s="156"/>
      <c r="AS182" s="156"/>
      <c r="AT182" s="156"/>
    </row>
    <row r="183" spans="1:46" ht="16.5" x14ac:dyDescent="0.25">
      <c r="A183" s="157">
        <f t="shared" si="32"/>
        <v>3.0499999999999989</v>
      </c>
      <c r="B183" s="153">
        <f t="shared" si="30"/>
        <v>182</v>
      </c>
      <c r="C183" s="199" t="s">
        <v>502</v>
      </c>
      <c r="D183" s="156" t="s">
        <v>553</v>
      </c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6"/>
      <c r="AG183" s="156"/>
      <c r="AH183" s="156"/>
      <c r="AI183" s="156"/>
      <c r="AJ183" s="156"/>
      <c r="AK183" s="156"/>
      <c r="AL183" s="156"/>
      <c r="AM183" s="156"/>
      <c r="AN183" s="156"/>
      <c r="AO183" s="156"/>
      <c r="AP183" s="156"/>
      <c r="AQ183" s="156"/>
      <c r="AR183" s="156"/>
      <c r="AS183" s="156"/>
      <c r="AT183" s="156"/>
    </row>
    <row r="184" spans="1:46" ht="16.5" x14ac:dyDescent="0.25">
      <c r="A184" s="157">
        <f t="shared" si="32"/>
        <v>3.0599999999999987</v>
      </c>
      <c r="B184" s="153">
        <f t="shared" si="30"/>
        <v>183</v>
      </c>
      <c r="C184" s="199" t="s">
        <v>503</v>
      </c>
      <c r="D184" s="156" t="s">
        <v>553</v>
      </c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6"/>
      <c r="AG184" s="156"/>
      <c r="AH184" s="156"/>
      <c r="AI184" s="156"/>
      <c r="AJ184" s="156"/>
      <c r="AK184" s="156"/>
      <c r="AL184" s="156"/>
      <c r="AM184" s="156"/>
      <c r="AN184" s="156"/>
      <c r="AO184" s="156"/>
      <c r="AP184" s="156"/>
      <c r="AQ184" s="156"/>
      <c r="AR184" s="156"/>
      <c r="AS184" s="156"/>
      <c r="AT184" s="156"/>
    </row>
    <row r="185" spans="1:46" s="188" customFormat="1" ht="16.5" x14ac:dyDescent="0.25">
      <c r="A185" s="160">
        <f t="shared" si="32"/>
        <v>3.0699999999999985</v>
      </c>
      <c r="B185" s="161">
        <f t="shared" si="30"/>
        <v>184</v>
      </c>
      <c r="C185" s="316" t="s">
        <v>637</v>
      </c>
      <c r="D185" s="164" t="s">
        <v>364</v>
      </c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  <c r="AK185" s="164"/>
      <c r="AL185" s="164"/>
      <c r="AM185" s="164"/>
      <c r="AN185" s="164"/>
      <c r="AO185" s="164"/>
      <c r="AP185" s="164"/>
      <c r="AQ185" s="164"/>
      <c r="AR185" s="164"/>
      <c r="AS185" s="164"/>
      <c r="AT185" s="164"/>
    </row>
    <row r="186" spans="1:46" s="188" customFormat="1" ht="16.5" x14ac:dyDescent="0.25">
      <c r="A186" s="160">
        <f t="shared" si="32"/>
        <v>3.0799999999999983</v>
      </c>
      <c r="B186" s="161">
        <f t="shared" si="30"/>
        <v>185</v>
      </c>
      <c r="C186" s="316" t="s">
        <v>638</v>
      </c>
      <c r="D186" s="164" t="s">
        <v>364</v>
      </c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  <c r="AK186" s="164"/>
      <c r="AL186" s="164"/>
      <c r="AM186" s="164"/>
      <c r="AN186" s="164"/>
      <c r="AO186" s="164"/>
      <c r="AP186" s="164"/>
      <c r="AQ186" s="164"/>
      <c r="AR186" s="164"/>
      <c r="AS186" s="164"/>
      <c r="AT186" s="164"/>
    </row>
    <row r="187" spans="1:46" ht="16.5" x14ac:dyDescent="0.25">
      <c r="A187" s="157"/>
      <c r="B187" s="153">
        <f t="shared" si="30"/>
        <v>186</v>
      </c>
      <c r="C187" s="199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  <c r="AA187" s="156"/>
      <c r="AB187" s="156"/>
      <c r="AC187" s="156"/>
      <c r="AD187" s="156"/>
      <c r="AE187" s="156"/>
      <c r="AF187" s="156"/>
      <c r="AG187" s="156"/>
      <c r="AH187" s="156"/>
      <c r="AI187" s="156"/>
      <c r="AJ187" s="156"/>
      <c r="AK187" s="156"/>
      <c r="AL187" s="156"/>
      <c r="AM187" s="156"/>
      <c r="AN187" s="156"/>
      <c r="AO187" s="156"/>
      <c r="AP187" s="156"/>
      <c r="AQ187" s="156"/>
      <c r="AR187" s="156"/>
      <c r="AS187" s="156"/>
      <c r="AT187" s="156"/>
    </row>
    <row r="188" spans="1:46" ht="16.5" x14ac:dyDescent="0.25">
      <c r="A188" s="166">
        <v>4</v>
      </c>
      <c r="B188" s="167">
        <f t="shared" si="30"/>
        <v>187</v>
      </c>
      <c r="C188" s="168" t="s">
        <v>504</v>
      </c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  <c r="AB188" s="170"/>
      <c r="AC188" s="170"/>
      <c r="AD188" s="170"/>
      <c r="AE188" s="170"/>
      <c r="AF188" s="170"/>
      <c r="AG188" s="170"/>
      <c r="AH188" s="170"/>
      <c r="AI188" s="170"/>
      <c r="AJ188" s="170"/>
      <c r="AK188" s="170"/>
      <c r="AL188" s="170"/>
      <c r="AM188" s="170"/>
      <c r="AN188" s="170"/>
      <c r="AO188" s="170"/>
      <c r="AP188" s="170"/>
      <c r="AQ188" s="170"/>
      <c r="AR188" s="170"/>
      <c r="AS188" s="170"/>
      <c r="AT188" s="170"/>
    </row>
    <row r="189" spans="1:46" ht="16.5" x14ac:dyDescent="0.25">
      <c r="A189" s="157">
        <f>+A188+0.01</f>
        <v>4.01</v>
      </c>
      <c r="B189" s="153">
        <f t="shared" si="30"/>
        <v>188</v>
      </c>
      <c r="C189" s="155" t="s">
        <v>505</v>
      </c>
      <c r="D189" s="156" t="s">
        <v>410</v>
      </c>
      <c r="E189" s="156"/>
      <c r="F189" s="156"/>
      <c r="G189" s="156"/>
      <c r="H189" s="156"/>
      <c r="I189" s="156">
        <v>1</v>
      </c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  <c r="AA189" s="156"/>
      <c r="AB189" s="156"/>
      <c r="AC189" s="156"/>
      <c r="AD189" s="156"/>
      <c r="AE189" s="156"/>
      <c r="AF189" s="156"/>
      <c r="AG189" s="156"/>
      <c r="AH189" s="156"/>
      <c r="AI189" s="156"/>
      <c r="AJ189" s="156"/>
      <c r="AK189" s="156"/>
      <c r="AL189" s="156"/>
      <c r="AM189" s="156"/>
      <c r="AN189" s="156"/>
      <c r="AO189" s="156"/>
      <c r="AP189" s="156"/>
      <c r="AQ189" s="156"/>
      <c r="AR189" s="156"/>
      <c r="AS189" s="156"/>
      <c r="AT189" s="156"/>
    </row>
    <row r="190" spans="1:46" ht="16.5" x14ac:dyDescent="0.25">
      <c r="A190" s="157">
        <f t="shared" ref="A190:A205" si="33">+A189+0.01</f>
        <v>4.0199999999999996</v>
      </c>
      <c r="B190" s="153">
        <f t="shared" si="30"/>
        <v>189</v>
      </c>
      <c r="C190" s="155" t="s">
        <v>506</v>
      </c>
      <c r="D190" s="156" t="s">
        <v>410</v>
      </c>
      <c r="E190" s="156"/>
      <c r="F190" s="156"/>
      <c r="G190" s="156"/>
      <c r="H190" s="156"/>
      <c r="I190" s="156"/>
      <c r="J190" s="156"/>
      <c r="K190" s="156"/>
      <c r="L190" s="156">
        <v>1</v>
      </c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  <c r="AA190" s="156"/>
      <c r="AB190" s="156"/>
      <c r="AC190" s="156"/>
      <c r="AD190" s="156"/>
      <c r="AE190" s="156"/>
      <c r="AF190" s="156"/>
      <c r="AG190" s="156"/>
      <c r="AH190" s="156"/>
      <c r="AI190" s="156"/>
      <c r="AJ190" s="156"/>
      <c r="AK190" s="156"/>
      <c r="AL190" s="156"/>
      <c r="AM190" s="156"/>
      <c r="AN190" s="156"/>
      <c r="AO190" s="156"/>
      <c r="AP190" s="156"/>
      <c r="AQ190" s="156"/>
      <c r="AR190" s="156"/>
      <c r="AS190" s="156"/>
      <c r="AT190" s="156"/>
    </row>
    <row r="191" spans="1:46" ht="16.5" x14ac:dyDescent="0.25">
      <c r="A191" s="157">
        <f t="shared" si="33"/>
        <v>4.0299999999999994</v>
      </c>
      <c r="B191" s="153">
        <f t="shared" si="30"/>
        <v>190</v>
      </c>
      <c r="C191" s="155" t="s">
        <v>507</v>
      </c>
      <c r="D191" s="156" t="s">
        <v>410</v>
      </c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  <c r="AA191" s="156"/>
      <c r="AB191" s="156"/>
      <c r="AC191" s="156"/>
      <c r="AD191" s="156"/>
      <c r="AE191" s="156"/>
      <c r="AF191" s="156"/>
      <c r="AG191" s="156"/>
      <c r="AH191" s="156"/>
      <c r="AI191" s="156"/>
      <c r="AJ191" s="156"/>
      <c r="AK191" s="156"/>
      <c r="AL191" s="156"/>
      <c r="AM191" s="156"/>
      <c r="AN191" s="156"/>
      <c r="AO191" s="156"/>
      <c r="AP191" s="156"/>
      <c r="AQ191" s="156"/>
      <c r="AR191" s="156"/>
      <c r="AS191" s="156"/>
      <c r="AT191" s="156"/>
    </row>
    <row r="192" spans="1:46" ht="16.5" x14ac:dyDescent="0.25">
      <c r="A192" s="157">
        <f t="shared" si="33"/>
        <v>4.0399999999999991</v>
      </c>
      <c r="B192" s="153">
        <f t="shared" si="30"/>
        <v>191</v>
      </c>
      <c r="C192" s="155" t="s">
        <v>508</v>
      </c>
      <c r="D192" s="156" t="s">
        <v>410</v>
      </c>
      <c r="E192" s="156">
        <v>1</v>
      </c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  <c r="AA192" s="156"/>
      <c r="AB192" s="156"/>
      <c r="AC192" s="156"/>
      <c r="AD192" s="156"/>
      <c r="AE192" s="156"/>
      <c r="AF192" s="156"/>
      <c r="AG192" s="156"/>
      <c r="AH192" s="156"/>
      <c r="AI192" s="156"/>
      <c r="AJ192" s="156"/>
      <c r="AK192" s="156"/>
      <c r="AL192" s="156"/>
      <c r="AM192" s="156"/>
      <c r="AN192" s="156"/>
      <c r="AO192" s="156"/>
      <c r="AP192" s="156"/>
      <c r="AQ192" s="156"/>
      <c r="AR192" s="156"/>
      <c r="AS192" s="156"/>
      <c r="AT192" s="156"/>
    </row>
    <row r="193" spans="1:46" ht="16.5" x14ac:dyDescent="0.25">
      <c r="A193" s="157">
        <f t="shared" si="33"/>
        <v>4.0499999999999989</v>
      </c>
      <c r="B193" s="153">
        <f t="shared" si="30"/>
        <v>192</v>
      </c>
      <c r="C193" s="155" t="s">
        <v>509</v>
      </c>
      <c r="D193" s="156" t="s">
        <v>410</v>
      </c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  <c r="AC193" s="156"/>
      <c r="AD193" s="156"/>
      <c r="AE193" s="156"/>
      <c r="AF193" s="156"/>
      <c r="AG193" s="156"/>
      <c r="AH193" s="156"/>
      <c r="AI193" s="156"/>
      <c r="AJ193" s="156"/>
      <c r="AK193" s="156"/>
      <c r="AL193" s="156"/>
      <c r="AM193" s="156"/>
      <c r="AN193" s="156"/>
      <c r="AO193" s="156"/>
      <c r="AP193" s="156"/>
      <c r="AQ193" s="156"/>
      <c r="AR193" s="156"/>
      <c r="AS193" s="156"/>
      <c r="AT193" s="156"/>
    </row>
    <row r="194" spans="1:46" ht="16.5" x14ac:dyDescent="0.25">
      <c r="A194" s="157">
        <f t="shared" si="33"/>
        <v>4.0599999999999987</v>
      </c>
      <c r="B194" s="153">
        <f t="shared" si="30"/>
        <v>193</v>
      </c>
      <c r="C194" s="155" t="s">
        <v>510</v>
      </c>
      <c r="D194" s="156" t="s">
        <v>410</v>
      </c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>
        <v>1</v>
      </c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56"/>
      <c r="AR194" s="156"/>
      <c r="AS194" s="156"/>
      <c r="AT194" s="156"/>
    </row>
    <row r="195" spans="1:46" ht="16.5" x14ac:dyDescent="0.25">
      <c r="A195" s="157">
        <f t="shared" si="33"/>
        <v>4.0699999999999985</v>
      </c>
      <c r="B195" s="153">
        <f t="shared" si="30"/>
        <v>194</v>
      </c>
      <c r="C195" s="155" t="s">
        <v>511</v>
      </c>
      <c r="D195" s="156" t="s">
        <v>410</v>
      </c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  <c r="AH195" s="156"/>
      <c r="AI195" s="156"/>
      <c r="AJ195" s="156"/>
      <c r="AK195" s="156"/>
      <c r="AL195" s="156"/>
      <c r="AM195" s="156"/>
      <c r="AN195" s="156"/>
      <c r="AO195" s="156"/>
      <c r="AP195" s="156"/>
      <c r="AQ195" s="156"/>
      <c r="AR195" s="156"/>
      <c r="AS195" s="156"/>
      <c r="AT195" s="156"/>
    </row>
    <row r="196" spans="1:46" ht="16.5" x14ac:dyDescent="0.25">
      <c r="A196" s="157">
        <f t="shared" si="33"/>
        <v>4.0799999999999983</v>
      </c>
      <c r="B196" s="153">
        <f t="shared" si="30"/>
        <v>195</v>
      </c>
      <c r="C196" s="155" t="s">
        <v>512</v>
      </c>
      <c r="D196" s="156" t="s">
        <v>410</v>
      </c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>
        <v>1</v>
      </c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6"/>
      <c r="AK196" s="156"/>
      <c r="AL196" s="156"/>
      <c r="AM196" s="156"/>
      <c r="AN196" s="156"/>
      <c r="AO196" s="156"/>
      <c r="AP196" s="156"/>
      <c r="AQ196" s="156"/>
      <c r="AR196" s="156"/>
      <c r="AS196" s="156"/>
      <c r="AT196" s="156"/>
    </row>
    <row r="197" spans="1:46" ht="16.5" x14ac:dyDescent="0.25">
      <c r="A197" s="157">
        <f t="shared" si="33"/>
        <v>4.0899999999999981</v>
      </c>
      <c r="B197" s="153">
        <f t="shared" si="30"/>
        <v>196</v>
      </c>
      <c r="C197" s="155" t="s">
        <v>513</v>
      </c>
      <c r="D197" s="156" t="s">
        <v>410</v>
      </c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>
        <v>1</v>
      </c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6"/>
      <c r="AN197" s="156"/>
      <c r="AO197" s="156"/>
      <c r="AP197" s="156"/>
      <c r="AQ197" s="156"/>
      <c r="AR197" s="156"/>
      <c r="AS197" s="156"/>
      <c r="AT197" s="156"/>
    </row>
    <row r="198" spans="1:46" ht="16.5" x14ac:dyDescent="0.25">
      <c r="A198" s="157">
        <f t="shared" si="33"/>
        <v>4.0999999999999979</v>
      </c>
      <c r="B198" s="153">
        <f t="shared" si="30"/>
        <v>197</v>
      </c>
      <c r="C198" s="155" t="s">
        <v>514</v>
      </c>
      <c r="D198" s="156" t="s">
        <v>410</v>
      </c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>
        <v>1</v>
      </c>
      <c r="U198" s="156"/>
      <c r="V198" s="156"/>
      <c r="W198" s="156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  <c r="AH198" s="156"/>
      <c r="AI198" s="156"/>
      <c r="AJ198" s="156"/>
      <c r="AK198" s="156"/>
      <c r="AL198" s="156"/>
      <c r="AM198" s="156"/>
      <c r="AN198" s="156"/>
      <c r="AO198" s="156"/>
      <c r="AP198" s="156"/>
      <c r="AQ198" s="156"/>
      <c r="AR198" s="156"/>
      <c r="AS198" s="156"/>
      <c r="AT198" s="156"/>
    </row>
    <row r="199" spans="1:46" s="188" customFormat="1" ht="16.5" x14ac:dyDescent="0.25">
      <c r="A199" s="160">
        <f t="shared" si="33"/>
        <v>4.1099999999999977</v>
      </c>
      <c r="B199" s="161">
        <f t="shared" si="30"/>
        <v>198</v>
      </c>
      <c r="C199" s="163" t="s">
        <v>536</v>
      </c>
      <c r="D199" s="164" t="s">
        <v>410</v>
      </c>
      <c r="E199" s="164"/>
      <c r="F199" s="164">
        <v>1</v>
      </c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  <c r="AP199" s="164"/>
      <c r="AQ199" s="164"/>
      <c r="AR199" s="164"/>
      <c r="AS199" s="164"/>
      <c r="AT199" s="164"/>
    </row>
    <row r="200" spans="1:46" s="188" customFormat="1" ht="16.5" x14ac:dyDescent="0.25">
      <c r="A200" s="160">
        <f t="shared" si="33"/>
        <v>4.1199999999999974</v>
      </c>
      <c r="B200" s="161">
        <f t="shared" si="30"/>
        <v>199</v>
      </c>
      <c r="C200" s="163" t="s">
        <v>537</v>
      </c>
      <c r="D200" s="164" t="s">
        <v>410</v>
      </c>
      <c r="E200" s="164"/>
      <c r="F200" s="164"/>
      <c r="G200" s="164"/>
      <c r="H200" s="164"/>
      <c r="I200" s="164"/>
      <c r="J200" s="164">
        <v>1</v>
      </c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  <c r="AP200" s="164"/>
      <c r="AQ200" s="164"/>
      <c r="AR200" s="164"/>
      <c r="AS200" s="164"/>
      <c r="AT200" s="164"/>
    </row>
    <row r="201" spans="1:46" s="188" customFormat="1" ht="16.5" x14ac:dyDescent="0.25">
      <c r="A201" s="160">
        <f t="shared" si="33"/>
        <v>4.1299999999999972</v>
      </c>
      <c r="B201" s="161">
        <f t="shared" si="30"/>
        <v>200</v>
      </c>
      <c r="C201" s="163" t="s">
        <v>538</v>
      </c>
      <c r="D201" s="164" t="s">
        <v>410</v>
      </c>
      <c r="E201" s="164"/>
      <c r="F201" s="164"/>
      <c r="G201" s="164"/>
      <c r="H201" s="164"/>
      <c r="I201" s="164"/>
      <c r="J201" s="164"/>
      <c r="K201" s="164">
        <v>1</v>
      </c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  <c r="AP201" s="164"/>
      <c r="AQ201" s="164"/>
      <c r="AR201" s="164"/>
      <c r="AS201" s="164"/>
      <c r="AT201" s="164"/>
    </row>
    <row r="202" spans="1:46" s="188" customFormat="1" ht="16.5" x14ac:dyDescent="0.25">
      <c r="A202" s="160">
        <f t="shared" si="33"/>
        <v>4.139999999999997</v>
      </c>
      <c r="B202" s="161">
        <f t="shared" si="30"/>
        <v>201</v>
      </c>
      <c r="C202" s="163" t="s">
        <v>539</v>
      </c>
      <c r="D202" s="164" t="s">
        <v>410</v>
      </c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>
        <v>1</v>
      </c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  <c r="AP202" s="164"/>
      <c r="AQ202" s="164"/>
      <c r="AR202" s="164"/>
      <c r="AS202" s="164"/>
      <c r="AT202" s="164"/>
    </row>
    <row r="203" spans="1:46" s="188" customFormat="1" ht="16.5" x14ac:dyDescent="0.25">
      <c r="A203" s="160">
        <f t="shared" si="33"/>
        <v>4.1499999999999968</v>
      </c>
      <c r="B203" s="161">
        <f t="shared" si="30"/>
        <v>202</v>
      </c>
      <c r="C203" s="163" t="s">
        <v>540</v>
      </c>
      <c r="D203" s="164" t="s">
        <v>410</v>
      </c>
      <c r="E203" s="164"/>
      <c r="F203" s="164"/>
      <c r="G203" s="164"/>
      <c r="H203" s="164"/>
      <c r="I203" s="164"/>
      <c r="J203" s="164"/>
      <c r="K203" s="164"/>
      <c r="L203" s="164"/>
      <c r="M203" s="164">
        <v>1</v>
      </c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  <c r="AP203" s="164"/>
      <c r="AQ203" s="164"/>
      <c r="AR203" s="164"/>
      <c r="AS203" s="164"/>
      <c r="AT203" s="164"/>
    </row>
    <row r="204" spans="1:46" s="188" customFormat="1" ht="16.5" x14ac:dyDescent="0.25">
      <c r="A204" s="160">
        <f t="shared" si="33"/>
        <v>4.1599999999999966</v>
      </c>
      <c r="B204" s="161">
        <f t="shared" si="30"/>
        <v>203</v>
      </c>
      <c r="C204" s="163" t="s">
        <v>541</v>
      </c>
      <c r="D204" s="164" t="s">
        <v>410</v>
      </c>
      <c r="E204" s="164"/>
      <c r="F204" s="164"/>
      <c r="G204" s="164"/>
      <c r="H204" s="164"/>
      <c r="I204" s="164"/>
      <c r="J204" s="164"/>
      <c r="K204" s="164"/>
      <c r="L204" s="164"/>
      <c r="M204" s="164"/>
      <c r="N204" s="164">
        <v>1</v>
      </c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  <c r="AP204" s="164"/>
      <c r="AQ204" s="164"/>
      <c r="AR204" s="164"/>
      <c r="AS204" s="164"/>
      <c r="AT204" s="164"/>
    </row>
    <row r="205" spans="1:46" s="188" customFormat="1" ht="16.5" x14ac:dyDescent="0.25">
      <c r="A205" s="160">
        <f t="shared" si="33"/>
        <v>4.1699999999999964</v>
      </c>
      <c r="B205" s="161">
        <f t="shared" si="30"/>
        <v>204</v>
      </c>
      <c r="C205" s="163" t="s">
        <v>542</v>
      </c>
      <c r="D205" s="164" t="s">
        <v>410</v>
      </c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>
        <v>1</v>
      </c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  <c r="AP205" s="164"/>
      <c r="AQ205" s="164"/>
      <c r="AR205" s="164"/>
      <c r="AS205" s="164"/>
      <c r="AT205" s="164"/>
    </row>
    <row r="206" spans="1:46" ht="16.5" x14ac:dyDescent="0.25">
      <c r="A206" s="172"/>
      <c r="B206" s="161">
        <f t="shared" si="30"/>
        <v>205</v>
      </c>
      <c r="C206" s="174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  <c r="AC206" s="179"/>
      <c r="AD206" s="179"/>
      <c r="AE206" s="179"/>
      <c r="AF206" s="179"/>
      <c r="AG206" s="179"/>
      <c r="AH206" s="179"/>
      <c r="AI206" s="179"/>
      <c r="AJ206" s="179"/>
      <c r="AK206" s="179"/>
      <c r="AL206" s="179"/>
      <c r="AM206" s="179"/>
      <c r="AN206" s="179"/>
      <c r="AO206" s="179"/>
      <c r="AP206" s="179"/>
      <c r="AQ206" s="179"/>
      <c r="AR206" s="179"/>
      <c r="AS206" s="179"/>
      <c r="AT206" s="179"/>
    </row>
    <row r="207" spans="1:46" ht="16.5" x14ac:dyDescent="0.25">
      <c r="A207" s="166">
        <v>5</v>
      </c>
      <c r="B207" s="167">
        <f t="shared" si="30"/>
        <v>206</v>
      </c>
      <c r="C207" s="168" t="s">
        <v>515</v>
      </c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  <c r="AB207" s="170"/>
      <c r="AC207" s="170"/>
      <c r="AD207" s="170"/>
      <c r="AE207" s="170"/>
      <c r="AF207" s="170"/>
      <c r="AG207" s="170"/>
      <c r="AH207" s="170"/>
      <c r="AI207" s="170"/>
      <c r="AJ207" s="170"/>
      <c r="AK207" s="170"/>
      <c r="AL207" s="170"/>
      <c r="AM207" s="170"/>
      <c r="AN207" s="170"/>
      <c r="AO207" s="170"/>
      <c r="AP207" s="170"/>
      <c r="AQ207" s="170"/>
      <c r="AR207" s="170"/>
      <c r="AS207" s="170"/>
      <c r="AT207" s="170"/>
    </row>
    <row r="208" spans="1:46" ht="16.5" x14ac:dyDescent="0.25">
      <c r="A208" s="157">
        <f>+A207+0.01</f>
        <v>5.01</v>
      </c>
      <c r="B208" s="153">
        <f t="shared" si="30"/>
        <v>207</v>
      </c>
      <c r="C208" s="155" t="s">
        <v>516</v>
      </c>
      <c r="D208" s="156" t="s">
        <v>389</v>
      </c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  <c r="AA208" s="156">
        <v>1.0349999999999999</v>
      </c>
      <c r="AB208" s="156"/>
      <c r="AC208" s="156"/>
      <c r="AD208" s="156"/>
      <c r="AE208" s="156"/>
      <c r="AF208" s="156"/>
      <c r="AG208" s="156"/>
      <c r="AH208" s="156"/>
      <c r="AI208" s="156"/>
      <c r="AJ208" s="156"/>
      <c r="AK208" s="156"/>
      <c r="AL208" s="156"/>
      <c r="AM208" s="156"/>
      <c r="AN208" s="156"/>
      <c r="AO208" s="156"/>
      <c r="AP208" s="156"/>
      <c r="AQ208" s="156"/>
      <c r="AR208" s="156"/>
      <c r="AS208" s="156"/>
      <c r="AT208" s="156"/>
    </row>
    <row r="209" spans="1:46" ht="16.5" x14ac:dyDescent="0.25">
      <c r="A209" s="157"/>
      <c r="B209" s="153">
        <f t="shared" si="30"/>
        <v>208</v>
      </c>
      <c r="C209" s="155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  <c r="AD209" s="156"/>
      <c r="AE209" s="156"/>
      <c r="AF209" s="156"/>
      <c r="AG209" s="156"/>
      <c r="AH209" s="156"/>
      <c r="AI209" s="156"/>
      <c r="AJ209" s="156"/>
      <c r="AK209" s="156"/>
      <c r="AL209" s="156"/>
      <c r="AM209" s="156"/>
      <c r="AN209" s="156"/>
      <c r="AO209" s="156"/>
      <c r="AP209" s="156"/>
      <c r="AQ209" s="156"/>
      <c r="AR209" s="156"/>
      <c r="AS209" s="156"/>
      <c r="AT209" s="156"/>
    </row>
    <row r="210" spans="1:46" ht="16.5" x14ac:dyDescent="0.25">
      <c r="A210" s="166">
        <f>1+A207</f>
        <v>6</v>
      </c>
      <c r="B210" s="167">
        <f t="shared" si="30"/>
        <v>209</v>
      </c>
      <c r="C210" s="168" t="s">
        <v>517</v>
      </c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  <c r="AK210" s="170"/>
      <c r="AL210" s="170"/>
      <c r="AM210" s="170"/>
      <c r="AN210" s="170"/>
      <c r="AO210" s="170"/>
      <c r="AP210" s="170"/>
      <c r="AQ210" s="170"/>
      <c r="AR210" s="170"/>
      <c r="AS210" s="170"/>
      <c r="AT210" s="170"/>
    </row>
    <row r="211" spans="1:46" ht="16.5" x14ac:dyDescent="0.25">
      <c r="A211" s="157">
        <f t="shared" ref="A211:A217" si="34">+A210+0.01</f>
        <v>6.01</v>
      </c>
      <c r="B211" s="153">
        <f t="shared" si="30"/>
        <v>210</v>
      </c>
      <c r="C211" s="155" t="s">
        <v>486</v>
      </c>
      <c r="D211" s="156" t="s">
        <v>553</v>
      </c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  <c r="AD211" s="156"/>
      <c r="AE211" s="156"/>
      <c r="AF211" s="156"/>
      <c r="AG211" s="156"/>
      <c r="AH211" s="156"/>
      <c r="AI211" s="156"/>
      <c r="AJ211" s="156"/>
      <c r="AK211" s="156"/>
      <c r="AL211" s="156"/>
      <c r="AM211" s="156"/>
      <c r="AN211" s="156"/>
      <c r="AO211" s="156"/>
      <c r="AP211" s="156"/>
      <c r="AQ211" s="156"/>
      <c r="AR211" s="156"/>
      <c r="AS211" s="156"/>
      <c r="AT211" s="156"/>
    </row>
    <row r="212" spans="1:46" ht="16.5" x14ac:dyDescent="0.25">
      <c r="A212" s="157">
        <f t="shared" si="34"/>
        <v>6.02</v>
      </c>
      <c r="B212" s="153">
        <f t="shared" si="30"/>
        <v>211</v>
      </c>
      <c r="C212" s="155" t="s">
        <v>487</v>
      </c>
      <c r="D212" s="156" t="s">
        <v>553</v>
      </c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  <c r="AC212" s="156"/>
      <c r="AD212" s="156"/>
      <c r="AE212" s="156"/>
      <c r="AF212" s="156"/>
      <c r="AG212" s="156"/>
      <c r="AH212" s="156"/>
      <c r="AI212" s="156"/>
      <c r="AJ212" s="156"/>
      <c r="AK212" s="156"/>
      <c r="AL212" s="156"/>
      <c r="AM212" s="156"/>
      <c r="AN212" s="156"/>
      <c r="AO212" s="156"/>
      <c r="AP212" s="156"/>
      <c r="AQ212" s="156"/>
      <c r="AR212" s="156"/>
      <c r="AS212" s="156"/>
      <c r="AT212" s="156"/>
    </row>
    <row r="213" spans="1:46" ht="16.5" x14ac:dyDescent="0.25">
      <c r="A213" s="157">
        <f t="shared" si="34"/>
        <v>6.0299999999999994</v>
      </c>
      <c r="B213" s="153">
        <f t="shared" si="30"/>
        <v>212</v>
      </c>
      <c r="C213" s="155" t="s">
        <v>518</v>
      </c>
      <c r="D213" s="156" t="s">
        <v>364</v>
      </c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  <c r="AC213" s="156"/>
      <c r="AD213" s="156"/>
      <c r="AE213" s="156"/>
      <c r="AF213" s="156"/>
      <c r="AG213" s="156"/>
      <c r="AH213" s="156"/>
      <c r="AI213" s="156"/>
      <c r="AJ213" s="156"/>
      <c r="AK213" s="156"/>
      <c r="AL213" s="156">
        <v>1</v>
      </c>
      <c r="AM213" s="156"/>
      <c r="AN213" s="156"/>
      <c r="AO213" s="156"/>
      <c r="AP213" s="156"/>
      <c r="AQ213" s="156"/>
      <c r="AR213" s="156"/>
      <c r="AS213" s="156"/>
      <c r="AT213" s="156"/>
    </row>
    <row r="214" spans="1:46" ht="16.5" x14ac:dyDescent="0.25">
      <c r="A214" s="157">
        <f t="shared" si="34"/>
        <v>6.0399999999999991</v>
      </c>
      <c r="B214" s="153">
        <f t="shared" si="30"/>
        <v>213</v>
      </c>
      <c r="C214" s="155" t="s">
        <v>519</v>
      </c>
      <c r="D214" s="156" t="s">
        <v>364</v>
      </c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  <c r="AA214" s="156"/>
      <c r="AB214" s="156"/>
      <c r="AC214" s="156"/>
      <c r="AD214" s="156"/>
      <c r="AE214" s="156"/>
      <c r="AF214" s="156"/>
      <c r="AG214" s="156"/>
      <c r="AH214" s="156"/>
      <c r="AI214" s="156"/>
      <c r="AJ214" s="156"/>
      <c r="AK214" s="156"/>
      <c r="AL214" s="156"/>
      <c r="AM214" s="156"/>
      <c r="AN214" s="156">
        <v>1</v>
      </c>
      <c r="AO214" s="156"/>
      <c r="AP214" s="156"/>
      <c r="AQ214" s="156"/>
      <c r="AR214" s="156"/>
      <c r="AS214" s="156"/>
      <c r="AT214" s="156"/>
    </row>
    <row r="215" spans="1:46" ht="16.5" x14ac:dyDescent="0.25">
      <c r="A215" s="157">
        <f t="shared" si="34"/>
        <v>6.0499999999999989</v>
      </c>
      <c r="B215" s="153">
        <f t="shared" si="30"/>
        <v>214</v>
      </c>
      <c r="C215" s="155" t="s">
        <v>520</v>
      </c>
      <c r="D215" s="156" t="s">
        <v>364</v>
      </c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  <c r="AA215" s="156"/>
      <c r="AB215" s="156"/>
      <c r="AC215" s="156"/>
      <c r="AD215" s="156"/>
      <c r="AE215" s="156"/>
      <c r="AF215" s="156"/>
      <c r="AG215" s="156"/>
      <c r="AH215" s="156"/>
      <c r="AI215" s="156"/>
      <c r="AJ215" s="156"/>
      <c r="AK215" s="156"/>
      <c r="AL215" s="156"/>
      <c r="AM215" s="156"/>
      <c r="AN215" s="156"/>
      <c r="AO215" s="156">
        <v>1</v>
      </c>
      <c r="AP215" s="156"/>
      <c r="AQ215" s="156"/>
      <c r="AR215" s="156"/>
      <c r="AS215" s="156"/>
      <c r="AT215" s="156"/>
    </row>
    <row r="216" spans="1:46" ht="16.5" x14ac:dyDescent="0.25">
      <c r="A216" s="157">
        <f t="shared" si="34"/>
        <v>6.0599999999999987</v>
      </c>
      <c r="B216" s="153">
        <f t="shared" si="30"/>
        <v>215</v>
      </c>
      <c r="C216" s="155" t="s">
        <v>521</v>
      </c>
      <c r="D216" s="156" t="s">
        <v>364</v>
      </c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  <c r="AA216" s="156"/>
      <c r="AB216" s="156"/>
      <c r="AC216" s="156"/>
      <c r="AD216" s="156"/>
      <c r="AE216" s="156"/>
      <c r="AF216" s="156"/>
      <c r="AG216" s="156"/>
      <c r="AH216" s="156"/>
      <c r="AI216" s="156"/>
      <c r="AJ216" s="156"/>
      <c r="AK216" s="156"/>
      <c r="AL216" s="156"/>
      <c r="AM216" s="156"/>
      <c r="AN216" s="156"/>
      <c r="AO216" s="156"/>
      <c r="AP216" s="156"/>
      <c r="AQ216" s="156"/>
      <c r="AR216" s="156"/>
      <c r="AS216" s="156"/>
      <c r="AT216" s="156"/>
    </row>
    <row r="217" spans="1:46" ht="16.5" x14ac:dyDescent="0.25">
      <c r="A217" s="157">
        <f t="shared" si="34"/>
        <v>6.0699999999999985</v>
      </c>
      <c r="B217" s="153">
        <f t="shared" si="30"/>
        <v>216</v>
      </c>
      <c r="C217" s="155" t="s">
        <v>522</v>
      </c>
      <c r="D217" s="156" t="s">
        <v>553</v>
      </c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  <c r="AA217" s="156"/>
      <c r="AB217" s="156"/>
      <c r="AC217" s="156"/>
      <c r="AD217" s="156"/>
      <c r="AE217" s="156"/>
      <c r="AF217" s="156"/>
      <c r="AG217" s="156"/>
      <c r="AH217" s="156"/>
      <c r="AI217" s="156"/>
      <c r="AJ217" s="156"/>
      <c r="AK217" s="156"/>
      <c r="AL217" s="156"/>
      <c r="AM217" s="156"/>
      <c r="AN217" s="156"/>
      <c r="AO217" s="156"/>
      <c r="AP217" s="156"/>
      <c r="AQ217" s="156"/>
      <c r="AR217" s="156"/>
      <c r="AS217" s="156"/>
      <c r="AT217" s="156"/>
    </row>
    <row r="218" spans="1:46" ht="16.5" x14ac:dyDescent="0.25">
      <c r="A218" s="157"/>
      <c r="B218" s="153">
        <f t="shared" si="30"/>
        <v>217</v>
      </c>
      <c r="C218" s="155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  <c r="AA218" s="156"/>
      <c r="AB218" s="156"/>
      <c r="AC218" s="156"/>
      <c r="AD218" s="156"/>
      <c r="AE218" s="156"/>
      <c r="AF218" s="156"/>
      <c r="AG218" s="156"/>
      <c r="AH218" s="156"/>
      <c r="AI218" s="156"/>
      <c r="AJ218" s="156"/>
      <c r="AK218" s="156"/>
      <c r="AL218" s="156"/>
      <c r="AM218" s="156"/>
      <c r="AN218" s="156"/>
      <c r="AO218" s="156"/>
      <c r="AP218" s="156"/>
      <c r="AQ218" s="156"/>
      <c r="AR218" s="156"/>
      <c r="AS218" s="156"/>
      <c r="AT218" s="156"/>
    </row>
    <row r="219" spans="1:46" ht="16.5" x14ac:dyDescent="0.25">
      <c r="A219" s="166">
        <f>1+A210</f>
        <v>7</v>
      </c>
      <c r="B219" s="167">
        <f t="shared" si="30"/>
        <v>218</v>
      </c>
      <c r="C219" s="168" t="s">
        <v>523</v>
      </c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  <c r="AA219" s="170"/>
      <c r="AB219" s="170"/>
      <c r="AC219" s="170"/>
      <c r="AD219" s="170"/>
      <c r="AE219" s="170"/>
      <c r="AF219" s="170"/>
      <c r="AG219" s="170"/>
      <c r="AH219" s="170"/>
      <c r="AI219" s="170"/>
      <c r="AJ219" s="170"/>
      <c r="AK219" s="170"/>
      <c r="AL219" s="170"/>
      <c r="AM219" s="170"/>
      <c r="AN219" s="170"/>
      <c r="AO219" s="170"/>
      <c r="AP219" s="170"/>
      <c r="AQ219" s="170"/>
      <c r="AR219" s="170"/>
      <c r="AS219" s="170"/>
      <c r="AT219" s="170"/>
    </row>
    <row r="220" spans="1:46" ht="16.5" x14ac:dyDescent="0.25">
      <c r="A220" s="157">
        <f t="shared" ref="A220:A221" si="35">+A219+0.01</f>
        <v>7.01</v>
      </c>
      <c r="B220" s="153">
        <f t="shared" si="30"/>
        <v>219</v>
      </c>
      <c r="C220" s="155" t="s">
        <v>524</v>
      </c>
      <c r="D220" s="156" t="s">
        <v>452</v>
      </c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  <c r="AA220" s="156"/>
      <c r="AB220" s="156"/>
      <c r="AC220" s="156"/>
      <c r="AD220" s="156"/>
      <c r="AE220" s="156"/>
      <c r="AF220" s="156"/>
      <c r="AG220" s="156"/>
      <c r="AH220" s="156"/>
      <c r="AI220" s="156"/>
      <c r="AJ220" s="156"/>
      <c r="AK220" s="156"/>
      <c r="AL220" s="156"/>
      <c r="AM220" s="156"/>
      <c r="AN220" s="156"/>
      <c r="AO220" s="156"/>
      <c r="AP220" s="156"/>
      <c r="AQ220" s="156"/>
      <c r="AR220" s="156"/>
      <c r="AS220" s="156"/>
      <c r="AT220" s="156"/>
    </row>
    <row r="221" spans="1:46" ht="16.5" x14ac:dyDescent="0.25">
      <c r="A221" s="157">
        <f t="shared" si="35"/>
        <v>7.02</v>
      </c>
      <c r="B221" s="153">
        <f t="shared" si="30"/>
        <v>220</v>
      </c>
      <c r="C221" s="155" t="s">
        <v>525</v>
      </c>
      <c r="D221" s="156" t="s">
        <v>452</v>
      </c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  <c r="AA221" s="156"/>
      <c r="AB221" s="156"/>
      <c r="AC221" s="156"/>
      <c r="AD221" s="156"/>
      <c r="AE221" s="156"/>
      <c r="AF221" s="156"/>
      <c r="AG221" s="156"/>
      <c r="AH221" s="156"/>
      <c r="AI221" s="156"/>
      <c r="AJ221" s="156"/>
      <c r="AK221" s="156"/>
      <c r="AL221" s="156"/>
      <c r="AM221" s="156"/>
      <c r="AN221" s="156"/>
      <c r="AO221" s="156"/>
      <c r="AP221" s="156"/>
      <c r="AQ221" s="156"/>
      <c r="AR221" s="156"/>
      <c r="AS221" s="156"/>
      <c r="AT221" s="156"/>
    </row>
    <row r="222" spans="1:46" ht="16.5" x14ac:dyDescent="0.25">
      <c r="A222" s="172"/>
      <c r="B222" s="173">
        <f t="shared" si="30"/>
        <v>221</v>
      </c>
      <c r="C222" s="202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  <c r="AC222" s="179"/>
      <c r="AD222" s="179"/>
      <c r="AE222" s="179"/>
      <c r="AF222" s="179"/>
      <c r="AG222" s="179"/>
      <c r="AH222" s="179"/>
      <c r="AI222" s="179"/>
      <c r="AJ222" s="179"/>
      <c r="AK222" s="179"/>
      <c r="AL222" s="179"/>
      <c r="AM222" s="179"/>
      <c r="AN222" s="179"/>
      <c r="AO222" s="179"/>
      <c r="AP222" s="179"/>
      <c r="AQ222" s="179"/>
      <c r="AR222" s="179"/>
      <c r="AS222" s="179"/>
      <c r="AT222" s="179"/>
    </row>
    <row r="223" spans="1:46" ht="16.5" x14ac:dyDescent="0.25">
      <c r="A223" s="180"/>
      <c r="B223" s="181"/>
      <c r="C223" s="203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  <c r="AB223" s="182"/>
      <c r="AC223" s="182"/>
      <c r="AD223" s="182"/>
      <c r="AE223" s="182"/>
      <c r="AF223" s="182"/>
      <c r="AG223" s="182"/>
      <c r="AH223" s="182"/>
      <c r="AI223" s="182"/>
      <c r="AJ223" s="182"/>
      <c r="AK223" s="182"/>
      <c r="AL223" s="182"/>
      <c r="AM223" s="182"/>
      <c r="AN223" s="182"/>
      <c r="AO223" s="182"/>
      <c r="AP223" s="182"/>
      <c r="AQ223" s="182"/>
      <c r="AR223" s="182"/>
      <c r="AS223" s="182"/>
      <c r="AT223" s="182"/>
    </row>
  </sheetData>
  <mergeCells count="44">
    <mergeCell ref="BM3:BM4"/>
    <mergeCell ref="BH3:BH4"/>
    <mergeCell ref="BI3:BI4"/>
    <mergeCell ref="BJ3:BJ4"/>
    <mergeCell ref="BK3:BK4"/>
    <mergeCell ref="BL3:BL4"/>
    <mergeCell ref="BY3:BY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H28:BH30"/>
    <mergeCell ref="BK28:BK30"/>
    <mergeCell ref="BL28:BL30"/>
    <mergeCell ref="BM28:BM30"/>
    <mergeCell ref="BN28:BN30"/>
    <mergeCell ref="BO36:BO38"/>
    <mergeCell ref="BP36:BP38"/>
    <mergeCell ref="BQ36:BQ38"/>
    <mergeCell ref="BR36:BR38"/>
    <mergeCell ref="BP28:BP30"/>
    <mergeCell ref="BQ28:BQ30"/>
    <mergeCell ref="BR28:BR30"/>
    <mergeCell ref="BO28:BO30"/>
    <mergeCell ref="BH36:BH38"/>
    <mergeCell ref="BK36:BK38"/>
    <mergeCell ref="BL36:BL38"/>
    <mergeCell ref="BM36:BM38"/>
    <mergeCell ref="BN36:BN38"/>
    <mergeCell ref="BS36:BS38"/>
    <mergeCell ref="BT36:BT38"/>
    <mergeCell ref="BU36:BU38"/>
    <mergeCell ref="BV36:BV38"/>
    <mergeCell ref="BV28:BV30"/>
    <mergeCell ref="BS28:BS30"/>
    <mergeCell ref="BT28:BT30"/>
    <mergeCell ref="BU28:BU30"/>
  </mergeCells>
  <conditionalFormatting sqref="E3:AT19 E22:AT101 E103:AT223">
    <cfRule type="cellIs" dxfId="5" priority="4" operator="greaterThan">
      <formula>0</formula>
    </cfRule>
  </conditionalFormatting>
  <conditionalFormatting sqref="E102:AT102">
    <cfRule type="cellIs" dxfId="4" priority="2" operator="greaterThan">
      <formula>0</formula>
    </cfRule>
  </conditionalFormatting>
  <conditionalFormatting sqref="E20:AT21">
    <cfRule type="cellIs" dxfId="3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A5D6-6039-4D67-B54E-99C2812A634C}">
  <sheetPr>
    <tabColor rgb="FFFFC000"/>
  </sheetPr>
  <dimension ref="A1:CF1006"/>
  <sheetViews>
    <sheetView zoomScale="70" zoomScaleNormal="70" workbookViewId="0">
      <pane xSplit="5" ySplit="2" topLeftCell="AK18" activePane="bottomRight" state="frozen"/>
      <selection activeCell="B7" sqref="B7:F8"/>
      <selection pane="topRight" activeCell="B7" sqref="B7:F8"/>
      <selection pane="bottomLeft" activeCell="B7" sqref="B7:F8"/>
      <selection pane="bottomRight" activeCell="A30" sqref="A30:XFD30"/>
    </sheetView>
  </sheetViews>
  <sheetFormatPr baseColWidth="10" defaultRowHeight="15" x14ac:dyDescent="0.25"/>
  <cols>
    <col min="1" max="1" width="6.5703125" customWidth="1"/>
    <col min="2" max="2" width="7.140625" customWidth="1"/>
    <col min="3" max="3" width="67.42578125" customWidth="1"/>
    <col min="8" max="10" width="11.5703125" customWidth="1"/>
    <col min="11" max="11" width="16.42578125" customWidth="1"/>
    <col min="12" max="13" width="11.5703125" customWidth="1"/>
    <col min="14" max="14" width="19.28515625" customWidth="1"/>
    <col min="15" max="15" width="11.5703125" customWidth="1"/>
    <col min="16" max="16" width="25.85546875" customWidth="1"/>
    <col min="17" max="38" width="11.5703125" customWidth="1"/>
    <col min="39" max="39" width="10.140625" customWidth="1"/>
    <col min="40" max="40" width="11.5703125" customWidth="1"/>
    <col min="41" max="41" width="12.7109375" customWidth="1"/>
    <col min="42" max="46" width="11.5703125" customWidth="1"/>
    <col min="47" max="47" width="13.7109375" customWidth="1"/>
    <col min="56" max="57" width="11.5703125" customWidth="1"/>
    <col min="58" max="58" width="18" bestFit="1" customWidth="1"/>
    <col min="59" max="59" width="12.85546875" customWidth="1"/>
    <col min="60" max="60" width="15.7109375" customWidth="1"/>
    <col min="63" max="63" width="15.85546875" customWidth="1"/>
    <col min="64" max="68" width="11.5703125" customWidth="1"/>
    <col min="69" max="69" width="25.7109375" customWidth="1"/>
    <col min="70" max="74" width="11.5703125" customWidth="1"/>
    <col min="75" max="75" width="30.28515625" customWidth="1"/>
    <col min="76" max="76" width="14.42578125" customWidth="1"/>
    <col min="77" max="77" width="11.5703125" customWidth="1"/>
    <col min="78" max="78" width="13.7109375" bestFit="1" customWidth="1"/>
    <col min="79" max="80" width="11.5703125" customWidth="1"/>
    <col min="281" max="281" width="30.7109375" bestFit="1" customWidth="1"/>
    <col min="537" max="537" width="30.7109375" bestFit="1" customWidth="1"/>
    <col min="793" max="793" width="30.7109375" bestFit="1" customWidth="1"/>
    <col min="1049" max="1049" width="30.7109375" bestFit="1" customWidth="1"/>
    <col min="1305" max="1305" width="30.7109375" bestFit="1" customWidth="1"/>
    <col min="1561" max="1561" width="30.7109375" bestFit="1" customWidth="1"/>
    <col min="1817" max="1817" width="30.7109375" bestFit="1" customWidth="1"/>
    <col min="2073" max="2073" width="30.7109375" bestFit="1" customWidth="1"/>
    <col min="2329" max="2329" width="30.7109375" bestFit="1" customWidth="1"/>
    <col min="2585" max="2585" width="30.7109375" bestFit="1" customWidth="1"/>
    <col min="2841" max="2841" width="30.7109375" bestFit="1" customWidth="1"/>
    <col min="3097" max="3097" width="30.7109375" bestFit="1" customWidth="1"/>
    <col min="3353" max="3353" width="30.7109375" bestFit="1" customWidth="1"/>
    <col min="3609" max="3609" width="30.7109375" bestFit="1" customWidth="1"/>
    <col min="3865" max="3865" width="30.7109375" bestFit="1" customWidth="1"/>
    <col min="4121" max="4121" width="30.7109375" bestFit="1" customWidth="1"/>
    <col min="4377" max="4377" width="30.7109375" bestFit="1" customWidth="1"/>
    <col min="4633" max="4633" width="30.7109375" bestFit="1" customWidth="1"/>
    <col min="4889" max="4889" width="30.7109375" bestFit="1" customWidth="1"/>
    <col min="5145" max="5145" width="30.7109375" bestFit="1" customWidth="1"/>
    <col min="5401" max="5401" width="30.7109375" bestFit="1" customWidth="1"/>
    <col min="5657" max="5657" width="30.7109375" bestFit="1" customWidth="1"/>
    <col min="5913" max="5913" width="30.7109375" bestFit="1" customWidth="1"/>
    <col min="6169" max="6169" width="30.7109375" bestFit="1" customWidth="1"/>
    <col min="6425" max="6425" width="30.7109375" bestFit="1" customWidth="1"/>
    <col min="6681" max="6681" width="30.7109375" bestFit="1" customWidth="1"/>
    <col min="6937" max="6937" width="30.7109375" bestFit="1" customWidth="1"/>
    <col min="7193" max="7193" width="30.7109375" bestFit="1" customWidth="1"/>
    <col min="7449" max="7449" width="30.7109375" bestFit="1" customWidth="1"/>
    <col min="7705" max="7705" width="30.7109375" bestFit="1" customWidth="1"/>
    <col min="7961" max="7961" width="30.7109375" bestFit="1" customWidth="1"/>
    <col min="8217" max="8217" width="30.7109375" bestFit="1" customWidth="1"/>
    <col min="8473" max="8473" width="30.7109375" bestFit="1" customWidth="1"/>
    <col min="8729" max="8729" width="30.7109375" bestFit="1" customWidth="1"/>
    <col min="8985" max="8985" width="30.7109375" bestFit="1" customWidth="1"/>
    <col min="9241" max="9241" width="30.7109375" bestFit="1" customWidth="1"/>
    <col min="9497" max="9497" width="30.7109375" bestFit="1" customWidth="1"/>
    <col min="9753" max="9753" width="30.7109375" bestFit="1" customWidth="1"/>
    <col min="10009" max="10009" width="30.7109375" bestFit="1" customWidth="1"/>
    <col min="10265" max="10265" width="30.7109375" bestFit="1" customWidth="1"/>
    <col min="10521" max="10521" width="30.7109375" bestFit="1" customWidth="1"/>
    <col min="10777" max="10777" width="30.7109375" bestFit="1" customWidth="1"/>
    <col min="11033" max="11033" width="30.7109375" bestFit="1" customWidth="1"/>
    <col min="11289" max="11289" width="30.7109375" bestFit="1" customWidth="1"/>
    <col min="11545" max="11545" width="30.7109375" bestFit="1" customWidth="1"/>
    <col min="11801" max="11801" width="30.7109375" bestFit="1" customWidth="1"/>
    <col min="12057" max="12057" width="30.7109375" bestFit="1" customWidth="1"/>
    <col min="12313" max="12313" width="30.7109375" bestFit="1" customWidth="1"/>
    <col min="12569" max="12569" width="30.7109375" bestFit="1" customWidth="1"/>
    <col min="12825" max="12825" width="30.7109375" bestFit="1" customWidth="1"/>
    <col min="13081" max="13081" width="30.7109375" bestFit="1" customWidth="1"/>
    <col min="13337" max="13337" width="30.7109375" bestFit="1" customWidth="1"/>
    <col min="13593" max="13593" width="30.7109375" bestFit="1" customWidth="1"/>
    <col min="13849" max="13849" width="30.7109375" bestFit="1" customWidth="1"/>
    <col min="14105" max="14105" width="30.7109375" bestFit="1" customWidth="1"/>
    <col min="14361" max="14361" width="30.7109375" bestFit="1" customWidth="1"/>
    <col min="14617" max="14617" width="30.7109375" bestFit="1" customWidth="1"/>
    <col min="14873" max="14873" width="30.7109375" bestFit="1" customWidth="1"/>
    <col min="15129" max="15129" width="30.7109375" bestFit="1" customWidth="1"/>
    <col min="15385" max="15385" width="30.7109375" bestFit="1" customWidth="1"/>
    <col min="15641" max="15641" width="30.7109375" bestFit="1" customWidth="1"/>
    <col min="15897" max="15897" width="30.7109375" bestFit="1" customWidth="1"/>
    <col min="16153" max="16153" width="30.7109375" bestFit="1" customWidth="1"/>
  </cols>
  <sheetData>
    <row r="1" spans="1:84" s="1" customFormat="1" ht="13.5" thickBot="1" x14ac:dyDescent="0.25">
      <c r="A1" s="1">
        <v>1</v>
      </c>
      <c r="B1" s="1">
        <f>+A1+1</f>
        <v>2</v>
      </c>
      <c r="C1" s="1">
        <f t="shared" ref="C1:BI1" si="0">+B1+1</f>
        <v>3</v>
      </c>
      <c r="D1" s="1">
        <f t="shared" si="0"/>
        <v>4</v>
      </c>
      <c r="E1" s="1">
        <f t="shared" si="0"/>
        <v>5</v>
      </c>
      <c r="F1" s="1">
        <f t="shared" si="0"/>
        <v>6</v>
      </c>
      <c r="G1" s="1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1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1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1">
        <f t="shared" si="0"/>
        <v>57</v>
      </c>
      <c r="BF1" s="1">
        <f t="shared" si="0"/>
        <v>58</v>
      </c>
      <c r="BG1" s="1">
        <f t="shared" si="0"/>
        <v>59</v>
      </c>
      <c r="BH1" s="1">
        <f t="shared" si="0"/>
        <v>60</v>
      </c>
      <c r="BI1" s="1">
        <f t="shared" si="0"/>
        <v>61</v>
      </c>
    </row>
    <row r="2" spans="1:84" ht="61.5" thickTop="1" thickBo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4" t="s">
        <v>26</v>
      </c>
      <c r="AB2" s="4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109" t="s">
        <v>33</v>
      </c>
      <c r="AI2" s="3" t="s">
        <v>34</v>
      </c>
      <c r="AJ2" s="3" t="s">
        <v>35</v>
      </c>
      <c r="AK2" s="4" t="s">
        <v>36</v>
      </c>
      <c r="AL2" s="4" t="s">
        <v>37</v>
      </c>
      <c r="AM2" s="5" t="s">
        <v>38</v>
      </c>
      <c r="AN2" s="6" t="s">
        <v>39</v>
      </c>
      <c r="AO2" s="7" t="s">
        <v>40</v>
      </c>
      <c r="AP2" s="5" t="s">
        <v>41</v>
      </c>
      <c r="AQ2" s="6" t="s">
        <v>42</v>
      </c>
      <c r="AR2" s="5" t="s">
        <v>43</v>
      </c>
      <c r="AS2" s="6" t="s">
        <v>44</v>
      </c>
      <c r="AT2" s="8" t="s">
        <v>45</v>
      </c>
      <c r="AU2" s="7" t="s">
        <v>46</v>
      </c>
      <c r="AV2" s="7" t="s">
        <v>47</v>
      </c>
      <c r="AW2" s="7" t="s">
        <v>48</v>
      </c>
      <c r="AX2" s="9" t="s">
        <v>49</v>
      </c>
      <c r="AY2" s="10" t="s">
        <v>50</v>
      </c>
      <c r="AZ2" s="11" t="s">
        <v>51</v>
      </c>
      <c r="BA2" s="12" t="s">
        <v>52</v>
      </c>
      <c r="BB2" s="12" t="s">
        <v>53</v>
      </c>
      <c r="BC2" s="12" t="s">
        <v>54</v>
      </c>
      <c r="BD2" s="11" t="s">
        <v>55</v>
      </c>
      <c r="BE2" s="11" t="s">
        <v>56</v>
      </c>
      <c r="BF2" s="11" t="s">
        <v>57</v>
      </c>
      <c r="BG2" s="13" t="s">
        <v>58</v>
      </c>
      <c r="BH2" s="13" t="s">
        <v>59</v>
      </c>
      <c r="BI2" s="2" t="s">
        <v>0</v>
      </c>
      <c r="BJ2" s="15"/>
      <c r="BK2" s="110" t="s">
        <v>323</v>
      </c>
      <c r="BL2" s="110" t="s">
        <v>324</v>
      </c>
      <c r="BM2" s="110" t="s">
        <v>325</v>
      </c>
      <c r="BN2" s="110" t="s">
        <v>326</v>
      </c>
      <c r="BO2" s="110" t="s">
        <v>54</v>
      </c>
      <c r="BP2" s="14"/>
      <c r="BQ2" s="14"/>
      <c r="BR2" s="14"/>
      <c r="BS2" s="14"/>
      <c r="BT2" s="14"/>
      <c r="BU2" s="14"/>
      <c r="BV2" s="117" t="s">
        <v>1</v>
      </c>
      <c r="BW2" s="117" t="s">
        <v>332</v>
      </c>
      <c r="BX2" s="117" t="s">
        <v>333</v>
      </c>
      <c r="BY2" s="117" t="s">
        <v>334</v>
      </c>
      <c r="BZ2" s="117" t="s">
        <v>335</v>
      </c>
      <c r="CA2" s="117" t="s">
        <v>50</v>
      </c>
      <c r="CB2" s="120"/>
      <c r="CC2" s="14"/>
      <c r="CD2" s="14"/>
      <c r="CE2" s="14"/>
      <c r="CF2" s="14"/>
    </row>
    <row r="3" spans="1:84" ht="15.75" thickTop="1" x14ac:dyDescent="0.25">
      <c r="A3" s="15">
        <v>1</v>
      </c>
      <c r="B3" s="16">
        <v>1</v>
      </c>
      <c r="C3" s="17" t="s">
        <v>169</v>
      </c>
      <c r="D3" s="16" t="s">
        <v>60</v>
      </c>
      <c r="E3" s="321" t="s">
        <v>176</v>
      </c>
      <c r="F3" s="16" t="s">
        <v>60</v>
      </c>
      <c r="G3" s="16" t="s">
        <v>88</v>
      </c>
      <c r="H3" s="16">
        <v>0</v>
      </c>
      <c r="I3" s="16">
        <v>0</v>
      </c>
      <c r="J3" s="16" t="s">
        <v>60</v>
      </c>
      <c r="K3" s="16" t="s">
        <v>62</v>
      </c>
      <c r="L3" s="16">
        <v>0</v>
      </c>
      <c r="M3" s="16">
        <v>1</v>
      </c>
      <c r="N3" s="16" t="s">
        <v>60</v>
      </c>
      <c r="O3" s="16">
        <v>0</v>
      </c>
      <c r="P3" s="16" t="s">
        <v>60</v>
      </c>
      <c r="Q3" s="16">
        <v>0</v>
      </c>
      <c r="R3" s="16">
        <v>0</v>
      </c>
      <c r="S3" s="16" t="s">
        <v>177</v>
      </c>
      <c r="T3" s="16" t="s">
        <v>178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>
        <v>0</v>
      </c>
      <c r="AB3" s="16">
        <v>0</v>
      </c>
      <c r="AC3" s="16">
        <v>0</v>
      </c>
      <c r="AD3" s="16">
        <v>0</v>
      </c>
      <c r="AE3" s="16">
        <v>0</v>
      </c>
      <c r="AF3" s="16">
        <v>0</v>
      </c>
      <c r="AG3" s="16">
        <v>0</v>
      </c>
      <c r="AH3" s="16">
        <v>0</v>
      </c>
      <c r="AI3" s="16"/>
      <c r="AJ3" s="16"/>
      <c r="AK3" s="16"/>
      <c r="AL3" s="16"/>
      <c r="AM3" s="18">
        <v>0</v>
      </c>
      <c r="AN3" s="18">
        <v>0</v>
      </c>
      <c r="AO3" s="15" t="s">
        <v>60</v>
      </c>
      <c r="AP3" s="18"/>
      <c r="AQ3" s="18"/>
      <c r="AR3" s="18"/>
      <c r="AS3" s="18"/>
      <c r="AT3" s="19">
        <v>0</v>
      </c>
      <c r="AU3" s="15" t="s">
        <v>331</v>
      </c>
      <c r="AV3" s="15" t="str">
        <f t="shared" ref="AV3:AV17" si="1">+IF(M3&lt;&gt;0,VLOOKUP($P3,TRAFOS,4,0),"-")</f>
        <v>-</v>
      </c>
      <c r="AW3" s="15">
        <f>IF($L3&lt;250,0,IF($L3&lt;400,$M3*2,IF($L3&lt;600,$M3*4,$M3*6)))</f>
        <v>0</v>
      </c>
      <c r="AX3" s="1">
        <v>2</v>
      </c>
      <c r="AY3" s="1" t="str">
        <f t="shared" ref="AY3:AY63" si="2">+IF(P3&lt;&gt;0,VLOOKUP($P3,TRAFOS,3,0),"-")</f>
        <v>-</v>
      </c>
      <c r="AZ3" s="1" t="str">
        <f t="shared" ref="AZ3:AZ20" si="3">+IF(B3&lt;&gt;0,"NO","-")</f>
        <v>NO</v>
      </c>
      <c r="BA3" s="14" t="str">
        <f t="shared" ref="BA3:BA63" si="4">+IF($N3&lt;&gt;0,VLOOKUP($N3,POSTES,3,0),"-")</f>
        <v>-</v>
      </c>
      <c r="BB3" s="14" t="str">
        <f t="shared" ref="BB3:BB63" si="5">+IF($N3&lt;&gt;0,VLOOKUP($N3,POSTES,4,0),"-")</f>
        <v>-</v>
      </c>
      <c r="BC3" s="14" t="str">
        <f t="shared" ref="BC3:BC63" si="6">+IF($N3&lt;&gt;0,VLOOKUP($N3,POSTES,5,0),0)</f>
        <v>-</v>
      </c>
      <c r="BD3" s="14"/>
      <c r="BE3" s="15"/>
      <c r="BF3" s="15"/>
      <c r="BG3" s="15"/>
      <c r="BH3" s="15"/>
      <c r="BI3" s="14">
        <v>1</v>
      </c>
      <c r="BJ3" s="14"/>
      <c r="BK3" s="20" t="s">
        <v>63</v>
      </c>
      <c r="BL3" s="20" t="s">
        <v>64</v>
      </c>
      <c r="BM3" s="20" t="s">
        <v>65</v>
      </c>
      <c r="BN3" s="20" t="s">
        <v>66</v>
      </c>
      <c r="BO3" s="20">
        <v>8</v>
      </c>
      <c r="BP3" s="14"/>
      <c r="BQ3" s="14"/>
      <c r="BR3" s="14"/>
      <c r="BS3" s="14"/>
      <c r="BT3" s="14"/>
      <c r="BU3" s="14"/>
      <c r="BV3" s="118">
        <v>1</v>
      </c>
      <c r="BW3" s="119" t="s">
        <v>169</v>
      </c>
      <c r="BX3" s="119" t="s">
        <v>336</v>
      </c>
      <c r="BY3" s="118" t="s">
        <v>337</v>
      </c>
      <c r="BZ3" s="118" t="s">
        <v>338</v>
      </c>
      <c r="CA3" s="118" t="s">
        <v>339</v>
      </c>
      <c r="CB3" s="121"/>
      <c r="CC3" s="14"/>
      <c r="CD3" s="21">
        <f>+SUM(AM3:AN3)</f>
        <v>0</v>
      </c>
      <c r="CE3" s="21">
        <f>+SUM(AP3:AQ3)</f>
        <v>0</v>
      </c>
      <c r="CF3" s="21">
        <f>+SUM(AR3:AS3)</f>
        <v>0</v>
      </c>
    </row>
    <row r="4" spans="1:84" x14ac:dyDescent="0.25">
      <c r="A4" s="15">
        <f>+A3+1</f>
        <v>2</v>
      </c>
      <c r="B4" s="16">
        <v>1</v>
      </c>
      <c r="C4" s="17" t="s">
        <v>169</v>
      </c>
      <c r="D4" s="16" t="s">
        <v>60</v>
      </c>
      <c r="E4" s="16">
        <v>1</v>
      </c>
      <c r="F4" s="16" t="s">
        <v>67</v>
      </c>
      <c r="G4" s="16" t="s">
        <v>60</v>
      </c>
      <c r="H4" s="16">
        <v>1</v>
      </c>
      <c r="I4" s="16">
        <v>0</v>
      </c>
      <c r="J4" s="16" t="s">
        <v>171</v>
      </c>
      <c r="K4" s="16" t="s">
        <v>62</v>
      </c>
      <c r="L4" s="16">
        <v>22.2</v>
      </c>
      <c r="M4" s="16">
        <v>1</v>
      </c>
      <c r="N4" s="16" t="s">
        <v>172</v>
      </c>
      <c r="O4" s="16">
        <v>1</v>
      </c>
      <c r="P4" s="16" t="s">
        <v>60</v>
      </c>
      <c r="Q4" s="16">
        <v>0</v>
      </c>
      <c r="R4" s="16">
        <v>0</v>
      </c>
      <c r="S4" s="16" t="s">
        <v>180</v>
      </c>
      <c r="T4" s="16" t="s">
        <v>181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1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/>
      <c r="AJ4" s="16"/>
      <c r="AK4" s="16">
        <v>0</v>
      </c>
      <c r="AL4" s="16">
        <v>0</v>
      </c>
      <c r="AM4" s="18">
        <v>1</v>
      </c>
      <c r="AN4" s="18">
        <v>0</v>
      </c>
      <c r="AO4" s="15" t="s">
        <v>555</v>
      </c>
      <c r="AP4" s="18">
        <v>1</v>
      </c>
      <c r="AQ4" s="18">
        <v>0</v>
      </c>
      <c r="AR4" s="18">
        <v>1</v>
      </c>
      <c r="AS4" s="18">
        <v>0</v>
      </c>
      <c r="AT4" s="19">
        <v>0</v>
      </c>
      <c r="AU4" s="15" t="s">
        <v>331</v>
      </c>
      <c r="AV4" s="15" t="str">
        <f t="shared" si="1"/>
        <v>-</v>
      </c>
      <c r="AW4" s="15">
        <f t="shared" ref="AW4:AW63" si="7">IF($L4&lt;250,0,IF($L4&lt;400,$M4*2,IF($L4&lt;600,$M4*4,$M4*6)))</f>
        <v>0</v>
      </c>
      <c r="AX4" s="1">
        <v>2</v>
      </c>
      <c r="AY4" s="1" t="str">
        <f t="shared" si="2"/>
        <v>-</v>
      </c>
      <c r="AZ4" s="1" t="str">
        <f t="shared" si="3"/>
        <v>NO</v>
      </c>
      <c r="BA4" s="14" t="str">
        <f t="shared" si="4"/>
        <v>CAC</v>
      </c>
      <c r="BB4" s="14" t="str">
        <f t="shared" si="5"/>
        <v>12/300</v>
      </c>
      <c r="BC4" s="14">
        <f t="shared" si="6"/>
        <v>12</v>
      </c>
      <c r="BD4" s="14"/>
      <c r="BE4" s="15"/>
      <c r="BF4" s="15"/>
      <c r="BG4" s="15"/>
      <c r="BH4" s="15"/>
      <c r="BI4" s="14">
        <f>+BI3+1</f>
        <v>2</v>
      </c>
      <c r="BJ4" s="14"/>
      <c r="BK4" s="20" t="s">
        <v>68</v>
      </c>
      <c r="BL4" s="20" t="s">
        <v>69</v>
      </c>
      <c r="BM4" s="20" t="s">
        <v>65</v>
      </c>
      <c r="BN4" s="20" t="s">
        <v>70</v>
      </c>
      <c r="BO4" s="20">
        <v>11</v>
      </c>
      <c r="BP4" s="14"/>
      <c r="BQ4" s="22" t="s">
        <v>71</v>
      </c>
      <c r="BR4" s="22" t="s">
        <v>72</v>
      </c>
      <c r="BS4" s="22" t="s">
        <v>50</v>
      </c>
      <c r="BT4" s="22" t="s">
        <v>73</v>
      </c>
      <c r="BU4" s="113"/>
      <c r="BV4" s="118">
        <v>2</v>
      </c>
      <c r="BW4" s="119" t="s">
        <v>340</v>
      </c>
      <c r="BX4" s="119" t="s">
        <v>336</v>
      </c>
      <c r="BY4" s="118" t="s">
        <v>337</v>
      </c>
      <c r="BZ4" s="118" t="s">
        <v>338</v>
      </c>
      <c r="CA4" s="118" t="s">
        <v>341</v>
      </c>
      <c r="CB4" s="121"/>
      <c r="CC4" s="14"/>
      <c r="CD4" s="21">
        <f t="shared" ref="CD4:CD68" si="8">+SUM(AM4:AN4)</f>
        <v>1</v>
      </c>
      <c r="CE4" s="21">
        <f t="shared" ref="CE4:CE68" si="9">+SUM(AP4:AQ4)</f>
        <v>1</v>
      </c>
      <c r="CF4" s="21">
        <f t="shared" ref="CF4:CF68" si="10">+SUM(AR4:AS4)</f>
        <v>1</v>
      </c>
    </row>
    <row r="5" spans="1:84" x14ac:dyDescent="0.25">
      <c r="A5" s="15">
        <f t="shared" ref="A5:A69" si="11">+A4+1</f>
        <v>3</v>
      </c>
      <c r="B5" s="16">
        <v>1</v>
      </c>
      <c r="C5" s="17" t="s">
        <v>169</v>
      </c>
      <c r="D5" s="16" t="s">
        <v>60</v>
      </c>
      <c r="E5" s="16">
        <v>2</v>
      </c>
      <c r="F5" s="16" t="s">
        <v>67</v>
      </c>
      <c r="G5" s="16" t="s">
        <v>60</v>
      </c>
      <c r="H5" s="16">
        <v>1</v>
      </c>
      <c r="I5" s="16">
        <v>0</v>
      </c>
      <c r="J5" s="16" t="s">
        <v>171</v>
      </c>
      <c r="K5" s="16" t="s">
        <v>62</v>
      </c>
      <c r="L5" s="16">
        <v>45.3</v>
      </c>
      <c r="M5" s="16">
        <v>1</v>
      </c>
      <c r="N5" s="16" t="s">
        <v>172</v>
      </c>
      <c r="O5" s="16">
        <v>1</v>
      </c>
      <c r="P5" s="16" t="s">
        <v>60</v>
      </c>
      <c r="Q5" s="16">
        <v>0</v>
      </c>
      <c r="R5" s="16">
        <v>0</v>
      </c>
      <c r="S5" s="16" t="s">
        <v>182</v>
      </c>
      <c r="T5" s="16" t="s">
        <v>183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1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/>
      <c r="AJ5" s="16"/>
      <c r="AK5" s="16">
        <v>0</v>
      </c>
      <c r="AL5" s="16">
        <v>0</v>
      </c>
      <c r="AM5" s="18">
        <v>1</v>
      </c>
      <c r="AN5" s="18">
        <v>0</v>
      </c>
      <c r="AO5" s="15" t="s">
        <v>555</v>
      </c>
      <c r="AP5" s="18">
        <v>1</v>
      </c>
      <c r="AQ5" s="18">
        <v>0</v>
      </c>
      <c r="AR5" s="18">
        <v>1</v>
      </c>
      <c r="AS5" s="18">
        <v>0</v>
      </c>
      <c r="AT5" s="19">
        <v>0</v>
      </c>
      <c r="AU5" s="15" t="s">
        <v>331</v>
      </c>
      <c r="AV5" s="15" t="str">
        <f t="shared" si="1"/>
        <v>-</v>
      </c>
      <c r="AW5" s="15">
        <f t="shared" si="7"/>
        <v>0</v>
      </c>
      <c r="AX5" s="1">
        <v>2</v>
      </c>
      <c r="AY5" s="1" t="str">
        <f t="shared" si="2"/>
        <v>-</v>
      </c>
      <c r="AZ5" s="1" t="str">
        <f t="shared" si="3"/>
        <v>NO</v>
      </c>
      <c r="BA5" s="14" t="str">
        <f t="shared" si="4"/>
        <v>CAC</v>
      </c>
      <c r="BB5" s="14" t="str">
        <f t="shared" si="5"/>
        <v>12/300</v>
      </c>
      <c r="BC5" s="14">
        <f t="shared" si="6"/>
        <v>12</v>
      </c>
      <c r="BD5" s="14"/>
      <c r="BE5" s="15"/>
      <c r="BF5" s="15"/>
      <c r="BG5" s="15"/>
      <c r="BH5" s="15"/>
      <c r="BI5" s="14">
        <f t="shared" ref="BI5:BI69" si="12">+BI4+1</f>
        <v>3</v>
      </c>
      <c r="BJ5" s="14"/>
      <c r="BK5" s="20" t="s">
        <v>75</v>
      </c>
      <c r="BL5" s="20" t="s">
        <v>69</v>
      </c>
      <c r="BM5" s="20" t="s">
        <v>65</v>
      </c>
      <c r="BN5" s="20" t="s">
        <v>76</v>
      </c>
      <c r="BO5" s="20">
        <v>12</v>
      </c>
      <c r="BP5" s="14"/>
      <c r="BQ5" s="112" t="s">
        <v>77</v>
      </c>
      <c r="BR5" s="23">
        <v>5</v>
      </c>
      <c r="BS5" s="23" t="s">
        <v>78</v>
      </c>
      <c r="BT5" s="23" t="s">
        <v>79</v>
      </c>
      <c r="BU5" s="114"/>
      <c r="BV5" s="118">
        <v>3</v>
      </c>
      <c r="BW5" s="119" t="s">
        <v>175</v>
      </c>
      <c r="BX5" s="119" t="s">
        <v>336</v>
      </c>
      <c r="BY5" s="118" t="s">
        <v>337</v>
      </c>
      <c r="BZ5" s="118" t="s">
        <v>338</v>
      </c>
      <c r="CA5" s="118" t="s">
        <v>341</v>
      </c>
      <c r="CB5" s="121"/>
      <c r="CC5" s="14"/>
      <c r="CD5" s="21">
        <f t="shared" si="8"/>
        <v>1</v>
      </c>
      <c r="CE5" s="21">
        <f t="shared" si="9"/>
        <v>1</v>
      </c>
      <c r="CF5" s="21">
        <f t="shared" si="10"/>
        <v>1</v>
      </c>
    </row>
    <row r="6" spans="1:84" x14ac:dyDescent="0.25">
      <c r="A6" s="15">
        <f t="shared" si="11"/>
        <v>4</v>
      </c>
      <c r="B6" s="16">
        <v>1</v>
      </c>
      <c r="C6" s="17" t="s">
        <v>169</v>
      </c>
      <c r="D6" s="16" t="s">
        <v>170</v>
      </c>
      <c r="E6" s="16">
        <v>3</v>
      </c>
      <c r="F6" s="16" t="s">
        <v>74</v>
      </c>
      <c r="G6" s="16" t="s">
        <v>85</v>
      </c>
      <c r="H6" s="16">
        <v>0</v>
      </c>
      <c r="I6" s="16">
        <v>0</v>
      </c>
      <c r="J6" s="16" t="s">
        <v>546</v>
      </c>
      <c r="K6" s="16" t="s">
        <v>62</v>
      </c>
      <c r="L6" s="16">
        <v>29.8</v>
      </c>
      <c r="M6" s="16">
        <v>1</v>
      </c>
      <c r="N6" s="16" t="s">
        <v>172</v>
      </c>
      <c r="O6" s="16">
        <v>1</v>
      </c>
      <c r="P6" s="111" t="s">
        <v>77</v>
      </c>
      <c r="Q6" s="16">
        <v>1</v>
      </c>
      <c r="R6" s="16">
        <v>1</v>
      </c>
      <c r="S6" s="16" t="s">
        <v>184</v>
      </c>
      <c r="T6" s="16" t="s">
        <v>185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/>
      <c r="AJ6" s="16"/>
      <c r="AK6" s="16"/>
      <c r="AL6" s="16"/>
      <c r="AM6" s="18">
        <v>1</v>
      </c>
      <c r="AN6" s="18">
        <v>0</v>
      </c>
      <c r="AO6" s="15" t="s">
        <v>555</v>
      </c>
      <c r="AP6" s="18"/>
      <c r="AQ6" s="18"/>
      <c r="AR6" s="18">
        <v>1</v>
      </c>
      <c r="AS6" s="18">
        <v>0</v>
      </c>
      <c r="AT6" s="19">
        <v>0</v>
      </c>
      <c r="AU6" s="15" t="s">
        <v>331</v>
      </c>
      <c r="AV6" s="15" t="str">
        <f t="shared" si="1"/>
        <v>2A-K</v>
      </c>
      <c r="AW6" s="15">
        <f t="shared" si="7"/>
        <v>0</v>
      </c>
      <c r="AX6" s="1">
        <v>2</v>
      </c>
      <c r="AY6" s="1" t="str">
        <f t="shared" si="2"/>
        <v>13,2kV</v>
      </c>
      <c r="AZ6" s="1" t="str">
        <f t="shared" si="3"/>
        <v>NO</v>
      </c>
      <c r="BA6" s="14" t="str">
        <f t="shared" si="4"/>
        <v>CAC</v>
      </c>
      <c r="BB6" s="14" t="str">
        <f t="shared" si="5"/>
        <v>12/300</v>
      </c>
      <c r="BC6" s="14">
        <f t="shared" si="6"/>
        <v>12</v>
      </c>
      <c r="BD6" s="14"/>
      <c r="BE6" s="15"/>
      <c r="BF6" s="15"/>
      <c r="BG6" s="15"/>
      <c r="BH6" s="15"/>
      <c r="BI6" s="14">
        <f t="shared" si="12"/>
        <v>4</v>
      </c>
      <c r="BJ6" s="14"/>
      <c r="BK6" s="24" t="s">
        <v>214</v>
      </c>
      <c r="BL6" s="20" t="s">
        <v>69</v>
      </c>
      <c r="BM6" s="20" t="s">
        <v>65</v>
      </c>
      <c r="BN6" s="20" t="s">
        <v>320</v>
      </c>
      <c r="BO6" s="20">
        <v>12</v>
      </c>
      <c r="BP6" s="14"/>
      <c r="BQ6" s="23" t="s">
        <v>81</v>
      </c>
      <c r="BR6" s="23">
        <v>10</v>
      </c>
      <c r="BS6" s="23" t="s">
        <v>78</v>
      </c>
      <c r="BT6" s="23" t="s">
        <v>79</v>
      </c>
      <c r="BU6" s="114"/>
      <c r="BV6" s="118">
        <v>4</v>
      </c>
      <c r="BW6" s="119" t="s">
        <v>342</v>
      </c>
      <c r="BX6" s="119" t="s">
        <v>336</v>
      </c>
      <c r="BY6" s="118" t="s">
        <v>343</v>
      </c>
      <c r="BZ6" s="118" t="s">
        <v>344</v>
      </c>
      <c r="CA6" s="118" t="s">
        <v>341</v>
      </c>
      <c r="CB6" s="121"/>
      <c r="CC6" s="14"/>
      <c r="CD6" s="21">
        <f t="shared" si="8"/>
        <v>1</v>
      </c>
      <c r="CE6" s="21">
        <f t="shared" si="9"/>
        <v>0</v>
      </c>
      <c r="CF6" s="21">
        <f t="shared" si="10"/>
        <v>1</v>
      </c>
    </row>
    <row r="7" spans="1:84" x14ac:dyDescent="0.25">
      <c r="A7" s="15">
        <f t="shared" si="11"/>
        <v>5</v>
      </c>
      <c r="B7" s="16">
        <v>2</v>
      </c>
      <c r="C7" s="17" t="s">
        <v>340</v>
      </c>
      <c r="D7" s="16" t="s">
        <v>60</v>
      </c>
      <c r="E7" s="321" t="s">
        <v>176</v>
      </c>
      <c r="F7" s="16" t="s">
        <v>60</v>
      </c>
      <c r="G7" s="16" t="s">
        <v>88</v>
      </c>
      <c r="H7" s="16">
        <v>0</v>
      </c>
      <c r="I7" s="16">
        <v>0</v>
      </c>
      <c r="J7" s="16" t="s">
        <v>60</v>
      </c>
      <c r="K7" s="16" t="s">
        <v>62</v>
      </c>
      <c r="L7" s="16">
        <v>0</v>
      </c>
      <c r="M7" s="16">
        <v>1</v>
      </c>
      <c r="N7" s="16" t="s">
        <v>60</v>
      </c>
      <c r="O7" s="16">
        <v>0</v>
      </c>
      <c r="P7" s="16" t="s">
        <v>60</v>
      </c>
      <c r="Q7" s="16">
        <v>0</v>
      </c>
      <c r="R7" s="16">
        <v>0</v>
      </c>
      <c r="S7" s="16" t="s">
        <v>186</v>
      </c>
      <c r="T7" s="16" t="s">
        <v>187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/>
      <c r="AJ7" s="16"/>
      <c r="AK7" s="16"/>
      <c r="AL7" s="16"/>
      <c r="AM7" s="18">
        <v>0</v>
      </c>
      <c r="AN7" s="18">
        <v>0</v>
      </c>
      <c r="AO7" s="15" t="s">
        <v>60</v>
      </c>
      <c r="AP7" s="18"/>
      <c r="AQ7" s="18"/>
      <c r="AR7" s="18"/>
      <c r="AS7" s="18"/>
      <c r="AT7" s="19">
        <v>0</v>
      </c>
      <c r="AU7" s="15" t="s">
        <v>331</v>
      </c>
      <c r="AV7" s="15" t="str">
        <f t="shared" si="1"/>
        <v>-</v>
      </c>
      <c r="AW7" s="15">
        <f t="shared" si="7"/>
        <v>0</v>
      </c>
      <c r="AX7" s="1">
        <v>2</v>
      </c>
      <c r="AY7" s="1" t="str">
        <f t="shared" si="2"/>
        <v>-</v>
      </c>
      <c r="AZ7" s="1" t="str">
        <f t="shared" si="3"/>
        <v>NO</v>
      </c>
      <c r="BA7" s="14" t="str">
        <f t="shared" si="4"/>
        <v>-</v>
      </c>
      <c r="BB7" s="14" t="str">
        <f t="shared" si="5"/>
        <v>-</v>
      </c>
      <c r="BC7" s="14" t="str">
        <f t="shared" si="6"/>
        <v>-</v>
      </c>
      <c r="BD7" s="14"/>
      <c r="BE7" s="15"/>
      <c r="BF7" s="15"/>
      <c r="BG7" s="15"/>
      <c r="BH7" s="15"/>
      <c r="BI7" s="14">
        <f t="shared" si="12"/>
        <v>5</v>
      </c>
      <c r="BJ7" s="14"/>
      <c r="BK7" s="24" t="s">
        <v>172</v>
      </c>
      <c r="BL7" s="20" t="s">
        <v>69</v>
      </c>
      <c r="BM7" s="20" t="s">
        <v>65</v>
      </c>
      <c r="BN7" s="20" t="s">
        <v>76</v>
      </c>
      <c r="BO7" s="20">
        <v>12</v>
      </c>
      <c r="BP7" s="14"/>
      <c r="BQ7" s="23" t="s">
        <v>82</v>
      </c>
      <c r="BR7" s="23">
        <v>15</v>
      </c>
      <c r="BS7" s="23" t="s">
        <v>78</v>
      </c>
      <c r="BT7" s="23" t="s">
        <v>83</v>
      </c>
      <c r="BU7" s="114"/>
      <c r="BV7" s="118">
        <v>5</v>
      </c>
      <c r="BW7" s="119" t="s">
        <v>345</v>
      </c>
      <c r="BX7" s="119" t="s">
        <v>336</v>
      </c>
      <c r="BY7" s="118" t="s">
        <v>343</v>
      </c>
      <c r="BZ7" s="118" t="s">
        <v>344</v>
      </c>
      <c r="CA7" s="118" t="s">
        <v>341</v>
      </c>
      <c r="CB7" s="121"/>
      <c r="CC7" s="14"/>
      <c r="CD7" s="21">
        <f t="shared" si="8"/>
        <v>0</v>
      </c>
      <c r="CE7" s="21">
        <f t="shared" si="9"/>
        <v>0</v>
      </c>
      <c r="CF7" s="21">
        <f t="shared" si="10"/>
        <v>0</v>
      </c>
    </row>
    <row r="8" spans="1:84" x14ac:dyDescent="0.25">
      <c r="A8" s="15">
        <f t="shared" si="11"/>
        <v>6</v>
      </c>
      <c r="B8" s="16">
        <v>2</v>
      </c>
      <c r="C8" s="17" t="s">
        <v>340</v>
      </c>
      <c r="D8" s="16" t="s">
        <v>60</v>
      </c>
      <c r="E8" s="16">
        <v>1</v>
      </c>
      <c r="F8" s="16" t="s">
        <v>67</v>
      </c>
      <c r="G8" s="16" t="s">
        <v>60</v>
      </c>
      <c r="H8" s="16">
        <v>1</v>
      </c>
      <c r="I8" s="16">
        <v>0</v>
      </c>
      <c r="J8" s="16" t="s">
        <v>171</v>
      </c>
      <c r="K8" s="16" t="s">
        <v>62</v>
      </c>
      <c r="L8" s="16">
        <v>29</v>
      </c>
      <c r="M8" s="16">
        <v>1</v>
      </c>
      <c r="N8" s="16" t="s">
        <v>172</v>
      </c>
      <c r="O8" s="16">
        <v>1</v>
      </c>
      <c r="P8" s="16" t="s">
        <v>60</v>
      </c>
      <c r="Q8" s="16">
        <v>0</v>
      </c>
      <c r="R8" s="16">
        <v>0</v>
      </c>
      <c r="S8" s="16" t="s">
        <v>188</v>
      </c>
      <c r="T8" s="16" t="s">
        <v>189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1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/>
      <c r="AJ8" s="16"/>
      <c r="AK8" s="16">
        <v>0</v>
      </c>
      <c r="AL8" s="16">
        <v>0</v>
      </c>
      <c r="AM8" s="18">
        <v>1</v>
      </c>
      <c r="AN8" s="18">
        <v>0</v>
      </c>
      <c r="AO8" s="15" t="s">
        <v>555</v>
      </c>
      <c r="AP8" s="18">
        <v>1</v>
      </c>
      <c r="AQ8" s="18">
        <v>0</v>
      </c>
      <c r="AR8" s="18">
        <v>1</v>
      </c>
      <c r="AS8" s="18">
        <v>0</v>
      </c>
      <c r="AT8" s="19">
        <v>4</v>
      </c>
      <c r="AU8" s="15" t="s">
        <v>331</v>
      </c>
      <c r="AV8" s="15" t="str">
        <f t="shared" si="1"/>
        <v>-</v>
      </c>
      <c r="AW8" s="15">
        <f t="shared" si="7"/>
        <v>0</v>
      </c>
      <c r="AX8" s="1">
        <v>2</v>
      </c>
      <c r="AY8" s="1" t="str">
        <f t="shared" si="2"/>
        <v>-</v>
      </c>
      <c r="AZ8" s="1" t="str">
        <f t="shared" si="3"/>
        <v>NO</v>
      </c>
      <c r="BA8" s="14" t="str">
        <f t="shared" si="4"/>
        <v>CAC</v>
      </c>
      <c r="BB8" s="14" t="str">
        <f t="shared" si="5"/>
        <v>12/300</v>
      </c>
      <c r="BC8" s="14">
        <f t="shared" si="6"/>
        <v>12</v>
      </c>
      <c r="BD8" s="14"/>
      <c r="BE8" s="15"/>
      <c r="BF8" s="15"/>
      <c r="BG8" s="15"/>
      <c r="BH8" s="15"/>
      <c r="BI8" s="14">
        <f t="shared" si="12"/>
        <v>6</v>
      </c>
      <c r="BJ8" s="14"/>
      <c r="BK8" s="24" t="s">
        <v>274</v>
      </c>
      <c r="BL8" s="20" t="s">
        <v>69</v>
      </c>
      <c r="BM8" s="20" t="s">
        <v>65</v>
      </c>
      <c r="BN8" s="20" t="s">
        <v>321</v>
      </c>
      <c r="BO8" s="20">
        <v>13</v>
      </c>
      <c r="BP8" s="14"/>
      <c r="BQ8" s="23" t="s">
        <v>84</v>
      </c>
      <c r="BR8" s="23">
        <v>25</v>
      </c>
      <c r="BS8" s="23" t="s">
        <v>78</v>
      </c>
      <c r="BT8" s="23" t="s">
        <v>83</v>
      </c>
      <c r="BU8" s="114"/>
      <c r="BV8" s="118">
        <v>6</v>
      </c>
      <c r="BW8" s="119" t="s">
        <v>204</v>
      </c>
      <c r="BX8" s="119" t="s">
        <v>336</v>
      </c>
      <c r="BY8" s="118" t="s">
        <v>343</v>
      </c>
      <c r="BZ8" s="118" t="s">
        <v>344</v>
      </c>
      <c r="CA8" s="118" t="s">
        <v>341</v>
      </c>
      <c r="CB8" s="121"/>
      <c r="CC8" s="14"/>
      <c r="CD8" s="21">
        <f t="shared" si="8"/>
        <v>1</v>
      </c>
      <c r="CE8" s="21">
        <f t="shared" si="9"/>
        <v>1</v>
      </c>
      <c r="CF8" s="21">
        <f t="shared" si="10"/>
        <v>1</v>
      </c>
    </row>
    <row r="9" spans="1:84" x14ac:dyDescent="0.25">
      <c r="A9" s="15">
        <f t="shared" si="11"/>
        <v>7</v>
      </c>
      <c r="B9" s="16">
        <v>2</v>
      </c>
      <c r="C9" s="17" t="s">
        <v>340</v>
      </c>
      <c r="D9" s="16" t="s">
        <v>60</v>
      </c>
      <c r="E9" s="16">
        <v>2</v>
      </c>
      <c r="F9" s="16" t="s">
        <v>105</v>
      </c>
      <c r="G9" s="16" t="s">
        <v>60</v>
      </c>
      <c r="H9" s="16">
        <v>1</v>
      </c>
      <c r="I9" s="16">
        <v>0</v>
      </c>
      <c r="J9" s="16" t="s">
        <v>171</v>
      </c>
      <c r="K9" s="16" t="s">
        <v>62</v>
      </c>
      <c r="L9" s="16">
        <v>115.4</v>
      </c>
      <c r="M9" s="16">
        <v>1</v>
      </c>
      <c r="N9" s="16" t="s">
        <v>172</v>
      </c>
      <c r="O9" s="16">
        <v>1</v>
      </c>
      <c r="P9" s="16" t="s">
        <v>60</v>
      </c>
      <c r="Q9" s="16">
        <v>0</v>
      </c>
      <c r="R9" s="16">
        <v>0</v>
      </c>
      <c r="S9" s="16" t="s">
        <v>190</v>
      </c>
      <c r="T9" s="16" t="s">
        <v>191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1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/>
      <c r="AJ9" s="16"/>
      <c r="AK9" s="16">
        <v>0</v>
      </c>
      <c r="AL9" s="16">
        <v>0</v>
      </c>
      <c r="AM9" s="18">
        <v>1</v>
      </c>
      <c r="AN9" s="18">
        <v>0</v>
      </c>
      <c r="AO9" s="15" t="s">
        <v>555</v>
      </c>
      <c r="AP9" s="18">
        <v>1</v>
      </c>
      <c r="AQ9" s="18">
        <v>0</v>
      </c>
      <c r="AR9" s="18">
        <v>1</v>
      </c>
      <c r="AS9" s="18">
        <v>0</v>
      </c>
      <c r="AT9" s="19">
        <v>0</v>
      </c>
      <c r="AU9" s="15" t="s">
        <v>331</v>
      </c>
      <c r="AV9" s="15" t="str">
        <f t="shared" si="1"/>
        <v>-</v>
      </c>
      <c r="AW9" s="15">
        <f t="shared" si="7"/>
        <v>0</v>
      </c>
      <c r="AX9" s="1">
        <v>2</v>
      </c>
      <c r="AY9" s="1" t="str">
        <f t="shared" si="2"/>
        <v>-</v>
      </c>
      <c r="AZ9" s="1" t="str">
        <f t="shared" si="3"/>
        <v>NO</v>
      </c>
      <c r="BA9" s="14" t="str">
        <f t="shared" si="4"/>
        <v>CAC</v>
      </c>
      <c r="BB9" s="14" t="str">
        <f t="shared" si="5"/>
        <v>12/300</v>
      </c>
      <c r="BC9" s="14">
        <f t="shared" si="6"/>
        <v>12</v>
      </c>
      <c r="BD9" s="14"/>
      <c r="BE9" s="15"/>
      <c r="BF9" s="15"/>
      <c r="BG9" s="15"/>
      <c r="BH9" s="15"/>
      <c r="BI9" s="14">
        <f t="shared" si="12"/>
        <v>7</v>
      </c>
      <c r="BJ9" s="14"/>
      <c r="BK9" s="24" t="s">
        <v>252</v>
      </c>
      <c r="BL9" s="20" t="s">
        <v>69</v>
      </c>
      <c r="BM9" s="20" t="s">
        <v>65</v>
      </c>
      <c r="BN9" s="20" t="s">
        <v>322</v>
      </c>
      <c r="BO9" s="20">
        <v>13</v>
      </c>
      <c r="BP9" s="14"/>
      <c r="BQ9" s="26" t="s">
        <v>60</v>
      </c>
      <c r="BR9" s="26" t="s">
        <v>60</v>
      </c>
      <c r="BS9" s="26" t="s">
        <v>60</v>
      </c>
      <c r="BT9" s="26" t="s">
        <v>60</v>
      </c>
      <c r="BU9" s="115"/>
      <c r="BV9" s="118">
        <v>7</v>
      </c>
      <c r="BW9" s="119" t="s">
        <v>209</v>
      </c>
      <c r="BX9" s="119" t="s">
        <v>336</v>
      </c>
      <c r="BY9" s="118" t="s">
        <v>343</v>
      </c>
      <c r="BZ9" s="118" t="s">
        <v>344</v>
      </c>
      <c r="CA9" s="118" t="s">
        <v>341</v>
      </c>
      <c r="CB9" s="121"/>
      <c r="CC9" s="14"/>
      <c r="CD9" s="21">
        <f t="shared" si="8"/>
        <v>1</v>
      </c>
      <c r="CE9" s="21">
        <f t="shared" si="9"/>
        <v>1</v>
      </c>
      <c r="CF9" s="21">
        <f t="shared" si="10"/>
        <v>1</v>
      </c>
    </row>
    <row r="10" spans="1:84" x14ac:dyDescent="0.25">
      <c r="A10" s="15">
        <f t="shared" si="11"/>
        <v>8</v>
      </c>
      <c r="B10" s="16">
        <v>2</v>
      </c>
      <c r="C10" s="17" t="s">
        <v>340</v>
      </c>
      <c r="D10" s="16" t="s">
        <v>60</v>
      </c>
      <c r="E10" s="16">
        <v>3</v>
      </c>
      <c r="F10" s="16" t="s">
        <v>67</v>
      </c>
      <c r="G10" s="16" t="s">
        <v>60</v>
      </c>
      <c r="H10" s="16">
        <v>1</v>
      </c>
      <c r="I10" s="16">
        <v>0</v>
      </c>
      <c r="J10" s="16" t="s">
        <v>171</v>
      </c>
      <c r="K10" s="16" t="s">
        <v>62</v>
      </c>
      <c r="L10" s="16">
        <v>63.1</v>
      </c>
      <c r="M10" s="16">
        <v>1</v>
      </c>
      <c r="N10" s="16" t="s">
        <v>172</v>
      </c>
      <c r="O10" s="16">
        <v>1</v>
      </c>
      <c r="P10" s="16" t="s">
        <v>60</v>
      </c>
      <c r="Q10" s="16">
        <v>0</v>
      </c>
      <c r="R10" s="16">
        <v>0</v>
      </c>
      <c r="S10" s="16" t="s">
        <v>192</v>
      </c>
      <c r="T10" s="16" t="s">
        <v>193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1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/>
      <c r="AJ10" s="16"/>
      <c r="AK10" s="16">
        <v>0</v>
      </c>
      <c r="AL10" s="16">
        <v>0</v>
      </c>
      <c r="AM10" s="18">
        <v>1</v>
      </c>
      <c r="AN10" s="18">
        <v>0</v>
      </c>
      <c r="AO10" s="15" t="s">
        <v>555</v>
      </c>
      <c r="AP10" s="18">
        <v>1</v>
      </c>
      <c r="AQ10" s="18">
        <v>0</v>
      </c>
      <c r="AR10" s="18">
        <v>1</v>
      </c>
      <c r="AS10" s="18">
        <v>0</v>
      </c>
      <c r="AT10" s="19">
        <v>2</v>
      </c>
      <c r="AU10" s="15" t="s">
        <v>331</v>
      </c>
      <c r="AV10" s="15" t="str">
        <f t="shared" si="1"/>
        <v>-</v>
      </c>
      <c r="AW10" s="15">
        <f t="shared" si="7"/>
        <v>0</v>
      </c>
      <c r="AX10" s="1">
        <v>2</v>
      </c>
      <c r="AY10" s="1" t="str">
        <f t="shared" si="2"/>
        <v>-</v>
      </c>
      <c r="AZ10" s="1" t="str">
        <f t="shared" si="3"/>
        <v>NO</v>
      </c>
      <c r="BA10" s="14" t="str">
        <f t="shared" si="4"/>
        <v>CAC</v>
      </c>
      <c r="BB10" s="14" t="str">
        <f t="shared" si="5"/>
        <v>12/300</v>
      </c>
      <c r="BC10" s="14">
        <f t="shared" si="6"/>
        <v>12</v>
      </c>
      <c r="BD10" s="14"/>
      <c r="BE10" s="15"/>
      <c r="BF10" s="15"/>
      <c r="BG10" s="15"/>
      <c r="BH10" s="15"/>
      <c r="BI10" s="14">
        <f t="shared" si="12"/>
        <v>8</v>
      </c>
      <c r="BJ10" s="14"/>
      <c r="BK10" s="24" t="s">
        <v>86</v>
      </c>
      <c r="BL10" s="20" t="s">
        <v>69</v>
      </c>
      <c r="BM10" s="20" t="s">
        <v>80</v>
      </c>
      <c r="BN10" s="20" t="s">
        <v>87</v>
      </c>
      <c r="BO10" s="20">
        <v>12</v>
      </c>
      <c r="BP10" s="14"/>
      <c r="BQ10" s="27" t="s">
        <v>218</v>
      </c>
      <c r="BR10" s="23">
        <v>5</v>
      </c>
      <c r="BS10" s="27" t="s">
        <v>93</v>
      </c>
      <c r="BT10" s="23" t="s">
        <v>79</v>
      </c>
      <c r="BU10" s="114"/>
      <c r="BV10" s="118">
        <v>8</v>
      </c>
      <c r="BW10" s="119" t="s">
        <v>346</v>
      </c>
      <c r="BX10" s="119" t="s">
        <v>336</v>
      </c>
      <c r="BY10" s="118" t="s">
        <v>343</v>
      </c>
      <c r="BZ10" s="118" t="s">
        <v>344</v>
      </c>
      <c r="CA10" s="118" t="s">
        <v>341</v>
      </c>
      <c r="CB10" s="121"/>
      <c r="CC10" s="14"/>
      <c r="CD10" s="21">
        <f t="shared" si="8"/>
        <v>1</v>
      </c>
      <c r="CE10" s="21">
        <f t="shared" si="9"/>
        <v>1</v>
      </c>
      <c r="CF10" s="21">
        <f t="shared" si="10"/>
        <v>1</v>
      </c>
    </row>
    <row r="11" spans="1:84" x14ac:dyDescent="0.25">
      <c r="A11" s="15">
        <f t="shared" si="11"/>
        <v>9</v>
      </c>
      <c r="B11" s="16">
        <v>2</v>
      </c>
      <c r="C11" s="17" t="s">
        <v>340</v>
      </c>
      <c r="D11" s="16" t="s">
        <v>60</v>
      </c>
      <c r="E11" s="16">
        <v>4</v>
      </c>
      <c r="F11" s="16" t="s">
        <v>105</v>
      </c>
      <c r="G11" s="16" t="s">
        <v>60</v>
      </c>
      <c r="H11" s="16">
        <v>0</v>
      </c>
      <c r="I11" s="16">
        <v>0</v>
      </c>
      <c r="J11" s="16" t="s">
        <v>171</v>
      </c>
      <c r="K11" s="16" t="s">
        <v>62</v>
      </c>
      <c r="L11" s="16">
        <v>36.4</v>
      </c>
      <c r="M11" s="16">
        <v>1</v>
      </c>
      <c r="N11" s="16" t="s">
        <v>172</v>
      </c>
      <c r="O11" s="16">
        <v>1</v>
      </c>
      <c r="P11" s="16" t="s">
        <v>60</v>
      </c>
      <c r="Q11" s="16">
        <v>0</v>
      </c>
      <c r="R11" s="16">
        <v>0</v>
      </c>
      <c r="S11" s="16" t="s">
        <v>194</v>
      </c>
      <c r="T11" s="16" t="s">
        <v>195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/>
      <c r="AJ11" s="16"/>
      <c r="AK11" s="16"/>
      <c r="AL11" s="16"/>
      <c r="AM11" s="18">
        <v>1</v>
      </c>
      <c r="AN11" s="18">
        <v>0</v>
      </c>
      <c r="AO11" s="15" t="s">
        <v>555</v>
      </c>
      <c r="AP11" s="18"/>
      <c r="AQ11" s="18"/>
      <c r="AR11" s="18">
        <v>1</v>
      </c>
      <c r="AS11" s="18">
        <v>0</v>
      </c>
      <c r="AT11" s="19">
        <v>0</v>
      </c>
      <c r="AU11" s="15" t="s">
        <v>331</v>
      </c>
      <c r="AV11" s="15" t="str">
        <f t="shared" si="1"/>
        <v>-</v>
      </c>
      <c r="AW11" s="15">
        <f t="shared" si="7"/>
        <v>0</v>
      </c>
      <c r="AX11" s="1">
        <v>2</v>
      </c>
      <c r="AY11" s="1" t="str">
        <f t="shared" si="2"/>
        <v>-</v>
      </c>
      <c r="AZ11" s="1" t="str">
        <f t="shared" si="3"/>
        <v>NO</v>
      </c>
      <c r="BA11" s="14" t="str">
        <f t="shared" si="4"/>
        <v>CAC</v>
      </c>
      <c r="BB11" s="14" t="str">
        <f t="shared" si="5"/>
        <v>12/300</v>
      </c>
      <c r="BC11" s="14">
        <f t="shared" si="6"/>
        <v>12</v>
      </c>
      <c r="BD11" s="14"/>
      <c r="BE11" s="15"/>
      <c r="BF11" s="15"/>
      <c r="BG11" s="15"/>
      <c r="BH11" s="15"/>
      <c r="BI11" s="14">
        <f t="shared" si="12"/>
        <v>9</v>
      </c>
      <c r="BJ11" s="14"/>
      <c r="BK11" s="20" t="s">
        <v>60</v>
      </c>
      <c r="BL11" s="20" t="s">
        <v>60</v>
      </c>
      <c r="BM11" s="20" t="s">
        <v>60</v>
      </c>
      <c r="BN11" s="20" t="s">
        <v>60</v>
      </c>
      <c r="BO11" s="20" t="s">
        <v>60</v>
      </c>
      <c r="BP11" s="14"/>
      <c r="BQ11" s="27" t="s">
        <v>297</v>
      </c>
      <c r="BR11" s="23">
        <v>10</v>
      </c>
      <c r="BS11" s="27" t="s">
        <v>330</v>
      </c>
      <c r="BT11" s="23" t="s">
        <v>79</v>
      </c>
      <c r="BU11" s="114"/>
      <c r="BV11" s="118">
        <v>9</v>
      </c>
      <c r="BW11" s="119" t="s">
        <v>347</v>
      </c>
      <c r="BX11" s="119" t="s">
        <v>336</v>
      </c>
      <c r="BY11" s="118" t="s">
        <v>343</v>
      </c>
      <c r="BZ11" s="118" t="s">
        <v>344</v>
      </c>
      <c r="CA11" s="118" t="s">
        <v>341</v>
      </c>
      <c r="CB11" s="121"/>
      <c r="CC11" s="14"/>
      <c r="CD11" s="21">
        <f t="shared" si="8"/>
        <v>1</v>
      </c>
      <c r="CE11" s="21">
        <f t="shared" si="9"/>
        <v>0</v>
      </c>
      <c r="CF11" s="21">
        <f t="shared" si="10"/>
        <v>1</v>
      </c>
    </row>
    <row r="12" spans="1:84" x14ac:dyDescent="0.25">
      <c r="A12" s="15">
        <f t="shared" si="11"/>
        <v>10</v>
      </c>
      <c r="B12" s="16">
        <v>2</v>
      </c>
      <c r="C12" s="17" t="s">
        <v>340</v>
      </c>
      <c r="D12" s="16" t="s">
        <v>60</v>
      </c>
      <c r="E12" s="16">
        <v>5</v>
      </c>
      <c r="F12" s="16" t="s">
        <v>105</v>
      </c>
      <c r="G12" s="16" t="s">
        <v>60</v>
      </c>
      <c r="H12" s="16">
        <v>0</v>
      </c>
      <c r="I12" s="16">
        <v>0</v>
      </c>
      <c r="J12" s="16" t="s">
        <v>171</v>
      </c>
      <c r="K12" s="16" t="s">
        <v>62</v>
      </c>
      <c r="L12" s="16">
        <v>37.9</v>
      </c>
      <c r="M12" s="16">
        <v>1</v>
      </c>
      <c r="N12" s="16" t="s">
        <v>172</v>
      </c>
      <c r="O12" s="16">
        <v>1</v>
      </c>
      <c r="P12" s="16" t="s">
        <v>60</v>
      </c>
      <c r="Q12" s="16">
        <v>0</v>
      </c>
      <c r="R12" s="16">
        <v>0</v>
      </c>
      <c r="S12" s="16" t="s">
        <v>196</v>
      </c>
      <c r="T12" s="16" t="s">
        <v>197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/>
      <c r="AJ12" s="16"/>
      <c r="AK12" s="16"/>
      <c r="AL12" s="16"/>
      <c r="AM12" s="18">
        <v>1</v>
      </c>
      <c r="AN12" s="18">
        <v>0</v>
      </c>
      <c r="AO12" s="15" t="s">
        <v>555</v>
      </c>
      <c r="AP12" s="18"/>
      <c r="AQ12" s="18"/>
      <c r="AR12" s="18">
        <v>1</v>
      </c>
      <c r="AS12" s="18">
        <v>0</v>
      </c>
      <c r="AT12" s="19">
        <v>0</v>
      </c>
      <c r="AU12" s="15" t="s">
        <v>331</v>
      </c>
      <c r="AV12" s="15" t="str">
        <f t="shared" si="1"/>
        <v>-</v>
      </c>
      <c r="AW12" s="15">
        <f t="shared" si="7"/>
        <v>0</v>
      </c>
      <c r="AX12" s="1">
        <v>2</v>
      </c>
      <c r="AY12" s="1" t="str">
        <f t="shared" si="2"/>
        <v>-</v>
      </c>
      <c r="AZ12" s="1" t="str">
        <f t="shared" si="3"/>
        <v>NO</v>
      </c>
      <c r="BA12" s="14" t="str">
        <f t="shared" si="4"/>
        <v>CAC</v>
      </c>
      <c r="BB12" s="14" t="str">
        <f t="shared" si="5"/>
        <v>12/300</v>
      </c>
      <c r="BC12" s="14">
        <f t="shared" si="6"/>
        <v>12</v>
      </c>
      <c r="BD12" s="14"/>
      <c r="BE12" s="15"/>
      <c r="BF12" s="15"/>
      <c r="BG12" s="15"/>
      <c r="BH12" s="15"/>
      <c r="BI12" s="14">
        <f t="shared" si="12"/>
        <v>10</v>
      </c>
      <c r="BJ12" s="14"/>
      <c r="BK12" s="24" t="s">
        <v>327</v>
      </c>
      <c r="BL12" s="20" t="s">
        <v>69</v>
      </c>
      <c r="BM12" s="20" t="s">
        <v>329</v>
      </c>
      <c r="BN12" s="20" t="s">
        <v>320</v>
      </c>
      <c r="BO12" s="20">
        <v>12</v>
      </c>
      <c r="BP12" s="14"/>
      <c r="BQ12" s="27" t="s">
        <v>303</v>
      </c>
      <c r="BR12" s="23">
        <v>5</v>
      </c>
      <c r="BS12" s="27" t="s">
        <v>330</v>
      </c>
      <c r="BT12" s="23" t="s">
        <v>79</v>
      </c>
      <c r="BU12" s="114"/>
      <c r="BV12" s="118">
        <v>10</v>
      </c>
      <c r="BW12" s="119" t="s">
        <v>229</v>
      </c>
      <c r="BX12" s="119" t="s">
        <v>336</v>
      </c>
      <c r="BY12" s="118" t="s">
        <v>343</v>
      </c>
      <c r="BZ12" s="118" t="s">
        <v>344</v>
      </c>
      <c r="CA12" s="118" t="s">
        <v>341</v>
      </c>
      <c r="CB12" s="121"/>
      <c r="CC12" s="14"/>
      <c r="CD12" s="21">
        <f t="shared" si="8"/>
        <v>1</v>
      </c>
      <c r="CE12" s="21">
        <f t="shared" si="9"/>
        <v>0</v>
      </c>
      <c r="CF12" s="21">
        <f t="shared" si="10"/>
        <v>1</v>
      </c>
    </row>
    <row r="13" spans="1:84" x14ac:dyDescent="0.25">
      <c r="A13" s="15">
        <f t="shared" si="11"/>
        <v>11</v>
      </c>
      <c r="B13" s="16">
        <v>2</v>
      </c>
      <c r="C13" s="17" t="s">
        <v>340</v>
      </c>
      <c r="D13" s="16" t="s">
        <v>170</v>
      </c>
      <c r="E13" s="16">
        <v>6</v>
      </c>
      <c r="F13" s="16" t="s">
        <v>74</v>
      </c>
      <c r="G13" s="16" t="s">
        <v>85</v>
      </c>
      <c r="H13" s="16">
        <v>0</v>
      </c>
      <c r="I13" s="16">
        <v>0</v>
      </c>
      <c r="J13" s="16" t="s">
        <v>546</v>
      </c>
      <c r="K13" s="16" t="s">
        <v>62</v>
      </c>
      <c r="L13" s="16">
        <v>38</v>
      </c>
      <c r="M13" s="16">
        <v>1</v>
      </c>
      <c r="N13" s="16" t="s">
        <v>172</v>
      </c>
      <c r="O13" s="16">
        <v>1</v>
      </c>
      <c r="P13" s="111" t="s">
        <v>77</v>
      </c>
      <c r="Q13" s="16">
        <v>1</v>
      </c>
      <c r="R13" s="16">
        <v>1</v>
      </c>
      <c r="S13" s="16" t="s">
        <v>198</v>
      </c>
      <c r="T13" s="16" t="s">
        <v>199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/>
      <c r="AJ13" s="16"/>
      <c r="AK13" s="16"/>
      <c r="AL13" s="16"/>
      <c r="AM13" s="18">
        <v>1</v>
      </c>
      <c r="AN13" s="18">
        <v>0</v>
      </c>
      <c r="AO13" s="15" t="s">
        <v>555</v>
      </c>
      <c r="AP13" s="18"/>
      <c r="AQ13" s="18"/>
      <c r="AR13" s="18">
        <v>1</v>
      </c>
      <c r="AS13" s="18">
        <v>0</v>
      </c>
      <c r="AT13" s="19">
        <v>0</v>
      </c>
      <c r="AU13" s="15" t="s">
        <v>331</v>
      </c>
      <c r="AV13" s="15" t="str">
        <f t="shared" si="1"/>
        <v>2A-K</v>
      </c>
      <c r="AW13" s="15">
        <f t="shared" si="7"/>
        <v>0</v>
      </c>
      <c r="AX13" s="1">
        <v>2</v>
      </c>
      <c r="AY13" s="1" t="str">
        <f t="shared" si="2"/>
        <v>13,2kV</v>
      </c>
      <c r="AZ13" s="1" t="str">
        <f t="shared" si="3"/>
        <v>NO</v>
      </c>
      <c r="BA13" s="14" t="str">
        <f t="shared" si="4"/>
        <v>CAC</v>
      </c>
      <c r="BB13" s="14" t="str">
        <f t="shared" si="5"/>
        <v>12/300</v>
      </c>
      <c r="BC13" s="14">
        <f t="shared" si="6"/>
        <v>12</v>
      </c>
      <c r="BD13" s="14"/>
      <c r="BE13" s="15"/>
      <c r="BF13" s="15"/>
      <c r="BG13" s="15"/>
      <c r="BH13" s="15"/>
      <c r="BI13" s="14">
        <f t="shared" si="12"/>
        <v>11</v>
      </c>
      <c r="BJ13" s="14"/>
      <c r="BK13" s="24" t="s">
        <v>328</v>
      </c>
      <c r="BL13" s="20" t="s">
        <v>69</v>
      </c>
      <c r="BM13" s="20" t="s">
        <v>329</v>
      </c>
      <c r="BN13" s="20" t="s">
        <v>76</v>
      </c>
      <c r="BO13" s="20">
        <v>12</v>
      </c>
      <c r="BP13" s="14"/>
      <c r="BQ13" s="27" t="s">
        <v>646</v>
      </c>
      <c r="BR13" s="23">
        <v>25</v>
      </c>
      <c r="BS13" s="27" t="s">
        <v>330</v>
      </c>
      <c r="BT13" s="23" t="s">
        <v>83</v>
      </c>
      <c r="BU13" s="114"/>
      <c r="BV13" s="118">
        <v>11</v>
      </c>
      <c r="BW13" s="119" t="s">
        <v>234</v>
      </c>
      <c r="BX13" s="119" t="s">
        <v>336</v>
      </c>
      <c r="BY13" s="118" t="s">
        <v>343</v>
      </c>
      <c r="BZ13" s="118" t="s">
        <v>344</v>
      </c>
      <c r="CA13" s="118" t="s">
        <v>341</v>
      </c>
      <c r="CB13" s="121"/>
      <c r="CC13" s="14"/>
      <c r="CD13" s="21">
        <f t="shared" si="8"/>
        <v>1</v>
      </c>
      <c r="CE13" s="21">
        <f t="shared" si="9"/>
        <v>0</v>
      </c>
      <c r="CF13" s="21">
        <f t="shared" si="10"/>
        <v>1</v>
      </c>
    </row>
    <row r="14" spans="1:84" x14ac:dyDescent="0.25">
      <c r="A14" s="15">
        <f t="shared" si="11"/>
        <v>12</v>
      </c>
      <c r="B14" s="16">
        <v>3</v>
      </c>
      <c r="C14" s="17" t="s">
        <v>175</v>
      </c>
      <c r="D14" s="16" t="s">
        <v>60</v>
      </c>
      <c r="E14" s="321" t="s">
        <v>176</v>
      </c>
      <c r="F14" s="16" t="s">
        <v>60</v>
      </c>
      <c r="G14" s="16" t="s">
        <v>88</v>
      </c>
      <c r="H14" s="16">
        <v>0</v>
      </c>
      <c r="I14" s="16">
        <v>0</v>
      </c>
      <c r="J14" s="16" t="s">
        <v>60</v>
      </c>
      <c r="K14" s="16" t="s">
        <v>62</v>
      </c>
      <c r="L14" s="16">
        <v>0</v>
      </c>
      <c r="M14" s="16">
        <v>1</v>
      </c>
      <c r="N14" s="16" t="s">
        <v>60</v>
      </c>
      <c r="O14" s="16">
        <v>0</v>
      </c>
      <c r="P14" s="16" t="s">
        <v>60</v>
      </c>
      <c r="Q14" s="16">
        <v>0</v>
      </c>
      <c r="R14" s="16">
        <v>0</v>
      </c>
      <c r="S14" s="16" t="s">
        <v>200</v>
      </c>
      <c r="T14" s="16" t="s">
        <v>201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/>
      <c r="AJ14" s="16"/>
      <c r="AK14" s="16"/>
      <c r="AL14" s="16"/>
      <c r="AM14" s="18">
        <v>0</v>
      </c>
      <c r="AN14" s="18">
        <v>0</v>
      </c>
      <c r="AO14" s="15" t="s">
        <v>60</v>
      </c>
      <c r="AP14" s="18"/>
      <c r="AQ14" s="18"/>
      <c r="AR14" s="18"/>
      <c r="AS14" s="18"/>
      <c r="AT14" s="19"/>
      <c r="AU14" s="15" t="s">
        <v>101</v>
      </c>
      <c r="AV14" s="15" t="str">
        <f t="shared" si="1"/>
        <v>-</v>
      </c>
      <c r="AW14" s="15">
        <f t="shared" si="7"/>
        <v>0</v>
      </c>
      <c r="AX14" s="1">
        <v>2</v>
      </c>
      <c r="AY14" s="1" t="str">
        <f t="shared" si="2"/>
        <v>-</v>
      </c>
      <c r="AZ14" s="1" t="str">
        <f t="shared" si="3"/>
        <v>NO</v>
      </c>
      <c r="BA14" s="14" t="str">
        <f t="shared" si="4"/>
        <v>-</v>
      </c>
      <c r="BB14" s="14" t="str">
        <f t="shared" si="5"/>
        <v>-</v>
      </c>
      <c r="BC14" s="14" t="str">
        <f t="shared" si="6"/>
        <v>-</v>
      </c>
      <c r="BD14" s="14"/>
      <c r="BE14" s="15"/>
      <c r="BF14" s="15"/>
      <c r="BG14" s="15"/>
      <c r="BH14" s="15"/>
      <c r="BI14" s="14">
        <f t="shared" si="12"/>
        <v>12</v>
      </c>
      <c r="BJ14" s="14"/>
      <c r="BK14" s="28" t="s">
        <v>89</v>
      </c>
      <c r="BL14" s="29" t="s">
        <v>69</v>
      </c>
      <c r="BM14" s="29" t="s">
        <v>80</v>
      </c>
      <c r="BN14" s="29" t="s">
        <v>91</v>
      </c>
      <c r="BO14" s="29">
        <v>12</v>
      </c>
      <c r="BP14" s="14"/>
      <c r="BQ14" s="27" t="s">
        <v>259</v>
      </c>
      <c r="BR14" s="31">
        <v>37.5</v>
      </c>
      <c r="BS14" s="27" t="s">
        <v>330</v>
      </c>
      <c r="BT14" s="23" t="s">
        <v>83</v>
      </c>
      <c r="BU14" s="116"/>
      <c r="BV14" s="118">
        <v>12</v>
      </c>
      <c r="BW14" s="119" t="s">
        <v>348</v>
      </c>
      <c r="BX14" s="119" t="s">
        <v>336</v>
      </c>
      <c r="BY14" s="118" t="s">
        <v>343</v>
      </c>
      <c r="BZ14" s="118" t="s">
        <v>344</v>
      </c>
      <c r="CA14" s="118" t="s">
        <v>341</v>
      </c>
      <c r="CB14" s="121"/>
      <c r="CC14" s="14"/>
      <c r="CD14" s="21">
        <f t="shared" si="8"/>
        <v>0</v>
      </c>
      <c r="CE14" s="21">
        <f t="shared" si="9"/>
        <v>0</v>
      </c>
      <c r="CF14" s="21">
        <f t="shared" si="10"/>
        <v>0</v>
      </c>
    </row>
    <row r="15" spans="1:84" x14ac:dyDescent="0.25">
      <c r="A15" s="15">
        <f t="shared" si="11"/>
        <v>13</v>
      </c>
      <c r="B15" s="16">
        <v>3</v>
      </c>
      <c r="C15" s="17" t="s">
        <v>175</v>
      </c>
      <c r="D15" s="16" t="s">
        <v>170</v>
      </c>
      <c r="E15" s="16">
        <v>1</v>
      </c>
      <c r="F15" s="16" t="s">
        <v>74</v>
      </c>
      <c r="G15" s="16" t="s">
        <v>85</v>
      </c>
      <c r="H15" s="16">
        <v>0</v>
      </c>
      <c r="I15" s="16">
        <v>0</v>
      </c>
      <c r="J15" s="16" t="s">
        <v>546</v>
      </c>
      <c r="K15" s="16" t="s">
        <v>62</v>
      </c>
      <c r="L15" s="16">
        <v>24.2</v>
      </c>
      <c r="M15" s="16">
        <v>1</v>
      </c>
      <c r="N15" s="111" t="s">
        <v>328</v>
      </c>
      <c r="O15" s="16">
        <v>1</v>
      </c>
      <c r="P15" s="16" t="s">
        <v>77</v>
      </c>
      <c r="Q15" s="16">
        <v>1</v>
      </c>
      <c r="R15" s="16">
        <v>1</v>
      </c>
      <c r="S15" s="16" t="s">
        <v>202</v>
      </c>
      <c r="T15" s="16" t="s">
        <v>203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/>
      <c r="AJ15" s="16"/>
      <c r="AK15" s="16"/>
      <c r="AL15" s="16"/>
      <c r="AM15" s="18">
        <v>1</v>
      </c>
      <c r="AN15" s="18">
        <v>0</v>
      </c>
      <c r="AO15" s="15" t="s">
        <v>555</v>
      </c>
      <c r="AP15" s="18"/>
      <c r="AQ15" s="18"/>
      <c r="AR15" s="18">
        <v>1</v>
      </c>
      <c r="AS15" s="18">
        <v>0</v>
      </c>
      <c r="AT15" s="19"/>
      <c r="AU15" s="15" t="s">
        <v>101</v>
      </c>
      <c r="AV15" s="15" t="str">
        <f t="shared" si="1"/>
        <v>2A-K</v>
      </c>
      <c r="AW15" s="15">
        <f t="shared" si="7"/>
        <v>0</v>
      </c>
      <c r="AX15" s="1">
        <v>2</v>
      </c>
      <c r="AY15" s="1" t="str">
        <f t="shared" si="2"/>
        <v>13,2kV</v>
      </c>
      <c r="AZ15" s="1" t="str">
        <f t="shared" si="3"/>
        <v>NO</v>
      </c>
      <c r="BA15" s="14" t="str">
        <f t="shared" si="4"/>
        <v>PRFV</v>
      </c>
      <c r="BB15" s="14" t="str">
        <f t="shared" si="5"/>
        <v>12/300</v>
      </c>
      <c r="BC15" s="14">
        <f t="shared" si="6"/>
        <v>12</v>
      </c>
      <c r="BD15" s="14"/>
      <c r="BE15" s="15"/>
      <c r="BF15" s="15"/>
      <c r="BG15" s="15"/>
      <c r="BH15" s="15"/>
      <c r="BI15" s="14">
        <f t="shared" si="12"/>
        <v>13</v>
      </c>
      <c r="BJ15" s="14"/>
      <c r="BK15" s="28" t="s">
        <v>94</v>
      </c>
      <c r="BL15" s="29" t="s">
        <v>69</v>
      </c>
      <c r="BM15" s="29" t="s">
        <v>65</v>
      </c>
      <c r="BN15" s="29" t="s">
        <v>95</v>
      </c>
      <c r="BO15" s="29">
        <v>12</v>
      </c>
      <c r="BP15" s="14"/>
      <c r="BQ15" s="27" t="s">
        <v>92</v>
      </c>
      <c r="BR15" s="23">
        <v>25</v>
      </c>
      <c r="BS15" s="27" t="s">
        <v>93</v>
      </c>
      <c r="BT15" s="27"/>
      <c r="BU15" s="116"/>
      <c r="BV15" s="118">
        <v>13</v>
      </c>
      <c r="BW15" s="119" t="s">
        <v>239</v>
      </c>
      <c r="BX15" s="119" t="s">
        <v>336</v>
      </c>
      <c r="BY15" s="118" t="s">
        <v>343</v>
      </c>
      <c r="BZ15" s="118" t="s">
        <v>344</v>
      </c>
      <c r="CA15" s="118" t="s">
        <v>341</v>
      </c>
      <c r="CB15" s="121"/>
      <c r="CC15" s="14"/>
      <c r="CD15" s="21">
        <f t="shared" si="8"/>
        <v>1</v>
      </c>
      <c r="CE15" s="21">
        <f t="shared" si="9"/>
        <v>0</v>
      </c>
      <c r="CF15" s="21">
        <f t="shared" si="10"/>
        <v>1</v>
      </c>
    </row>
    <row r="16" spans="1:84" x14ac:dyDescent="0.25">
      <c r="A16" s="15">
        <f t="shared" si="11"/>
        <v>14</v>
      </c>
      <c r="B16" s="16">
        <v>6</v>
      </c>
      <c r="C16" s="17" t="s">
        <v>204</v>
      </c>
      <c r="D16" s="16" t="s">
        <v>60</v>
      </c>
      <c r="E16" s="321" t="s">
        <v>176</v>
      </c>
      <c r="F16" s="16" t="s">
        <v>60</v>
      </c>
      <c r="G16" s="16" t="s">
        <v>88</v>
      </c>
      <c r="H16" s="16">
        <v>0</v>
      </c>
      <c r="I16" s="16">
        <v>0</v>
      </c>
      <c r="J16" s="16" t="s">
        <v>60</v>
      </c>
      <c r="K16" s="16" t="s">
        <v>62</v>
      </c>
      <c r="L16" s="16">
        <v>0</v>
      </c>
      <c r="M16" s="16">
        <v>1</v>
      </c>
      <c r="N16" s="16" t="s">
        <v>60</v>
      </c>
      <c r="O16" s="16">
        <v>0</v>
      </c>
      <c r="P16" s="16" t="s">
        <v>60</v>
      </c>
      <c r="Q16" s="16">
        <v>0</v>
      </c>
      <c r="R16" s="16">
        <v>0</v>
      </c>
      <c r="S16" s="16" t="s">
        <v>205</v>
      </c>
      <c r="T16" s="16" t="s">
        <v>206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/>
      <c r="AJ16" s="16"/>
      <c r="AK16" s="16"/>
      <c r="AL16" s="16"/>
      <c r="AM16" s="18">
        <v>0</v>
      </c>
      <c r="AN16" s="18">
        <v>0</v>
      </c>
      <c r="AO16" s="15" t="s">
        <v>60</v>
      </c>
      <c r="AP16" s="18"/>
      <c r="AQ16" s="18"/>
      <c r="AR16" s="18"/>
      <c r="AS16" s="18"/>
      <c r="AT16" s="19"/>
      <c r="AU16" s="15" t="s">
        <v>101</v>
      </c>
      <c r="AV16" s="15" t="str">
        <f t="shared" ref="AV16" si="13">+IF(M16&lt;&gt;0,VLOOKUP($P16,TRAFOS,4,0),"-")</f>
        <v>-</v>
      </c>
      <c r="AW16" s="15">
        <f t="shared" si="7"/>
        <v>0</v>
      </c>
      <c r="AX16" s="1">
        <v>2</v>
      </c>
      <c r="AY16" s="1" t="str">
        <f t="shared" si="2"/>
        <v>-</v>
      </c>
      <c r="AZ16" s="1" t="str">
        <f t="shared" si="3"/>
        <v>NO</v>
      </c>
      <c r="BA16" s="14" t="str">
        <f t="shared" si="4"/>
        <v>-</v>
      </c>
      <c r="BB16" s="14" t="str">
        <f t="shared" si="5"/>
        <v>-</v>
      </c>
      <c r="BC16" s="14" t="str">
        <f t="shared" si="6"/>
        <v>-</v>
      </c>
      <c r="BD16" s="14"/>
      <c r="BE16" s="15"/>
      <c r="BF16" s="15"/>
      <c r="BG16" s="15"/>
      <c r="BH16" s="15"/>
      <c r="BI16" s="14">
        <f t="shared" si="12"/>
        <v>14</v>
      </c>
      <c r="BJ16" s="14"/>
      <c r="BK16" s="14"/>
      <c r="BL16" s="14"/>
      <c r="BM16" s="14"/>
      <c r="BN16" s="14"/>
      <c r="BO16" s="14"/>
      <c r="BP16" s="14"/>
      <c r="BQ16" s="27" t="s">
        <v>96</v>
      </c>
      <c r="BR16" s="23">
        <v>40</v>
      </c>
      <c r="BS16" s="27" t="s">
        <v>93</v>
      </c>
      <c r="BT16" s="27"/>
      <c r="BU16" s="116"/>
      <c r="BV16" s="118">
        <v>14</v>
      </c>
      <c r="BW16" s="119" t="s">
        <v>349</v>
      </c>
      <c r="BX16" s="119" t="s">
        <v>336</v>
      </c>
      <c r="BY16" s="118" t="s">
        <v>343</v>
      </c>
      <c r="BZ16" s="118" t="s">
        <v>344</v>
      </c>
      <c r="CA16" s="118" t="s">
        <v>341</v>
      </c>
      <c r="CB16" s="121"/>
      <c r="CC16" s="14"/>
      <c r="CD16" s="21">
        <f t="shared" si="8"/>
        <v>0</v>
      </c>
      <c r="CE16" s="21">
        <f t="shared" si="9"/>
        <v>0</v>
      </c>
      <c r="CF16" s="21">
        <f t="shared" si="10"/>
        <v>0</v>
      </c>
    </row>
    <row r="17" spans="1:84" x14ac:dyDescent="0.25">
      <c r="A17" s="15">
        <f t="shared" si="11"/>
        <v>15</v>
      </c>
      <c r="B17" s="16">
        <v>6</v>
      </c>
      <c r="C17" s="17" t="s">
        <v>204</v>
      </c>
      <c r="D17" s="16" t="s">
        <v>170</v>
      </c>
      <c r="E17" s="16">
        <v>1</v>
      </c>
      <c r="F17" s="16" t="s">
        <v>74</v>
      </c>
      <c r="G17" s="16" t="s">
        <v>85</v>
      </c>
      <c r="H17" s="16">
        <v>0</v>
      </c>
      <c r="I17" s="16">
        <v>0</v>
      </c>
      <c r="J17" s="16" t="s">
        <v>546</v>
      </c>
      <c r="K17" s="16" t="s">
        <v>62</v>
      </c>
      <c r="L17" s="16">
        <v>30.6</v>
      </c>
      <c r="M17" s="16">
        <v>1</v>
      </c>
      <c r="N17" s="111" t="s">
        <v>328</v>
      </c>
      <c r="O17" s="16">
        <v>1</v>
      </c>
      <c r="P17" s="16" t="s">
        <v>77</v>
      </c>
      <c r="Q17" s="16">
        <v>1</v>
      </c>
      <c r="R17" s="16">
        <v>1</v>
      </c>
      <c r="S17" s="16" t="s">
        <v>207</v>
      </c>
      <c r="T17" s="16" t="s">
        <v>208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/>
      <c r="AJ17" s="16"/>
      <c r="AK17" s="16"/>
      <c r="AL17" s="16"/>
      <c r="AM17" s="18">
        <v>1</v>
      </c>
      <c r="AN17" s="18">
        <v>0</v>
      </c>
      <c r="AO17" s="15" t="s">
        <v>555</v>
      </c>
      <c r="AP17" s="18"/>
      <c r="AQ17" s="18"/>
      <c r="AR17" s="18">
        <v>1</v>
      </c>
      <c r="AS17" s="18">
        <v>0</v>
      </c>
      <c r="AT17" s="19"/>
      <c r="AU17" s="15" t="s">
        <v>101</v>
      </c>
      <c r="AV17" s="15" t="str">
        <f t="shared" si="1"/>
        <v>2A-K</v>
      </c>
      <c r="AW17" s="15">
        <f t="shared" si="7"/>
        <v>0</v>
      </c>
      <c r="AX17" s="1">
        <v>2</v>
      </c>
      <c r="AY17" s="1" t="str">
        <f t="shared" si="2"/>
        <v>13,2kV</v>
      </c>
      <c r="AZ17" s="1" t="str">
        <f t="shared" si="3"/>
        <v>NO</v>
      </c>
      <c r="BA17" s="14" t="str">
        <f t="shared" si="4"/>
        <v>PRFV</v>
      </c>
      <c r="BB17" s="14" t="str">
        <f t="shared" si="5"/>
        <v>12/300</v>
      </c>
      <c r="BC17" s="14">
        <f t="shared" si="6"/>
        <v>12</v>
      </c>
      <c r="BD17" s="14"/>
      <c r="BE17" s="15"/>
      <c r="BF17" s="15"/>
      <c r="BG17" s="15"/>
      <c r="BH17" s="15"/>
      <c r="BI17" s="14">
        <f t="shared" si="12"/>
        <v>15</v>
      </c>
      <c r="BJ17" s="14"/>
      <c r="BK17" s="14"/>
      <c r="BL17" s="14"/>
      <c r="BM17" s="14"/>
      <c r="BN17" s="14"/>
      <c r="BO17" s="14"/>
      <c r="BP17" s="14"/>
      <c r="BQ17" s="27" t="s">
        <v>97</v>
      </c>
      <c r="BR17" s="23">
        <v>50</v>
      </c>
      <c r="BS17" s="27" t="s">
        <v>93</v>
      </c>
      <c r="BT17" s="27"/>
      <c r="BU17" s="116"/>
      <c r="BV17" s="118">
        <v>15</v>
      </c>
      <c r="BW17" s="119" t="s">
        <v>244</v>
      </c>
      <c r="BX17" s="119" t="s">
        <v>336</v>
      </c>
      <c r="BY17" s="118" t="s">
        <v>343</v>
      </c>
      <c r="BZ17" s="118" t="s">
        <v>350</v>
      </c>
      <c r="CA17" s="118" t="s">
        <v>341</v>
      </c>
      <c r="CB17" s="121"/>
      <c r="CC17" s="14"/>
      <c r="CD17" s="21">
        <f t="shared" si="8"/>
        <v>1</v>
      </c>
      <c r="CE17" s="21">
        <f t="shared" si="9"/>
        <v>0</v>
      </c>
      <c r="CF17" s="21">
        <f t="shared" si="10"/>
        <v>1</v>
      </c>
    </row>
    <row r="18" spans="1:84" x14ac:dyDescent="0.25">
      <c r="A18" s="15">
        <f t="shared" si="11"/>
        <v>16</v>
      </c>
      <c r="B18" s="16">
        <v>7</v>
      </c>
      <c r="C18" s="17" t="s">
        <v>209</v>
      </c>
      <c r="D18" s="16" t="s">
        <v>60</v>
      </c>
      <c r="E18" s="321" t="s">
        <v>176</v>
      </c>
      <c r="F18" s="16" t="s">
        <v>88</v>
      </c>
      <c r="G18" s="16" t="s">
        <v>210</v>
      </c>
      <c r="H18" s="16">
        <v>0</v>
      </c>
      <c r="I18" s="16">
        <v>0</v>
      </c>
      <c r="J18" s="16" t="s">
        <v>60</v>
      </c>
      <c r="K18" s="16" t="s">
        <v>62</v>
      </c>
      <c r="L18" s="16">
        <v>0</v>
      </c>
      <c r="M18" s="16">
        <v>2</v>
      </c>
      <c r="N18" s="16" t="s">
        <v>60</v>
      </c>
      <c r="O18" s="16">
        <v>0</v>
      </c>
      <c r="P18" s="16" t="s">
        <v>60</v>
      </c>
      <c r="Q18" s="16">
        <v>0</v>
      </c>
      <c r="R18" s="16">
        <v>0</v>
      </c>
      <c r="S18" s="16" t="s">
        <v>211</v>
      </c>
      <c r="T18" s="16" t="s">
        <v>212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/>
      <c r="AJ18" s="16"/>
      <c r="AK18" s="16"/>
      <c r="AL18" s="16"/>
      <c r="AM18" s="18">
        <v>0</v>
      </c>
      <c r="AN18" s="18">
        <v>0</v>
      </c>
      <c r="AO18" s="15" t="s">
        <v>60</v>
      </c>
      <c r="AP18" s="18"/>
      <c r="AQ18" s="18"/>
      <c r="AR18" s="18"/>
      <c r="AS18" s="18"/>
      <c r="AT18" s="19">
        <v>0</v>
      </c>
      <c r="AU18" s="15" t="s">
        <v>331</v>
      </c>
      <c r="AV18" s="15" t="str">
        <f>+IF(M18&lt;&gt;0,VLOOKUP($P18,TRAFOS,4,0),"-")</f>
        <v>-</v>
      </c>
      <c r="AW18" s="15">
        <f t="shared" si="7"/>
        <v>0</v>
      </c>
      <c r="AX18" s="1">
        <v>2</v>
      </c>
      <c r="AY18" s="1" t="str">
        <f t="shared" si="2"/>
        <v>-</v>
      </c>
      <c r="AZ18" s="1" t="str">
        <f t="shared" si="3"/>
        <v>NO</v>
      </c>
      <c r="BA18" s="14" t="str">
        <f t="shared" si="4"/>
        <v>-</v>
      </c>
      <c r="BB18" s="14" t="str">
        <f t="shared" si="5"/>
        <v>-</v>
      </c>
      <c r="BC18" s="14" t="str">
        <f t="shared" si="6"/>
        <v>-</v>
      </c>
      <c r="BD18" s="30"/>
      <c r="BE18" s="15"/>
      <c r="BF18" s="15"/>
      <c r="BG18" s="15"/>
      <c r="BH18" s="15"/>
      <c r="BI18" s="14">
        <f t="shared" si="12"/>
        <v>16</v>
      </c>
      <c r="BJ18" s="14"/>
      <c r="BK18" s="14"/>
      <c r="BL18" s="14"/>
      <c r="BM18" s="14"/>
      <c r="BN18" s="14"/>
      <c r="BO18" s="14"/>
      <c r="BP18" s="14"/>
      <c r="BQ18" s="27" t="s">
        <v>98</v>
      </c>
      <c r="BR18" s="27">
        <v>15</v>
      </c>
      <c r="BS18" s="27" t="s">
        <v>93</v>
      </c>
      <c r="BT18" s="27"/>
      <c r="BU18" s="116"/>
      <c r="BV18" s="118">
        <v>16</v>
      </c>
      <c r="BW18" s="119" t="s">
        <v>249</v>
      </c>
      <c r="BX18" s="119" t="s">
        <v>336</v>
      </c>
      <c r="BY18" s="118" t="s">
        <v>343</v>
      </c>
      <c r="BZ18" s="118" t="s">
        <v>351</v>
      </c>
      <c r="CA18" s="118" t="s">
        <v>341</v>
      </c>
      <c r="CB18" s="121"/>
      <c r="CC18" s="14"/>
      <c r="CD18" s="21">
        <f t="shared" si="8"/>
        <v>0</v>
      </c>
      <c r="CE18" s="21">
        <f t="shared" si="9"/>
        <v>0</v>
      </c>
      <c r="CF18" s="21">
        <f t="shared" si="10"/>
        <v>0</v>
      </c>
    </row>
    <row r="19" spans="1:84" x14ac:dyDescent="0.25">
      <c r="A19" s="15">
        <f t="shared" si="11"/>
        <v>17</v>
      </c>
      <c r="B19" s="16">
        <v>7</v>
      </c>
      <c r="C19" s="17" t="s">
        <v>209</v>
      </c>
      <c r="D19" s="16" t="s">
        <v>60</v>
      </c>
      <c r="E19" s="16">
        <v>1</v>
      </c>
      <c r="F19" s="16" t="s">
        <v>213</v>
      </c>
      <c r="G19" s="16" t="s">
        <v>60</v>
      </c>
      <c r="H19" s="16">
        <v>0</v>
      </c>
      <c r="I19" s="16">
        <v>0</v>
      </c>
      <c r="J19" s="16" t="s">
        <v>171</v>
      </c>
      <c r="K19" s="16" t="s">
        <v>62</v>
      </c>
      <c r="L19" s="16">
        <v>25</v>
      </c>
      <c r="M19" s="16">
        <v>2</v>
      </c>
      <c r="N19" s="16" t="s">
        <v>214</v>
      </c>
      <c r="O19" s="16">
        <v>1</v>
      </c>
      <c r="P19" s="16" t="s">
        <v>60</v>
      </c>
      <c r="Q19" s="16">
        <v>0</v>
      </c>
      <c r="R19" s="16">
        <v>0</v>
      </c>
      <c r="S19" s="16" t="s">
        <v>215</v>
      </c>
      <c r="T19" s="16" t="s">
        <v>216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/>
      <c r="AJ19" s="16"/>
      <c r="AK19" s="16"/>
      <c r="AL19" s="16"/>
      <c r="AM19" s="18">
        <v>1</v>
      </c>
      <c r="AN19" s="18">
        <v>0</v>
      </c>
      <c r="AO19" s="15" t="s">
        <v>555</v>
      </c>
      <c r="AP19" s="25"/>
      <c r="AQ19" s="25"/>
      <c r="AR19" s="18">
        <v>1</v>
      </c>
      <c r="AS19" s="18">
        <v>0</v>
      </c>
      <c r="AT19" s="19">
        <v>0</v>
      </c>
      <c r="AU19" s="15" t="s">
        <v>331</v>
      </c>
      <c r="AV19" s="15" t="str">
        <f>+IF(M19&lt;&gt;0,VLOOKUP($P19,TRAFOS,4,0),"-")</f>
        <v>-</v>
      </c>
      <c r="AW19" s="15">
        <f t="shared" si="7"/>
        <v>0</v>
      </c>
      <c r="AX19" s="1">
        <v>2</v>
      </c>
      <c r="AY19" s="1" t="str">
        <f t="shared" si="2"/>
        <v>-</v>
      </c>
      <c r="AZ19" s="1" t="str">
        <f t="shared" si="3"/>
        <v>NO</v>
      </c>
      <c r="BA19" s="14" t="str">
        <f t="shared" si="4"/>
        <v>CAC</v>
      </c>
      <c r="BB19" s="14" t="str">
        <f t="shared" si="5"/>
        <v>12/200</v>
      </c>
      <c r="BC19" s="14">
        <f t="shared" si="6"/>
        <v>12</v>
      </c>
      <c r="BD19" s="14"/>
      <c r="BE19" s="15"/>
      <c r="BF19" s="15"/>
      <c r="BG19" s="15"/>
      <c r="BH19" s="15"/>
      <c r="BI19" s="14">
        <f t="shared" si="12"/>
        <v>17</v>
      </c>
      <c r="BJ19" s="14"/>
      <c r="BK19" s="14"/>
      <c r="BL19" s="14"/>
      <c r="BM19" s="14"/>
      <c r="BN19" s="14"/>
      <c r="BO19" s="14"/>
      <c r="BP19" s="14"/>
      <c r="BQ19" s="27" t="s">
        <v>99</v>
      </c>
      <c r="BR19" s="27">
        <v>40</v>
      </c>
      <c r="BS19" s="27" t="s">
        <v>93</v>
      </c>
      <c r="BT19" s="27"/>
      <c r="BU19" s="14"/>
      <c r="BV19" s="118">
        <v>17</v>
      </c>
      <c r="BW19" s="119" t="s">
        <v>352</v>
      </c>
      <c r="BX19" s="119" t="s">
        <v>336</v>
      </c>
      <c r="BY19" s="118" t="s">
        <v>343</v>
      </c>
      <c r="BZ19" s="118" t="s">
        <v>351</v>
      </c>
      <c r="CA19" s="118" t="s">
        <v>341</v>
      </c>
      <c r="CB19" s="121"/>
      <c r="CC19" s="14"/>
      <c r="CD19" s="21">
        <f t="shared" si="8"/>
        <v>1</v>
      </c>
      <c r="CE19" s="21">
        <f t="shared" si="9"/>
        <v>0</v>
      </c>
      <c r="CF19" s="21">
        <f t="shared" si="10"/>
        <v>1</v>
      </c>
    </row>
    <row r="20" spans="1:84" ht="15.75" customHeight="1" x14ac:dyDescent="0.25">
      <c r="A20" s="15">
        <f t="shared" si="11"/>
        <v>18</v>
      </c>
      <c r="B20" s="16">
        <v>7</v>
      </c>
      <c r="C20" s="17" t="s">
        <v>209</v>
      </c>
      <c r="D20" s="16" t="s">
        <v>170</v>
      </c>
      <c r="E20" s="16">
        <v>2</v>
      </c>
      <c r="F20" s="16" t="s">
        <v>213</v>
      </c>
      <c r="G20" s="16" t="s">
        <v>217</v>
      </c>
      <c r="H20" s="16">
        <v>0</v>
      </c>
      <c r="I20" s="16">
        <v>0</v>
      </c>
      <c r="J20" s="16" t="s">
        <v>546</v>
      </c>
      <c r="K20" s="16" t="s">
        <v>62</v>
      </c>
      <c r="L20" s="16">
        <v>15.5</v>
      </c>
      <c r="M20" s="16">
        <v>2</v>
      </c>
      <c r="N20" s="16" t="s">
        <v>172</v>
      </c>
      <c r="O20" s="16">
        <v>1</v>
      </c>
      <c r="P20" s="16" t="s">
        <v>218</v>
      </c>
      <c r="Q20" s="16">
        <v>2</v>
      </c>
      <c r="R20" s="16">
        <v>2</v>
      </c>
      <c r="S20" s="16" t="s">
        <v>219</v>
      </c>
      <c r="T20" s="16" t="s">
        <v>220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/>
      <c r="AJ20" s="16"/>
      <c r="AK20" s="16"/>
      <c r="AL20" s="16"/>
      <c r="AM20" s="18">
        <v>1</v>
      </c>
      <c r="AN20" s="18">
        <v>0</v>
      </c>
      <c r="AO20" s="15" t="s">
        <v>555</v>
      </c>
      <c r="AP20" s="18"/>
      <c r="AQ20" s="18"/>
      <c r="AR20" s="18">
        <v>1</v>
      </c>
      <c r="AS20" s="18">
        <v>0</v>
      </c>
      <c r="AT20" s="19">
        <v>0</v>
      </c>
      <c r="AU20" s="15" t="s">
        <v>331</v>
      </c>
      <c r="AV20" s="15" t="str">
        <f t="shared" ref="AV20" si="14">+IF(M20&lt;&gt;0,VLOOKUP($P20,TRAFOS,4,0),"-")</f>
        <v>2A-K</v>
      </c>
      <c r="AW20" s="15">
        <f t="shared" si="7"/>
        <v>0</v>
      </c>
      <c r="AX20" s="1">
        <v>2</v>
      </c>
      <c r="AY20" s="1" t="str">
        <f t="shared" si="2"/>
        <v>22,9kV</v>
      </c>
      <c r="AZ20" s="1" t="str">
        <f t="shared" si="3"/>
        <v>NO</v>
      </c>
      <c r="BA20" s="14" t="str">
        <f t="shared" si="4"/>
        <v>CAC</v>
      </c>
      <c r="BB20" s="14" t="str">
        <f t="shared" si="5"/>
        <v>12/300</v>
      </c>
      <c r="BC20" s="14">
        <f t="shared" si="6"/>
        <v>12</v>
      </c>
      <c r="BD20" s="14"/>
      <c r="BE20" s="15"/>
      <c r="BF20" s="15"/>
      <c r="BG20" s="15"/>
      <c r="BH20" s="15"/>
      <c r="BI20" s="14">
        <f t="shared" si="12"/>
        <v>18</v>
      </c>
      <c r="BJ20" s="14"/>
      <c r="BK20" s="14"/>
      <c r="BL20" s="14"/>
      <c r="BM20" s="14"/>
      <c r="BN20" s="14"/>
      <c r="BO20" s="14"/>
      <c r="BP20" s="14"/>
      <c r="BQ20" s="27" t="s">
        <v>100</v>
      </c>
      <c r="BR20" s="31">
        <v>37.5</v>
      </c>
      <c r="BS20" s="27" t="s">
        <v>78</v>
      </c>
      <c r="BT20" s="31"/>
      <c r="BU20" s="14"/>
      <c r="BV20" s="118">
        <v>18</v>
      </c>
      <c r="BW20" s="119" t="s">
        <v>269</v>
      </c>
      <c r="BX20" s="119" t="s">
        <v>336</v>
      </c>
      <c r="BY20" s="118" t="s">
        <v>343</v>
      </c>
      <c r="BZ20" s="118" t="s">
        <v>351</v>
      </c>
      <c r="CA20" s="118" t="s">
        <v>341</v>
      </c>
      <c r="CB20" s="121"/>
      <c r="CC20" s="14"/>
      <c r="CD20" s="21">
        <f t="shared" si="8"/>
        <v>1</v>
      </c>
      <c r="CE20" s="21">
        <f t="shared" si="9"/>
        <v>0</v>
      </c>
      <c r="CF20" s="21">
        <f t="shared" si="10"/>
        <v>1</v>
      </c>
    </row>
    <row r="21" spans="1:84" s="33" customFormat="1" x14ac:dyDescent="0.2">
      <c r="A21" s="15">
        <f t="shared" si="11"/>
        <v>19</v>
      </c>
      <c r="B21" s="16">
        <v>8</v>
      </c>
      <c r="C21" s="17" t="s">
        <v>346</v>
      </c>
      <c r="D21" s="16" t="s">
        <v>60</v>
      </c>
      <c r="E21" s="321" t="s">
        <v>176</v>
      </c>
      <c r="F21" s="16" t="s">
        <v>88</v>
      </c>
      <c r="G21" s="16" t="s">
        <v>210</v>
      </c>
      <c r="H21" s="16">
        <v>0</v>
      </c>
      <c r="I21" s="16">
        <v>0</v>
      </c>
      <c r="J21" s="16" t="s">
        <v>60</v>
      </c>
      <c r="K21" s="16" t="s">
        <v>62</v>
      </c>
      <c r="L21" s="16">
        <v>0</v>
      </c>
      <c r="M21" s="16">
        <v>2</v>
      </c>
      <c r="N21" s="16" t="s">
        <v>60</v>
      </c>
      <c r="O21" s="16">
        <v>0</v>
      </c>
      <c r="P21" s="16" t="s">
        <v>60</v>
      </c>
      <c r="Q21" s="16">
        <v>0</v>
      </c>
      <c r="R21" s="16">
        <v>0</v>
      </c>
      <c r="S21" s="16" t="s">
        <v>221</v>
      </c>
      <c r="T21" s="16" t="s">
        <v>222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/>
      <c r="AJ21" s="16"/>
      <c r="AK21" s="16"/>
      <c r="AL21" s="16"/>
      <c r="AM21" s="18">
        <v>0</v>
      </c>
      <c r="AN21" s="18">
        <v>0</v>
      </c>
      <c r="AO21" s="15" t="s">
        <v>60</v>
      </c>
      <c r="AP21" s="18"/>
      <c r="AQ21" s="18"/>
      <c r="AR21" s="18"/>
      <c r="AS21" s="18"/>
      <c r="AT21" s="19">
        <v>0</v>
      </c>
      <c r="AU21" s="15" t="s">
        <v>331</v>
      </c>
      <c r="AV21" s="15" t="str">
        <f>+IF(M21&lt;&gt;0,VLOOKUP($P21,TRAFOS,4,0),"-")</f>
        <v>-</v>
      </c>
      <c r="AW21" s="15">
        <f t="shared" si="7"/>
        <v>0</v>
      </c>
      <c r="AX21" s="32">
        <v>2</v>
      </c>
      <c r="AY21" s="32" t="str">
        <f t="shared" si="2"/>
        <v>-</v>
      </c>
      <c r="AZ21" s="32" t="s">
        <v>101</v>
      </c>
      <c r="BA21" s="33" t="str">
        <f t="shared" si="4"/>
        <v>-</v>
      </c>
      <c r="BB21" s="33" t="str">
        <f t="shared" si="5"/>
        <v>-</v>
      </c>
      <c r="BC21" s="14" t="str">
        <f t="shared" si="6"/>
        <v>-</v>
      </c>
      <c r="BE21" s="15"/>
      <c r="BF21" s="15"/>
      <c r="BG21" s="15"/>
      <c r="BH21" s="15"/>
      <c r="BI21" s="33">
        <f t="shared" si="12"/>
        <v>19</v>
      </c>
      <c r="BJ21" s="14"/>
      <c r="BV21" s="118">
        <v>19</v>
      </c>
      <c r="BW21" s="119" t="s">
        <v>300</v>
      </c>
      <c r="BX21" s="119" t="s">
        <v>336</v>
      </c>
      <c r="BY21" s="118" t="s">
        <v>343</v>
      </c>
      <c r="BZ21" s="118" t="s">
        <v>351</v>
      </c>
      <c r="CA21" s="118" t="s">
        <v>341</v>
      </c>
      <c r="CB21" s="121"/>
      <c r="CD21" s="21">
        <f t="shared" si="8"/>
        <v>0</v>
      </c>
      <c r="CE21" s="21">
        <f t="shared" si="9"/>
        <v>0</v>
      </c>
      <c r="CF21" s="21">
        <f t="shared" si="10"/>
        <v>0</v>
      </c>
    </row>
    <row r="22" spans="1:84" x14ac:dyDescent="0.25">
      <c r="A22" s="15">
        <f t="shared" si="11"/>
        <v>20</v>
      </c>
      <c r="B22" s="16">
        <v>8</v>
      </c>
      <c r="C22" s="17" t="s">
        <v>346</v>
      </c>
      <c r="D22" s="16" t="s">
        <v>170</v>
      </c>
      <c r="E22" s="16">
        <v>1</v>
      </c>
      <c r="F22" s="16" t="s">
        <v>213</v>
      </c>
      <c r="G22" s="16" t="s">
        <v>217</v>
      </c>
      <c r="H22" s="16">
        <v>0</v>
      </c>
      <c r="I22" s="16">
        <v>0</v>
      </c>
      <c r="J22" s="16" t="s">
        <v>546</v>
      </c>
      <c r="K22" s="16" t="s">
        <v>62</v>
      </c>
      <c r="L22" s="16">
        <v>42.7</v>
      </c>
      <c r="M22" s="16">
        <v>2</v>
      </c>
      <c r="N22" s="16" t="s">
        <v>172</v>
      </c>
      <c r="O22" s="16">
        <v>1</v>
      </c>
      <c r="P22" s="16" t="s">
        <v>218</v>
      </c>
      <c r="Q22" s="16">
        <v>2</v>
      </c>
      <c r="R22" s="16">
        <v>2</v>
      </c>
      <c r="S22" s="16" t="s">
        <v>223</v>
      </c>
      <c r="T22" s="16" t="s">
        <v>224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/>
      <c r="AJ22" s="16"/>
      <c r="AK22" s="16"/>
      <c r="AL22" s="16"/>
      <c r="AM22" s="18">
        <v>1</v>
      </c>
      <c r="AN22" s="18">
        <v>0</v>
      </c>
      <c r="AO22" s="15" t="s">
        <v>555</v>
      </c>
      <c r="AP22" s="18"/>
      <c r="AQ22" s="18"/>
      <c r="AR22" s="18">
        <v>1</v>
      </c>
      <c r="AS22" s="18">
        <v>0</v>
      </c>
      <c r="AT22" s="19">
        <v>0</v>
      </c>
      <c r="AU22" s="15" t="s">
        <v>331</v>
      </c>
      <c r="AV22" s="15" t="str">
        <f t="shared" ref="AV22:AV31" si="15">+IF(M22&lt;&gt;0,VLOOKUP($P22,TRAFOS,4,0),"-")</f>
        <v>2A-K</v>
      </c>
      <c r="AW22" s="15">
        <f t="shared" si="7"/>
        <v>0</v>
      </c>
      <c r="AX22" s="1">
        <v>2</v>
      </c>
      <c r="AY22" s="1" t="str">
        <f t="shared" si="2"/>
        <v>22,9kV</v>
      </c>
      <c r="AZ22" s="1" t="str">
        <f t="shared" ref="AZ22:AZ63" si="16">+IF(B22&lt;&gt;0,"NO","-")</f>
        <v>NO</v>
      </c>
      <c r="BA22" s="14" t="str">
        <f t="shared" si="4"/>
        <v>CAC</v>
      </c>
      <c r="BB22" s="14" t="str">
        <f t="shared" si="5"/>
        <v>12/300</v>
      </c>
      <c r="BC22" s="14">
        <f t="shared" si="6"/>
        <v>12</v>
      </c>
      <c r="BD22" s="14"/>
      <c r="BE22" s="15"/>
      <c r="BF22" s="15"/>
      <c r="BG22" s="15"/>
      <c r="BH22" s="15"/>
      <c r="BI22" s="14">
        <f t="shared" si="12"/>
        <v>20</v>
      </c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18">
        <v>20</v>
      </c>
      <c r="BW22" s="119" t="s">
        <v>353</v>
      </c>
      <c r="BX22" s="119" t="s">
        <v>336</v>
      </c>
      <c r="BY22" s="118" t="s">
        <v>343</v>
      </c>
      <c r="BZ22" s="118" t="s">
        <v>351</v>
      </c>
      <c r="CA22" s="118" t="s">
        <v>341</v>
      </c>
      <c r="CB22" s="121"/>
      <c r="CC22" s="14"/>
      <c r="CD22" s="21">
        <f t="shared" si="8"/>
        <v>1</v>
      </c>
      <c r="CE22" s="21">
        <f t="shared" si="9"/>
        <v>0</v>
      </c>
      <c r="CF22" s="21">
        <f t="shared" si="10"/>
        <v>1</v>
      </c>
    </row>
    <row r="23" spans="1:84" x14ac:dyDescent="0.25">
      <c r="A23" s="15">
        <f t="shared" si="11"/>
        <v>21</v>
      </c>
      <c r="B23" s="16">
        <v>9</v>
      </c>
      <c r="C23" s="404" t="s">
        <v>347</v>
      </c>
      <c r="D23" s="16" t="s">
        <v>60</v>
      </c>
      <c r="E23" s="405"/>
      <c r="F23" s="406"/>
      <c r="G23" s="406"/>
      <c r="H23" s="16">
        <v>0</v>
      </c>
      <c r="I23" s="16">
        <v>0</v>
      </c>
      <c r="J23" s="16" t="s">
        <v>60</v>
      </c>
      <c r="K23" s="16" t="s">
        <v>62</v>
      </c>
      <c r="L23" s="406"/>
      <c r="M23" s="16">
        <v>1</v>
      </c>
      <c r="N23" s="16" t="s">
        <v>60</v>
      </c>
      <c r="O23" s="406"/>
      <c r="P23" s="16" t="s">
        <v>60</v>
      </c>
      <c r="Q23" s="406"/>
      <c r="R23" s="406"/>
      <c r="S23" s="16" t="s">
        <v>225</v>
      </c>
      <c r="T23" s="16" t="s">
        <v>226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/>
      <c r="AJ23" s="16"/>
      <c r="AK23" s="16"/>
      <c r="AL23" s="16"/>
      <c r="AM23" s="18">
        <v>0</v>
      </c>
      <c r="AN23" s="18">
        <v>0</v>
      </c>
      <c r="AO23" s="15" t="s">
        <v>60</v>
      </c>
      <c r="AP23" s="25"/>
      <c r="AQ23" s="25"/>
      <c r="AR23" s="18"/>
      <c r="AS23" s="18"/>
      <c r="AT23" s="19">
        <v>2</v>
      </c>
      <c r="AU23" s="15" t="s">
        <v>331</v>
      </c>
      <c r="AV23" s="15" t="str">
        <f t="shared" si="15"/>
        <v>-</v>
      </c>
      <c r="AW23" s="15">
        <f t="shared" si="7"/>
        <v>0</v>
      </c>
      <c r="AX23" s="1">
        <v>2</v>
      </c>
      <c r="AY23" s="1" t="str">
        <f t="shared" si="2"/>
        <v>-</v>
      </c>
      <c r="AZ23" s="1" t="str">
        <f t="shared" si="16"/>
        <v>NO</v>
      </c>
      <c r="BA23" s="14" t="str">
        <f t="shared" si="4"/>
        <v>-</v>
      </c>
      <c r="BB23" s="14" t="str">
        <f t="shared" si="5"/>
        <v>-</v>
      </c>
      <c r="BC23" s="14" t="str">
        <f t="shared" si="6"/>
        <v>-</v>
      </c>
      <c r="BD23" s="14"/>
      <c r="BE23" s="15"/>
      <c r="BF23" s="15"/>
      <c r="BG23" s="15"/>
      <c r="BH23" s="15"/>
      <c r="BI23" s="14">
        <f t="shared" si="12"/>
        <v>21</v>
      </c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21">
        <f t="shared" si="8"/>
        <v>0</v>
      </c>
      <c r="CE23" s="21">
        <f t="shared" si="9"/>
        <v>0</v>
      </c>
      <c r="CF23" s="21">
        <f t="shared" si="10"/>
        <v>0</v>
      </c>
    </row>
    <row r="24" spans="1:84" x14ac:dyDescent="0.25">
      <c r="A24" s="15">
        <f t="shared" si="11"/>
        <v>22</v>
      </c>
      <c r="B24" s="16">
        <v>9</v>
      </c>
      <c r="C24" s="404" t="s">
        <v>347</v>
      </c>
      <c r="D24" s="16" t="s">
        <v>170</v>
      </c>
      <c r="E24" s="406"/>
      <c r="F24" s="406"/>
      <c r="G24" s="406"/>
      <c r="H24" s="16">
        <v>0</v>
      </c>
      <c r="I24" s="16">
        <v>0</v>
      </c>
      <c r="J24" s="16" t="s">
        <v>60</v>
      </c>
      <c r="K24" s="16" t="s">
        <v>62</v>
      </c>
      <c r="L24" s="406"/>
      <c r="M24" s="16">
        <v>1</v>
      </c>
      <c r="N24" s="16" t="s">
        <v>172</v>
      </c>
      <c r="O24" s="406">
        <v>0</v>
      </c>
      <c r="P24" s="16" t="s">
        <v>60</v>
      </c>
      <c r="Q24" s="406"/>
      <c r="R24" s="406"/>
      <c r="S24" s="16" t="s">
        <v>227</v>
      </c>
      <c r="T24" s="16" t="s">
        <v>228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/>
      <c r="AJ24" s="16"/>
      <c r="AK24" s="16"/>
      <c r="AL24" s="16"/>
      <c r="AM24" s="18">
        <v>1</v>
      </c>
      <c r="AN24" s="18">
        <v>0</v>
      </c>
      <c r="AO24" s="15" t="s">
        <v>555</v>
      </c>
      <c r="AP24" s="18"/>
      <c r="AQ24" s="18"/>
      <c r="AR24" s="18"/>
      <c r="AS24" s="18"/>
      <c r="AT24" s="19">
        <v>0</v>
      </c>
      <c r="AU24" s="15" t="s">
        <v>331</v>
      </c>
      <c r="AV24" s="15" t="str">
        <f t="shared" si="15"/>
        <v>-</v>
      </c>
      <c r="AW24" s="15">
        <f t="shared" si="7"/>
        <v>0</v>
      </c>
      <c r="AX24" s="1">
        <v>2</v>
      </c>
      <c r="AY24" s="1" t="str">
        <f t="shared" si="2"/>
        <v>-</v>
      </c>
      <c r="AZ24" s="1" t="str">
        <f t="shared" si="16"/>
        <v>NO</v>
      </c>
      <c r="BA24" s="14" t="str">
        <f t="shared" si="4"/>
        <v>CAC</v>
      </c>
      <c r="BB24" s="14" t="str">
        <f t="shared" si="5"/>
        <v>12/300</v>
      </c>
      <c r="BC24" s="14">
        <f t="shared" si="6"/>
        <v>12</v>
      </c>
      <c r="BD24" s="14"/>
      <c r="BE24" s="15"/>
      <c r="BF24" s="15"/>
      <c r="BG24" s="15"/>
      <c r="BH24" s="15"/>
      <c r="BI24" s="14">
        <f t="shared" si="12"/>
        <v>22</v>
      </c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21">
        <f t="shared" si="8"/>
        <v>1</v>
      </c>
      <c r="CE24" s="21">
        <f t="shared" si="9"/>
        <v>0</v>
      </c>
      <c r="CF24" s="21">
        <f t="shared" si="10"/>
        <v>0</v>
      </c>
    </row>
    <row r="25" spans="1:84" x14ac:dyDescent="0.25">
      <c r="A25" s="15">
        <f t="shared" si="11"/>
        <v>23</v>
      </c>
      <c r="B25" s="16">
        <v>10</v>
      </c>
      <c r="C25" s="17" t="s">
        <v>229</v>
      </c>
      <c r="D25" s="16" t="s">
        <v>60</v>
      </c>
      <c r="E25" s="16">
        <v>1</v>
      </c>
      <c r="F25" s="16" t="s">
        <v>60</v>
      </c>
      <c r="G25" s="16" t="s">
        <v>88</v>
      </c>
      <c r="H25" s="16">
        <v>0</v>
      </c>
      <c r="I25" s="16">
        <v>0</v>
      </c>
      <c r="J25" s="16" t="s">
        <v>60</v>
      </c>
      <c r="K25" s="16" t="s">
        <v>62</v>
      </c>
      <c r="L25" s="16">
        <v>0</v>
      </c>
      <c r="M25" s="16">
        <v>1</v>
      </c>
      <c r="N25" s="16" t="s">
        <v>60</v>
      </c>
      <c r="O25" s="16">
        <v>0</v>
      </c>
      <c r="P25" s="16" t="s">
        <v>60</v>
      </c>
      <c r="Q25" s="16">
        <v>0</v>
      </c>
      <c r="R25" s="16">
        <v>0</v>
      </c>
      <c r="S25" s="16" t="s">
        <v>230</v>
      </c>
      <c r="T25" s="16" t="s">
        <v>231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/>
      <c r="AJ25" s="16"/>
      <c r="AK25" s="16"/>
      <c r="AL25" s="16"/>
      <c r="AM25" s="18">
        <v>0</v>
      </c>
      <c r="AN25" s="18">
        <v>0</v>
      </c>
      <c r="AO25" s="15" t="s">
        <v>60</v>
      </c>
      <c r="AP25" s="18"/>
      <c r="AQ25" s="18"/>
      <c r="AR25" s="18"/>
      <c r="AS25" s="18"/>
      <c r="AT25" s="19">
        <v>0</v>
      </c>
      <c r="AU25" s="15" t="s">
        <v>101</v>
      </c>
      <c r="AV25" s="15" t="str">
        <f t="shared" si="15"/>
        <v>-</v>
      </c>
      <c r="AW25" s="15">
        <f t="shared" si="7"/>
        <v>0</v>
      </c>
      <c r="AX25" s="1">
        <v>2</v>
      </c>
      <c r="AY25" s="1" t="str">
        <f t="shared" si="2"/>
        <v>-</v>
      </c>
      <c r="AZ25" s="1" t="str">
        <f t="shared" si="16"/>
        <v>NO</v>
      </c>
      <c r="BA25" s="14" t="str">
        <f t="shared" si="4"/>
        <v>-</v>
      </c>
      <c r="BB25" s="14" t="str">
        <f t="shared" si="5"/>
        <v>-</v>
      </c>
      <c r="BC25" s="14" t="str">
        <f t="shared" si="6"/>
        <v>-</v>
      </c>
      <c r="BD25" s="14"/>
      <c r="BE25" s="15"/>
      <c r="BF25" s="15"/>
      <c r="BG25" s="15"/>
      <c r="BH25" s="15"/>
      <c r="BI25" s="14">
        <f t="shared" si="12"/>
        <v>23</v>
      </c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21">
        <f t="shared" si="8"/>
        <v>0</v>
      </c>
      <c r="CE25" s="21">
        <f t="shared" si="9"/>
        <v>0</v>
      </c>
      <c r="CF25" s="21">
        <f t="shared" si="10"/>
        <v>0</v>
      </c>
    </row>
    <row r="26" spans="1:84" x14ac:dyDescent="0.25">
      <c r="A26" s="15">
        <f t="shared" si="11"/>
        <v>24</v>
      </c>
      <c r="B26" s="16">
        <v>10</v>
      </c>
      <c r="C26" s="17" t="s">
        <v>229</v>
      </c>
      <c r="D26" s="16" t="s">
        <v>170</v>
      </c>
      <c r="E26" s="16">
        <v>2</v>
      </c>
      <c r="F26" s="16" t="s">
        <v>74</v>
      </c>
      <c r="G26" s="16" t="s">
        <v>85</v>
      </c>
      <c r="H26" s="16">
        <v>0</v>
      </c>
      <c r="I26" s="16">
        <v>0</v>
      </c>
      <c r="J26" s="16" t="s">
        <v>546</v>
      </c>
      <c r="K26" s="16" t="s">
        <v>62</v>
      </c>
      <c r="L26" s="16">
        <v>34.42</v>
      </c>
      <c r="M26" s="16">
        <v>1</v>
      </c>
      <c r="N26" s="111" t="s">
        <v>328</v>
      </c>
      <c r="O26" s="16">
        <v>1</v>
      </c>
      <c r="P26" s="16" t="s">
        <v>77</v>
      </c>
      <c r="Q26" s="16">
        <v>1</v>
      </c>
      <c r="R26" s="16">
        <v>1</v>
      </c>
      <c r="S26" s="16" t="s">
        <v>232</v>
      </c>
      <c r="T26" s="16" t="s">
        <v>233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/>
      <c r="AJ26" s="16"/>
      <c r="AK26" s="16"/>
      <c r="AL26" s="16"/>
      <c r="AM26" s="18">
        <v>1</v>
      </c>
      <c r="AN26" s="18">
        <v>0</v>
      </c>
      <c r="AO26" s="15" t="s">
        <v>555</v>
      </c>
      <c r="AP26" s="25"/>
      <c r="AQ26" s="25"/>
      <c r="AR26" s="18">
        <v>1</v>
      </c>
      <c r="AS26" s="18">
        <v>0</v>
      </c>
      <c r="AT26" s="19">
        <v>0</v>
      </c>
      <c r="AU26" s="15" t="s">
        <v>101</v>
      </c>
      <c r="AV26" s="15" t="str">
        <f t="shared" si="15"/>
        <v>2A-K</v>
      </c>
      <c r="AW26" s="15">
        <f t="shared" si="7"/>
        <v>0</v>
      </c>
      <c r="AX26" s="34">
        <v>2</v>
      </c>
      <c r="AY26" s="34" t="str">
        <f t="shared" si="2"/>
        <v>13,2kV</v>
      </c>
      <c r="AZ26" s="34" t="str">
        <f t="shared" si="16"/>
        <v>NO</v>
      </c>
      <c r="BA26" s="35" t="str">
        <f t="shared" si="4"/>
        <v>PRFV</v>
      </c>
      <c r="BB26" s="35" t="str">
        <f t="shared" si="5"/>
        <v>12/300</v>
      </c>
      <c r="BC26" s="14">
        <f t="shared" si="6"/>
        <v>12</v>
      </c>
      <c r="BD26" s="35"/>
      <c r="BE26" s="15"/>
      <c r="BF26" s="15"/>
      <c r="BG26" s="15"/>
      <c r="BH26" s="15"/>
      <c r="BI26" s="14">
        <f t="shared" si="12"/>
        <v>24</v>
      </c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21">
        <f t="shared" si="8"/>
        <v>1</v>
      </c>
      <c r="CE26" s="21">
        <f t="shared" si="9"/>
        <v>0</v>
      </c>
      <c r="CF26" s="21">
        <f t="shared" si="10"/>
        <v>1</v>
      </c>
    </row>
    <row r="27" spans="1:84" s="35" customFormat="1" x14ac:dyDescent="0.2">
      <c r="A27" s="15">
        <f t="shared" si="11"/>
        <v>25</v>
      </c>
      <c r="B27" s="16">
        <v>11</v>
      </c>
      <c r="C27" s="17" t="s">
        <v>234</v>
      </c>
      <c r="D27" s="16" t="s">
        <v>60</v>
      </c>
      <c r="E27" s="16">
        <v>1</v>
      </c>
      <c r="F27" s="16" t="s">
        <v>60</v>
      </c>
      <c r="G27" s="16" t="s">
        <v>60</v>
      </c>
      <c r="H27" s="16">
        <v>0</v>
      </c>
      <c r="I27" s="16">
        <v>0</v>
      </c>
      <c r="J27" s="16" t="s">
        <v>60</v>
      </c>
      <c r="K27" s="16" t="s">
        <v>62</v>
      </c>
      <c r="L27" s="16">
        <v>0</v>
      </c>
      <c r="M27" s="16">
        <v>1</v>
      </c>
      <c r="N27" s="16" t="s">
        <v>60</v>
      </c>
      <c r="O27" s="16">
        <v>0</v>
      </c>
      <c r="P27" s="16" t="s">
        <v>60</v>
      </c>
      <c r="Q27" s="16">
        <v>0</v>
      </c>
      <c r="R27" s="16">
        <v>0</v>
      </c>
      <c r="S27" s="16" t="s">
        <v>235</v>
      </c>
      <c r="T27" s="16" t="s">
        <v>236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/>
      <c r="AJ27" s="16"/>
      <c r="AK27" s="16"/>
      <c r="AL27" s="16"/>
      <c r="AM27" s="18">
        <v>0</v>
      </c>
      <c r="AN27" s="18">
        <v>0</v>
      </c>
      <c r="AO27" s="15" t="s">
        <v>60</v>
      </c>
      <c r="AP27" s="18"/>
      <c r="AQ27" s="18"/>
      <c r="AR27" s="18"/>
      <c r="AS27" s="18"/>
      <c r="AT27" s="19">
        <v>2</v>
      </c>
      <c r="AU27" s="15" t="s">
        <v>101</v>
      </c>
      <c r="AV27" s="15" t="str">
        <f t="shared" si="15"/>
        <v>-</v>
      </c>
      <c r="AW27" s="15">
        <f t="shared" si="7"/>
        <v>0</v>
      </c>
      <c r="AX27" s="34">
        <v>2</v>
      </c>
      <c r="AY27" s="34" t="str">
        <f t="shared" si="2"/>
        <v>-</v>
      </c>
      <c r="AZ27" s="34" t="str">
        <f t="shared" si="16"/>
        <v>NO</v>
      </c>
      <c r="BA27" s="35" t="str">
        <f t="shared" si="4"/>
        <v>-</v>
      </c>
      <c r="BB27" s="35" t="str">
        <f t="shared" si="5"/>
        <v>-</v>
      </c>
      <c r="BC27" s="14" t="str">
        <f t="shared" si="6"/>
        <v>-</v>
      </c>
      <c r="BE27" s="15"/>
      <c r="BF27" s="15"/>
      <c r="BG27" s="15"/>
      <c r="BH27" s="15"/>
      <c r="BI27" s="35">
        <f t="shared" si="12"/>
        <v>25</v>
      </c>
      <c r="CD27" s="21">
        <f t="shared" si="8"/>
        <v>0</v>
      </c>
      <c r="CE27" s="21">
        <f t="shared" si="9"/>
        <v>0</v>
      </c>
      <c r="CF27" s="21">
        <f t="shared" si="10"/>
        <v>0</v>
      </c>
    </row>
    <row r="28" spans="1:84" s="35" customFormat="1" x14ac:dyDescent="0.2">
      <c r="A28" s="15">
        <f t="shared" si="11"/>
        <v>26</v>
      </c>
      <c r="B28" s="16">
        <v>11</v>
      </c>
      <c r="C28" s="17" t="s">
        <v>234</v>
      </c>
      <c r="D28" s="16" t="s">
        <v>170</v>
      </c>
      <c r="E28" s="16">
        <v>2</v>
      </c>
      <c r="F28" s="16" t="s">
        <v>106</v>
      </c>
      <c r="G28" s="16" t="s">
        <v>107</v>
      </c>
      <c r="H28" s="16">
        <v>0</v>
      </c>
      <c r="I28" s="16">
        <v>0</v>
      </c>
      <c r="J28" s="16" t="s">
        <v>546</v>
      </c>
      <c r="K28" s="16" t="s">
        <v>62</v>
      </c>
      <c r="L28" s="16">
        <v>41.94</v>
      </c>
      <c r="M28" s="16">
        <v>1</v>
      </c>
      <c r="N28" s="111" t="s">
        <v>328</v>
      </c>
      <c r="O28" s="16">
        <v>1</v>
      </c>
      <c r="P28" s="16" t="s">
        <v>77</v>
      </c>
      <c r="Q28" s="16">
        <v>1</v>
      </c>
      <c r="R28" s="16">
        <v>1</v>
      </c>
      <c r="S28" s="16" t="s">
        <v>237</v>
      </c>
      <c r="T28" s="16" t="s">
        <v>238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/>
      <c r="AJ28" s="16"/>
      <c r="AK28" s="16"/>
      <c r="AL28" s="16"/>
      <c r="AM28" s="18">
        <v>1</v>
      </c>
      <c r="AN28" s="18">
        <v>0</v>
      </c>
      <c r="AO28" s="15" t="s">
        <v>555</v>
      </c>
      <c r="AP28" s="18"/>
      <c r="AQ28" s="18"/>
      <c r="AR28" s="18">
        <v>1</v>
      </c>
      <c r="AS28" s="18">
        <v>0</v>
      </c>
      <c r="AT28" s="19">
        <v>0</v>
      </c>
      <c r="AU28" s="15" t="s">
        <v>101</v>
      </c>
      <c r="AV28" s="15" t="str">
        <f t="shared" si="15"/>
        <v>2A-K</v>
      </c>
      <c r="AW28" s="15">
        <f t="shared" si="7"/>
        <v>0</v>
      </c>
      <c r="AX28" s="34">
        <v>2</v>
      </c>
      <c r="AY28" s="34" t="str">
        <f t="shared" si="2"/>
        <v>13,2kV</v>
      </c>
      <c r="AZ28" s="34" t="str">
        <f t="shared" si="16"/>
        <v>NO</v>
      </c>
      <c r="BA28" s="35" t="str">
        <f t="shared" si="4"/>
        <v>PRFV</v>
      </c>
      <c r="BB28" s="35" t="str">
        <f t="shared" si="5"/>
        <v>12/300</v>
      </c>
      <c r="BC28" s="14">
        <f t="shared" si="6"/>
        <v>12</v>
      </c>
      <c r="BE28" s="15"/>
      <c r="BF28" s="15"/>
      <c r="BG28" s="15"/>
      <c r="BH28" s="15"/>
      <c r="BI28" s="35">
        <f t="shared" si="12"/>
        <v>26</v>
      </c>
      <c r="CD28" s="21">
        <f t="shared" si="8"/>
        <v>1</v>
      </c>
      <c r="CE28" s="21">
        <f t="shared" si="9"/>
        <v>0</v>
      </c>
      <c r="CF28" s="21">
        <f t="shared" si="10"/>
        <v>1</v>
      </c>
    </row>
    <row r="29" spans="1:84" s="35" customFormat="1" x14ac:dyDescent="0.2">
      <c r="A29" s="15">
        <f t="shared" si="11"/>
        <v>27</v>
      </c>
      <c r="B29" s="16">
        <v>13</v>
      </c>
      <c r="C29" s="17" t="s">
        <v>239</v>
      </c>
      <c r="D29" s="16" t="s">
        <v>60</v>
      </c>
      <c r="E29" s="16">
        <v>1</v>
      </c>
      <c r="F29" s="16" t="s">
        <v>61</v>
      </c>
      <c r="G29" s="201"/>
      <c r="H29" s="16">
        <v>0</v>
      </c>
      <c r="I29" s="16">
        <v>0</v>
      </c>
      <c r="J29" s="16" t="s">
        <v>60</v>
      </c>
      <c r="K29" s="16" t="s">
        <v>62</v>
      </c>
      <c r="L29" s="16">
        <v>0</v>
      </c>
      <c r="M29" s="16">
        <v>1</v>
      </c>
      <c r="N29" s="16" t="s">
        <v>60</v>
      </c>
      <c r="O29" s="16">
        <v>0</v>
      </c>
      <c r="P29" s="16" t="s">
        <v>60</v>
      </c>
      <c r="Q29" s="16">
        <v>0</v>
      </c>
      <c r="R29" s="16">
        <v>0</v>
      </c>
      <c r="S29" s="16" t="s">
        <v>240</v>
      </c>
      <c r="T29" s="16" t="s">
        <v>241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/>
      <c r="AJ29" s="16"/>
      <c r="AK29" s="16"/>
      <c r="AL29" s="16"/>
      <c r="AM29" s="18">
        <v>0</v>
      </c>
      <c r="AN29" s="18">
        <v>0</v>
      </c>
      <c r="AO29" s="15" t="s">
        <v>60</v>
      </c>
      <c r="AP29" s="25"/>
      <c r="AQ29" s="25"/>
      <c r="AR29" s="18"/>
      <c r="AS29" s="18"/>
      <c r="AT29" s="19">
        <v>0</v>
      </c>
      <c r="AU29" s="15" t="s">
        <v>331</v>
      </c>
      <c r="AV29" s="15" t="str">
        <f t="shared" si="15"/>
        <v>-</v>
      </c>
      <c r="AW29" s="15">
        <f t="shared" si="7"/>
        <v>0</v>
      </c>
      <c r="AX29" s="34">
        <v>2</v>
      </c>
      <c r="AY29" s="34" t="str">
        <f t="shared" si="2"/>
        <v>-</v>
      </c>
      <c r="AZ29" s="34" t="str">
        <f t="shared" si="16"/>
        <v>NO</v>
      </c>
      <c r="BA29" s="35" t="str">
        <f t="shared" si="4"/>
        <v>-</v>
      </c>
      <c r="BB29" s="35" t="str">
        <f t="shared" si="5"/>
        <v>-</v>
      </c>
      <c r="BC29" s="14" t="str">
        <f t="shared" si="6"/>
        <v>-</v>
      </c>
      <c r="BE29" s="15"/>
      <c r="BF29" s="15"/>
      <c r="BG29" s="15"/>
      <c r="BH29" s="15"/>
      <c r="BI29" s="35">
        <f t="shared" si="12"/>
        <v>27</v>
      </c>
      <c r="CD29" s="21">
        <f t="shared" si="8"/>
        <v>0</v>
      </c>
      <c r="CE29" s="21">
        <f t="shared" si="9"/>
        <v>0</v>
      </c>
      <c r="CF29" s="21">
        <f t="shared" si="10"/>
        <v>0</v>
      </c>
    </row>
    <row r="30" spans="1:84" s="35" customFormat="1" x14ac:dyDescent="0.2">
      <c r="A30" s="15">
        <f t="shared" si="11"/>
        <v>28</v>
      </c>
      <c r="B30" s="16">
        <v>13</v>
      </c>
      <c r="C30" s="17" t="s">
        <v>239</v>
      </c>
      <c r="D30" s="16" t="s">
        <v>60</v>
      </c>
      <c r="E30" s="16">
        <v>2</v>
      </c>
      <c r="F30" s="16" t="s">
        <v>74</v>
      </c>
      <c r="G30" s="16" t="s">
        <v>60</v>
      </c>
      <c r="H30" s="16">
        <v>0</v>
      </c>
      <c r="I30" s="16">
        <v>0</v>
      </c>
      <c r="J30" s="16" t="s">
        <v>171</v>
      </c>
      <c r="K30" s="16" t="s">
        <v>62</v>
      </c>
      <c r="L30" s="16">
        <v>16</v>
      </c>
      <c r="M30" s="16">
        <v>1</v>
      </c>
      <c r="N30" s="16" t="s">
        <v>172</v>
      </c>
      <c r="O30" s="16">
        <v>1</v>
      </c>
      <c r="P30" s="16" t="s">
        <v>60</v>
      </c>
      <c r="Q30" s="16">
        <v>0</v>
      </c>
      <c r="R30" s="16">
        <v>0</v>
      </c>
      <c r="S30" s="16">
        <v>821480.24739999999</v>
      </c>
      <c r="T30" s="16">
        <v>9002788.7932999991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/>
      <c r="AJ30" s="16"/>
      <c r="AK30" s="16"/>
      <c r="AL30" s="16"/>
      <c r="AM30" s="18">
        <v>1</v>
      </c>
      <c r="AN30" s="18">
        <v>0</v>
      </c>
      <c r="AO30" s="15" t="s">
        <v>555</v>
      </c>
      <c r="AP30" s="25"/>
      <c r="AQ30" s="25"/>
      <c r="AR30" s="18">
        <v>1</v>
      </c>
      <c r="AS30" s="18">
        <v>0</v>
      </c>
      <c r="AT30" s="19">
        <v>0</v>
      </c>
      <c r="AU30" s="15" t="s">
        <v>331</v>
      </c>
      <c r="AV30" s="15" t="str">
        <f t="shared" si="15"/>
        <v>-</v>
      </c>
      <c r="AW30" s="15">
        <f t="shared" si="7"/>
        <v>0</v>
      </c>
      <c r="AX30" s="34">
        <v>2</v>
      </c>
      <c r="AY30" s="34" t="str">
        <f t="shared" si="2"/>
        <v>-</v>
      </c>
      <c r="AZ30" s="34" t="str">
        <f t="shared" si="16"/>
        <v>NO</v>
      </c>
      <c r="BA30" s="35" t="str">
        <f t="shared" si="4"/>
        <v>CAC</v>
      </c>
      <c r="BB30" s="35" t="str">
        <f t="shared" si="5"/>
        <v>12/300</v>
      </c>
      <c r="BC30" s="14">
        <f t="shared" si="6"/>
        <v>12</v>
      </c>
      <c r="BE30" s="15"/>
      <c r="BF30" s="15"/>
      <c r="BG30" s="15"/>
      <c r="BH30" s="15"/>
      <c r="BI30" s="35">
        <f t="shared" si="12"/>
        <v>28</v>
      </c>
      <c r="CD30" s="21">
        <f t="shared" si="8"/>
        <v>1</v>
      </c>
      <c r="CE30" s="21"/>
      <c r="CF30" s="21"/>
    </row>
    <row r="31" spans="1:84" s="35" customFormat="1" x14ac:dyDescent="0.2">
      <c r="A31" s="15">
        <f t="shared" si="11"/>
        <v>29</v>
      </c>
      <c r="B31" s="16">
        <v>13</v>
      </c>
      <c r="C31" s="17" t="s">
        <v>239</v>
      </c>
      <c r="D31" s="16" t="s">
        <v>170</v>
      </c>
      <c r="E31" s="16">
        <v>3</v>
      </c>
      <c r="F31" s="16" t="s">
        <v>106</v>
      </c>
      <c r="G31" s="16" t="s">
        <v>107</v>
      </c>
      <c r="H31" s="16">
        <v>0</v>
      </c>
      <c r="I31" s="16">
        <v>0</v>
      </c>
      <c r="J31" s="16" t="s">
        <v>546</v>
      </c>
      <c r="K31" s="16" t="s">
        <v>62</v>
      </c>
      <c r="L31" s="16">
        <v>25</v>
      </c>
      <c r="M31" s="16">
        <v>1</v>
      </c>
      <c r="N31" s="16" t="s">
        <v>172</v>
      </c>
      <c r="O31" s="16">
        <v>1</v>
      </c>
      <c r="P31" s="16" t="s">
        <v>77</v>
      </c>
      <c r="Q31" s="16">
        <v>1</v>
      </c>
      <c r="R31" s="16">
        <v>1</v>
      </c>
      <c r="S31" s="16" t="s">
        <v>242</v>
      </c>
      <c r="T31" s="16" t="s">
        <v>243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/>
      <c r="AJ31" s="16"/>
      <c r="AK31" s="16"/>
      <c r="AL31" s="16"/>
      <c r="AM31" s="18">
        <v>1</v>
      </c>
      <c r="AN31" s="18">
        <v>0</v>
      </c>
      <c r="AO31" s="15" t="s">
        <v>555</v>
      </c>
      <c r="AP31" s="18"/>
      <c r="AQ31" s="18"/>
      <c r="AR31" s="18">
        <v>1</v>
      </c>
      <c r="AS31" s="18">
        <v>0</v>
      </c>
      <c r="AT31" s="19">
        <v>4</v>
      </c>
      <c r="AU31" s="15" t="s">
        <v>331</v>
      </c>
      <c r="AV31" s="15" t="str">
        <f t="shared" si="15"/>
        <v>2A-K</v>
      </c>
      <c r="AW31" s="15">
        <f t="shared" si="7"/>
        <v>0</v>
      </c>
      <c r="AX31" s="1">
        <v>2</v>
      </c>
      <c r="AY31" s="1" t="str">
        <f t="shared" si="2"/>
        <v>13,2kV</v>
      </c>
      <c r="AZ31" s="1" t="str">
        <f t="shared" si="16"/>
        <v>NO</v>
      </c>
      <c r="BA31" s="14" t="str">
        <f t="shared" si="4"/>
        <v>CAC</v>
      </c>
      <c r="BB31" s="14" t="str">
        <f t="shared" si="5"/>
        <v>12/300</v>
      </c>
      <c r="BC31" s="14">
        <f t="shared" si="6"/>
        <v>12</v>
      </c>
      <c r="BD31" s="14"/>
      <c r="BE31" s="15"/>
      <c r="BF31" s="15"/>
      <c r="BG31" s="15"/>
      <c r="BH31" s="15"/>
      <c r="BI31" s="35">
        <f t="shared" si="12"/>
        <v>29</v>
      </c>
      <c r="CD31" s="21">
        <f t="shared" si="8"/>
        <v>1</v>
      </c>
      <c r="CE31" s="21">
        <f t="shared" si="9"/>
        <v>0</v>
      </c>
      <c r="CF31" s="21">
        <f t="shared" si="10"/>
        <v>1</v>
      </c>
    </row>
    <row r="32" spans="1:84" s="35" customFormat="1" x14ac:dyDescent="0.2">
      <c r="A32" s="15">
        <f t="shared" si="11"/>
        <v>30</v>
      </c>
      <c r="B32" s="16">
        <v>15</v>
      </c>
      <c r="C32" s="17" t="s">
        <v>244</v>
      </c>
      <c r="D32" s="16" t="s">
        <v>60</v>
      </c>
      <c r="E32" s="16">
        <v>1</v>
      </c>
      <c r="F32" s="16" t="s">
        <v>60</v>
      </c>
      <c r="G32" s="16" t="s">
        <v>88</v>
      </c>
      <c r="H32" s="16">
        <v>0</v>
      </c>
      <c r="I32" s="16">
        <v>0</v>
      </c>
      <c r="J32" s="16" t="s">
        <v>60</v>
      </c>
      <c r="K32" s="16" t="s">
        <v>62</v>
      </c>
      <c r="L32" s="16">
        <v>0</v>
      </c>
      <c r="M32" s="16">
        <v>1</v>
      </c>
      <c r="N32" s="16" t="s">
        <v>60</v>
      </c>
      <c r="O32" s="16">
        <v>0</v>
      </c>
      <c r="P32" s="16" t="s">
        <v>60</v>
      </c>
      <c r="Q32" s="16">
        <v>0</v>
      </c>
      <c r="R32" s="16">
        <v>0</v>
      </c>
      <c r="S32" s="16" t="s">
        <v>245</v>
      </c>
      <c r="T32" s="16" t="s">
        <v>246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/>
      <c r="AJ32" s="16"/>
      <c r="AK32" s="16"/>
      <c r="AL32" s="16"/>
      <c r="AM32" s="18">
        <v>0</v>
      </c>
      <c r="AN32" s="18">
        <v>0</v>
      </c>
      <c r="AO32" s="15" t="s">
        <v>60</v>
      </c>
      <c r="AP32" s="18"/>
      <c r="AQ32" s="18"/>
      <c r="AR32" s="18"/>
      <c r="AS32" s="18"/>
      <c r="AT32" s="19">
        <v>4</v>
      </c>
      <c r="AU32" s="15" t="s">
        <v>101</v>
      </c>
      <c r="AV32" s="15" t="str">
        <f t="shared" ref="AV32:AV63" si="17">+IF(M32&lt;&gt;0,VLOOKUP($P32,TRAFOS,4,0),"-")</f>
        <v>-</v>
      </c>
      <c r="AW32" s="15">
        <f t="shared" si="7"/>
        <v>0</v>
      </c>
      <c r="AX32" s="1">
        <v>2</v>
      </c>
      <c r="AY32" s="1" t="str">
        <f t="shared" si="2"/>
        <v>-</v>
      </c>
      <c r="AZ32" s="1" t="str">
        <f t="shared" si="16"/>
        <v>NO</v>
      </c>
      <c r="BA32" s="14" t="str">
        <f t="shared" si="4"/>
        <v>-</v>
      </c>
      <c r="BB32" s="14" t="str">
        <f t="shared" si="5"/>
        <v>-</v>
      </c>
      <c r="BC32" s="14" t="str">
        <f t="shared" si="6"/>
        <v>-</v>
      </c>
      <c r="BD32" s="14"/>
      <c r="BE32" s="15"/>
      <c r="BF32" s="15"/>
      <c r="BG32" s="15"/>
      <c r="BH32" s="15"/>
      <c r="BI32" s="35">
        <f t="shared" si="12"/>
        <v>30</v>
      </c>
      <c r="CD32" s="21">
        <f t="shared" si="8"/>
        <v>0</v>
      </c>
      <c r="CE32" s="21">
        <f t="shared" si="9"/>
        <v>0</v>
      </c>
      <c r="CF32" s="21">
        <f t="shared" si="10"/>
        <v>0</v>
      </c>
    </row>
    <row r="33" spans="1:84" x14ac:dyDescent="0.25">
      <c r="A33" s="15">
        <f t="shared" si="11"/>
        <v>31</v>
      </c>
      <c r="B33" s="16">
        <v>15</v>
      </c>
      <c r="C33" s="17" t="s">
        <v>244</v>
      </c>
      <c r="D33" s="16" t="s">
        <v>173</v>
      </c>
      <c r="E33" s="16">
        <v>2</v>
      </c>
      <c r="F33" s="16" t="s">
        <v>74</v>
      </c>
      <c r="G33" s="16" t="s">
        <v>85</v>
      </c>
      <c r="H33" s="16">
        <v>0</v>
      </c>
      <c r="I33" s="16">
        <v>0</v>
      </c>
      <c r="J33" s="16" t="s">
        <v>546</v>
      </c>
      <c r="K33" s="16" t="s">
        <v>62</v>
      </c>
      <c r="L33" s="16">
        <v>23.62</v>
      </c>
      <c r="M33" s="16">
        <v>1</v>
      </c>
      <c r="N33" s="111" t="s">
        <v>328</v>
      </c>
      <c r="O33" s="16">
        <v>1</v>
      </c>
      <c r="P33" s="16" t="s">
        <v>77</v>
      </c>
      <c r="Q33" s="16">
        <v>1</v>
      </c>
      <c r="R33" s="16">
        <v>1</v>
      </c>
      <c r="S33" s="16" t="s">
        <v>247</v>
      </c>
      <c r="T33" s="16" t="s">
        <v>248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/>
      <c r="AJ33" s="16"/>
      <c r="AK33" s="16"/>
      <c r="AL33" s="16"/>
      <c r="AM33" s="18">
        <v>1</v>
      </c>
      <c r="AN33" s="18">
        <v>0</v>
      </c>
      <c r="AO33" s="15" t="s">
        <v>555</v>
      </c>
      <c r="AP33" s="18"/>
      <c r="AQ33" s="18"/>
      <c r="AR33" s="18">
        <v>1</v>
      </c>
      <c r="AS33" s="18">
        <v>0</v>
      </c>
      <c r="AT33" s="19">
        <v>0</v>
      </c>
      <c r="AU33" s="15" t="s">
        <v>101</v>
      </c>
      <c r="AV33" s="15" t="str">
        <f t="shared" si="17"/>
        <v>2A-K</v>
      </c>
      <c r="AW33" s="15">
        <f t="shared" si="7"/>
        <v>0</v>
      </c>
      <c r="AX33" s="1">
        <v>2</v>
      </c>
      <c r="AY33" s="1" t="str">
        <f t="shared" si="2"/>
        <v>13,2kV</v>
      </c>
      <c r="AZ33" s="1" t="str">
        <f t="shared" si="16"/>
        <v>NO</v>
      </c>
      <c r="BA33" s="14" t="str">
        <f t="shared" si="4"/>
        <v>PRFV</v>
      </c>
      <c r="BB33" s="14" t="str">
        <f t="shared" si="5"/>
        <v>12/300</v>
      </c>
      <c r="BC33" s="14">
        <f t="shared" si="6"/>
        <v>12</v>
      </c>
      <c r="BD33" s="14"/>
      <c r="BE33" s="15"/>
      <c r="BF33" s="15"/>
      <c r="BG33" s="15"/>
      <c r="BH33" s="15"/>
      <c r="BI33" s="35">
        <f t="shared" si="12"/>
        <v>31</v>
      </c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21">
        <f t="shared" si="8"/>
        <v>1</v>
      </c>
      <c r="CE33" s="21">
        <f t="shared" si="9"/>
        <v>0</v>
      </c>
      <c r="CF33" s="21">
        <f t="shared" si="10"/>
        <v>1</v>
      </c>
    </row>
    <row r="34" spans="1:84" s="33" customFormat="1" x14ac:dyDescent="0.2">
      <c r="A34" s="15">
        <f t="shared" si="11"/>
        <v>32</v>
      </c>
      <c r="B34" s="16">
        <v>16</v>
      </c>
      <c r="C34" s="17" t="s">
        <v>249</v>
      </c>
      <c r="D34" s="16" t="s">
        <v>60</v>
      </c>
      <c r="E34" s="321" t="s">
        <v>176</v>
      </c>
      <c r="F34" s="16" t="s">
        <v>250</v>
      </c>
      <c r="G34" s="16" t="s">
        <v>60</v>
      </c>
      <c r="H34" s="16">
        <v>0</v>
      </c>
      <c r="I34" s="16">
        <v>0</v>
      </c>
      <c r="J34" s="16" t="s">
        <v>60</v>
      </c>
      <c r="K34" s="16" t="s">
        <v>62</v>
      </c>
      <c r="L34" s="16">
        <v>0</v>
      </c>
      <c r="M34" s="16">
        <v>2</v>
      </c>
      <c r="N34" s="16" t="s">
        <v>60</v>
      </c>
      <c r="O34" s="16">
        <v>0</v>
      </c>
      <c r="P34" s="16" t="s">
        <v>60</v>
      </c>
      <c r="Q34" s="16">
        <v>0</v>
      </c>
      <c r="R34" s="16">
        <v>0</v>
      </c>
      <c r="S34" s="16" t="s">
        <v>60</v>
      </c>
      <c r="T34" s="16" t="s">
        <v>60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/>
      <c r="AJ34" s="16"/>
      <c r="AK34" s="16"/>
      <c r="AL34" s="16"/>
      <c r="AM34" s="18">
        <v>0</v>
      </c>
      <c r="AN34" s="18">
        <v>0</v>
      </c>
      <c r="AO34" s="15" t="s">
        <v>60</v>
      </c>
      <c r="AP34" s="18"/>
      <c r="AQ34" s="18"/>
      <c r="AR34" s="18"/>
      <c r="AS34" s="18"/>
      <c r="AT34" s="19"/>
      <c r="AU34" s="15" t="s">
        <v>331</v>
      </c>
      <c r="AV34" s="15" t="str">
        <f t="shared" si="17"/>
        <v>-</v>
      </c>
      <c r="AW34" s="15">
        <f t="shared" si="7"/>
        <v>0</v>
      </c>
      <c r="AX34" s="32">
        <v>2</v>
      </c>
      <c r="AY34" s="32" t="str">
        <f t="shared" si="2"/>
        <v>-</v>
      </c>
      <c r="AZ34" s="32" t="str">
        <f t="shared" si="16"/>
        <v>NO</v>
      </c>
      <c r="BA34" s="33" t="str">
        <f t="shared" si="4"/>
        <v>-</v>
      </c>
      <c r="BB34" s="33" t="str">
        <f t="shared" si="5"/>
        <v>-</v>
      </c>
      <c r="BC34" s="14" t="str">
        <f t="shared" si="6"/>
        <v>-</v>
      </c>
      <c r="BE34" s="15"/>
      <c r="BF34" s="15"/>
      <c r="BG34" s="15"/>
      <c r="BH34" s="15"/>
      <c r="BI34" s="35">
        <f t="shared" si="12"/>
        <v>32</v>
      </c>
      <c r="BJ34" s="14"/>
      <c r="CD34" s="21">
        <f t="shared" si="8"/>
        <v>0</v>
      </c>
      <c r="CE34" s="21">
        <f t="shared" si="9"/>
        <v>0</v>
      </c>
      <c r="CF34" s="21">
        <f t="shared" si="10"/>
        <v>0</v>
      </c>
    </row>
    <row r="35" spans="1:84" x14ac:dyDescent="0.25">
      <c r="A35" s="15">
        <f t="shared" si="11"/>
        <v>33</v>
      </c>
      <c r="B35" s="16">
        <v>16</v>
      </c>
      <c r="C35" s="17" t="s">
        <v>249</v>
      </c>
      <c r="D35" s="16" t="s">
        <v>60</v>
      </c>
      <c r="E35" s="16">
        <v>1</v>
      </c>
      <c r="F35" s="16" t="s">
        <v>251</v>
      </c>
      <c r="G35" s="16" t="s">
        <v>60</v>
      </c>
      <c r="H35" s="16">
        <v>1</v>
      </c>
      <c r="I35" s="16">
        <v>0</v>
      </c>
      <c r="J35" s="16" t="s">
        <v>171</v>
      </c>
      <c r="K35" s="16" t="s">
        <v>62</v>
      </c>
      <c r="L35" s="16">
        <v>10</v>
      </c>
      <c r="M35" s="16">
        <v>2</v>
      </c>
      <c r="N35" s="16" t="s">
        <v>252</v>
      </c>
      <c r="O35" s="16">
        <v>1</v>
      </c>
      <c r="P35" s="16" t="s">
        <v>60</v>
      </c>
      <c r="Q35" s="16">
        <v>0</v>
      </c>
      <c r="R35" s="16">
        <v>0</v>
      </c>
      <c r="S35" s="16" t="s">
        <v>253</v>
      </c>
      <c r="T35" s="16" t="s">
        <v>254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/>
      <c r="AJ35" s="16"/>
      <c r="AK35" s="16">
        <v>1</v>
      </c>
      <c r="AL35" s="16">
        <v>0</v>
      </c>
      <c r="AM35" s="18">
        <v>1</v>
      </c>
      <c r="AN35" s="18">
        <v>0</v>
      </c>
      <c r="AO35" s="15" t="s">
        <v>554</v>
      </c>
      <c r="AP35" s="18">
        <v>1</v>
      </c>
      <c r="AQ35" s="18">
        <v>0</v>
      </c>
      <c r="AR35" s="18">
        <v>1</v>
      </c>
      <c r="AS35" s="18">
        <v>0</v>
      </c>
      <c r="AT35" s="19"/>
      <c r="AU35" s="15" t="s">
        <v>331</v>
      </c>
      <c r="AV35" s="15" t="str">
        <f t="shared" si="17"/>
        <v>-</v>
      </c>
      <c r="AW35" s="15">
        <f t="shared" si="7"/>
        <v>0</v>
      </c>
      <c r="AX35" s="1">
        <v>2</v>
      </c>
      <c r="AY35" s="1" t="str">
        <f t="shared" si="2"/>
        <v>-</v>
      </c>
      <c r="AZ35" s="1" t="str">
        <f t="shared" si="16"/>
        <v>NO</v>
      </c>
      <c r="BA35" s="14" t="str">
        <f t="shared" si="4"/>
        <v>CAC</v>
      </c>
      <c r="BB35" s="14" t="str">
        <f t="shared" si="5"/>
        <v>13/400</v>
      </c>
      <c r="BC35" s="14">
        <f t="shared" si="6"/>
        <v>13</v>
      </c>
      <c r="BD35" s="14"/>
      <c r="BE35" s="15"/>
      <c r="BF35" s="15"/>
      <c r="BG35" s="15"/>
      <c r="BH35" s="15"/>
      <c r="BI35" s="35">
        <f t="shared" si="12"/>
        <v>33</v>
      </c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21">
        <f t="shared" si="8"/>
        <v>1</v>
      </c>
      <c r="CE35" s="21">
        <f t="shared" si="9"/>
        <v>1</v>
      </c>
      <c r="CF35" s="21">
        <f t="shared" si="10"/>
        <v>1</v>
      </c>
    </row>
    <row r="36" spans="1:84" x14ac:dyDescent="0.25">
      <c r="A36" s="15">
        <f t="shared" si="11"/>
        <v>34</v>
      </c>
      <c r="B36" s="16">
        <v>16</v>
      </c>
      <c r="C36" s="17" t="s">
        <v>249</v>
      </c>
      <c r="D36" s="16" t="s">
        <v>60</v>
      </c>
      <c r="E36" s="16">
        <v>2</v>
      </c>
      <c r="F36" s="16" t="s">
        <v>251</v>
      </c>
      <c r="G36" s="16" t="s">
        <v>60</v>
      </c>
      <c r="H36" s="16">
        <v>1</v>
      </c>
      <c r="I36" s="16">
        <v>0</v>
      </c>
      <c r="J36" s="16" t="s">
        <v>171</v>
      </c>
      <c r="K36" s="16" t="s">
        <v>62</v>
      </c>
      <c r="L36" s="16">
        <v>88</v>
      </c>
      <c r="M36" s="16">
        <v>2</v>
      </c>
      <c r="N36" s="16" t="s">
        <v>252</v>
      </c>
      <c r="O36" s="16">
        <v>1</v>
      </c>
      <c r="P36" s="16" t="s">
        <v>60</v>
      </c>
      <c r="Q36" s="16">
        <v>0</v>
      </c>
      <c r="R36" s="16">
        <v>0</v>
      </c>
      <c r="S36" s="16" t="s">
        <v>255</v>
      </c>
      <c r="T36" s="16" t="s">
        <v>256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/>
      <c r="AJ36" s="16"/>
      <c r="AK36" s="16">
        <v>1</v>
      </c>
      <c r="AL36" s="16">
        <v>0</v>
      </c>
      <c r="AM36" s="18">
        <v>1</v>
      </c>
      <c r="AN36" s="18">
        <v>0</v>
      </c>
      <c r="AO36" s="15" t="s">
        <v>554</v>
      </c>
      <c r="AP36" s="18">
        <v>1</v>
      </c>
      <c r="AQ36" s="18">
        <v>0</v>
      </c>
      <c r="AR36" s="18">
        <v>1</v>
      </c>
      <c r="AS36" s="18">
        <v>0</v>
      </c>
      <c r="AT36" s="19">
        <v>0</v>
      </c>
      <c r="AU36" s="15" t="s">
        <v>331</v>
      </c>
      <c r="AV36" s="15" t="str">
        <f t="shared" si="17"/>
        <v>-</v>
      </c>
      <c r="AW36" s="15">
        <f t="shared" si="7"/>
        <v>0</v>
      </c>
      <c r="AX36" s="1">
        <v>2</v>
      </c>
      <c r="AY36" s="1" t="str">
        <f t="shared" si="2"/>
        <v>-</v>
      </c>
      <c r="AZ36" s="1" t="str">
        <f t="shared" si="16"/>
        <v>NO</v>
      </c>
      <c r="BA36" s="14" t="str">
        <f t="shared" si="4"/>
        <v>CAC</v>
      </c>
      <c r="BB36" s="14" t="str">
        <f t="shared" si="5"/>
        <v>13/400</v>
      </c>
      <c r="BC36" s="14">
        <f t="shared" si="6"/>
        <v>13</v>
      </c>
      <c r="BD36" s="14"/>
      <c r="BE36" s="15"/>
      <c r="BF36" s="15"/>
      <c r="BG36" s="15"/>
      <c r="BH36" s="15"/>
      <c r="BI36" s="35">
        <f t="shared" si="12"/>
        <v>34</v>
      </c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21">
        <f t="shared" si="8"/>
        <v>1</v>
      </c>
      <c r="CE36" s="21">
        <f t="shared" si="9"/>
        <v>1</v>
      </c>
      <c r="CF36" s="21">
        <f t="shared" si="10"/>
        <v>1</v>
      </c>
    </row>
    <row r="37" spans="1:84" s="33" customFormat="1" x14ac:dyDescent="0.2">
      <c r="A37" s="15">
        <f t="shared" si="11"/>
        <v>35</v>
      </c>
      <c r="B37" s="16">
        <v>16</v>
      </c>
      <c r="C37" s="17" t="s">
        <v>249</v>
      </c>
      <c r="D37" s="16" t="s">
        <v>170</v>
      </c>
      <c r="E37" s="16">
        <v>3</v>
      </c>
      <c r="F37" s="16" t="s">
        <v>257</v>
      </c>
      <c r="G37" s="16" t="s">
        <v>258</v>
      </c>
      <c r="H37" s="16">
        <v>0</v>
      </c>
      <c r="I37" s="16">
        <v>0</v>
      </c>
      <c r="J37" s="16" t="s">
        <v>546</v>
      </c>
      <c r="K37" s="16" t="s">
        <v>62</v>
      </c>
      <c r="L37" s="16">
        <v>26.8</v>
      </c>
      <c r="M37" s="16">
        <v>2</v>
      </c>
      <c r="N37" s="16" t="s">
        <v>252</v>
      </c>
      <c r="O37" s="16">
        <v>1</v>
      </c>
      <c r="P37" s="16" t="s">
        <v>259</v>
      </c>
      <c r="Q37" s="16">
        <v>2</v>
      </c>
      <c r="R37" s="16">
        <v>2</v>
      </c>
      <c r="S37" s="16" t="s">
        <v>260</v>
      </c>
      <c r="T37" s="16" t="s">
        <v>261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/>
      <c r="AJ37" s="16"/>
      <c r="AK37" s="16"/>
      <c r="AL37" s="16"/>
      <c r="AM37" s="18">
        <v>1</v>
      </c>
      <c r="AN37" s="18">
        <v>0</v>
      </c>
      <c r="AO37" s="15" t="s">
        <v>554</v>
      </c>
      <c r="AP37" s="25"/>
      <c r="AQ37" s="25"/>
      <c r="AR37" s="18">
        <v>1</v>
      </c>
      <c r="AS37" s="18">
        <v>0</v>
      </c>
      <c r="AT37" s="19">
        <v>0</v>
      </c>
      <c r="AU37" s="15" t="s">
        <v>331</v>
      </c>
      <c r="AV37" s="15" t="str">
        <f t="shared" si="17"/>
        <v>3A-K</v>
      </c>
      <c r="AW37" s="15">
        <f t="shared" si="7"/>
        <v>0</v>
      </c>
      <c r="AX37" s="32">
        <v>2</v>
      </c>
      <c r="AY37" s="32" t="str">
        <f t="shared" si="2"/>
        <v>13,8kV</v>
      </c>
      <c r="AZ37" s="32" t="str">
        <f t="shared" si="16"/>
        <v>NO</v>
      </c>
      <c r="BA37" s="33" t="str">
        <f t="shared" si="4"/>
        <v>CAC</v>
      </c>
      <c r="BB37" s="33" t="str">
        <f t="shared" si="5"/>
        <v>13/400</v>
      </c>
      <c r="BC37" s="14">
        <f t="shared" si="6"/>
        <v>13</v>
      </c>
      <c r="BE37" s="15"/>
      <c r="BF37" s="15"/>
      <c r="BG37" s="15"/>
      <c r="BH37" s="15"/>
      <c r="BI37" s="33">
        <f t="shared" si="12"/>
        <v>35</v>
      </c>
      <c r="BJ37" s="14"/>
      <c r="CD37" s="21">
        <f t="shared" si="8"/>
        <v>1</v>
      </c>
      <c r="CE37" s="21">
        <f t="shared" si="9"/>
        <v>0</v>
      </c>
      <c r="CF37" s="21">
        <f t="shared" si="10"/>
        <v>1</v>
      </c>
    </row>
    <row r="38" spans="1:84" x14ac:dyDescent="0.25">
      <c r="A38" s="15">
        <f t="shared" si="11"/>
        <v>36</v>
      </c>
      <c r="B38" s="16">
        <v>17</v>
      </c>
      <c r="C38" s="17" t="s">
        <v>352</v>
      </c>
      <c r="D38" s="16" t="s">
        <v>60</v>
      </c>
      <c r="E38" s="321" t="s">
        <v>176</v>
      </c>
      <c r="F38" s="16" t="s">
        <v>60</v>
      </c>
      <c r="G38" s="16" t="s">
        <v>262</v>
      </c>
      <c r="H38" s="16">
        <v>0</v>
      </c>
      <c r="I38" s="16">
        <v>0</v>
      </c>
      <c r="J38" s="16" t="s">
        <v>60</v>
      </c>
      <c r="K38" s="16" t="s">
        <v>62</v>
      </c>
      <c r="L38" s="16">
        <v>0</v>
      </c>
      <c r="M38" s="16">
        <v>2</v>
      </c>
      <c r="N38" s="16" t="s">
        <v>60</v>
      </c>
      <c r="O38" s="16">
        <v>0</v>
      </c>
      <c r="P38" s="16" t="s">
        <v>60</v>
      </c>
      <c r="Q38" s="16">
        <v>0</v>
      </c>
      <c r="R38" s="16">
        <v>0</v>
      </c>
      <c r="S38" s="16" t="s">
        <v>263</v>
      </c>
      <c r="T38" s="16" t="s">
        <v>264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/>
      <c r="AJ38" s="16"/>
      <c r="AK38" s="16"/>
      <c r="AL38" s="16"/>
      <c r="AM38" s="18">
        <v>0</v>
      </c>
      <c r="AN38" s="18">
        <v>0</v>
      </c>
      <c r="AO38" s="15" t="s">
        <v>60</v>
      </c>
      <c r="AP38" s="18"/>
      <c r="AQ38" s="18"/>
      <c r="AR38" s="18"/>
      <c r="AS38" s="18"/>
      <c r="AT38" s="19">
        <v>0</v>
      </c>
      <c r="AU38" s="15" t="s">
        <v>331</v>
      </c>
      <c r="AV38" s="15" t="str">
        <f t="shared" si="17"/>
        <v>-</v>
      </c>
      <c r="AW38" s="15">
        <f t="shared" si="7"/>
        <v>0</v>
      </c>
      <c r="AX38" s="1">
        <v>2</v>
      </c>
      <c r="AY38" s="1" t="str">
        <f t="shared" si="2"/>
        <v>-</v>
      </c>
      <c r="AZ38" s="1" t="str">
        <f t="shared" si="16"/>
        <v>NO</v>
      </c>
      <c r="BA38" s="14" t="str">
        <f t="shared" si="4"/>
        <v>-</v>
      </c>
      <c r="BB38" s="14" t="str">
        <f t="shared" si="5"/>
        <v>-</v>
      </c>
      <c r="BC38" s="14" t="str">
        <f t="shared" si="6"/>
        <v>-</v>
      </c>
      <c r="BD38" s="14"/>
      <c r="BE38" s="15"/>
      <c r="BF38" s="15"/>
      <c r="BG38" s="15"/>
      <c r="BH38" s="15"/>
      <c r="BI38" s="14">
        <f t="shared" si="12"/>
        <v>36</v>
      </c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21">
        <f t="shared" si="8"/>
        <v>0</v>
      </c>
      <c r="CE38" s="21">
        <f t="shared" si="9"/>
        <v>0</v>
      </c>
      <c r="CF38" s="21">
        <f t="shared" si="10"/>
        <v>0</v>
      </c>
    </row>
    <row r="39" spans="1:84" x14ac:dyDescent="0.25">
      <c r="A39" s="15">
        <f t="shared" si="11"/>
        <v>37</v>
      </c>
      <c r="B39" s="16">
        <v>17</v>
      </c>
      <c r="C39" s="17" t="s">
        <v>352</v>
      </c>
      <c r="D39" s="16" t="s">
        <v>60</v>
      </c>
      <c r="E39" s="16">
        <v>1</v>
      </c>
      <c r="F39" s="16" t="s">
        <v>257</v>
      </c>
      <c r="G39" s="16" t="s">
        <v>60</v>
      </c>
      <c r="H39" s="16">
        <v>0</v>
      </c>
      <c r="I39" s="16">
        <v>0</v>
      </c>
      <c r="J39" s="16" t="s">
        <v>171</v>
      </c>
      <c r="K39" s="16" t="s">
        <v>62</v>
      </c>
      <c r="L39" s="16">
        <v>24.7</v>
      </c>
      <c r="M39" s="16">
        <v>2</v>
      </c>
      <c r="N39" s="16" t="s">
        <v>252</v>
      </c>
      <c r="O39" s="16">
        <v>1</v>
      </c>
      <c r="P39" s="16" t="s">
        <v>60</v>
      </c>
      <c r="Q39" s="16">
        <v>0</v>
      </c>
      <c r="R39" s="16">
        <v>0</v>
      </c>
      <c r="S39" s="16" t="s">
        <v>265</v>
      </c>
      <c r="T39" s="16" t="s">
        <v>266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1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/>
      <c r="AJ39" s="16"/>
      <c r="AK39" s="16"/>
      <c r="AL39" s="16"/>
      <c r="AM39" s="18">
        <v>1</v>
      </c>
      <c r="AN39" s="18">
        <v>0</v>
      </c>
      <c r="AO39" s="15" t="s">
        <v>554</v>
      </c>
      <c r="AP39" s="18">
        <v>0</v>
      </c>
      <c r="AQ39" s="18">
        <v>1</v>
      </c>
      <c r="AR39" s="18">
        <v>1</v>
      </c>
      <c r="AS39" s="18">
        <v>0</v>
      </c>
      <c r="AT39" s="19">
        <v>0</v>
      </c>
      <c r="AU39" s="15" t="s">
        <v>331</v>
      </c>
      <c r="AV39" s="15" t="str">
        <f t="shared" si="17"/>
        <v>-</v>
      </c>
      <c r="AW39" s="15">
        <f t="shared" si="7"/>
        <v>0</v>
      </c>
      <c r="AX39" s="1">
        <v>2</v>
      </c>
      <c r="AY39" s="1" t="str">
        <f t="shared" si="2"/>
        <v>-</v>
      </c>
      <c r="AZ39" s="1" t="str">
        <f t="shared" si="16"/>
        <v>NO</v>
      </c>
      <c r="BA39" s="14" t="str">
        <f t="shared" si="4"/>
        <v>CAC</v>
      </c>
      <c r="BB39" s="14" t="str">
        <f t="shared" si="5"/>
        <v>13/400</v>
      </c>
      <c r="BC39" s="14">
        <f t="shared" si="6"/>
        <v>13</v>
      </c>
      <c r="BD39" s="14"/>
      <c r="BE39" s="15"/>
      <c r="BF39" s="15"/>
      <c r="BG39" s="15"/>
      <c r="BH39" s="15"/>
      <c r="BI39" s="14">
        <f t="shared" si="12"/>
        <v>37</v>
      </c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21">
        <f t="shared" si="8"/>
        <v>1</v>
      </c>
      <c r="CE39" s="21">
        <f t="shared" si="9"/>
        <v>1</v>
      </c>
      <c r="CF39" s="21">
        <f t="shared" si="10"/>
        <v>1</v>
      </c>
    </row>
    <row r="40" spans="1:84" x14ac:dyDescent="0.25">
      <c r="A40" s="15">
        <f t="shared" si="11"/>
        <v>38</v>
      </c>
      <c r="B40" s="16">
        <v>17</v>
      </c>
      <c r="C40" s="17" t="s">
        <v>352</v>
      </c>
      <c r="D40" s="16" t="s">
        <v>170</v>
      </c>
      <c r="E40" s="16">
        <v>2</v>
      </c>
      <c r="F40" s="16" t="s">
        <v>257</v>
      </c>
      <c r="G40" s="16" t="s">
        <v>258</v>
      </c>
      <c r="H40" s="16">
        <v>0</v>
      </c>
      <c r="I40" s="16">
        <v>0</v>
      </c>
      <c r="J40" s="16" t="s">
        <v>546</v>
      </c>
      <c r="K40" s="16" t="s">
        <v>62</v>
      </c>
      <c r="L40" s="16">
        <v>37.299999999999997</v>
      </c>
      <c r="M40" s="16">
        <v>2</v>
      </c>
      <c r="N40" s="16" t="s">
        <v>252</v>
      </c>
      <c r="O40" s="16">
        <v>1</v>
      </c>
      <c r="P40" s="16" t="s">
        <v>259</v>
      </c>
      <c r="Q40" s="16">
        <v>2</v>
      </c>
      <c r="R40" s="16">
        <v>2</v>
      </c>
      <c r="S40" s="16" t="s">
        <v>267</v>
      </c>
      <c r="T40" s="16" t="s">
        <v>268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/>
      <c r="AJ40" s="16"/>
      <c r="AK40" s="16"/>
      <c r="AL40" s="16"/>
      <c r="AM40" s="18">
        <v>1</v>
      </c>
      <c r="AN40" s="18">
        <v>0</v>
      </c>
      <c r="AO40" s="15" t="s">
        <v>554</v>
      </c>
      <c r="AP40" s="18"/>
      <c r="AQ40" s="18"/>
      <c r="AR40" s="18">
        <v>1</v>
      </c>
      <c r="AS40" s="18">
        <v>0</v>
      </c>
      <c r="AT40" s="19">
        <v>0</v>
      </c>
      <c r="AU40" s="15" t="s">
        <v>331</v>
      </c>
      <c r="AV40" s="15" t="str">
        <f t="shared" si="17"/>
        <v>3A-K</v>
      </c>
      <c r="AW40" s="15">
        <f t="shared" si="7"/>
        <v>0</v>
      </c>
      <c r="AX40" s="1">
        <v>2</v>
      </c>
      <c r="AY40" s="1" t="str">
        <f t="shared" si="2"/>
        <v>13,8kV</v>
      </c>
      <c r="AZ40" s="1" t="str">
        <f t="shared" si="16"/>
        <v>NO</v>
      </c>
      <c r="BA40" s="14" t="str">
        <f t="shared" si="4"/>
        <v>CAC</v>
      </c>
      <c r="BB40" s="14" t="str">
        <f t="shared" si="5"/>
        <v>13/400</v>
      </c>
      <c r="BC40" s="14">
        <f t="shared" si="6"/>
        <v>13</v>
      </c>
      <c r="BD40" s="14"/>
      <c r="BE40" s="15"/>
      <c r="BF40" s="15"/>
      <c r="BG40" s="15"/>
      <c r="BH40" s="15"/>
      <c r="BI40" s="14">
        <f t="shared" si="12"/>
        <v>38</v>
      </c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21">
        <f t="shared" si="8"/>
        <v>1</v>
      </c>
      <c r="CE40" s="21">
        <f t="shared" si="9"/>
        <v>0</v>
      </c>
      <c r="CF40" s="21">
        <f t="shared" si="10"/>
        <v>1</v>
      </c>
    </row>
    <row r="41" spans="1:84" x14ac:dyDescent="0.25">
      <c r="A41" s="15">
        <f t="shared" si="11"/>
        <v>39</v>
      </c>
      <c r="B41" s="16">
        <v>18</v>
      </c>
      <c r="C41" s="17" t="s">
        <v>269</v>
      </c>
      <c r="D41" s="16" t="s">
        <v>60</v>
      </c>
      <c r="E41" s="321" t="s">
        <v>176</v>
      </c>
      <c r="F41" s="16" t="s">
        <v>60</v>
      </c>
      <c r="G41" s="16" t="s">
        <v>262</v>
      </c>
      <c r="H41" s="16">
        <v>0</v>
      </c>
      <c r="I41" s="16">
        <v>0</v>
      </c>
      <c r="J41" s="16" t="s">
        <v>60</v>
      </c>
      <c r="K41" s="16" t="s">
        <v>62</v>
      </c>
      <c r="L41" s="16">
        <v>0</v>
      </c>
      <c r="M41" s="16">
        <v>2</v>
      </c>
      <c r="N41" s="16" t="s">
        <v>60</v>
      </c>
      <c r="O41" s="16">
        <v>0</v>
      </c>
      <c r="P41" s="16" t="s">
        <v>60</v>
      </c>
      <c r="Q41" s="16">
        <v>0</v>
      </c>
      <c r="R41" s="16">
        <v>0</v>
      </c>
      <c r="S41" s="16" t="s">
        <v>270</v>
      </c>
      <c r="T41" s="16" t="s">
        <v>271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/>
      <c r="AJ41" s="16"/>
      <c r="AK41" s="16"/>
      <c r="AL41" s="16"/>
      <c r="AM41" s="18">
        <v>0</v>
      </c>
      <c r="AN41" s="18">
        <v>0</v>
      </c>
      <c r="AO41" s="15" t="s">
        <v>60</v>
      </c>
      <c r="AP41" s="25"/>
      <c r="AQ41" s="25"/>
      <c r="AR41" s="18"/>
      <c r="AS41" s="18"/>
      <c r="AT41" s="19">
        <v>0</v>
      </c>
      <c r="AU41" s="15" t="s">
        <v>331</v>
      </c>
      <c r="AV41" s="15" t="str">
        <f t="shared" si="17"/>
        <v>-</v>
      </c>
      <c r="AW41" s="15">
        <f t="shared" si="7"/>
        <v>0</v>
      </c>
      <c r="AX41" s="1">
        <v>2</v>
      </c>
      <c r="AY41" s="1" t="str">
        <f t="shared" si="2"/>
        <v>-</v>
      </c>
      <c r="AZ41" s="1" t="str">
        <f t="shared" si="16"/>
        <v>NO</v>
      </c>
      <c r="BA41" s="14" t="str">
        <f t="shared" si="4"/>
        <v>-</v>
      </c>
      <c r="BB41" s="14" t="str">
        <f t="shared" si="5"/>
        <v>-</v>
      </c>
      <c r="BC41" s="14" t="str">
        <f t="shared" si="6"/>
        <v>-</v>
      </c>
      <c r="BD41" s="14"/>
      <c r="BE41" s="15"/>
      <c r="BF41" s="15"/>
      <c r="BG41" s="15"/>
      <c r="BH41" s="15"/>
      <c r="BI41" s="14">
        <f t="shared" si="12"/>
        <v>39</v>
      </c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21">
        <f t="shared" si="8"/>
        <v>0</v>
      </c>
      <c r="CE41" s="21">
        <f t="shared" si="9"/>
        <v>0</v>
      </c>
      <c r="CF41" s="21">
        <f t="shared" si="10"/>
        <v>0</v>
      </c>
    </row>
    <row r="42" spans="1:84" x14ac:dyDescent="0.25">
      <c r="A42" s="15">
        <f t="shared" si="11"/>
        <v>40</v>
      </c>
      <c r="B42" s="16">
        <v>18</v>
      </c>
      <c r="C42" s="17" t="s">
        <v>269</v>
      </c>
      <c r="D42" s="16" t="s">
        <v>60</v>
      </c>
      <c r="E42" s="16">
        <v>1</v>
      </c>
      <c r="F42" s="16" t="s">
        <v>251</v>
      </c>
      <c r="G42" s="16" t="s">
        <v>60</v>
      </c>
      <c r="H42" s="16">
        <v>1</v>
      </c>
      <c r="I42" s="16">
        <v>0</v>
      </c>
      <c r="J42" s="16" t="s">
        <v>171</v>
      </c>
      <c r="K42" s="16" t="s">
        <v>62</v>
      </c>
      <c r="L42" s="16">
        <v>15.6</v>
      </c>
      <c r="M42" s="16">
        <v>2</v>
      </c>
      <c r="N42" s="16" t="s">
        <v>252</v>
      </c>
      <c r="O42" s="16">
        <v>1</v>
      </c>
      <c r="P42" s="16" t="s">
        <v>60</v>
      </c>
      <c r="Q42" s="16">
        <v>0</v>
      </c>
      <c r="R42" s="16">
        <v>0</v>
      </c>
      <c r="S42" s="16" t="s">
        <v>272</v>
      </c>
      <c r="T42" s="16" t="s">
        <v>273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/>
      <c r="AJ42" s="16"/>
      <c r="AK42" s="16">
        <v>1</v>
      </c>
      <c r="AL42" s="16">
        <v>0</v>
      </c>
      <c r="AM42" s="18">
        <v>1</v>
      </c>
      <c r="AN42" s="18">
        <v>0</v>
      </c>
      <c r="AO42" s="15" t="s">
        <v>554</v>
      </c>
      <c r="AP42" s="18">
        <v>1</v>
      </c>
      <c r="AQ42" s="18">
        <v>0</v>
      </c>
      <c r="AR42" s="18">
        <v>1</v>
      </c>
      <c r="AS42" s="18">
        <v>0</v>
      </c>
      <c r="AT42" s="19">
        <v>0</v>
      </c>
      <c r="AU42" s="15" t="s">
        <v>331</v>
      </c>
      <c r="AV42" s="15" t="str">
        <f t="shared" si="17"/>
        <v>-</v>
      </c>
      <c r="AW42" s="15">
        <f t="shared" si="7"/>
        <v>0</v>
      </c>
      <c r="AX42" s="1">
        <v>2</v>
      </c>
      <c r="AY42" s="1" t="str">
        <f t="shared" si="2"/>
        <v>-</v>
      </c>
      <c r="AZ42" s="1" t="str">
        <f t="shared" si="16"/>
        <v>NO</v>
      </c>
      <c r="BA42" s="14" t="str">
        <f t="shared" si="4"/>
        <v>CAC</v>
      </c>
      <c r="BB42" s="14" t="str">
        <f t="shared" si="5"/>
        <v>13/400</v>
      </c>
      <c r="BC42" s="14">
        <f t="shared" si="6"/>
        <v>13</v>
      </c>
      <c r="BD42" s="14"/>
      <c r="BE42" s="15"/>
      <c r="BF42" s="15"/>
      <c r="BG42" s="15"/>
      <c r="BH42" s="15"/>
      <c r="BI42" s="14">
        <f t="shared" si="12"/>
        <v>40</v>
      </c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21">
        <f t="shared" si="8"/>
        <v>1</v>
      </c>
      <c r="CE42" s="21">
        <f t="shared" si="9"/>
        <v>1</v>
      </c>
      <c r="CF42" s="21">
        <f t="shared" si="10"/>
        <v>1</v>
      </c>
    </row>
    <row r="43" spans="1:84" x14ac:dyDescent="0.25">
      <c r="A43" s="15">
        <f t="shared" si="11"/>
        <v>41</v>
      </c>
      <c r="B43" s="16">
        <v>18</v>
      </c>
      <c r="C43" s="17" t="s">
        <v>269</v>
      </c>
      <c r="D43" s="16" t="s">
        <v>60</v>
      </c>
      <c r="E43" s="16">
        <v>2</v>
      </c>
      <c r="F43" s="16" t="s">
        <v>257</v>
      </c>
      <c r="G43" s="16" t="s">
        <v>60</v>
      </c>
      <c r="H43" s="16">
        <v>0</v>
      </c>
      <c r="I43" s="16">
        <v>0</v>
      </c>
      <c r="J43" s="16" t="s">
        <v>171</v>
      </c>
      <c r="K43" s="16" t="s">
        <v>62</v>
      </c>
      <c r="L43" s="16">
        <v>81.7</v>
      </c>
      <c r="M43" s="16">
        <v>2</v>
      </c>
      <c r="N43" s="16" t="s">
        <v>274</v>
      </c>
      <c r="O43" s="16">
        <v>1</v>
      </c>
      <c r="P43" s="16" t="s">
        <v>60</v>
      </c>
      <c r="Q43" s="16">
        <v>0</v>
      </c>
      <c r="R43" s="16">
        <v>0</v>
      </c>
      <c r="S43" s="16" t="s">
        <v>275</v>
      </c>
      <c r="T43" s="16" t="s">
        <v>276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/>
      <c r="AJ43" s="16"/>
      <c r="AK43" s="16"/>
      <c r="AL43" s="16"/>
      <c r="AM43" s="18">
        <v>1</v>
      </c>
      <c r="AN43" s="18">
        <v>0</v>
      </c>
      <c r="AO43" s="15" t="s">
        <v>554</v>
      </c>
      <c r="AP43" s="18"/>
      <c r="AQ43" s="18"/>
      <c r="AR43" s="18">
        <v>1</v>
      </c>
      <c r="AS43" s="18">
        <v>0</v>
      </c>
      <c r="AT43" s="19">
        <v>0</v>
      </c>
      <c r="AU43" s="15" t="s">
        <v>331</v>
      </c>
      <c r="AV43" s="15" t="str">
        <f t="shared" si="17"/>
        <v>-</v>
      </c>
      <c r="AW43" s="15">
        <f t="shared" si="7"/>
        <v>0</v>
      </c>
      <c r="AX43" s="1">
        <v>2</v>
      </c>
      <c r="AY43" s="1" t="str">
        <f t="shared" si="2"/>
        <v>-</v>
      </c>
      <c r="AZ43" s="1" t="str">
        <f t="shared" si="16"/>
        <v>NO</v>
      </c>
      <c r="BA43" s="14" t="str">
        <f t="shared" si="4"/>
        <v>CAC</v>
      </c>
      <c r="BB43" s="14" t="str">
        <f t="shared" si="5"/>
        <v>13/300</v>
      </c>
      <c r="BC43" s="14">
        <f t="shared" si="6"/>
        <v>13</v>
      </c>
      <c r="BD43" s="14"/>
      <c r="BE43" s="15"/>
      <c r="BF43" s="15"/>
      <c r="BG43" s="15"/>
      <c r="BH43" s="15"/>
      <c r="BI43" s="14">
        <f t="shared" si="12"/>
        <v>41</v>
      </c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21">
        <f t="shared" si="8"/>
        <v>1</v>
      </c>
      <c r="CE43" s="21">
        <f t="shared" si="9"/>
        <v>0</v>
      </c>
      <c r="CF43" s="21">
        <f t="shared" si="10"/>
        <v>1</v>
      </c>
    </row>
    <row r="44" spans="1:84" x14ac:dyDescent="0.25">
      <c r="A44" s="15">
        <f t="shared" si="11"/>
        <v>42</v>
      </c>
      <c r="B44" s="16">
        <v>18</v>
      </c>
      <c r="C44" s="17" t="s">
        <v>269</v>
      </c>
      <c r="D44" s="16" t="s">
        <v>60</v>
      </c>
      <c r="E44" s="16">
        <v>3</v>
      </c>
      <c r="F44" s="16" t="s">
        <v>257</v>
      </c>
      <c r="G44" s="16" t="s">
        <v>60</v>
      </c>
      <c r="H44" s="16">
        <v>0</v>
      </c>
      <c r="I44" s="16">
        <v>0</v>
      </c>
      <c r="J44" s="16" t="s">
        <v>171</v>
      </c>
      <c r="K44" s="16" t="s">
        <v>62</v>
      </c>
      <c r="L44" s="16">
        <v>83.6</v>
      </c>
      <c r="M44" s="16">
        <v>2</v>
      </c>
      <c r="N44" s="16" t="s">
        <v>274</v>
      </c>
      <c r="O44" s="16">
        <v>1</v>
      </c>
      <c r="P44" s="16" t="s">
        <v>60</v>
      </c>
      <c r="Q44" s="16">
        <v>0</v>
      </c>
      <c r="R44" s="16">
        <v>0</v>
      </c>
      <c r="S44" s="16" t="s">
        <v>277</v>
      </c>
      <c r="T44" s="16" t="s">
        <v>278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/>
      <c r="AJ44" s="16"/>
      <c r="AK44" s="16"/>
      <c r="AL44" s="16"/>
      <c r="AM44" s="18">
        <v>1</v>
      </c>
      <c r="AN44" s="18">
        <v>0</v>
      </c>
      <c r="AO44" s="15" t="s">
        <v>554</v>
      </c>
      <c r="AP44" s="18"/>
      <c r="AQ44" s="18"/>
      <c r="AR44" s="18">
        <v>1</v>
      </c>
      <c r="AS44" s="18">
        <v>0</v>
      </c>
      <c r="AT44" s="19">
        <v>0</v>
      </c>
      <c r="AU44" s="15" t="s">
        <v>331</v>
      </c>
      <c r="AV44" s="15" t="str">
        <f t="shared" si="17"/>
        <v>-</v>
      </c>
      <c r="AW44" s="15">
        <f t="shared" si="7"/>
        <v>0</v>
      </c>
      <c r="AX44" s="1">
        <v>2</v>
      </c>
      <c r="AY44" s="1" t="str">
        <f t="shared" si="2"/>
        <v>-</v>
      </c>
      <c r="AZ44" s="1" t="str">
        <f t="shared" si="16"/>
        <v>NO</v>
      </c>
      <c r="BA44" s="14" t="str">
        <f t="shared" si="4"/>
        <v>CAC</v>
      </c>
      <c r="BB44" s="14" t="str">
        <f t="shared" si="5"/>
        <v>13/300</v>
      </c>
      <c r="BC44" s="14">
        <f t="shared" si="6"/>
        <v>13</v>
      </c>
      <c r="BD44" s="14"/>
      <c r="BE44" s="15"/>
      <c r="BF44" s="15"/>
      <c r="BG44" s="15"/>
      <c r="BH44" s="15"/>
      <c r="BI44" s="14">
        <f t="shared" si="12"/>
        <v>42</v>
      </c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21">
        <f t="shared" si="8"/>
        <v>1</v>
      </c>
      <c r="CE44" s="21">
        <f t="shared" si="9"/>
        <v>0</v>
      </c>
      <c r="CF44" s="21">
        <f t="shared" si="10"/>
        <v>1</v>
      </c>
    </row>
    <row r="45" spans="1:84" x14ac:dyDescent="0.25">
      <c r="A45" s="15">
        <f t="shared" si="11"/>
        <v>43</v>
      </c>
      <c r="B45" s="16">
        <v>18</v>
      </c>
      <c r="C45" s="17" t="s">
        <v>269</v>
      </c>
      <c r="D45" s="16" t="s">
        <v>60</v>
      </c>
      <c r="E45" s="16">
        <v>4</v>
      </c>
      <c r="F45" s="16" t="s">
        <v>257</v>
      </c>
      <c r="G45" s="16" t="s">
        <v>60</v>
      </c>
      <c r="H45" s="16">
        <v>0</v>
      </c>
      <c r="I45" s="16">
        <v>0</v>
      </c>
      <c r="J45" s="16" t="s">
        <v>171</v>
      </c>
      <c r="K45" s="16" t="s">
        <v>62</v>
      </c>
      <c r="L45" s="16">
        <v>82.1</v>
      </c>
      <c r="M45" s="16">
        <v>2</v>
      </c>
      <c r="N45" s="16" t="s">
        <v>274</v>
      </c>
      <c r="O45" s="16">
        <v>1</v>
      </c>
      <c r="P45" s="16" t="s">
        <v>60</v>
      </c>
      <c r="Q45" s="16">
        <v>0</v>
      </c>
      <c r="R45" s="16">
        <v>0</v>
      </c>
      <c r="S45" s="16" t="s">
        <v>279</v>
      </c>
      <c r="T45" s="16" t="s">
        <v>280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/>
      <c r="AJ45" s="16"/>
      <c r="AK45" s="16"/>
      <c r="AL45" s="16"/>
      <c r="AM45" s="18">
        <v>1</v>
      </c>
      <c r="AN45" s="18">
        <v>0</v>
      </c>
      <c r="AO45" s="15" t="s">
        <v>554</v>
      </c>
      <c r="AP45" s="18"/>
      <c r="AQ45" s="18"/>
      <c r="AR45" s="18">
        <v>1</v>
      </c>
      <c r="AS45" s="18">
        <v>0</v>
      </c>
      <c r="AT45" s="19">
        <v>0</v>
      </c>
      <c r="AU45" s="15" t="s">
        <v>331</v>
      </c>
      <c r="AV45" s="15" t="str">
        <f t="shared" si="17"/>
        <v>-</v>
      </c>
      <c r="AW45" s="15">
        <f t="shared" si="7"/>
        <v>0</v>
      </c>
      <c r="AX45" s="1">
        <v>2</v>
      </c>
      <c r="AY45" s="1" t="str">
        <f t="shared" si="2"/>
        <v>-</v>
      </c>
      <c r="AZ45" s="1" t="str">
        <f t="shared" si="16"/>
        <v>NO</v>
      </c>
      <c r="BA45" s="14" t="str">
        <f t="shared" si="4"/>
        <v>CAC</v>
      </c>
      <c r="BB45" s="14" t="str">
        <f t="shared" si="5"/>
        <v>13/300</v>
      </c>
      <c r="BC45" s="14">
        <f t="shared" si="6"/>
        <v>13</v>
      </c>
      <c r="BD45" s="14"/>
      <c r="BE45" s="15"/>
      <c r="BF45" s="15"/>
      <c r="BG45" s="15"/>
      <c r="BH45" s="15"/>
      <c r="BI45" s="14">
        <f t="shared" si="12"/>
        <v>43</v>
      </c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21">
        <f t="shared" si="8"/>
        <v>1</v>
      </c>
      <c r="CE45" s="21">
        <f t="shared" si="9"/>
        <v>0</v>
      </c>
      <c r="CF45" s="21">
        <f t="shared" si="10"/>
        <v>1</v>
      </c>
    </row>
    <row r="46" spans="1:84" x14ac:dyDescent="0.25">
      <c r="A46" s="15">
        <f t="shared" si="11"/>
        <v>44</v>
      </c>
      <c r="B46" s="16">
        <v>18</v>
      </c>
      <c r="C46" s="17" t="s">
        <v>269</v>
      </c>
      <c r="D46" s="16" t="s">
        <v>60</v>
      </c>
      <c r="E46" s="16">
        <v>5</v>
      </c>
      <c r="F46" s="16" t="s">
        <v>257</v>
      </c>
      <c r="G46" s="16" t="s">
        <v>60</v>
      </c>
      <c r="H46" s="16">
        <v>0</v>
      </c>
      <c r="I46" s="16">
        <v>0</v>
      </c>
      <c r="J46" s="16" t="s">
        <v>171</v>
      </c>
      <c r="K46" s="16" t="s">
        <v>62</v>
      </c>
      <c r="L46" s="16">
        <v>82</v>
      </c>
      <c r="M46" s="16">
        <v>2</v>
      </c>
      <c r="N46" s="16" t="s">
        <v>274</v>
      </c>
      <c r="O46" s="16">
        <v>1</v>
      </c>
      <c r="P46" s="16" t="s">
        <v>60</v>
      </c>
      <c r="Q46" s="16">
        <v>0</v>
      </c>
      <c r="R46" s="16">
        <v>0</v>
      </c>
      <c r="S46" s="16" t="s">
        <v>281</v>
      </c>
      <c r="T46" s="16" t="s">
        <v>282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/>
      <c r="AJ46" s="16"/>
      <c r="AK46" s="16"/>
      <c r="AL46" s="16"/>
      <c r="AM46" s="413">
        <v>0</v>
      </c>
      <c r="AN46" s="413">
        <v>1</v>
      </c>
      <c r="AO46" s="412" t="s">
        <v>584</v>
      </c>
      <c r="AP46" s="18"/>
      <c r="AQ46" s="18"/>
      <c r="AR46" s="18">
        <v>1</v>
      </c>
      <c r="AS46" s="18">
        <v>0</v>
      </c>
      <c r="AT46" s="19">
        <v>0</v>
      </c>
      <c r="AU46" s="15" t="s">
        <v>331</v>
      </c>
      <c r="AV46" s="15" t="str">
        <f t="shared" si="17"/>
        <v>-</v>
      </c>
      <c r="AW46" s="15">
        <f t="shared" si="7"/>
        <v>0</v>
      </c>
      <c r="AX46" s="1">
        <v>2</v>
      </c>
      <c r="AY46" s="1" t="str">
        <f t="shared" si="2"/>
        <v>-</v>
      </c>
      <c r="AZ46" s="1" t="str">
        <f t="shared" si="16"/>
        <v>NO</v>
      </c>
      <c r="BA46" s="14" t="str">
        <f t="shared" si="4"/>
        <v>CAC</v>
      </c>
      <c r="BB46" s="14" t="str">
        <f t="shared" si="5"/>
        <v>13/300</v>
      </c>
      <c r="BC46" s="14">
        <f t="shared" si="6"/>
        <v>13</v>
      </c>
      <c r="BD46" s="14"/>
      <c r="BE46" s="15"/>
      <c r="BF46" s="15"/>
      <c r="BG46" s="15"/>
      <c r="BH46" s="15"/>
      <c r="BI46" s="14">
        <f t="shared" si="12"/>
        <v>44</v>
      </c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21">
        <f t="shared" si="8"/>
        <v>1</v>
      </c>
      <c r="CE46" s="21">
        <f t="shared" si="9"/>
        <v>0</v>
      </c>
      <c r="CF46" s="21">
        <f t="shared" si="10"/>
        <v>1</v>
      </c>
    </row>
    <row r="47" spans="1:84" x14ac:dyDescent="0.25">
      <c r="A47" s="15">
        <f t="shared" si="11"/>
        <v>45</v>
      </c>
      <c r="B47" s="16">
        <v>18</v>
      </c>
      <c r="C47" s="17" t="s">
        <v>269</v>
      </c>
      <c r="D47" s="16" t="s">
        <v>60</v>
      </c>
      <c r="E47" s="16">
        <v>6</v>
      </c>
      <c r="F47" s="16" t="s">
        <v>257</v>
      </c>
      <c r="G47" s="16" t="s">
        <v>60</v>
      </c>
      <c r="H47" s="16">
        <v>0</v>
      </c>
      <c r="I47" s="16">
        <v>0</v>
      </c>
      <c r="J47" s="16" t="s">
        <v>171</v>
      </c>
      <c r="K47" s="16" t="s">
        <v>62</v>
      </c>
      <c r="L47" s="16">
        <v>81.5</v>
      </c>
      <c r="M47" s="16">
        <v>2</v>
      </c>
      <c r="N47" s="16" t="s">
        <v>274</v>
      </c>
      <c r="O47" s="16">
        <v>1</v>
      </c>
      <c r="P47" s="16" t="s">
        <v>60</v>
      </c>
      <c r="Q47" s="16">
        <v>0</v>
      </c>
      <c r="R47" s="16">
        <v>0</v>
      </c>
      <c r="S47" s="16" t="s">
        <v>283</v>
      </c>
      <c r="T47" s="16" t="s">
        <v>284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/>
      <c r="AJ47" s="16"/>
      <c r="AK47" s="16"/>
      <c r="AL47" s="16"/>
      <c r="AM47" s="18">
        <v>1</v>
      </c>
      <c r="AN47" s="18">
        <v>0</v>
      </c>
      <c r="AO47" s="15" t="s">
        <v>554</v>
      </c>
      <c r="AP47" s="18"/>
      <c r="AQ47" s="18"/>
      <c r="AR47" s="18">
        <v>1</v>
      </c>
      <c r="AS47" s="18">
        <v>0</v>
      </c>
      <c r="AT47" s="19">
        <v>0</v>
      </c>
      <c r="AU47" s="15" t="s">
        <v>331</v>
      </c>
      <c r="AV47" s="15" t="str">
        <f t="shared" si="17"/>
        <v>-</v>
      </c>
      <c r="AW47" s="15">
        <f t="shared" si="7"/>
        <v>0</v>
      </c>
      <c r="AX47" s="1">
        <v>2</v>
      </c>
      <c r="AY47" s="1" t="str">
        <f t="shared" si="2"/>
        <v>-</v>
      </c>
      <c r="AZ47" s="1" t="str">
        <f t="shared" si="16"/>
        <v>NO</v>
      </c>
      <c r="BA47" s="14" t="str">
        <f t="shared" si="4"/>
        <v>CAC</v>
      </c>
      <c r="BB47" s="14" t="str">
        <f t="shared" si="5"/>
        <v>13/300</v>
      </c>
      <c r="BC47" s="14">
        <f t="shared" si="6"/>
        <v>13</v>
      </c>
      <c r="BD47" s="14"/>
      <c r="BE47" s="15"/>
      <c r="BF47" s="15"/>
      <c r="BG47" s="15"/>
      <c r="BH47" s="15"/>
      <c r="BI47" s="14">
        <f t="shared" si="12"/>
        <v>45</v>
      </c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21">
        <f t="shared" si="8"/>
        <v>1</v>
      </c>
      <c r="CE47" s="21">
        <f t="shared" si="9"/>
        <v>0</v>
      </c>
      <c r="CF47" s="21">
        <f t="shared" si="10"/>
        <v>1</v>
      </c>
    </row>
    <row r="48" spans="1:84" x14ac:dyDescent="0.25">
      <c r="A48" s="15">
        <f t="shared" si="11"/>
        <v>46</v>
      </c>
      <c r="B48" s="16">
        <v>18</v>
      </c>
      <c r="C48" s="17" t="s">
        <v>269</v>
      </c>
      <c r="D48" s="16" t="s">
        <v>60</v>
      </c>
      <c r="E48" s="16">
        <v>7</v>
      </c>
      <c r="F48" s="16" t="s">
        <v>251</v>
      </c>
      <c r="G48" s="16" t="s">
        <v>60</v>
      </c>
      <c r="H48" s="16">
        <v>1</v>
      </c>
      <c r="I48" s="16">
        <v>0</v>
      </c>
      <c r="J48" s="16" t="s">
        <v>171</v>
      </c>
      <c r="K48" s="16" t="s">
        <v>62</v>
      </c>
      <c r="L48" s="16">
        <v>81.7</v>
      </c>
      <c r="M48" s="16">
        <v>2</v>
      </c>
      <c r="N48" s="16" t="s">
        <v>252</v>
      </c>
      <c r="O48" s="16">
        <v>1</v>
      </c>
      <c r="P48" s="16" t="s">
        <v>60</v>
      </c>
      <c r="Q48" s="16">
        <v>0</v>
      </c>
      <c r="R48" s="16">
        <v>0</v>
      </c>
      <c r="S48" s="16" t="s">
        <v>285</v>
      </c>
      <c r="T48" s="16" t="s">
        <v>286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/>
      <c r="AJ48" s="16"/>
      <c r="AK48" s="16">
        <v>1</v>
      </c>
      <c r="AL48" s="16">
        <v>0</v>
      </c>
      <c r="AM48" s="18">
        <v>1</v>
      </c>
      <c r="AN48" s="18">
        <v>0</v>
      </c>
      <c r="AO48" s="15" t="s">
        <v>554</v>
      </c>
      <c r="AP48" s="18">
        <v>1</v>
      </c>
      <c r="AQ48" s="18">
        <v>0</v>
      </c>
      <c r="AR48" s="18">
        <v>1</v>
      </c>
      <c r="AS48" s="18">
        <v>0</v>
      </c>
      <c r="AT48" s="19">
        <v>0</v>
      </c>
      <c r="AU48" s="15" t="s">
        <v>331</v>
      </c>
      <c r="AV48" s="15" t="str">
        <f t="shared" si="17"/>
        <v>-</v>
      </c>
      <c r="AW48" s="15">
        <f t="shared" si="7"/>
        <v>0</v>
      </c>
      <c r="AX48" s="1">
        <v>2</v>
      </c>
      <c r="AY48" s="1" t="str">
        <f t="shared" si="2"/>
        <v>-</v>
      </c>
      <c r="AZ48" s="1" t="str">
        <f t="shared" si="16"/>
        <v>NO</v>
      </c>
      <c r="BA48" s="14" t="str">
        <f t="shared" si="4"/>
        <v>CAC</v>
      </c>
      <c r="BB48" s="14" t="str">
        <f t="shared" si="5"/>
        <v>13/400</v>
      </c>
      <c r="BC48" s="14">
        <f t="shared" si="6"/>
        <v>13</v>
      </c>
      <c r="BD48" s="14"/>
      <c r="BE48" s="15"/>
      <c r="BF48" s="15"/>
      <c r="BG48" s="15"/>
      <c r="BH48" s="15"/>
      <c r="BI48" s="14">
        <f t="shared" si="12"/>
        <v>46</v>
      </c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21">
        <f t="shared" si="8"/>
        <v>1</v>
      </c>
      <c r="CE48" s="21">
        <f t="shared" si="9"/>
        <v>1</v>
      </c>
      <c r="CF48" s="21">
        <f t="shared" si="10"/>
        <v>1</v>
      </c>
    </row>
    <row r="49" spans="1:84" x14ac:dyDescent="0.25">
      <c r="A49" s="15">
        <f t="shared" si="11"/>
        <v>47</v>
      </c>
      <c r="B49" s="16">
        <v>18</v>
      </c>
      <c r="C49" s="17" t="s">
        <v>269</v>
      </c>
      <c r="D49" s="16" t="s">
        <v>60</v>
      </c>
      <c r="E49" s="16">
        <v>8</v>
      </c>
      <c r="F49" s="16" t="s">
        <v>251</v>
      </c>
      <c r="G49" s="16" t="s">
        <v>60</v>
      </c>
      <c r="H49" s="16">
        <v>1</v>
      </c>
      <c r="I49" s="16">
        <v>0</v>
      </c>
      <c r="J49" s="16" t="s">
        <v>171</v>
      </c>
      <c r="K49" s="16" t="s">
        <v>62</v>
      </c>
      <c r="L49" s="16">
        <v>17.2</v>
      </c>
      <c r="M49" s="16">
        <v>2</v>
      </c>
      <c r="N49" s="16" t="s">
        <v>252</v>
      </c>
      <c r="O49" s="16">
        <v>1</v>
      </c>
      <c r="P49" s="16" t="s">
        <v>60</v>
      </c>
      <c r="Q49" s="16">
        <v>0</v>
      </c>
      <c r="R49" s="16">
        <v>0</v>
      </c>
      <c r="S49" s="16" t="s">
        <v>287</v>
      </c>
      <c r="T49" s="16" t="s">
        <v>288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/>
      <c r="AJ49" s="16"/>
      <c r="AK49" s="16">
        <v>1</v>
      </c>
      <c r="AL49" s="16">
        <v>0</v>
      </c>
      <c r="AM49" s="18">
        <v>1</v>
      </c>
      <c r="AN49" s="18">
        <v>0</v>
      </c>
      <c r="AO49" s="15" t="s">
        <v>554</v>
      </c>
      <c r="AP49" s="18">
        <v>1</v>
      </c>
      <c r="AQ49" s="18">
        <v>0</v>
      </c>
      <c r="AR49" s="18">
        <v>1</v>
      </c>
      <c r="AS49" s="18">
        <v>0</v>
      </c>
      <c r="AT49" s="19">
        <v>0</v>
      </c>
      <c r="AU49" s="15" t="s">
        <v>331</v>
      </c>
      <c r="AV49" s="15" t="str">
        <f t="shared" si="17"/>
        <v>-</v>
      </c>
      <c r="AW49" s="15">
        <f t="shared" si="7"/>
        <v>0</v>
      </c>
      <c r="AX49" s="1">
        <v>2</v>
      </c>
      <c r="AY49" s="1" t="str">
        <f t="shared" si="2"/>
        <v>-</v>
      </c>
      <c r="AZ49" s="1" t="str">
        <f t="shared" si="16"/>
        <v>NO</v>
      </c>
      <c r="BA49" s="14" t="str">
        <f t="shared" si="4"/>
        <v>CAC</v>
      </c>
      <c r="BB49" s="14" t="str">
        <f t="shared" si="5"/>
        <v>13/400</v>
      </c>
      <c r="BC49" s="14">
        <f t="shared" si="6"/>
        <v>13</v>
      </c>
      <c r="BD49" s="14"/>
      <c r="BE49" s="15"/>
      <c r="BF49" s="15"/>
      <c r="BG49" s="15"/>
      <c r="BH49" s="15"/>
      <c r="BI49" s="14">
        <f t="shared" si="12"/>
        <v>47</v>
      </c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21">
        <f t="shared" si="8"/>
        <v>1</v>
      </c>
      <c r="CE49" s="21">
        <f t="shared" si="9"/>
        <v>1</v>
      </c>
      <c r="CF49" s="21">
        <f t="shared" si="10"/>
        <v>1</v>
      </c>
    </row>
    <row r="50" spans="1:84" x14ac:dyDescent="0.25">
      <c r="A50" s="15">
        <f t="shared" si="11"/>
        <v>48</v>
      </c>
      <c r="B50" s="16">
        <v>18</v>
      </c>
      <c r="C50" s="17" t="s">
        <v>269</v>
      </c>
      <c r="D50" s="16" t="s">
        <v>60</v>
      </c>
      <c r="E50" s="16">
        <v>9</v>
      </c>
      <c r="F50" s="16" t="s">
        <v>257</v>
      </c>
      <c r="G50" s="16" t="s">
        <v>60</v>
      </c>
      <c r="H50" s="16">
        <v>0</v>
      </c>
      <c r="I50" s="16">
        <v>0</v>
      </c>
      <c r="J50" s="16" t="s">
        <v>171</v>
      </c>
      <c r="K50" s="16" t="s">
        <v>62</v>
      </c>
      <c r="L50" s="16">
        <v>98.7</v>
      </c>
      <c r="M50" s="16">
        <v>2</v>
      </c>
      <c r="N50" s="16" t="s">
        <v>274</v>
      </c>
      <c r="O50" s="16">
        <v>1</v>
      </c>
      <c r="P50" s="16" t="s">
        <v>60</v>
      </c>
      <c r="Q50" s="16">
        <v>0</v>
      </c>
      <c r="R50" s="16">
        <v>0</v>
      </c>
      <c r="S50" s="16" t="s">
        <v>289</v>
      </c>
      <c r="T50" s="16" t="s">
        <v>290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/>
      <c r="AJ50" s="16"/>
      <c r="AK50" s="16"/>
      <c r="AL50" s="16"/>
      <c r="AM50" s="18">
        <v>1</v>
      </c>
      <c r="AN50" s="18">
        <v>0</v>
      </c>
      <c r="AO50" s="15" t="s">
        <v>554</v>
      </c>
      <c r="AP50" s="18"/>
      <c r="AQ50" s="18"/>
      <c r="AR50" s="18">
        <v>1</v>
      </c>
      <c r="AS50" s="18">
        <v>0</v>
      </c>
      <c r="AT50" s="19">
        <v>0</v>
      </c>
      <c r="AU50" s="15" t="s">
        <v>331</v>
      </c>
      <c r="AV50" s="15" t="str">
        <f t="shared" si="17"/>
        <v>-</v>
      </c>
      <c r="AW50" s="15">
        <f t="shared" si="7"/>
        <v>0</v>
      </c>
      <c r="AX50" s="1">
        <v>2</v>
      </c>
      <c r="AY50" s="1" t="str">
        <f t="shared" si="2"/>
        <v>-</v>
      </c>
      <c r="AZ50" s="1" t="str">
        <f t="shared" si="16"/>
        <v>NO</v>
      </c>
      <c r="BA50" s="14" t="str">
        <f t="shared" si="4"/>
        <v>CAC</v>
      </c>
      <c r="BB50" s="14" t="str">
        <f t="shared" si="5"/>
        <v>13/300</v>
      </c>
      <c r="BC50" s="14">
        <f t="shared" si="6"/>
        <v>13</v>
      </c>
      <c r="BD50" s="14"/>
      <c r="BE50" s="15"/>
      <c r="BF50" s="15"/>
      <c r="BG50" s="15"/>
      <c r="BH50" s="15"/>
      <c r="BI50" s="14">
        <f t="shared" si="12"/>
        <v>48</v>
      </c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21">
        <f t="shared" si="8"/>
        <v>1</v>
      </c>
      <c r="CE50" s="21">
        <f t="shared" si="9"/>
        <v>0</v>
      </c>
      <c r="CF50" s="21">
        <f t="shared" si="10"/>
        <v>1</v>
      </c>
    </row>
    <row r="51" spans="1:84" x14ac:dyDescent="0.25">
      <c r="A51" s="15">
        <f t="shared" si="11"/>
        <v>49</v>
      </c>
      <c r="B51" s="16">
        <v>18</v>
      </c>
      <c r="C51" s="17" t="s">
        <v>269</v>
      </c>
      <c r="D51" s="16" t="s">
        <v>60</v>
      </c>
      <c r="E51" s="16">
        <v>10</v>
      </c>
      <c r="F51" s="16" t="s">
        <v>257</v>
      </c>
      <c r="G51" s="16" t="s">
        <v>60</v>
      </c>
      <c r="H51" s="16">
        <v>0</v>
      </c>
      <c r="I51" s="16">
        <v>0</v>
      </c>
      <c r="J51" s="16" t="s">
        <v>171</v>
      </c>
      <c r="K51" s="16" t="s">
        <v>62</v>
      </c>
      <c r="L51" s="16">
        <v>100.3</v>
      </c>
      <c r="M51" s="16">
        <v>2</v>
      </c>
      <c r="N51" s="16" t="s">
        <v>274</v>
      </c>
      <c r="O51" s="16">
        <v>1</v>
      </c>
      <c r="P51" s="16" t="s">
        <v>60</v>
      </c>
      <c r="Q51" s="16">
        <v>0</v>
      </c>
      <c r="R51" s="16">
        <v>0</v>
      </c>
      <c r="S51" s="16" t="s">
        <v>291</v>
      </c>
      <c r="T51" s="16" t="s">
        <v>292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/>
      <c r="AJ51" s="16"/>
      <c r="AK51" s="16"/>
      <c r="AL51" s="16"/>
      <c r="AM51" s="18">
        <v>1</v>
      </c>
      <c r="AN51" s="18">
        <v>0</v>
      </c>
      <c r="AO51" s="15" t="s">
        <v>554</v>
      </c>
      <c r="AP51" s="18"/>
      <c r="AQ51" s="18"/>
      <c r="AR51" s="18">
        <v>1</v>
      </c>
      <c r="AS51" s="18">
        <v>0</v>
      </c>
      <c r="AT51" s="19">
        <v>0</v>
      </c>
      <c r="AU51" s="15" t="s">
        <v>331</v>
      </c>
      <c r="AV51" s="15" t="str">
        <f t="shared" si="17"/>
        <v>-</v>
      </c>
      <c r="AW51" s="15">
        <f t="shared" si="7"/>
        <v>0</v>
      </c>
      <c r="AX51" s="1">
        <v>2</v>
      </c>
      <c r="AY51" s="1" t="str">
        <f t="shared" si="2"/>
        <v>-</v>
      </c>
      <c r="AZ51" s="1" t="str">
        <f t="shared" si="16"/>
        <v>NO</v>
      </c>
      <c r="BA51" s="14" t="str">
        <f t="shared" si="4"/>
        <v>CAC</v>
      </c>
      <c r="BB51" s="14" t="str">
        <f t="shared" si="5"/>
        <v>13/300</v>
      </c>
      <c r="BC51" s="14">
        <f t="shared" si="6"/>
        <v>13</v>
      </c>
      <c r="BD51" s="14"/>
      <c r="BE51" s="15"/>
      <c r="BF51" s="15"/>
      <c r="BG51" s="15"/>
      <c r="BH51" s="15"/>
      <c r="BI51" s="14">
        <f t="shared" si="12"/>
        <v>49</v>
      </c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21">
        <f t="shared" si="8"/>
        <v>1</v>
      </c>
      <c r="CE51" s="21">
        <f t="shared" si="9"/>
        <v>0</v>
      </c>
      <c r="CF51" s="21">
        <f t="shared" si="10"/>
        <v>1</v>
      </c>
    </row>
    <row r="52" spans="1:84" x14ac:dyDescent="0.25">
      <c r="A52" s="15">
        <f t="shared" si="11"/>
        <v>50</v>
      </c>
      <c r="B52" s="16">
        <v>18</v>
      </c>
      <c r="C52" s="17" t="s">
        <v>269</v>
      </c>
      <c r="D52" s="16" t="s">
        <v>60</v>
      </c>
      <c r="E52" s="16">
        <v>11</v>
      </c>
      <c r="F52" s="16" t="s">
        <v>257</v>
      </c>
      <c r="G52" s="16" t="s">
        <v>60</v>
      </c>
      <c r="H52" s="16">
        <v>0</v>
      </c>
      <c r="I52" s="16">
        <v>0</v>
      </c>
      <c r="J52" s="16" t="s">
        <v>171</v>
      </c>
      <c r="K52" s="16" t="s">
        <v>62</v>
      </c>
      <c r="L52" s="16">
        <v>89</v>
      </c>
      <c r="M52" s="16">
        <v>2</v>
      </c>
      <c r="N52" s="16" t="s">
        <v>274</v>
      </c>
      <c r="O52" s="16">
        <v>1</v>
      </c>
      <c r="P52" s="16" t="s">
        <v>60</v>
      </c>
      <c r="Q52" s="16">
        <v>0</v>
      </c>
      <c r="R52" s="16">
        <v>0</v>
      </c>
      <c r="S52" s="16" t="s">
        <v>293</v>
      </c>
      <c r="T52" s="16" t="s">
        <v>294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/>
      <c r="AJ52" s="16"/>
      <c r="AK52" s="16"/>
      <c r="AL52" s="16"/>
      <c r="AM52" s="18">
        <v>1</v>
      </c>
      <c r="AN52" s="18">
        <v>0</v>
      </c>
      <c r="AO52" s="15" t="s">
        <v>554</v>
      </c>
      <c r="AP52" s="18"/>
      <c r="AQ52" s="18"/>
      <c r="AR52" s="18">
        <v>1</v>
      </c>
      <c r="AS52" s="18">
        <v>0</v>
      </c>
      <c r="AT52" s="19">
        <v>0</v>
      </c>
      <c r="AU52" s="15" t="s">
        <v>331</v>
      </c>
      <c r="AV52" s="15" t="str">
        <f t="shared" si="17"/>
        <v>-</v>
      </c>
      <c r="AW52" s="15">
        <f t="shared" si="7"/>
        <v>0</v>
      </c>
      <c r="AX52" s="1">
        <v>2</v>
      </c>
      <c r="AY52" s="1" t="str">
        <f t="shared" si="2"/>
        <v>-</v>
      </c>
      <c r="AZ52" s="1" t="str">
        <f t="shared" si="16"/>
        <v>NO</v>
      </c>
      <c r="BA52" s="14" t="str">
        <f t="shared" si="4"/>
        <v>CAC</v>
      </c>
      <c r="BB52" s="14" t="str">
        <f t="shared" si="5"/>
        <v>13/300</v>
      </c>
      <c r="BC52" s="14">
        <f t="shared" si="6"/>
        <v>13</v>
      </c>
      <c r="BD52" s="14"/>
      <c r="BE52" s="15"/>
      <c r="BF52" s="15"/>
      <c r="BG52" s="15"/>
      <c r="BH52" s="15"/>
      <c r="BI52" s="14">
        <f t="shared" si="12"/>
        <v>50</v>
      </c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21">
        <f t="shared" si="8"/>
        <v>1</v>
      </c>
      <c r="CE52" s="21">
        <f t="shared" si="9"/>
        <v>0</v>
      </c>
      <c r="CF52" s="21">
        <f t="shared" si="10"/>
        <v>1</v>
      </c>
    </row>
    <row r="53" spans="1:84" x14ac:dyDescent="0.25">
      <c r="A53" s="15">
        <f t="shared" si="11"/>
        <v>51</v>
      </c>
      <c r="B53" s="16">
        <v>18</v>
      </c>
      <c r="C53" s="17" t="s">
        <v>269</v>
      </c>
      <c r="D53" s="16" t="s">
        <v>60</v>
      </c>
      <c r="E53" s="16">
        <v>12</v>
      </c>
      <c r="F53" s="16" t="s">
        <v>251</v>
      </c>
      <c r="G53" s="16" t="s">
        <v>60</v>
      </c>
      <c r="H53" s="16">
        <v>1</v>
      </c>
      <c r="I53" s="16">
        <v>0</v>
      </c>
      <c r="J53" s="16" t="s">
        <v>171</v>
      </c>
      <c r="K53" s="16" t="s">
        <v>62</v>
      </c>
      <c r="L53" s="16">
        <v>98.2</v>
      </c>
      <c r="M53" s="16">
        <v>2</v>
      </c>
      <c r="N53" s="16" t="s">
        <v>252</v>
      </c>
      <c r="O53" s="16">
        <v>1</v>
      </c>
      <c r="P53" s="16" t="s">
        <v>60</v>
      </c>
      <c r="Q53" s="16">
        <v>0</v>
      </c>
      <c r="R53" s="16">
        <v>0</v>
      </c>
      <c r="S53" s="16" t="s">
        <v>295</v>
      </c>
      <c r="T53" s="16" t="s">
        <v>296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/>
      <c r="AJ53" s="16"/>
      <c r="AK53" s="16">
        <v>1</v>
      </c>
      <c r="AL53" s="16">
        <v>0</v>
      </c>
      <c r="AM53" s="18">
        <v>1</v>
      </c>
      <c r="AN53" s="18">
        <v>0</v>
      </c>
      <c r="AO53" s="15" t="s">
        <v>554</v>
      </c>
      <c r="AP53" s="18">
        <v>1</v>
      </c>
      <c r="AQ53" s="18">
        <v>0</v>
      </c>
      <c r="AR53" s="18">
        <v>1</v>
      </c>
      <c r="AS53" s="18">
        <v>0</v>
      </c>
      <c r="AT53" s="19">
        <v>0</v>
      </c>
      <c r="AU53" s="15" t="s">
        <v>331</v>
      </c>
      <c r="AV53" s="15" t="str">
        <f t="shared" si="17"/>
        <v>-</v>
      </c>
      <c r="AW53" s="15">
        <f t="shared" si="7"/>
        <v>0</v>
      </c>
      <c r="AX53" s="1">
        <v>2</v>
      </c>
      <c r="AY53" s="1" t="str">
        <f t="shared" si="2"/>
        <v>-</v>
      </c>
      <c r="AZ53" s="1" t="str">
        <f t="shared" si="16"/>
        <v>NO</v>
      </c>
      <c r="BA53" s="14" t="str">
        <f t="shared" si="4"/>
        <v>CAC</v>
      </c>
      <c r="BB53" s="14" t="str">
        <f t="shared" si="5"/>
        <v>13/400</v>
      </c>
      <c r="BC53" s="14">
        <f t="shared" si="6"/>
        <v>13</v>
      </c>
      <c r="BD53" s="14"/>
      <c r="BE53" s="15"/>
      <c r="BF53" s="15"/>
      <c r="BG53" s="15"/>
      <c r="BH53" s="15"/>
      <c r="BI53" s="14">
        <f t="shared" si="12"/>
        <v>51</v>
      </c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21">
        <f t="shared" si="8"/>
        <v>1</v>
      </c>
      <c r="CE53" s="21">
        <f t="shared" si="9"/>
        <v>1</v>
      </c>
      <c r="CF53" s="21">
        <f t="shared" si="10"/>
        <v>1</v>
      </c>
    </row>
    <row r="54" spans="1:84" x14ac:dyDescent="0.25">
      <c r="A54" s="15">
        <f t="shared" si="11"/>
        <v>52</v>
      </c>
      <c r="B54" s="16">
        <v>18</v>
      </c>
      <c r="C54" s="17" t="s">
        <v>269</v>
      </c>
      <c r="D54" s="16" t="s">
        <v>170</v>
      </c>
      <c r="E54" s="16">
        <v>13</v>
      </c>
      <c r="F54" s="16" t="s">
        <v>257</v>
      </c>
      <c r="G54" s="16" t="s">
        <v>258</v>
      </c>
      <c r="H54" s="16">
        <v>0</v>
      </c>
      <c r="I54" s="16">
        <v>0</v>
      </c>
      <c r="J54" s="16" t="s">
        <v>546</v>
      </c>
      <c r="K54" s="16" t="s">
        <v>62</v>
      </c>
      <c r="L54" s="16">
        <v>29.8</v>
      </c>
      <c r="M54" s="16">
        <v>2</v>
      </c>
      <c r="N54" s="16" t="s">
        <v>252</v>
      </c>
      <c r="O54" s="16">
        <v>1</v>
      </c>
      <c r="P54" s="16" t="s">
        <v>297</v>
      </c>
      <c r="Q54" s="16">
        <v>2</v>
      </c>
      <c r="R54" s="16">
        <v>2</v>
      </c>
      <c r="S54" s="16" t="s">
        <v>298</v>
      </c>
      <c r="T54" s="16" t="s">
        <v>299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/>
      <c r="AJ54" s="16"/>
      <c r="AK54" s="16"/>
      <c r="AL54" s="16"/>
      <c r="AM54" s="18">
        <v>1</v>
      </c>
      <c r="AN54" s="18">
        <v>0</v>
      </c>
      <c r="AO54" s="15" t="s">
        <v>554</v>
      </c>
      <c r="AP54" s="18"/>
      <c r="AQ54" s="18"/>
      <c r="AR54" s="18">
        <v>1</v>
      </c>
      <c r="AS54" s="18">
        <v>0</v>
      </c>
      <c r="AT54" s="19"/>
      <c r="AU54" s="15" t="s">
        <v>331</v>
      </c>
      <c r="AV54" s="15" t="str">
        <f t="shared" si="17"/>
        <v>2A-K</v>
      </c>
      <c r="AW54" s="15">
        <f t="shared" si="7"/>
        <v>0</v>
      </c>
      <c r="AX54" s="1">
        <v>2</v>
      </c>
      <c r="AY54" s="1" t="str">
        <f t="shared" si="2"/>
        <v>13,8kV</v>
      </c>
      <c r="AZ54" s="1" t="str">
        <f t="shared" si="16"/>
        <v>NO</v>
      </c>
      <c r="BA54" s="14" t="str">
        <f t="shared" si="4"/>
        <v>CAC</v>
      </c>
      <c r="BB54" s="14" t="str">
        <f t="shared" si="5"/>
        <v>13/400</v>
      </c>
      <c r="BC54" s="14">
        <f t="shared" si="6"/>
        <v>13</v>
      </c>
      <c r="BD54" s="14"/>
      <c r="BE54" s="15"/>
      <c r="BF54" s="15"/>
      <c r="BG54" s="15"/>
      <c r="BH54" s="15"/>
      <c r="BI54" s="14">
        <f t="shared" si="12"/>
        <v>52</v>
      </c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21">
        <f t="shared" si="8"/>
        <v>1</v>
      </c>
      <c r="CE54" s="21">
        <f t="shared" si="9"/>
        <v>0</v>
      </c>
      <c r="CF54" s="21">
        <f t="shared" si="10"/>
        <v>1</v>
      </c>
    </row>
    <row r="55" spans="1:84" x14ac:dyDescent="0.25">
      <c r="A55" s="15">
        <f t="shared" si="11"/>
        <v>53</v>
      </c>
      <c r="B55" s="16">
        <v>19</v>
      </c>
      <c r="C55" s="17" t="s">
        <v>300</v>
      </c>
      <c r="D55" s="16" t="s">
        <v>60</v>
      </c>
      <c r="E55" s="321" t="s">
        <v>176</v>
      </c>
      <c r="F55" s="16" t="s">
        <v>60</v>
      </c>
      <c r="G55" s="16" t="s">
        <v>262</v>
      </c>
      <c r="H55" s="16">
        <v>0</v>
      </c>
      <c r="I55" s="16">
        <v>0</v>
      </c>
      <c r="J55" s="16" t="s">
        <v>60</v>
      </c>
      <c r="K55" s="16" t="s">
        <v>62</v>
      </c>
      <c r="L55" s="16">
        <v>0</v>
      </c>
      <c r="M55" s="16">
        <v>2</v>
      </c>
      <c r="N55" s="16" t="s">
        <v>60</v>
      </c>
      <c r="O55" s="16">
        <v>0</v>
      </c>
      <c r="P55" s="16" t="s">
        <v>60</v>
      </c>
      <c r="Q55" s="16">
        <v>0</v>
      </c>
      <c r="R55" s="16">
        <v>0</v>
      </c>
      <c r="S55" s="16" t="s">
        <v>301</v>
      </c>
      <c r="T55" s="16" t="s">
        <v>302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/>
      <c r="AJ55" s="16"/>
      <c r="AK55" s="16"/>
      <c r="AL55" s="16"/>
      <c r="AM55" s="18">
        <v>0</v>
      </c>
      <c r="AN55" s="18">
        <v>0</v>
      </c>
      <c r="AO55" s="15" t="s">
        <v>60</v>
      </c>
      <c r="AP55" s="18"/>
      <c r="AQ55" s="18"/>
      <c r="AR55" s="18"/>
      <c r="AS55" s="18"/>
      <c r="AT55" s="19"/>
      <c r="AU55" s="15" t="s">
        <v>331</v>
      </c>
      <c r="AV55" s="15" t="str">
        <f t="shared" si="17"/>
        <v>-</v>
      </c>
      <c r="AW55" s="15">
        <f t="shared" si="7"/>
        <v>0</v>
      </c>
      <c r="AX55" s="1">
        <v>2</v>
      </c>
      <c r="AY55" s="1" t="str">
        <f t="shared" si="2"/>
        <v>-</v>
      </c>
      <c r="AZ55" s="1" t="str">
        <f t="shared" si="16"/>
        <v>NO</v>
      </c>
      <c r="BA55" s="14" t="str">
        <f t="shared" si="4"/>
        <v>-</v>
      </c>
      <c r="BB55" s="14" t="str">
        <f t="shared" si="5"/>
        <v>-</v>
      </c>
      <c r="BC55" s="14" t="str">
        <f t="shared" si="6"/>
        <v>-</v>
      </c>
      <c r="BD55" s="14"/>
      <c r="BE55" s="15"/>
      <c r="BF55" s="15"/>
      <c r="BG55" s="15"/>
      <c r="BH55" s="15"/>
      <c r="BI55" s="14">
        <f t="shared" si="12"/>
        <v>53</v>
      </c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21">
        <f t="shared" si="8"/>
        <v>0</v>
      </c>
      <c r="CE55" s="21">
        <f t="shared" si="9"/>
        <v>0</v>
      </c>
      <c r="CF55" s="21">
        <f t="shared" si="10"/>
        <v>0</v>
      </c>
    </row>
    <row r="56" spans="1:84" x14ac:dyDescent="0.25">
      <c r="A56" s="15">
        <f t="shared" si="11"/>
        <v>54</v>
      </c>
      <c r="B56" s="16">
        <v>19</v>
      </c>
      <c r="C56" s="17" t="s">
        <v>300</v>
      </c>
      <c r="D56" s="16" t="s">
        <v>170</v>
      </c>
      <c r="E56" s="16">
        <v>1</v>
      </c>
      <c r="F56" s="16" t="s">
        <v>257</v>
      </c>
      <c r="G56" s="16" t="s">
        <v>258</v>
      </c>
      <c r="H56" s="16">
        <v>0</v>
      </c>
      <c r="I56" s="16">
        <v>0</v>
      </c>
      <c r="J56" s="16" t="s">
        <v>546</v>
      </c>
      <c r="K56" s="16" t="s">
        <v>62</v>
      </c>
      <c r="L56" s="16">
        <v>25.3</v>
      </c>
      <c r="M56" s="16">
        <v>2</v>
      </c>
      <c r="N56" s="16" t="s">
        <v>252</v>
      </c>
      <c r="O56" s="16">
        <v>1</v>
      </c>
      <c r="P56" s="16" t="s">
        <v>303</v>
      </c>
      <c r="Q56" s="16">
        <v>2</v>
      </c>
      <c r="R56" s="16">
        <v>2</v>
      </c>
      <c r="S56" s="16" t="s">
        <v>304</v>
      </c>
      <c r="T56" s="16" t="s">
        <v>305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/>
      <c r="AJ56" s="16"/>
      <c r="AK56" s="16"/>
      <c r="AL56" s="16"/>
      <c r="AM56" s="18">
        <v>1</v>
      </c>
      <c r="AN56" s="18">
        <v>0</v>
      </c>
      <c r="AO56" s="15" t="s">
        <v>554</v>
      </c>
      <c r="AP56" s="18"/>
      <c r="AQ56" s="18"/>
      <c r="AR56" s="18">
        <v>1</v>
      </c>
      <c r="AS56" s="18">
        <v>0</v>
      </c>
      <c r="AT56" s="19"/>
      <c r="AU56" s="15" t="s">
        <v>331</v>
      </c>
      <c r="AV56" s="15" t="str">
        <f t="shared" si="17"/>
        <v>2A-K</v>
      </c>
      <c r="AW56" s="15">
        <f t="shared" si="7"/>
        <v>0</v>
      </c>
      <c r="AX56" s="1">
        <v>2</v>
      </c>
      <c r="AY56" s="1" t="str">
        <f t="shared" si="2"/>
        <v>13,8kV</v>
      </c>
      <c r="AZ56" s="1" t="str">
        <f t="shared" si="16"/>
        <v>NO</v>
      </c>
      <c r="BA56" s="14" t="str">
        <f t="shared" si="4"/>
        <v>CAC</v>
      </c>
      <c r="BB56" s="14" t="str">
        <f t="shared" si="5"/>
        <v>13/400</v>
      </c>
      <c r="BC56" s="14">
        <f t="shared" si="6"/>
        <v>13</v>
      </c>
      <c r="BD56" s="14"/>
      <c r="BE56" s="15"/>
      <c r="BF56" s="15"/>
      <c r="BG56" s="15"/>
      <c r="BH56" s="15"/>
      <c r="BI56" s="14">
        <f t="shared" si="12"/>
        <v>54</v>
      </c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21">
        <f t="shared" si="8"/>
        <v>1</v>
      </c>
      <c r="CE56" s="21">
        <f t="shared" si="9"/>
        <v>0</v>
      </c>
      <c r="CF56" s="21">
        <f t="shared" si="10"/>
        <v>1</v>
      </c>
    </row>
    <row r="57" spans="1:84" x14ac:dyDescent="0.25">
      <c r="A57" s="15">
        <f t="shared" si="11"/>
        <v>55</v>
      </c>
      <c r="B57" s="16">
        <v>20</v>
      </c>
      <c r="C57" s="17" t="s">
        <v>353</v>
      </c>
      <c r="D57" s="16" t="s">
        <v>60</v>
      </c>
      <c r="E57" s="321" t="s">
        <v>176</v>
      </c>
      <c r="F57" s="16" t="s">
        <v>60</v>
      </c>
      <c r="G57" s="16" t="s">
        <v>262</v>
      </c>
      <c r="H57" s="16">
        <v>0</v>
      </c>
      <c r="I57" s="16">
        <v>0</v>
      </c>
      <c r="J57" s="16" t="s">
        <v>60</v>
      </c>
      <c r="K57" s="16" t="s">
        <v>62</v>
      </c>
      <c r="L57" s="16">
        <v>0</v>
      </c>
      <c r="M57" s="16">
        <v>2</v>
      </c>
      <c r="N57" s="16" t="s">
        <v>60</v>
      </c>
      <c r="O57" s="16">
        <v>0</v>
      </c>
      <c r="P57" s="16" t="s">
        <v>60</v>
      </c>
      <c r="Q57" s="16">
        <v>0</v>
      </c>
      <c r="R57" s="16">
        <v>0</v>
      </c>
      <c r="S57" s="16" t="s">
        <v>306</v>
      </c>
      <c r="T57" s="16" t="s">
        <v>307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/>
      <c r="AJ57" s="16"/>
      <c r="AK57" s="16"/>
      <c r="AL57" s="16"/>
      <c r="AM57" s="18">
        <v>0</v>
      </c>
      <c r="AN57" s="18">
        <v>0</v>
      </c>
      <c r="AO57" s="15" t="s">
        <v>60</v>
      </c>
      <c r="AP57" s="18"/>
      <c r="AQ57" s="18"/>
      <c r="AR57" s="18"/>
      <c r="AS57" s="18"/>
      <c r="AT57" s="19"/>
      <c r="AU57" s="15" t="s">
        <v>331</v>
      </c>
      <c r="AV57" s="15" t="str">
        <f t="shared" si="17"/>
        <v>-</v>
      </c>
      <c r="AW57" s="15">
        <f t="shared" si="7"/>
        <v>0</v>
      </c>
      <c r="AX57" s="1">
        <v>2</v>
      </c>
      <c r="AY57" s="1" t="str">
        <f t="shared" si="2"/>
        <v>-</v>
      </c>
      <c r="AZ57" s="1" t="str">
        <f t="shared" si="16"/>
        <v>NO</v>
      </c>
      <c r="BA57" s="14" t="str">
        <f t="shared" si="4"/>
        <v>-</v>
      </c>
      <c r="BB57" s="14" t="str">
        <f t="shared" si="5"/>
        <v>-</v>
      </c>
      <c r="BC57" s="14" t="str">
        <f t="shared" si="6"/>
        <v>-</v>
      </c>
      <c r="BD57" s="14"/>
      <c r="BE57" s="15"/>
      <c r="BF57" s="15"/>
      <c r="BG57" s="15"/>
      <c r="BH57" s="15"/>
      <c r="BI57" s="14">
        <f t="shared" si="12"/>
        <v>55</v>
      </c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21">
        <f t="shared" si="8"/>
        <v>0</v>
      </c>
      <c r="CE57" s="21">
        <f t="shared" si="9"/>
        <v>0</v>
      </c>
      <c r="CF57" s="21">
        <f t="shared" si="10"/>
        <v>0</v>
      </c>
    </row>
    <row r="58" spans="1:84" x14ac:dyDescent="0.25">
      <c r="A58" s="15">
        <f t="shared" si="11"/>
        <v>56</v>
      </c>
      <c r="B58" s="16">
        <v>20</v>
      </c>
      <c r="C58" s="17" t="s">
        <v>353</v>
      </c>
      <c r="D58" s="16" t="s">
        <v>60</v>
      </c>
      <c r="E58" s="16">
        <v>1</v>
      </c>
      <c r="F58" s="16" t="s">
        <v>251</v>
      </c>
      <c r="G58" s="16" t="s">
        <v>60</v>
      </c>
      <c r="H58" s="16">
        <v>1</v>
      </c>
      <c r="I58" s="16">
        <v>0</v>
      </c>
      <c r="J58" s="16" t="s">
        <v>171</v>
      </c>
      <c r="K58" s="16" t="s">
        <v>62</v>
      </c>
      <c r="L58" s="16">
        <v>28.1</v>
      </c>
      <c r="M58" s="16">
        <v>2</v>
      </c>
      <c r="N58" s="16" t="s">
        <v>252</v>
      </c>
      <c r="O58" s="16">
        <v>1</v>
      </c>
      <c r="P58" s="16" t="s">
        <v>60</v>
      </c>
      <c r="Q58" s="16">
        <v>0</v>
      </c>
      <c r="R58" s="16">
        <v>0</v>
      </c>
      <c r="S58" s="16" t="s">
        <v>308</v>
      </c>
      <c r="T58" s="16" t="s">
        <v>309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/>
      <c r="AJ58" s="16"/>
      <c r="AK58" s="16">
        <v>1</v>
      </c>
      <c r="AL58" s="16">
        <v>0</v>
      </c>
      <c r="AM58" s="18">
        <v>1</v>
      </c>
      <c r="AN58" s="18">
        <v>0</v>
      </c>
      <c r="AO58" s="15" t="s">
        <v>554</v>
      </c>
      <c r="AP58" s="18">
        <v>1</v>
      </c>
      <c r="AQ58" s="18">
        <v>0</v>
      </c>
      <c r="AR58" s="18">
        <v>1</v>
      </c>
      <c r="AS58" s="18">
        <v>0</v>
      </c>
      <c r="AT58" s="19"/>
      <c r="AU58" s="15" t="s">
        <v>331</v>
      </c>
      <c r="AV58" s="15" t="str">
        <f t="shared" si="17"/>
        <v>-</v>
      </c>
      <c r="AW58" s="15">
        <f t="shared" si="7"/>
        <v>0</v>
      </c>
      <c r="AX58" s="1">
        <v>2</v>
      </c>
      <c r="AY58" s="1" t="str">
        <f t="shared" si="2"/>
        <v>-</v>
      </c>
      <c r="AZ58" s="1" t="str">
        <f t="shared" si="16"/>
        <v>NO</v>
      </c>
      <c r="BA58" s="14" t="str">
        <f t="shared" si="4"/>
        <v>CAC</v>
      </c>
      <c r="BB58" s="14" t="str">
        <f t="shared" si="5"/>
        <v>13/400</v>
      </c>
      <c r="BC58" s="14">
        <f t="shared" si="6"/>
        <v>13</v>
      </c>
      <c r="BD58" s="14"/>
      <c r="BE58" s="15"/>
      <c r="BF58" s="15"/>
      <c r="BG58" s="15"/>
      <c r="BH58" s="15"/>
      <c r="BI58" s="14">
        <f t="shared" si="12"/>
        <v>56</v>
      </c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21">
        <f t="shared" si="8"/>
        <v>1</v>
      </c>
      <c r="CE58" s="21">
        <f t="shared" si="9"/>
        <v>1</v>
      </c>
      <c r="CF58" s="21">
        <f t="shared" si="10"/>
        <v>1</v>
      </c>
    </row>
    <row r="59" spans="1:84" x14ac:dyDescent="0.25">
      <c r="A59" s="15">
        <f t="shared" si="11"/>
        <v>57</v>
      </c>
      <c r="B59" s="16">
        <v>20</v>
      </c>
      <c r="C59" s="17" t="s">
        <v>353</v>
      </c>
      <c r="D59" s="16" t="s">
        <v>60</v>
      </c>
      <c r="E59" s="16">
        <v>2</v>
      </c>
      <c r="F59" s="16" t="s">
        <v>257</v>
      </c>
      <c r="G59" s="16" t="s">
        <v>60</v>
      </c>
      <c r="H59" s="16">
        <v>0</v>
      </c>
      <c r="I59" s="16">
        <v>0</v>
      </c>
      <c r="J59" s="16" t="s">
        <v>171</v>
      </c>
      <c r="K59" s="16" t="s">
        <v>62</v>
      </c>
      <c r="L59" s="16">
        <v>80</v>
      </c>
      <c r="M59" s="16">
        <v>2</v>
      </c>
      <c r="N59" s="16" t="s">
        <v>274</v>
      </c>
      <c r="O59" s="16">
        <v>1</v>
      </c>
      <c r="P59" s="16" t="s">
        <v>60</v>
      </c>
      <c r="Q59" s="16">
        <v>0</v>
      </c>
      <c r="R59" s="16">
        <v>0</v>
      </c>
      <c r="S59" s="16" t="s">
        <v>310</v>
      </c>
      <c r="T59" s="16" t="s">
        <v>311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/>
      <c r="AJ59" s="16"/>
      <c r="AK59" s="16"/>
      <c r="AL59" s="16"/>
      <c r="AM59" s="18">
        <v>1</v>
      </c>
      <c r="AN59" s="18">
        <v>0</v>
      </c>
      <c r="AO59" s="15" t="s">
        <v>554</v>
      </c>
      <c r="AP59" s="18"/>
      <c r="AQ59" s="18"/>
      <c r="AR59" s="18">
        <v>1</v>
      </c>
      <c r="AS59" s="18">
        <v>0</v>
      </c>
      <c r="AT59" s="19"/>
      <c r="AU59" s="15" t="s">
        <v>331</v>
      </c>
      <c r="AV59" s="15" t="str">
        <f t="shared" si="17"/>
        <v>-</v>
      </c>
      <c r="AW59" s="15">
        <f t="shared" si="7"/>
        <v>0</v>
      </c>
      <c r="AX59" s="1">
        <v>2</v>
      </c>
      <c r="AY59" s="1" t="str">
        <f t="shared" si="2"/>
        <v>-</v>
      </c>
      <c r="AZ59" s="1" t="str">
        <f t="shared" si="16"/>
        <v>NO</v>
      </c>
      <c r="BA59" s="14" t="str">
        <f t="shared" si="4"/>
        <v>CAC</v>
      </c>
      <c r="BB59" s="14" t="str">
        <f t="shared" si="5"/>
        <v>13/300</v>
      </c>
      <c r="BC59" s="14">
        <f t="shared" si="6"/>
        <v>13</v>
      </c>
      <c r="BD59" s="14"/>
      <c r="BE59" s="15"/>
      <c r="BF59" s="15"/>
      <c r="BG59" s="15"/>
      <c r="BH59" s="15"/>
      <c r="BI59" s="14">
        <f t="shared" si="12"/>
        <v>57</v>
      </c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21">
        <f t="shared" si="8"/>
        <v>1</v>
      </c>
      <c r="CE59" s="21">
        <f t="shared" si="9"/>
        <v>0</v>
      </c>
      <c r="CF59" s="21">
        <f t="shared" si="10"/>
        <v>1</v>
      </c>
    </row>
    <row r="60" spans="1:84" x14ac:dyDescent="0.25">
      <c r="A60" s="15">
        <f t="shared" si="11"/>
        <v>58</v>
      </c>
      <c r="B60" s="16">
        <v>20</v>
      </c>
      <c r="C60" s="17" t="s">
        <v>353</v>
      </c>
      <c r="D60" s="16" t="s">
        <v>60</v>
      </c>
      <c r="E60" s="16">
        <v>3</v>
      </c>
      <c r="F60" s="16" t="s">
        <v>257</v>
      </c>
      <c r="G60" s="16" t="s">
        <v>60</v>
      </c>
      <c r="H60" s="16">
        <v>0</v>
      </c>
      <c r="I60" s="16">
        <v>0</v>
      </c>
      <c r="J60" s="16" t="s">
        <v>171</v>
      </c>
      <c r="K60" s="16" t="s">
        <v>62</v>
      </c>
      <c r="L60" s="16">
        <v>80</v>
      </c>
      <c r="M60" s="16">
        <v>2</v>
      </c>
      <c r="N60" s="16" t="s">
        <v>274</v>
      </c>
      <c r="O60" s="16">
        <v>1</v>
      </c>
      <c r="P60" s="16" t="s">
        <v>60</v>
      </c>
      <c r="Q60" s="16">
        <v>0</v>
      </c>
      <c r="R60" s="16">
        <v>0</v>
      </c>
      <c r="S60" s="16" t="s">
        <v>312</v>
      </c>
      <c r="T60" s="16" t="s">
        <v>313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/>
      <c r="AJ60" s="16"/>
      <c r="AK60" s="16"/>
      <c r="AL60" s="16"/>
      <c r="AM60" s="18">
        <v>1</v>
      </c>
      <c r="AN60" s="18">
        <v>0</v>
      </c>
      <c r="AO60" s="15" t="s">
        <v>554</v>
      </c>
      <c r="AP60" s="18"/>
      <c r="AQ60" s="18"/>
      <c r="AR60" s="18">
        <v>1</v>
      </c>
      <c r="AS60" s="18">
        <v>0</v>
      </c>
      <c r="AT60" s="19"/>
      <c r="AU60" s="15" t="s">
        <v>331</v>
      </c>
      <c r="AV60" s="15" t="str">
        <f t="shared" si="17"/>
        <v>-</v>
      </c>
      <c r="AW60" s="15">
        <f t="shared" si="7"/>
        <v>0</v>
      </c>
      <c r="AX60" s="1">
        <v>2</v>
      </c>
      <c r="AY60" s="1" t="str">
        <f t="shared" si="2"/>
        <v>-</v>
      </c>
      <c r="AZ60" s="1" t="str">
        <f t="shared" si="16"/>
        <v>NO</v>
      </c>
      <c r="BA60" s="14" t="str">
        <f t="shared" si="4"/>
        <v>CAC</v>
      </c>
      <c r="BB60" s="14" t="str">
        <f t="shared" si="5"/>
        <v>13/300</v>
      </c>
      <c r="BC60" s="14">
        <f t="shared" si="6"/>
        <v>13</v>
      </c>
      <c r="BD60" s="14"/>
      <c r="BE60" s="15"/>
      <c r="BF60" s="15"/>
      <c r="BG60" s="15"/>
      <c r="BH60" s="15"/>
      <c r="BI60" s="14">
        <f t="shared" si="12"/>
        <v>58</v>
      </c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21">
        <f t="shared" si="8"/>
        <v>1</v>
      </c>
      <c r="CE60" s="21">
        <f t="shared" si="9"/>
        <v>0</v>
      </c>
      <c r="CF60" s="21">
        <f t="shared" si="10"/>
        <v>1</v>
      </c>
    </row>
    <row r="61" spans="1:84" x14ac:dyDescent="0.25">
      <c r="A61" s="15">
        <f t="shared" si="11"/>
        <v>59</v>
      </c>
      <c r="B61" s="16">
        <v>20</v>
      </c>
      <c r="C61" s="17" t="s">
        <v>353</v>
      </c>
      <c r="D61" s="16" t="s">
        <v>60</v>
      </c>
      <c r="E61" s="16">
        <v>4</v>
      </c>
      <c r="F61" s="16" t="s">
        <v>257</v>
      </c>
      <c r="G61" s="16" t="s">
        <v>60</v>
      </c>
      <c r="H61" s="16">
        <v>0</v>
      </c>
      <c r="I61" s="16">
        <v>0</v>
      </c>
      <c r="J61" s="16" t="s">
        <v>171</v>
      </c>
      <c r="K61" s="16" t="s">
        <v>62</v>
      </c>
      <c r="L61" s="16">
        <v>85.3</v>
      </c>
      <c r="M61" s="16">
        <v>2</v>
      </c>
      <c r="N61" s="16" t="s">
        <v>274</v>
      </c>
      <c r="O61" s="16">
        <v>1</v>
      </c>
      <c r="P61" s="16" t="s">
        <v>60</v>
      </c>
      <c r="Q61" s="16">
        <v>0</v>
      </c>
      <c r="R61" s="16">
        <v>0</v>
      </c>
      <c r="S61" s="16" t="s">
        <v>314</v>
      </c>
      <c r="T61" s="16" t="s">
        <v>315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/>
      <c r="AJ61" s="16"/>
      <c r="AK61" s="16"/>
      <c r="AL61" s="16"/>
      <c r="AM61" s="413">
        <v>0</v>
      </c>
      <c r="AN61" s="413">
        <v>1</v>
      </c>
      <c r="AO61" s="412" t="s">
        <v>584</v>
      </c>
      <c r="AP61" s="18"/>
      <c r="AQ61" s="18"/>
      <c r="AR61" s="18">
        <v>1</v>
      </c>
      <c r="AS61" s="18">
        <v>0</v>
      </c>
      <c r="AT61" s="19"/>
      <c r="AU61" s="15" t="s">
        <v>331</v>
      </c>
      <c r="AV61" s="15" t="str">
        <f t="shared" si="17"/>
        <v>-</v>
      </c>
      <c r="AW61" s="15">
        <f t="shared" si="7"/>
        <v>0</v>
      </c>
      <c r="AX61" s="1">
        <v>2</v>
      </c>
      <c r="AY61" s="1" t="str">
        <f t="shared" si="2"/>
        <v>-</v>
      </c>
      <c r="AZ61" s="1" t="str">
        <f t="shared" si="16"/>
        <v>NO</v>
      </c>
      <c r="BA61" s="14" t="str">
        <f t="shared" si="4"/>
        <v>CAC</v>
      </c>
      <c r="BB61" s="14" t="str">
        <f t="shared" si="5"/>
        <v>13/300</v>
      </c>
      <c r="BC61" s="14">
        <f t="shared" si="6"/>
        <v>13</v>
      </c>
      <c r="BD61" s="14"/>
      <c r="BE61" s="15"/>
      <c r="BF61" s="15"/>
      <c r="BG61" s="15"/>
      <c r="BH61" s="15"/>
      <c r="BI61" s="14">
        <f t="shared" si="12"/>
        <v>59</v>
      </c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21">
        <f t="shared" si="8"/>
        <v>1</v>
      </c>
      <c r="CE61" s="21">
        <f t="shared" si="9"/>
        <v>0</v>
      </c>
      <c r="CF61" s="21">
        <f t="shared" si="10"/>
        <v>1</v>
      </c>
    </row>
    <row r="62" spans="1:84" x14ac:dyDescent="0.25">
      <c r="A62" s="15">
        <f t="shared" si="11"/>
        <v>60</v>
      </c>
      <c r="B62" s="16">
        <v>20</v>
      </c>
      <c r="C62" s="17" t="s">
        <v>353</v>
      </c>
      <c r="D62" s="16" t="s">
        <v>60</v>
      </c>
      <c r="E62" s="16">
        <v>5</v>
      </c>
      <c r="F62" s="16" t="s">
        <v>251</v>
      </c>
      <c r="G62" s="16" t="s">
        <v>60</v>
      </c>
      <c r="H62" s="16">
        <v>1</v>
      </c>
      <c r="I62" s="16">
        <v>0</v>
      </c>
      <c r="J62" s="16" t="s">
        <v>171</v>
      </c>
      <c r="K62" s="16" t="s">
        <v>62</v>
      </c>
      <c r="L62" s="16">
        <v>82.3</v>
      </c>
      <c r="M62" s="16">
        <v>2</v>
      </c>
      <c r="N62" s="16" t="s">
        <v>252</v>
      </c>
      <c r="O62" s="16">
        <v>1</v>
      </c>
      <c r="P62" s="16" t="s">
        <v>60</v>
      </c>
      <c r="Q62" s="16">
        <v>0</v>
      </c>
      <c r="R62" s="16">
        <v>0</v>
      </c>
      <c r="S62" s="16" t="s">
        <v>316</v>
      </c>
      <c r="T62" s="16" t="s">
        <v>317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/>
      <c r="AJ62" s="16"/>
      <c r="AK62" s="16">
        <v>1</v>
      </c>
      <c r="AL62" s="16">
        <v>0</v>
      </c>
      <c r="AM62" s="18">
        <v>1</v>
      </c>
      <c r="AN62" s="18">
        <v>0</v>
      </c>
      <c r="AO62" s="15" t="s">
        <v>554</v>
      </c>
      <c r="AP62" s="18">
        <v>1</v>
      </c>
      <c r="AQ62" s="18">
        <v>0</v>
      </c>
      <c r="AR62" s="18">
        <v>1</v>
      </c>
      <c r="AS62" s="18">
        <v>0</v>
      </c>
      <c r="AT62" s="19"/>
      <c r="AU62" s="15" t="s">
        <v>331</v>
      </c>
      <c r="AV62" s="15" t="str">
        <f t="shared" si="17"/>
        <v>-</v>
      </c>
      <c r="AW62" s="15">
        <f t="shared" si="7"/>
        <v>0</v>
      </c>
      <c r="AX62" s="1">
        <v>2</v>
      </c>
      <c r="AY62" s="1" t="str">
        <f t="shared" si="2"/>
        <v>-</v>
      </c>
      <c r="AZ62" s="1" t="str">
        <f t="shared" si="16"/>
        <v>NO</v>
      </c>
      <c r="BA62" s="14" t="str">
        <f t="shared" si="4"/>
        <v>CAC</v>
      </c>
      <c r="BB62" s="14" t="str">
        <f t="shared" si="5"/>
        <v>13/400</v>
      </c>
      <c r="BC62" s="14">
        <f t="shared" si="6"/>
        <v>13</v>
      </c>
      <c r="BD62" s="14"/>
      <c r="BE62" s="15"/>
      <c r="BF62" s="15"/>
      <c r="BG62" s="15"/>
      <c r="BH62" s="15"/>
      <c r="BI62" s="14">
        <f t="shared" si="12"/>
        <v>60</v>
      </c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21">
        <f t="shared" si="8"/>
        <v>1</v>
      </c>
      <c r="CE62" s="21">
        <f t="shared" si="9"/>
        <v>1</v>
      </c>
      <c r="CF62" s="21">
        <f t="shared" si="10"/>
        <v>1</v>
      </c>
    </row>
    <row r="63" spans="1:84" x14ac:dyDescent="0.25">
      <c r="A63" s="15">
        <f t="shared" si="11"/>
        <v>61</v>
      </c>
      <c r="B63" s="16">
        <v>20</v>
      </c>
      <c r="C63" s="17" t="s">
        <v>353</v>
      </c>
      <c r="D63" s="16" t="s">
        <v>170</v>
      </c>
      <c r="E63" s="16">
        <v>6</v>
      </c>
      <c r="F63" s="16" t="s">
        <v>257</v>
      </c>
      <c r="G63" s="16" t="s">
        <v>258</v>
      </c>
      <c r="H63" s="16">
        <v>0</v>
      </c>
      <c r="I63" s="16">
        <v>0</v>
      </c>
      <c r="J63" s="16" t="s">
        <v>546</v>
      </c>
      <c r="K63" s="16" t="s">
        <v>62</v>
      </c>
      <c r="L63" s="16">
        <v>28.3</v>
      </c>
      <c r="M63" s="16">
        <v>2</v>
      </c>
      <c r="N63" s="16" t="s">
        <v>252</v>
      </c>
      <c r="O63" s="16">
        <v>1</v>
      </c>
      <c r="P63" s="16" t="s">
        <v>259</v>
      </c>
      <c r="Q63" s="16">
        <v>2</v>
      </c>
      <c r="R63" s="16">
        <v>2</v>
      </c>
      <c r="S63" s="16" t="s">
        <v>318</v>
      </c>
      <c r="T63" s="16" t="s">
        <v>319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/>
      <c r="AJ63" s="16"/>
      <c r="AK63" s="16"/>
      <c r="AL63" s="16"/>
      <c r="AM63" s="18">
        <v>1</v>
      </c>
      <c r="AN63" s="18">
        <v>0</v>
      </c>
      <c r="AO63" s="15" t="s">
        <v>554</v>
      </c>
      <c r="AP63" s="18"/>
      <c r="AQ63" s="18"/>
      <c r="AR63" s="413">
        <v>0</v>
      </c>
      <c r="AS63" s="413">
        <v>1</v>
      </c>
      <c r="AT63" s="19">
        <v>0</v>
      </c>
      <c r="AU63" s="15" t="s">
        <v>331</v>
      </c>
      <c r="AV63" s="15" t="str">
        <f t="shared" si="17"/>
        <v>3A-K</v>
      </c>
      <c r="AW63" s="15">
        <f t="shared" si="7"/>
        <v>0</v>
      </c>
      <c r="AX63" s="1">
        <v>2</v>
      </c>
      <c r="AY63" s="1" t="str">
        <f t="shared" si="2"/>
        <v>13,8kV</v>
      </c>
      <c r="AZ63" s="1" t="str">
        <f t="shared" si="16"/>
        <v>NO</v>
      </c>
      <c r="BA63" s="14" t="str">
        <f t="shared" si="4"/>
        <v>CAC</v>
      </c>
      <c r="BB63" s="14" t="str">
        <f t="shared" si="5"/>
        <v>13/400</v>
      </c>
      <c r="BC63" s="14">
        <f t="shared" si="6"/>
        <v>13</v>
      </c>
      <c r="BD63" s="14"/>
      <c r="BE63" s="15"/>
      <c r="BF63" s="15"/>
      <c r="BG63" s="15"/>
      <c r="BH63" s="15"/>
      <c r="BI63" s="14">
        <f t="shared" si="12"/>
        <v>61</v>
      </c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21">
        <f t="shared" si="8"/>
        <v>1</v>
      </c>
      <c r="CE63" s="21">
        <f t="shared" si="9"/>
        <v>0</v>
      </c>
      <c r="CF63" s="21">
        <f t="shared" si="10"/>
        <v>1</v>
      </c>
    </row>
    <row r="64" spans="1:84" x14ac:dyDescent="0.25">
      <c r="A64" s="15">
        <f t="shared" si="11"/>
        <v>62</v>
      </c>
      <c r="B64" s="16"/>
      <c r="C64" s="17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8"/>
      <c r="AN64" s="18"/>
      <c r="AO64" s="15"/>
      <c r="AP64" s="18"/>
      <c r="AQ64" s="18"/>
      <c r="AR64" s="18"/>
      <c r="AS64" s="18"/>
      <c r="AT64" s="19"/>
      <c r="AU64" s="15"/>
      <c r="AV64" s="15"/>
      <c r="AW64" s="15"/>
      <c r="AX64" s="1"/>
      <c r="AY64" s="1"/>
      <c r="AZ64" s="1"/>
      <c r="BA64" s="14"/>
      <c r="BB64" s="14"/>
      <c r="BC64" s="14"/>
      <c r="BD64" s="14"/>
      <c r="BE64" s="15"/>
      <c r="BF64" s="15"/>
      <c r="BG64" s="15"/>
      <c r="BH64" s="15"/>
      <c r="BI64" s="14">
        <f t="shared" si="12"/>
        <v>62</v>
      </c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21">
        <f t="shared" si="8"/>
        <v>0</v>
      </c>
      <c r="CE64" s="21">
        <f t="shared" si="9"/>
        <v>0</v>
      </c>
      <c r="CF64" s="21">
        <f t="shared" si="10"/>
        <v>0</v>
      </c>
    </row>
    <row r="65" spans="1:84" x14ac:dyDescent="0.25">
      <c r="A65" s="15">
        <f t="shared" si="11"/>
        <v>63</v>
      </c>
      <c r="B65" s="16"/>
      <c r="C65" s="17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8"/>
      <c r="AN65" s="18"/>
      <c r="AO65" s="15"/>
      <c r="AP65" s="18"/>
      <c r="AQ65" s="18"/>
      <c r="AR65" s="18"/>
      <c r="AS65" s="18"/>
      <c r="AT65" s="19"/>
      <c r="AU65" s="15"/>
      <c r="AV65" s="15"/>
      <c r="AW65" s="15"/>
      <c r="AX65" s="1"/>
      <c r="AY65" s="1"/>
      <c r="AZ65" s="1"/>
      <c r="BA65" s="14"/>
      <c r="BB65" s="14"/>
      <c r="BC65" s="14"/>
      <c r="BD65" s="14"/>
      <c r="BE65" s="15"/>
      <c r="BF65" s="15"/>
      <c r="BG65" s="15"/>
      <c r="BH65" s="15"/>
      <c r="BI65" s="14">
        <f t="shared" si="12"/>
        <v>63</v>
      </c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21">
        <f t="shared" si="8"/>
        <v>0</v>
      </c>
      <c r="CE65" s="21">
        <f t="shared" si="9"/>
        <v>0</v>
      </c>
      <c r="CF65" s="21">
        <f t="shared" si="10"/>
        <v>0</v>
      </c>
    </row>
    <row r="66" spans="1:84" x14ac:dyDescent="0.25">
      <c r="A66" s="15">
        <f t="shared" si="11"/>
        <v>64</v>
      </c>
      <c r="B66" s="16"/>
      <c r="C66" s="17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8"/>
      <c r="AN66" s="18"/>
      <c r="AO66" s="15"/>
      <c r="AP66" s="18"/>
      <c r="AQ66" s="18"/>
      <c r="AR66" s="18"/>
      <c r="AS66" s="18"/>
      <c r="AT66" s="19"/>
      <c r="AU66" s="15"/>
      <c r="AV66" s="15"/>
      <c r="AW66" s="15"/>
      <c r="AX66" s="1"/>
      <c r="AY66" s="1"/>
      <c r="AZ66" s="1"/>
      <c r="BA66" s="14"/>
      <c r="BB66" s="14"/>
      <c r="BC66" s="14"/>
      <c r="BD66" s="14"/>
      <c r="BE66" s="15"/>
      <c r="BF66" s="15"/>
      <c r="BG66" s="15"/>
      <c r="BH66" s="15"/>
      <c r="BI66" s="14">
        <f t="shared" si="12"/>
        <v>64</v>
      </c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21">
        <f t="shared" si="8"/>
        <v>0</v>
      </c>
      <c r="CE66" s="21">
        <f t="shared" si="9"/>
        <v>0</v>
      </c>
      <c r="CF66" s="21">
        <f t="shared" si="10"/>
        <v>0</v>
      </c>
    </row>
    <row r="67" spans="1:84" x14ac:dyDescent="0.25">
      <c r="A67" s="15">
        <f t="shared" si="11"/>
        <v>65</v>
      </c>
      <c r="B67" s="16"/>
      <c r="C67" s="17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8"/>
      <c r="AN67" s="18"/>
      <c r="AO67" s="15"/>
      <c r="AP67" s="18"/>
      <c r="AQ67" s="18"/>
      <c r="AR67" s="18"/>
      <c r="AS67" s="18"/>
      <c r="AT67" s="19"/>
      <c r="AU67" s="15"/>
      <c r="AV67" s="1"/>
      <c r="AW67" s="1"/>
      <c r="AX67" s="1"/>
      <c r="AY67" s="1"/>
      <c r="AZ67" s="1"/>
      <c r="BA67" s="14"/>
      <c r="BB67" s="14"/>
      <c r="BC67" s="14"/>
      <c r="BD67" s="14"/>
      <c r="BE67" s="15"/>
      <c r="BF67" s="15"/>
      <c r="BG67" s="15"/>
      <c r="BH67" s="15"/>
      <c r="BI67" s="14">
        <f t="shared" si="12"/>
        <v>65</v>
      </c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21">
        <f t="shared" si="8"/>
        <v>0</v>
      </c>
      <c r="CE67" s="21">
        <f t="shared" si="9"/>
        <v>0</v>
      </c>
      <c r="CF67" s="21">
        <f t="shared" si="10"/>
        <v>0</v>
      </c>
    </row>
    <row r="68" spans="1:84" x14ac:dyDescent="0.25">
      <c r="A68" s="15">
        <f t="shared" si="11"/>
        <v>66</v>
      </c>
      <c r="B68" s="16"/>
      <c r="C68" s="17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8"/>
      <c r="AN68" s="18"/>
      <c r="AO68" s="15"/>
      <c r="AP68" s="18"/>
      <c r="AQ68" s="18"/>
      <c r="AR68" s="18"/>
      <c r="AS68" s="18"/>
      <c r="AT68" s="19"/>
      <c r="AU68" s="15"/>
      <c r="AV68" s="1"/>
      <c r="AW68" s="1"/>
      <c r="AX68" s="1"/>
      <c r="AY68" s="1"/>
      <c r="AZ68" s="1"/>
      <c r="BA68" s="14"/>
      <c r="BB68" s="14"/>
      <c r="BC68" s="14"/>
      <c r="BD68" s="14"/>
      <c r="BE68" s="15"/>
      <c r="BF68" s="15"/>
      <c r="BG68" s="15"/>
      <c r="BH68" s="15"/>
      <c r="BI68" s="14">
        <f t="shared" si="12"/>
        <v>66</v>
      </c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21">
        <f t="shared" si="8"/>
        <v>0</v>
      </c>
      <c r="CE68" s="21">
        <f t="shared" si="9"/>
        <v>0</v>
      </c>
      <c r="CF68" s="21">
        <f t="shared" si="10"/>
        <v>0</v>
      </c>
    </row>
    <row r="69" spans="1:84" x14ac:dyDescent="0.25">
      <c r="A69" s="15">
        <f t="shared" si="11"/>
        <v>67</v>
      </c>
      <c r="B69" s="16"/>
      <c r="C69" s="17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8"/>
      <c r="AN69" s="18"/>
      <c r="AO69" s="15"/>
      <c r="AP69" s="18"/>
      <c r="AQ69" s="18"/>
      <c r="AR69" s="18"/>
      <c r="AS69" s="18"/>
      <c r="AT69" s="19"/>
      <c r="AU69" s="15"/>
      <c r="AV69" s="1"/>
      <c r="AW69" s="1"/>
      <c r="AX69" s="1"/>
      <c r="AY69" s="1"/>
      <c r="AZ69" s="1"/>
      <c r="BA69" s="14"/>
      <c r="BB69" s="14"/>
      <c r="BC69" s="14"/>
      <c r="BD69" s="14"/>
      <c r="BE69" s="15"/>
      <c r="BF69" s="15"/>
      <c r="BG69" s="15"/>
      <c r="BH69" s="15"/>
      <c r="BI69" s="14">
        <f t="shared" si="12"/>
        <v>67</v>
      </c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21">
        <f t="shared" ref="CD69:CD74" si="18">+SUM(AM69:AN69)</f>
        <v>0</v>
      </c>
      <c r="CE69" s="21">
        <f t="shared" ref="CE69:CE74" si="19">+SUM(AP69:AQ69)</f>
        <v>0</v>
      </c>
      <c r="CF69" s="21">
        <f t="shared" ref="CF69:CF74" si="20">+SUM(AR69:AS69)</f>
        <v>0</v>
      </c>
    </row>
    <row r="70" spans="1:84" x14ac:dyDescent="0.25">
      <c r="A70" s="15">
        <f t="shared" ref="A70:A133" si="21">+A69+1</f>
        <v>68</v>
      </c>
      <c r="B70" s="16"/>
      <c r="C70" s="17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8"/>
      <c r="AN70" s="18"/>
      <c r="AO70" s="15"/>
      <c r="AP70" s="18"/>
      <c r="AQ70" s="18"/>
      <c r="AR70" s="18"/>
      <c r="AS70" s="18"/>
      <c r="AT70" s="19"/>
      <c r="AU70" s="15"/>
      <c r="AV70" s="1"/>
      <c r="AW70" s="1"/>
      <c r="AX70" s="1"/>
      <c r="AY70" s="1"/>
      <c r="AZ70" s="1"/>
      <c r="BA70" s="14"/>
      <c r="BB70" s="14"/>
      <c r="BC70" s="14"/>
      <c r="BD70" s="14"/>
      <c r="BE70" s="15"/>
      <c r="BF70" s="15"/>
      <c r="BG70" s="15"/>
      <c r="BH70" s="15"/>
      <c r="BI70" s="14">
        <f t="shared" ref="BI70:BI133" si="22">+BI69+1</f>
        <v>68</v>
      </c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21">
        <f t="shared" si="18"/>
        <v>0</v>
      </c>
      <c r="CE70" s="21">
        <f t="shared" si="19"/>
        <v>0</v>
      </c>
      <c r="CF70" s="21">
        <f t="shared" si="20"/>
        <v>0</v>
      </c>
    </row>
    <row r="71" spans="1:84" x14ac:dyDescent="0.25">
      <c r="A71" s="15">
        <f t="shared" si="21"/>
        <v>69</v>
      </c>
      <c r="B71" s="16"/>
      <c r="C71" s="17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8"/>
      <c r="AN71" s="18"/>
      <c r="AO71" s="15"/>
      <c r="AP71" s="18"/>
      <c r="AQ71" s="18"/>
      <c r="AR71" s="18"/>
      <c r="AS71" s="18"/>
      <c r="AT71" s="19"/>
      <c r="AU71" s="15"/>
      <c r="AV71" s="1"/>
      <c r="AW71" s="1"/>
      <c r="AX71" s="1"/>
      <c r="AY71" s="1"/>
      <c r="AZ71" s="1"/>
      <c r="BA71" s="14"/>
      <c r="BB71" s="14"/>
      <c r="BC71" s="14"/>
      <c r="BD71" s="14"/>
      <c r="BE71" s="15"/>
      <c r="BF71" s="15"/>
      <c r="BG71" s="15"/>
      <c r="BH71" s="15"/>
      <c r="BI71" s="14">
        <f t="shared" si="22"/>
        <v>69</v>
      </c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21">
        <f t="shared" si="18"/>
        <v>0</v>
      </c>
      <c r="CE71" s="21">
        <f t="shared" si="19"/>
        <v>0</v>
      </c>
      <c r="CF71" s="21">
        <f t="shared" si="20"/>
        <v>0</v>
      </c>
    </row>
    <row r="72" spans="1:84" x14ac:dyDescent="0.25">
      <c r="A72" s="15">
        <f t="shared" si="21"/>
        <v>70</v>
      </c>
      <c r="B72" s="16"/>
      <c r="C72" s="17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8"/>
      <c r="AN72" s="18"/>
      <c r="AO72" s="15"/>
      <c r="AP72" s="18"/>
      <c r="AQ72" s="18"/>
      <c r="AR72" s="18"/>
      <c r="AS72" s="18"/>
      <c r="AT72" s="19"/>
      <c r="AU72" s="15"/>
      <c r="AV72" s="1"/>
      <c r="AW72" s="1"/>
      <c r="AX72" s="1"/>
      <c r="AY72" s="1"/>
      <c r="AZ72" s="1"/>
      <c r="BA72" s="14"/>
      <c r="BB72" s="14"/>
      <c r="BC72" s="14"/>
      <c r="BD72" s="14"/>
      <c r="BE72" s="15"/>
      <c r="BF72" s="15"/>
      <c r="BG72" s="15"/>
      <c r="BH72" s="15"/>
      <c r="BI72" s="14">
        <f t="shared" si="22"/>
        <v>70</v>
      </c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21">
        <f t="shared" si="18"/>
        <v>0</v>
      </c>
      <c r="CE72" s="21">
        <f t="shared" si="19"/>
        <v>0</v>
      </c>
      <c r="CF72" s="21">
        <f t="shared" si="20"/>
        <v>0</v>
      </c>
    </row>
    <row r="73" spans="1:84" x14ac:dyDescent="0.25">
      <c r="A73" s="15">
        <f t="shared" si="21"/>
        <v>71</v>
      </c>
      <c r="B73" s="16"/>
      <c r="C73" s="17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8"/>
      <c r="AN73" s="18"/>
      <c r="AO73" s="15"/>
      <c r="AP73" s="18"/>
      <c r="AQ73" s="18"/>
      <c r="AR73" s="18"/>
      <c r="AS73" s="18"/>
      <c r="AT73" s="19"/>
      <c r="AU73" s="15"/>
      <c r="AV73" s="1"/>
      <c r="AW73" s="1"/>
      <c r="AX73" s="1"/>
      <c r="AY73" s="1"/>
      <c r="AZ73" s="1"/>
      <c r="BA73" s="14"/>
      <c r="BB73" s="14"/>
      <c r="BC73" s="14"/>
      <c r="BD73" s="14"/>
      <c r="BE73" s="15"/>
      <c r="BF73" s="15"/>
      <c r="BG73" s="15"/>
      <c r="BH73" s="15"/>
      <c r="BI73" s="14">
        <f t="shared" si="22"/>
        <v>71</v>
      </c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21">
        <f t="shared" si="18"/>
        <v>0</v>
      </c>
      <c r="CE73" s="21">
        <f t="shared" si="19"/>
        <v>0</v>
      </c>
      <c r="CF73" s="21">
        <f t="shared" si="20"/>
        <v>0</v>
      </c>
    </row>
    <row r="74" spans="1:84" x14ac:dyDescent="0.25">
      <c r="A74" s="15">
        <f t="shared" si="21"/>
        <v>72</v>
      </c>
      <c r="B74" s="16"/>
      <c r="C74" s="17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8"/>
      <c r="AN74" s="18"/>
      <c r="AO74" s="15"/>
      <c r="AP74" s="18"/>
      <c r="AQ74" s="18"/>
      <c r="AR74" s="18"/>
      <c r="AS74" s="18"/>
      <c r="AT74" s="19"/>
      <c r="AU74" s="15"/>
      <c r="AV74" s="1"/>
      <c r="AW74" s="1"/>
      <c r="AX74" s="1"/>
      <c r="AY74" s="1"/>
      <c r="AZ74" s="1"/>
      <c r="BA74" s="14"/>
      <c r="BB74" s="14"/>
      <c r="BC74" s="14"/>
      <c r="BD74" s="14"/>
      <c r="BE74" s="15"/>
      <c r="BF74" s="15"/>
      <c r="BG74" s="15"/>
      <c r="BH74" s="15"/>
      <c r="BI74" s="14">
        <f t="shared" si="22"/>
        <v>72</v>
      </c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21">
        <f t="shared" si="18"/>
        <v>0</v>
      </c>
      <c r="CE74" s="21">
        <f t="shared" si="19"/>
        <v>0</v>
      </c>
      <c r="CF74" s="21">
        <f t="shared" si="20"/>
        <v>0</v>
      </c>
    </row>
    <row r="75" spans="1:84" x14ac:dyDescent="0.25">
      <c r="A75" s="15">
        <f t="shared" si="21"/>
        <v>73</v>
      </c>
      <c r="B75" s="16"/>
      <c r="C75" s="17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36"/>
      <c r="AN75" s="36"/>
      <c r="AO75" s="1"/>
      <c r="AP75" s="36"/>
      <c r="AQ75" s="36"/>
      <c r="AR75" s="36"/>
      <c r="AS75" s="36"/>
      <c r="AT75" s="36"/>
      <c r="AU75" s="1"/>
      <c r="AV75" s="1"/>
      <c r="AW75" s="1"/>
      <c r="AX75" s="1"/>
      <c r="AY75" s="1"/>
      <c r="AZ75" s="1"/>
      <c r="BA75" s="14"/>
      <c r="BB75" s="14"/>
      <c r="BC75" s="14"/>
      <c r="BD75" s="14"/>
      <c r="BE75" s="14"/>
      <c r="BF75" s="14"/>
      <c r="BG75" s="14"/>
      <c r="BH75" s="14"/>
      <c r="BI75" s="14">
        <f t="shared" si="22"/>
        <v>73</v>
      </c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</row>
    <row r="76" spans="1:84" x14ac:dyDescent="0.25">
      <c r="A76" s="15">
        <f t="shared" si="21"/>
        <v>74</v>
      </c>
      <c r="B76" s="16"/>
      <c r="C76" s="17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36"/>
      <c r="AN76" s="36"/>
      <c r="AO76" s="1"/>
      <c r="AP76" s="36"/>
      <c r="AQ76" s="36"/>
      <c r="AR76" s="36"/>
      <c r="AS76" s="36"/>
      <c r="AT76" s="36"/>
      <c r="AU76" s="1"/>
      <c r="AV76" s="1"/>
      <c r="AW76" s="1"/>
      <c r="AX76" s="1"/>
      <c r="AY76" s="1"/>
      <c r="AZ76" s="1"/>
      <c r="BA76" s="14"/>
      <c r="BB76" s="14"/>
      <c r="BC76" s="14"/>
      <c r="BD76" s="14"/>
      <c r="BE76" s="14"/>
      <c r="BF76" s="14"/>
      <c r="BG76" s="14"/>
      <c r="BH76" s="14"/>
      <c r="BI76" s="14">
        <f t="shared" si="22"/>
        <v>74</v>
      </c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</row>
    <row r="77" spans="1:84" x14ac:dyDescent="0.25">
      <c r="A77" s="15">
        <f t="shared" si="21"/>
        <v>75</v>
      </c>
      <c r="B77" s="16"/>
      <c r="C77" s="17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36"/>
      <c r="AN77" s="36"/>
      <c r="AO77" s="1"/>
      <c r="AP77" s="36"/>
      <c r="AQ77" s="36"/>
      <c r="AR77" s="36"/>
      <c r="AS77" s="36"/>
      <c r="AT77" s="36"/>
      <c r="AU77" s="1"/>
      <c r="AV77" s="1"/>
      <c r="AW77" s="1"/>
      <c r="AX77" s="1"/>
      <c r="AY77" s="1"/>
      <c r="AZ77" s="1"/>
      <c r="BA77" s="14"/>
      <c r="BB77" s="14"/>
      <c r="BC77" s="14"/>
      <c r="BD77" s="14"/>
      <c r="BE77" s="14"/>
      <c r="BF77" s="14"/>
      <c r="BG77" s="14"/>
      <c r="BH77" s="14"/>
      <c r="BI77" s="14">
        <f t="shared" si="22"/>
        <v>75</v>
      </c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</row>
    <row r="78" spans="1:84" x14ac:dyDescent="0.25">
      <c r="A78" s="15">
        <f t="shared" si="21"/>
        <v>76</v>
      </c>
      <c r="B78" s="16"/>
      <c r="C78" s="17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36"/>
      <c r="AN78" s="36"/>
      <c r="AO78" s="1"/>
      <c r="AP78" s="36"/>
      <c r="AQ78" s="36"/>
      <c r="AR78" s="36"/>
      <c r="AS78" s="36"/>
      <c r="AT78" s="36"/>
      <c r="AU78" s="1"/>
      <c r="AV78" s="1"/>
      <c r="AW78" s="1"/>
      <c r="AX78" s="1"/>
      <c r="AY78" s="1"/>
      <c r="AZ78" s="1"/>
      <c r="BA78" s="14"/>
      <c r="BB78" s="14"/>
      <c r="BC78" s="14"/>
      <c r="BD78" s="14"/>
      <c r="BE78" s="14"/>
      <c r="BF78" s="14"/>
      <c r="BG78" s="14"/>
      <c r="BH78" s="14"/>
      <c r="BI78" s="14">
        <f t="shared" si="22"/>
        <v>76</v>
      </c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</row>
    <row r="79" spans="1:84" x14ac:dyDescent="0.25">
      <c r="A79" s="15">
        <f t="shared" si="21"/>
        <v>77</v>
      </c>
      <c r="B79" s="16"/>
      <c r="C79" s="17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36"/>
      <c r="AN79" s="36"/>
      <c r="AO79" s="1"/>
      <c r="AP79" s="36"/>
      <c r="AQ79" s="36"/>
      <c r="AR79" s="36"/>
      <c r="AS79" s="36"/>
      <c r="AT79" s="36"/>
      <c r="AU79" s="1"/>
      <c r="AV79" s="1"/>
      <c r="AW79" s="1"/>
      <c r="AX79" s="1"/>
      <c r="AY79" s="1"/>
      <c r="AZ79" s="1"/>
      <c r="BA79" s="14"/>
      <c r="BB79" s="14"/>
      <c r="BC79" s="14"/>
      <c r="BD79" s="14"/>
      <c r="BE79" s="14"/>
      <c r="BF79" s="14"/>
      <c r="BG79" s="14"/>
      <c r="BH79" s="14"/>
      <c r="BI79" s="14">
        <f t="shared" si="22"/>
        <v>77</v>
      </c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</row>
    <row r="80" spans="1:84" x14ac:dyDescent="0.25">
      <c r="A80" s="15">
        <f t="shared" si="21"/>
        <v>78</v>
      </c>
      <c r="B80" s="16"/>
      <c r="C80" s="17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36"/>
      <c r="AN80" s="36"/>
      <c r="AO80" s="1"/>
      <c r="AP80" s="36"/>
      <c r="AQ80" s="36"/>
      <c r="AR80" s="36"/>
      <c r="AS80" s="36"/>
      <c r="AT80" s="36"/>
      <c r="AU80" s="1"/>
      <c r="AV80" s="1"/>
      <c r="AW80" s="1"/>
      <c r="AX80" s="1"/>
      <c r="AY80" s="1"/>
      <c r="AZ80" s="1"/>
      <c r="BA80" s="14"/>
      <c r="BB80" s="14"/>
      <c r="BC80" s="14"/>
      <c r="BD80" s="14"/>
      <c r="BE80" s="14"/>
      <c r="BF80" s="14"/>
      <c r="BG80" s="14"/>
      <c r="BH80" s="14"/>
      <c r="BI80" s="14">
        <f t="shared" si="22"/>
        <v>78</v>
      </c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</row>
    <row r="81" spans="1:84" x14ac:dyDescent="0.25">
      <c r="A81" s="15">
        <f t="shared" si="21"/>
        <v>79</v>
      </c>
      <c r="B81" s="16"/>
      <c r="C81" s="17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37"/>
      <c r="AN81" s="36"/>
      <c r="AO81" s="1"/>
      <c r="AP81" s="36"/>
      <c r="AQ81" s="36"/>
      <c r="AR81" s="36"/>
      <c r="AS81" s="36"/>
      <c r="AT81" s="36"/>
      <c r="AU81" s="1"/>
      <c r="AV81" s="1"/>
      <c r="AW81" s="1"/>
      <c r="AX81" s="1"/>
      <c r="AY81" s="1"/>
      <c r="AZ81" s="1"/>
      <c r="BA81" s="14"/>
      <c r="BB81" s="14"/>
      <c r="BC81" s="14"/>
      <c r="BD81" s="14"/>
      <c r="BE81" s="14"/>
      <c r="BF81" s="14"/>
      <c r="BG81" s="14"/>
      <c r="BH81" s="14"/>
      <c r="BI81" s="14">
        <f t="shared" si="22"/>
        <v>79</v>
      </c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</row>
    <row r="82" spans="1:84" x14ac:dyDescent="0.25">
      <c r="A82" s="15">
        <f t="shared" si="21"/>
        <v>80</v>
      </c>
      <c r="B82" s="16"/>
      <c r="C82" s="17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36"/>
      <c r="AN82" s="36"/>
      <c r="AO82" s="1"/>
      <c r="AP82" s="36"/>
      <c r="AQ82" s="36"/>
      <c r="AR82" s="36"/>
      <c r="AS82" s="36"/>
      <c r="AT82" s="36"/>
      <c r="AU82" s="1"/>
      <c r="AV82" s="1"/>
      <c r="AW82" s="1"/>
      <c r="AX82" s="1"/>
      <c r="AY82" s="1"/>
      <c r="AZ82" s="1"/>
      <c r="BA82" s="14"/>
      <c r="BB82" s="14"/>
      <c r="BC82" s="14"/>
      <c r="BD82" s="14"/>
      <c r="BE82" s="14"/>
      <c r="BF82" s="14"/>
      <c r="BG82" s="14"/>
      <c r="BH82" s="14"/>
      <c r="BI82" s="14">
        <f t="shared" si="22"/>
        <v>80</v>
      </c>
      <c r="BJ82" s="14"/>
    </row>
    <row r="83" spans="1:84" x14ac:dyDescent="0.25">
      <c r="A83" s="15">
        <f t="shared" si="21"/>
        <v>81</v>
      </c>
      <c r="B83" s="16"/>
      <c r="C83" s="17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36"/>
      <c r="AN83" s="36"/>
      <c r="AO83" s="1"/>
      <c r="AP83" s="36"/>
      <c r="AQ83" s="36"/>
      <c r="AR83" s="36"/>
      <c r="AS83" s="36"/>
      <c r="AT83" s="36"/>
      <c r="AU83" s="1"/>
      <c r="AV83" s="1"/>
      <c r="AW83" s="1"/>
      <c r="AX83" s="1"/>
      <c r="AY83" s="1"/>
      <c r="AZ83" s="1"/>
      <c r="BA83" s="14"/>
      <c r="BB83" s="14"/>
      <c r="BC83" s="14"/>
      <c r="BD83" s="14"/>
      <c r="BE83" s="14"/>
      <c r="BF83" s="14"/>
      <c r="BG83" s="14"/>
      <c r="BH83" s="14"/>
      <c r="BI83" s="14">
        <f t="shared" si="22"/>
        <v>81</v>
      </c>
      <c r="BJ83" s="14"/>
    </row>
    <row r="84" spans="1:84" x14ac:dyDescent="0.25">
      <c r="A84" s="15">
        <f t="shared" si="21"/>
        <v>82</v>
      </c>
      <c r="B84" s="16"/>
      <c r="C84" s="17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36"/>
      <c r="AN84" s="36"/>
      <c r="AO84" s="1"/>
      <c r="AP84" s="36"/>
      <c r="AQ84" s="36"/>
      <c r="AR84" s="36"/>
      <c r="AS84" s="36"/>
      <c r="AT84" s="36"/>
      <c r="AU84" s="1"/>
      <c r="AV84" s="1"/>
      <c r="AW84" s="1"/>
      <c r="AX84" s="1"/>
      <c r="AY84" s="1"/>
      <c r="AZ84" s="1"/>
      <c r="BA84" s="14"/>
      <c r="BB84" s="14"/>
      <c r="BC84" s="14"/>
      <c r="BD84" s="14"/>
      <c r="BE84" s="14"/>
      <c r="BF84" s="14"/>
      <c r="BG84" s="14"/>
      <c r="BH84" s="14"/>
      <c r="BI84" s="14">
        <f t="shared" si="22"/>
        <v>82</v>
      </c>
      <c r="BJ84" s="14"/>
    </row>
    <row r="85" spans="1:84" x14ac:dyDescent="0.25">
      <c r="A85" s="14">
        <f t="shared" si="21"/>
        <v>83</v>
      </c>
      <c r="B85" s="16"/>
      <c r="C85" s="17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37"/>
      <c r="AN85" s="36"/>
      <c r="AO85" s="1"/>
      <c r="AP85" s="36"/>
      <c r="AQ85" s="36"/>
      <c r="AR85" s="36"/>
      <c r="AS85" s="36"/>
      <c r="AT85" s="36"/>
      <c r="AU85" s="1"/>
      <c r="AV85" s="1"/>
      <c r="AW85" s="1"/>
      <c r="AX85" s="1"/>
      <c r="AY85" s="1"/>
      <c r="AZ85" s="1"/>
      <c r="BA85" s="14"/>
      <c r="BB85" s="14"/>
      <c r="BC85" s="14"/>
      <c r="BD85" s="14"/>
      <c r="BE85" s="14"/>
      <c r="BF85" s="14"/>
      <c r="BG85" s="14"/>
      <c r="BH85" s="14"/>
      <c r="BI85" s="14">
        <f t="shared" si="22"/>
        <v>83</v>
      </c>
      <c r="BJ85" s="14"/>
    </row>
    <row r="86" spans="1:84" x14ac:dyDescent="0.25">
      <c r="A86" s="14">
        <f t="shared" si="21"/>
        <v>84</v>
      </c>
      <c r="B86" s="16"/>
      <c r="C86" s="17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37"/>
      <c r="AN86" s="36"/>
      <c r="AO86" s="1"/>
      <c r="AP86" s="36"/>
      <c r="AQ86" s="36"/>
      <c r="AR86" s="36"/>
      <c r="AS86" s="36"/>
      <c r="AT86" s="36"/>
      <c r="AU86" s="1"/>
      <c r="AV86" s="1"/>
      <c r="AW86" s="1"/>
      <c r="AX86" s="1"/>
      <c r="AY86" s="1"/>
      <c r="AZ86" s="1"/>
      <c r="BA86" s="14"/>
      <c r="BB86" s="14"/>
      <c r="BC86" s="14"/>
      <c r="BD86" s="14"/>
      <c r="BE86" s="14"/>
      <c r="BF86" s="14"/>
      <c r="BG86" s="14"/>
      <c r="BH86" s="14"/>
      <c r="BI86" s="14">
        <f t="shared" si="22"/>
        <v>84</v>
      </c>
      <c r="BJ86" s="14"/>
    </row>
    <row r="87" spans="1:84" x14ac:dyDescent="0.25">
      <c r="A87" s="14">
        <f t="shared" si="21"/>
        <v>85</v>
      </c>
      <c r="B87" s="16"/>
      <c r="C87" s="17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37"/>
      <c r="AN87" s="36"/>
      <c r="AO87" s="1"/>
      <c r="AP87" s="36"/>
      <c r="AQ87" s="36"/>
      <c r="AR87" s="36"/>
      <c r="AS87" s="36"/>
      <c r="AT87" s="36"/>
      <c r="AU87" s="1"/>
      <c r="AV87" s="1"/>
      <c r="AW87" s="1"/>
      <c r="AX87" s="1"/>
      <c r="AY87" s="1"/>
      <c r="AZ87" s="1"/>
      <c r="BA87" s="14"/>
      <c r="BB87" s="14"/>
      <c r="BC87" s="14"/>
      <c r="BD87" s="14"/>
      <c r="BE87" s="14"/>
      <c r="BF87" s="14"/>
      <c r="BG87" s="14"/>
      <c r="BH87" s="14"/>
      <c r="BI87" s="14">
        <f t="shared" si="22"/>
        <v>85</v>
      </c>
      <c r="BJ87" s="14"/>
    </row>
    <row r="88" spans="1:84" x14ac:dyDescent="0.25">
      <c r="A88" s="14">
        <f t="shared" si="21"/>
        <v>86</v>
      </c>
      <c r="B88" s="16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36"/>
      <c r="AN88" s="36"/>
      <c r="AO88" s="1"/>
      <c r="AP88" s="36"/>
      <c r="AQ88" s="36"/>
      <c r="AR88" s="36"/>
      <c r="AS88" s="36"/>
      <c r="AT88" s="36"/>
      <c r="AU88" s="1"/>
      <c r="AV88" s="1"/>
      <c r="AW88" s="1"/>
      <c r="AX88" s="1"/>
      <c r="AY88" s="1"/>
      <c r="AZ88" s="1"/>
      <c r="BA88" s="14"/>
      <c r="BB88" s="14"/>
      <c r="BC88" s="14"/>
      <c r="BD88" s="14"/>
      <c r="BE88" s="14"/>
      <c r="BF88" s="14"/>
      <c r="BG88" s="14"/>
      <c r="BH88" s="14"/>
      <c r="BI88" s="14">
        <f t="shared" si="22"/>
        <v>86</v>
      </c>
      <c r="BJ88" s="14"/>
    </row>
    <row r="89" spans="1:84" x14ac:dyDescent="0.25">
      <c r="A89" s="14">
        <f t="shared" si="21"/>
        <v>87</v>
      </c>
      <c r="B89" s="16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36"/>
      <c r="AN89" s="36"/>
      <c r="AO89" s="1"/>
      <c r="AP89" s="36"/>
      <c r="AQ89" s="36"/>
      <c r="AR89" s="36"/>
      <c r="AS89" s="36"/>
      <c r="AT89" s="36"/>
      <c r="AU89" s="1"/>
      <c r="AV89" s="1"/>
      <c r="AW89" s="1"/>
      <c r="AX89" s="1"/>
      <c r="AY89" s="1"/>
      <c r="AZ89" s="1"/>
      <c r="BA89" s="14"/>
      <c r="BB89" s="14"/>
      <c r="BC89" s="14"/>
      <c r="BD89" s="14"/>
      <c r="BE89" s="14"/>
      <c r="BF89" s="14"/>
      <c r="BG89" s="14"/>
      <c r="BH89" s="14"/>
      <c r="BI89" s="14">
        <f t="shared" si="22"/>
        <v>87</v>
      </c>
      <c r="BJ89" s="14"/>
    </row>
    <row r="90" spans="1:84" x14ac:dyDescent="0.25">
      <c r="A90" s="14">
        <f t="shared" si="21"/>
        <v>88</v>
      </c>
      <c r="B90" s="16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36"/>
      <c r="AN90" s="36"/>
      <c r="AO90" s="1"/>
      <c r="AP90" s="36"/>
      <c r="AQ90" s="36"/>
      <c r="AR90" s="36"/>
      <c r="AS90" s="36"/>
      <c r="AT90" s="36"/>
      <c r="AU90" s="1"/>
      <c r="AV90" s="1"/>
      <c r="AW90" s="1"/>
      <c r="AX90" s="1"/>
      <c r="AY90" s="1"/>
      <c r="AZ90" s="1"/>
      <c r="BA90" s="14"/>
      <c r="BB90" s="14"/>
      <c r="BC90" s="14"/>
      <c r="BD90" s="14"/>
      <c r="BE90" s="14"/>
      <c r="BF90" s="14"/>
      <c r="BG90" s="14"/>
      <c r="BH90" s="14"/>
      <c r="BI90" s="14">
        <f t="shared" si="22"/>
        <v>88</v>
      </c>
      <c r="BJ90" s="14"/>
    </row>
    <row r="91" spans="1:84" x14ac:dyDescent="0.25">
      <c r="A91" s="14">
        <f t="shared" si="21"/>
        <v>89</v>
      </c>
      <c r="B91" s="16"/>
      <c r="C91" s="17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36"/>
      <c r="AN91" s="36"/>
      <c r="AO91" s="1"/>
      <c r="AP91" s="36"/>
      <c r="AQ91" s="36"/>
      <c r="AR91" s="36"/>
      <c r="AS91" s="36"/>
      <c r="AT91" s="36"/>
      <c r="AU91" s="1"/>
      <c r="AV91" s="1"/>
      <c r="AW91" s="1"/>
      <c r="AX91" s="1"/>
      <c r="AY91" s="1"/>
      <c r="AZ91" s="1"/>
      <c r="BA91" s="14"/>
      <c r="BB91" s="14"/>
      <c r="BC91" s="14"/>
      <c r="BD91" s="14"/>
      <c r="BE91" s="14"/>
      <c r="BF91" s="14"/>
      <c r="BG91" s="14"/>
      <c r="BH91" s="14"/>
      <c r="BI91" s="14">
        <f t="shared" si="22"/>
        <v>89</v>
      </c>
      <c r="BJ91" s="14"/>
    </row>
    <row r="92" spans="1:84" x14ac:dyDescent="0.25">
      <c r="A92" s="14">
        <f t="shared" si="21"/>
        <v>90</v>
      </c>
      <c r="B92" s="16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36"/>
      <c r="AN92" s="36"/>
      <c r="AO92" s="1"/>
      <c r="AP92" s="36"/>
      <c r="AQ92" s="36"/>
      <c r="AR92" s="36"/>
      <c r="AS92" s="36"/>
      <c r="AT92" s="36"/>
      <c r="AU92" s="1"/>
      <c r="AV92" s="1"/>
      <c r="AW92" s="1"/>
      <c r="AX92" s="1"/>
      <c r="AY92" s="1"/>
      <c r="AZ92" s="1"/>
      <c r="BA92" s="14"/>
      <c r="BB92" s="14"/>
      <c r="BC92" s="14"/>
      <c r="BD92" s="14"/>
      <c r="BE92" s="14"/>
      <c r="BF92" s="14"/>
      <c r="BG92" s="14"/>
      <c r="BH92" s="14"/>
      <c r="BI92" s="14">
        <f t="shared" si="22"/>
        <v>90</v>
      </c>
      <c r="BJ92" s="14"/>
    </row>
    <row r="93" spans="1:84" x14ac:dyDescent="0.25">
      <c r="A93" s="14">
        <f t="shared" si="21"/>
        <v>91</v>
      </c>
      <c r="B93" s="16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37"/>
      <c r="AN93" s="36"/>
      <c r="AO93" s="1"/>
      <c r="AP93" s="36"/>
      <c r="AQ93" s="36"/>
      <c r="AR93" s="36"/>
      <c r="AS93" s="36"/>
      <c r="AT93" s="36"/>
      <c r="AU93" s="1"/>
      <c r="AV93" s="1"/>
      <c r="AW93" s="1"/>
      <c r="AX93" s="1"/>
      <c r="AY93" s="1"/>
      <c r="AZ93" s="1"/>
      <c r="BA93" s="14"/>
      <c r="BB93" s="14"/>
      <c r="BC93" s="14"/>
      <c r="BD93" s="14"/>
      <c r="BE93" s="14"/>
      <c r="BF93" s="14"/>
      <c r="BG93" s="14"/>
      <c r="BH93" s="14"/>
      <c r="BI93" s="14">
        <f t="shared" si="22"/>
        <v>91</v>
      </c>
      <c r="BJ93" s="14"/>
    </row>
    <row r="94" spans="1:84" x14ac:dyDescent="0.25">
      <c r="A94" s="14">
        <f t="shared" si="21"/>
        <v>92</v>
      </c>
      <c r="B94" s="16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37"/>
      <c r="AN94" s="36"/>
      <c r="AO94" s="1"/>
      <c r="AP94" s="36"/>
      <c r="AQ94" s="36"/>
      <c r="AR94" s="36"/>
      <c r="AS94" s="36"/>
      <c r="AT94" s="36"/>
      <c r="AU94" s="1"/>
      <c r="AV94" s="1"/>
      <c r="AW94" s="1"/>
      <c r="AX94" s="1"/>
      <c r="AY94" s="1"/>
      <c r="AZ94" s="1"/>
      <c r="BA94" s="14"/>
      <c r="BB94" s="14"/>
      <c r="BC94" s="14"/>
      <c r="BD94" s="14"/>
      <c r="BE94" s="14"/>
      <c r="BF94" s="14"/>
      <c r="BG94" s="14"/>
      <c r="BH94" s="14"/>
      <c r="BI94" s="14">
        <f t="shared" si="22"/>
        <v>92</v>
      </c>
      <c r="BJ94" s="14"/>
    </row>
    <row r="95" spans="1:84" x14ac:dyDescent="0.25">
      <c r="A95" s="14">
        <f t="shared" si="21"/>
        <v>93</v>
      </c>
      <c r="B95" s="16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36"/>
      <c r="AN95" s="36"/>
      <c r="AO95" s="1"/>
      <c r="AP95" s="36"/>
      <c r="AQ95" s="36"/>
      <c r="AR95" s="36"/>
      <c r="AS95" s="36"/>
      <c r="AT95" s="36"/>
      <c r="AU95" s="1"/>
      <c r="AV95" s="1"/>
      <c r="AW95" s="1"/>
      <c r="AX95" s="1"/>
      <c r="AY95" s="1"/>
      <c r="AZ95" s="1"/>
      <c r="BA95" s="14"/>
      <c r="BB95" s="14"/>
      <c r="BC95" s="14"/>
      <c r="BD95" s="14"/>
      <c r="BE95" s="14"/>
      <c r="BF95" s="14"/>
      <c r="BG95" s="14"/>
      <c r="BH95" s="14"/>
      <c r="BI95" s="14">
        <f t="shared" si="22"/>
        <v>93</v>
      </c>
      <c r="BJ95" s="14"/>
    </row>
    <row r="96" spans="1:84" x14ac:dyDescent="0.25">
      <c r="A96" s="14">
        <f t="shared" si="21"/>
        <v>94</v>
      </c>
      <c r="B96" s="16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36"/>
      <c r="AN96" s="36"/>
      <c r="AO96" s="1"/>
      <c r="AP96" s="36"/>
      <c r="AQ96" s="36"/>
      <c r="AR96" s="36"/>
      <c r="AS96" s="36"/>
      <c r="AT96" s="36"/>
      <c r="AU96" s="1"/>
      <c r="AV96" s="1"/>
      <c r="AW96" s="1"/>
      <c r="AX96" s="1"/>
      <c r="AY96" s="1"/>
      <c r="AZ96" s="1"/>
      <c r="BA96" s="14"/>
      <c r="BB96" s="14"/>
      <c r="BC96" s="14"/>
      <c r="BD96" s="14"/>
      <c r="BE96" s="14"/>
      <c r="BF96" s="14"/>
      <c r="BG96" s="14"/>
      <c r="BH96" s="14"/>
      <c r="BI96" s="14">
        <f t="shared" si="22"/>
        <v>94</v>
      </c>
      <c r="BJ96" s="14"/>
    </row>
    <row r="97" spans="1:62" x14ac:dyDescent="0.25">
      <c r="A97" s="14">
        <f t="shared" si="21"/>
        <v>95</v>
      </c>
      <c r="B97" s="16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36"/>
      <c r="AN97" s="36"/>
      <c r="AO97" s="1"/>
      <c r="AP97" s="36"/>
      <c r="AQ97" s="36"/>
      <c r="AR97" s="36"/>
      <c r="AS97" s="36"/>
      <c r="AT97" s="36"/>
      <c r="AU97" s="1"/>
      <c r="AV97" s="1"/>
      <c r="AW97" s="1"/>
      <c r="AX97" s="1"/>
      <c r="AY97" s="1"/>
      <c r="AZ97" s="1"/>
      <c r="BA97" s="14"/>
      <c r="BB97" s="14"/>
      <c r="BC97" s="14"/>
      <c r="BD97" s="14"/>
      <c r="BE97" s="14"/>
      <c r="BF97" s="14"/>
      <c r="BG97" s="14"/>
      <c r="BH97" s="14"/>
      <c r="BI97" s="14">
        <f t="shared" si="22"/>
        <v>95</v>
      </c>
      <c r="BJ97" s="14"/>
    </row>
    <row r="98" spans="1:62" x14ac:dyDescent="0.25">
      <c r="A98" s="14">
        <f t="shared" si="21"/>
        <v>96</v>
      </c>
      <c r="B98" s="16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37"/>
      <c r="AN98" s="36"/>
      <c r="AO98" s="1"/>
      <c r="AP98" s="36"/>
      <c r="AQ98" s="36"/>
      <c r="AR98" s="36"/>
      <c r="AS98" s="36"/>
      <c r="AT98" s="36"/>
      <c r="AU98" s="1"/>
      <c r="AV98" s="1"/>
      <c r="AW98" s="1"/>
      <c r="AX98" s="1"/>
      <c r="AY98" s="1"/>
      <c r="AZ98" s="1"/>
      <c r="BA98" s="14"/>
      <c r="BB98" s="14"/>
      <c r="BC98" s="14"/>
      <c r="BD98" s="14"/>
      <c r="BE98" s="14"/>
      <c r="BF98" s="14"/>
      <c r="BG98" s="14"/>
      <c r="BH98" s="14"/>
      <c r="BI98" s="14">
        <f t="shared" si="22"/>
        <v>96</v>
      </c>
      <c r="BJ98" s="14"/>
    </row>
    <row r="99" spans="1:62" x14ac:dyDescent="0.25">
      <c r="A99" s="14">
        <f t="shared" si="21"/>
        <v>97</v>
      </c>
      <c r="B99" s="16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37"/>
      <c r="AN99" s="36"/>
      <c r="AO99" s="1"/>
      <c r="AP99" s="36"/>
      <c r="AQ99" s="36"/>
      <c r="AR99" s="36"/>
      <c r="AS99" s="36"/>
      <c r="AT99" s="36"/>
      <c r="AU99" s="1"/>
      <c r="AV99" s="1"/>
      <c r="AW99" s="1"/>
      <c r="AX99" s="1"/>
      <c r="AY99" s="1"/>
      <c r="AZ99" s="1"/>
      <c r="BA99" s="14"/>
      <c r="BB99" s="14"/>
      <c r="BC99" s="14"/>
      <c r="BD99" s="14"/>
      <c r="BE99" s="14"/>
      <c r="BF99" s="14"/>
      <c r="BG99" s="14"/>
      <c r="BH99" s="14"/>
      <c r="BI99" s="14">
        <f t="shared" si="22"/>
        <v>97</v>
      </c>
      <c r="BJ99" s="14"/>
    </row>
    <row r="100" spans="1:62" x14ac:dyDescent="0.25">
      <c r="A100" s="14">
        <f t="shared" si="21"/>
        <v>98</v>
      </c>
      <c r="B100" s="16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36"/>
      <c r="AN100" s="36"/>
      <c r="AO100" s="1"/>
      <c r="AP100" s="36"/>
      <c r="AQ100" s="36"/>
      <c r="AR100" s="36"/>
      <c r="AS100" s="36"/>
      <c r="AT100" s="36"/>
      <c r="AU100" s="1"/>
      <c r="AV100" s="1"/>
      <c r="AW100" s="1"/>
      <c r="AX100" s="1"/>
      <c r="AY100" s="1"/>
      <c r="AZ100" s="1"/>
      <c r="BA100" s="14"/>
      <c r="BB100" s="14"/>
      <c r="BC100" s="14"/>
      <c r="BD100" s="14"/>
      <c r="BE100" s="14"/>
      <c r="BF100" s="14"/>
      <c r="BG100" s="14"/>
      <c r="BH100" s="14"/>
      <c r="BI100" s="14">
        <f t="shared" si="22"/>
        <v>98</v>
      </c>
      <c r="BJ100" s="14"/>
    </row>
    <row r="101" spans="1:62" x14ac:dyDescent="0.25">
      <c r="A101" s="14">
        <f t="shared" si="21"/>
        <v>99</v>
      </c>
      <c r="B101" s="16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36"/>
      <c r="AN101" s="36"/>
      <c r="AO101" s="1"/>
      <c r="AP101" s="36"/>
      <c r="AQ101" s="36"/>
      <c r="AR101" s="36"/>
      <c r="AS101" s="36"/>
      <c r="AT101" s="36"/>
      <c r="AU101" s="1"/>
      <c r="AV101" s="1"/>
      <c r="AW101" s="1"/>
      <c r="AX101" s="1"/>
      <c r="AY101" s="1"/>
      <c r="AZ101" s="1"/>
      <c r="BA101" s="14"/>
      <c r="BB101" s="14"/>
      <c r="BC101" s="14"/>
      <c r="BD101" s="14"/>
      <c r="BE101" s="14"/>
      <c r="BF101" s="14"/>
      <c r="BG101" s="14"/>
      <c r="BH101" s="14"/>
      <c r="BI101" s="14">
        <f t="shared" si="22"/>
        <v>99</v>
      </c>
      <c r="BJ101" s="14"/>
    </row>
    <row r="102" spans="1:62" x14ac:dyDescent="0.25">
      <c r="A102" s="14">
        <f t="shared" si="21"/>
        <v>100</v>
      </c>
      <c r="B102" s="16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36"/>
      <c r="AN102" s="36"/>
      <c r="AO102" s="1"/>
      <c r="AP102" s="36"/>
      <c r="AQ102" s="36"/>
      <c r="AR102" s="36"/>
      <c r="AS102" s="36"/>
      <c r="AT102" s="36"/>
      <c r="AU102" s="1"/>
      <c r="AV102" s="1"/>
      <c r="AW102" s="1"/>
      <c r="AX102" s="1"/>
      <c r="AY102" s="1"/>
      <c r="AZ102" s="1"/>
      <c r="BA102" s="14"/>
      <c r="BB102" s="14"/>
      <c r="BC102" s="14"/>
      <c r="BD102" s="14"/>
      <c r="BE102" s="14"/>
      <c r="BF102" s="14"/>
      <c r="BG102" s="14"/>
      <c r="BH102" s="14"/>
      <c r="BI102" s="14">
        <f t="shared" si="22"/>
        <v>100</v>
      </c>
      <c r="BJ102" s="14"/>
    </row>
    <row r="103" spans="1:62" x14ac:dyDescent="0.25">
      <c r="A103" s="14">
        <f t="shared" si="21"/>
        <v>101</v>
      </c>
      <c r="B103" s="16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37"/>
      <c r="AN103" s="36"/>
      <c r="AO103" s="1"/>
      <c r="AP103" s="36"/>
      <c r="AQ103" s="36"/>
      <c r="AR103" s="36"/>
      <c r="AS103" s="36"/>
      <c r="AT103" s="36"/>
      <c r="AU103" s="1"/>
      <c r="AV103" s="1"/>
      <c r="AW103" s="1"/>
      <c r="AX103" s="1"/>
      <c r="AY103" s="1"/>
      <c r="AZ103" s="1"/>
      <c r="BA103" s="14"/>
      <c r="BB103" s="14"/>
      <c r="BC103" s="14"/>
      <c r="BD103" s="14"/>
      <c r="BE103" s="14"/>
      <c r="BF103" s="14"/>
      <c r="BG103" s="14"/>
      <c r="BH103" s="14"/>
      <c r="BI103" s="14">
        <f t="shared" si="22"/>
        <v>101</v>
      </c>
      <c r="BJ103" s="14"/>
    </row>
    <row r="104" spans="1:62" x14ac:dyDescent="0.25">
      <c r="A104" s="14">
        <f t="shared" si="21"/>
        <v>102</v>
      </c>
      <c r="B104" s="16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37"/>
      <c r="AN104" s="36"/>
      <c r="AO104" s="1"/>
      <c r="AP104" s="36"/>
      <c r="AQ104" s="36"/>
      <c r="AR104" s="36"/>
      <c r="AS104" s="36"/>
      <c r="AT104" s="36"/>
      <c r="AU104" s="1"/>
      <c r="AV104" s="1"/>
      <c r="AW104" s="1"/>
      <c r="AX104" s="1"/>
      <c r="AY104" s="1"/>
      <c r="AZ104" s="1"/>
      <c r="BA104" s="14"/>
      <c r="BB104" s="14"/>
      <c r="BC104" s="14"/>
      <c r="BD104" s="14"/>
      <c r="BE104" s="14"/>
      <c r="BF104" s="14"/>
      <c r="BG104" s="14"/>
      <c r="BH104" s="14"/>
      <c r="BI104" s="14">
        <f t="shared" si="22"/>
        <v>102</v>
      </c>
      <c r="BJ104" s="14"/>
    </row>
    <row r="105" spans="1:62" x14ac:dyDescent="0.25">
      <c r="A105" s="14">
        <f t="shared" si="21"/>
        <v>103</v>
      </c>
      <c r="B105" s="16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36"/>
      <c r="AN105" s="36"/>
      <c r="AO105" s="1"/>
      <c r="AP105" s="36"/>
      <c r="AQ105" s="36"/>
      <c r="AR105" s="36"/>
      <c r="AS105" s="36"/>
      <c r="AT105" s="36"/>
      <c r="AU105" s="1"/>
      <c r="AV105" s="1"/>
      <c r="AW105" s="1"/>
      <c r="AX105" s="1"/>
      <c r="AY105" s="1"/>
      <c r="AZ105" s="1"/>
      <c r="BA105" s="14"/>
      <c r="BB105" s="14"/>
      <c r="BC105" s="14"/>
      <c r="BD105" s="14"/>
      <c r="BE105" s="14"/>
      <c r="BF105" s="14"/>
      <c r="BG105" s="14"/>
      <c r="BH105" s="14"/>
      <c r="BI105" s="14">
        <f t="shared" si="22"/>
        <v>103</v>
      </c>
      <c r="BJ105" s="14"/>
    </row>
    <row r="106" spans="1:62" x14ac:dyDescent="0.25">
      <c r="A106" s="14">
        <f t="shared" si="21"/>
        <v>104</v>
      </c>
      <c r="B106" s="16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36"/>
      <c r="AN106" s="36"/>
      <c r="AO106" s="1"/>
      <c r="AP106" s="36"/>
      <c r="AQ106" s="36"/>
      <c r="AR106" s="36"/>
      <c r="AS106" s="36"/>
      <c r="AT106" s="36"/>
      <c r="AU106" s="1"/>
      <c r="AV106" s="1"/>
      <c r="AW106" s="1"/>
      <c r="AX106" s="1"/>
      <c r="AY106" s="1"/>
      <c r="AZ106" s="1"/>
      <c r="BA106" s="14"/>
      <c r="BB106" s="14"/>
      <c r="BC106" s="14"/>
      <c r="BD106" s="14"/>
      <c r="BE106" s="14"/>
      <c r="BF106" s="14"/>
      <c r="BG106" s="14"/>
      <c r="BH106" s="14"/>
      <c r="BI106" s="14">
        <f t="shared" si="22"/>
        <v>104</v>
      </c>
      <c r="BJ106" s="14"/>
    </row>
    <row r="107" spans="1:62" x14ac:dyDescent="0.25">
      <c r="A107" s="14">
        <f t="shared" si="21"/>
        <v>105</v>
      </c>
      <c r="B107" s="16"/>
      <c r="C107" s="17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36"/>
      <c r="AN107" s="36"/>
      <c r="AO107" s="1"/>
      <c r="AP107" s="36"/>
      <c r="AQ107" s="36"/>
      <c r="AR107" s="36"/>
      <c r="AS107" s="36"/>
      <c r="AT107" s="36"/>
      <c r="AU107" s="1"/>
      <c r="AV107" s="1"/>
      <c r="AW107" s="1"/>
      <c r="AX107" s="1"/>
      <c r="AY107" s="1"/>
      <c r="AZ107" s="1"/>
      <c r="BA107" s="14"/>
      <c r="BB107" s="14"/>
      <c r="BC107" s="14"/>
      <c r="BD107" s="14"/>
      <c r="BE107" s="14"/>
      <c r="BF107" s="14"/>
      <c r="BG107" s="14"/>
      <c r="BH107" s="14"/>
      <c r="BI107" s="14">
        <f t="shared" si="22"/>
        <v>105</v>
      </c>
      <c r="BJ107" s="14"/>
    </row>
    <row r="108" spans="1:62" x14ac:dyDescent="0.25">
      <c r="A108" s="14">
        <f t="shared" si="21"/>
        <v>106</v>
      </c>
      <c r="B108" s="16"/>
      <c r="C108" s="17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37"/>
      <c r="AN108" s="36"/>
      <c r="AO108" s="1"/>
      <c r="AP108" s="36"/>
      <c r="AQ108" s="36"/>
      <c r="AR108" s="36"/>
      <c r="AS108" s="36"/>
      <c r="AT108" s="36"/>
      <c r="AU108" s="1"/>
      <c r="AV108" s="1"/>
      <c r="AW108" s="1"/>
      <c r="AX108" s="1"/>
      <c r="AY108" s="1"/>
      <c r="AZ108" s="1"/>
      <c r="BA108" s="14"/>
      <c r="BB108" s="14"/>
      <c r="BC108" s="14"/>
      <c r="BD108" s="14"/>
      <c r="BE108" s="14"/>
      <c r="BF108" s="14"/>
      <c r="BG108" s="14"/>
      <c r="BH108" s="14"/>
      <c r="BI108" s="14">
        <f t="shared" si="22"/>
        <v>106</v>
      </c>
      <c r="BJ108" s="14"/>
    </row>
    <row r="109" spans="1:62" x14ac:dyDescent="0.25">
      <c r="A109" s="14">
        <f t="shared" si="21"/>
        <v>107</v>
      </c>
      <c r="B109" s="16"/>
      <c r="C109" s="17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37"/>
      <c r="AN109" s="36"/>
      <c r="AO109" s="1"/>
      <c r="AP109" s="36"/>
      <c r="AQ109" s="36"/>
      <c r="AR109" s="36"/>
      <c r="AS109" s="36"/>
      <c r="AT109" s="36"/>
      <c r="AU109" s="1"/>
      <c r="AV109" s="1"/>
      <c r="AW109" s="1"/>
      <c r="AX109" s="1"/>
      <c r="AY109" s="1"/>
      <c r="AZ109" s="1"/>
      <c r="BA109" s="14"/>
      <c r="BB109" s="14"/>
      <c r="BC109" s="14"/>
      <c r="BD109" s="14"/>
      <c r="BE109" s="14"/>
      <c r="BF109" s="14"/>
      <c r="BG109" s="14"/>
      <c r="BH109" s="14"/>
      <c r="BI109" s="14">
        <f t="shared" si="22"/>
        <v>107</v>
      </c>
      <c r="BJ109" s="14"/>
    </row>
    <row r="110" spans="1:62" x14ac:dyDescent="0.25">
      <c r="A110" s="14">
        <f t="shared" si="21"/>
        <v>108</v>
      </c>
      <c r="B110" s="16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36"/>
      <c r="AN110" s="36"/>
      <c r="AO110" s="1"/>
      <c r="AP110" s="36"/>
      <c r="AQ110" s="36"/>
      <c r="AR110" s="36"/>
      <c r="AS110" s="36"/>
      <c r="AT110" s="36"/>
      <c r="AU110" s="1"/>
      <c r="AV110" s="1"/>
      <c r="AW110" s="1"/>
      <c r="AX110" s="1"/>
      <c r="AY110" s="1"/>
      <c r="AZ110" s="1"/>
      <c r="BA110" s="14"/>
      <c r="BB110" s="14"/>
      <c r="BC110" s="14"/>
      <c r="BD110" s="14"/>
      <c r="BE110" s="14"/>
      <c r="BF110" s="14"/>
      <c r="BG110" s="14"/>
      <c r="BH110" s="14"/>
      <c r="BI110" s="14">
        <f t="shared" si="22"/>
        <v>108</v>
      </c>
      <c r="BJ110" s="14"/>
    </row>
    <row r="111" spans="1:62" x14ac:dyDescent="0.25">
      <c r="A111" s="14">
        <f t="shared" si="21"/>
        <v>109</v>
      </c>
      <c r="B111" s="16"/>
      <c r="C111" s="17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36"/>
      <c r="AN111" s="36"/>
      <c r="AO111" s="1"/>
      <c r="AP111" s="36"/>
      <c r="AQ111" s="36"/>
      <c r="AR111" s="36"/>
      <c r="AS111" s="36"/>
      <c r="AT111" s="36"/>
      <c r="AU111" s="1"/>
      <c r="AV111" s="1"/>
      <c r="AW111" s="1"/>
      <c r="AX111" s="1"/>
      <c r="AY111" s="1"/>
      <c r="AZ111" s="1"/>
      <c r="BA111" s="14"/>
      <c r="BB111" s="14"/>
      <c r="BC111" s="14"/>
      <c r="BD111" s="14"/>
      <c r="BE111" s="14"/>
      <c r="BF111" s="14"/>
      <c r="BG111" s="14"/>
      <c r="BH111" s="14"/>
      <c r="BI111" s="14">
        <f t="shared" si="22"/>
        <v>109</v>
      </c>
      <c r="BJ111" s="14"/>
    </row>
    <row r="112" spans="1:62" x14ac:dyDescent="0.25">
      <c r="A112" s="14">
        <f t="shared" si="21"/>
        <v>110</v>
      </c>
      <c r="B112" s="16"/>
      <c r="C112" s="17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36"/>
      <c r="AN112" s="36"/>
      <c r="AO112" s="1"/>
      <c r="AP112" s="36"/>
      <c r="AQ112" s="36"/>
      <c r="AR112" s="36"/>
      <c r="AS112" s="36"/>
      <c r="AT112" s="36"/>
      <c r="AU112" s="1"/>
      <c r="AV112" s="1"/>
      <c r="AW112" s="1"/>
      <c r="AX112" s="1"/>
      <c r="AY112" s="1"/>
      <c r="AZ112" s="1"/>
      <c r="BA112" s="14"/>
      <c r="BB112" s="14"/>
      <c r="BC112" s="14"/>
      <c r="BD112" s="14"/>
      <c r="BE112" s="14"/>
      <c r="BF112" s="14"/>
      <c r="BG112" s="14"/>
      <c r="BH112" s="14"/>
      <c r="BI112" s="14">
        <f t="shared" si="22"/>
        <v>110</v>
      </c>
      <c r="BJ112" s="14"/>
    </row>
    <row r="113" spans="1:62" x14ac:dyDescent="0.25">
      <c r="A113" s="14">
        <f t="shared" si="21"/>
        <v>111</v>
      </c>
      <c r="B113" s="16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36"/>
      <c r="AN113" s="36"/>
      <c r="AO113" s="1"/>
      <c r="AP113" s="36"/>
      <c r="AQ113" s="36"/>
      <c r="AR113" s="36"/>
      <c r="AS113" s="36"/>
      <c r="AT113" s="36"/>
      <c r="AU113" s="1"/>
      <c r="AV113" s="1"/>
      <c r="AW113" s="1"/>
      <c r="AX113" s="1"/>
      <c r="AY113" s="1"/>
      <c r="AZ113" s="1"/>
      <c r="BA113" s="14"/>
      <c r="BB113" s="14"/>
      <c r="BC113" s="14"/>
      <c r="BD113" s="14"/>
      <c r="BE113" s="14"/>
      <c r="BF113" s="14"/>
      <c r="BG113" s="14"/>
      <c r="BH113" s="14"/>
      <c r="BI113" s="14">
        <f t="shared" si="22"/>
        <v>111</v>
      </c>
      <c r="BJ113" s="14"/>
    </row>
    <row r="114" spans="1:62" x14ac:dyDescent="0.25">
      <c r="A114" s="14">
        <f t="shared" si="21"/>
        <v>112</v>
      </c>
      <c r="B114" s="16"/>
      <c r="C114" s="17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36"/>
      <c r="AN114" s="36"/>
      <c r="AO114" s="1"/>
      <c r="AP114" s="36"/>
      <c r="AQ114" s="36"/>
      <c r="AR114" s="36"/>
      <c r="AS114" s="36"/>
      <c r="AT114" s="36"/>
      <c r="AU114" s="1"/>
      <c r="AV114" s="1"/>
      <c r="AW114" s="1"/>
      <c r="AX114" s="1"/>
      <c r="AY114" s="1"/>
      <c r="AZ114" s="1"/>
      <c r="BA114" s="14"/>
      <c r="BB114" s="14"/>
      <c r="BC114" s="14"/>
      <c r="BD114" s="14"/>
      <c r="BE114" s="14"/>
      <c r="BF114" s="14"/>
      <c r="BG114" s="14"/>
      <c r="BH114" s="14"/>
      <c r="BI114" s="14">
        <f t="shared" si="22"/>
        <v>112</v>
      </c>
      <c r="BJ114" s="14"/>
    </row>
    <row r="115" spans="1:62" x14ac:dyDescent="0.25">
      <c r="A115" s="14">
        <f t="shared" si="21"/>
        <v>113</v>
      </c>
      <c r="B115" s="16"/>
      <c r="C115" s="17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36"/>
      <c r="AN115" s="36"/>
      <c r="AO115" s="1"/>
      <c r="AP115" s="36"/>
      <c r="AQ115" s="36"/>
      <c r="AR115" s="36"/>
      <c r="AS115" s="36"/>
      <c r="AT115" s="36"/>
      <c r="AU115" s="1"/>
      <c r="AV115" s="1"/>
      <c r="AW115" s="1"/>
      <c r="AX115" s="1"/>
      <c r="AY115" s="1"/>
      <c r="AZ115" s="1"/>
      <c r="BA115" s="14"/>
      <c r="BB115" s="14"/>
      <c r="BC115" s="14"/>
      <c r="BD115" s="14"/>
      <c r="BE115" s="14"/>
      <c r="BF115" s="14"/>
      <c r="BG115" s="14"/>
      <c r="BH115" s="14"/>
      <c r="BI115" s="14">
        <f t="shared" si="22"/>
        <v>113</v>
      </c>
      <c r="BJ115" s="14"/>
    </row>
    <row r="116" spans="1:62" x14ac:dyDescent="0.25">
      <c r="A116" s="14">
        <f t="shared" si="21"/>
        <v>114</v>
      </c>
      <c r="B116" s="16"/>
      <c r="C116" s="17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37"/>
      <c r="AN116" s="36"/>
      <c r="AO116" s="1"/>
      <c r="AP116" s="36"/>
      <c r="AQ116" s="36"/>
      <c r="AR116" s="36"/>
      <c r="AS116" s="36"/>
      <c r="AT116" s="36"/>
      <c r="AU116" s="1"/>
      <c r="AV116" s="1"/>
      <c r="AW116" s="1"/>
      <c r="AX116" s="1"/>
      <c r="AY116" s="1"/>
      <c r="AZ116" s="1"/>
      <c r="BA116" s="14"/>
      <c r="BB116" s="14"/>
      <c r="BC116" s="14"/>
      <c r="BD116" s="14"/>
      <c r="BE116" s="14"/>
      <c r="BF116" s="14"/>
      <c r="BG116" s="14"/>
      <c r="BH116" s="14"/>
      <c r="BI116" s="14">
        <f t="shared" si="22"/>
        <v>114</v>
      </c>
      <c r="BJ116" s="14"/>
    </row>
    <row r="117" spans="1:62" x14ac:dyDescent="0.25">
      <c r="A117" s="14">
        <f t="shared" si="21"/>
        <v>115</v>
      </c>
      <c r="B117" s="16"/>
      <c r="C117" s="17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36"/>
      <c r="AN117" s="36"/>
      <c r="AO117" s="1"/>
      <c r="AP117" s="36"/>
      <c r="AQ117" s="36"/>
      <c r="AR117" s="36"/>
      <c r="AS117" s="36"/>
      <c r="AT117" s="36"/>
      <c r="AU117" s="1"/>
      <c r="AV117" s="1"/>
      <c r="AW117" s="1"/>
      <c r="AX117" s="1"/>
      <c r="AY117" s="1"/>
      <c r="AZ117" s="1"/>
      <c r="BA117" s="14"/>
      <c r="BB117" s="14"/>
      <c r="BC117" s="14"/>
      <c r="BD117" s="14"/>
      <c r="BE117" s="14"/>
      <c r="BF117" s="14"/>
      <c r="BG117" s="14"/>
      <c r="BH117" s="14"/>
      <c r="BI117" s="14">
        <f t="shared" si="22"/>
        <v>115</v>
      </c>
      <c r="BJ117" s="14"/>
    </row>
    <row r="118" spans="1:62" x14ac:dyDescent="0.25">
      <c r="A118" s="14">
        <f t="shared" si="21"/>
        <v>116</v>
      </c>
      <c r="B118" s="16"/>
      <c r="C118" s="17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36"/>
      <c r="AN118" s="36"/>
      <c r="AO118" s="1"/>
      <c r="AP118" s="36"/>
      <c r="AQ118" s="36"/>
      <c r="AR118" s="36"/>
      <c r="AS118" s="36"/>
      <c r="AT118" s="36"/>
      <c r="AU118" s="1"/>
      <c r="AV118" s="1"/>
      <c r="AW118" s="1"/>
      <c r="AX118" s="1"/>
      <c r="AY118" s="1"/>
      <c r="AZ118" s="1"/>
      <c r="BA118" s="14"/>
      <c r="BB118" s="14"/>
      <c r="BC118" s="14"/>
      <c r="BD118" s="14"/>
      <c r="BE118" s="14"/>
      <c r="BF118" s="14"/>
      <c r="BG118" s="14"/>
      <c r="BH118" s="14"/>
      <c r="BI118" s="14">
        <f t="shared" si="22"/>
        <v>116</v>
      </c>
      <c r="BJ118" s="14"/>
    </row>
    <row r="119" spans="1:62" x14ac:dyDescent="0.25">
      <c r="A119" s="14">
        <f t="shared" si="21"/>
        <v>117</v>
      </c>
      <c r="B119" s="16"/>
      <c r="C119" s="17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36"/>
      <c r="AN119" s="36"/>
      <c r="AO119" s="1"/>
      <c r="AP119" s="36"/>
      <c r="AQ119" s="36"/>
      <c r="AR119" s="36"/>
      <c r="AS119" s="36"/>
      <c r="AT119" s="36"/>
      <c r="AU119" s="1"/>
      <c r="AV119" s="1"/>
      <c r="AW119" s="1"/>
      <c r="AX119" s="1"/>
      <c r="AY119" s="1"/>
      <c r="AZ119" s="1"/>
      <c r="BA119" s="14"/>
      <c r="BB119" s="14"/>
      <c r="BC119" s="14"/>
      <c r="BD119" s="14"/>
      <c r="BE119" s="14"/>
      <c r="BF119" s="14"/>
      <c r="BG119" s="14"/>
      <c r="BH119" s="14"/>
      <c r="BI119" s="14">
        <f t="shared" si="22"/>
        <v>117</v>
      </c>
      <c r="BJ119" s="14"/>
    </row>
    <row r="120" spans="1:62" x14ac:dyDescent="0.25">
      <c r="A120" s="14">
        <f t="shared" si="21"/>
        <v>118</v>
      </c>
      <c r="B120" s="16"/>
      <c r="C120" s="17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36"/>
      <c r="AN120" s="36"/>
      <c r="AO120" s="1"/>
      <c r="AP120" s="36"/>
      <c r="AQ120" s="36"/>
      <c r="AR120" s="36"/>
      <c r="AS120" s="36"/>
      <c r="AT120" s="36"/>
      <c r="AU120" s="1"/>
      <c r="AV120" s="1"/>
      <c r="AW120" s="1"/>
      <c r="AX120" s="1"/>
      <c r="AY120" s="1"/>
      <c r="AZ120" s="1"/>
      <c r="BA120" s="14"/>
      <c r="BB120" s="14"/>
      <c r="BC120" s="14"/>
      <c r="BD120" s="14"/>
      <c r="BE120" s="14"/>
      <c r="BF120" s="14"/>
      <c r="BG120" s="14"/>
      <c r="BH120" s="14"/>
      <c r="BI120" s="14">
        <f t="shared" si="22"/>
        <v>118</v>
      </c>
      <c r="BJ120" s="14"/>
    </row>
    <row r="121" spans="1:62" x14ac:dyDescent="0.25">
      <c r="A121" s="14">
        <f t="shared" si="21"/>
        <v>119</v>
      </c>
      <c r="B121" s="16"/>
      <c r="C121" s="17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36"/>
      <c r="AN121" s="36"/>
      <c r="AO121" s="1"/>
      <c r="AP121" s="36"/>
      <c r="AQ121" s="36"/>
      <c r="AR121" s="36"/>
      <c r="AS121" s="36"/>
      <c r="AT121" s="36"/>
      <c r="AU121" s="1"/>
      <c r="AV121" s="1"/>
      <c r="AW121" s="1"/>
      <c r="AX121" s="1"/>
      <c r="AY121" s="1"/>
      <c r="AZ121" s="1"/>
      <c r="BA121" s="14"/>
      <c r="BB121" s="14"/>
      <c r="BC121" s="14"/>
      <c r="BD121" s="14"/>
      <c r="BE121" s="14"/>
      <c r="BF121" s="14"/>
      <c r="BG121" s="14"/>
      <c r="BH121" s="14"/>
      <c r="BI121" s="14">
        <f t="shared" si="22"/>
        <v>119</v>
      </c>
      <c r="BJ121" s="14"/>
    </row>
    <row r="122" spans="1:62" x14ac:dyDescent="0.25">
      <c r="A122" s="14">
        <f t="shared" si="21"/>
        <v>120</v>
      </c>
      <c r="B122" s="16"/>
      <c r="C122" s="17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36"/>
      <c r="AN122" s="36"/>
      <c r="AO122" s="1"/>
      <c r="AP122" s="36"/>
      <c r="AQ122" s="36"/>
      <c r="AR122" s="36"/>
      <c r="AS122" s="36"/>
      <c r="AT122" s="36"/>
      <c r="AU122" s="1"/>
      <c r="AV122" s="1"/>
      <c r="AW122" s="1"/>
      <c r="AX122" s="1"/>
      <c r="AY122" s="1"/>
      <c r="AZ122" s="1"/>
      <c r="BA122" s="14"/>
      <c r="BB122" s="14"/>
      <c r="BC122" s="14"/>
      <c r="BD122" s="14"/>
      <c r="BE122" s="14"/>
      <c r="BF122" s="14"/>
      <c r="BG122" s="14"/>
      <c r="BH122" s="14"/>
      <c r="BI122" s="14">
        <f t="shared" si="22"/>
        <v>120</v>
      </c>
      <c r="BJ122" s="14"/>
    </row>
    <row r="123" spans="1:62" x14ac:dyDescent="0.25">
      <c r="A123" s="14">
        <f t="shared" si="21"/>
        <v>121</v>
      </c>
      <c r="B123" s="16"/>
      <c r="C123" s="17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36"/>
      <c r="AN123" s="36"/>
      <c r="AO123" s="1"/>
      <c r="AP123" s="36"/>
      <c r="AQ123" s="36"/>
      <c r="AR123" s="36"/>
      <c r="AS123" s="36"/>
      <c r="AT123" s="36"/>
      <c r="AU123" s="1"/>
      <c r="AV123" s="1"/>
      <c r="AW123" s="1"/>
      <c r="AX123" s="1"/>
      <c r="AY123" s="1"/>
      <c r="AZ123" s="1"/>
      <c r="BA123" s="14"/>
      <c r="BB123" s="14"/>
      <c r="BC123" s="14"/>
      <c r="BD123" s="14"/>
      <c r="BE123" s="14"/>
      <c r="BF123" s="14"/>
      <c r="BG123" s="14"/>
      <c r="BH123" s="14"/>
      <c r="BI123" s="14">
        <f t="shared" si="22"/>
        <v>121</v>
      </c>
      <c r="BJ123" s="14"/>
    </row>
    <row r="124" spans="1:62" x14ac:dyDescent="0.25">
      <c r="A124" s="14">
        <f t="shared" si="21"/>
        <v>122</v>
      </c>
      <c r="B124" s="16"/>
      <c r="C124" s="17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36"/>
      <c r="AN124" s="36"/>
      <c r="AO124" s="1"/>
      <c r="AP124" s="36"/>
      <c r="AQ124" s="36"/>
      <c r="AR124" s="36"/>
      <c r="AS124" s="36"/>
      <c r="AT124" s="36"/>
      <c r="AU124" s="1"/>
      <c r="AV124" s="1"/>
      <c r="AW124" s="1"/>
      <c r="AX124" s="1"/>
      <c r="AY124" s="1"/>
      <c r="AZ124" s="1"/>
      <c r="BA124" s="14"/>
      <c r="BB124" s="14"/>
      <c r="BC124" s="14"/>
      <c r="BD124" s="14"/>
      <c r="BE124" s="14"/>
      <c r="BF124" s="14"/>
      <c r="BG124" s="14"/>
      <c r="BH124" s="14"/>
      <c r="BI124" s="14">
        <f t="shared" si="22"/>
        <v>122</v>
      </c>
      <c r="BJ124" s="14"/>
    </row>
    <row r="125" spans="1:62" x14ac:dyDescent="0.25">
      <c r="A125" s="14">
        <f t="shared" si="21"/>
        <v>123</v>
      </c>
      <c r="B125" s="16"/>
      <c r="C125" s="17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37"/>
      <c r="AN125" s="36"/>
      <c r="AO125" s="1"/>
      <c r="AP125" s="36"/>
      <c r="AQ125" s="36"/>
      <c r="AR125" s="36"/>
      <c r="AS125" s="36"/>
      <c r="AT125" s="36"/>
      <c r="AU125" s="1"/>
      <c r="AV125" s="1"/>
      <c r="AW125" s="1"/>
      <c r="AX125" s="1"/>
      <c r="AY125" s="1"/>
      <c r="AZ125" s="1"/>
      <c r="BA125" s="14"/>
      <c r="BB125" s="14"/>
      <c r="BC125" s="14"/>
      <c r="BD125" s="14"/>
      <c r="BE125" s="14"/>
      <c r="BF125" s="14"/>
      <c r="BG125" s="14"/>
      <c r="BH125" s="14"/>
      <c r="BI125" s="14">
        <f t="shared" si="22"/>
        <v>123</v>
      </c>
      <c r="BJ125" s="14"/>
    </row>
    <row r="126" spans="1:62" x14ac:dyDescent="0.25">
      <c r="A126" s="14">
        <f t="shared" si="21"/>
        <v>124</v>
      </c>
      <c r="B126" s="16"/>
      <c r="C126" s="17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37"/>
      <c r="AN126" s="36"/>
      <c r="AO126" s="1"/>
      <c r="AP126" s="36"/>
      <c r="AQ126" s="36"/>
      <c r="AR126" s="36"/>
      <c r="AS126" s="36"/>
      <c r="AT126" s="36"/>
      <c r="AU126" s="1"/>
      <c r="AV126" s="1"/>
      <c r="AW126" s="1"/>
      <c r="AX126" s="1"/>
      <c r="AY126" s="1"/>
      <c r="AZ126" s="1"/>
      <c r="BA126" s="14"/>
      <c r="BB126" s="14"/>
      <c r="BC126" s="14"/>
      <c r="BD126" s="14"/>
      <c r="BE126" s="14"/>
      <c r="BF126" s="14"/>
      <c r="BG126" s="14"/>
      <c r="BH126" s="14"/>
      <c r="BI126" s="14">
        <f t="shared" si="22"/>
        <v>124</v>
      </c>
      <c r="BJ126" s="14"/>
    </row>
    <row r="127" spans="1:62" x14ac:dyDescent="0.25">
      <c r="A127" s="14">
        <f t="shared" si="21"/>
        <v>125</v>
      </c>
      <c r="B127" s="16"/>
      <c r="C127" s="17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36"/>
      <c r="AN127" s="36"/>
      <c r="AO127" s="1"/>
      <c r="AP127" s="36"/>
      <c r="AQ127" s="36"/>
      <c r="AR127" s="36"/>
      <c r="AS127" s="36"/>
      <c r="AT127" s="36"/>
      <c r="AU127" s="1"/>
      <c r="AV127" s="1"/>
      <c r="AW127" s="1"/>
      <c r="AX127" s="1"/>
      <c r="AY127" s="1"/>
      <c r="AZ127" s="1"/>
      <c r="BA127" s="14"/>
      <c r="BB127" s="14"/>
      <c r="BC127" s="14"/>
      <c r="BD127" s="14"/>
      <c r="BE127" s="14"/>
      <c r="BF127" s="14"/>
      <c r="BG127" s="14"/>
      <c r="BH127" s="14"/>
      <c r="BI127" s="14">
        <f t="shared" si="22"/>
        <v>125</v>
      </c>
      <c r="BJ127" s="14"/>
    </row>
    <row r="128" spans="1:62" x14ac:dyDescent="0.25">
      <c r="A128" s="14">
        <f t="shared" si="21"/>
        <v>126</v>
      </c>
      <c r="B128" s="16"/>
      <c r="C128" s="17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36"/>
      <c r="AN128" s="36"/>
      <c r="AO128" s="1"/>
      <c r="AP128" s="36"/>
      <c r="AQ128" s="36"/>
      <c r="AR128" s="36"/>
      <c r="AS128" s="36"/>
      <c r="AT128" s="36"/>
      <c r="AU128" s="1"/>
      <c r="AV128" s="1"/>
      <c r="AW128" s="1"/>
      <c r="AX128" s="1"/>
      <c r="AY128" s="1"/>
      <c r="AZ128" s="1"/>
      <c r="BA128" s="14"/>
      <c r="BB128" s="14"/>
      <c r="BC128" s="14"/>
      <c r="BD128" s="14"/>
      <c r="BE128" s="14"/>
      <c r="BF128" s="14"/>
      <c r="BG128" s="14"/>
      <c r="BH128" s="14"/>
      <c r="BI128" s="14">
        <f t="shared" si="22"/>
        <v>126</v>
      </c>
      <c r="BJ128" s="14"/>
    </row>
    <row r="129" spans="1:62" x14ac:dyDescent="0.25">
      <c r="A129" s="14">
        <f t="shared" si="21"/>
        <v>127</v>
      </c>
      <c r="B129" s="16"/>
      <c r="C129" s="17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37"/>
      <c r="AN129" s="36"/>
      <c r="AO129" s="1"/>
      <c r="AP129" s="36"/>
      <c r="AQ129" s="36"/>
      <c r="AR129" s="36"/>
      <c r="AS129" s="36"/>
      <c r="AT129" s="36"/>
      <c r="AU129" s="1"/>
      <c r="AV129" s="1"/>
      <c r="AW129" s="1"/>
      <c r="AX129" s="1"/>
      <c r="AY129" s="1"/>
      <c r="AZ129" s="1"/>
      <c r="BA129" s="14"/>
      <c r="BB129" s="14"/>
      <c r="BC129" s="14"/>
      <c r="BD129" s="14"/>
      <c r="BE129" s="14"/>
      <c r="BF129" s="14"/>
      <c r="BG129" s="14"/>
      <c r="BH129" s="14"/>
      <c r="BI129" s="14">
        <f t="shared" si="22"/>
        <v>127</v>
      </c>
      <c r="BJ129" s="14"/>
    </row>
    <row r="130" spans="1:62" x14ac:dyDescent="0.25">
      <c r="A130" s="14">
        <f t="shared" si="21"/>
        <v>128</v>
      </c>
      <c r="B130" s="16"/>
      <c r="C130" s="17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37"/>
      <c r="AN130" s="36"/>
      <c r="AO130" s="1"/>
      <c r="AP130" s="36"/>
      <c r="AQ130" s="36"/>
      <c r="AR130" s="36"/>
      <c r="AS130" s="36"/>
      <c r="AT130" s="36"/>
      <c r="AU130" s="1"/>
      <c r="AV130" s="1"/>
      <c r="AW130" s="1"/>
      <c r="AX130" s="1"/>
      <c r="AY130" s="1"/>
      <c r="AZ130" s="1"/>
      <c r="BA130" s="14"/>
      <c r="BB130" s="14"/>
      <c r="BC130" s="14"/>
      <c r="BD130" s="14"/>
      <c r="BE130" s="14"/>
      <c r="BF130" s="14"/>
      <c r="BG130" s="14"/>
      <c r="BH130" s="14"/>
      <c r="BI130" s="14">
        <f t="shared" si="22"/>
        <v>128</v>
      </c>
      <c r="BJ130" s="14"/>
    </row>
    <row r="131" spans="1:62" x14ac:dyDescent="0.25">
      <c r="A131" s="14">
        <f t="shared" si="21"/>
        <v>129</v>
      </c>
      <c r="B131" s="16"/>
      <c r="C131" s="17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37"/>
      <c r="AN131" s="36"/>
      <c r="AO131" s="1"/>
      <c r="AP131" s="36"/>
      <c r="AQ131" s="36"/>
      <c r="AR131" s="36"/>
      <c r="AS131" s="36"/>
      <c r="AT131" s="36"/>
      <c r="AU131" s="1"/>
      <c r="AV131" s="1"/>
      <c r="AW131" s="1"/>
      <c r="AX131" s="1"/>
      <c r="AY131" s="1"/>
      <c r="AZ131" s="1"/>
      <c r="BA131" s="14"/>
      <c r="BB131" s="14"/>
      <c r="BC131" s="14"/>
      <c r="BD131" s="14"/>
      <c r="BE131" s="14"/>
      <c r="BF131" s="14"/>
      <c r="BG131" s="14"/>
      <c r="BH131" s="14"/>
      <c r="BI131" s="14">
        <f t="shared" si="22"/>
        <v>129</v>
      </c>
      <c r="BJ131" s="14"/>
    </row>
    <row r="132" spans="1:62" x14ac:dyDescent="0.25">
      <c r="A132" s="14">
        <f t="shared" si="21"/>
        <v>130</v>
      </c>
      <c r="B132" s="16"/>
      <c r="C132" s="17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36"/>
      <c r="AN132" s="36"/>
      <c r="AO132" s="1"/>
      <c r="AP132" s="36"/>
      <c r="AQ132" s="36"/>
      <c r="AR132" s="36"/>
      <c r="AS132" s="36"/>
      <c r="AT132" s="36"/>
      <c r="AU132" s="1"/>
      <c r="AV132" s="1"/>
      <c r="AW132" s="1"/>
      <c r="AX132" s="1"/>
      <c r="AY132" s="1"/>
      <c r="AZ132" s="1"/>
      <c r="BA132" s="14"/>
      <c r="BB132" s="14"/>
      <c r="BC132" s="14"/>
      <c r="BD132" s="14"/>
      <c r="BE132" s="14"/>
      <c r="BF132" s="14"/>
      <c r="BG132" s="14"/>
      <c r="BH132" s="14"/>
      <c r="BI132" s="14">
        <f t="shared" si="22"/>
        <v>130</v>
      </c>
      <c r="BJ132" s="14"/>
    </row>
    <row r="133" spans="1:62" x14ac:dyDescent="0.25">
      <c r="A133" s="14">
        <f t="shared" si="21"/>
        <v>131</v>
      </c>
      <c r="B133" s="16"/>
      <c r="C133" s="17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37"/>
      <c r="AN133" s="36"/>
      <c r="AO133" s="1"/>
      <c r="AP133" s="36"/>
      <c r="AQ133" s="36"/>
      <c r="AR133" s="36"/>
      <c r="AS133" s="36"/>
      <c r="AT133" s="36"/>
      <c r="AU133" s="1"/>
      <c r="AV133" s="1"/>
      <c r="AW133" s="1"/>
      <c r="AX133" s="1"/>
      <c r="AY133" s="1"/>
      <c r="AZ133" s="1"/>
      <c r="BA133" s="14"/>
      <c r="BB133" s="14"/>
      <c r="BC133" s="14"/>
      <c r="BD133" s="14"/>
      <c r="BE133" s="14"/>
      <c r="BF133" s="14"/>
      <c r="BG133" s="14"/>
      <c r="BH133" s="14"/>
      <c r="BI133" s="14">
        <f t="shared" si="22"/>
        <v>131</v>
      </c>
      <c r="BJ133" s="14"/>
    </row>
    <row r="134" spans="1:62" x14ac:dyDescent="0.25">
      <c r="A134" s="14">
        <f t="shared" ref="A134:A197" si="23">+A133+1</f>
        <v>132</v>
      </c>
      <c r="B134" s="16"/>
      <c r="C134" s="17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37"/>
      <c r="AN134" s="36"/>
      <c r="AO134" s="1"/>
      <c r="AP134" s="36"/>
      <c r="AQ134" s="36"/>
      <c r="AR134" s="36"/>
      <c r="AS134" s="36"/>
      <c r="AT134" s="36"/>
      <c r="AU134" s="1"/>
      <c r="AV134" s="1"/>
      <c r="AW134" s="1"/>
      <c r="AX134" s="1"/>
      <c r="AY134" s="1"/>
      <c r="AZ134" s="1"/>
      <c r="BA134" s="14"/>
      <c r="BB134" s="14"/>
      <c r="BC134" s="14"/>
      <c r="BD134" s="14"/>
      <c r="BE134" s="14"/>
      <c r="BF134" s="14"/>
      <c r="BG134" s="14"/>
      <c r="BH134" s="14"/>
      <c r="BI134" s="14">
        <f t="shared" ref="BI134:BI197" si="24">+BI133+1</f>
        <v>132</v>
      </c>
      <c r="BJ134" s="14"/>
    </row>
    <row r="135" spans="1:62" x14ac:dyDescent="0.25">
      <c r="A135" s="14">
        <f t="shared" si="23"/>
        <v>133</v>
      </c>
      <c r="B135" s="16"/>
      <c r="C135" s="17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36"/>
      <c r="AN135" s="36"/>
      <c r="AO135" s="1"/>
      <c r="AP135" s="36"/>
      <c r="AQ135" s="36"/>
      <c r="AR135" s="36"/>
      <c r="AS135" s="36"/>
      <c r="AT135" s="36"/>
      <c r="AU135" s="1"/>
      <c r="AV135" s="1"/>
      <c r="AW135" s="1"/>
      <c r="AX135" s="1"/>
      <c r="AY135" s="1"/>
      <c r="AZ135" s="1"/>
      <c r="BA135" s="14"/>
      <c r="BB135" s="14"/>
      <c r="BC135" s="14"/>
      <c r="BD135" s="14"/>
      <c r="BE135" s="14"/>
      <c r="BF135" s="14"/>
      <c r="BG135" s="14"/>
      <c r="BH135" s="14"/>
      <c r="BI135" s="14">
        <f t="shared" si="24"/>
        <v>133</v>
      </c>
      <c r="BJ135" s="14"/>
    </row>
    <row r="136" spans="1:62" x14ac:dyDescent="0.25">
      <c r="A136" s="14">
        <f t="shared" si="23"/>
        <v>134</v>
      </c>
      <c r="B136" s="16"/>
      <c r="C136" s="17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36"/>
      <c r="AN136" s="36"/>
      <c r="AO136" s="1"/>
      <c r="AP136" s="36"/>
      <c r="AQ136" s="36"/>
      <c r="AR136" s="36"/>
      <c r="AS136" s="36"/>
      <c r="AT136" s="36"/>
      <c r="AU136" s="1"/>
      <c r="AV136" s="1"/>
      <c r="AW136" s="1"/>
      <c r="AX136" s="1"/>
      <c r="AY136" s="1"/>
      <c r="AZ136" s="1"/>
      <c r="BA136" s="14"/>
      <c r="BB136" s="14"/>
      <c r="BC136" s="14"/>
      <c r="BD136" s="14"/>
      <c r="BE136" s="14"/>
      <c r="BF136" s="14"/>
      <c r="BG136" s="14"/>
      <c r="BH136" s="14"/>
      <c r="BI136" s="14">
        <f t="shared" si="24"/>
        <v>134</v>
      </c>
      <c r="BJ136" s="14"/>
    </row>
    <row r="137" spans="1:62" x14ac:dyDescent="0.25">
      <c r="A137" s="14">
        <f t="shared" si="23"/>
        <v>135</v>
      </c>
      <c r="B137" s="16"/>
      <c r="C137" s="17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36"/>
      <c r="AN137" s="36"/>
      <c r="AO137" s="1"/>
      <c r="AP137" s="36"/>
      <c r="AQ137" s="36"/>
      <c r="AR137" s="36"/>
      <c r="AS137" s="36"/>
      <c r="AT137" s="36"/>
      <c r="AU137" s="1"/>
      <c r="AV137" s="1"/>
      <c r="AW137" s="1"/>
      <c r="AX137" s="1"/>
      <c r="AY137" s="1"/>
      <c r="AZ137" s="1"/>
      <c r="BA137" s="14"/>
      <c r="BB137" s="14"/>
      <c r="BC137" s="14"/>
      <c r="BD137" s="14"/>
      <c r="BE137" s="14"/>
      <c r="BF137" s="14"/>
      <c r="BG137" s="14"/>
      <c r="BH137" s="14"/>
      <c r="BI137" s="14">
        <f t="shared" si="24"/>
        <v>135</v>
      </c>
      <c r="BJ137" s="14"/>
    </row>
    <row r="138" spans="1:62" x14ac:dyDescent="0.25">
      <c r="A138" s="14">
        <f t="shared" si="23"/>
        <v>136</v>
      </c>
      <c r="B138" s="16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36"/>
      <c r="AN138" s="36"/>
      <c r="AO138" s="1"/>
      <c r="AP138" s="36"/>
      <c r="AQ138" s="36"/>
      <c r="AR138" s="36"/>
      <c r="AS138" s="36"/>
      <c r="AT138" s="36"/>
      <c r="AU138" s="1"/>
      <c r="AV138" s="1"/>
      <c r="AW138" s="1"/>
      <c r="AX138" s="1"/>
      <c r="AY138" s="1"/>
      <c r="AZ138" s="1"/>
      <c r="BA138" s="14"/>
      <c r="BB138" s="14"/>
      <c r="BC138" s="14"/>
      <c r="BD138" s="14"/>
      <c r="BE138" s="14"/>
      <c r="BF138" s="14"/>
      <c r="BG138" s="14"/>
      <c r="BH138" s="14"/>
      <c r="BI138" s="14">
        <f t="shared" si="24"/>
        <v>136</v>
      </c>
      <c r="BJ138" s="14"/>
    </row>
    <row r="139" spans="1:62" x14ac:dyDescent="0.25">
      <c r="A139" s="14">
        <f t="shared" si="23"/>
        <v>137</v>
      </c>
      <c r="B139" s="16"/>
      <c r="C139" s="17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36"/>
      <c r="AN139" s="36"/>
      <c r="AO139" s="1"/>
      <c r="AP139" s="36"/>
      <c r="AQ139" s="36"/>
      <c r="AR139" s="36"/>
      <c r="AS139" s="36"/>
      <c r="AT139" s="36"/>
      <c r="AU139" s="1"/>
      <c r="AV139" s="1"/>
      <c r="AW139" s="1"/>
      <c r="AX139" s="1"/>
      <c r="AY139" s="1"/>
      <c r="AZ139" s="1"/>
      <c r="BA139" s="14"/>
      <c r="BB139" s="14"/>
      <c r="BC139" s="14"/>
      <c r="BD139" s="14"/>
      <c r="BE139" s="14"/>
      <c r="BF139" s="14"/>
      <c r="BG139" s="14"/>
      <c r="BH139" s="14"/>
      <c r="BI139" s="14">
        <f t="shared" si="24"/>
        <v>137</v>
      </c>
      <c r="BJ139" s="14"/>
    </row>
    <row r="140" spans="1:62" x14ac:dyDescent="0.25">
      <c r="A140" s="14">
        <f t="shared" si="23"/>
        <v>138</v>
      </c>
      <c r="B140" s="16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36"/>
      <c r="AN140" s="36"/>
      <c r="AO140" s="1"/>
      <c r="AP140" s="36"/>
      <c r="AQ140" s="36"/>
      <c r="AR140" s="36"/>
      <c r="AS140" s="36"/>
      <c r="AT140" s="36"/>
      <c r="AU140" s="1"/>
      <c r="AV140" s="1"/>
      <c r="AW140" s="1"/>
      <c r="AX140" s="1"/>
      <c r="AY140" s="1"/>
      <c r="AZ140" s="1"/>
      <c r="BA140" s="14"/>
      <c r="BB140" s="14"/>
      <c r="BC140" s="14"/>
      <c r="BD140" s="14"/>
      <c r="BE140" s="14"/>
      <c r="BF140" s="14"/>
      <c r="BG140" s="14"/>
      <c r="BH140" s="14"/>
      <c r="BI140" s="14">
        <f t="shared" si="24"/>
        <v>138</v>
      </c>
      <c r="BJ140" s="14"/>
    </row>
    <row r="141" spans="1:62" x14ac:dyDescent="0.25">
      <c r="A141" s="14">
        <f t="shared" si="23"/>
        <v>139</v>
      </c>
      <c r="B141" s="16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4"/>
      <c r="AY141" s="1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>
        <f t="shared" si="24"/>
        <v>139</v>
      </c>
      <c r="BJ141" s="14"/>
    </row>
    <row r="142" spans="1:62" x14ac:dyDescent="0.25">
      <c r="A142" s="14">
        <f t="shared" si="23"/>
        <v>140</v>
      </c>
      <c r="B142" s="16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4"/>
      <c r="AY142" s="1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>
        <f t="shared" si="24"/>
        <v>140</v>
      </c>
      <c r="BJ142" s="14"/>
    </row>
    <row r="143" spans="1:62" x14ac:dyDescent="0.25">
      <c r="A143" s="14">
        <f t="shared" si="23"/>
        <v>141</v>
      </c>
      <c r="B143" s="16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4"/>
      <c r="AY143" s="1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>
        <f t="shared" si="24"/>
        <v>141</v>
      </c>
      <c r="BJ143" s="14"/>
    </row>
    <row r="144" spans="1:62" x14ac:dyDescent="0.25">
      <c r="A144" s="14">
        <f t="shared" si="23"/>
        <v>142</v>
      </c>
      <c r="B144" s="16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4"/>
      <c r="AY144" s="1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>
        <f t="shared" si="24"/>
        <v>142</v>
      </c>
      <c r="BJ144" s="14"/>
    </row>
    <row r="145" spans="1:62" x14ac:dyDescent="0.25">
      <c r="A145" s="14">
        <f t="shared" si="23"/>
        <v>143</v>
      </c>
      <c r="B145" s="16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4"/>
      <c r="AY145" s="1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>
        <f t="shared" si="24"/>
        <v>143</v>
      </c>
      <c r="BJ145" s="14"/>
    </row>
    <row r="146" spans="1:62" x14ac:dyDescent="0.25">
      <c r="A146" s="14">
        <f t="shared" si="23"/>
        <v>144</v>
      </c>
      <c r="B146" s="16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4"/>
      <c r="AY146" s="1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>
        <f t="shared" si="24"/>
        <v>144</v>
      </c>
      <c r="BJ146" s="14"/>
    </row>
    <row r="147" spans="1:62" x14ac:dyDescent="0.25">
      <c r="A147" s="14">
        <f t="shared" si="23"/>
        <v>145</v>
      </c>
      <c r="B147" s="16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4"/>
      <c r="AY147" s="1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>
        <f t="shared" si="24"/>
        <v>145</v>
      </c>
      <c r="BJ147" s="14"/>
    </row>
    <row r="148" spans="1:62" x14ac:dyDescent="0.25">
      <c r="A148" s="14">
        <f t="shared" si="23"/>
        <v>146</v>
      </c>
      <c r="B148" s="16"/>
      <c r="C148" s="17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4"/>
      <c r="AY148" s="1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>
        <f t="shared" si="24"/>
        <v>146</v>
      </c>
      <c r="BJ148" s="14"/>
    </row>
    <row r="149" spans="1:62" x14ac:dyDescent="0.25">
      <c r="A149" s="14">
        <f t="shared" si="23"/>
        <v>147</v>
      </c>
      <c r="B149" s="16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4"/>
      <c r="AY149" s="1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>
        <f t="shared" si="24"/>
        <v>147</v>
      </c>
      <c r="BJ149" s="14"/>
    </row>
    <row r="150" spans="1:62" x14ac:dyDescent="0.25">
      <c r="A150" s="14">
        <f t="shared" si="23"/>
        <v>148</v>
      </c>
      <c r="B150" s="16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4"/>
      <c r="AY150" s="1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>
        <f t="shared" si="24"/>
        <v>148</v>
      </c>
      <c r="BJ150" s="14"/>
    </row>
    <row r="151" spans="1:62" x14ac:dyDescent="0.25">
      <c r="A151" s="14">
        <f t="shared" si="23"/>
        <v>149</v>
      </c>
      <c r="B151" s="16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4"/>
      <c r="AY151" s="1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>
        <f t="shared" si="24"/>
        <v>149</v>
      </c>
      <c r="BJ151" s="14"/>
    </row>
    <row r="152" spans="1:62" x14ac:dyDescent="0.25">
      <c r="A152" s="14">
        <f t="shared" si="23"/>
        <v>150</v>
      </c>
      <c r="B152" s="16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4"/>
      <c r="AY152" s="1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>
        <f t="shared" si="24"/>
        <v>150</v>
      </c>
      <c r="BJ152" s="14"/>
    </row>
    <row r="153" spans="1:62" x14ac:dyDescent="0.25">
      <c r="A153" s="14">
        <f t="shared" si="23"/>
        <v>151</v>
      </c>
      <c r="B153" s="16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4"/>
      <c r="AY153" s="1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>
        <f t="shared" si="24"/>
        <v>151</v>
      </c>
      <c r="BJ153" s="14"/>
    </row>
    <row r="154" spans="1:62" x14ac:dyDescent="0.25">
      <c r="A154" s="14">
        <f t="shared" si="23"/>
        <v>152</v>
      </c>
      <c r="B154" s="16"/>
      <c r="C154" s="17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4"/>
      <c r="AY154" s="1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>
        <f t="shared" si="24"/>
        <v>152</v>
      </c>
      <c r="BJ154" s="14"/>
    </row>
    <row r="155" spans="1:62" x14ac:dyDescent="0.25">
      <c r="A155" s="14">
        <f t="shared" si="23"/>
        <v>153</v>
      </c>
      <c r="B155" s="16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4"/>
      <c r="AY155" s="1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>
        <f t="shared" si="24"/>
        <v>153</v>
      </c>
      <c r="BJ155" s="14"/>
    </row>
    <row r="156" spans="1:62" x14ac:dyDescent="0.25">
      <c r="A156" s="14">
        <f t="shared" si="23"/>
        <v>154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4"/>
      <c r="AY156" s="1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>
        <f t="shared" si="24"/>
        <v>154</v>
      </c>
      <c r="BJ156" s="14"/>
    </row>
    <row r="157" spans="1:62" x14ac:dyDescent="0.25">
      <c r="A157" s="14">
        <f t="shared" si="23"/>
        <v>155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4"/>
      <c r="AY157" s="1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>
        <f t="shared" si="24"/>
        <v>155</v>
      </c>
      <c r="BJ157" s="14"/>
    </row>
    <row r="158" spans="1:62" x14ac:dyDescent="0.25">
      <c r="A158" s="14">
        <f t="shared" si="23"/>
        <v>156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4"/>
      <c r="AY158" s="1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>
        <f t="shared" si="24"/>
        <v>156</v>
      </c>
      <c r="BJ158" s="14"/>
    </row>
    <row r="159" spans="1:62" x14ac:dyDescent="0.25">
      <c r="A159" s="14">
        <f t="shared" si="23"/>
        <v>157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4"/>
      <c r="AY159" s="1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>
        <f t="shared" si="24"/>
        <v>157</v>
      </c>
      <c r="BJ159" s="14"/>
    </row>
    <row r="160" spans="1:62" x14ac:dyDescent="0.25">
      <c r="A160" s="14">
        <f t="shared" si="23"/>
        <v>158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4"/>
      <c r="AY160" s="1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>
        <f t="shared" si="24"/>
        <v>158</v>
      </c>
      <c r="BJ160" s="14"/>
    </row>
    <row r="161" spans="1:62" x14ac:dyDescent="0.25">
      <c r="A161" s="14">
        <f t="shared" si="23"/>
        <v>159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4"/>
      <c r="AY161" s="1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>
        <f t="shared" si="24"/>
        <v>159</v>
      </c>
      <c r="BJ161" s="14"/>
    </row>
    <row r="162" spans="1:62" x14ac:dyDescent="0.25">
      <c r="A162" s="14">
        <f t="shared" si="23"/>
        <v>160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4"/>
      <c r="AY162" s="1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>
        <f t="shared" si="24"/>
        <v>160</v>
      </c>
      <c r="BJ162" s="14"/>
    </row>
    <row r="163" spans="1:62" x14ac:dyDescent="0.25">
      <c r="A163" s="14">
        <f t="shared" si="23"/>
        <v>161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4"/>
      <c r="AY163" s="1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>
        <f t="shared" si="24"/>
        <v>161</v>
      </c>
      <c r="BJ163" s="14"/>
    </row>
    <row r="164" spans="1:62" x14ac:dyDescent="0.25">
      <c r="A164" s="14">
        <f t="shared" si="23"/>
        <v>162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4"/>
      <c r="AY164" s="1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>
        <f t="shared" si="24"/>
        <v>162</v>
      </c>
      <c r="BJ164" s="14"/>
    </row>
    <row r="165" spans="1:62" x14ac:dyDescent="0.25">
      <c r="A165" s="14">
        <f t="shared" si="23"/>
        <v>163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4"/>
      <c r="AY165" s="1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>
        <f t="shared" si="24"/>
        <v>163</v>
      </c>
      <c r="BJ165" s="14"/>
    </row>
    <row r="166" spans="1:62" x14ac:dyDescent="0.25">
      <c r="A166" s="14">
        <f t="shared" si="23"/>
        <v>164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4"/>
      <c r="AY166" s="1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>
        <f t="shared" si="24"/>
        <v>164</v>
      </c>
      <c r="BJ166" s="14"/>
    </row>
    <row r="167" spans="1:62" x14ac:dyDescent="0.25">
      <c r="A167" s="14">
        <f t="shared" si="23"/>
        <v>165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4"/>
      <c r="AY167" s="1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>
        <f t="shared" si="24"/>
        <v>165</v>
      </c>
      <c r="BJ167" s="14"/>
    </row>
    <row r="168" spans="1:62" x14ac:dyDescent="0.25">
      <c r="A168" s="14">
        <f t="shared" si="23"/>
        <v>166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4"/>
      <c r="AY168" s="1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>
        <f t="shared" si="24"/>
        <v>166</v>
      </c>
      <c r="BJ168" s="14"/>
    </row>
    <row r="169" spans="1:62" x14ac:dyDescent="0.25">
      <c r="A169" s="14">
        <f t="shared" si="23"/>
        <v>167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4"/>
      <c r="AY169" s="1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>
        <f t="shared" si="24"/>
        <v>167</v>
      </c>
      <c r="BJ169" s="14"/>
    </row>
    <row r="170" spans="1:62" x14ac:dyDescent="0.25">
      <c r="A170" s="14">
        <f t="shared" si="23"/>
        <v>168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4"/>
      <c r="AY170" s="1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>
        <f t="shared" si="24"/>
        <v>168</v>
      </c>
      <c r="BJ170" s="14"/>
    </row>
    <row r="171" spans="1:62" x14ac:dyDescent="0.25">
      <c r="A171" s="14">
        <f t="shared" si="23"/>
        <v>169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4"/>
      <c r="AY171" s="1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>
        <f t="shared" si="24"/>
        <v>169</v>
      </c>
      <c r="BJ171" s="14"/>
    </row>
    <row r="172" spans="1:62" x14ac:dyDescent="0.25">
      <c r="A172" s="14">
        <f t="shared" si="23"/>
        <v>170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4"/>
      <c r="AY172" s="1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>
        <f t="shared" si="24"/>
        <v>170</v>
      </c>
      <c r="BJ172" s="14"/>
    </row>
    <row r="173" spans="1:62" x14ac:dyDescent="0.25">
      <c r="A173" s="14">
        <f t="shared" si="23"/>
        <v>171</v>
      </c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4"/>
      <c r="AY173" s="1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>
        <f t="shared" si="24"/>
        <v>171</v>
      </c>
      <c r="BJ173" s="14"/>
    </row>
    <row r="174" spans="1:62" x14ac:dyDescent="0.25">
      <c r="A174" s="14">
        <f t="shared" si="23"/>
        <v>172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4"/>
      <c r="AY174" s="1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>
        <f t="shared" si="24"/>
        <v>172</v>
      </c>
      <c r="BJ174" s="14"/>
    </row>
    <row r="175" spans="1:62" x14ac:dyDescent="0.25">
      <c r="A175" s="14">
        <f t="shared" si="23"/>
        <v>173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4"/>
      <c r="AY175" s="1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>
        <f t="shared" si="24"/>
        <v>173</v>
      </c>
      <c r="BJ175" s="14"/>
    </row>
    <row r="176" spans="1:62" x14ac:dyDescent="0.25">
      <c r="A176" s="14">
        <f t="shared" si="23"/>
        <v>174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4"/>
      <c r="AY176" s="1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>
        <f t="shared" si="24"/>
        <v>174</v>
      </c>
      <c r="BJ176" s="14"/>
    </row>
    <row r="177" spans="1:62" x14ac:dyDescent="0.25">
      <c r="A177" s="14">
        <f t="shared" si="23"/>
        <v>175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4"/>
      <c r="AY177" s="1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>
        <f t="shared" si="24"/>
        <v>175</v>
      </c>
      <c r="BJ177" s="14"/>
    </row>
    <row r="178" spans="1:62" x14ac:dyDescent="0.25">
      <c r="A178" s="14">
        <f t="shared" si="23"/>
        <v>176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4"/>
      <c r="AY178" s="1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>
        <f t="shared" si="24"/>
        <v>176</v>
      </c>
      <c r="BJ178" s="14"/>
    </row>
    <row r="179" spans="1:62" x14ac:dyDescent="0.25">
      <c r="A179" s="14">
        <f t="shared" si="23"/>
        <v>177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4"/>
      <c r="AY179" s="1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>
        <f t="shared" si="24"/>
        <v>177</v>
      </c>
      <c r="BJ179" s="14"/>
    </row>
    <row r="180" spans="1:62" x14ac:dyDescent="0.25">
      <c r="A180" s="14">
        <f t="shared" si="23"/>
        <v>178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4"/>
      <c r="AY180" s="1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>
        <f t="shared" si="24"/>
        <v>178</v>
      </c>
      <c r="BJ180" s="14"/>
    </row>
    <row r="181" spans="1:62" x14ac:dyDescent="0.25">
      <c r="A181" s="14">
        <f t="shared" si="23"/>
        <v>179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4"/>
      <c r="AY181" s="1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>
        <f t="shared" si="24"/>
        <v>179</v>
      </c>
      <c r="BJ181" s="14"/>
    </row>
    <row r="182" spans="1:62" x14ac:dyDescent="0.25">
      <c r="A182" s="14">
        <f t="shared" si="23"/>
        <v>180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4"/>
      <c r="AY182" s="1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>
        <f t="shared" si="24"/>
        <v>180</v>
      </c>
      <c r="BJ182" s="14"/>
    </row>
    <row r="183" spans="1:62" x14ac:dyDescent="0.25">
      <c r="A183" s="14">
        <f t="shared" si="23"/>
        <v>181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4"/>
      <c r="AY183" s="1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>
        <f t="shared" si="24"/>
        <v>181</v>
      </c>
      <c r="BJ183" s="14"/>
    </row>
    <row r="184" spans="1:62" x14ac:dyDescent="0.25">
      <c r="A184" s="14">
        <f t="shared" si="23"/>
        <v>182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4"/>
      <c r="AY184" s="1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>
        <f t="shared" si="24"/>
        <v>182</v>
      </c>
      <c r="BJ184" s="14"/>
    </row>
    <row r="185" spans="1:62" x14ac:dyDescent="0.25">
      <c r="A185" s="14">
        <f t="shared" si="23"/>
        <v>183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4"/>
      <c r="AY185" s="1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>
        <f t="shared" si="24"/>
        <v>183</v>
      </c>
      <c r="BJ185" s="14"/>
    </row>
    <row r="186" spans="1:62" x14ac:dyDescent="0.25">
      <c r="A186" s="14">
        <f t="shared" si="23"/>
        <v>184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4"/>
      <c r="AY186" s="1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>
        <f t="shared" si="24"/>
        <v>184</v>
      </c>
      <c r="BJ186" s="14"/>
    </row>
    <row r="187" spans="1:62" x14ac:dyDescent="0.25">
      <c r="A187" s="14">
        <f t="shared" si="23"/>
        <v>185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4"/>
      <c r="AY187" s="1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>
        <f t="shared" si="24"/>
        <v>185</v>
      </c>
      <c r="BJ187" s="14"/>
    </row>
    <row r="188" spans="1:62" x14ac:dyDescent="0.25">
      <c r="A188" s="14">
        <f t="shared" si="23"/>
        <v>186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4"/>
      <c r="AY188" s="1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>
        <f t="shared" si="24"/>
        <v>186</v>
      </c>
      <c r="BJ188" s="14"/>
    </row>
    <row r="189" spans="1:62" x14ac:dyDescent="0.25">
      <c r="A189" s="14">
        <f t="shared" si="23"/>
        <v>187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4"/>
      <c r="AY189" s="1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>
        <f t="shared" si="24"/>
        <v>187</v>
      </c>
      <c r="BJ189" s="14"/>
    </row>
    <row r="190" spans="1:62" x14ac:dyDescent="0.25">
      <c r="A190" s="14">
        <f t="shared" si="23"/>
        <v>188</v>
      </c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4"/>
      <c r="AY190" s="1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>
        <f t="shared" si="24"/>
        <v>188</v>
      </c>
      <c r="BJ190" s="14"/>
    </row>
    <row r="191" spans="1:62" x14ac:dyDescent="0.25">
      <c r="A191" s="14">
        <f t="shared" si="23"/>
        <v>189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4"/>
      <c r="AY191" s="1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>
        <f t="shared" si="24"/>
        <v>189</v>
      </c>
      <c r="BJ191" s="14"/>
    </row>
    <row r="192" spans="1:62" x14ac:dyDescent="0.25">
      <c r="A192" s="14">
        <f t="shared" si="23"/>
        <v>190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4"/>
      <c r="AY192" s="1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>
        <f t="shared" si="24"/>
        <v>190</v>
      </c>
      <c r="BJ192" s="14"/>
    </row>
    <row r="193" spans="1:62" x14ac:dyDescent="0.25">
      <c r="A193" s="14">
        <f t="shared" si="23"/>
        <v>191</v>
      </c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4"/>
      <c r="AY193" s="1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>
        <f t="shared" si="24"/>
        <v>191</v>
      </c>
      <c r="BJ193" s="14"/>
    </row>
    <row r="194" spans="1:62" x14ac:dyDescent="0.25">
      <c r="A194" s="14">
        <f t="shared" si="23"/>
        <v>192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4"/>
      <c r="AY194" s="1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>
        <f t="shared" si="24"/>
        <v>192</v>
      </c>
      <c r="BJ194" s="14"/>
    </row>
    <row r="195" spans="1:62" x14ac:dyDescent="0.25">
      <c r="A195" s="14">
        <f t="shared" si="23"/>
        <v>193</v>
      </c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4"/>
      <c r="AY195" s="1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>
        <f t="shared" si="24"/>
        <v>193</v>
      </c>
      <c r="BJ195" s="14"/>
    </row>
    <row r="196" spans="1:62" x14ac:dyDescent="0.25">
      <c r="A196" s="14">
        <f t="shared" si="23"/>
        <v>194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4"/>
      <c r="AY196" s="1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>
        <f t="shared" si="24"/>
        <v>194</v>
      </c>
      <c r="BJ196" s="14"/>
    </row>
    <row r="197" spans="1:62" x14ac:dyDescent="0.25">
      <c r="A197" s="14">
        <f t="shared" si="23"/>
        <v>195</v>
      </c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4"/>
      <c r="AY197" s="1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>
        <f t="shared" si="24"/>
        <v>195</v>
      </c>
      <c r="BJ197" s="14"/>
    </row>
    <row r="198" spans="1:62" x14ac:dyDescent="0.25">
      <c r="A198" s="14">
        <f t="shared" ref="A198:A261" si="25">+A197+1</f>
        <v>196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4"/>
      <c r="AY198" s="1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>
        <f t="shared" ref="BI198:BI261" si="26">+BI197+1</f>
        <v>196</v>
      </c>
      <c r="BJ198" s="14"/>
    </row>
    <row r="199" spans="1:62" x14ac:dyDescent="0.25">
      <c r="A199" s="14">
        <f t="shared" si="25"/>
        <v>197</v>
      </c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4"/>
      <c r="AY199" s="1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>
        <f t="shared" si="26"/>
        <v>197</v>
      </c>
      <c r="BJ199" s="14"/>
    </row>
    <row r="200" spans="1:62" x14ac:dyDescent="0.25">
      <c r="A200" s="14">
        <f t="shared" si="25"/>
        <v>198</v>
      </c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4"/>
      <c r="AY200" s="1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>
        <f t="shared" si="26"/>
        <v>198</v>
      </c>
      <c r="BJ200" s="14"/>
    </row>
    <row r="201" spans="1:62" x14ac:dyDescent="0.25">
      <c r="A201" s="14">
        <f t="shared" si="25"/>
        <v>199</v>
      </c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4"/>
      <c r="AY201" s="1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>
        <f t="shared" si="26"/>
        <v>199</v>
      </c>
      <c r="BJ201" s="14"/>
    </row>
    <row r="202" spans="1:62" x14ac:dyDescent="0.25">
      <c r="A202" s="14">
        <f t="shared" si="25"/>
        <v>200</v>
      </c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4"/>
      <c r="AY202" s="1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>
        <f t="shared" si="26"/>
        <v>200</v>
      </c>
      <c r="BJ202" s="14"/>
    </row>
    <row r="203" spans="1:62" x14ac:dyDescent="0.25">
      <c r="A203" s="14">
        <f t="shared" si="25"/>
        <v>201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4"/>
      <c r="AY203" s="1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>
        <f t="shared" si="26"/>
        <v>201</v>
      </c>
      <c r="BJ203" s="14"/>
    </row>
    <row r="204" spans="1:62" x14ac:dyDescent="0.25">
      <c r="A204" s="14">
        <f t="shared" si="25"/>
        <v>202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4"/>
      <c r="AY204" s="1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>
        <f t="shared" si="26"/>
        <v>202</v>
      </c>
      <c r="BJ204" s="14"/>
    </row>
    <row r="205" spans="1:62" x14ac:dyDescent="0.25">
      <c r="A205" s="14">
        <f t="shared" si="25"/>
        <v>203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4"/>
      <c r="AY205" s="1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>
        <f t="shared" si="26"/>
        <v>203</v>
      </c>
      <c r="BJ205" s="14"/>
    </row>
    <row r="206" spans="1:62" x14ac:dyDescent="0.25">
      <c r="A206" s="14">
        <f t="shared" si="25"/>
        <v>204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4"/>
      <c r="AY206" s="1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>
        <f t="shared" si="26"/>
        <v>204</v>
      </c>
      <c r="BJ206" s="14"/>
    </row>
    <row r="207" spans="1:62" x14ac:dyDescent="0.25">
      <c r="A207" s="14">
        <f t="shared" si="25"/>
        <v>205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4"/>
      <c r="AY207" s="1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>
        <f t="shared" si="26"/>
        <v>205</v>
      </c>
      <c r="BJ207" s="14"/>
    </row>
    <row r="208" spans="1:62" x14ac:dyDescent="0.25">
      <c r="A208" s="14">
        <f t="shared" si="25"/>
        <v>206</v>
      </c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4"/>
      <c r="AY208" s="1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>
        <f t="shared" si="26"/>
        <v>206</v>
      </c>
      <c r="BJ208" s="14"/>
    </row>
    <row r="209" spans="1:62" x14ac:dyDescent="0.25">
      <c r="A209" s="14">
        <f t="shared" si="25"/>
        <v>207</v>
      </c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4"/>
      <c r="AY209" s="1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>
        <f t="shared" si="26"/>
        <v>207</v>
      </c>
      <c r="BJ209" s="14"/>
    </row>
    <row r="210" spans="1:62" x14ac:dyDescent="0.25">
      <c r="A210" s="14">
        <f t="shared" si="25"/>
        <v>208</v>
      </c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4"/>
      <c r="AY210" s="1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>
        <f t="shared" si="26"/>
        <v>208</v>
      </c>
      <c r="BJ210" s="14"/>
    </row>
    <row r="211" spans="1:62" x14ac:dyDescent="0.25">
      <c r="A211" s="14">
        <f t="shared" si="25"/>
        <v>209</v>
      </c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4"/>
      <c r="AY211" s="1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>
        <f t="shared" si="26"/>
        <v>209</v>
      </c>
      <c r="BJ211" s="14"/>
    </row>
    <row r="212" spans="1:62" x14ac:dyDescent="0.25">
      <c r="A212" s="14">
        <f t="shared" si="25"/>
        <v>210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4"/>
      <c r="AY212" s="1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>
        <f t="shared" si="26"/>
        <v>210</v>
      </c>
      <c r="BJ212" s="14"/>
    </row>
    <row r="213" spans="1:62" x14ac:dyDescent="0.25">
      <c r="A213" s="14">
        <f t="shared" si="25"/>
        <v>211</v>
      </c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4"/>
      <c r="AY213" s="1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>
        <f t="shared" si="26"/>
        <v>211</v>
      </c>
      <c r="BJ213" s="14"/>
    </row>
    <row r="214" spans="1:62" x14ac:dyDescent="0.25">
      <c r="A214" s="14">
        <f t="shared" si="25"/>
        <v>212</v>
      </c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4"/>
      <c r="AY214" s="1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>
        <f t="shared" si="26"/>
        <v>212</v>
      </c>
      <c r="BJ214" s="14"/>
    </row>
    <row r="215" spans="1:62" x14ac:dyDescent="0.25">
      <c r="A215" s="14">
        <f t="shared" si="25"/>
        <v>213</v>
      </c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4"/>
      <c r="AY215" s="1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>
        <f t="shared" si="26"/>
        <v>213</v>
      </c>
      <c r="BJ215" s="14"/>
    </row>
    <row r="216" spans="1:62" x14ac:dyDescent="0.25">
      <c r="A216" s="14">
        <f t="shared" si="25"/>
        <v>214</v>
      </c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4"/>
      <c r="AY216" s="1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>
        <f t="shared" si="26"/>
        <v>214</v>
      </c>
      <c r="BJ216" s="14"/>
    </row>
    <row r="217" spans="1:62" x14ac:dyDescent="0.25">
      <c r="A217" s="14">
        <f t="shared" si="25"/>
        <v>215</v>
      </c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4"/>
      <c r="AY217" s="1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>
        <f t="shared" si="26"/>
        <v>215</v>
      </c>
      <c r="BJ217" s="14"/>
    </row>
    <row r="218" spans="1:62" x14ac:dyDescent="0.25">
      <c r="A218" s="14">
        <f t="shared" si="25"/>
        <v>216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4"/>
      <c r="AY218" s="1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>
        <f t="shared" si="26"/>
        <v>216</v>
      </c>
      <c r="BJ218" s="14"/>
    </row>
    <row r="219" spans="1:62" x14ac:dyDescent="0.25">
      <c r="A219" s="14">
        <f t="shared" si="25"/>
        <v>217</v>
      </c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4"/>
      <c r="AY219" s="1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>
        <f t="shared" si="26"/>
        <v>217</v>
      </c>
      <c r="BJ219" s="14"/>
    </row>
    <row r="220" spans="1:62" x14ac:dyDescent="0.25">
      <c r="A220" s="14">
        <f t="shared" si="25"/>
        <v>218</v>
      </c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4"/>
      <c r="AY220" s="1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>
        <f t="shared" si="26"/>
        <v>218</v>
      </c>
      <c r="BJ220" s="14"/>
    </row>
    <row r="221" spans="1:62" x14ac:dyDescent="0.25">
      <c r="A221" s="14">
        <f t="shared" si="25"/>
        <v>219</v>
      </c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4"/>
      <c r="AY221" s="1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>
        <f t="shared" si="26"/>
        <v>219</v>
      </c>
      <c r="BJ221" s="14"/>
    </row>
    <row r="222" spans="1:62" x14ac:dyDescent="0.25">
      <c r="A222" s="14">
        <f t="shared" si="25"/>
        <v>220</v>
      </c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4"/>
      <c r="AY222" s="1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>
        <f t="shared" si="26"/>
        <v>220</v>
      </c>
      <c r="BJ222" s="14"/>
    </row>
    <row r="223" spans="1:62" x14ac:dyDescent="0.25">
      <c r="A223" s="14">
        <f t="shared" si="25"/>
        <v>221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4"/>
      <c r="AY223" s="1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>
        <f t="shared" si="26"/>
        <v>221</v>
      </c>
      <c r="BJ223" s="14"/>
    </row>
    <row r="224" spans="1:62" x14ac:dyDescent="0.25">
      <c r="A224" s="14">
        <f t="shared" si="25"/>
        <v>222</v>
      </c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4"/>
      <c r="AY224" s="1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>
        <f t="shared" si="26"/>
        <v>222</v>
      </c>
      <c r="BJ224" s="14"/>
    </row>
    <row r="225" spans="1:62" x14ac:dyDescent="0.25">
      <c r="A225" s="14">
        <f t="shared" si="25"/>
        <v>223</v>
      </c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4"/>
      <c r="AY225" s="1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>
        <f t="shared" si="26"/>
        <v>223</v>
      </c>
      <c r="BJ225" s="14"/>
    </row>
    <row r="226" spans="1:62" x14ac:dyDescent="0.25">
      <c r="A226" s="14">
        <f t="shared" si="25"/>
        <v>224</v>
      </c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4"/>
      <c r="AY226" s="1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>
        <f t="shared" si="26"/>
        <v>224</v>
      </c>
      <c r="BJ226" s="14"/>
    </row>
    <row r="227" spans="1:62" x14ac:dyDescent="0.25">
      <c r="A227" s="14">
        <f t="shared" si="25"/>
        <v>225</v>
      </c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4"/>
      <c r="AY227" s="1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>
        <f t="shared" si="26"/>
        <v>225</v>
      </c>
      <c r="BJ227" s="14"/>
    </row>
    <row r="228" spans="1:62" x14ac:dyDescent="0.25">
      <c r="A228" s="14">
        <f t="shared" si="25"/>
        <v>226</v>
      </c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4"/>
      <c r="AY228" s="1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>
        <f t="shared" si="26"/>
        <v>226</v>
      </c>
      <c r="BJ228" s="14"/>
    </row>
    <row r="229" spans="1:62" x14ac:dyDescent="0.25">
      <c r="A229" s="14">
        <f t="shared" si="25"/>
        <v>227</v>
      </c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4"/>
      <c r="AY229" s="1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>
        <f t="shared" si="26"/>
        <v>227</v>
      </c>
      <c r="BJ229" s="14"/>
    </row>
    <row r="230" spans="1:62" x14ac:dyDescent="0.25">
      <c r="A230" s="14">
        <f t="shared" si="25"/>
        <v>228</v>
      </c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4"/>
      <c r="AY230" s="1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>
        <f t="shared" si="26"/>
        <v>228</v>
      </c>
      <c r="BJ230" s="14"/>
    </row>
    <row r="231" spans="1:62" x14ac:dyDescent="0.25">
      <c r="A231" s="14">
        <f t="shared" si="25"/>
        <v>229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4"/>
      <c r="AY231" s="1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>
        <f t="shared" si="26"/>
        <v>229</v>
      </c>
      <c r="BJ231" s="14"/>
    </row>
    <row r="232" spans="1:62" x14ac:dyDescent="0.25">
      <c r="A232" s="14">
        <f t="shared" si="25"/>
        <v>230</v>
      </c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4"/>
      <c r="AY232" s="1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>
        <f t="shared" si="26"/>
        <v>230</v>
      </c>
      <c r="BJ232" s="14"/>
    </row>
    <row r="233" spans="1:62" x14ac:dyDescent="0.25">
      <c r="A233" s="14">
        <f t="shared" si="25"/>
        <v>231</v>
      </c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4"/>
      <c r="AY233" s="1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>
        <f t="shared" si="26"/>
        <v>231</v>
      </c>
      <c r="BJ233" s="14"/>
    </row>
    <row r="234" spans="1:62" x14ac:dyDescent="0.25">
      <c r="A234" s="14">
        <f t="shared" si="25"/>
        <v>232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4"/>
      <c r="AY234" s="1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>
        <f t="shared" si="26"/>
        <v>232</v>
      </c>
      <c r="BJ234" s="14"/>
    </row>
    <row r="235" spans="1:62" x14ac:dyDescent="0.25">
      <c r="A235" s="14">
        <f t="shared" si="25"/>
        <v>233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4"/>
      <c r="AY235" s="1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>
        <f t="shared" si="26"/>
        <v>233</v>
      </c>
      <c r="BJ235" s="14"/>
    </row>
    <row r="236" spans="1:62" x14ac:dyDescent="0.25">
      <c r="A236" s="14">
        <f t="shared" si="25"/>
        <v>234</v>
      </c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4"/>
      <c r="AY236" s="1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>
        <f t="shared" si="26"/>
        <v>234</v>
      </c>
      <c r="BJ236" s="14"/>
    </row>
    <row r="237" spans="1:62" x14ac:dyDescent="0.25">
      <c r="A237" s="14">
        <f t="shared" si="25"/>
        <v>235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4"/>
      <c r="AY237" s="1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>
        <f t="shared" si="26"/>
        <v>235</v>
      </c>
      <c r="BJ237" s="14"/>
    </row>
    <row r="238" spans="1:62" x14ac:dyDescent="0.25">
      <c r="A238" s="14">
        <f t="shared" si="25"/>
        <v>236</v>
      </c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4"/>
      <c r="AY238" s="1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>
        <f t="shared" si="26"/>
        <v>236</v>
      </c>
      <c r="BJ238" s="14"/>
    </row>
    <row r="239" spans="1:62" x14ac:dyDescent="0.25">
      <c r="A239" s="14">
        <f t="shared" si="25"/>
        <v>237</v>
      </c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4"/>
      <c r="AY239" s="1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>
        <f t="shared" si="26"/>
        <v>237</v>
      </c>
      <c r="BJ239" s="14"/>
    </row>
    <row r="240" spans="1:62" x14ac:dyDescent="0.25">
      <c r="A240" s="14">
        <f t="shared" si="25"/>
        <v>238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4"/>
      <c r="AY240" s="1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>
        <f t="shared" si="26"/>
        <v>238</v>
      </c>
      <c r="BJ240" s="14"/>
    </row>
    <row r="241" spans="1:62" x14ac:dyDescent="0.25">
      <c r="A241" s="14">
        <f t="shared" si="25"/>
        <v>239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4"/>
      <c r="AY241" s="1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>
        <f t="shared" si="26"/>
        <v>239</v>
      </c>
      <c r="BJ241" s="14"/>
    </row>
    <row r="242" spans="1:62" x14ac:dyDescent="0.25">
      <c r="A242" s="14">
        <f t="shared" si="25"/>
        <v>240</v>
      </c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4"/>
      <c r="AY242" s="1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>
        <f t="shared" si="26"/>
        <v>240</v>
      </c>
      <c r="BJ242" s="14"/>
    </row>
    <row r="243" spans="1:62" x14ac:dyDescent="0.25">
      <c r="A243" s="14">
        <f t="shared" si="25"/>
        <v>241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4"/>
      <c r="AY243" s="1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>
        <f t="shared" si="26"/>
        <v>241</v>
      </c>
      <c r="BJ243" s="14"/>
    </row>
    <row r="244" spans="1:62" x14ac:dyDescent="0.25">
      <c r="A244" s="14">
        <f t="shared" si="25"/>
        <v>242</v>
      </c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4"/>
      <c r="AY244" s="1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>
        <f t="shared" si="26"/>
        <v>242</v>
      </c>
      <c r="BJ244" s="14"/>
    </row>
    <row r="245" spans="1:62" x14ac:dyDescent="0.25">
      <c r="A245" s="14">
        <f t="shared" si="25"/>
        <v>243</v>
      </c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4"/>
      <c r="AY245" s="1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>
        <f t="shared" si="26"/>
        <v>243</v>
      </c>
      <c r="BJ245" s="14"/>
    </row>
    <row r="246" spans="1:62" x14ac:dyDescent="0.25">
      <c r="A246" s="14">
        <f t="shared" si="25"/>
        <v>244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4"/>
      <c r="AY246" s="1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>
        <f t="shared" si="26"/>
        <v>244</v>
      </c>
      <c r="BJ246" s="14"/>
    </row>
    <row r="247" spans="1:62" x14ac:dyDescent="0.25">
      <c r="A247" s="14">
        <f t="shared" si="25"/>
        <v>245</v>
      </c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4"/>
      <c r="AY247" s="1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>
        <f t="shared" si="26"/>
        <v>245</v>
      </c>
      <c r="BJ247" s="14"/>
    </row>
    <row r="248" spans="1:62" x14ac:dyDescent="0.25">
      <c r="A248" s="14">
        <f t="shared" si="25"/>
        <v>246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4"/>
      <c r="AY248" s="1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>
        <f t="shared" si="26"/>
        <v>246</v>
      </c>
      <c r="BJ248" s="14"/>
    </row>
    <row r="249" spans="1:62" x14ac:dyDescent="0.25">
      <c r="A249" s="14">
        <f t="shared" si="25"/>
        <v>247</v>
      </c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4"/>
      <c r="AY249" s="1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>
        <f t="shared" si="26"/>
        <v>247</v>
      </c>
      <c r="BJ249" s="14"/>
    </row>
    <row r="250" spans="1:62" x14ac:dyDescent="0.25">
      <c r="A250" s="14">
        <f t="shared" si="25"/>
        <v>248</v>
      </c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4"/>
      <c r="AY250" s="1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>
        <f t="shared" si="26"/>
        <v>248</v>
      </c>
      <c r="BJ250" s="14"/>
    </row>
    <row r="251" spans="1:62" x14ac:dyDescent="0.25">
      <c r="A251" s="14">
        <f t="shared" si="25"/>
        <v>249</v>
      </c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4"/>
      <c r="AY251" s="1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>
        <f t="shared" si="26"/>
        <v>249</v>
      </c>
      <c r="BJ251" s="14"/>
    </row>
    <row r="252" spans="1:62" x14ac:dyDescent="0.25">
      <c r="A252" s="14">
        <f t="shared" si="25"/>
        <v>250</v>
      </c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4"/>
      <c r="AY252" s="1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>
        <f t="shared" si="26"/>
        <v>250</v>
      </c>
      <c r="BJ252" s="14"/>
    </row>
    <row r="253" spans="1:62" x14ac:dyDescent="0.25">
      <c r="A253" s="14">
        <f t="shared" si="25"/>
        <v>251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4"/>
      <c r="AY253" s="1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>
        <f t="shared" si="26"/>
        <v>251</v>
      </c>
      <c r="BJ253" s="14"/>
    </row>
    <row r="254" spans="1:62" x14ac:dyDescent="0.25">
      <c r="A254" s="14">
        <f t="shared" si="25"/>
        <v>252</v>
      </c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4"/>
      <c r="AY254" s="1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>
        <f t="shared" si="26"/>
        <v>252</v>
      </c>
      <c r="BJ254" s="14"/>
    </row>
    <row r="255" spans="1:62" x14ac:dyDescent="0.25">
      <c r="A255" s="14">
        <f t="shared" si="25"/>
        <v>253</v>
      </c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4"/>
      <c r="AY255" s="1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>
        <f t="shared" si="26"/>
        <v>253</v>
      </c>
      <c r="BJ255" s="14"/>
    </row>
    <row r="256" spans="1:62" x14ac:dyDescent="0.25">
      <c r="A256" s="14">
        <f t="shared" si="25"/>
        <v>254</v>
      </c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4"/>
      <c r="AY256" s="1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>
        <f t="shared" si="26"/>
        <v>254</v>
      </c>
      <c r="BJ256" s="14"/>
    </row>
    <row r="257" spans="1:62" x14ac:dyDescent="0.25">
      <c r="A257" s="14">
        <f t="shared" si="25"/>
        <v>255</v>
      </c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4"/>
      <c r="AY257" s="1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>
        <f t="shared" si="26"/>
        <v>255</v>
      </c>
      <c r="BJ257" s="14"/>
    </row>
    <row r="258" spans="1:62" x14ac:dyDescent="0.25">
      <c r="A258" s="14">
        <f t="shared" si="25"/>
        <v>256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4"/>
      <c r="AY258" s="1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>
        <f t="shared" si="26"/>
        <v>256</v>
      </c>
      <c r="BJ258" s="14"/>
    </row>
    <row r="259" spans="1:62" x14ac:dyDescent="0.25">
      <c r="A259" s="14">
        <f t="shared" si="25"/>
        <v>257</v>
      </c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4"/>
      <c r="AY259" s="1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>
        <f t="shared" si="26"/>
        <v>257</v>
      </c>
      <c r="BJ259" s="14"/>
    </row>
    <row r="260" spans="1:62" x14ac:dyDescent="0.25">
      <c r="A260" s="14">
        <f t="shared" si="25"/>
        <v>258</v>
      </c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4"/>
      <c r="AY260" s="1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>
        <f t="shared" si="26"/>
        <v>258</v>
      </c>
      <c r="BJ260" s="14"/>
    </row>
    <row r="261" spans="1:62" x14ac:dyDescent="0.25">
      <c r="A261" s="14">
        <f t="shared" si="25"/>
        <v>259</v>
      </c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4"/>
      <c r="AY261" s="1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>
        <f t="shared" si="26"/>
        <v>259</v>
      </c>
      <c r="BJ261" s="14"/>
    </row>
    <row r="262" spans="1:62" x14ac:dyDescent="0.25">
      <c r="A262" s="14">
        <f t="shared" ref="A262:A287" si="27">+A261+1</f>
        <v>260</v>
      </c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4"/>
      <c r="AY262" s="1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>
        <f t="shared" ref="BI262:BI325" si="28">+BI261+1</f>
        <v>260</v>
      </c>
      <c r="BJ262" s="14"/>
    </row>
    <row r="263" spans="1:62" x14ac:dyDescent="0.25">
      <c r="A263" s="14">
        <f t="shared" si="27"/>
        <v>261</v>
      </c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4"/>
      <c r="AY263" s="1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>
        <f t="shared" si="28"/>
        <v>261</v>
      </c>
      <c r="BJ263" s="14"/>
    </row>
    <row r="264" spans="1:62" x14ac:dyDescent="0.25">
      <c r="A264" s="14">
        <f t="shared" si="27"/>
        <v>262</v>
      </c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4"/>
      <c r="AY264" s="1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>
        <f t="shared" si="28"/>
        <v>262</v>
      </c>
      <c r="BJ264" s="14"/>
    </row>
    <row r="265" spans="1:62" x14ac:dyDescent="0.25">
      <c r="A265" s="14">
        <f t="shared" si="27"/>
        <v>263</v>
      </c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4"/>
      <c r="AY265" s="1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>
        <f t="shared" si="28"/>
        <v>263</v>
      </c>
      <c r="BJ265" s="14"/>
    </row>
    <row r="266" spans="1:62" x14ac:dyDescent="0.25">
      <c r="A266" s="14">
        <f t="shared" si="27"/>
        <v>264</v>
      </c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4"/>
      <c r="AY266" s="1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>
        <f t="shared" si="28"/>
        <v>264</v>
      </c>
      <c r="BJ266" s="14"/>
    </row>
    <row r="267" spans="1:62" x14ac:dyDescent="0.25">
      <c r="A267" s="14">
        <f t="shared" si="27"/>
        <v>265</v>
      </c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4"/>
      <c r="AY267" s="1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>
        <f t="shared" si="28"/>
        <v>265</v>
      </c>
      <c r="BJ267" s="14"/>
    </row>
    <row r="268" spans="1:62" x14ac:dyDescent="0.25">
      <c r="A268" s="14">
        <f t="shared" si="27"/>
        <v>266</v>
      </c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4"/>
      <c r="AY268" s="1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>
        <f t="shared" si="28"/>
        <v>266</v>
      </c>
      <c r="BJ268" s="14"/>
    </row>
    <row r="269" spans="1:62" x14ac:dyDescent="0.25">
      <c r="A269" s="14">
        <f t="shared" si="27"/>
        <v>267</v>
      </c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4"/>
      <c r="AY269" s="1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>
        <f t="shared" si="28"/>
        <v>267</v>
      </c>
      <c r="BJ269" s="14"/>
    </row>
    <row r="270" spans="1:62" x14ac:dyDescent="0.25">
      <c r="A270" s="14">
        <f t="shared" si="27"/>
        <v>268</v>
      </c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4"/>
      <c r="AY270" s="1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>
        <f t="shared" si="28"/>
        <v>268</v>
      </c>
      <c r="BJ270" s="14"/>
    </row>
    <row r="271" spans="1:62" x14ac:dyDescent="0.25">
      <c r="A271" s="14">
        <f t="shared" si="27"/>
        <v>269</v>
      </c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4"/>
      <c r="AY271" s="1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>
        <f t="shared" si="28"/>
        <v>269</v>
      </c>
      <c r="BJ271" s="14"/>
    </row>
    <row r="272" spans="1:62" x14ac:dyDescent="0.25">
      <c r="A272" s="14">
        <f t="shared" si="27"/>
        <v>270</v>
      </c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4"/>
      <c r="AY272" s="1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>
        <f t="shared" si="28"/>
        <v>270</v>
      </c>
      <c r="BJ272" s="14"/>
    </row>
    <row r="273" spans="1:62" x14ac:dyDescent="0.25">
      <c r="A273" s="14">
        <f t="shared" si="27"/>
        <v>271</v>
      </c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4"/>
      <c r="AY273" s="1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>
        <f t="shared" si="28"/>
        <v>271</v>
      </c>
      <c r="BJ273" s="14"/>
    </row>
    <row r="274" spans="1:62" x14ac:dyDescent="0.25">
      <c r="A274" s="14">
        <f t="shared" si="27"/>
        <v>272</v>
      </c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4"/>
      <c r="AY274" s="1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>
        <f t="shared" si="28"/>
        <v>272</v>
      </c>
      <c r="BJ274" s="14"/>
    </row>
    <row r="275" spans="1:62" x14ac:dyDescent="0.25">
      <c r="A275" s="14">
        <f t="shared" si="27"/>
        <v>273</v>
      </c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4"/>
      <c r="AY275" s="1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>
        <f t="shared" si="28"/>
        <v>273</v>
      </c>
      <c r="BJ275" s="14"/>
    </row>
    <row r="276" spans="1:62" x14ac:dyDescent="0.25">
      <c r="A276" s="14">
        <f t="shared" si="27"/>
        <v>274</v>
      </c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4"/>
      <c r="AY276" s="1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>
        <f t="shared" si="28"/>
        <v>274</v>
      </c>
      <c r="BJ276" s="14"/>
    </row>
    <row r="277" spans="1:62" x14ac:dyDescent="0.25">
      <c r="A277" s="14">
        <f t="shared" si="27"/>
        <v>275</v>
      </c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4"/>
      <c r="AY277" s="1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>
        <f t="shared" si="28"/>
        <v>275</v>
      </c>
      <c r="BJ277" s="14"/>
    </row>
    <row r="278" spans="1:62" x14ac:dyDescent="0.25">
      <c r="A278" s="14">
        <f t="shared" si="27"/>
        <v>276</v>
      </c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4"/>
      <c r="AY278" s="1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>
        <f t="shared" si="28"/>
        <v>276</v>
      </c>
      <c r="BJ278" s="14"/>
    </row>
    <row r="279" spans="1:62" x14ac:dyDescent="0.25">
      <c r="A279" s="14">
        <f t="shared" si="27"/>
        <v>277</v>
      </c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4"/>
      <c r="AY279" s="1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>
        <f t="shared" si="28"/>
        <v>277</v>
      </c>
      <c r="BJ279" s="14"/>
    </row>
    <row r="280" spans="1:62" x14ac:dyDescent="0.25">
      <c r="A280" s="14">
        <f t="shared" si="27"/>
        <v>278</v>
      </c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4"/>
      <c r="AY280" s="1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>
        <f t="shared" si="28"/>
        <v>278</v>
      </c>
      <c r="BJ280" s="14"/>
    </row>
    <row r="281" spans="1:62" x14ac:dyDescent="0.25">
      <c r="A281" s="14">
        <f t="shared" si="27"/>
        <v>279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4"/>
      <c r="AY281" s="1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>
        <f t="shared" si="28"/>
        <v>279</v>
      </c>
      <c r="BJ281" s="14"/>
    </row>
    <row r="282" spans="1:62" x14ac:dyDescent="0.25">
      <c r="A282" s="14">
        <f t="shared" si="27"/>
        <v>280</v>
      </c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4"/>
      <c r="AY282" s="1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>
        <f t="shared" si="28"/>
        <v>280</v>
      </c>
      <c r="BJ282" s="14"/>
    </row>
    <row r="283" spans="1:62" x14ac:dyDescent="0.25">
      <c r="A283" s="14">
        <f t="shared" si="27"/>
        <v>281</v>
      </c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4"/>
      <c r="AY283" s="1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>
        <f t="shared" si="28"/>
        <v>281</v>
      </c>
      <c r="BJ283" s="14"/>
    </row>
    <row r="284" spans="1:62" x14ac:dyDescent="0.25">
      <c r="A284" s="14">
        <f t="shared" si="27"/>
        <v>282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4"/>
      <c r="AY284" s="1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>
        <f t="shared" si="28"/>
        <v>282</v>
      </c>
      <c r="BJ284" s="14"/>
    </row>
    <row r="285" spans="1:62" x14ac:dyDescent="0.25">
      <c r="A285" s="14">
        <f t="shared" si="27"/>
        <v>283</v>
      </c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4"/>
      <c r="AY285" s="1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>
        <f t="shared" si="28"/>
        <v>283</v>
      </c>
      <c r="BJ285" s="14"/>
    </row>
    <row r="286" spans="1:62" x14ac:dyDescent="0.25">
      <c r="A286" s="14">
        <f t="shared" si="27"/>
        <v>284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4"/>
      <c r="AY286" s="1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>
        <f t="shared" si="28"/>
        <v>284</v>
      </c>
      <c r="BJ286" s="14"/>
    </row>
    <row r="287" spans="1:62" x14ac:dyDescent="0.25">
      <c r="A287" s="14">
        <f t="shared" si="27"/>
        <v>285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4"/>
      <c r="AY287" s="1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>
        <f t="shared" si="28"/>
        <v>285</v>
      </c>
      <c r="BJ287" s="14"/>
    </row>
    <row r="288" spans="1:62" x14ac:dyDescent="0.25">
      <c r="A288" s="14">
        <f>+A287+1</f>
        <v>286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4"/>
      <c r="AY288" s="1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>
        <f t="shared" si="28"/>
        <v>286</v>
      </c>
      <c r="BJ288" s="14"/>
    </row>
    <row r="289" spans="1:62" x14ac:dyDescent="0.25">
      <c r="A289" s="14">
        <f t="shared" ref="A289:A352" si="29">+A288+1</f>
        <v>287</v>
      </c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4"/>
      <c r="AY289" s="1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>
        <f t="shared" si="28"/>
        <v>287</v>
      </c>
      <c r="BJ289" s="14"/>
    </row>
    <row r="290" spans="1:62" x14ac:dyDescent="0.25">
      <c r="A290" s="14">
        <f t="shared" si="29"/>
        <v>288</v>
      </c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4"/>
      <c r="AY290" s="1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>
        <f t="shared" si="28"/>
        <v>288</v>
      </c>
      <c r="BJ290" s="14"/>
    </row>
    <row r="291" spans="1:62" x14ac:dyDescent="0.25">
      <c r="A291" s="14">
        <f t="shared" si="29"/>
        <v>289</v>
      </c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4"/>
      <c r="AY291" s="1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>
        <f t="shared" si="28"/>
        <v>289</v>
      </c>
      <c r="BJ291" s="14"/>
    </row>
    <row r="292" spans="1:62" x14ac:dyDescent="0.25">
      <c r="A292" s="14">
        <f t="shared" si="29"/>
        <v>290</v>
      </c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4"/>
      <c r="AY292" s="1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>
        <f t="shared" si="28"/>
        <v>290</v>
      </c>
      <c r="BJ292" s="14"/>
    </row>
    <row r="293" spans="1:62" x14ac:dyDescent="0.25">
      <c r="A293" s="14">
        <f t="shared" si="29"/>
        <v>291</v>
      </c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4"/>
      <c r="AY293" s="1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>
        <f t="shared" si="28"/>
        <v>291</v>
      </c>
      <c r="BJ293" s="14"/>
    </row>
    <row r="294" spans="1:62" x14ac:dyDescent="0.25">
      <c r="A294" s="14">
        <f t="shared" si="29"/>
        <v>292</v>
      </c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4"/>
      <c r="AY294" s="1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>
        <f t="shared" si="28"/>
        <v>292</v>
      </c>
      <c r="BJ294" s="14"/>
    </row>
    <row r="295" spans="1:62" x14ac:dyDescent="0.25">
      <c r="A295" s="14">
        <f t="shared" si="29"/>
        <v>293</v>
      </c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4"/>
      <c r="AY295" s="1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>
        <f t="shared" si="28"/>
        <v>293</v>
      </c>
      <c r="BJ295" s="14"/>
    </row>
    <row r="296" spans="1:62" x14ac:dyDescent="0.25">
      <c r="A296" s="14">
        <f t="shared" si="29"/>
        <v>294</v>
      </c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4"/>
      <c r="AY296" s="1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>
        <f t="shared" si="28"/>
        <v>294</v>
      </c>
      <c r="BJ296" s="14"/>
    </row>
    <row r="297" spans="1:62" x14ac:dyDescent="0.25">
      <c r="A297" s="14">
        <f t="shared" si="29"/>
        <v>295</v>
      </c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4"/>
      <c r="AY297" s="1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>
        <f t="shared" si="28"/>
        <v>295</v>
      </c>
      <c r="BJ297" s="14"/>
    </row>
    <row r="298" spans="1:62" x14ac:dyDescent="0.25">
      <c r="A298" s="14">
        <f t="shared" si="29"/>
        <v>296</v>
      </c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4"/>
      <c r="AY298" s="1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>
        <f t="shared" si="28"/>
        <v>296</v>
      </c>
      <c r="BJ298" s="14"/>
    </row>
    <row r="299" spans="1:62" x14ac:dyDescent="0.25">
      <c r="A299" s="14">
        <f t="shared" si="29"/>
        <v>297</v>
      </c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4"/>
      <c r="AY299" s="1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>
        <f t="shared" si="28"/>
        <v>297</v>
      </c>
      <c r="BJ299" s="14"/>
    </row>
    <row r="300" spans="1:62" x14ac:dyDescent="0.25">
      <c r="A300" s="14">
        <f t="shared" si="29"/>
        <v>298</v>
      </c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4"/>
      <c r="AY300" s="1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>
        <f t="shared" si="28"/>
        <v>298</v>
      </c>
      <c r="BJ300" s="14"/>
    </row>
    <row r="301" spans="1:62" x14ac:dyDescent="0.25">
      <c r="A301" s="14">
        <f t="shared" si="29"/>
        <v>299</v>
      </c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4"/>
      <c r="AY301" s="1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>
        <f t="shared" si="28"/>
        <v>299</v>
      </c>
      <c r="BJ301" s="14"/>
    </row>
    <row r="302" spans="1:62" x14ac:dyDescent="0.25">
      <c r="A302" s="14">
        <f t="shared" si="29"/>
        <v>300</v>
      </c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4"/>
      <c r="AY302" s="1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>
        <f t="shared" si="28"/>
        <v>300</v>
      </c>
      <c r="BJ302" s="14"/>
    </row>
    <row r="303" spans="1:62" x14ac:dyDescent="0.25">
      <c r="A303" s="14">
        <f t="shared" si="29"/>
        <v>301</v>
      </c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4"/>
      <c r="AY303" s="1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>
        <f t="shared" si="28"/>
        <v>301</v>
      </c>
      <c r="BJ303" s="14"/>
    </row>
    <row r="304" spans="1:62" x14ac:dyDescent="0.25">
      <c r="A304" s="14">
        <f t="shared" si="29"/>
        <v>302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4"/>
      <c r="AY304" s="1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>
        <f t="shared" si="28"/>
        <v>302</v>
      </c>
      <c r="BJ304" s="14"/>
    </row>
    <row r="305" spans="1:62" x14ac:dyDescent="0.25">
      <c r="A305" s="14">
        <f t="shared" si="29"/>
        <v>303</v>
      </c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4"/>
      <c r="AY305" s="1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>
        <f t="shared" si="28"/>
        <v>303</v>
      </c>
      <c r="BJ305" s="14"/>
    </row>
    <row r="306" spans="1:62" x14ac:dyDescent="0.25">
      <c r="A306" s="14">
        <f t="shared" si="29"/>
        <v>304</v>
      </c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4"/>
      <c r="AY306" s="1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>
        <f t="shared" si="28"/>
        <v>304</v>
      </c>
      <c r="BJ306" s="14"/>
    </row>
    <row r="307" spans="1:62" x14ac:dyDescent="0.25">
      <c r="A307" s="14">
        <f t="shared" si="29"/>
        <v>305</v>
      </c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4"/>
      <c r="AY307" s="1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>
        <f t="shared" si="28"/>
        <v>305</v>
      </c>
      <c r="BJ307" s="14"/>
    </row>
    <row r="308" spans="1:62" x14ac:dyDescent="0.25">
      <c r="A308" s="14">
        <f t="shared" si="29"/>
        <v>306</v>
      </c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4"/>
      <c r="AY308" s="1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>
        <f t="shared" si="28"/>
        <v>306</v>
      </c>
      <c r="BJ308" s="14"/>
    </row>
    <row r="309" spans="1:62" x14ac:dyDescent="0.25">
      <c r="A309" s="14">
        <f t="shared" si="29"/>
        <v>307</v>
      </c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4"/>
      <c r="AY309" s="1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>
        <f t="shared" si="28"/>
        <v>307</v>
      </c>
      <c r="BJ309" s="14"/>
    </row>
    <row r="310" spans="1:62" x14ac:dyDescent="0.25">
      <c r="A310" s="14">
        <f t="shared" si="29"/>
        <v>308</v>
      </c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4"/>
      <c r="AY310" s="1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>
        <f t="shared" si="28"/>
        <v>308</v>
      </c>
      <c r="BJ310" s="14"/>
    </row>
    <row r="311" spans="1:62" x14ac:dyDescent="0.25">
      <c r="A311" s="14">
        <f t="shared" si="29"/>
        <v>309</v>
      </c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4"/>
      <c r="AY311" s="1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>
        <f t="shared" si="28"/>
        <v>309</v>
      </c>
      <c r="BJ311" s="14"/>
    </row>
    <row r="312" spans="1:62" x14ac:dyDescent="0.25">
      <c r="A312" s="14">
        <f t="shared" si="29"/>
        <v>310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4"/>
      <c r="AY312" s="1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>
        <f t="shared" si="28"/>
        <v>310</v>
      </c>
      <c r="BJ312" s="14"/>
    </row>
    <row r="313" spans="1:62" x14ac:dyDescent="0.25">
      <c r="A313" s="14">
        <f t="shared" si="29"/>
        <v>311</v>
      </c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4"/>
      <c r="AY313" s="1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>
        <f t="shared" si="28"/>
        <v>311</v>
      </c>
      <c r="BJ313" s="14"/>
    </row>
    <row r="314" spans="1:62" x14ac:dyDescent="0.25">
      <c r="A314" s="14">
        <f t="shared" si="29"/>
        <v>312</v>
      </c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4"/>
      <c r="AY314" s="1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>
        <f t="shared" si="28"/>
        <v>312</v>
      </c>
      <c r="BJ314" s="14"/>
    </row>
    <row r="315" spans="1:62" x14ac:dyDescent="0.25">
      <c r="A315" s="14">
        <f t="shared" si="29"/>
        <v>313</v>
      </c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4"/>
      <c r="AY315" s="1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>
        <f t="shared" si="28"/>
        <v>313</v>
      </c>
      <c r="BJ315" s="14"/>
    </row>
    <row r="316" spans="1:62" x14ac:dyDescent="0.25">
      <c r="A316" s="14">
        <f t="shared" si="29"/>
        <v>314</v>
      </c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4"/>
      <c r="AY316" s="1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>
        <f t="shared" si="28"/>
        <v>314</v>
      </c>
      <c r="BJ316" s="14"/>
    </row>
    <row r="317" spans="1:62" x14ac:dyDescent="0.25">
      <c r="A317" s="14">
        <f t="shared" si="29"/>
        <v>315</v>
      </c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4"/>
      <c r="AY317" s="1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>
        <f t="shared" si="28"/>
        <v>315</v>
      </c>
      <c r="BJ317" s="14"/>
    </row>
    <row r="318" spans="1:62" x14ac:dyDescent="0.25">
      <c r="A318" s="14">
        <f t="shared" si="29"/>
        <v>316</v>
      </c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4"/>
      <c r="AY318" s="1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>
        <f t="shared" si="28"/>
        <v>316</v>
      </c>
      <c r="BJ318" s="14"/>
    </row>
    <row r="319" spans="1:62" x14ac:dyDescent="0.25">
      <c r="A319" s="14">
        <f t="shared" si="29"/>
        <v>317</v>
      </c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4"/>
      <c r="AY319" s="1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>
        <f t="shared" si="28"/>
        <v>317</v>
      </c>
      <c r="BJ319" s="14"/>
    </row>
    <row r="320" spans="1:62" x14ac:dyDescent="0.25">
      <c r="A320" s="14">
        <f t="shared" si="29"/>
        <v>318</v>
      </c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4"/>
      <c r="AY320" s="1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>
        <f t="shared" si="28"/>
        <v>318</v>
      </c>
      <c r="BJ320" s="14"/>
    </row>
    <row r="321" spans="1:62" x14ac:dyDescent="0.25">
      <c r="A321" s="14">
        <f t="shared" si="29"/>
        <v>319</v>
      </c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4"/>
      <c r="AY321" s="1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>
        <f t="shared" si="28"/>
        <v>319</v>
      </c>
      <c r="BJ321" s="14"/>
    </row>
    <row r="322" spans="1:62" x14ac:dyDescent="0.25">
      <c r="A322" s="14">
        <f t="shared" si="29"/>
        <v>320</v>
      </c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4"/>
      <c r="AY322" s="1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>
        <f t="shared" si="28"/>
        <v>320</v>
      </c>
      <c r="BJ322" s="14"/>
    </row>
    <row r="323" spans="1:62" x14ac:dyDescent="0.25">
      <c r="A323" s="14">
        <f t="shared" si="29"/>
        <v>321</v>
      </c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4"/>
      <c r="AY323" s="1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>
        <f t="shared" si="28"/>
        <v>321</v>
      </c>
      <c r="BJ323" s="14"/>
    </row>
    <row r="324" spans="1:62" x14ac:dyDescent="0.25">
      <c r="A324" s="14">
        <f t="shared" si="29"/>
        <v>322</v>
      </c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4"/>
      <c r="AY324" s="1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>
        <f t="shared" si="28"/>
        <v>322</v>
      </c>
      <c r="BJ324" s="14"/>
    </row>
    <row r="325" spans="1:62" x14ac:dyDescent="0.25">
      <c r="A325" s="14">
        <f t="shared" si="29"/>
        <v>323</v>
      </c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4"/>
      <c r="AY325" s="1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>
        <f t="shared" si="28"/>
        <v>323</v>
      </c>
      <c r="BJ325" s="14"/>
    </row>
    <row r="326" spans="1:62" x14ac:dyDescent="0.25">
      <c r="A326" s="14">
        <f t="shared" si="29"/>
        <v>324</v>
      </c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4"/>
      <c r="AY326" s="1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>
        <f t="shared" ref="BI326:BI389" si="30">+BI325+1</f>
        <v>324</v>
      </c>
      <c r="BJ326" s="14"/>
    </row>
    <row r="327" spans="1:62" x14ac:dyDescent="0.25">
      <c r="A327" s="14">
        <f t="shared" si="29"/>
        <v>325</v>
      </c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4"/>
      <c r="AY327" s="1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>
        <f t="shared" si="30"/>
        <v>325</v>
      </c>
      <c r="BJ327" s="14"/>
    </row>
    <row r="328" spans="1:62" x14ac:dyDescent="0.25">
      <c r="A328" s="14">
        <f t="shared" si="29"/>
        <v>326</v>
      </c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4"/>
      <c r="AY328" s="1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>
        <f t="shared" si="30"/>
        <v>326</v>
      </c>
      <c r="BJ328" s="14"/>
    </row>
    <row r="329" spans="1:62" x14ac:dyDescent="0.25">
      <c r="A329" s="14">
        <f t="shared" si="29"/>
        <v>327</v>
      </c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4"/>
      <c r="AY329" s="1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>
        <f t="shared" si="30"/>
        <v>327</v>
      </c>
      <c r="BJ329" s="14"/>
    </row>
    <row r="330" spans="1:62" x14ac:dyDescent="0.25">
      <c r="A330" s="14">
        <f t="shared" si="29"/>
        <v>328</v>
      </c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4"/>
      <c r="AY330" s="1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>
        <f t="shared" si="30"/>
        <v>328</v>
      </c>
      <c r="BJ330" s="14"/>
    </row>
    <row r="331" spans="1:62" x14ac:dyDescent="0.25">
      <c r="A331" s="14">
        <f t="shared" si="29"/>
        <v>329</v>
      </c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4"/>
      <c r="AY331" s="1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>
        <f t="shared" si="30"/>
        <v>329</v>
      </c>
      <c r="BJ331" s="14"/>
    </row>
    <row r="332" spans="1:62" x14ac:dyDescent="0.25">
      <c r="A332" s="14">
        <f t="shared" si="29"/>
        <v>330</v>
      </c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4"/>
      <c r="AY332" s="1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>
        <f t="shared" si="30"/>
        <v>330</v>
      </c>
      <c r="BJ332" s="14"/>
    </row>
    <row r="333" spans="1:62" x14ac:dyDescent="0.25">
      <c r="A333" s="14">
        <f t="shared" si="29"/>
        <v>331</v>
      </c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4"/>
      <c r="AY333" s="1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>
        <f t="shared" si="30"/>
        <v>331</v>
      </c>
      <c r="BJ333" s="14"/>
    </row>
    <row r="334" spans="1:62" x14ac:dyDescent="0.25">
      <c r="A334" s="14">
        <f t="shared" si="29"/>
        <v>332</v>
      </c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4"/>
      <c r="AY334" s="1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>
        <f t="shared" si="30"/>
        <v>332</v>
      </c>
      <c r="BJ334" s="14"/>
    </row>
    <row r="335" spans="1:62" x14ac:dyDescent="0.25">
      <c r="A335" s="14">
        <f t="shared" si="29"/>
        <v>333</v>
      </c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4"/>
      <c r="AY335" s="1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>
        <f t="shared" si="30"/>
        <v>333</v>
      </c>
      <c r="BJ335" s="14"/>
    </row>
    <row r="336" spans="1:62" x14ac:dyDescent="0.25">
      <c r="A336" s="14">
        <f t="shared" si="29"/>
        <v>334</v>
      </c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4"/>
      <c r="AY336" s="1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>
        <f t="shared" si="30"/>
        <v>334</v>
      </c>
      <c r="BJ336" s="14"/>
    </row>
    <row r="337" spans="1:62" x14ac:dyDescent="0.25">
      <c r="A337" s="14">
        <f t="shared" si="29"/>
        <v>335</v>
      </c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4"/>
      <c r="AY337" s="1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>
        <f t="shared" si="30"/>
        <v>335</v>
      </c>
      <c r="BJ337" s="14"/>
    </row>
    <row r="338" spans="1:62" x14ac:dyDescent="0.25">
      <c r="A338" s="14">
        <f t="shared" si="29"/>
        <v>336</v>
      </c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4"/>
      <c r="AY338" s="1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>
        <f t="shared" si="30"/>
        <v>336</v>
      </c>
      <c r="BJ338" s="14"/>
    </row>
    <row r="339" spans="1:62" x14ac:dyDescent="0.25">
      <c r="A339" s="14">
        <f t="shared" si="29"/>
        <v>337</v>
      </c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4"/>
      <c r="AY339" s="1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>
        <f t="shared" si="30"/>
        <v>337</v>
      </c>
      <c r="BJ339" s="14"/>
    </row>
    <row r="340" spans="1:62" x14ac:dyDescent="0.25">
      <c r="A340" s="14">
        <f t="shared" si="29"/>
        <v>338</v>
      </c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4"/>
      <c r="AY340" s="1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>
        <f t="shared" si="30"/>
        <v>338</v>
      </c>
      <c r="BJ340" s="14"/>
    </row>
    <row r="341" spans="1:62" x14ac:dyDescent="0.25">
      <c r="A341" s="14">
        <f t="shared" si="29"/>
        <v>339</v>
      </c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4"/>
      <c r="AY341" s="1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>
        <f t="shared" si="30"/>
        <v>339</v>
      </c>
      <c r="BJ341" s="14"/>
    </row>
    <row r="342" spans="1:62" x14ac:dyDescent="0.25">
      <c r="A342" s="14">
        <f t="shared" si="29"/>
        <v>340</v>
      </c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4"/>
      <c r="AY342" s="1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>
        <f t="shared" si="30"/>
        <v>340</v>
      </c>
      <c r="BJ342" s="14"/>
    </row>
    <row r="343" spans="1:62" x14ac:dyDescent="0.25">
      <c r="A343" s="14">
        <f t="shared" si="29"/>
        <v>341</v>
      </c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4"/>
      <c r="AY343" s="1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>
        <f t="shared" si="30"/>
        <v>341</v>
      </c>
      <c r="BJ343" s="14"/>
    </row>
    <row r="344" spans="1:62" x14ac:dyDescent="0.25">
      <c r="A344" s="14">
        <f t="shared" si="29"/>
        <v>342</v>
      </c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4"/>
      <c r="AY344" s="1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>
        <f t="shared" si="30"/>
        <v>342</v>
      </c>
      <c r="BJ344" s="14"/>
    </row>
    <row r="345" spans="1:62" x14ac:dyDescent="0.25">
      <c r="A345" s="14">
        <f t="shared" si="29"/>
        <v>343</v>
      </c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4"/>
      <c r="AY345" s="1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>
        <f t="shared" si="30"/>
        <v>343</v>
      </c>
      <c r="BJ345" s="14"/>
    </row>
    <row r="346" spans="1:62" x14ac:dyDescent="0.25">
      <c r="A346" s="14">
        <f t="shared" si="29"/>
        <v>344</v>
      </c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4"/>
      <c r="AY346" s="1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>
        <f t="shared" si="30"/>
        <v>344</v>
      </c>
      <c r="BJ346" s="14"/>
    </row>
    <row r="347" spans="1:62" x14ac:dyDescent="0.25">
      <c r="A347" s="14">
        <f t="shared" si="29"/>
        <v>345</v>
      </c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4"/>
      <c r="AY347" s="1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>
        <f t="shared" si="30"/>
        <v>345</v>
      </c>
      <c r="BJ347" s="14"/>
    </row>
    <row r="348" spans="1:62" x14ac:dyDescent="0.25">
      <c r="A348" s="14">
        <f t="shared" si="29"/>
        <v>346</v>
      </c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4"/>
      <c r="AY348" s="1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>
        <f t="shared" si="30"/>
        <v>346</v>
      </c>
      <c r="BJ348" s="14"/>
    </row>
    <row r="349" spans="1:62" x14ac:dyDescent="0.25">
      <c r="A349" s="14">
        <f t="shared" si="29"/>
        <v>347</v>
      </c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4"/>
      <c r="AY349" s="1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>
        <f t="shared" si="30"/>
        <v>347</v>
      </c>
      <c r="BJ349" s="14"/>
    </row>
    <row r="350" spans="1:62" x14ac:dyDescent="0.25">
      <c r="A350" s="14">
        <f t="shared" si="29"/>
        <v>348</v>
      </c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4"/>
      <c r="AY350" s="1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>
        <f t="shared" si="30"/>
        <v>348</v>
      </c>
      <c r="BJ350" s="14"/>
    </row>
    <row r="351" spans="1:62" x14ac:dyDescent="0.25">
      <c r="A351" s="14">
        <f t="shared" si="29"/>
        <v>349</v>
      </c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4"/>
      <c r="AY351" s="1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>
        <f t="shared" si="30"/>
        <v>349</v>
      </c>
      <c r="BJ351" s="14"/>
    </row>
    <row r="352" spans="1:62" x14ac:dyDescent="0.25">
      <c r="A352" s="14">
        <f t="shared" si="29"/>
        <v>350</v>
      </c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4"/>
      <c r="AY352" s="1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>
        <f t="shared" si="30"/>
        <v>350</v>
      </c>
      <c r="BJ352" s="14"/>
    </row>
    <row r="353" spans="1:62" x14ac:dyDescent="0.25">
      <c r="A353" s="14">
        <f t="shared" ref="A353:A371" si="31">+A352+1</f>
        <v>351</v>
      </c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4"/>
      <c r="AY353" s="1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>
        <f t="shared" si="30"/>
        <v>351</v>
      </c>
      <c r="BJ353" s="14"/>
    </row>
    <row r="354" spans="1:62" x14ac:dyDescent="0.25">
      <c r="A354" s="14">
        <f t="shared" si="31"/>
        <v>352</v>
      </c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4"/>
      <c r="AY354" s="1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>
        <f t="shared" si="30"/>
        <v>352</v>
      </c>
      <c r="BJ354" s="14"/>
    </row>
    <row r="355" spans="1:62" x14ac:dyDescent="0.25">
      <c r="A355" s="14">
        <f t="shared" si="31"/>
        <v>353</v>
      </c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4"/>
      <c r="AY355" s="1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>
        <f t="shared" si="30"/>
        <v>353</v>
      </c>
      <c r="BJ355" s="14"/>
    </row>
    <row r="356" spans="1:62" x14ac:dyDescent="0.25">
      <c r="A356" s="14">
        <f t="shared" si="31"/>
        <v>354</v>
      </c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4"/>
      <c r="AY356" s="1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>
        <f t="shared" si="30"/>
        <v>354</v>
      </c>
      <c r="BJ356" s="14"/>
    </row>
    <row r="357" spans="1:62" x14ac:dyDescent="0.25">
      <c r="A357" s="14">
        <f t="shared" si="31"/>
        <v>355</v>
      </c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4"/>
      <c r="AY357" s="1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>
        <f t="shared" si="30"/>
        <v>355</v>
      </c>
      <c r="BJ357" s="14"/>
    </row>
    <row r="358" spans="1:62" x14ac:dyDescent="0.25">
      <c r="A358" s="14">
        <f t="shared" si="31"/>
        <v>356</v>
      </c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4"/>
      <c r="AY358" s="1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>
        <f t="shared" si="30"/>
        <v>356</v>
      </c>
      <c r="BJ358" s="14"/>
    </row>
    <row r="359" spans="1:62" x14ac:dyDescent="0.25">
      <c r="A359" s="14">
        <f t="shared" si="31"/>
        <v>357</v>
      </c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4"/>
      <c r="AY359" s="1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>
        <f t="shared" si="30"/>
        <v>357</v>
      </c>
      <c r="BJ359" s="14"/>
    </row>
    <row r="360" spans="1:62" x14ac:dyDescent="0.25">
      <c r="A360" s="14">
        <f t="shared" si="31"/>
        <v>358</v>
      </c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4"/>
      <c r="AY360" s="1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>
        <f t="shared" si="30"/>
        <v>358</v>
      </c>
      <c r="BJ360" s="14"/>
    </row>
    <row r="361" spans="1:62" x14ac:dyDescent="0.25">
      <c r="A361" s="14">
        <f t="shared" si="31"/>
        <v>359</v>
      </c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4"/>
      <c r="AY361" s="1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>
        <f t="shared" si="30"/>
        <v>359</v>
      </c>
      <c r="BJ361" s="14"/>
    </row>
    <row r="362" spans="1:62" x14ac:dyDescent="0.25">
      <c r="A362" s="14">
        <f t="shared" si="31"/>
        <v>360</v>
      </c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4"/>
      <c r="AY362" s="1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>
        <f t="shared" si="30"/>
        <v>360</v>
      </c>
      <c r="BJ362" s="14"/>
    </row>
    <row r="363" spans="1:62" x14ac:dyDescent="0.25">
      <c r="A363" s="14">
        <f t="shared" si="31"/>
        <v>361</v>
      </c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4"/>
      <c r="AY363" s="1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>
        <f t="shared" si="30"/>
        <v>361</v>
      </c>
      <c r="BJ363" s="14"/>
    </row>
    <row r="364" spans="1:62" x14ac:dyDescent="0.25">
      <c r="A364" s="14">
        <f t="shared" si="31"/>
        <v>362</v>
      </c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4"/>
      <c r="AY364" s="1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>
        <f t="shared" si="30"/>
        <v>362</v>
      </c>
      <c r="BJ364" s="14"/>
    </row>
    <row r="365" spans="1:62" x14ac:dyDescent="0.25">
      <c r="A365" s="14">
        <f t="shared" si="31"/>
        <v>363</v>
      </c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4"/>
      <c r="AY365" s="1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>
        <f t="shared" si="30"/>
        <v>363</v>
      </c>
      <c r="BJ365" s="14"/>
    </row>
    <row r="366" spans="1:62" x14ac:dyDescent="0.25">
      <c r="A366" s="14">
        <f t="shared" si="31"/>
        <v>364</v>
      </c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4"/>
      <c r="AY366" s="1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>
        <f t="shared" si="30"/>
        <v>364</v>
      </c>
      <c r="BJ366" s="14"/>
    </row>
    <row r="367" spans="1:62" x14ac:dyDescent="0.25">
      <c r="A367" s="14">
        <f t="shared" si="31"/>
        <v>365</v>
      </c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4"/>
      <c r="AY367" s="1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>
        <f t="shared" si="30"/>
        <v>365</v>
      </c>
      <c r="BJ367" s="14"/>
    </row>
    <row r="368" spans="1:62" x14ac:dyDescent="0.25">
      <c r="A368" s="14">
        <f t="shared" si="31"/>
        <v>366</v>
      </c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4"/>
      <c r="AY368" s="1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>
        <f t="shared" si="30"/>
        <v>366</v>
      </c>
      <c r="BJ368" s="14"/>
    </row>
    <row r="369" spans="1:62" x14ac:dyDescent="0.25">
      <c r="A369" s="14">
        <f t="shared" si="31"/>
        <v>367</v>
      </c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4"/>
      <c r="AY369" s="1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>
        <f t="shared" si="30"/>
        <v>367</v>
      </c>
      <c r="BJ369" s="14"/>
    </row>
    <row r="370" spans="1:62" x14ac:dyDescent="0.25">
      <c r="A370" s="14">
        <f t="shared" si="31"/>
        <v>368</v>
      </c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4"/>
      <c r="AY370" s="1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>
        <f t="shared" si="30"/>
        <v>368</v>
      </c>
      <c r="BJ370" s="14"/>
    </row>
    <row r="371" spans="1:62" x14ac:dyDescent="0.25">
      <c r="A371" s="14">
        <f t="shared" si="31"/>
        <v>369</v>
      </c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4"/>
      <c r="AY371" s="1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>
        <f t="shared" si="30"/>
        <v>369</v>
      </c>
      <c r="BJ371" s="14"/>
    </row>
    <row r="372" spans="1:62" x14ac:dyDescent="0.25">
      <c r="A372" s="14">
        <f>+A371+1</f>
        <v>370</v>
      </c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4"/>
      <c r="AY372" s="1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>
        <f t="shared" si="30"/>
        <v>370</v>
      </c>
      <c r="BJ372" s="14"/>
    </row>
    <row r="373" spans="1:62" x14ac:dyDescent="0.25">
      <c r="A373" s="14">
        <f t="shared" ref="A373:A436" si="32">+A372+1</f>
        <v>371</v>
      </c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4"/>
      <c r="AY373" s="1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>
        <f t="shared" si="30"/>
        <v>371</v>
      </c>
      <c r="BJ373" s="14"/>
    </row>
    <row r="374" spans="1:62" x14ac:dyDescent="0.25">
      <c r="A374" s="14">
        <f t="shared" si="32"/>
        <v>372</v>
      </c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4"/>
      <c r="AY374" s="1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>
        <f t="shared" si="30"/>
        <v>372</v>
      </c>
      <c r="BJ374" s="14"/>
    </row>
    <row r="375" spans="1:62" x14ac:dyDescent="0.25">
      <c r="A375" s="14">
        <f t="shared" si="32"/>
        <v>373</v>
      </c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4"/>
      <c r="AY375" s="1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>
        <f t="shared" si="30"/>
        <v>373</v>
      </c>
      <c r="BJ375" s="14"/>
    </row>
    <row r="376" spans="1:62" x14ac:dyDescent="0.25">
      <c r="A376" s="14">
        <f t="shared" si="32"/>
        <v>374</v>
      </c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4"/>
      <c r="AY376" s="1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>
        <f t="shared" si="30"/>
        <v>374</v>
      </c>
      <c r="BJ376" s="14"/>
    </row>
    <row r="377" spans="1:62" x14ac:dyDescent="0.25">
      <c r="A377" s="14">
        <f t="shared" si="32"/>
        <v>375</v>
      </c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4"/>
      <c r="AY377" s="1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>
        <f t="shared" si="30"/>
        <v>375</v>
      </c>
      <c r="BJ377" s="14"/>
    </row>
    <row r="378" spans="1:62" x14ac:dyDescent="0.25">
      <c r="A378" s="14">
        <f t="shared" si="32"/>
        <v>376</v>
      </c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4"/>
      <c r="AY378" s="1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>
        <f t="shared" si="30"/>
        <v>376</v>
      </c>
      <c r="BJ378" s="14"/>
    </row>
    <row r="379" spans="1:62" x14ac:dyDescent="0.25">
      <c r="A379" s="14">
        <f t="shared" si="32"/>
        <v>377</v>
      </c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4"/>
      <c r="AY379" s="1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>
        <f t="shared" si="30"/>
        <v>377</v>
      </c>
      <c r="BJ379" s="14"/>
    </row>
    <row r="380" spans="1:62" x14ac:dyDescent="0.25">
      <c r="A380" s="14">
        <f t="shared" si="32"/>
        <v>378</v>
      </c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4"/>
      <c r="AY380" s="1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>
        <f t="shared" si="30"/>
        <v>378</v>
      </c>
      <c r="BJ380" s="14"/>
    </row>
    <row r="381" spans="1:62" x14ac:dyDescent="0.25">
      <c r="A381" s="14">
        <f t="shared" si="32"/>
        <v>379</v>
      </c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4"/>
      <c r="AY381" s="1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>
        <f t="shared" si="30"/>
        <v>379</v>
      </c>
      <c r="BJ381" s="14"/>
    </row>
    <row r="382" spans="1:62" x14ac:dyDescent="0.25">
      <c r="A382" s="14">
        <f t="shared" si="32"/>
        <v>380</v>
      </c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4"/>
      <c r="AY382" s="1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>
        <f t="shared" si="30"/>
        <v>380</v>
      </c>
      <c r="BJ382" s="14"/>
    </row>
    <row r="383" spans="1:62" x14ac:dyDescent="0.25">
      <c r="A383" s="14">
        <f t="shared" si="32"/>
        <v>381</v>
      </c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4"/>
      <c r="AY383" s="1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>
        <f t="shared" si="30"/>
        <v>381</v>
      </c>
      <c r="BJ383" s="14"/>
    </row>
    <row r="384" spans="1:62" x14ac:dyDescent="0.25">
      <c r="A384" s="14">
        <f t="shared" si="32"/>
        <v>382</v>
      </c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4"/>
      <c r="AY384" s="1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>
        <f t="shared" si="30"/>
        <v>382</v>
      </c>
      <c r="BJ384" s="14"/>
    </row>
    <row r="385" spans="1:62" x14ac:dyDescent="0.25">
      <c r="A385" s="14">
        <f t="shared" si="32"/>
        <v>383</v>
      </c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4"/>
      <c r="AY385" s="1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>
        <f t="shared" si="30"/>
        <v>383</v>
      </c>
      <c r="BJ385" s="14"/>
    </row>
    <row r="386" spans="1:62" x14ac:dyDescent="0.25">
      <c r="A386" s="14">
        <f t="shared" si="32"/>
        <v>384</v>
      </c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4"/>
      <c r="AY386" s="1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>
        <f t="shared" si="30"/>
        <v>384</v>
      </c>
      <c r="BJ386" s="14"/>
    </row>
    <row r="387" spans="1:62" x14ac:dyDescent="0.25">
      <c r="A387" s="14">
        <f t="shared" si="32"/>
        <v>385</v>
      </c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4"/>
      <c r="AY387" s="1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>
        <f t="shared" si="30"/>
        <v>385</v>
      </c>
      <c r="BJ387" s="14"/>
    </row>
    <row r="388" spans="1:62" x14ac:dyDescent="0.25">
      <c r="A388" s="14">
        <f t="shared" si="32"/>
        <v>386</v>
      </c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4"/>
      <c r="AY388" s="1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>
        <f t="shared" si="30"/>
        <v>386</v>
      </c>
      <c r="BJ388" s="14"/>
    </row>
    <row r="389" spans="1:62" x14ac:dyDescent="0.25">
      <c r="A389" s="14">
        <f t="shared" si="32"/>
        <v>387</v>
      </c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4"/>
      <c r="AY389" s="1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>
        <f t="shared" si="30"/>
        <v>387</v>
      </c>
      <c r="BJ389" s="14"/>
    </row>
    <row r="390" spans="1:62" x14ac:dyDescent="0.25">
      <c r="A390" s="14">
        <f t="shared" si="32"/>
        <v>388</v>
      </c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4"/>
      <c r="AY390" s="1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>
        <f t="shared" ref="BI390:BI453" si="33">+BI389+1</f>
        <v>388</v>
      </c>
      <c r="BJ390" s="14"/>
    </row>
    <row r="391" spans="1:62" x14ac:dyDescent="0.25">
      <c r="A391" s="14">
        <f t="shared" si="32"/>
        <v>389</v>
      </c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4"/>
      <c r="AY391" s="1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>
        <f t="shared" si="33"/>
        <v>389</v>
      </c>
      <c r="BJ391" s="14"/>
    </row>
    <row r="392" spans="1:62" x14ac:dyDescent="0.25">
      <c r="A392" s="14">
        <f t="shared" si="32"/>
        <v>390</v>
      </c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4"/>
      <c r="AY392" s="1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>
        <f t="shared" si="33"/>
        <v>390</v>
      </c>
      <c r="BJ392" s="14"/>
    </row>
    <row r="393" spans="1:62" x14ac:dyDescent="0.25">
      <c r="A393" s="14">
        <f t="shared" si="32"/>
        <v>391</v>
      </c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4"/>
      <c r="AY393" s="1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>
        <f t="shared" si="33"/>
        <v>391</v>
      </c>
      <c r="BJ393" s="14"/>
    </row>
    <row r="394" spans="1:62" x14ac:dyDescent="0.25">
      <c r="A394" s="14">
        <f t="shared" si="32"/>
        <v>392</v>
      </c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4"/>
      <c r="AY394" s="1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>
        <f t="shared" si="33"/>
        <v>392</v>
      </c>
      <c r="BJ394" s="14"/>
    </row>
    <row r="395" spans="1:62" x14ac:dyDescent="0.25">
      <c r="A395" s="14">
        <f t="shared" si="32"/>
        <v>393</v>
      </c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4"/>
      <c r="AY395" s="1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>
        <f t="shared" si="33"/>
        <v>393</v>
      </c>
      <c r="BJ395" s="14"/>
    </row>
    <row r="396" spans="1:62" x14ac:dyDescent="0.25">
      <c r="A396" s="14">
        <f t="shared" si="32"/>
        <v>394</v>
      </c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4"/>
      <c r="AY396" s="1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>
        <f t="shared" si="33"/>
        <v>394</v>
      </c>
      <c r="BJ396" s="14"/>
    </row>
    <row r="397" spans="1:62" x14ac:dyDescent="0.25">
      <c r="A397" s="14">
        <f t="shared" si="32"/>
        <v>395</v>
      </c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4"/>
      <c r="AY397" s="1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>
        <f t="shared" si="33"/>
        <v>395</v>
      </c>
      <c r="BJ397" s="14"/>
    </row>
    <row r="398" spans="1:62" x14ac:dyDescent="0.25">
      <c r="A398" s="14">
        <f t="shared" si="32"/>
        <v>396</v>
      </c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4"/>
      <c r="AY398" s="1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>
        <f t="shared" si="33"/>
        <v>396</v>
      </c>
      <c r="BJ398" s="14"/>
    </row>
    <row r="399" spans="1:62" x14ac:dyDescent="0.25">
      <c r="A399" s="14">
        <f t="shared" si="32"/>
        <v>397</v>
      </c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4"/>
      <c r="AY399" s="1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>
        <f t="shared" si="33"/>
        <v>397</v>
      </c>
      <c r="BJ399" s="14"/>
    </row>
    <row r="400" spans="1:62" x14ac:dyDescent="0.25">
      <c r="A400" s="14">
        <f t="shared" si="32"/>
        <v>398</v>
      </c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4"/>
      <c r="AY400" s="1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>
        <f t="shared" si="33"/>
        <v>398</v>
      </c>
      <c r="BJ400" s="14"/>
    </row>
    <row r="401" spans="1:62" x14ac:dyDescent="0.25">
      <c r="A401" s="14">
        <f t="shared" si="32"/>
        <v>399</v>
      </c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4"/>
      <c r="AY401" s="1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>
        <f t="shared" si="33"/>
        <v>399</v>
      </c>
      <c r="BJ401" s="14"/>
    </row>
    <row r="402" spans="1:62" x14ac:dyDescent="0.25">
      <c r="A402" s="14">
        <f t="shared" si="32"/>
        <v>400</v>
      </c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4"/>
      <c r="AY402" s="1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>
        <f t="shared" si="33"/>
        <v>400</v>
      </c>
      <c r="BJ402" s="14"/>
    </row>
    <row r="403" spans="1:62" x14ac:dyDescent="0.25">
      <c r="A403" s="14">
        <f t="shared" si="32"/>
        <v>401</v>
      </c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4"/>
      <c r="AY403" s="1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>
        <f t="shared" si="33"/>
        <v>401</v>
      </c>
      <c r="BJ403" s="14"/>
    </row>
    <row r="404" spans="1:62" x14ac:dyDescent="0.25">
      <c r="A404" s="14">
        <f t="shared" si="32"/>
        <v>402</v>
      </c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4"/>
      <c r="AY404" s="1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>
        <f t="shared" si="33"/>
        <v>402</v>
      </c>
      <c r="BJ404" s="14"/>
    </row>
    <row r="405" spans="1:62" x14ac:dyDescent="0.25">
      <c r="A405" s="14">
        <f t="shared" si="32"/>
        <v>403</v>
      </c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4"/>
      <c r="AY405" s="1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>
        <f t="shared" si="33"/>
        <v>403</v>
      </c>
      <c r="BJ405" s="14"/>
    </row>
    <row r="406" spans="1:62" x14ac:dyDescent="0.25">
      <c r="A406" s="14">
        <f t="shared" si="32"/>
        <v>404</v>
      </c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4"/>
      <c r="AY406" s="1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>
        <f t="shared" si="33"/>
        <v>404</v>
      </c>
      <c r="BJ406" s="14"/>
    </row>
    <row r="407" spans="1:62" x14ac:dyDescent="0.25">
      <c r="A407" s="14">
        <f t="shared" si="32"/>
        <v>405</v>
      </c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4"/>
      <c r="AY407" s="1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>
        <f t="shared" si="33"/>
        <v>405</v>
      </c>
      <c r="BJ407" s="14"/>
    </row>
    <row r="408" spans="1:62" x14ac:dyDescent="0.25">
      <c r="A408" s="14">
        <f t="shared" si="32"/>
        <v>406</v>
      </c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4"/>
      <c r="AY408" s="1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>
        <f t="shared" si="33"/>
        <v>406</v>
      </c>
      <c r="BJ408" s="14"/>
    </row>
    <row r="409" spans="1:62" x14ac:dyDescent="0.25">
      <c r="A409" s="14">
        <f t="shared" si="32"/>
        <v>407</v>
      </c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4"/>
      <c r="AY409" s="1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>
        <f t="shared" si="33"/>
        <v>407</v>
      </c>
      <c r="BJ409" s="14"/>
    </row>
    <row r="410" spans="1:62" x14ac:dyDescent="0.25">
      <c r="A410" s="14">
        <f t="shared" si="32"/>
        <v>408</v>
      </c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4"/>
      <c r="AY410" s="1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>
        <f t="shared" si="33"/>
        <v>408</v>
      </c>
      <c r="BJ410" s="14"/>
    </row>
    <row r="411" spans="1:62" x14ac:dyDescent="0.25">
      <c r="A411" s="14">
        <f t="shared" si="32"/>
        <v>409</v>
      </c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4"/>
      <c r="AY411" s="1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>
        <f t="shared" si="33"/>
        <v>409</v>
      </c>
      <c r="BJ411" s="14"/>
    </row>
    <row r="412" spans="1:62" x14ac:dyDescent="0.25">
      <c r="A412" s="14">
        <f t="shared" si="32"/>
        <v>410</v>
      </c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4"/>
      <c r="AY412" s="1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>
        <f t="shared" si="33"/>
        <v>410</v>
      </c>
      <c r="BJ412" s="14"/>
    </row>
    <row r="413" spans="1:62" x14ac:dyDescent="0.25">
      <c r="A413" s="14">
        <f t="shared" si="32"/>
        <v>411</v>
      </c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4"/>
      <c r="AY413" s="1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>
        <f t="shared" si="33"/>
        <v>411</v>
      </c>
      <c r="BJ413" s="14"/>
    </row>
    <row r="414" spans="1:62" x14ac:dyDescent="0.25">
      <c r="A414" s="14">
        <f t="shared" si="32"/>
        <v>412</v>
      </c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4"/>
      <c r="AY414" s="1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>
        <f t="shared" si="33"/>
        <v>412</v>
      </c>
      <c r="BJ414" s="14"/>
    </row>
    <row r="415" spans="1:62" x14ac:dyDescent="0.25">
      <c r="A415" s="14">
        <f t="shared" si="32"/>
        <v>413</v>
      </c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4"/>
      <c r="AY415" s="1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>
        <f t="shared" si="33"/>
        <v>413</v>
      </c>
      <c r="BJ415" s="14"/>
    </row>
    <row r="416" spans="1:62" x14ac:dyDescent="0.25">
      <c r="A416" s="14">
        <f t="shared" si="32"/>
        <v>414</v>
      </c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4"/>
      <c r="AY416" s="1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>
        <f t="shared" si="33"/>
        <v>414</v>
      </c>
      <c r="BJ416" s="14"/>
    </row>
    <row r="417" spans="1:62" x14ac:dyDescent="0.25">
      <c r="A417" s="14">
        <f t="shared" si="32"/>
        <v>415</v>
      </c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4"/>
      <c r="AY417" s="1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>
        <f t="shared" si="33"/>
        <v>415</v>
      </c>
      <c r="BJ417" s="14"/>
    </row>
    <row r="418" spans="1:62" x14ac:dyDescent="0.25">
      <c r="A418" s="14">
        <f t="shared" si="32"/>
        <v>416</v>
      </c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4"/>
      <c r="AY418" s="1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>
        <f t="shared" si="33"/>
        <v>416</v>
      </c>
      <c r="BJ418" s="14"/>
    </row>
    <row r="419" spans="1:62" x14ac:dyDescent="0.25">
      <c r="A419" s="14">
        <f t="shared" si="32"/>
        <v>417</v>
      </c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4"/>
      <c r="AY419" s="1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>
        <f t="shared" si="33"/>
        <v>417</v>
      </c>
      <c r="BJ419" s="14"/>
    </row>
    <row r="420" spans="1:62" x14ac:dyDescent="0.25">
      <c r="A420" s="14">
        <f t="shared" si="32"/>
        <v>418</v>
      </c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4"/>
      <c r="AY420" s="1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>
        <f t="shared" si="33"/>
        <v>418</v>
      </c>
      <c r="BJ420" s="14"/>
    </row>
    <row r="421" spans="1:62" x14ac:dyDescent="0.25">
      <c r="A421" s="14">
        <f t="shared" si="32"/>
        <v>419</v>
      </c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4"/>
      <c r="AY421" s="1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>
        <f t="shared" si="33"/>
        <v>419</v>
      </c>
      <c r="BJ421" s="14"/>
    </row>
    <row r="422" spans="1:62" x14ac:dyDescent="0.25">
      <c r="A422" s="14">
        <f t="shared" si="32"/>
        <v>420</v>
      </c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4"/>
      <c r="AY422" s="1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>
        <f t="shared" si="33"/>
        <v>420</v>
      </c>
      <c r="BJ422" s="14"/>
    </row>
    <row r="423" spans="1:62" x14ac:dyDescent="0.25">
      <c r="A423" s="14">
        <f t="shared" si="32"/>
        <v>421</v>
      </c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4"/>
      <c r="AY423" s="1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>
        <f t="shared" si="33"/>
        <v>421</v>
      </c>
      <c r="BJ423" s="14"/>
    </row>
    <row r="424" spans="1:62" x14ac:dyDescent="0.25">
      <c r="A424" s="14">
        <f t="shared" si="32"/>
        <v>422</v>
      </c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4"/>
      <c r="AY424" s="1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>
        <f t="shared" si="33"/>
        <v>422</v>
      </c>
      <c r="BJ424" s="14"/>
    </row>
    <row r="425" spans="1:62" x14ac:dyDescent="0.25">
      <c r="A425" s="14">
        <f t="shared" si="32"/>
        <v>423</v>
      </c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4"/>
      <c r="AY425" s="1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>
        <f t="shared" si="33"/>
        <v>423</v>
      </c>
      <c r="BJ425" s="14"/>
    </row>
    <row r="426" spans="1:62" x14ac:dyDescent="0.25">
      <c r="A426" s="14">
        <f t="shared" si="32"/>
        <v>424</v>
      </c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4"/>
      <c r="AY426" s="1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>
        <f t="shared" si="33"/>
        <v>424</v>
      </c>
      <c r="BJ426" s="14"/>
    </row>
    <row r="427" spans="1:62" x14ac:dyDescent="0.25">
      <c r="A427" s="14">
        <f t="shared" si="32"/>
        <v>425</v>
      </c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4"/>
      <c r="AY427" s="1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>
        <f t="shared" si="33"/>
        <v>425</v>
      </c>
      <c r="BJ427" s="14"/>
    </row>
    <row r="428" spans="1:62" x14ac:dyDescent="0.25">
      <c r="A428" s="14">
        <f t="shared" si="32"/>
        <v>426</v>
      </c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4"/>
      <c r="AY428" s="1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>
        <f t="shared" si="33"/>
        <v>426</v>
      </c>
      <c r="BJ428" s="14"/>
    </row>
    <row r="429" spans="1:62" x14ac:dyDescent="0.25">
      <c r="A429" s="14">
        <f t="shared" si="32"/>
        <v>427</v>
      </c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4"/>
      <c r="AY429" s="1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>
        <f t="shared" si="33"/>
        <v>427</v>
      </c>
      <c r="BJ429" s="14"/>
    </row>
    <row r="430" spans="1:62" x14ac:dyDescent="0.25">
      <c r="A430" s="14">
        <f t="shared" si="32"/>
        <v>428</v>
      </c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4"/>
      <c r="AY430" s="1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>
        <f t="shared" si="33"/>
        <v>428</v>
      </c>
      <c r="BJ430" s="14"/>
    </row>
    <row r="431" spans="1:62" x14ac:dyDescent="0.25">
      <c r="A431" s="14">
        <f t="shared" si="32"/>
        <v>429</v>
      </c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4"/>
      <c r="AY431" s="1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>
        <f t="shared" si="33"/>
        <v>429</v>
      </c>
      <c r="BJ431" s="14"/>
    </row>
    <row r="432" spans="1:62" x14ac:dyDescent="0.25">
      <c r="A432" s="14">
        <f t="shared" si="32"/>
        <v>430</v>
      </c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4"/>
      <c r="AY432" s="1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>
        <f t="shared" si="33"/>
        <v>430</v>
      </c>
      <c r="BJ432" s="14"/>
    </row>
    <row r="433" spans="1:62" x14ac:dyDescent="0.25">
      <c r="A433" s="14">
        <f t="shared" si="32"/>
        <v>431</v>
      </c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4"/>
      <c r="AY433" s="1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>
        <f t="shared" si="33"/>
        <v>431</v>
      </c>
      <c r="BJ433" s="14"/>
    </row>
    <row r="434" spans="1:62" x14ac:dyDescent="0.25">
      <c r="A434" s="14">
        <f t="shared" si="32"/>
        <v>432</v>
      </c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4"/>
      <c r="AY434" s="1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>
        <f t="shared" si="33"/>
        <v>432</v>
      </c>
      <c r="BJ434" s="14"/>
    </row>
    <row r="435" spans="1:62" x14ac:dyDescent="0.25">
      <c r="A435" s="14">
        <f t="shared" si="32"/>
        <v>433</v>
      </c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4"/>
      <c r="AY435" s="1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>
        <f t="shared" si="33"/>
        <v>433</v>
      </c>
      <c r="BJ435" s="14"/>
    </row>
    <row r="436" spans="1:62" x14ac:dyDescent="0.25">
      <c r="A436" s="14">
        <f t="shared" si="32"/>
        <v>434</v>
      </c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4"/>
      <c r="AY436" s="1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>
        <f t="shared" si="33"/>
        <v>434</v>
      </c>
      <c r="BJ436" s="14"/>
    </row>
    <row r="437" spans="1:62" x14ac:dyDescent="0.25">
      <c r="A437" s="14">
        <f t="shared" ref="A437:A500" si="34">+A436+1</f>
        <v>435</v>
      </c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4"/>
      <c r="AY437" s="1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>
        <f t="shared" si="33"/>
        <v>435</v>
      </c>
      <c r="BJ437" s="14"/>
    </row>
    <row r="438" spans="1:62" x14ac:dyDescent="0.25">
      <c r="A438" s="14">
        <f t="shared" si="34"/>
        <v>436</v>
      </c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4"/>
      <c r="AY438" s="1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>
        <f t="shared" si="33"/>
        <v>436</v>
      </c>
      <c r="BJ438" s="14"/>
    </row>
    <row r="439" spans="1:62" x14ac:dyDescent="0.25">
      <c r="A439" s="14">
        <f t="shared" si="34"/>
        <v>437</v>
      </c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4"/>
      <c r="AY439" s="1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>
        <f t="shared" si="33"/>
        <v>437</v>
      </c>
      <c r="BJ439" s="14"/>
    </row>
    <row r="440" spans="1:62" x14ac:dyDescent="0.25">
      <c r="A440" s="14">
        <f t="shared" si="34"/>
        <v>438</v>
      </c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4"/>
      <c r="AY440" s="1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>
        <f t="shared" si="33"/>
        <v>438</v>
      </c>
      <c r="BJ440" s="14"/>
    </row>
    <row r="441" spans="1:62" x14ac:dyDescent="0.25">
      <c r="A441" s="14">
        <f t="shared" si="34"/>
        <v>439</v>
      </c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4"/>
      <c r="AY441" s="1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>
        <f t="shared" si="33"/>
        <v>439</v>
      </c>
      <c r="BJ441" s="14"/>
    </row>
    <row r="442" spans="1:62" x14ac:dyDescent="0.25">
      <c r="A442" s="14">
        <f t="shared" si="34"/>
        <v>440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4"/>
      <c r="AY442" s="1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>
        <f t="shared" si="33"/>
        <v>440</v>
      </c>
      <c r="BJ442" s="14"/>
    </row>
    <row r="443" spans="1:62" x14ac:dyDescent="0.25">
      <c r="A443" s="14">
        <f t="shared" si="34"/>
        <v>441</v>
      </c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4"/>
      <c r="AY443" s="1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>
        <f t="shared" si="33"/>
        <v>441</v>
      </c>
      <c r="BJ443" s="14"/>
    </row>
    <row r="444" spans="1:62" x14ac:dyDescent="0.25">
      <c r="A444" s="14">
        <f t="shared" si="34"/>
        <v>442</v>
      </c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4"/>
      <c r="AY444" s="1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>
        <f t="shared" si="33"/>
        <v>442</v>
      </c>
      <c r="BJ444" s="14"/>
    </row>
    <row r="445" spans="1:62" x14ac:dyDescent="0.25">
      <c r="A445" s="14">
        <f t="shared" si="34"/>
        <v>443</v>
      </c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4"/>
      <c r="AY445" s="1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>
        <f t="shared" si="33"/>
        <v>443</v>
      </c>
      <c r="BJ445" s="14"/>
    </row>
    <row r="446" spans="1:62" x14ac:dyDescent="0.25">
      <c r="A446" s="14">
        <f t="shared" si="34"/>
        <v>444</v>
      </c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4"/>
      <c r="AY446" s="1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>
        <f t="shared" si="33"/>
        <v>444</v>
      </c>
      <c r="BJ446" s="14"/>
    </row>
    <row r="447" spans="1:62" x14ac:dyDescent="0.25">
      <c r="A447" s="14">
        <f t="shared" si="34"/>
        <v>445</v>
      </c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4"/>
      <c r="AY447" s="1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>
        <f t="shared" si="33"/>
        <v>445</v>
      </c>
      <c r="BJ447" s="14"/>
    </row>
    <row r="448" spans="1:62" x14ac:dyDescent="0.25">
      <c r="A448" s="14">
        <f t="shared" si="34"/>
        <v>446</v>
      </c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4"/>
      <c r="AY448" s="1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>
        <f t="shared" si="33"/>
        <v>446</v>
      </c>
      <c r="BJ448" s="14"/>
    </row>
    <row r="449" spans="1:62" x14ac:dyDescent="0.25">
      <c r="A449" s="14">
        <f t="shared" si="34"/>
        <v>447</v>
      </c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4"/>
      <c r="AY449" s="1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>
        <f t="shared" si="33"/>
        <v>447</v>
      </c>
      <c r="BJ449" s="14"/>
    </row>
    <row r="450" spans="1:62" x14ac:dyDescent="0.25">
      <c r="A450" s="14">
        <f t="shared" si="34"/>
        <v>448</v>
      </c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4"/>
      <c r="AY450" s="1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>
        <f t="shared" si="33"/>
        <v>448</v>
      </c>
      <c r="BJ450" s="14"/>
    </row>
    <row r="451" spans="1:62" x14ac:dyDescent="0.25">
      <c r="A451" s="14">
        <f t="shared" si="34"/>
        <v>449</v>
      </c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4"/>
      <c r="AY451" s="1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>
        <f t="shared" si="33"/>
        <v>449</v>
      </c>
      <c r="BJ451" s="14"/>
    </row>
    <row r="452" spans="1:62" x14ac:dyDescent="0.25">
      <c r="A452" s="14">
        <f t="shared" si="34"/>
        <v>450</v>
      </c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4"/>
      <c r="AY452" s="1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>
        <f t="shared" si="33"/>
        <v>450</v>
      </c>
      <c r="BJ452" s="14"/>
    </row>
    <row r="453" spans="1:62" x14ac:dyDescent="0.25">
      <c r="A453" s="14">
        <f t="shared" si="34"/>
        <v>451</v>
      </c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4"/>
      <c r="AY453" s="1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>
        <f t="shared" si="33"/>
        <v>451</v>
      </c>
      <c r="BJ453" s="14"/>
    </row>
    <row r="454" spans="1:62" x14ac:dyDescent="0.25">
      <c r="A454" s="14">
        <f t="shared" si="34"/>
        <v>452</v>
      </c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4"/>
      <c r="AY454" s="1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>
        <f t="shared" ref="BI454:BI517" si="35">+BI453+1</f>
        <v>452</v>
      </c>
      <c r="BJ454" s="14"/>
    </row>
    <row r="455" spans="1:62" x14ac:dyDescent="0.25">
      <c r="A455" s="14">
        <f t="shared" si="34"/>
        <v>453</v>
      </c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4"/>
      <c r="AY455" s="1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>
        <f t="shared" si="35"/>
        <v>453</v>
      </c>
      <c r="BJ455" s="14"/>
    </row>
    <row r="456" spans="1:62" x14ac:dyDescent="0.25">
      <c r="A456" s="14">
        <f t="shared" si="34"/>
        <v>454</v>
      </c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4"/>
      <c r="AY456" s="1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>
        <f t="shared" si="35"/>
        <v>454</v>
      </c>
      <c r="BJ456" s="14"/>
    </row>
    <row r="457" spans="1:62" x14ac:dyDescent="0.25">
      <c r="A457" s="14">
        <f t="shared" si="34"/>
        <v>455</v>
      </c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4"/>
      <c r="AY457" s="1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>
        <f t="shared" si="35"/>
        <v>455</v>
      </c>
      <c r="BJ457" s="14"/>
    </row>
    <row r="458" spans="1:62" x14ac:dyDescent="0.25">
      <c r="A458" s="14">
        <f t="shared" si="34"/>
        <v>456</v>
      </c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4"/>
      <c r="AY458" s="1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>
        <f t="shared" si="35"/>
        <v>456</v>
      </c>
      <c r="BJ458" s="14"/>
    </row>
    <row r="459" spans="1:62" x14ac:dyDescent="0.25">
      <c r="A459" s="14">
        <f t="shared" si="34"/>
        <v>457</v>
      </c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4"/>
      <c r="AY459" s="1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>
        <f t="shared" si="35"/>
        <v>457</v>
      </c>
      <c r="BJ459" s="14"/>
    </row>
    <row r="460" spans="1:62" x14ac:dyDescent="0.25">
      <c r="A460" s="14">
        <f t="shared" si="34"/>
        <v>458</v>
      </c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4"/>
      <c r="AY460" s="1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>
        <f t="shared" si="35"/>
        <v>458</v>
      </c>
      <c r="BJ460" s="14"/>
    </row>
    <row r="461" spans="1:62" x14ac:dyDescent="0.25">
      <c r="A461" s="14">
        <f t="shared" si="34"/>
        <v>459</v>
      </c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4"/>
      <c r="AY461" s="1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>
        <f t="shared" si="35"/>
        <v>459</v>
      </c>
      <c r="BJ461" s="14"/>
    </row>
    <row r="462" spans="1:62" x14ac:dyDescent="0.25">
      <c r="A462" s="14">
        <f t="shared" si="34"/>
        <v>460</v>
      </c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4"/>
      <c r="AY462" s="1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>
        <f t="shared" si="35"/>
        <v>460</v>
      </c>
      <c r="BJ462" s="14"/>
    </row>
    <row r="463" spans="1:62" x14ac:dyDescent="0.25">
      <c r="A463" s="14">
        <f t="shared" si="34"/>
        <v>461</v>
      </c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4"/>
      <c r="AY463" s="1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>
        <f t="shared" si="35"/>
        <v>461</v>
      </c>
      <c r="BJ463" s="14"/>
    </row>
    <row r="464" spans="1:62" x14ac:dyDescent="0.25">
      <c r="A464" s="14">
        <f t="shared" si="34"/>
        <v>462</v>
      </c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4"/>
      <c r="AY464" s="1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>
        <f t="shared" si="35"/>
        <v>462</v>
      </c>
      <c r="BJ464" s="14"/>
    </row>
    <row r="465" spans="1:62" x14ac:dyDescent="0.25">
      <c r="A465" s="14">
        <f t="shared" si="34"/>
        <v>463</v>
      </c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4"/>
      <c r="AY465" s="1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>
        <f t="shared" si="35"/>
        <v>463</v>
      </c>
      <c r="BJ465" s="14"/>
    </row>
    <row r="466" spans="1:62" x14ac:dyDescent="0.25">
      <c r="A466" s="14">
        <f t="shared" si="34"/>
        <v>464</v>
      </c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4"/>
      <c r="AY466" s="1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>
        <f t="shared" si="35"/>
        <v>464</v>
      </c>
      <c r="BJ466" s="14"/>
    </row>
    <row r="467" spans="1:62" x14ac:dyDescent="0.25">
      <c r="A467" s="14">
        <f t="shared" si="34"/>
        <v>465</v>
      </c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4"/>
      <c r="AY467" s="1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>
        <f t="shared" si="35"/>
        <v>465</v>
      </c>
      <c r="BJ467" s="14"/>
    </row>
    <row r="468" spans="1:62" x14ac:dyDescent="0.25">
      <c r="A468" s="14">
        <f t="shared" si="34"/>
        <v>466</v>
      </c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4"/>
      <c r="AY468" s="1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>
        <f t="shared" si="35"/>
        <v>466</v>
      </c>
      <c r="BJ468" s="14"/>
    </row>
    <row r="469" spans="1:62" x14ac:dyDescent="0.25">
      <c r="A469" s="14">
        <f t="shared" si="34"/>
        <v>467</v>
      </c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4"/>
      <c r="AY469" s="1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>
        <f t="shared" si="35"/>
        <v>467</v>
      </c>
      <c r="BJ469" s="14"/>
    </row>
    <row r="470" spans="1:62" x14ac:dyDescent="0.25">
      <c r="A470" s="14">
        <f t="shared" si="34"/>
        <v>468</v>
      </c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4"/>
      <c r="AY470" s="1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>
        <f t="shared" si="35"/>
        <v>468</v>
      </c>
      <c r="BJ470" s="14"/>
    </row>
    <row r="471" spans="1:62" x14ac:dyDescent="0.25">
      <c r="A471" s="14">
        <f t="shared" si="34"/>
        <v>469</v>
      </c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4"/>
      <c r="AY471" s="1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>
        <f t="shared" si="35"/>
        <v>469</v>
      </c>
      <c r="BJ471" s="14"/>
    </row>
    <row r="472" spans="1:62" x14ac:dyDescent="0.25">
      <c r="A472" s="14">
        <f t="shared" si="34"/>
        <v>470</v>
      </c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4"/>
      <c r="AY472" s="1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>
        <f t="shared" si="35"/>
        <v>470</v>
      </c>
      <c r="BJ472" s="14"/>
    </row>
    <row r="473" spans="1:62" x14ac:dyDescent="0.25">
      <c r="A473" s="14">
        <f t="shared" si="34"/>
        <v>471</v>
      </c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4"/>
      <c r="AY473" s="1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>
        <f t="shared" si="35"/>
        <v>471</v>
      </c>
      <c r="BJ473" s="14"/>
    </row>
    <row r="474" spans="1:62" x14ac:dyDescent="0.25">
      <c r="A474" s="14">
        <f t="shared" si="34"/>
        <v>472</v>
      </c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4"/>
      <c r="AY474" s="1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>
        <f t="shared" si="35"/>
        <v>472</v>
      </c>
      <c r="BJ474" s="14"/>
    </row>
    <row r="475" spans="1:62" x14ac:dyDescent="0.25">
      <c r="A475" s="14">
        <f t="shared" si="34"/>
        <v>473</v>
      </c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4"/>
      <c r="AY475" s="1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>
        <f t="shared" si="35"/>
        <v>473</v>
      </c>
      <c r="BJ475" s="14"/>
    </row>
    <row r="476" spans="1:62" x14ac:dyDescent="0.25">
      <c r="A476" s="14">
        <f t="shared" si="34"/>
        <v>474</v>
      </c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4"/>
      <c r="AY476" s="1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>
        <f t="shared" si="35"/>
        <v>474</v>
      </c>
      <c r="BJ476" s="14"/>
    </row>
    <row r="477" spans="1:62" x14ac:dyDescent="0.25">
      <c r="A477" s="14">
        <f t="shared" si="34"/>
        <v>475</v>
      </c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4"/>
      <c r="AY477" s="1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>
        <f t="shared" si="35"/>
        <v>475</v>
      </c>
      <c r="BJ477" s="14"/>
    </row>
    <row r="478" spans="1:62" x14ac:dyDescent="0.25">
      <c r="A478" s="14">
        <f t="shared" si="34"/>
        <v>476</v>
      </c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4"/>
      <c r="AY478" s="1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>
        <f t="shared" si="35"/>
        <v>476</v>
      </c>
      <c r="BJ478" s="14"/>
    </row>
    <row r="479" spans="1:62" x14ac:dyDescent="0.25">
      <c r="A479" s="14">
        <f t="shared" si="34"/>
        <v>477</v>
      </c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4"/>
      <c r="AY479" s="1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>
        <f t="shared" si="35"/>
        <v>477</v>
      </c>
      <c r="BJ479" s="14"/>
    </row>
    <row r="480" spans="1:62" x14ac:dyDescent="0.25">
      <c r="A480" s="14">
        <f t="shared" si="34"/>
        <v>478</v>
      </c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4"/>
      <c r="AY480" s="1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>
        <f t="shared" si="35"/>
        <v>478</v>
      </c>
      <c r="BJ480" s="14"/>
    </row>
    <row r="481" spans="1:62" x14ac:dyDescent="0.25">
      <c r="A481" s="14">
        <f t="shared" si="34"/>
        <v>479</v>
      </c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4"/>
      <c r="AY481" s="1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>
        <f t="shared" si="35"/>
        <v>479</v>
      </c>
      <c r="BJ481" s="14"/>
    </row>
    <row r="482" spans="1:62" x14ac:dyDescent="0.25">
      <c r="A482" s="14">
        <f t="shared" si="34"/>
        <v>480</v>
      </c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4"/>
      <c r="AY482" s="1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>
        <f t="shared" si="35"/>
        <v>480</v>
      </c>
      <c r="BJ482" s="14"/>
    </row>
    <row r="483" spans="1:62" x14ac:dyDescent="0.25">
      <c r="A483" s="14">
        <f t="shared" si="34"/>
        <v>481</v>
      </c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4"/>
      <c r="AY483" s="1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>
        <f t="shared" si="35"/>
        <v>481</v>
      </c>
      <c r="BJ483" s="14"/>
    </row>
    <row r="484" spans="1:62" x14ac:dyDescent="0.25">
      <c r="A484" s="14">
        <f t="shared" si="34"/>
        <v>482</v>
      </c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4"/>
      <c r="AY484" s="1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>
        <f t="shared" si="35"/>
        <v>482</v>
      </c>
      <c r="BJ484" s="14"/>
    </row>
    <row r="485" spans="1:62" x14ac:dyDescent="0.25">
      <c r="A485" s="14">
        <f t="shared" si="34"/>
        <v>483</v>
      </c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4"/>
      <c r="AY485" s="1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>
        <f t="shared" si="35"/>
        <v>483</v>
      </c>
      <c r="BJ485" s="14"/>
    </row>
    <row r="486" spans="1:62" x14ac:dyDescent="0.25">
      <c r="A486" s="14">
        <f t="shared" si="34"/>
        <v>484</v>
      </c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4"/>
      <c r="AY486" s="1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>
        <f t="shared" si="35"/>
        <v>484</v>
      </c>
      <c r="BJ486" s="14"/>
    </row>
    <row r="487" spans="1:62" x14ac:dyDescent="0.25">
      <c r="A487" s="14">
        <f t="shared" si="34"/>
        <v>485</v>
      </c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4"/>
      <c r="AY487" s="1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>
        <f t="shared" si="35"/>
        <v>485</v>
      </c>
      <c r="BJ487" s="14"/>
    </row>
    <row r="488" spans="1:62" x14ac:dyDescent="0.25">
      <c r="A488" s="14">
        <f t="shared" si="34"/>
        <v>486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4"/>
      <c r="AY488" s="1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>
        <f t="shared" si="35"/>
        <v>486</v>
      </c>
      <c r="BJ488" s="14"/>
    </row>
    <row r="489" spans="1:62" x14ac:dyDescent="0.25">
      <c r="A489" s="14">
        <f t="shared" si="34"/>
        <v>487</v>
      </c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4"/>
      <c r="AY489" s="1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>
        <f t="shared" si="35"/>
        <v>487</v>
      </c>
      <c r="BJ489" s="14"/>
    </row>
    <row r="490" spans="1:62" x14ac:dyDescent="0.25">
      <c r="A490" s="14">
        <f t="shared" si="34"/>
        <v>488</v>
      </c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4"/>
      <c r="AY490" s="1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>
        <f t="shared" si="35"/>
        <v>488</v>
      </c>
      <c r="BJ490" s="14"/>
    </row>
    <row r="491" spans="1:62" x14ac:dyDescent="0.25">
      <c r="A491" s="14">
        <f t="shared" si="34"/>
        <v>489</v>
      </c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4"/>
      <c r="AY491" s="1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>
        <f t="shared" si="35"/>
        <v>489</v>
      </c>
      <c r="BJ491" s="14"/>
    </row>
    <row r="492" spans="1:62" x14ac:dyDescent="0.25">
      <c r="A492" s="14">
        <f t="shared" si="34"/>
        <v>490</v>
      </c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4"/>
      <c r="AY492" s="1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>
        <f t="shared" si="35"/>
        <v>490</v>
      </c>
      <c r="BJ492" s="14"/>
    </row>
    <row r="493" spans="1:62" x14ac:dyDescent="0.25">
      <c r="A493" s="14">
        <f t="shared" si="34"/>
        <v>491</v>
      </c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4"/>
      <c r="AY493" s="1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>
        <f t="shared" si="35"/>
        <v>491</v>
      </c>
      <c r="BJ493" s="14"/>
    </row>
    <row r="494" spans="1:62" x14ac:dyDescent="0.25">
      <c r="A494" s="14">
        <f t="shared" si="34"/>
        <v>492</v>
      </c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4"/>
      <c r="AY494" s="1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>
        <f t="shared" si="35"/>
        <v>492</v>
      </c>
      <c r="BJ494" s="14"/>
    </row>
    <row r="495" spans="1:62" x14ac:dyDescent="0.25">
      <c r="A495" s="14">
        <f t="shared" si="34"/>
        <v>493</v>
      </c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4"/>
      <c r="AY495" s="1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>
        <f t="shared" si="35"/>
        <v>493</v>
      </c>
      <c r="BJ495" s="14"/>
    </row>
    <row r="496" spans="1:62" x14ac:dyDescent="0.25">
      <c r="A496" s="14">
        <f t="shared" si="34"/>
        <v>494</v>
      </c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4"/>
      <c r="AY496" s="1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>
        <f t="shared" si="35"/>
        <v>494</v>
      </c>
      <c r="BJ496" s="14"/>
    </row>
    <row r="497" spans="1:62" x14ac:dyDescent="0.25">
      <c r="A497" s="14">
        <f t="shared" si="34"/>
        <v>495</v>
      </c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4"/>
      <c r="AY497" s="1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>
        <f t="shared" si="35"/>
        <v>495</v>
      </c>
      <c r="BJ497" s="14"/>
    </row>
    <row r="498" spans="1:62" x14ac:dyDescent="0.25">
      <c r="A498" s="14">
        <f t="shared" si="34"/>
        <v>496</v>
      </c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4"/>
      <c r="AY498" s="1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>
        <f t="shared" si="35"/>
        <v>496</v>
      </c>
      <c r="BJ498" s="14"/>
    </row>
    <row r="499" spans="1:62" x14ac:dyDescent="0.25">
      <c r="A499" s="14">
        <f t="shared" si="34"/>
        <v>497</v>
      </c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4"/>
      <c r="AY499" s="1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>
        <f t="shared" si="35"/>
        <v>497</v>
      </c>
      <c r="BJ499" s="14"/>
    </row>
    <row r="500" spans="1:62" x14ac:dyDescent="0.25">
      <c r="A500" s="14">
        <f t="shared" si="34"/>
        <v>498</v>
      </c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4"/>
      <c r="AY500" s="1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>
        <f t="shared" si="35"/>
        <v>498</v>
      </c>
      <c r="BJ500" s="14"/>
    </row>
    <row r="501" spans="1:62" x14ac:dyDescent="0.25">
      <c r="A501" s="14">
        <f t="shared" ref="A501:A564" si="36">+A500+1</f>
        <v>499</v>
      </c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4"/>
      <c r="AY501" s="1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>
        <f t="shared" si="35"/>
        <v>499</v>
      </c>
      <c r="BJ501" s="14"/>
    </row>
    <row r="502" spans="1:62" x14ac:dyDescent="0.25">
      <c r="A502" s="14">
        <f t="shared" si="36"/>
        <v>500</v>
      </c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4"/>
      <c r="AY502" s="1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>
        <f t="shared" si="35"/>
        <v>500</v>
      </c>
      <c r="BJ502" s="14"/>
    </row>
    <row r="503" spans="1:62" x14ac:dyDescent="0.25">
      <c r="A503" s="14">
        <f t="shared" si="36"/>
        <v>501</v>
      </c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4"/>
      <c r="AY503" s="1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>
        <f t="shared" si="35"/>
        <v>501</v>
      </c>
      <c r="BJ503" s="14"/>
    </row>
    <row r="504" spans="1:62" x14ac:dyDescent="0.25">
      <c r="A504" s="14">
        <f t="shared" si="36"/>
        <v>502</v>
      </c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4"/>
      <c r="AY504" s="1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>
        <f t="shared" si="35"/>
        <v>502</v>
      </c>
      <c r="BJ504" s="14"/>
    </row>
    <row r="505" spans="1:62" x14ac:dyDescent="0.25">
      <c r="A505" s="14">
        <f t="shared" si="36"/>
        <v>503</v>
      </c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4"/>
      <c r="AY505" s="1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>
        <f t="shared" si="35"/>
        <v>503</v>
      </c>
      <c r="BJ505" s="14"/>
    </row>
    <row r="506" spans="1:62" x14ac:dyDescent="0.25">
      <c r="A506" s="14">
        <f t="shared" si="36"/>
        <v>504</v>
      </c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4"/>
      <c r="AY506" s="1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>
        <f t="shared" si="35"/>
        <v>504</v>
      </c>
      <c r="BJ506" s="14"/>
    </row>
    <row r="507" spans="1:62" x14ac:dyDescent="0.25">
      <c r="A507" s="14">
        <f t="shared" si="36"/>
        <v>505</v>
      </c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4"/>
      <c r="AY507" s="1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>
        <f t="shared" si="35"/>
        <v>505</v>
      </c>
      <c r="BJ507" s="14"/>
    </row>
    <row r="508" spans="1:62" x14ac:dyDescent="0.25">
      <c r="A508" s="14">
        <f t="shared" si="36"/>
        <v>506</v>
      </c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4"/>
      <c r="AY508" s="1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>
        <f t="shared" si="35"/>
        <v>506</v>
      </c>
      <c r="BJ508" s="14"/>
    </row>
    <row r="509" spans="1:62" x14ac:dyDescent="0.25">
      <c r="A509" s="14">
        <f t="shared" si="36"/>
        <v>507</v>
      </c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4"/>
      <c r="AY509" s="1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>
        <f t="shared" si="35"/>
        <v>507</v>
      </c>
      <c r="BJ509" s="14"/>
    </row>
    <row r="510" spans="1:62" x14ac:dyDescent="0.25">
      <c r="A510" s="14">
        <f t="shared" si="36"/>
        <v>508</v>
      </c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4"/>
      <c r="AY510" s="1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>
        <f t="shared" si="35"/>
        <v>508</v>
      </c>
      <c r="BJ510" s="14"/>
    </row>
    <row r="511" spans="1:62" x14ac:dyDescent="0.25">
      <c r="A511" s="14">
        <f t="shared" si="36"/>
        <v>509</v>
      </c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4"/>
      <c r="AY511" s="1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>
        <f t="shared" si="35"/>
        <v>509</v>
      </c>
      <c r="BJ511" s="14"/>
    </row>
    <row r="512" spans="1:62" x14ac:dyDescent="0.25">
      <c r="A512" s="14">
        <f t="shared" si="36"/>
        <v>510</v>
      </c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4"/>
      <c r="AY512" s="1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>
        <f t="shared" si="35"/>
        <v>510</v>
      </c>
      <c r="BJ512" s="14"/>
    </row>
    <row r="513" spans="1:62" x14ac:dyDescent="0.25">
      <c r="A513" s="14">
        <f t="shared" si="36"/>
        <v>511</v>
      </c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4"/>
      <c r="AY513" s="1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>
        <f t="shared" si="35"/>
        <v>511</v>
      </c>
      <c r="BJ513" s="14"/>
    </row>
    <row r="514" spans="1:62" x14ac:dyDescent="0.25">
      <c r="A514" s="14">
        <f t="shared" si="36"/>
        <v>512</v>
      </c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4"/>
      <c r="AY514" s="1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>
        <f t="shared" si="35"/>
        <v>512</v>
      </c>
      <c r="BJ514" s="14"/>
    </row>
    <row r="515" spans="1:62" x14ac:dyDescent="0.25">
      <c r="A515" s="14">
        <f t="shared" si="36"/>
        <v>513</v>
      </c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4"/>
      <c r="AY515" s="1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>
        <f t="shared" si="35"/>
        <v>513</v>
      </c>
      <c r="BJ515" s="14"/>
    </row>
    <row r="516" spans="1:62" x14ac:dyDescent="0.25">
      <c r="A516" s="14">
        <f t="shared" si="36"/>
        <v>514</v>
      </c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4"/>
      <c r="AY516" s="1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>
        <f t="shared" si="35"/>
        <v>514</v>
      </c>
      <c r="BJ516" s="14"/>
    </row>
    <row r="517" spans="1:62" x14ac:dyDescent="0.25">
      <c r="A517" s="14">
        <f t="shared" si="36"/>
        <v>515</v>
      </c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4"/>
      <c r="AY517" s="1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>
        <f t="shared" si="35"/>
        <v>515</v>
      </c>
      <c r="BJ517" s="14"/>
    </row>
    <row r="518" spans="1:62" x14ac:dyDescent="0.25">
      <c r="A518" s="14">
        <f t="shared" si="36"/>
        <v>516</v>
      </c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4"/>
      <c r="AY518" s="1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>
        <f t="shared" ref="BI518:BI581" si="37">+BI517+1</f>
        <v>516</v>
      </c>
      <c r="BJ518" s="14"/>
    </row>
    <row r="519" spans="1:62" x14ac:dyDescent="0.25">
      <c r="A519" s="14">
        <f t="shared" si="36"/>
        <v>517</v>
      </c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4"/>
      <c r="AY519" s="1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>
        <f t="shared" si="37"/>
        <v>517</v>
      </c>
      <c r="BJ519" s="14"/>
    </row>
    <row r="520" spans="1:62" x14ac:dyDescent="0.25">
      <c r="A520" s="14">
        <f t="shared" si="36"/>
        <v>518</v>
      </c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4"/>
      <c r="AY520" s="1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>
        <f t="shared" si="37"/>
        <v>518</v>
      </c>
      <c r="BJ520" s="14"/>
    </row>
    <row r="521" spans="1:62" x14ac:dyDescent="0.25">
      <c r="A521" s="14">
        <f t="shared" si="36"/>
        <v>519</v>
      </c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4"/>
      <c r="AY521" s="1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>
        <f t="shared" si="37"/>
        <v>519</v>
      </c>
      <c r="BJ521" s="14"/>
    </row>
    <row r="522" spans="1:62" x14ac:dyDescent="0.25">
      <c r="A522" s="14">
        <f t="shared" si="36"/>
        <v>520</v>
      </c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4"/>
      <c r="AY522" s="1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>
        <f t="shared" si="37"/>
        <v>520</v>
      </c>
      <c r="BJ522" s="14"/>
    </row>
    <row r="523" spans="1:62" x14ac:dyDescent="0.25">
      <c r="A523" s="14">
        <f t="shared" si="36"/>
        <v>521</v>
      </c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4"/>
      <c r="AY523" s="1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>
        <f t="shared" si="37"/>
        <v>521</v>
      </c>
      <c r="BJ523" s="14"/>
    </row>
    <row r="524" spans="1:62" x14ac:dyDescent="0.25">
      <c r="A524" s="14">
        <f t="shared" si="36"/>
        <v>522</v>
      </c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4"/>
      <c r="AY524" s="1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>
        <f t="shared" si="37"/>
        <v>522</v>
      </c>
      <c r="BJ524" s="14"/>
    </row>
    <row r="525" spans="1:62" x14ac:dyDescent="0.25">
      <c r="A525" s="14">
        <f t="shared" si="36"/>
        <v>523</v>
      </c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4"/>
      <c r="AY525" s="1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>
        <f t="shared" si="37"/>
        <v>523</v>
      </c>
      <c r="BJ525" s="14"/>
    </row>
    <row r="526" spans="1:62" x14ac:dyDescent="0.25">
      <c r="A526" s="14">
        <f t="shared" si="36"/>
        <v>524</v>
      </c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4"/>
      <c r="AY526" s="1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>
        <f t="shared" si="37"/>
        <v>524</v>
      </c>
      <c r="BJ526" s="14"/>
    </row>
    <row r="527" spans="1:62" x14ac:dyDescent="0.25">
      <c r="A527" s="14">
        <f t="shared" si="36"/>
        <v>525</v>
      </c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4"/>
      <c r="AY527" s="1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>
        <f t="shared" si="37"/>
        <v>525</v>
      </c>
      <c r="BJ527" s="14"/>
    </row>
    <row r="528" spans="1:62" x14ac:dyDescent="0.25">
      <c r="A528" s="14">
        <f t="shared" si="36"/>
        <v>526</v>
      </c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4"/>
      <c r="AY528" s="1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>
        <f t="shared" si="37"/>
        <v>526</v>
      </c>
      <c r="BJ528" s="14"/>
    </row>
    <row r="529" spans="1:62" x14ac:dyDescent="0.25">
      <c r="A529" s="14">
        <f t="shared" si="36"/>
        <v>527</v>
      </c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4"/>
      <c r="AY529" s="1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>
        <f t="shared" si="37"/>
        <v>527</v>
      </c>
      <c r="BJ529" s="14"/>
    </row>
    <row r="530" spans="1:62" x14ac:dyDescent="0.25">
      <c r="A530" s="14">
        <f t="shared" si="36"/>
        <v>528</v>
      </c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4"/>
      <c r="AY530" s="1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>
        <f t="shared" si="37"/>
        <v>528</v>
      </c>
      <c r="BJ530" s="14"/>
    </row>
    <row r="531" spans="1:62" x14ac:dyDescent="0.25">
      <c r="A531" s="14">
        <f t="shared" si="36"/>
        <v>529</v>
      </c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4"/>
      <c r="AY531" s="1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>
        <f t="shared" si="37"/>
        <v>529</v>
      </c>
      <c r="BJ531" s="14"/>
    </row>
    <row r="532" spans="1:62" x14ac:dyDescent="0.25">
      <c r="A532" s="14">
        <f t="shared" si="36"/>
        <v>530</v>
      </c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4"/>
      <c r="AY532" s="1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>
        <f t="shared" si="37"/>
        <v>530</v>
      </c>
      <c r="BJ532" s="14"/>
    </row>
    <row r="533" spans="1:62" x14ac:dyDescent="0.25">
      <c r="A533" s="14">
        <f t="shared" si="36"/>
        <v>531</v>
      </c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4"/>
      <c r="AY533" s="1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>
        <f t="shared" si="37"/>
        <v>531</v>
      </c>
      <c r="BJ533" s="14"/>
    </row>
    <row r="534" spans="1:62" x14ac:dyDescent="0.25">
      <c r="A534" s="14">
        <f t="shared" si="36"/>
        <v>532</v>
      </c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4"/>
      <c r="AY534" s="1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>
        <f t="shared" si="37"/>
        <v>532</v>
      </c>
      <c r="BJ534" s="14"/>
    </row>
    <row r="535" spans="1:62" x14ac:dyDescent="0.25">
      <c r="A535" s="14">
        <f t="shared" si="36"/>
        <v>533</v>
      </c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4"/>
      <c r="AY535" s="1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>
        <f t="shared" si="37"/>
        <v>533</v>
      </c>
      <c r="BJ535" s="14"/>
    </row>
    <row r="536" spans="1:62" x14ac:dyDescent="0.25">
      <c r="A536" s="14">
        <f t="shared" si="36"/>
        <v>534</v>
      </c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4"/>
      <c r="AY536" s="1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>
        <f t="shared" si="37"/>
        <v>534</v>
      </c>
      <c r="BJ536" s="14"/>
    </row>
    <row r="537" spans="1:62" x14ac:dyDescent="0.25">
      <c r="A537" s="14">
        <f t="shared" si="36"/>
        <v>535</v>
      </c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4"/>
      <c r="AY537" s="1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>
        <f t="shared" si="37"/>
        <v>535</v>
      </c>
      <c r="BJ537" s="14"/>
    </row>
    <row r="538" spans="1:62" x14ac:dyDescent="0.25">
      <c r="A538" s="14">
        <f t="shared" si="36"/>
        <v>536</v>
      </c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4"/>
      <c r="AY538" s="1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>
        <f t="shared" si="37"/>
        <v>536</v>
      </c>
      <c r="BJ538" s="14"/>
    </row>
    <row r="539" spans="1:62" x14ac:dyDescent="0.25">
      <c r="A539" s="14">
        <f t="shared" si="36"/>
        <v>537</v>
      </c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4"/>
      <c r="AY539" s="1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>
        <f t="shared" si="37"/>
        <v>537</v>
      </c>
      <c r="BJ539" s="14"/>
    </row>
    <row r="540" spans="1:62" x14ac:dyDescent="0.25">
      <c r="A540" s="14">
        <f t="shared" si="36"/>
        <v>538</v>
      </c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4"/>
      <c r="AY540" s="1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>
        <f t="shared" si="37"/>
        <v>538</v>
      </c>
      <c r="BJ540" s="14"/>
    </row>
    <row r="541" spans="1:62" x14ac:dyDescent="0.25">
      <c r="A541" s="14">
        <f t="shared" si="36"/>
        <v>539</v>
      </c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4"/>
      <c r="AY541" s="1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>
        <f t="shared" si="37"/>
        <v>539</v>
      </c>
      <c r="BJ541" s="14"/>
    </row>
    <row r="542" spans="1:62" x14ac:dyDescent="0.25">
      <c r="A542" s="14">
        <f t="shared" si="36"/>
        <v>540</v>
      </c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4"/>
      <c r="AY542" s="1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>
        <f t="shared" si="37"/>
        <v>540</v>
      </c>
      <c r="BJ542" s="14"/>
    </row>
    <row r="543" spans="1:62" x14ac:dyDescent="0.25">
      <c r="A543" s="14">
        <f t="shared" si="36"/>
        <v>541</v>
      </c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4"/>
      <c r="AY543" s="1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>
        <f t="shared" si="37"/>
        <v>541</v>
      </c>
      <c r="BJ543" s="14"/>
    </row>
    <row r="544" spans="1:62" x14ac:dyDescent="0.25">
      <c r="A544" s="14">
        <f t="shared" si="36"/>
        <v>542</v>
      </c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4"/>
      <c r="AY544" s="1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>
        <f t="shared" si="37"/>
        <v>542</v>
      </c>
      <c r="BJ544" s="14"/>
    </row>
    <row r="545" spans="1:62" x14ac:dyDescent="0.25">
      <c r="A545" s="14">
        <f t="shared" si="36"/>
        <v>543</v>
      </c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4"/>
      <c r="AY545" s="1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>
        <f t="shared" si="37"/>
        <v>543</v>
      </c>
      <c r="BJ545" s="14"/>
    </row>
    <row r="546" spans="1:62" x14ac:dyDescent="0.25">
      <c r="A546" s="14">
        <f t="shared" si="36"/>
        <v>544</v>
      </c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4"/>
      <c r="AY546" s="1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>
        <f t="shared" si="37"/>
        <v>544</v>
      </c>
      <c r="BJ546" s="14"/>
    </row>
    <row r="547" spans="1:62" x14ac:dyDescent="0.25">
      <c r="A547" s="14">
        <f t="shared" si="36"/>
        <v>545</v>
      </c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4"/>
      <c r="AY547" s="1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>
        <f t="shared" si="37"/>
        <v>545</v>
      </c>
      <c r="BJ547" s="14"/>
    </row>
    <row r="548" spans="1:62" x14ac:dyDescent="0.25">
      <c r="A548" s="14">
        <f t="shared" si="36"/>
        <v>546</v>
      </c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4"/>
      <c r="AY548" s="1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>
        <f t="shared" si="37"/>
        <v>546</v>
      </c>
      <c r="BJ548" s="14"/>
    </row>
    <row r="549" spans="1:62" x14ac:dyDescent="0.25">
      <c r="A549" s="14">
        <f t="shared" si="36"/>
        <v>547</v>
      </c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4"/>
      <c r="AY549" s="1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>
        <f t="shared" si="37"/>
        <v>547</v>
      </c>
      <c r="BJ549" s="14"/>
    </row>
    <row r="550" spans="1:62" x14ac:dyDescent="0.25">
      <c r="A550" s="14">
        <f t="shared" si="36"/>
        <v>548</v>
      </c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4"/>
      <c r="AY550" s="1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>
        <f t="shared" si="37"/>
        <v>548</v>
      </c>
      <c r="BJ550" s="14"/>
    </row>
    <row r="551" spans="1:62" x14ac:dyDescent="0.25">
      <c r="A551" s="14">
        <f t="shared" si="36"/>
        <v>549</v>
      </c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4"/>
      <c r="AY551" s="1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>
        <f t="shared" si="37"/>
        <v>549</v>
      </c>
      <c r="BJ551" s="14"/>
    </row>
    <row r="552" spans="1:62" x14ac:dyDescent="0.25">
      <c r="A552" s="14">
        <f t="shared" si="36"/>
        <v>550</v>
      </c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4"/>
      <c r="AY552" s="1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>
        <f t="shared" si="37"/>
        <v>550</v>
      </c>
      <c r="BJ552" s="14"/>
    </row>
    <row r="553" spans="1:62" x14ac:dyDescent="0.25">
      <c r="A553" s="14">
        <f t="shared" si="36"/>
        <v>551</v>
      </c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4"/>
      <c r="AY553" s="1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>
        <f t="shared" si="37"/>
        <v>551</v>
      </c>
      <c r="BJ553" s="14"/>
    </row>
    <row r="554" spans="1:62" x14ac:dyDescent="0.25">
      <c r="A554" s="14">
        <f t="shared" si="36"/>
        <v>552</v>
      </c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4"/>
      <c r="AY554" s="1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>
        <f t="shared" si="37"/>
        <v>552</v>
      </c>
      <c r="BJ554" s="14"/>
    </row>
    <row r="555" spans="1:62" x14ac:dyDescent="0.25">
      <c r="A555" s="14">
        <f t="shared" si="36"/>
        <v>553</v>
      </c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4"/>
      <c r="AY555" s="1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>
        <f t="shared" si="37"/>
        <v>553</v>
      </c>
      <c r="BJ555" s="14"/>
    </row>
    <row r="556" spans="1:62" x14ac:dyDescent="0.25">
      <c r="A556" s="14">
        <f t="shared" si="36"/>
        <v>554</v>
      </c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4"/>
      <c r="AY556" s="1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>
        <f t="shared" si="37"/>
        <v>554</v>
      </c>
      <c r="BJ556" s="14"/>
    </row>
    <row r="557" spans="1:62" x14ac:dyDescent="0.25">
      <c r="A557" s="14">
        <f t="shared" si="36"/>
        <v>555</v>
      </c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4"/>
      <c r="AY557" s="1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>
        <f t="shared" si="37"/>
        <v>555</v>
      </c>
      <c r="BJ557" s="14"/>
    </row>
    <row r="558" spans="1:62" x14ac:dyDescent="0.25">
      <c r="A558" s="14">
        <f t="shared" si="36"/>
        <v>556</v>
      </c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4"/>
      <c r="AY558" s="1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>
        <f t="shared" si="37"/>
        <v>556</v>
      </c>
      <c r="BJ558" s="14"/>
    </row>
    <row r="559" spans="1:62" x14ac:dyDescent="0.25">
      <c r="A559" s="14">
        <f t="shared" si="36"/>
        <v>557</v>
      </c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4"/>
      <c r="AY559" s="1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>
        <f t="shared" si="37"/>
        <v>557</v>
      </c>
      <c r="BJ559" s="14"/>
    </row>
    <row r="560" spans="1:62" x14ac:dyDescent="0.25">
      <c r="A560" s="14">
        <f t="shared" si="36"/>
        <v>558</v>
      </c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4"/>
      <c r="AY560" s="1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>
        <f t="shared" si="37"/>
        <v>558</v>
      </c>
      <c r="BJ560" s="14"/>
    </row>
    <row r="561" spans="1:62" x14ac:dyDescent="0.25">
      <c r="A561" s="14">
        <f t="shared" si="36"/>
        <v>559</v>
      </c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4"/>
      <c r="AY561" s="1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>
        <f t="shared" si="37"/>
        <v>559</v>
      </c>
      <c r="BJ561" s="14"/>
    </row>
    <row r="562" spans="1:62" x14ac:dyDescent="0.25">
      <c r="A562" s="14">
        <f t="shared" si="36"/>
        <v>560</v>
      </c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4"/>
      <c r="AY562" s="1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>
        <f t="shared" si="37"/>
        <v>560</v>
      </c>
      <c r="BJ562" s="14"/>
    </row>
    <row r="563" spans="1:62" x14ac:dyDescent="0.25">
      <c r="A563" s="14">
        <f t="shared" si="36"/>
        <v>561</v>
      </c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4"/>
      <c r="AY563" s="1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>
        <f t="shared" si="37"/>
        <v>561</v>
      </c>
      <c r="BJ563" s="14"/>
    </row>
    <row r="564" spans="1:62" x14ac:dyDescent="0.25">
      <c r="A564" s="14">
        <f t="shared" si="36"/>
        <v>562</v>
      </c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4"/>
      <c r="AY564" s="1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>
        <f t="shared" si="37"/>
        <v>562</v>
      </c>
      <c r="BJ564" s="14"/>
    </row>
    <row r="565" spans="1:62" x14ac:dyDescent="0.25">
      <c r="A565" s="14">
        <f t="shared" ref="A565:A628" si="38">+A564+1</f>
        <v>563</v>
      </c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4"/>
      <c r="AY565" s="1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>
        <f t="shared" si="37"/>
        <v>563</v>
      </c>
      <c r="BJ565" s="14"/>
    </row>
    <row r="566" spans="1:62" x14ac:dyDescent="0.25">
      <c r="A566" s="14">
        <f t="shared" si="38"/>
        <v>564</v>
      </c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4"/>
      <c r="AY566" s="1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>
        <f t="shared" si="37"/>
        <v>564</v>
      </c>
      <c r="BJ566" s="14"/>
    </row>
    <row r="567" spans="1:62" x14ac:dyDescent="0.25">
      <c r="A567" s="14">
        <f t="shared" si="38"/>
        <v>565</v>
      </c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4"/>
      <c r="AY567" s="1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>
        <f t="shared" si="37"/>
        <v>565</v>
      </c>
      <c r="BJ567" s="14"/>
    </row>
    <row r="568" spans="1:62" x14ac:dyDescent="0.25">
      <c r="A568" s="14">
        <f t="shared" si="38"/>
        <v>566</v>
      </c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4"/>
      <c r="AY568" s="1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>
        <f t="shared" si="37"/>
        <v>566</v>
      </c>
      <c r="BJ568" s="14"/>
    </row>
    <row r="569" spans="1:62" x14ac:dyDescent="0.25">
      <c r="A569" s="14">
        <f t="shared" si="38"/>
        <v>567</v>
      </c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4"/>
      <c r="AY569" s="1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>
        <f t="shared" si="37"/>
        <v>567</v>
      </c>
      <c r="BJ569" s="14"/>
    </row>
    <row r="570" spans="1:62" x14ac:dyDescent="0.25">
      <c r="A570" s="14">
        <f t="shared" si="38"/>
        <v>568</v>
      </c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4"/>
      <c r="AY570" s="1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>
        <f t="shared" si="37"/>
        <v>568</v>
      </c>
      <c r="BJ570" s="14"/>
    </row>
    <row r="571" spans="1:62" x14ac:dyDescent="0.25">
      <c r="A571" s="14">
        <f t="shared" si="38"/>
        <v>569</v>
      </c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4"/>
      <c r="AY571" s="1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>
        <f t="shared" si="37"/>
        <v>569</v>
      </c>
      <c r="BJ571" s="14"/>
    </row>
    <row r="572" spans="1:62" x14ac:dyDescent="0.25">
      <c r="A572" s="14">
        <f t="shared" si="38"/>
        <v>570</v>
      </c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4"/>
      <c r="AY572" s="1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>
        <f t="shared" si="37"/>
        <v>570</v>
      </c>
      <c r="BJ572" s="14"/>
    </row>
    <row r="573" spans="1:62" x14ac:dyDescent="0.25">
      <c r="A573" s="14">
        <f t="shared" si="38"/>
        <v>571</v>
      </c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4"/>
      <c r="AY573" s="1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>
        <f t="shared" si="37"/>
        <v>571</v>
      </c>
      <c r="BJ573" s="14"/>
    </row>
    <row r="574" spans="1:62" x14ac:dyDescent="0.25">
      <c r="A574" s="14">
        <f t="shared" si="38"/>
        <v>572</v>
      </c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4"/>
      <c r="AY574" s="1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>
        <f t="shared" si="37"/>
        <v>572</v>
      </c>
      <c r="BJ574" s="14"/>
    </row>
    <row r="575" spans="1:62" x14ac:dyDescent="0.25">
      <c r="A575" s="14">
        <f t="shared" si="38"/>
        <v>573</v>
      </c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4"/>
      <c r="AY575" s="1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>
        <f t="shared" si="37"/>
        <v>573</v>
      </c>
      <c r="BJ575" s="14"/>
    </row>
    <row r="576" spans="1:62" x14ac:dyDescent="0.25">
      <c r="A576" s="14">
        <f t="shared" si="38"/>
        <v>574</v>
      </c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4"/>
      <c r="AY576" s="1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>
        <f t="shared" si="37"/>
        <v>574</v>
      </c>
      <c r="BJ576" s="14"/>
    </row>
    <row r="577" spans="1:62" x14ac:dyDescent="0.25">
      <c r="A577" s="14">
        <f t="shared" si="38"/>
        <v>575</v>
      </c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4"/>
      <c r="AY577" s="1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>
        <f t="shared" si="37"/>
        <v>575</v>
      </c>
      <c r="BJ577" s="14"/>
    </row>
    <row r="578" spans="1:62" x14ac:dyDescent="0.25">
      <c r="A578" s="14">
        <f t="shared" si="38"/>
        <v>576</v>
      </c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4"/>
      <c r="AY578" s="1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>
        <f t="shared" si="37"/>
        <v>576</v>
      </c>
      <c r="BJ578" s="14"/>
    </row>
    <row r="579" spans="1:62" x14ac:dyDescent="0.25">
      <c r="A579" s="14">
        <f t="shared" si="38"/>
        <v>577</v>
      </c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4"/>
      <c r="AY579" s="1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>
        <f t="shared" si="37"/>
        <v>577</v>
      </c>
      <c r="BJ579" s="14"/>
    </row>
    <row r="580" spans="1:62" x14ac:dyDescent="0.25">
      <c r="A580" s="14">
        <f t="shared" si="38"/>
        <v>578</v>
      </c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4"/>
      <c r="AY580" s="1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>
        <f t="shared" si="37"/>
        <v>578</v>
      </c>
      <c r="BJ580" s="14"/>
    </row>
    <row r="581" spans="1:62" x14ac:dyDescent="0.25">
      <c r="A581" s="14">
        <f t="shared" si="38"/>
        <v>579</v>
      </c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4"/>
      <c r="AY581" s="1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>
        <f t="shared" si="37"/>
        <v>579</v>
      </c>
      <c r="BJ581" s="14"/>
    </row>
    <row r="582" spans="1:62" x14ac:dyDescent="0.25">
      <c r="A582" s="14">
        <f t="shared" si="38"/>
        <v>580</v>
      </c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4"/>
      <c r="AY582" s="1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>
        <f t="shared" ref="BI582:BI645" si="39">+BI581+1</f>
        <v>580</v>
      </c>
      <c r="BJ582" s="14"/>
    </row>
    <row r="583" spans="1:62" x14ac:dyDescent="0.25">
      <c r="A583" s="14">
        <f t="shared" si="38"/>
        <v>581</v>
      </c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4"/>
      <c r="AY583" s="1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>
        <f t="shared" si="39"/>
        <v>581</v>
      </c>
      <c r="BJ583" s="14"/>
    </row>
    <row r="584" spans="1:62" x14ac:dyDescent="0.25">
      <c r="A584" s="14">
        <f t="shared" si="38"/>
        <v>582</v>
      </c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4"/>
      <c r="AY584" s="1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>
        <f t="shared" si="39"/>
        <v>582</v>
      </c>
      <c r="BJ584" s="14"/>
    </row>
    <row r="585" spans="1:62" x14ac:dyDescent="0.25">
      <c r="A585" s="14">
        <f t="shared" si="38"/>
        <v>583</v>
      </c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4"/>
      <c r="AY585" s="1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>
        <f t="shared" si="39"/>
        <v>583</v>
      </c>
      <c r="BJ585" s="14"/>
    </row>
    <row r="586" spans="1:62" x14ac:dyDescent="0.25">
      <c r="A586" s="14">
        <f t="shared" si="38"/>
        <v>584</v>
      </c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4"/>
      <c r="AY586" s="1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>
        <f t="shared" si="39"/>
        <v>584</v>
      </c>
      <c r="BJ586" s="14"/>
    </row>
    <row r="587" spans="1:62" x14ac:dyDescent="0.25">
      <c r="A587" s="14">
        <f t="shared" si="38"/>
        <v>585</v>
      </c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4"/>
      <c r="AY587" s="1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>
        <f t="shared" si="39"/>
        <v>585</v>
      </c>
      <c r="BJ587" s="14"/>
    </row>
    <row r="588" spans="1:62" x14ac:dyDescent="0.25">
      <c r="A588" s="14">
        <f t="shared" si="38"/>
        <v>586</v>
      </c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4"/>
      <c r="AY588" s="1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>
        <f t="shared" si="39"/>
        <v>586</v>
      </c>
      <c r="BJ588" s="14"/>
    </row>
    <row r="589" spans="1:62" x14ac:dyDescent="0.25">
      <c r="A589" s="14">
        <f t="shared" si="38"/>
        <v>587</v>
      </c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4"/>
      <c r="AY589" s="1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>
        <f t="shared" si="39"/>
        <v>587</v>
      </c>
      <c r="BJ589" s="14"/>
    </row>
    <row r="590" spans="1:62" x14ac:dyDescent="0.25">
      <c r="A590" s="14">
        <f t="shared" si="38"/>
        <v>588</v>
      </c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4"/>
      <c r="AY590" s="1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>
        <f t="shared" si="39"/>
        <v>588</v>
      </c>
      <c r="BJ590" s="14"/>
    </row>
    <row r="591" spans="1:62" x14ac:dyDescent="0.25">
      <c r="A591" s="14">
        <f t="shared" si="38"/>
        <v>589</v>
      </c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4"/>
      <c r="AY591" s="1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>
        <f t="shared" si="39"/>
        <v>589</v>
      </c>
      <c r="BJ591" s="14"/>
    </row>
    <row r="592" spans="1:62" x14ac:dyDescent="0.25">
      <c r="A592" s="14">
        <f t="shared" si="38"/>
        <v>590</v>
      </c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4"/>
      <c r="AY592" s="1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>
        <f t="shared" si="39"/>
        <v>590</v>
      </c>
      <c r="BJ592" s="14"/>
    </row>
    <row r="593" spans="1:62" x14ac:dyDescent="0.25">
      <c r="A593" s="14">
        <f t="shared" si="38"/>
        <v>591</v>
      </c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4"/>
      <c r="AY593" s="1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>
        <f t="shared" si="39"/>
        <v>591</v>
      </c>
      <c r="BJ593" s="14"/>
    </row>
    <row r="594" spans="1:62" x14ac:dyDescent="0.25">
      <c r="A594" s="14">
        <f t="shared" si="38"/>
        <v>592</v>
      </c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4"/>
      <c r="AY594" s="1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>
        <f t="shared" si="39"/>
        <v>592</v>
      </c>
      <c r="BJ594" s="14"/>
    </row>
    <row r="595" spans="1:62" x14ac:dyDescent="0.25">
      <c r="A595" s="14">
        <f t="shared" si="38"/>
        <v>593</v>
      </c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4"/>
      <c r="AY595" s="1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>
        <f t="shared" si="39"/>
        <v>593</v>
      </c>
      <c r="BJ595" s="14"/>
    </row>
    <row r="596" spans="1:62" x14ac:dyDescent="0.25">
      <c r="A596" s="14">
        <f t="shared" si="38"/>
        <v>594</v>
      </c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4"/>
      <c r="AY596" s="1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>
        <f t="shared" si="39"/>
        <v>594</v>
      </c>
      <c r="BJ596" s="14"/>
    </row>
    <row r="597" spans="1:62" x14ac:dyDescent="0.25">
      <c r="A597" s="14">
        <f t="shared" si="38"/>
        <v>595</v>
      </c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4"/>
      <c r="AY597" s="1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>
        <f t="shared" si="39"/>
        <v>595</v>
      </c>
      <c r="BJ597" s="14"/>
    </row>
    <row r="598" spans="1:62" x14ac:dyDescent="0.25">
      <c r="A598" s="14">
        <f t="shared" si="38"/>
        <v>596</v>
      </c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4"/>
      <c r="AY598" s="1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>
        <f t="shared" si="39"/>
        <v>596</v>
      </c>
      <c r="BJ598" s="14"/>
    </row>
    <row r="599" spans="1:62" x14ac:dyDescent="0.25">
      <c r="A599" s="14">
        <f t="shared" si="38"/>
        <v>597</v>
      </c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4"/>
      <c r="AY599" s="1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>
        <f t="shared" si="39"/>
        <v>597</v>
      </c>
      <c r="BJ599" s="14"/>
    </row>
    <row r="600" spans="1:62" x14ac:dyDescent="0.25">
      <c r="A600" s="14">
        <f t="shared" si="38"/>
        <v>598</v>
      </c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4"/>
      <c r="AY600" s="1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>
        <f t="shared" si="39"/>
        <v>598</v>
      </c>
      <c r="BJ600" s="14"/>
    </row>
    <row r="601" spans="1:62" x14ac:dyDescent="0.25">
      <c r="A601" s="14">
        <f t="shared" si="38"/>
        <v>599</v>
      </c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4"/>
      <c r="AY601" s="1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>
        <f t="shared" si="39"/>
        <v>599</v>
      </c>
      <c r="BJ601" s="14"/>
    </row>
    <row r="602" spans="1:62" x14ac:dyDescent="0.25">
      <c r="A602" s="14">
        <f t="shared" si="38"/>
        <v>600</v>
      </c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4"/>
      <c r="AY602" s="1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>
        <f t="shared" si="39"/>
        <v>600</v>
      </c>
      <c r="BJ602" s="14"/>
    </row>
    <row r="603" spans="1:62" x14ac:dyDescent="0.25">
      <c r="A603" s="14">
        <f t="shared" si="38"/>
        <v>601</v>
      </c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4"/>
      <c r="AY603" s="1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>
        <f t="shared" si="39"/>
        <v>601</v>
      </c>
      <c r="BJ603" s="14"/>
    </row>
    <row r="604" spans="1:62" x14ac:dyDescent="0.25">
      <c r="A604" s="14">
        <f t="shared" si="38"/>
        <v>602</v>
      </c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4"/>
      <c r="AY604" s="1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>
        <f t="shared" si="39"/>
        <v>602</v>
      </c>
      <c r="BJ604" s="14"/>
    </row>
    <row r="605" spans="1:62" x14ac:dyDescent="0.25">
      <c r="A605" s="14">
        <f t="shared" si="38"/>
        <v>603</v>
      </c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4"/>
      <c r="AY605" s="1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>
        <f t="shared" si="39"/>
        <v>603</v>
      </c>
      <c r="BJ605" s="14"/>
    </row>
    <row r="606" spans="1:62" x14ac:dyDescent="0.25">
      <c r="A606" s="14">
        <f t="shared" si="38"/>
        <v>604</v>
      </c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4"/>
      <c r="AY606" s="1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>
        <f t="shared" si="39"/>
        <v>604</v>
      </c>
      <c r="BJ606" s="14"/>
    </row>
    <row r="607" spans="1:62" x14ac:dyDescent="0.25">
      <c r="A607" s="14">
        <f t="shared" si="38"/>
        <v>605</v>
      </c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4"/>
      <c r="AY607" s="1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>
        <f t="shared" si="39"/>
        <v>605</v>
      </c>
      <c r="BJ607" s="14"/>
    </row>
    <row r="608" spans="1:62" x14ac:dyDescent="0.25">
      <c r="A608" s="14">
        <f t="shared" si="38"/>
        <v>606</v>
      </c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4"/>
      <c r="AY608" s="1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>
        <f t="shared" si="39"/>
        <v>606</v>
      </c>
      <c r="BJ608" s="14"/>
    </row>
    <row r="609" spans="1:62" x14ac:dyDescent="0.25">
      <c r="A609" s="14">
        <f t="shared" si="38"/>
        <v>607</v>
      </c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4"/>
      <c r="AY609" s="1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>
        <f t="shared" si="39"/>
        <v>607</v>
      </c>
      <c r="BJ609" s="14"/>
    </row>
    <row r="610" spans="1:62" x14ac:dyDescent="0.25">
      <c r="A610" s="14">
        <f t="shared" si="38"/>
        <v>608</v>
      </c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4"/>
      <c r="AY610" s="1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>
        <f t="shared" si="39"/>
        <v>608</v>
      </c>
      <c r="BJ610" s="14"/>
    </row>
    <row r="611" spans="1:62" x14ac:dyDescent="0.25">
      <c r="A611" s="14">
        <f t="shared" si="38"/>
        <v>609</v>
      </c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4"/>
      <c r="AY611" s="1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>
        <f t="shared" si="39"/>
        <v>609</v>
      </c>
      <c r="BJ611" s="14"/>
    </row>
    <row r="612" spans="1:62" x14ac:dyDescent="0.25">
      <c r="A612" s="14">
        <f t="shared" si="38"/>
        <v>610</v>
      </c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4"/>
      <c r="AY612" s="1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>
        <f t="shared" si="39"/>
        <v>610</v>
      </c>
      <c r="BJ612" s="14"/>
    </row>
    <row r="613" spans="1:62" x14ac:dyDescent="0.25">
      <c r="A613" s="14">
        <f t="shared" si="38"/>
        <v>611</v>
      </c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4"/>
      <c r="AY613" s="1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>
        <f t="shared" si="39"/>
        <v>611</v>
      </c>
      <c r="BJ613" s="14"/>
    </row>
    <row r="614" spans="1:62" x14ac:dyDescent="0.25">
      <c r="A614" s="14">
        <f t="shared" si="38"/>
        <v>612</v>
      </c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4"/>
      <c r="AY614" s="1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>
        <f t="shared" si="39"/>
        <v>612</v>
      </c>
      <c r="BJ614" s="14"/>
    </row>
    <row r="615" spans="1:62" x14ac:dyDescent="0.25">
      <c r="A615" s="14">
        <f t="shared" si="38"/>
        <v>613</v>
      </c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4"/>
      <c r="AY615" s="1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>
        <f t="shared" si="39"/>
        <v>613</v>
      </c>
      <c r="BJ615" s="14"/>
    </row>
    <row r="616" spans="1:62" x14ac:dyDescent="0.25">
      <c r="A616" s="14">
        <f t="shared" si="38"/>
        <v>614</v>
      </c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4"/>
      <c r="AY616" s="1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>
        <f t="shared" si="39"/>
        <v>614</v>
      </c>
      <c r="BJ616" s="14"/>
    </row>
    <row r="617" spans="1:62" x14ac:dyDescent="0.25">
      <c r="A617" s="14">
        <f t="shared" si="38"/>
        <v>615</v>
      </c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4"/>
      <c r="AY617" s="1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>
        <f t="shared" si="39"/>
        <v>615</v>
      </c>
      <c r="BJ617" s="14"/>
    </row>
    <row r="618" spans="1:62" x14ac:dyDescent="0.25">
      <c r="A618" s="14">
        <f t="shared" si="38"/>
        <v>616</v>
      </c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4"/>
      <c r="AY618" s="1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>
        <f t="shared" si="39"/>
        <v>616</v>
      </c>
      <c r="BJ618" s="14"/>
    </row>
    <row r="619" spans="1:62" x14ac:dyDescent="0.25">
      <c r="A619" s="14">
        <f t="shared" si="38"/>
        <v>617</v>
      </c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4"/>
      <c r="AY619" s="1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>
        <f t="shared" si="39"/>
        <v>617</v>
      </c>
      <c r="BJ619" s="14"/>
    </row>
    <row r="620" spans="1:62" x14ac:dyDescent="0.25">
      <c r="A620" s="14">
        <f t="shared" si="38"/>
        <v>618</v>
      </c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4"/>
      <c r="AY620" s="1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>
        <f t="shared" si="39"/>
        <v>618</v>
      </c>
      <c r="BJ620" s="14"/>
    </row>
    <row r="621" spans="1:62" x14ac:dyDescent="0.25">
      <c r="A621" s="14">
        <f t="shared" si="38"/>
        <v>619</v>
      </c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4"/>
      <c r="AY621" s="1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>
        <f t="shared" si="39"/>
        <v>619</v>
      </c>
      <c r="BJ621" s="14"/>
    </row>
    <row r="622" spans="1:62" x14ac:dyDescent="0.25">
      <c r="A622" s="14">
        <f t="shared" si="38"/>
        <v>620</v>
      </c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4"/>
      <c r="AY622" s="1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>
        <f t="shared" si="39"/>
        <v>620</v>
      </c>
      <c r="BJ622" s="14"/>
    </row>
    <row r="623" spans="1:62" x14ac:dyDescent="0.25">
      <c r="A623" s="14">
        <f t="shared" si="38"/>
        <v>621</v>
      </c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4"/>
      <c r="AY623" s="1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>
        <f t="shared" si="39"/>
        <v>621</v>
      </c>
      <c r="BJ623" s="14"/>
    </row>
    <row r="624" spans="1:62" x14ac:dyDescent="0.25">
      <c r="A624" s="14">
        <f t="shared" si="38"/>
        <v>622</v>
      </c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4"/>
      <c r="AY624" s="1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>
        <f t="shared" si="39"/>
        <v>622</v>
      </c>
      <c r="BJ624" s="14"/>
    </row>
    <row r="625" spans="1:62" x14ac:dyDescent="0.25">
      <c r="A625" s="14">
        <f t="shared" si="38"/>
        <v>623</v>
      </c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4"/>
      <c r="AY625" s="1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>
        <f t="shared" si="39"/>
        <v>623</v>
      </c>
      <c r="BJ625" s="14"/>
    </row>
    <row r="626" spans="1:62" x14ac:dyDescent="0.25">
      <c r="A626" s="14">
        <f t="shared" si="38"/>
        <v>624</v>
      </c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4"/>
      <c r="AY626" s="1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>
        <f t="shared" si="39"/>
        <v>624</v>
      </c>
      <c r="BJ626" s="14"/>
    </row>
    <row r="627" spans="1:62" x14ac:dyDescent="0.25">
      <c r="A627" s="14">
        <f t="shared" si="38"/>
        <v>625</v>
      </c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4"/>
      <c r="AY627" s="1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>
        <f t="shared" si="39"/>
        <v>625</v>
      </c>
      <c r="BJ627" s="14"/>
    </row>
    <row r="628" spans="1:62" x14ac:dyDescent="0.25">
      <c r="A628" s="14">
        <f t="shared" si="38"/>
        <v>626</v>
      </c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4"/>
      <c r="AY628" s="1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>
        <f t="shared" si="39"/>
        <v>626</v>
      </c>
      <c r="BJ628" s="14"/>
    </row>
    <row r="629" spans="1:62" x14ac:dyDescent="0.25">
      <c r="A629" s="14">
        <f t="shared" ref="A629:A692" si="40">+A628+1</f>
        <v>627</v>
      </c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4"/>
      <c r="AY629" s="1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>
        <f t="shared" si="39"/>
        <v>627</v>
      </c>
      <c r="BJ629" s="14"/>
    </row>
    <row r="630" spans="1:62" x14ac:dyDescent="0.25">
      <c r="A630" s="14">
        <f t="shared" si="40"/>
        <v>628</v>
      </c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4"/>
      <c r="AY630" s="1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>
        <f t="shared" si="39"/>
        <v>628</v>
      </c>
      <c r="BJ630" s="14"/>
    </row>
    <row r="631" spans="1:62" x14ac:dyDescent="0.25">
      <c r="A631" s="14">
        <f t="shared" si="40"/>
        <v>629</v>
      </c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4"/>
      <c r="AY631" s="1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>
        <f t="shared" si="39"/>
        <v>629</v>
      </c>
      <c r="BJ631" s="14"/>
    </row>
    <row r="632" spans="1:62" x14ac:dyDescent="0.25">
      <c r="A632" s="14">
        <f t="shared" si="40"/>
        <v>630</v>
      </c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4"/>
      <c r="AY632" s="1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>
        <f t="shared" si="39"/>
        <v>630</v>
      </c>
      <c r="BJ632" s="14"/>
    </row>
    <row r="633" spans="1:62" x14ac:dyDescent="0.25">
      <c r="A633" s="14">
        <f t="shared" si="40"/>
        <v>631</v>
      </c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4"/>
      <c r="AY633" s="1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>
        <f t="shared" si="39"/>
        <v>631</v>
      </c>
      <c r="BJ633" s="14"/>
    </row>
    <row r="634" spans="1:62" x14ac:dyDescent="0.25">
      <c r="A634" s="14">
        <f t="shared" si="40"/>
        <v>632</v>
      </c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4"/>
      <c r="AY634" s="1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>
        <f t="shared" si="39"/>
        <v>632</v>
      </c>
      <c r="BJ634" s="14"/>
    </row>
    <row r="635" spans="1:62" x14ac:dyDescent="0.25">
      <c r="A635" s="14">
        <f t="shared" si="40"/>
        <v>633</v>
      </c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4"/>
      <c r="AY635" s="1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>
        <f t="shared" si="39"/>
        <v>633</v>
      </c>
      <c r="BJ635" s="14"/>
    </row>
    <row r="636" spans="1:62" x14ac:dyDescent="0.25">
      <c r="A636" s="14">
        <f t="shared" si="40"/>
        <v>634</v>
      </c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4"/>
      <c r="AY636" s="1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>
        <f t="shared" si="39"/>
        <v>634</v>
      </c>
      <c r="BJ636" s="14"/>
    </row>
    <row r="637" spans="1:62" x14ac:dyDescent="0.25">
      <c r="A637" s="14">
        <f t="shared" si="40"/>
        <v>635</v>
      </c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4"/>
      <c r="AY637" s="1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>
        <f t="shared" si="39"/>
        <v>635</v>
      </c>
      <c r="BJ637" s="14"/>
    </row>
    <row r="638" spans="1:62" x14ac:dyDescent="0.25">
      <c r="A638" s="14">
        <f t="shared" si="40"/>
        <v>636</v>
      </c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4"/>
      <c r="AY638" s="1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>
        <f t="shared" si="39"/>
        <v>636</v>
      </c>
      <c r="BJ638" s="14"/>
    </row>
    <row r="639" spans="1:62" x14ac:dyDescent="0.25">
      <c r="A639" s="14">
        <f t="shared" si="40"/>
        <v>637</v>
      </c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4"/>
      <c r="AY639" s="1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>
        <f t="shared" si="39"/>
        <v>637</v>
      </c>
      <c r="BJ639" s="14"/>
    </row>
    <row r="640" spans="1:62" x14ac:dyDescent="0.25">
      <c r="A640" s="14">
        <f t="shared" si="40"/>
        <v>638</v>
      </c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4"/>
      <c r="AY640" s="1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>
        <f t="shared" si="39"/>
        <v>638</v>
      </c>
      <c r="BJ640" s="14"/>
    </row>
    <row r="641" spans="1:62" x14ac:dyDescent="0.25">
      <c r="A641" s="14">
        <f t="shared" si="40"/>
        <v>639</v>
      </c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4"/>
      <c r="AY641" s="1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>
        <f t="shared" si="39"/>
        <v>639</v>
      </c>
      <c r="BJ641" s="14"/>
    </row>
    <row r="642" spans="1:62" x14ac:dyDescent="0.25">
      <c r="A642" s="14">
        <f t="shared" si="40"/>
        <v>640</v>
      </c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4"/>
      <c r="AY642" s="1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>
        <f t="shared" si="39"/>
        <v>640</v>
      </c>
      <c r="BJ642" s="14"/>
    </row>
    <row r="643" spans="1:62" x14ac:dyDescent="0.25">
      <c r="A643" s="14">
        <f t="shared" si="40"/>
        <v>641</v>
      </c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4"/>
      <c r="AY643" s="1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>
        <f t="shared" si="39"/>
        <v>641</v>
      </c>
      <c r="BJ643" s="14"/>
    </row>
    <row r="644" spans="1:62" x14ac:dyDescent="0.25">
      <c r="A644" s="14">
        <f t="shared" si="40"/>
        <v>642</v>
      </c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4"/>
      <c r="AY644" s="1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>
        <f t="shared" si="39"/>
        <v>642</v>
      </c>
      <c r="BJ644" s="14"/>
    </row>
    <row r="645" spans="1:62" x14ac:dyDescent="0.25">
      <c r="A645" s="14">
        <f t="shared" si="40"/>
        <v>643</v>
      </c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4"/>
      <c r="AY645" s="1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>
        <f t="shared" si="39"/>
        <v>643</v>
      </c>
      <c r="BJ645" s="14"/>
    </row>
    <row r="646" spans="1:62" x14ac:dyDescent="0.25">
      <c r="A646" s="14">
        <f t="shared" si="40"/>
        <v>644</v>
      </c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4"/>
      <c r="AY646" s="1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>
        <f t="shared" ref="BI646:BI709" si="41">+BI645+1</f>
        <v>644</v>
      </c>
      <c r="BJ646" s="14"/>
    </row>
    <row r="647" spans="1:62" x14ac:dyDescent="0.25">
      <c r="A647" s="14">
        <f t="shared" si="40"/>
        <v>645</v>
      </c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4"/>
      <c r="AY647" s="1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>
        <f t="shared" si="41"/>
        <v>645</v>
      </c>
      <c r="BJ647" s="14"/>
    </row>
    <row r="648" spans="1:62" x14ac:dyDescent="0.25">
      <c r="A648" s="14">
        <f t="shared" si="40"/>
        <v>646</v>
      </c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4"/>
      <c r="AY648" s="1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>
        <f t="shared" si="41"/>
        <v>646</v>
      </c>
      <c r="BJ648" s="14"/>
    </row>
    <row r="649" spans="1:62" x14ac:dyDescent="0.25">
      <c r="A649" s="14">
        <f t="shared" si="40"/>
        <v>647</v>
      </c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4"/>
      <c r="AY649" s="1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>
        <f t="shared" si="41"/>
        <v>647</v>
      </c>
      <c r="BJ649" s="14"/>
    </row>
    <row r="650" spans="1:62" x14ac:dyDescent="0.25">
      <c r="A650" s="14">
        <f t="shared" si="40"/>
        <v>648</v>
      </c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4"/>
      <c r="AY650" s="1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>
        <f t="shared" si="41"/>
        <v>648</v>
      </c>
      <c r="BJ650" s="14"/>
    </row>
    <row r="651" spans="1:62" x14ac:dyDescent="0.25">
      <c r="A651" s="14">
        <f t="shared" si="40"/>
        <v>649</v>
      </c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4"/>
      <c r="AY651" s="1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>
        <f t="shared" si="41"/>
        <v>649</v>
      </c>
      <c r="BJ651" s="14"/>
    </row>
    <row r="652" spans="1:62" x14ac:dyDescent="0.25">
      <c r="A652" s="14">
        <f t="shared" si="40"/>
        <v>650</v>
      </c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4"/>
      <c r="AY652" s="1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>
        <f t="shared" si="41"/>
        <v>650</v>
      </c>
      <c r="BJ652" s="14"/>
    </row>
    <row r="653" spans="1:62" x14ac:dyDescent="0.25">
      <c r="A653" s="14">
        <f t="shared" si="40"/>
        <v>651</v>
      </c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4"/>
      <c r="AY653" s="1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>
        <f t="shared" si="41"/>
        <v>651</v>
      </c>
      <c r="BJ653" s="14"/>
    </row>
    <row r="654" spans="1:62" x14ac:dyDescent="0.25">
      <c r="A654" s="14">
        <f t="shared" si="40"/>
        <v>652</v>
      </c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4"/>
      <c r="AY654" s="1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>
        <f t="shared" si="41"/>
        <v>652</v>
      </c>
      <c r="BJ654" s="14"/>
    </row>
    <row r="655" spans="1:62" x14ac:dyDescent="0.25">
      <c r="A655" s="14">
        <f t="shared" si="40"/>
        <v>653</v>
      </c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4"/>
      <c r="AY655" s="1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>
        <f t="shared" si="41"/>
        <v>653</v>
      </c>
      <c r="BJ655" s="14"/>
    </row>
    <row r="656" spans="1:62" x14ac:dyDescent="0.25">
      <c r="A656" s="14">
        <f t="shared" si="40"/>
        <v>654</v>
      </c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4"/>
      <c r="AY656" s="1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>
        <f t="shared" si="41"/>
        <v>654</v>
      </c>
      <c r="BJ656" s="14"/>
    </row>
    <row r="657" spans="1:62" x14ac:dyDescent="0.25">
      <c r="A657" s="14">
        <f t="shared" si="40"/>
        <v>655</v>
      </c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4"/>
      <c r="AY657" s="1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>
        <f t="shared" si="41"/>
        <v>655</v>
      </c>
      <c r="BJ657" s="14"/>
    </row>
    <row r="658" spans="1:62" x14ac:dyDescent="0.25">
      <c r="A658" s="14">
        <f t="shared" si="40"/>
        <v>656</v>
      </c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4"/>
      <c r="AY658" s="1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>
        <f t="shared" si="41"/>
        <v>656</v>
      </c>
      <c r="BJ658" s="14"/>
    </row>
    <row r="659" spans="1:62" x14ac:dyDescent="0.25">
      <c r="A659" s="14">
        <f t="shared" si="40"/>
        <v>657</v>
      </c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4"/>
      <c r="AY659" s="1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>
        <f t="shared" si="41"/>
        <v>657</v>
      </c>
      <c r="BJ659" s="14"/>
    </row>
    <row r="660" spans="1:62" x14ac:dyDescent="0.25">
      <c r="A660" s="14">
        <f t="shared" si="40"/>
        <v>658</v>
      </c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4"/>
      <c r="AY660" s="1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>
        <f t="shared" si="41"/>
        <v>658</v>
      </c>
      <c r="BJ660" s="14"/>
    </row>
    <row r="661" spans="1:62" x14ac:dyDescent="0.25">
      <c r="A661" s="14">
        <f t="shared" si="40"/>
        <v>659</v>
      </c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4"/>
      <c r="AY661" s="1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>
        <f t="shared" si="41"/>
        <v>659</v>
      </c>
      <c r="BJ661" s="14"/>
    </row>
    <row r="662" spans="1:62" x14ac:dyDescent="0.25">
      <c r="A662" s="14">
        <f t="shared" si="40"/>
        <v>660</v>
      </c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4"/>
      <c r="AY662" s="1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>
        <f t="shared" si="41"/>
        <v>660</v>
      </c>
      <c r="BJ662" s="14"/>
    </row>
    <row r="663" spans="1:62" x14ac:dyDescent="0.25">
      <c r="A663" s="14">
        <f t="shared" si="40"/>
        <v>661</v>
      </c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4"/>
      <c r="AY663" s="1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>
        <f t="shared" si="41"/>
        <v>661</v>
      </c>
      <c r="BJ663" s="14"/>
    </row>
    <row r="664" spans="1:62" x14ac:dyDescent="0.25">
      <c r="A664" s="14">
        <f t="shared" si="40"/>
        <v>662</v>
      </c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4"/>
      <c r="AY664" s="1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>
        <f t="shared" si="41"/>
        <v>662</v>
      </c>
      <c r="BJ664" s="14"/>
    </row>
    <row r="665" spans="1:62" x14ac:dyDescent="0.25">
      <c r="A665" s="14">
        <f t="shared" si="40"/>
        <v>663</v>
      </c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4"/>
      <c r="AY665" s="1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>
        <f t="shared" si="41"/>
        <v>663</v>
      </c>
      <c r="BJ665" s="14"/>
    </row>
    <row r="666" spans="1:62" x14ac:dyDescent="0.25">
      <c r="A666" s="14">
        <f t="shared" si="40"/>
        <v>664</v>
      </c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4"/>
      <c r="AY666" s="1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>
        <f t="shared" si="41"/>
        <v>664</v>
      </c>
      <c r="BJ666" s="14"/>
    </row>
    <row r="667" spans="1:62" x14ac:dyDescent="0.25">
      <c r="A667" s="14">
        <f t="shared" si="40"/>
        <v>665</v>
      </c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4"/>
      <c r="AY667" s="1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>
        <f t="shared" si="41"/>
        <v>665</v>
      </c>
      <c r="BJ667" s="14"/>
    </row>
    <row r="668" spans="1:62" x14ac:dyDescent="0.25">
      <c r="A668" s="14">
        <f t="shared" si="40"/>
        <v>666</v>
      </c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4"/>
      <c r="AY668" s="1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>
        <f t="shared" si="41"/>
        <v>666</v>
      </c>
      <c r="BJ668" s="14"/>
    </row>
    <row r="669" spans="1:62" x14ac:dyDescent="0.25">
      <c r="A669" s="14">
        <f t="shared" si="40"/>
        <v>667</v>
      </c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4"/>
      <c r="AY669" s="1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>
        <f t="shared" si="41"/>
        <v>667</v>
      </c>
      <c r="BJ669" s="14"/>
    </row>
    <row r="670" spans="1:62" x14ac:dyDescent="0.25">
      <c r="A670" s="14">
        <f t="shared" si="40"/>
        <v>668</v>
      </c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4"/>
      <c r="AY670" s="1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>
        <f t="shared" si="41"/>
        <v>668</v>
      </c>
      <c r="BJ670" s="14"/>
    </row>
    <row r="671" spans="1:62" x14ac:dyDescent="0.25">
      <c r="A671" s="14">
        <f t="shared" si="40"/>
        <v>669</v>
      </c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4"/>
      <c r="AY671" s="1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>
        <f t="shared" si="41"/>
        <v>669</v>
      </c>
      <c r="BJ671" s="14"/>
    </row>
    <row r="672" spans="1:62" x14ac:dyDescent="0.25">
      <c r="A672" s="14">
        <f t="shared" si="40"/>
        <v>670</v>
      </c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4"/>
      <c r="AY672" s="1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>
        <f t="shared" si="41"/>
        <v>670</v>
      </c>
      <c r="BJ672" s="14"/>
    </row>
    <row r="673" spans="1:62" x14ac:dyDescent="0.25">
      <c r="A673" s="14">
        <f t="shared" si="40"/>
        <v>671</v>
      </c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4"/>
      <c r="AY673" s="1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>
        <f t="shared" si="41"/>
        <v>671</v>
      </c>
      <c r="BJ673" s="14"/>
    </row>
    <row r="674" spans="1:62" x14ac:dyDescent="0.25">
      <c r="A674" s="14">
        <f t="shared" si="40"/>
        <v>672</v>
      </c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4"/>
      <c r="AY674" s="1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>
        <f t="shared" si="41"/>
        <v>672</v>
      </c>
      <c r="BJ674" s="14"/>
    </row>
    <row r="675" spans="1:62" x14ac:dyDescent="0.25">
      <c r="A675" s="14">
        <f t="shared" si="40"/>
        <v>673</v>
      </c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4"/>
      <c r="AY675" s="1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>
        <f t="shared" si="41"/>
        <v>673</v>
      </c>
      <c r="BJ675" s="14"/>
    </row>
    <row r="676" spans="1:62" x14ac:dyDescent="0.25">
      <c r="A676" s="14">
        <f t="shared" si="40"/>
        <v>674</v>
      </c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4"/>
      <c r="AY676" s="1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>
        <f t="shared" si="41"/>
        <v>674</v>
      </c>
      <c r="BJ676" s="14"/>
    </row>
    <row r="677" spans="1:62" x14ac:dyDescent="0.25">
      <c r="A677" s="14">
        <f t="shared" si="40"/>
        <v>675</v>
      </c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4"/>
      <c r="AY677" s="1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>
        <f t="shared" si="41"/>
        <v>675</v>
      </c>
      <c r="BJ677" s="14"/>
    </row>
    <row r="678" spans="1:62" x14ac:dyDescent="0.25">
      <c r="A678" s="14">
        <f t="shared" si="40"/>
        <v>676</v>
      </c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4"/>
      <c r="AY678" s="1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>
        <f t="shared" si="41"/>
        <v>676</v>
      </c>
      <c r="BJ678" s="14"/>
    </row>
    <row r="679" spans="1:62" x14ac:dyDescent="0.25">
      <c r="A679" s="14">
        <f t="shared" si="40"/>
        <v>677</v>
      </c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4"/>
      <c r="AY679" s="1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>
        <f t="shared" si="41"/>
        <v>677</v>
      </c>
      <c r="BJ679" s="14"/>
    </row>
    <row r="680" spans="1:62" x14ac:dyDescent="0.25">
      <c r="A680" s="14">
        <f t="shared" si="40"/>
        <v>678</v>
      </c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4"/>
      <c r="AY680" s="1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>
        <f t="shared" si="41"/>
        <v>678</v>
      </c>
      <c r="BJ680" s="14"/>
    </row>
    <row r="681" spans="1:62" x14ac:dyDescent="0.25">
      <c r="A681" s="14">
        <f t="shared" si="40"/>
        <v>679</v>
      </c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4"/>
      <c r="AY681" s="1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>
        <f t="shared" si="41"/>
        <v>679</v>
      </c>
      <c r="BJ681" s="14"/>
    </row>
    <row r="682" spans="1:62" x14ac:dyDescent="0.25">
      <c r="A682" s="14">
        <f t="shared" si="40"/>
        <v>680</v>
      </c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4"/>
      <c r="AY682" s="1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>
        <f t="shared" si="41"/>
        <v>680</v>
      </c>
      <c r="BJ682" s="14"/>
    </row>
    <row r="683" spans="1:62" x14ac:dyDescent="0.25">
      <c r="A683" s="14">
        <f t="shared" si="40"/>
        <v>681</v>
      </c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4"/>
      <c r="AY683" s="1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>
        <f t="shared" si="41"/>
        <v>681</v>
      </c>
      <c r="BJ683" s="14"/>
    </row>
    <row r="684" spans="1:62" x14ac:dyDescent="0.25">
      <c r="A684" s="14">
        <f t="shared" si="40"/>
        <v>682</v>
      </c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4"/>
      <c r="AY684" s="1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>
        <f t="shared" si="41"/>
        <v>682</v>
      </c>
      <c r="BJ684" s="14"/>
    </row>
    <row r="685" spans="1:62" x14ac:dyDescent="0.25">
      <c r="A685" s="14">
        <f t="shared" si="40"/>
        <v>683</v>
      </c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4"/>
      <c r="AY685" s="1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>
        <f t="shared" si="41"/>
        <v>683</v>
      </c>
      <c r="BJ685" s="14"/>
    </row>
    <row r="686" spans="1:62" x14ac:dyDescent="0.25">
      <c r="A686" s="14">
        <f t="shared" si="40"/>
        <v>684</v>
      </c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4"/>
      <c r="AY686" s="1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>
        <f t="shared" si="41"/>
        <v>684</v>
      </c>
      <c r="BJ686" s="14"/>
    </row>
    <row r="687" spans="1:62" x14ac:dyDescent="0.25">
      <c r="A687" s="14">
        <f t="shared" si="40"/>
        <v>685</v>
      </c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4"/>
      <c r="AY687" s="1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>
        <f t="shared" si="41"/>
        <v>685</v>
      </c>
      <c r="BJ687" s="14"/>
    </row>
    <row r="688" spans="1:62" x14ac:dyDescent="0.25">
      <c r="A688" s="14">
        <f t="shared" si="40"/>
        <v>686</v>
      </c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4"/>
      <c r="AY688" s="1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>
        <f t="shared" si="41"/>
        <v>686</v>
      </c>
      <c r="BJ688" s="14"/>
    </row>
    <row r="689" spans="1:62" x14ac:dyDescent="0.25">
      <c r="A689" s="14">
        <f t="shared" si="40"/>
        <v>687</v>
      </c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4"/>
      <c r="AY689" s="1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>
        <f t="shared" si="41"/>
        <v>687</v>
      </c>
      <c r="BJ689" s="14"/>
    </row>
    <row r="690" spans="1:62" x14ac:dyDescent="0.25">
      <c r="A690" s="14">
        <f t="shared" si="40"/>
        <v>688</v>
      </c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4"/>
      <c r="AY690" s="1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>
        <f t="shared" si="41"/>
        <v>688</v>
      </c>
      <c r="BJ690" s="14"/>
    </row>
    <row r="691" spans="1:62" x14ac:dyDescent="0.25">
      <c r="A691" s="14">
        <f t="shared" si="40"/>
        <v>689</v>
      </c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4"/>
      <c r="AY691" s="1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>
        <f t="shared" si="41"/>
        <v>689</v>
      </c>
      <c r="BJ691" s="14"/>
    </row>
    <row r="692" spans="1:62" x14ac:dyDescent="0.25">
      <c r="A692" s="14">
        <f t="shared" si="40"/>
        <v>690</v>
      </c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4"/>
      <c r="AY692" s="1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>
        <f t="shared" si="41"/>
        <v>690</v>
      </c>
      <c r="BJ692" s="14"/>
    </row>
    <row r="693" spans="1:62" x14ac:dyDescent="0.25">
      <c r="A693" s="14">
        <f t="shared" ref="A693:A756" si="42">+A692+1</f>
        <v>691</v>
      </c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4"/>
      <c r="AY693" s="1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>
        <f t="shared" si="41"/>
        <v>691</v>
      </c>
      <c r="BJ693" s="14"/>
    </row>
    <row r="694" spans="1:62" x14ac:dyDescent="0.25">
      <c r="A694" s="14">
        <f t="shared" si="42"/>
        <v>692</v>
      </c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4"/>
      <c r="AY694" s="1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>
        <f t="shared" si="41"/>
        <v>692</v>
      </c>
      <c r="BJ694" s="14"/>
    </row>
    <row r="695" spans="1:62" x14ac:dyDescent="0.25">
      <c r="A695" s="14">
        <f t="shared" si="42"/>
        <v>693</v>
      </c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4"/>
      <c r="AY695" s="1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>
        <f t="shared" si="41"/>
        <v>693</v>
      </c>
      <c r="BJ695" s="14"/>
    </row>
    <row r="696" spans="1:62" x14ac:dyDescent="0.25">
      <c r="A696" s="14">
        <f t="shared" si="42"/>
        <v>694</v>
      </c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4"/>
      <c r="AY696" s="1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>
        <f t="shared" si="41"/>
        <v>694</v>
      </c>
      <c r="BJ696" s="14"/>
    </row>
    <row r="697" spans="1:62" x14ac:dyDescent="0.25">
      <c r="A697" s="14">
        <f t="shared" si="42"/>
        <v>695</v>
      </c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4"/>
      <c r="AY697" s="1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>
        <f t="shared" si="41"/>
        <v>695</v>
      </c>
      <c r="BJ697" s="14"/>
    </row>
    <row r="698" spans="1:62" x14ac:dyDescent="0.25">
      <c r="A698" s="14">
        <f t="shared" si="42"/>
        <v>696</v>
      </c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4"/>
      <c r="AY698" s="1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>
        <f t="shared" si="41"/>
        <v>696</v>
      </c>
      <c r="BJ698" s="14"/>
    </row>
    <row r="699" spans="1:62" x14ac:dyDescent="0.25">
      <c r="A699" s="14">
        <f t="shared" si="42"/>
        <v>697</v>
      </c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4"/>
      <c r="AY699" s="1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>
        <f t="shared" si="41"/>
        <v>697</v>
      </c>
      <c r="BJ699" s="14"/>
    </row>
    <row r="700" spans="1:62" x14ac:dyDescent="0.25">
      <c r="A700" s="14">
        <f t="shared" si="42"/>
        <v>698</v>
      </c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4"/>
      <c r="AY700" s="1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>
        <f t="shared" si="41"/>
        <v>698</v>
      </c>
      <c r="BJ700" s="14"/>
    </row>
    <row r="701" spans="1:62" x14ac:dyDescent="0.25">
      <c r="A701" s="14">
        <f t="shared" si="42"/>
        <v>699</v>
      </c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4"/>
      <c r="AY701" s="1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>
        <f t="shared" si="41"/>
        <v>699</v>
      </c>
      <c r="BJ701" s="14"/>
    </row>
    <row r="702" spans="1:62" x14ac:dyDescent="0.25">
      <c r="A702" s="14">
        <f t="shared" si="42"/>
        <v>700</v>
      </c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4"/>
      <c r="AY702" s="1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>
        <f t="shared" si="41"/>
        <v>700</v>
      </c>
      <c r="BJ702" s="14"/>
    </row>
    <row r="703" spans="1:62" x14ac:dyDescent="0.25">
      <c r="A703" s="14">
        <f t="shared" si="42"/>
        <v>701</v>
      </c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4"/>
      <c r="AY703" s="1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>
        <f t="shared" si="41"/>
        <v>701</v>
      </c>
      <c r="BJ703" s="14"/>
    </row>
    <row r="704" spans="1:62" x14ac:dyDescent="0.25">
      <c r="A704" s="14">
        <f t="shared" si="42"/>
        <v>702</v>
      </c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4"/>
      <c r="AY704" s="1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>
        <f t="shared" si="41"/>
        <v>702</v>
      </c>
      <c r="BJ704" s="14"/>
    </row>
    <row r="705" spans="1:62" x14ac:dyDescent="0.25">
      <c r="A705" s="14">
        <f t="shared" si="42"/>
        <v>703</v>
      </c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4"/>
      <c r="AY705" s="1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>
        <f t="shared" si="41"/>
        <v>703</v>
      </c>
      <c r="BJ705" s="14"/>
    </row>
    <row r="706" spans="1:62" x14ac:dyDescent="0.25">
      <c r="A706" s="14">
        <f t="shared" si="42"/>
        <v>704</v>
      </c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4"/>
      <c r="AY706" s="1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>
        <f t="shared" si="41"/>
        <v>704</v>
      </c>
      <c r="BJ706" s="14"/>
    </row>
    <row r="707" spans="1:62" x14ac:dyDescent="0.25">
      <c r="A707" s="14">
        <f t="shared" si="42"/>
        <v>705</v>
      </c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4"/>
      <c r="AY707" s="1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>
        <f t="shared" si="41"/>
        <v>705</v>
      </c>
      <c r="BJ707" s="14"/>
    </row>
    <row r="708" spans="1:62" x14ac:dyDescent="0.25">
      <c r="A708" s="14">
        <f t="shared" si="42"/>
        <v>706</v>
      </c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4"/>
      <c r="AY708" s="1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>
        <f t="shared" si="41"/>
        <v>706</v>
      </c>
      <c r="BJ708" s="14"/>
    </row>
    <row r="709" spans="1:62" x14ac:dyDescent="0.25">
      <c r="A709" s="14">
        <f t="shared" si="42"/>
        <v>707</v>
      </c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4"/>
      <c r="AY709" s="1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>
        <f t="shared" si="41"/>
        <v>707</v>
      </c>
      <c r="BJ709" s="14"/>
    </row>
    <row r="710" spans="1:62" x14ac:dyDescent="0.25">
      <c r="A710" s="14">
        <f t="shared" si="42"/>
        <v>708</v>
      </c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4"/>
      <c r="AY710" s="1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>
        <f t="shared" ref="BI710:BI773" si="43">+BI709+1</f>
        <v>708</v>
      </c>
      <c r="BJ710" s="14"/>
    </row>
    <row r="711" spans="1:62" x14ac:dyDescent="0.25">
      <c r="A711" s="14">
        <f t="shared" si="42"/>
        <v>709</v>
      </c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4"/>
      <c r="AY711" s="1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>
        <f t="shared" si="43"/>
        <v>709</v>
      </c>
      <c r="BJ711" s="14"/>
    </row>
    <row r="712" spans="1:62" x14ac:dyDescent="0.25">
      <c r="A712" s="14">
        <f t="shared" si="42"/>
        <v>710</v>
      </c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4"/>
      <c r="AY712" s="1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>
        <f t="shared" si="43"/>
        <v>710</v>
      </c>
      <c r="BJ712" s="14"/>
    </row>
    <row r="713" spans="1:62" x14ac:dyDescent="0.25">
      <c r="A713" s="14">
        <f t="shared" si="42"/>
        <v>711</v>
      </c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4"/>
      <c r="AY713" s="1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>
        <f t="shared" si="43"/>
        <v>711</v>
      </c>
      <c r="BJ713" s="14"/>
    </row>
    <row r="714" spans="1:62" x14ac:dyDescent="0.25">
      <c r="A714" s="14">
        <f t="shared" si="42"/>
        <v>712</v>
      </c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4"/>
      <c r="AY714" s="1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>
        <f t="shared" si="43"/>
        <v>712</v>
      </c>
      <c r="BJ714" s="14"/>
    </row>
    <row r="715" spans="1:62" x14ac:dyDescent="0.25">
      <c r="A715" s="14">
        <f t="shared" si="42"/>
        <v>713</v>
      </c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4"/>
      <c r="AY715" s="1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>
        <f t="shared" si="43"/>
        <v>713</v>
      </c>
      <c r="BJ715" s="14"/>
    </row>
    <row r="716" spans="1:62" x14ac:dyDescent="0.25">
      <c r="A716" s="14">
        <f t="shared" si="42"/>
        <v>714</v>
      </c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4"/>
      <c r="AY716" s="1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>
        <f t="shared" si="43"/>
        <v>714</v>
      </c>
      <c r="BJ716" s="14"/>
    </row>
    <row r="717" spans="1:62" x14ac:dyDescent="0.25">
      <c r="A717" s="14">
        <f t="shared" si="42"/>
        <v>715</v>
      </c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4"/>
      <c r="AY717" s="1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>
        <f t="shared" si="43"/>
        <v>715</v>
      </c>
      <c r="BJ717" s="14"/>
    </row>
    <row r="718" spans="1:62" x14ac:dyDescent="0.25">
      <c r="A718" s="14">
        <f t="shared" si="42"/>
        <v>716</v>
      </c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4"/>
      <c r="AY718" s="1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>
        <f t="shared" si="43"/>
        <v>716</v>
      </c>
      <c r="BJ718" s="14"/>
    </row>
    <row r="719" spans="1:62" x14ac:dyDescent="0.25">
      <c r="A719" s="14">
        <f t="shared" si="42"/>
        <v>717</v>
      </c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4"/>
      <c r="AY719" s="1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>
        <f t="shared" si="43"/>
        <v>717</v>
      </c>
      <c r="BJ719" s="14"/>
    </row>
    <row r="720" spans="1:62" x14ac:dyDescent="0.25">
      <c r="A720" s="14">
        <f t="shared" si="42"/>
        <v>718</v>
      </c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4"/>
      <c r="AY720" s="1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>
        <f t="shared" si="43"/>
        <v>718</v>
      </c>
      <c r="BJ720" s="14"/>
    </row>
    <row r="721" spans="1:62" x14ac:dyDescent="0.25">
      <c r="A721" s="14">
        <f t="shared" si="42"/>
        <v>719</v>
      </c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4"/>
      <c r="AY721" s="1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>
        <f t="shared" si="43"/>
        <v>719</v>
      </c>
      <c r="BJ721" s="14"/>
    </row>
    <row r="722" spans="1:62" x14ac:dyDescent="0.25">
      <c r="A722" s="14">
        <f t="shared" si="42"/>
        <v>720</v>
      </c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4"/>
      <c r="AY722" s="1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>
        <f t="shared" si="43"/>
        <v>720</v>
      </c>
      <c r="BJ722" s="14"/>
    </row>
    <row r="723" spans="1:62" x14ac:dyDescent="0.25">
      <c r="A723" s="14">
        <f t="shared" si="42"/>
        <v>721</v>
      </c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4"/>
      <c r="AY723" s="1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>
        <f t="shared" si="43"/>
        <v>721</v>
      </c>
      <c r="BJ723" s="14"/>
    </row>
    <row r="724" spans="1:62" x14ac:dyDescent="0.25">
      <c r="A724" s="14">
        <f t="shared" si="42"/>
        <v>722</v>
      </c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4"/>
      <c r="AY724" s="1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>
        <f t="shared" si="43"/>
        <v>722</v>
      </c>
      <c r="BJ724" s="14"/>
    </row>
    <row r="725" spans="1:62" x14ac:dyDescent="0.25">
      <c r="A725" s="14">
        <f t="shared" si="42"/>
        <v>723</v>
      </c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4"/>
      <c r="AY725" s="1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>
        <f t="shared" si="43"/>
        <v>723</v>
      </c>
      <c r="BJ725" s="14"/>
    </row>
    <row r="726" spans="1:62" x14ac:dyDescent="0.25">
      <c r="A726" s="14">
        <f t="shared" si="42"/>
        <v>724</v>
      </c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4"/>
      <c r="AY726" s="1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>
        <f t="shared" si="43"/>
        <v>724</v>
      </c>
      <c r="BJ726" s="14"/>
    </row>
    <row r="727" spans="1:62" x14ac:dyDescent="0.25">
      <c r="A727" s="14">
        <f t="shared" si="42"/>
        <v>725</v>
      </c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4"/>
      <c r="AY727" s="1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>
        <f t="shared" si="43"/>
        <v>725</v>
      </c>
      <c r="BJ727" s="14"/>
    </row>
    <row r="728" spans="1:62" x14ac:dyDescent="0.25">
      <c r="A728" s="14">
        <f t="shared" si="42"/>
        <v>726</v>
      </c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4"/>
      <c r="AY728" s="1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>
        <f t="shared" si="43"/>
        <v>726</v>
      </c>
      <c r="BJ728" s="14"/>
    </row>
    <row r="729" spans="1:62" x14ac:dyDescent="0.25">
      <c r="A729" s="14">
        <f t="shared" si="42"/>
        <v>727</v>
      </c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4"/>
      <c r="AY729" s="1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>
        <f t="shared" si="43"/>
        <v>727</v>
      </c>
      <c r="BJ729" s="14"/>
    </row>
    <row r="730" spans="1:62" x14ac:dyDescent="0.25">
      <c r="A730" s="14">
        <f t="shared" si="42"/>
        <v>728</v>
      </c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4"/>
      <c r="AY730" s="1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>
        <f t="shared" si="43"/>
        <v>728</v>
      </c>
      <c r="BJ730" s="14"/>
    </row>
    <row r="731" spans="1:62" x14ac:dyDescent="0.25">
      <c r="A731" s="14">
        <f t="shared" si="42"/>
        <v>729</v>
      </c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4"/>
      <c r="AY731" s="1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>
        <f t="shared" si="43"/>
        <v>729</v>
      </c>
      <c r="BJ731" s="14"/>
    </row>
    <row r="732" spans="1:62" x14ac:dyDescent="0.25">
      <c r="A732" s="14">
        <f t="shared" si="42"/>
        <v>730</v>
      </c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4"/>
      <c r="AY732" s="1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>
        <f t="shared" si="43"/>
        <v>730</v>
      </c>
      <c r="BJ732" s="14"/>
    </row>
    <row r="733" spans="1:62" x14ac:dyDescent="0.25">
      <c r="A733" s="14">
        <f t="shared" si="42"/>
        <v>731</v>
      </c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4"/>
      <c r="AY733" s="1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>
        <f t="shared" si="43"/>
        <v>731</v>
      </c>
      <c r="BJ733" s="14"/>
    </row>
    <row r="734" spans="1:62" x14ac:dyDescent="0.25">
      <c r="A734" s="14">
        <f t="shared" si="42"/>
        <v>732</v>
      </c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4"/>
      <c r="AY734" s="1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>
        <f t="shared" si="43"/>
        <v>732</v>
      </c>
      <c r="BJ734" s="14"/>
    </row>
    <row r="735" spans="1:62" x14ac:dyDescent="0.25">
      <c r="A735" s="14">
        <f t="shared" si="42"/>
        <v>733</v>
      </c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4"/>
      <c r="AY735" s="1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>
        <f t="shared" si="43"/>
        <v>733</v>
      </c>
      <c r="BJ735" s="14"/>
    </row>
    <row r="736" spans="1:62" x14ac:dyDescent="0.25">
      <c r="A736" s="14">
        <f t="shared" si="42"/>
        <v>734</v>
      </c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4"/>
      <c r="AY736" s="1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>
        <f t="shared" si="43"/>
        <v>734</v>
      </c>
      <c r="BJ736" s="14"/>
    </row>
    <row r="737" spans="1:62" x14ac:dyDescent="0.25">
      <c r="A737" s="14">
        <f t="shared" si="42"/>
        <v>735</v>
      </c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4"/>
      <c r="AY737" s="1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>
        <f t="shared" si="43"/>
        <v>735</v>
      </c>
      <c r="BJ737" s="14"/>
    </row>
    <row r="738" spans="1:62" x14ac:dyDescent="0.25">
      <c r="A738" s="14">
        <f t="shared" si="42"/>
        <v>736</v>
      </c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4"/>
      <c r="AY738" s="1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>
        <f t="shared" si="43"/>
        <v>736</v>
      </c>
      <c r="BJ738" s="14"/>
    </row>
    <row r="739" spans="1:62" x14ac:dyDescent="0.25">
      <c r="A739" s="14">
        <f t="shared" si="42"/>
        <v>737</v>
      </c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4"/>
      <c r="AY739" s="1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>
        <f t="shared" si="43"/>
        <v>737</v>
      </c>
      <c r="BJ739" s="14"/>
    </row>
    <row r="740" spans="1:62" x14ac:dyDescent="0.25">
      <c r="A740" s="14">
        <f t="shared" si="42"/>
        <v>738</v>
      </c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4"/>
      <c r="AY740" s="1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>
        <f t="shared" si="43"/>
        <v>738</v>
      </c>
      <c r="BJ740" s="14"/>
    </row>
    <row r="741" spans="1:62" x14ac:dyDescent="0.25">
      <c r="A741" s="14">
        <f t="shared" si="42"/>
        <v>739</v>
      </c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4"/>
      <c r="AY741" s="1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>
        <f t="shared" si="43"/>
        <v>739</v>
      </c>
      <c r="BJ741" s="14"/>
    </row>
    <row r="742" spans="1:62" x14ac:dyDescent="0.25">
      <c r="A742" s="14">
        <f t="shared" si="42"/>
        <v>740</v>
      </c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4"/>
      <c r="AY742" s="1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>
        <f t="shared" si="43"/>
        <v>740</v>
      </c>
      <c r="BJ742" s="14"/>
    </row>
    <row r="743" spans="1:62" x14ac:dyDescent="0.25">
      <c r="A743" s="14">
        <f t="shared" si="42"/>
        <v>741</v>
      </c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4"/>
      <c r="AY743" s="1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>
        <f t="shared" si="43"/>
        <v>741</v>
      </c>
      <c r="BJ743" s="14"/>
    </row>
    <row r="744" spans="1:62" x14ac:dyDescent="0.25">
      <c r="A744" s="14">
        <f t="shared" si="42"/>
        <v>742</v>
      </c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4"/>
      <c r="AY744" s="1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>
        <f t="shared" si="43"/>
        <v>742</v>
      </c>
      <c r="BJ744" s="14"/>
    </row>
    <row r="745" spans="1:62" x14ac:dyDescent="0.25">
      <c r="A745" s="14">
        <f t="shared" si="42"/>
        <v>743</v>
      </c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4"/>
      <c r="AY745" s="1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>
        <f t="shared" si="43"/>
        <v>743</v>
      </c>
      <c r="BJ745" s="14"/>
    </row>
    <row r="746" spans="1:62" x14ac:dyDescent="0.25">
      <c r="A746" s="14">
        <f t="shared" si="42"/>
        <v>744</v>
      </c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4"/>
      <c r="AY746" s="1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>
        <f t="shared" si="43"/>
        <v>744</v>
      </c>
      <c r="BJ746" s="14"/>
    </row>
    <row r="747" spans="1:62" x14ac:dyDescent="0.25">
      <c r="A747" s="14">
        <f t="shared" si="42"/>
        <v>745</v>
      </c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4"/>
      <c r="AY747" s="1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>
        <f t="shared" si="43"/>
        <v>745</v>
      </c>
      <c r="BJ747" s="14"/>
    </row>
    <row r="748" spans="1:62" x14ac:dyDescent="0.25">
      <c r="A748" s="14">
        <f t="shared" si="42"/>
        <v>746</v>
      </c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4"/>
      <c r="AY748" s="1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>
        <f t="shared" si="43"/>
        <v>746</v>
      </c>
      <c r="BJ748" s="14"/>
    </row>
    <row r="749" spans="1:62" x14ac:dyDescent="0.25">
      <c r="A749" s="14">
        <f t="shared" si="42"/>
        <v>747</v>
      </c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4"/>
      <c r="AY749" s="1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>
        <f t="shared" si="43"/>
        <v>747</v>
      </c>
      <c r="BJ749" s="14"/>
    </row>
    <row r="750" spans="1:62" x14ac:dyDescent="0.25">
      <c r="A750" s="14">
        <f t="shared" si="42"/>
        <v>748</v>
      </c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4"/>
      <c r="AY750" s="1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>
        <f t="shared" si="43"/>
        <v>748</v>
      </c>
      <c r="BJ750" s="14"/>
    </row>
    <row r="751" spans="1:62" x14ac:dyDescent="0.25">
      <c r="A751" s="14">
        <f t="shared" si="42"/>
        <v>749</v>
      </c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4"/>
      <c r="AY751" s="1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>
        <f t="shared" si="43"/>
        <v>749</v>
      </c>
      <c r="BJ751" s="14"/>
    </row>
    <row r="752" spans="1:62" x14ac:dyDescent="0.25">
      <c r="A752" s="14">
        <f t="shared" si="42"/>
        <v>750</v>
      </c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4"/>
      <c r="AY752" s="1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>
        <f t="shared" si="43"/>
        <v>750</v>
      </c>
      <c r="BJ752" s="14"/>
    </row>
    <row r="753" spans="1:62" x14ac:dyDescent="0.25">
      <c r="A753" s="14">
        <f t="shared" si="42"/>
        <v>751</v>
      </c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4"/>
      <c r="AY753" s="1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>
        <f t="shared" si="43"/>
        <v>751</v>
      </c>
      <c r="BJ753" s="14"/>
    </row>
    <row r="754" spans="1:62" x14ac:dyDescent="0.25">
      <c r="A754" s="14">
        <f t="shared" si="42"/>
        <v>752</v>
      </c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4"/>
      <c r="AY754" s="1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>
        <f t="shared" si="43"/>
        <v>752</v>
      </c>
      <c r="BJ754" s="14"/>
    </row>
    <row r="755" spans="1:62" x14ac:dyDescent="0.25">
      <c r="A755" s="14">
        <f t="shared" si="42"/>
        <v>753</v>
      </c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4"/>
      <c r="AY755" s="1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>
        <f t="shared" si="43"/>
        <v>753</v>
      </c>
      <c r="BJ755" s="14"/>
    </row>
    <row r="756" spans="1:62" x14ac:dyDescent="0.25">
      <c r="A756" s="14">
        <f t="shared" si="42"/>
        <v>754</v>
      </c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4"/>
      <c r="AY756" s="1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>
        <f t="shared" si="43"/>
        <v>754</v>
      </c>
      <c r="BJ756" s="14"/>
    </row>
    <row r="757" spans="1:62" x14ac:dyDescent="0.25">
      <c r="A757" s="14">
        <f t="shared" ref="A757:A804" si="44">+A756+1</f>
        <v>755</v>
      </c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4"/>
      <c r="AY757" s="1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>
        <f t="shared" si="43"/>
        <v>755</v>
      </c>
      <c r="BJ757" s="14"/>
    </row>
    <row r="758" spans="1:62" x14ac:dyDescent="0.25">
      <c r="A758" s="14">
        <f t="shared" si="44"/>
        <v>756</v>
      </c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4"/>
      <c r="AY758" s="1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>
        <f t="shared" si="43"/>
        <v>756</v>
      </c>
      <c r="BJ758" s="14"/>
    </row>
    <row r="759" spans="1:62" x14ac:dyDescent="0.25">
      <c r="A759" s="14">
        <f t="shared" si="44"/>
        <v>757</v>
      </c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4"/>
      <c r="AY759" s="1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>
        <f t="shared" si="43"/>
        <v>757</v>
      </c>
      <c r="BJ759" s="14"/>
    </row>
    <row r="760" spans="1:62" x14ac:dyDescent="0.25">
      <c r="A760" s="14">
        <f t="shared" si="44"/>
        <v>758</v>
      </c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4"/>
      <c r="AY760" s="1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>
        <f t="shared" si="43"/>
        <v>758</v>
      </c>
      <c r="BJ760" s="14"/>
    </row>
    <row r="761" spans="1:62" x14ac:dyDescent="0.25">
      <c r="A761" s="14">
        <f t="shared" si="44"/>
        <v>759</v>
      </c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4"/>
      <c r="AY761" s="1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>
        <f t="shared" si="43"/>
        <v>759</v>
      </c>
      <c r="BJ761" s="14"/>
    </row>
    <row r="762" spans="1:62" x14ac:dyDescent="0.25">
      <c r="A762" s="14">
        <f t="shared" si="44"/>
        <v>760</v>
      </c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4"/>
      <c r="AY762" s="1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>
        <f t="shared" si="43"/>
        <v>760</v>
      </c>
      <c r="BJ762" s="14"/>
    </row>
    <row r="763" spans="1:62" x14ac:dyDescent="0.25">
      <c r="A763" s="14">
        <f t="shared" si="44"/>
        <v>761</v>
      </c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4"/>
      <c r="AY763" s="1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>
        <f t="shared" si="43"/>
        <v>761</v>
      </c>
      <c r="BJ763" s="14"/>
    </row>
    <row r="764" spans="1:62" x14ac:dyDescent="0.25">
      <c r="A764" s="14">
        <f t="shared" si="44"/>
        <v>762</v>
      </c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4"/>
      <c r="AY764" s="1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>
        <f t="shared" si="43"/>
        <v>762</v>
      </c>
      <c r="BJ764" s="14"/>
    </row>
    <row r="765" spans="1:62" x14ac:dyDescent="0.25">
      <c r="A765" s="14">
        <f t="shared" si="44"/>
        <v>763</v>
      </c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4"/>
      <c r="AY765" s="1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>
        <f t="shared" si="43"/>
        <v>763</v>
      </c>
      <c r="BJ765" s="14"/>
    </row>
    <row r="766" spans="1:62" x14ac:dyDescent="0.25">
      <c r="A766" s="14">
        <f t="shared" si="44"/>
        <v>764</v>
      </c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4"/>
      <c r="AY766" s="1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>
        <f t="shared" si="43"/>
        <v>764</v>
      </c>
      <c r="BJ766" s="14"/>
    </row>
    <row r="767" spans="1:62" x14ac:dyDescent="0.25">
      <c r="A767" s="14">
        <f t="shared" si="44"/>
        <v>765</v>
      </c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4"/>
      <c r="AY767" s="1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>
        <f t="shared" si="43"/>
        <v>765</v>
      </c>
      <c r="BJ767" s="14"/>
    </row>
    <row r="768" spans="1:62" x14ac:dyDescent="0.25">
      <c r="A768" s="14">
        <f t="shared" si="44"/>
        <v>766</v>
      </c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4"/>
      <c r="AY768" s="1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>
        <f t="shared" si="43"/>
        <v>766</v>
      </c>
      <c r="BJ768" s="14"/>
    </row>
    <row r="769" spans="1:62" x14ac:dyDescent="0.25">
      <c r="A769" s="14">
        <f t="shared" si="44"/>
        <v>767</v>
      </c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4"/>
      <c r="AY769" s="1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>
        <f t="shared" si="43"/>
        <v>767</v>
      </c>
      <c r="BJ769" s="14"/>
    </row>
    <row r="770" spans="1:62" x14ac:dyDescent="0.25">
      <c r="A770" s="14">
        <f t="shared" si="44"/>
        <v>768</v>
      </c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4"/>
      <c r="AY770" s="1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>
        <f t="shared" si="43"/>
        <v>768</v>
      </c>
      <c r="BJ770" s="14"/>
    </row>
    <row r="771" spans="1:62" x14ac:dyDescent="0.25">
      <c r="A771" s="14">
        <f t="shared" si="44"/>
        <v>769</v>
      </c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4"/>
      <c r="AY771" s="1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>
        <f t="shared" si="43"/>
        <v>769</v>
      </c>
      <c r="BJ771" s="14"/>
    </row>
    <row r="772" spans="1:62" x14ac:dyDescent="0.25">
      <c r="A772" s="14">
        <f t="shared" si="44"/>
        <v>770</v>
      </c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4"/>
      <c r="AY772" s="1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>
        <f t="shared" si="43"/>
        <v>770</v>
      </c>
      <c r="BJ772" s="14"/>
    </row>
    <row r="773" spans="1:62" x14ac:dyDescent="0.25">
      <c r="A773" s="14">
        <f t="shared" si="44"/>
        <v>771</v>
      </c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4"/>
      <c r="AY773" s="1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>
        <f t="shared" si="43"/>
        <v>771</v>
      </c>
      <c r="BJ773" s="14"/>
    </row>
    <row r="774" spans="1:62" x14ac:dyDescent="0.25">
      <c r="A774" s="14">
        <f t="shared" si="44"/>
        <v>772</v>
      </c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4"/>
      <c r="AY774" s="1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>
        <f t="shared" ref="BI774:BI837" si="45">+BI773+1</f>
        <v>772</v>
      </c>
      <c r="BJ774" s="14"/>
    </row>
    <row r="775" spans="1:62" x14ac:dyDescent="0.25">
      <c r="A775" s="14">
        <f t="shared" si="44"/>
        <v>773</v>
      </c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4"/>
      <c r="AY775" s="1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>
        <f t="shared" si="45"/>
        <v>773</v>
      </c>
      <c r="BJ775" s="14"/>
    </row>
    <row r="776" spans="1:62" x14ac:dyDescent="0.25">
      <c r="A776" s="14">
        <f t="shared" si="44"/>
        <v>774</v>
      </c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4"/>
      <c r="AY776" s="1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>
        <f t="shared" si="45"/>
        <v>774</v>
      </c>
      <c r="BJ776" s="14"/>
    </row>
    <row r="777" spans="1:62" x14ac:dyDescent="0.25">
      <c r="A777" s="14">
        <f t="shared" si="44"/>
        <v>775</v>
      </c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4"/>
      <c r="AY777" s="1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>
        <f t="shared" si="45"/>
        <v>775</v>
      </c>
      <c r="BJ777" s="14"/>
    </row>
    <row r="778" spans="1:62" x14ac:dyDescent="0.25">
      <c r="A778" s="14">
        <f t="shared" si="44"/>
        <v>776</v>
      </c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4"/>
      <c r="AY778" s="1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>
        <f t="shared" si="45"/>
        <v>776</v>
      </c>
      <c r="BJ778" s="14"/>
    </row>
    <row r="779" spans="1:62" x14ac:dyDescent="0.25">
      <c r="A779" s="14">
        <f t="shared" si="44"/>
        <v>777</v>
      </c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4"/>
      <c r="AY779" s="1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>
        <f t="shared" si="45"/>
        <v>777</v>
      </c>
      <c r="BJ779" s="14"/>
    </row>
    <row r="780" spans="1:62" x14ac:dyDescent="0.25">
      <c r="A780" s="14">
        <f t="shared" si="44"/>
        <v>778</v>
      </c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4"/>
      <c r="AY780" s="1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>
        <f t="shared" si="45"/>
        <v>778</v>
      </c>
      <c r="BJ780" s="14"/>
    </row>
    <row r="781" spans="1:62" x14ac:dyDescent="0.25">
      <c r="A781" s="14">
        <f t="shared" si="44"/>
        <v>779</v>
      </c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4"/>
      <c r="AY781" s="1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>
        <f t="shared" si="45"/>
        <v>779</v>
      </c>
      <c r="BJ781" s="14"/>
    </row>
    <row r="782" spans="1:62" x14ac:dyDescent="0.25">
      <c r="A782" s="14">
        <f t="shared" si="44"/>
        <v>780</v>
      </c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4"/>
      <c r="AY782" s="1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>
        <f t="shared" si="45"/>
        <v>780</v>
      </c>
      <c r="BJ782" s="14"/>
    </row>
    <row r="783" spans="1:62" x14ac:dyDescent="0.25">
      <c r="A783" s="14">
        <f t="shared" si="44"/>
        <v>781</v>
      </c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4"/>
      <c r="AY783" s="1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>
        <f t="shared" si="45"/>
        <v>781</v>
      </c>
      <c r="BJ783" s="14"/>
    </row>
    <row r="784" spans="1:62" x14ac:dyDescent="0.25">
      <c r="A784" s="14">
        <f t="shared" si="44"/>
        <v>782</v>
      </c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4"/>
      <c r="AY784" s="1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>
        <f t="shared" si="45"/>
        <v>782</v>
      </c>
      <c r="BJ784" s="14"/>
    </row>
    <row r="785" spans="1:62" x14ac:dyDescent="0.25">
      <c r="A785" s="14">
        <f t="shared" si="44"/>
        <v>783</v>
      </c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4"/>
      <c r="AY785" s="1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>
        <f t="shared" si="45"/>
        <v>783</v>
      </c>
      <c r="BJ785" s="14"/>
    </row>
    <row r="786" spans="1:62" x14ac:dyDescent="0.25">
      <c r="A786" s="14">
        <f t="shared" si="44"/>
        <v>784</v>
      </c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4"/>
      <c r="AY786" s="1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>
        <f t="shared" si="45"/>
        <v>784</v>
      </c>
      <c r="BJ786" s="14"/>
    </row>
    <row r="787" spans="1:62" x14ac:dyDescent="0.25">
      <c r="A787" s="14">
        <f t="shared" si="44"/>
        <v>785</v>
      </c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4"/>
      <c r="AY787" s="1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>
        <f t="shared" si="45"/>
        <v>785</v>
      </c>
      <c r="BJ787" s="14"/>
    </row>
    <row r="788" spans="1:62" x14ac:dyDescent="0.25">
      <c r="A788" s="14">
        <f t="shared" si="44"/>
        <v>786</v>
      </c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4"/>
      <c r="AY788" s="1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>
        <f t="shared" si="45"/>
        <v>786</v>
      </c>
      <c r="BJ788" s="14"/>
    </row>
    <row r="789" spans="1:62" x14ac:dyDescent="0.25">
      <c r="A789" s="14">
        <f t="shared" si="44"/>
        <v>787</v>
      </c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4"/>
      <c r="AY789" s="1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>
        <f t="shared" si="45"/>
        <v>787</v>
      </c>
      <c r="BJ789" s="14"/>
    </row>
    <row r="790" spans="1:62" x14ac:dyDescent="0.25">
      <c r="A790" s="14">
        <f t="shared" si="44"/>
        <v>788</v>
      </c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4"/>
      <c r="AY790" s="1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>
        <f t="shared" si="45"/>
        <v>788</v>
      </c>
      <c r="BJ790" s="14"/>
    </row>
    <row r="791" spans="1:62" x14ac:dyDescent="0.25">
      <c r="A791" s="14">
        <f t="shared" si="44"/>
        <v>789</v>
      </c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4"/>
      <c r="AY791" s="1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>
        <f t="shared" si="45"/>
        <v>789</v>
      </c>
      <c r="BJ791" s="14"/>
    </row>
    <row r="792" spans="1:62" x14ac:dyDescent="0.25">
      <c r="A792" s="14">
        <f t="shared" si="44"/>
        <v>790</v>
      </c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4"/>
      <c r="AY792" s="1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>
        <f t="shared" si="45"/>
        <v>790</v>
      </c>
      <c r="BJ792" s="14"/>
    </row>
    <row r="793" spans="1:62" x14ac:dyDescent="0.25">
      <c r="A793" s="14">
        <f t="shared" si="44"/>
        <v>791</v>
      </c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4"/>
      <c r="AY793" s="1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>
        <f t="shared" si="45"/>
        <v>791</v>
      </c>
      <c r="BJ793" s="14"/>
    </row>
    <row r="794" spans="1:62" x14ac:dyDescent="0.25">
      <c r="A794" s="14">
        <f t="shared" si="44"/>
        <v>792</v>
      </c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4"/>
      <c r="AY794" s="1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>
        <f t="shared" si="45"/>
        <v>792</v>
      </c>
      <c r="BJ794" s="14"/>
    </row>
    <row r="795" spans="1:62" x14ac:dyDescent="0.25">
      <c r="A795" s="14">
        <f t="shared" si="44"/>
        <v>793</v>
      </c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4"/>
      <c r="AY795" s="1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>
        <f t="shared" si="45"/>
        <v>793</v>
      </c>
      <c r="BJ795" s="14"/>
    </row>
    <row r="796" spans="1:62" x14ac:dyDescent="0.25">
      <c r="A796" s="14">
        <f t="shared" si="44"/>
        <v>794</v>
      </c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4"/>
      <c r="AY796" s="1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>
        <f t="shared" si="45"/>
        <v>794</v>
      </c>
      <c r="BJ796" s="14"/>
    </row>
    <row r="797" spans="1:62" x14ac:dyDescent="0.25">
      <c r="A797" s="14">
        <f t="shared" si="44"/>
        <v>795</v>
      </c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4"/>
      <c r="AY797" s="1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>
        <f t="shared" si="45"/>
        <v>795</v>
      </c>
      <c r="BJ797" s="14"/>
    </row>
    <row r="798" spans="1:62" x14ac:dyDescent="0.25">
      <c r="A798" s="14">
        <f t="shared" si="44"/>
        <v>796</v>
      </c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4"/>
      <c r="AY798" s="1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>
        <f t="shared" si="45"/>
        <v>796</v>
      </c>
      <c r="BJ798" s="14"/>
    </row>
    <row r="799" spans="1:62" x14ac:dyDescent="0.25">
      <c r="A799" s="14">
        <f t="shared" si="44"/>
        <v>797</v>
      </c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4"/>
      <c r="AY799" s="1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>
        <f t="shared" si="45"/>
        <v>797</v>
      </c>
      <c r="BJ799" s="14"/>
    </row>
    <row r="800" spans="1:62" x14ac:dyDescent="0.25">
      <c r="A800" s="14">
        <f t="shared" si="44"/>
        <v>798</v>
      </c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4"/>
      <c r="AY800" s="1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>
        <f t="shared" si="45"/>
        <v>798</v>
      </c>
      <c r="BJ800" s="14"/>
    </row>
    <row r="801" spans="1:62" x14ac:dyDescent="0.25">
      <c r="A801" s="14">
        <f t="shared" si="44"/>
        <v>799</v>
      </c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4"/>
      <c r="AY801" s="1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>
        <f t="shared" si="45"/>
        <v>799</v>
      </c>
      <c r="BJ801" s="14"/>
    </row>
    <row r="802" spans="1:62" x14ac:dyDescent="0.25">
      <c r="A802" s="14">
        <f t="shared" si="44"/>
        <v>800</v>
      </c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4"/>
      <c r="AY802" s="1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>
        <f t="shared" si="45"/>
        <v>800</v>
      </c>
      <c r="BJ802" s="14"/>
    </row>
    <row r="803" spans="1:62" x14ac:dyDescent="0.25">
      <c r="A803" s="14">
        <f t="shared" si="44"/>
        <v>801</v>
      </c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4"/>
      <c r="AY803" s="1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>
        <f t="shared" si="45"/>
        <v>801</v>
      </c>
      <c r="BJ803" s="14"/>
    </row>
    <row r="804" spans="1:62" x14ac:dyDescent="0.25">
      <c r="A804" s="14">
        <f t="shared" si="44"/>
        <v>802</v>
      </c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4"/>
      <c r="AY804" s="1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>
        <f t="shared" si="45"/>
        <v>802</v>
      </c>
      <c r="BJ804" s="14"/>
    </row>
    <row r="805" spans="1:62" x14ac:dyDescent="0.25">
      <c r="A805" s="14">
        <f>+A804+1</f>
        <v>803</v>
      </c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4"/>
      <c r="AY805" s="1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>
        <f t="shared" si="45"/>
        <v>803</v>
      </c>
      <c r="BJ805" s="14"/>
    </row>
    <row r="806" spans="1:62" x14ac:dyDescent="0.25">
      <c r="A806" s="14">
        <f t="shared" ref="A806:A819" si="46">+A805+1</f>
        <v>804</v>
      </c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4"/>
      <c r="AY806" s="1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>
        <f t="shared" si="45"/>
        <v>804</v>
      </c>
      <c r="BJ806" s="14"/>
    </row>
    <row r="807" spans="1:62" x14ac:dyDescent="0.25">
      <c r="A807" s="14">
        <f t="shared" si="46"/>
        <v>805</v>
      </c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4"/>
      <c r="AY807" s="1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>
        <f t="shared" si="45"/>
        <v>805</v>
      </c>
      <c r="BJ807" s="14"/>
    </row>
    <row r="808" spans="1:62" x14ac:dyDescent="0.25">
      <c r="A808" s="14">
        <f t="shared" si="46"/>
        <v>806</v>
      </c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4"/>
      <c r="AY808" s="1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>
        <f t="shared" si="45"/>
        <v>806</v>
      </c>
      <c r="BJ808" s="14"/>
    </row>
    <row r="809" spans="1:62" x14ac:dyDescent="0.25">
      <c r="A809" s="14">
        <f t="shared" si="46"/>
        <v>807</v>
      </c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4"/>
      <c r="AY809" s="1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>
        <f t="shared" si="45"/>
        <v>807</v>
      </c>
      <c r="BJ809" s="14"/>
    </row>
    <row r="810" spans="1:62" x14ac:dyDescent="0.25">
      <c r="A810" s="14">
        <f t="shared" si="46"/>
        <v>808</v>
      </c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4"/>
      <c r="AY810" s="1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>
        <f t="shared" si="45"/>
        <v>808</v>
      </c>
      <c r="BJ810" s="14"/>
    </row>
    <row r="811" spans="1:62" x14ac:dyDescent="0.25">
      <c r="A811" s="14">
        <f t="shared" si="46"/>
        <v>809</v>
      </c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4"/>
      <c r="AY811" s="1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>
        <f t="shared" si="45"/>
        <v>809</v>
      </c>
      <c r="BJ811" s="14"/>
    </row>
    <row r="812" spans="1:62" x14ac:dyDescent="0.25">
      <c r="A812" s="14">
        <f t="shared" si="46"/>
        <v>810</v>
      </c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4"/>
      <c r="AY812" s="1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>
        <f t="shared" si="45"/>
        <v>810</v>
      </c>
      <c r="BJ812" s="14"/>
    </row>
    <row r="813" spans="1:62" x14ac:dyDescent="0.25">
      <c r="A813" s="14">
        <f t="shared" si="46"/>
        <v>811</v>
      </c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4"/>
      <c r="AY813" s="1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>
        <f t="shared" si="45"/>
        <v>811</v>
      </c>
      <c r="BJ813" s="14"/>
    </row>
    <row r="814" spans="1:62" x14ac:dyDescent="0.25">
      <c r="A814" s="14">
        <f t="shared" si="46"/>
        <v>812</v>
      </c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4"/>
      <c r="AY814" s="1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>
        <f t="shared" si="45"/>
        <v>812</v>
      </c>
      <c r="BJ814" s="14"/>
    </row>
    <row r="815" spans="1:62" x14ac:dyDescent="0.25">
      <c r="A815" s="14">
        <f t="shared" si="46"/>
        <v>813</v>
      </c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4"/>
      <c r="AY815" s="1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>
        <f t="shared" si="45"/>
        <v>813</v>
      </c>
      <c r="BJ815" s="14"/>
    </row>
    <row r="816" spans="1:62" x14ac:dyDescent="0.25">
      <c r="A816" s="14">
        <f t="shared" si="46"/>
        <v>814</v>
      </c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4"/>
      <c r="AY816" s="1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>
        <f t="shared" si="45"/>
        <v>814</v>
      </c>
      <c r="BJ816" s="14"/>
    </row>
    <row r="817" spans="1:62" x14ac:dyDescent="0.25">
      <c r="A817" s="14">
        <f t="shared" si="46"/>
        <v>815</v>
      </c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4"/>
      <c r="AY817" s="1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>
        <f t="shared" si="45"/>
        <v>815</v>
      </c>
      <c r="BJ817" s="14"/>
    </row>
    <row r="818" spans="1:62" x14ac:dyDescent="0.25">
      <c r="A818" s="14">
        <f t="shared" si="46"/>
        <v>816</v>
      </c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4"/>
      <c r="AY818" s="1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>
        <f t="shared" si="45"/>
        <v>816</v>
      </c>
      <c r="BJ818" s="14"/>
    </row>
    <row r="819" spans="1:62" x14ac:dyDescent="0.25">
      <c r="A819" s="14">
        <f t="shared" si="46"/>
        <v>817</v>
      </c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4"/>
      <c r="AY819" s="1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>
        <f t="shared" si="45"/>
        <v>817</v>
      </c>
      <c r="BJ819" s="14"/>
    </row>
    <row r="820" spans="1:62" x14ac:dyDescent="0.25">
      <c r="A820" s="14">
        <f>+A819+1</f>
        <v>818</v>
      </c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4"/>
      <c r="AY820" s="1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>
        <f t="shared" si="45"/>
        <v>818</v>
      </c>
      <c r="BJ820" s="14"/>
    </row>
    <row r="821" spans="1:62" x14ac:dyDescent="0.25">
      <c r="A821" s="14">
        <f t="shared" ref="A821:A828" si="47">+A820+1</f>
        <v>819</v>
      </c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4"/>
      <c r="AY821" s="1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>
        <f t="shared" si="45"/>
        <v>819</v>
      </c>
      <c r="BJ821" s="14"/>
    </row>
    <row r="822" spans="1:62" x14ac:dyDescent="0.25">
      <c r="A822" s="14">
        <f t="shared" si="47"/>
        <v>820</v>
      </c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4"/>
      <c r="AY822" s="1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>
        <f t="shared" si="45"/>
        <v>820</v>
      </c>
      <c r="BJ822" s="14"/>
    </row>
    <row r="823" spans="1:62" x14ac:dyDescent="0.25">
      <c r="A823" s="14">
        <f t="shared" si="47"/>
        <v>821</v>
      </c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4"/>
      <c r="AY823" s="1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>
        <f t="shared" si="45"/>
        <v>821</v>
      </c>
      <c r="BJ823" s="14"/>
    </row>
    <row r="824" spans="1:62" x14ac:dyDescent="0.25">
      <c r="A824" s="14">
        <f t="shared" si="47"/>
        <v>822</v>
      </c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4"/>
      <c r="AY824" s="1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>
        <f t="shared" si="45"/>
        <v>822</v>
      </c>
      <c r="BJ824" s="14"/>
    </row>
    <row r="825" spans="1:62" x14ac:dyDescent="0.25">
      <c r="A825" s="14">
        <f t="shared" si="47"/>
        <v>823</v>
      </c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4"/>
      <c r="AY825" s="1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>
        <f t="shared" si="45"/>
        <v>823</v>
      </c>
      <c r="BJ825" s="14"/>
    </row>
    <row r="826" spans="1:62" x14ac:dyDescent="0.25">
      <c r="A826" s="14">
        <f t="shared" si="47"/>
        <v>824</v>
      </c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4"/>
      <c r="AY826" s="1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>
        <f t="shared" si="45"/>
        <v>824</v>
      </c>
      <c r="BJ826" s="14"/>
    </row>
    <row r="827" spans="1:62" x14ac:dyDescent="0.25">
      <c r="A827" s="14">
        <f t="shared" si="47"/>
        <v>825</v>
      </c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4"/>
      <c r="AY827" s="1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>
        <f t="shared" si="45"/>
        <v>825</v>
      </c>
      <c r="BJ827" s="14"/>
    </row>
    <row r="828" spans="1:62" x14ac:dyDescent="0.25">
      <c r="A828" s="14">
        <f t="shared" si="47"/>
        <v>826</v>
      </c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4"/>
      <c r="AY828" s="1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>
        <f t="shared" si="45"/>
        <v>826</v>
      </c>
      <c r="BJ828" s="14"/>
    </row>
    <row r="829" spans="1:62" x14ac:dyDescent="0.25">
      <c r="A829" s="14">
        <f>+A828+1</f>
        <v>827</v>
      </c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4"/>
      <c r="AY829" s="1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>
        <f t="shared" si="45"/>
        <v>827</v>
      </c>
      <c r="BJ829" s="14"/>
    </row>
    <row r="830" spans="1:62" x14ac:dyDescent="0.25">
      <c r="A830" s="14">
        <f t="shared" ref="A830:A881" si="48">+A829+1</f>
        <v>828</v>
      </c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4"/>
      <c r="AY830" s="1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>
        <f t="shared" si="45"/>
        <v>828</v>
      </c>
      <c r="BJ830" s="14"/>
    </row>
    <row r="831" spans="1:62" x14ac:dyDescent="0.25">
      <c r="A831" s="14">
        <f t="shared" si="48"/>
        <v>829</v>
      </c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4"/>
      <c r="AY831" s="1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>
        <f t="shared" si="45"/>
        <v>829</v>
      </c>
      <c r="BJ831" s="14"/>
    </row>
    <row r="832" spans="1:62" x14ac:dyDescent="0.25">
      <c r="A832" s="14">
        <f t="shared" si="48"/>
        <v>830</v>
      </c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4"/>
      <c r="AY832" s="1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>
        <f t="shared" si="45"/>
        <v>830</v>
      </c>
      <c r="BJ832" s="14"/>
    </row>
    <row r="833" spans="1:62" x14ac:dyDescent="0.25">
      <c r="A833" s="14">
        <f t="shared" si="48"/>
        <v>831</v>
      </c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4"/>
      <c r="AY833" s="1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>
        <f t="shared" si="45"/>
        <v>831</v>
      </c>
      <c r="BJ833" s="14"/>
    </row>
    <row r="834" spans="1:62" x14ac:dyDescent="0.25">
      <c r="A834" s="14">
        <f t="shared" si="48"/>
        <v>832</v>
      </c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4"/>
      <c r="AY834" s="1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>
        <f t="shared" si="45"/>
        <v>832</v>
      </c>
      <c r="BJ834" s="14"/>
    </row>
    <row r="835" spans="1:62" x14ac:dyDescent="0.25">
      <c r="A835" s="14">
        <f t="shared" si="48"/>
        <v>833</v>
      </c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4"/>
      <c r="AY835" s="1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>
        <f t="shared" si="45"/>
        <v>833</v>
      </c>
      <c r="BJ835" s="14"/>
    </row>
    <row r="836" spans="1:62" x14ac:dyDescent="0.25">
      <c r="A836" s="14">
        <f t="shared" si="48"/>
        <v>834</v>
      </c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4"/>
      <c r="AY836" s="1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>
        <f t="shared" si="45"/>
        <v>834</v>
      </c>
      <c r="BJ836" s="14"/>
    </row>
    <row r="837" spans="1:62" x14ac:dyDescent="0.25">
      <c r="A837" s="14">
        <f t="shared" si="48"/>
        <v>835</v>
      </c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4"/>
      <c r="AY837" s="1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>
        <f t="shared" si="45"/>
        <v>835</v>
      </c>
      <c r="BJ837" s="14"/>
    </row>
    <row r="838" spans="1:62" x14ac:dyDescent="0.25">
      <c r="A838" s="14">
        <f t="shared" si="48"/>
        <v>836</v>
      </c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4"/>
      <c r="AY838" s="1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>
        <f t="shared" ref="BI838:BI901" si="49">+BI837+1</f>
        <v>836</v>
      </c>
      <c r="BJ838" s="14"/>
    </row>
    <row r="839" spans="1:62" x14ac:dyDescent="0.25">
      <c r="A839" s="14">
        <f t="shared" si="48"/>
        <v>837</v>
      </c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4"/>
      <c r="AY839" s="1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>
        <f t="shared" si="49"/>
        <v>837</v>
      </c>
      <c r="BJ839" s="14"/>
    </row>
    <row r="840" spans="1:62" x14ac:dyDescent="0.25">
      <c r="A840" s="14">
        <f t="shared" si="48"/>
        <v>838</v>
      </c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4"/>
      <c r="AY840" s="1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>
        <f t="shared" si="49"/>
        <v>838</v>
      </c>
      <c r="BJ840" s="14"/>
    </row>
    <row r="841" spans="1:62" x14ac:dyDescent="0.25">
      <c r="A841" s="14">
        <f t="shared" si="48"/>
        <v>839</v>
      </c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4"/>
      <c r="AY841" s="1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>
        <f t="shared" si="49"/>
        <v>839</v>
      </c>
      <c r="BJ841" s="14"/>
    </row>
    <row r="842" spans="1:62" x14ac:dyDescent="0.25">
      <c r="A842" s="14">
        <f t="shared" si="48"/>
        <v>840</v>
      </c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4"/>
      <c r="AY842" s="1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>
        <f t="shared" si="49"/>
        <v>840</v>
      </c>
      <c r="BJ842" s="14"/>
    </row>
    <row r="843" spans="1:62" x14ac:dyDescent="0.25">
      <c r="A843" s="14">
        <f t="shared" si="48"/>
        <v>841</v>
      </c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4"/>
      <c r="AY843" s="1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>
        <f t="shared" si="49"/>
        <v>841</v>
      </c>
      <c r="BJ843" s="14"/>
    </row>
    <row r="844" spans="1:62" x14ac:dyDescent="0.25">
      <c r="A844" s="14">
        <f t="shared" si="48"/>
        <v>842</v>
      </c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4"/>
      <c r="AY844" s="1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>
        <f t="shared" si="49"/>
        <v>842</v>
      </c>
      <c r="BJ844" s="14"/>
    </row>
    <row r="845" spans="1:62" x14ac:dyDescent="0.25">
      <c r="A845" s="14">
        <f t="shared" si="48"/>
        <v>843</v>
      </c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4"/>
      <c r="AY845" s="1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>
        <f t="shared" si="49"/>
        <v>843</v>
      </c>
      <c r="BJ845" s="14"/>
    </row>
    <row r="846" spans="1:62" x14ac:dyDescent="0.25">
      <c r="A846" s="14">
        <f t="shared" si="48"/>
        <v>844</v>
      </c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4"/>
      <c r="AY846" s="1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>
        <f t="shared" si="49"/>
        <v>844</v>
      </c>
      <c r="BJ846" s="14"/>
    </row>
    <row r="847" spans="1:62" x14ac:dyDescent="0.25">
      <c r="A847" s="14">
        <f t="shared" si="48"/>
        <v>845</v>
      </c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4"/>
      <c r="AY847" s="1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>
        <f t="shared" si="49"/>
        <v>845</v>
      </c>
      <c r="BJ847" s="14"/>
    </row>
    <row r="848" spans="1:62" x14ac:dyDescent="0.25">
      <c r="A848" s="14">
        <f t="shared" si="48"/>
        <v>846</v>
      </c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4"/>
      <c r="AY848" s="1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>
        <f t="shared" si="49"/>
        <v>846</v>
      </c>
      <c r="BJ848" s="14"/>
    </row>
    <row r="849" spans="1:62" x14ac:dyDescent="0.25">
      <c r="A849" s="14">
        <f t="shared" si="48"/>
        <v>847</v>
      </c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4"/>
      <c r="AY849" s="1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>
        <f t="shared" si="49"/>
        <v>847</v>
      </c>
      <c r="BJ849" s="14"/>
    </row>
    <row r="850" spans="1:62" x14ac:dyDescent="0.25">
      <c r="A850" s="14">
        <f t="shared" si="48"/>
        <v>848</v>
      </c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4"/>
      <c r="AY850" s="1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>
        <f t="shared" si="49"/>
        <v>848</v>
      </c>
      <c r="BJ850" s="14"/>
    </row>
    <row r="851" spans="1:62" x14ac:dyDescent="0.25">
      <c r="A851" s="14">
        <f t="shared" si="48"/>
        <v>849</v>
      </c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4"/>
      <c r="AY851" s="1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>
        <f t="shared" si="49"/>
        <v>849</v>
      </c>
      <c r="BJ851" s="14"/>
    </row>
    <row r="852" spans="1:62" x14ac:dyDescent="0.25">
      <c r="A852" s="14">
        <f t="shared" si="48"/>
        <v>850</v>
      </c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4"/>
      <c r="AY852" s="1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>
        <f t="shared" si="49"/>
        <v>850</v>
      </c>
      <c r="BJ852" s="14"/>
    </row>
    <row r="853" spans="1:62" x14ac:dyDescent="0.25">
      <c r="A853" s="14">
        <f t="shared" si="48"/>
        <v>851</v>
      </c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4"/>
      <c r="AY853" s="1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>
        <f t="shared" si="49"/>
        <v>851</v>
      </c>
      <c r="BJ853" s="14"/>
    </row>
    <row r="854" spans="1:62" x14ac:dyDescent="0.25">
      <c r="A854" s="14">
        <f t="shared" si="48"/>
        <v>852</v>
      </c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4"/>
      <c r="AY854" s="1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>
        <f t="shared" si="49"/>
        <v>852</v>
      </c>
      <c r="BJ854" s="14"/>
    </row>
    <row r="855" spans="1:62" x14ac:dyDescent="0.25">
      <c r="A855" s="14">
        <f t="shared" si="48"/>
        <v>853</v>
      </c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4"/>
      <c r="AY855" s="1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>
        <f t="shared" si="49"/>
        <v>853</v>
      </c>
      <c r="BJ855" s="14"/>
    </row>
    <row r="856" spans="1:62" x14ac:dyDescent="0.25">
      <c r="A856" s="14">
        <f t="shared" si="48"/>
        <v>854</v>
      </c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4"/>
      <c r="AY856" s="1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>
        <f t="shared" si="49"/>
        <v>854</v>
      </c>
      <c r="BJ856" s="14"/>
    </row>
    <row r="857" spans="1:62" x14ac:dyDescent="0.25">
      <c r="A857" s="14">
        <f t="shared" si="48"/>
        <v>855</v>
      </c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4"/>
      <c r="AY857" s="1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>
        <f t="shared" si="49"/>
        <v>855</v>
      </c>
      <c r="BJ857" s="14"/>
    </row>
    <row r="858" spans="1:62" x14ac:dyDescent="0.25">
      <c r="A858" s="14">
        <f t="shared" si="48"/>
        <v>856</v>
      </c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4"/>
      <c r="AY858" s="1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>
        <f t="shared" si="49"/>
        <v>856</v>
      </c>
      <c r="BJ858" s="14"/>
    </row>
    <row r="859" spans="1:62" x14ac:dyDescent="0.25">
      <c r="A859" s="14">
        <f t="shared" si="48"/>
        <v>857</v>
      </c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4"/>
      <c r="AY859" s="1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>
        <f t="shared" si="49"/>
        <v>857</v>
      </c>
      <c r="BJ859" s="14"/>
    </row>
    <row r="860" spans="1:62" x14ac:dyDescent="0.25">
      <c r="A860" s="14">
        <f t="shared" si="48"/>
        <v>858</v>
      </c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4"/>
      <c r="AY860" s="1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>
        <f t="shared" si="49"/>
        <v>858</v>
      </c>
      <c r="BJ860" s="14"/>
    </row>
    <row r="861" spans="1:62" x14ac:dyDescent="0.25">
      <c r="A861" s="14">
        <f t="shared" si="48"/>
        <v>859</v>
      </c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4"/>
      <c r="AY861" s="1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>
        <f t="shared" si="49"/>
        <v>859</v>
      </c>
      <c r="BJ861" s="14"/>
    </row>
    <row r="862" spans="1:62" x14ac:dyDescent="0.25">
      <c r="A862" s="14">
        <f t="shared" si="48"/>
        <v>860</v>
      </c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4"/>
      <c r="AY862" s="1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>
        <f t="shared" si="49"/>
        <v>860</v>
      </c>
      <c r="BJ862" s="14"/>
    </row>
    <row r="863" spans="1:62" x14ac:dyDescent="0.25">
      <c r="A863" s="14">
        <f t="shared" si="48"/>
        <v>861</v>
      </c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4"/>
      <c r="AY863" s="1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>
        <f t="shared" si="49"/>
        <v>861</v>
      </c>
      <c r="BJ863" s="14"/>
    </row>
    <row r="864" spans="1:62" x14ac:dyDescent="0.25">
      <c r="A864" s="14">
        <f t="shared" si="48"/>
        <v>862</v>
      </c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4"/>
      <c r="AY864" s="1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>
        <f t="shared" si="49"/>
        <v>862</v>
      </c>
      <c r="BJ864" s="14"/>
    </row>
    <row r="865" spans="1:62" x14ac:dyDescent="0.25">
      <c r="A865" s="14">
        <f t="shared" si="48"/>
        <v>863</v>
      </c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4"/>
      <c r="AY865" s="1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>
        <f t="shared" si="49"/>
        <v>863</v>
      </c>
      <c r="BJ865" s="14"/>
    </row>
    <row r="866" spans="1:62" x14ac:dyDescent="0.25">
      <c r="A866" s="14">
        <f t="shared" si="48"/>
        <v>864</v>
      </c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4"/>
      <c r="AY866" s="1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>
        <f t="shared" si="49"/>
        <v>864</v>
      </c>
      <c r="BJ866" s="14"/>
    </row>
    <row r="867" spans="1:62" x14ac:dyDescent="0.25">
      <c r="A867" s="14">
        <f t="shared" si="48"/>
        <v>865</v>
      </c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4"/>
      <c r="AY867" s="1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>
        <f t="shared" si="49"/>
        <v>865</v>
      </c>
      <c r="BJ867" s="14"/>
    </row>
    <row r="868" spans="1:62" x14ac:dyDescent="0.25">
      <c r="A868" s="14">
        <f t="shared" si="48"/>
        <v>866</v>
      </c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4"/>
      <c r="AY868" s="1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>
        <f t="shared" si="49"/>
        <v>866</v>
      </c>
      <c r="BJ868" s="14"/>
    </row>
    <row r="869" spans="1:62" x14ac:dyDescent="0.25">
      <c r="A869" s="14">
        <f t="shared" si="48"/>
        <v>867</v>
      </c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4"/>
      <c r="AY869" s="1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>
        <f t="shared" si="49"/>
        <v>867</v>
      </c>
      <c r="BJ869" s="14"/>
    </row>
    <row r="870" spans="1:62" x14ac:dyDescent="0.25">
      <c r="A870" s="14">
        <f t="shared" si="48"/>
        <v>868</v>
      </c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4"/>
      <c r="AY870" s="1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>
        <f t="shared" si="49"/>
        <v>868</v>
      </c>
      <c r="BJ870" s="14"/>
    </row>
    <row r="871" spans="1:62" x14ac:dyDescent="0.25">
      <c r="A871" s="14">
        <f t="shared" si="48"/>
        <v>869</v>
      </c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4"/>
      <c r="AY871" s="1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>
        <f t="shared" si="49"/>
        <v>869</v>
      </c>
      <c r="BJ871" s="14"/>
    </row>
    <row r="872" spans="1:62" x14ac:dyDescent="0.25">
      <c r="A872" s="14">
        <f t="shared" si="48"/>
        <v>870</v>
      </c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4"/>
      <c r="AY872" s="1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>
        <f t="shared" si="49"/>
        <v>870</v>
      </c>
      <c r="BJ872" s="14"/>
    </row>
    <row r="873" spans="1:62" x14ac:dyDescent="0.25">
      <c r="A873" s="14">
        <f t="shared" si="48"/>
        <v>871</v>
      </c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4"/>
      <c r="AY873" s="1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>
        <f t="shared" si="49"/>
        <v>871</v>
      </c>
      <c r="BJ873" s="14"/>
    </row>
    <row r="874" spans="1:62" x14ac:dyDescent="0.25">
      <c r="A874" s="14">
        <f t="shared" si="48"/>
        <v>872</v>
      </c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4"/>
      <c r="AY874" s="1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>
        <f t="shared" si="49"/>
        <v>872</v>
      </c>
      <c r="BJ874" s="14"/>
    </row>
    <row r="875" spans="1:62" x14ac:dyDescent="0.25">
      <c r="A875" s="14">
        <f t="shared" si="48"/>
        <v>873</v>
      </c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4"/>
      <c r="AY875" s="1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>
        <f t="shared" si="49"/>
        <v>873</v>
      </c>
      <c r="BJ875" s="14"/>
    </row>
    <row r="876" spans="1:62" x14ac:dyDescent="0.25">
      <c r="A876" s="14">
        <f t="shared" si="48"/>
        <v>874</v>
      </c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4"/>
      <c r="AY876" s="1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>
        <f t="shared" si="49"/>
        <v>874</v>
      </c>
      <c r="BJ876" s="14"/>
    </row>
    <row r="877" spans="1:62" x14ac:dyDescent="0.25">
      <c r="A877" s="14">
        <f t="shared" si="48"/>
        <v>875</v>
      </c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4"/>
      <c r="AY877" s="1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>
        <f t="shared" si="49"/>
        <v>875</v>
      </c>
      <c r="BJ877" s="14"/>
    </row>
    <row r="878" spans="1:62" x14ac:dyDescent="0.25">
      <c r="A878" s="14">
        <f t="shared" si="48"/>
        <v>876</v>
      </c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4"/>
      <c r="AY878" s="1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>
        <f t="shared" si="49"/>
        <v>876</v>
      </c>
      <c r="BJ878" s="14"/>
    </row>
    <row r="879" spans="1:62" x14ac:dyDescent="0.25">
      <c r="A879" s="14">
        <f t="shared" si="48"/>
        <v>877</v>
      </c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4"/>
      <c r="AY879" s="1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>
        <f t="shared" si="49"/>
        <v>877</v>
      </c>
      <c r="BJ879" s="14"/>
    </row>
    <row r="880" spans="1:62" x14ac:dyDescent="0.25">
      <c r="A880" s="14">
        <f t="shared" si="48"/>
        <v>878</v>
      </c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4"/>
      <c r="AY880" s="1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>
        <f t="shared" si="49"/>
        <v>878</v>
      </c>
      <c r="BJ880" s="14"/>
    </row>
    <row r="881" spans="1:62" x14ac:dyDescent="0.25">
      <c r="A881" s="14">
        <f t="shared" si="48"/>
        <v>879</v>
      </c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4"/>
      <c r="AY881" s="1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>
        <f t="shared" si="49"/>
        <v>879</v>
      </c>
      <c r="BJ881" s="14"/>
    </row>
    <row r="882" spans="1:62" x14ac:dyDescent="0.25">
      <c r="A882" s="14">
        <f>+A881+1</f>
        <v>880</v>
      </c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4"/>
      <c r="AY882" s="1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>
        <f t="shared" si="49"/>
        <v>880</v>
      </c>
      <c r="BJ882" s="14"/>
    </row>
    <row r="883" spans="1:62" x14ac:dyDescent="0.25">
      <c r="A883" s="14">
        <f t="shared" ref="A883:A891" si="50">+A882+1</f>
        <v>881</v>
      </c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4"/>
      <c r="AY883" s="1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>
        <f t="shared" si="49"/>
        <v>881</v>
      </c>
      <c r="BJ883" s="14"/>
    </row>
    <row r="884" spans="1:62" x14ac:dyDescent="0.25">
      <c r="A884" s="14">
        <f t="shared" si="50"/>
        <v>882</v>
      </c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4"/>
      <c r="AY884" s="1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>
        <f t="shared" si="49"/>
        <v>882</v>
      </c>
      <c r="BJ884" s="14"/>
    </row>
    <row r="885" spans="1:62" x14ac:dyDescent="0.25">
      <c r="A885" s="14">
        <f t="shared" si="50"/>
        <v>883</v>
      </c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4"/>
      <c r="AY885" s="1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>
        <f t="shared" si="49"/>
        <v>883</v>
      </c>
      <c r="BJ885" s="14"/>
    </row>
    <row r="886" spans="1:62" x14ac:dyDescent="0.25">
      <c r="A886" s="14">
        <f t="shared" si="50"/>
        <v>884</v>
      </c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4"/>
      <c r="AY886" s="1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>
        <f t="shared" si="49"/>
        <v>884</v>
      </c>
      <c r="BJ886" s="14"/>
    </row>
    <row r="887" spans="1:62" x14ac:dyDescent="0.25">
      <c r="A887" s="14">
        <f t="shared" si="50"/>
        <v>885</v>
      </c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4"/>
      <c r="AY887" s="1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>
        <f t="shared" si="49"/>
        <v>885</v>
      </c>
      <c r="BJ887" s="14"/>
    </row>
    <row r="888" spans="1:62" x14ac:dyDescent="0.25">
      <c r="A888" s="14">
        <f t="shared" si="50"/>
        <v>886</v>
      </c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4"/>
      <c r="AY888" s="1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>
        <f t="shared" si="49"/>
        <v>886</v>
      </c>
      <c r="BJ888" s="14"/>
    </row>
    <row r="889" spans="1:62" x14ac:dyDescent="0.25">
      <c r="A889" s="14">
        <f t="shared" si="50"/>
        <v>887</v>
      </c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4"/>
      <c r="AY889" s="1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>
        <f t="shared" si="49"/>
        <v>887</v>
      </c>
      <c r="BJ889" s="14"/>
    </row>
    <row r="890" spans="1:62" x14ac:dyDescent="0.25">
      <c r="A890" s="14">
        <f t="shared" si="50"/>
        <v>888</v>
      </c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4"/>
      <c r="AY890" s="1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>
        <f t="shared" si="49"/>
        <v>888</v>
      </c>
      <c r="BJ890" s="14"/>
    </row>
    <row r="891" spans="1:62" x14ac:dyDescent="0.25">
      <c r="A891" s="14">
        <f t="shared" si="50"/>
        <v>889</v>
      </c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4"/>
      <c r="AY891" s="1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>
        <f t="shared" si="49"/>
        <v>889</v>
      </c>
      <c r="BJ891" s="14"/>
    </row>
    <row r="892" spans="1:62" x14ac:dyDescent="0.25">
      <c r="A892" s="14">
        <f>+A891+1</f>
        <v>890</v>
      </c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4"/>
      <c r="AY892" s="1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>
        <f t="shared" si="49"/>
        <v>890</v>
      </c>
      <c r="BJ892" s="14"/>
    </row>
    <row r="893" spans="1:62" x14ac:dyDescent="0.25">
      <c r="A893" s="14">
        <f t="shared" ref="A893:A898" si="51">+A892+1</f>
        <v>891</v>
      </c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4"/>
      <c r="AY893" s="1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>
        <f t="shared" si="49"/>
        <v>891</v>
      </c>
      <c r="BJ893" s="14"/>
    </row>
    <row r="894" spans="1:62" x14ac:dyDescent="0.25">
      <c r="A894" s="14">
        <f t="shared" si="51"/>
        <v>892</v>
      </c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4"/>
      <c r="AY894" s="1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>
        <f t="shared" si="49"/>
        <v>892</v>
      </c>
      <c r="BJ894" s="14"/>
    </row>
    <row r="895" spans="1:62" x14ac:dyDescent="0.25">
      <c r="A895" s="14">
        <f t="shared" si="51"/>
        <v>893</v>
      </c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4"/>
      <c r="AY895" s="1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>
        <f t="shared" si="49"/>
        <v>893</v>
      </c>
      <c r="BJ895" s="14"/>
    </row>
    <row r="896" spans="1:62" x14ac:dyDescent="0.25">
      <c r="A896" s="14">
        <f t="shared" si="51"/>
        <v>894</v>
      </c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4"/>
      <c r="AY896" s="1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>
        <f t="shared" si="49"/>
        <v>894</v>
      </c>
      <c r="BJ896" s="14"/>
    </row>
    <row r="897" spans="1:62" x14ac:dyDescent="0.25">
      <c r="A897" s="14">
        <f t="shared" si="51"/>
        <v>895</v>
      </c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4"/>
      <c r="AY897" s="1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>
        <f t="shared" si="49"/>
        <v>895</v>
      </c>
      <c r="BJ897" s="14"/>
    </row>
    <row r="898" spans="1:62" x14ac:dyDescent="0.25">
      <c r="A898" s="14">
        <f t="shared" si="51"/>
        <v>896</v>
      </c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4"/>
      <c r="AY898" s="1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>
        <f t="shared" si="49"/>
        <v>896</v>
      </c>
      <c r="BJ898" s="14"/>
    </row>
    <row r="899" spans="1:62" x14ac:dyDescent="0.25">
      <c r="A899" s="14">
        <f>+A898+1</f>
        <v>897</v>
      </c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4"/>
      <c r="AY899" s="1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>
        <f t="shared" si="49"/>
        <v>897</v>
      </c>
      <c r="BJ899" s="14"/>
    </row>
    <row r="900" spans="1:62" x14ac:dyDescent="0.25">
      <c r="A900" s="14">
        <f t="shared" ref="A900:A962" si="52">+A899+1</f>
        <v>898</v>
      </c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4"/>
      <c r="AY900" s="1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>
        <f t="shared" si="49"/>
        <v>898</v>
      </c>
      <c r="BJ900" s="14"/>
    </row>
    <row r="901" spans="1:62" x14ac:dyDescent="0.25">
      <c r="A901" s="14">
        <f t="shared" si="52"/>
        <v>899</v>
      </c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4"/>
      <c r="AY901" s="1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>
        <f t="shared" si="49"/>
        <v>899</v>
      </c>
      <c r="BJ901" s="14"/>
    </row>
    <row r="902" spans="1:62" x14ac:dyDescent="0.25">
      <c r="A902" s="14">
        <f t="shared" si="52"/>
        <v>900</v>
      </c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4"/>
      <c r="AY902" s="1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>
        <f t="shared" ref="BI902:BI965" si="53">+BI901+1</f>
        <v>900</v>
      </c>
      <c r="BJ902" s="14"/>
    </row>
    <row r="903" spans="1:62" x14ac:dyDescent="0.25">
      <c r="A903" s="14">
        <f t="shared" si="52"/>
        <v>901</v>
      </c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4"/>
      <c r="AY903" s="1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>
        <f t="shared" si="53"/>
        <v>901</v>
      </c>
      <c r="BJ903" s="14"/>
    </row>
    <row r="904" spans="1:62" x14ac:dyDescent="0.25">
      <c r="A904" s="14">
        <f t="shared" si="52"/>
        <v>902</v>
      </c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4"/>
      <c r="AY904" s="1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>
        <f t="shared" si="53"/>
        <v>902</v>
      </c>
      <c r="BJ904" s="14"/>
    </row>
    <row r="905" spans="1:62" x14ac:dyDescent="0.25">
      <c r="A905" s="14">
        <f t="shared" si="52"/>
        <v>903</v>
      </c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4"/>
      <c r="AY905" s="1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>
        <f t="shared" si="53"/>
        <v>903</v>
      </c>
      <c r="BJ905" s="14"/>
    </row>
    <row r="906" spans="1:62" x14ac:dyDescent="0.25">
      <c r="A906" s="14">
        <f t="shared" si="52"/>
        <v>904</v>
      </c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4"/>
      <c r="AY906" s="1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>
        <f t="shared" si="53"/>
        <v>904</v>
      </c>
      <c r="BJ906" s="14"/>
    </row>
    <row r="907" spans="1:62" x14ac:dyDescent="0.25">
      <c r="A907" s="14">
        <f t="shared" si="52"/>
        <v>905</v>
      </c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4"/>
      <c r="AY907" s="1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>
        <f t="shared" si="53"/>
        <v>905</v>
      </c>
      <c r="BJ907" s="14"/>
    </row>
    <row r="908" spans="1:62" x14ac:dyDescent="0.25">
      <c r="A908" s="14">
        <f t="shared" si="52"/>
        <v>906</v>
      </c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4"/>
      <c r="AY908" s="1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>
        <f t="shared" si="53"/>
        <v>906</v>
      </c>
      <c r="BJ908" s="14"/>
    </row>
    <row r="909" spans="1:62" x14ac:dyDescent="0.25">
      <c r="A909" s="14">
        <f t="shared" si="52"/>
        <v>907</v>
      </c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4"/>
      <c r="AY909" s="1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>
        <f t="shared" si="53"/>
        <v>907</v>
      </c>
      <c r="BJ909" s="14"/>
    </row>
    <row r="910" spans="1:62" x14ac:dyDescent="0.25">
      <c r="A910" s="14">
        <f t="shared" si="52"/>
        <v>908</v>
      </c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4"/>
      <c r="AY910" s="1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>
        <f t="shared" si="53"/>
        <v>908</v>
      </c>
      <c r="BJ910" s="14"/>
    </row>
    <row r="911" spans="1:62" x14ac:dyDescent="0.25">
      <c r="A911" s="14">
        <f t="shared" si="52"/>
        <v>909</v>
      </c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4"/>
      <c r="AY911" s="1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>
        <f t="shared" si="53"/>
        <v>909</v>
      </c>
      <c r="BJ911" s="14"/>
    </row>
    <row r="912" spans="1:62" x14ac:dyDescent="0.25">
      <c r="A912" s="14">
        <f t="shared" si="52"/>
        <v>910</v>
      </c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4"/>
      <c r="AY912" s="1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>
        <f t="shared" si="53"/>
        <v>910</v>
      </c>
      <c r="BJ912" s="14"/>
    </row>
    <row r="913" spans="1:62" x14ac:dyDescent="0.25">
      <c r="A913" s="14">
        <f t="shared" si="52"/>
        <v>911</v>
      </c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4"/>
      <c r="AY913" s="1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>
        <f t="shared" si="53"/>
        <v>911</v>
      </c>
      <c r="BJ913" s="14"/>
    </row>
    <row r="914" spans="1:62" x14ac:dyDescent="0.25">
      <c r="A914" s="14">
        <f t="shared" si="52"/>
        <v>912</v>
      </c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4"/>
      <c r="AY914" s="1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>
        <f t="shared" si="53"/>
        <v>912</v>
      </c>
      <c r="BJ914" s="14"/>
    </row>
    <row r="915" spans="1:62" x14ac:dyDescent="0.25">
      <c r="A915" s="14">
        <f t="shared" si="52"/>
        <v>913</v>
      </c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4"/>
      <c r="AY915" s="1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>
        <f t="shared" si="53"/>
        <v>913</v>
      </c>
      <c r="BJ915" s="14"/>
    </row>
    <row r="916" spans="1:62" x14ac:dyDescent="0.25">
      <c r="A916" s="14">
        <f t="shared" si="52"/>
        <v>914</v>
      </c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4"/>
      <c r="AY916" s="1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>
        <f t="shared" si="53"/>
        <v>914</v>
      </c>
      <c r="BJ916" s="14"/>
    </row>
    <row r="917" spans="1:62" x14ac:dyDescent="0.25">
      <c r="A917" s="14">
        <f t="shared" si="52"/>
        <v>915</v>
      </c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4"/>
      <c r="AY917" s="1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>
        <f t="shared" si="53"/>
        <v>915</v>
      </c>
      <c r="BJ917" s="14"/>
    </row>
    <row r="918" spans="1:62" x14ac:dyDescent="0.25">
      <c r="A918" s="14">
        <f t="shared" si="52"/>
        <v>916</v>
      </c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4"/>
      <c r="AY918" s="1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>
        <f t="shared" si="53"/>
        <v>916</v>
      </c>
      <c r="BJ918" s="14"/>
    </row>
    <row r="919" spans="1:62" x14ac:dyDescent="0.25">
      <c r="A919" s="14">
        <f t="shared" si="52"/>
        <v>917</v>
      </c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4"/>
      <c r="AY919" s="1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>
        <f t="shared" si="53"/>
        <v>917</v>
      </c>
      <c r="BJ919" s="14"/>
    </row>
    <row r="920" spans="1:62" x14ac:dyDescent="0.25">
      <c r="A920" s="14">
        <f t="shared" si="52"/>
        <v>918</v>
      </c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4"/>
      <c r="AY920" s="1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>
        <f t="shared" si="53"/>
        <v>918</v>
      </c>
      <c r="BJ920" s="14"/>
    </row>
    <row r="921" spans="1:62" x14ac:dyDescent="0.25">
      <c r="A921" s="14">
        <f t="shared" si="52"/>
        <v>919</v>
      </c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4"/>
      <c r="AY921" s="1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>
        <f t="shared" si="53"/>
        <v>919</v>
      </c>
      <c r="BJ921" s="14"/>
    </row>
    <row r="922" spans="1:62" x14ac:dyDescent="0.25">
      <c r="A922" s="14">
        <f t="shared" si="52"/>
        <v>920</v>
      </c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4"/>
      <c r="AY922" s="1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>
        <f t="shared" si="53"/>
        <v>920</v>
      </c>
      <c r="BJ922" s="14"/>
    </row>
    <row r="923" spans="1:62" x14ac:dyDescent="0.25">
      <c r="A923" s="14">
        <f t="shared" si="52"/>
        <v>921</v>
      </c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4"/>
      <c r="AY923" s="1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>
        <f t="shared" si="53"/>
        <v>921</v>
      </c>
      <c r="BJ923" s="14"/>
    </row>
    <row r="924" spans="1:62" x14ac:dyDescent="0.25">
      <c r="A924" s="14">
        <f t="shared" si="52"/>
        <v>922</v>
      </c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4"/>
      <c r="AY924" s="1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>
        <f t="shared" si="53"/>
        <v>922</v>
      </c>
      <c r="BJ924" s="14"/>
    </row>
    <row r="925" spans="1:62" x14ac:dyDescent="0.25">
      <c r="A925" s="14">
        <f t="shared" si="52"/>
        <v>923</v>
      </c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4"/>
      <c r="AY925" s="1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>
        <f t="shared" si="53"/>
        <v>923</v>
      </c>
      <c r="BJ925" s="14"/>
    </row>
    <row r="926" spans="1:62" x14ac:dyDescent="0.25">
      <c r="A926" s="14">
        <f t="shared" si="52"/>
        <v>924</v>
      </c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4"/>
      <c r="AY926" s="1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>
        <f t="shared" si="53"/>
        <v>924</v>
      </c>
      <c r="BJ926" s="14"/>
    </row>
    <row r="927" spans="1:62" x14ac:dyDescent="0.25">
      <c r="A927" s="14">
        <f t="shared" si="52"/>
        <v>925</v>
      </c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4"/>
      <c r="AY927" s="1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>
        <f t="shared" si="53"/>
        <v>925</v>
      </c>
      <c r="BJ927" s="14"/>
    </row>
    <row r="928" spans="1:62" x14ac:dyDescent="0.25">
      <c r="A928" s="14">
        <f t="shared" si="52"/>
        <v>926</v>
      </c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4"/>
      <c r="AY928" s="1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>
        <f t="shared" si="53"/>
        <v>926</v>
      </c>
      <c r="BJ928" s="14"/>
    </row>
    <row r="929" spans="1:62" x14ac:dyDescent="0.25">
      <c r="A929" s="14">
        <f t="shared" si="52"/>
        <v>927</v>
      </c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4"/>
      <c r="AY929" s="1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>
        <f t="shared" si="53"/>
        <v>927</v>
      </c>
      <c r="BJ929" s="14"/>
    </row>
    <row r="930" spans="1:62" x14ac:dyDescent="0.25">
      <c r="A930" s="14">
        <f t="shared" si="52"/>
        <v>928</v>
      </c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4"/>
      <c r="AY930" s="1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>
        <f t="shared" si="53"/>
        <v>928</v>
      </c>
      <c r="BJ930" s="14"/>
    </row>
    <row r="931" spans="1:62" x14ac:dyDescent="0.25">
      <c r="A931" s="14">
        <f t="shared" si="52"/>
        <v>929</v>
      </c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4"/>
      <c r="AY931" s="1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>
        <f t="shared" si="53"/>
        <v>929</v>
      </c>
      <c r="BJ931" s="14"/>
    </row>
    <row r="932" spans="1:62" x14ac:dyDescent="0.25">
      <c r="A932" s="14">
        <f t="shared" si="52"/>
        <v>930</v>
      </c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4"/>
      <c r="AY932" s="1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>
        <f t="shared" si="53"/>
        <v>930</v>
      </c>
      <c r="BJ932" s="14"/>
    </row>
    <row r="933" spans="1:62" x14ac:dyDescent="0.25">
      <c r="A933" s="14">
        <f t="shared" si="52"/>
        <v>931</v>
      </c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4"/>
      <c r="AY933" s="1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>
        <f t="shared" si="53"/>
        <v>931</v>
      </c>
      <c r="BJ933" s="14"/>
    </row>
    <row r="934" spans="1:62" x14ac:dyDescent="0.25">
      <c r="A934" s="14">
        <f t="shared" si="52"/>
        <v>932</v>
      </c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4"/>
      <c r="AY934" s="1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>
        <f t="shared" si="53"/>
        <v>932</v>
      </c>
      <c r="BJ934" s="14"/>
    </row>
    <row r="935" spans="1:62" x14ac:dyDescent="0.25">
      <c r="A935" s="14">
        <f t="shared" si="52"/>
        <v>933</v>
      </c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4"/>
      <c r="AY935" s="1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>
        <f t="shared" si="53"/>
        <v>933</v>
      </c>
      <c r="BJ935" s="14"/>
    </row>
    <row r="936" spans="1:62" x14ac:dyDescent="0.25">
      <c r="A936" s="14">
        <f t="shared" si="52"/>
        <v>934</v>
      </c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4"/>
      <c r="AY936" s="1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>
        <f t="shared" si="53"/>
        <v>934</v>
      </c>
      <c r="BJ936" s="14"/>
    </row>
    <row r="937" spans="1:62" x14ac:dyDescent="0.25">
      <c r="A937" s="14">
        <f t="shared" si="52"/>
        <v>935</v>
      </c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4"/>
      <c r="AY937" s="1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>
        <f t="shared" si="53"/>
        <v>935</v>
      </c>
      <c r="BJ937" s="14"/>
    </row>
    <row r="938" spans="1:62" x14ac:dyDescent="0.25">
      <c r="A938" s="14">
        <f t="shared" si="52"/>
        <v>936</v>
      </c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4"/>
      <c r="AY938" s="1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>
        <f t="shared" si="53"/>
        <v>936</v>
      </c>
      <c r="BJ938" s="14"/>
    </row>
    <row r="939" spans="1:62" x14ac:dyDescent="0.25">
      <c r="A939" s="14">
        <f t="shared" si="52"/>
        <v>937</v>
      </c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4"/>
      <c r="AY939" s="1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>
        <f t="shared" si="53"/>
        <v>937</v>
      </c>
      <c r="BJ939" s="14"/>
    </row>
    <row r="940" spans="1:62" x14ac:dyDescent="0.25">
      <c r="A940" s="14">
        <f t="shared" si="52"/>
        <v>938</v>
      </c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4"/>
      <c r="AY940" s="1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>
        <f t="shared" si="53"/>
        <v>938</v>
      </c>
      <c r="BJ940" s="14"/>
    </row>
    <row r="941" spans="1:62" x14ac:dyDescent="0.25">
      <c r="A941" s="14">
        <f t="shared" si="52"/>
        <v>939</v>
      </c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4"/>
      <c r="AY941" s="1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>
        <f t="shared" si="53"/>
        <v>939</v>
      </c>
      <c r="BJ941" s="14"/>
    </row>
    <row r="942" spans="1:62" x14ac:dyDescent="0.25">
      <c r="A942" s="14">
        <f t="shared" si="52"/>
        <v>940</v>
      </c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4"/>
      <c r="AY942" s="1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>
        <f t="shared" si="53"/>
        <v>940</v>
      </c>
      <c r="BJ942" s="14"/>
    </row>
    <row r="943" spans="1:62" x14ac:dyDescent="0.25">
      <c r="A943" s="14">
        <f t="shared" si="52"/>
        <v>941</v>
      </c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4"/>
      <c r="AY943" s="1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>
        <f t="shared" si="53"/>
        <v>941</v>
      </c>
      <c r="BJ943" s="14"/>
    </row>
    <row r="944" spans="1:62" x14ac:dyDescent="0.25">
      <c r="A944" s="14">
        <f t="shared" si="52"/>
        <v>942</v>
      </c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4"/>
      <c r="AY944" s="1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>
        <f t="shared" si="53"/>
        <v>942</v>
      </c>
      <c r="BJ944" s="14"/>
    </row>
    <row r="945" spans="1:62" x14ac:dyDescent="0.25">
      <c r="A945" s="14">
        <f t="shared" si="52"/>
        <v>943</v>
      </c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4"/>
      <c r="AY945" s="1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>
        <f t="shared" si="53"/>
        <v>943</v>
      </c>
      <c r="BJ945" s="14"/>
    </row>
    <row r="946" spans="1:62" x14ac:dyDescent="0.25">
      <c r="A946" s="14">
        <f t="shared" si="52"/>
        <v>944</v>
      </c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4"/>
      <c r="AY946" s="1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>
        <f t="shared" si="53"/>
        <v>944</v>
      </c>
      <c r="BJ946" s="14"/>
    </row>
    <row r="947" spans="1:62" x14ac:dyDescent="0.25">
      <c r="A947" s="14">
        <f t="shared" si="52"/>
        <v>945</v>
      </c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4"/>
      <c r="AY947" s="1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>
        <f t="shared" si="53"/>
        <v>945</v>
      </c>
      <c r="BJ947" s="14"/>
    </row>
    <row r="948" spans="1:62" x14ac:dyDescent="0.25">
      <c r="A948" s="14">
        <f t="shared" si="52"/>
        <v>946</v>
      </c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4"/>
      <c r="AY948" s="1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>
        <f t="shared" si="53"/>
        <v>946</v>
      </c>
      <c r="BJ948" s="14"/>
    </row>
    <row r="949" spans="1:62" x14ac:dyDescent="0.25">
      <c r="A949" s="14">
        <f t="shared" si="52"/>
        <v>947</v>
      </c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4"/>
      <c r="AY949" s="1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>
        <f t="shared" si="53"/>
        <v>947</v>
      </c>
      <c r="BJ949" s="14"/>
    </row>
    <row r="950" spans="1:62" x14ac:dyDescent="0.25">
      <c r="A950" s="14">
        <f t="shared" si="52"/>
        <v>948</v>
      </c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4"/>
      <c r="AY950" s="1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>
        <f t="shared" si="53"/>
        <v>948</v>
      </c>
      <c r="BJ950" s="14"/>
    </row>
    <row r="951" spans="1:62" x14ac:dyDescent="0.25">
      <c r="A951" s="14">
        <f t="shared" si="52"/>
        <v>949</v>
      </c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4"/>
      <c r="AY951" s="1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>
        <f t="shared" si="53"/>
        <v>949</v>
      </c>
      <c r="BJ951" s="14"/>
    </row>
    <row r="952" spans="1:62" x14ac:dyDescent="0.25">
      <c r="A952" s="14">
        <f t="shared" si="52"/>
        <v>950</v>
      </c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4"/>
      <c r="AY952" s="1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>
        <f t="shared" si="53"/>
        <v>950</v>
      </c>
      <c r="BJ952" s="14"/>
    </row>
    <row r="953" spans="1:62" x14ac:dyDescent="0.25">
      <c r="A953" s="14">
        <f t="shared" si="52"/>
        <v>951</v>
      </c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4"/>
      <c r="AY953" s="1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>
        <f t="shared" si="53"/>
        <v>951</v>
      </c>
      <c r="BJ953" s="14"/>
    </row>
    <row r="954" spans="1:62" x14ac:dyDescent="0.25">
      <c r="A954" s="14">
        <f t="shared" si="52"/>
        <v>952</v>
      </c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4"/>
      <c r="AY954" s="1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>
        <f t="shared" si="53"/>
        <v>952</v>
      </c>
      <c r="BJ954" s="14"/>
    </row>
    <row r="955" spans="1:62" x14ac:dyDescent="0.25">
      <c r="A955" s="14">
        <f t="shared" si="52"/>
        <v>953</v>
      </c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4"/>
      <c r="AY955" s="1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>
        <f t="shared" si="53"/>
        <v>953</v>
      </c>
      <c r="BJ955" s="14"/>
    </row>
    <row r="956" spans="1:62" x14ac:dyDescent="0.25">
      <c r="A956" s="14">
        <f t="shared" si="52"/>
        <v>954</v>
      </c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4"/>
      <c r="AY956" s="1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>
        <f t="shared" si="53"/>
        <v>954</v>
      </c>
      <c r="BJ956" s="14"/>
    </row>
    <row r="957" spans="1:62" x14ac:dyDescent="0.25">
      <c r="A957" s="14">
        <f t="shared" si="52"/>
        <v>955</v>
      </c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4"/>
      <c r="AY957" s="1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>
        <f t="shared" si="53"/>
        <v>955</v>
      </c>
      <c r="BJ957" s="14"/>
    </row>
    <row r="958" spans="1:62" x14ac:dyDescent="0.25">
      <c r="A958" s="14">
        <f t="shared" si="52"/>
        <v>956</v>
      </c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4"/>
      <c r="AY958" s="1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>
        <f t="shared" si="53"/>
        <v>956</v>
      </c>
      <c r="BJ958" s="14"/>
    </row>
    <row r="959" spans="1:62" x14ac:dyDescent="0.25">
      <c r="A959" s="14">
        <f t="shared" si="52"/>
        <v>957</v>
      </c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4"/>
      <c r="AY959" s="1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>
        <f t="shared" si="53"/>
        <v>957</v>
      </c>
      <c r="BJ959" s="14"/>
    </row>
    <row r="960" spans="1:62" x14ac:dyDescent="0.25">
      <c r="A960" s="14">
        <f t="shared" si="52"/>
        <v>958</v>
      </c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4"/>
      <c r="AY960" s="1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>
        <f t="shared" si="53"/>
        <v>958</v>
      </c>
      <c r="BJ960" s="14"/>
    </row>
    <row r="961" spans="1:62" x14ac:dyDescent="0.25">
      <c r="A961" s="14">
        <f t="shared" si="52"/>
        <v>959</v>
      </c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4"/>
      <c r="AY961" s="1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>
        <f t="shared" si="53"/>
        <v>959</v>
      </c>
      <c r="BJ961" s="14"/>
    </row>
    <row r="962" spans="1:62" x14ac:dyDescent="0.25">
      <c r="A962" s="14">
        <f t="shared" si="52"/>
        <v>960</v>
      </c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4"/>
      <c r="AY962" s="1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>
        <f t="shared" si="53"/>
        <v>960</v>
      </c>
      <c r="BJ962" s="14"/>
    </row>
    <row r="963" spans="1:62" x14ac:dyDescent="0.25">
      <c r="A963" s="14">
        <f>+A962+1</f>
        <v>961</v>
      </c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4"/>
      <c r="AY963" s="1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>
        <f t="shared" si="53"/>
        <v>961</v>
      </c>
      <c r="BJ963" s="14"/>
    </row>
    <row r="964" spans="1:62" x14ac:dyDescent="0.25">
      <c r="A964" s="14">
        <f t="shared" ref="A964:A988" si="54">+A963+1</f>
        <v>962</v>
      </c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4"/>
      <c r="AY964" s="1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>
        <f t="shared" si="53"/>
        <v>962</v>
      </c>
      <c r="BJ964" s="14"/>
    </row>
    <row r="965" spans="1:62" x14ac:dyDescent="0.25">
      <c r="A965" s="14">
        <f t="shared" si="54"/>
        <v>963</v>
      </c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4"/>
      <c r="AY965" s="1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>
        <f t="shared" si="53"/>
        <v>963</v>
      </c>
      <c r="BJ965" s="14"/>
    </row>
    <row r="966" spans="1:62" x14ac:dyDescent="0.25">
      <c r="A966" s="14">
        <f t="shared" si="54"/>
        <v>964</v>
      </c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4"/>
      <c r="AY966" s="1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>
        <f t="shared" ref="BI966:BI1005" si="55">+BI965+1</f>
        <v>964</v>
      </c>
      <c r="BJ966" s="14"/>
    </row>
    <row r="967" spans="1:62" x14ac:dyDescent="0.25">
      <c r="A967" s="14">
        <f t="shared" si="54"/>
        <v>965</v>
      </c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4"/>
      <c r="AY967" s="1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>
        <f t="shared" si="55"/>
        <v>965</v>
      </c>
      <c r="BJ967" s="14"/>
    </row>
    <row r="968" spans="1:62" x14ac:dyDescent="0.25">
      <c r="A968" s="14">
        <f t="shared" si="54"/>
        <v>966</v>
      </c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4"/>
      <c r="AY968" s="1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>
        <f t="shared" si="55"/>
        <v>966</v>
      </c>
      <c r="BJ968" s="14"/>
    </row>
    <row r="969" spans="1:62" x14ac:dyDescent="0.25">
      <c r="A969" s="14">
        <f t="shared" si="54"/>
        <v>967</v>
      </c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4"/>
      <c r="AY969" s="1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>
        <f t="shared" si="55"/>
        <v>967</v>
      </c>
      <c r="BJ969" s="14"/>
    </row>
    <row r="970" spans="1:62" x14ac:dyDescent="0.25">
      <c r="A970" s="14">
        <f t="shared" si="54"/>
        <v>968</v>
      </c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4"/>
      <c r="AY970" s="1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>
        <f t="shared" si="55"/>
        <v>968</v>
      </c>
      <c r="BJ970" s="14"/>
    </row>
    <row r="971" spans="1:62" x14ac:dyDescent="0.25">
      <c r="A971" s="14">
        <f t="shared" si="54"/>
        <v>969</v>
      </c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4"/>
      <c r="AY971" s="1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>
        <f t="shared" si="55"/>
        <v>969</v>
      </c>
      <c r="BJ971" s="14"/>
    </row>
    <row r="972" spans="1:62" x14ac:dyDescent="0.25">
      <c r="A972" s="14">
        <f t="shared" si="54"/>
        <v>970</v>
      </c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4"/>
      <c r="AY972" s="1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>
        <f t="shared" si="55"/>
        <v>970</v>
      </c>
      <c r="BJ972" s="14"/>
    </row>
    <row r="973" spans="1:62" x14ac:dyDescent="0.25">
      <c r="A973" s="14">
        <f t="shared" si="54"/>
        <v>971</v>
      </c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4"/>
      <c r="AY973" s="1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>
        <f t="shared" si="55"/>
        <v>971</v>
      </c>
      <c r="BJ973" s="14"/>
    </row>
    <row r="974" spans="1:62" x14ac:dyDescent="0.25">
      <c r="A974" s="14">
        <f t="shared" si="54"/>
        <v>972</v>
      </c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4"/>
      <c r="AY974" s="1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>
        <f t="shared" si="55"/>
        <v>972</v>
      </c>
      <c r="BJ974" s="14"/>
    </row>
    <row r="975" spans="1:62" x14ac:dyDescent="0.25">
      <c r="A975" s="14">
        <f t="shared" si="54"/>
        <v>973</v>
      </c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4"/>
      <c r="AY975" s="1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>
        <f t="shared" si="55"/>
        <v>973</v>
      </c>
      <c r="BJ975" s="14"/>
    </row>
    <row r="976" spans="1:62" x14ac:dyDescent="0.25">
      <c r="A976" s="14">
        <f t="shared" si="54"/>
        <v>974</v>
      </c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4"/>
      <c r="AY976" s="1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>
        <f t="shared" si="55"/>
        <v>974</v>
      </c>
      <c r="BJ976" s="14"/>
    </row>
    <row r="977" spans="1:62" x14ac:dyDescent="0.25">
      <c r="A977" s="14">
        <f t="shared" si="54"/>
        <v>975</v>
      </c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4"/>
      <c r="AY977" s="1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>
        <f t="shared" si="55"/>
        <v>975</v>
      </c>
      <c r="BJ977" s="14"/>
    </row>
    <row r="978" spans="1:62" x14ac:dyDescent="0.25">
      <c r="A978" s="14">
        <f t="shared" si="54"/>
        <v>976</v>
      </c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4"/>
      <c r="AY978" s="1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>
        <f t="shared" si="55"/>
        <v>976</v>
      </c>
      <c r="BJ978" s="14"/>
    </row>
    <row r="979" spans="1:62" x14ac:dyDescent="0.25">
      <c r="A979" s="14">
        <f t="shared" si="54"/>
        <v>977</v>
      </c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4"/>
      <c r="AY979" s="1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>
        <f t="shared" si="55"/>
        <v>977</v>
      </c>
      <c r="BJ979" s="14"/>
    </row>
    <row r="980" spans="1:62" x14ac:dyDescent="0.25">
      <c r="A980" s="14">
        <f t="shared" si="54"/>
        <v>978</v>
      </c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4"/>
      <c r="AY980" s="1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>
        <f t="shared" si="55"/>
        <v>978</v>
      </c>
      <c r="BJ980" s="14"/>
    </row>
    <row r="981" spans="1:62" x14ac:dyDescent="0.25">
      <c r="A981" s="14">
        <f t="shared" si="54"/>
        <v>979</v>
      </c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4"/>
      <c r="AY981" s="1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>
        <f t="shared" si="55"/>
        <v>979</v>
      </c>
      <c r="BJ981" s="14"/>
    </row>
    <row r="982" spans="1:62" x14ac:dyDescent="0.25">
      <c r="A982" s="14">
        <f t="shared" si="54"/>
        <v>980</v>
      </c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4"/>
      <c r="AY982" s="1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>
        <f t="shared" si="55"/>
        <v>980</v>
      </c>
      <c r="BJ982" s="14"/>
    </row>
    <row r="983" spans="1:62" x14ac:dyDescent="0.25">
      <c r="A983" s="14">
        <f t="shared" si="54"/>
        <v>981</v>
      </c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4"/>
      <c r="AY983" s="1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>
        <f t="shared" si="55"/>
        <v>981</v>
      </c>
      <c r="BJ983" s="14"/>
    </row>
    <row r="984" spans="1:62" x14ac:dyDescent="0.25">
      <c r="A984" s="14">
        <f t="shared" si="54"/>
        <v>982</v>
      </c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4"/>
      <c r="AY984" s="1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>
        <f t="shared" si="55"/>
        <v>982</v>
      </c>
      <c r="BJ984" s="14"/>
    </row>
    <row r="985" spans="1:62" x14ac:dyDescent="0.25">
      <c r="A985" s="14">
        <f t="shared" si="54"/>
        <v>983</v>
      </c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4"/>
      <c r="AY985" s="1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>
        <f t="shared" si="55"/>
        <v>983</v>
      </c>
      <c r="BJ985" s="14"/>
    </row>
    <row r="986" spans="1:62" x14ac:dyDescent="0.25">
      <c r="A986" s="14">
        <f t="shared" si="54"/>
        <v>984</v>
      </c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4"/>
      <c r="AY986" s="1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>
        <f t="shared" si="55"/>
        <v>984</v>
      </c>
      <c r="BJ986" s="14"/>
    </row>
    <row r="987" spans="1:62" x14ac:dyDescent="0.25">
      <c r="A987" s="14">
        <f t="shared" si="54"/>
        <v>985</v>
      </c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4"/>
      <c r="AY987" s="1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>
        <f t="shared" si="55"/>
        <v>985</v>
      </c>
      <c r="BJ987" s="14"/>
    </row>
    <row r="988" spans="1:62" x14ac:dyDescent="0.25">
      <c r="A988" s="14">
        <f t="shared" si="54"/>
        <v>986</v>
      </c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4"/>
      <c r="AY988" s="1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>
        <f t="shared" si="55"/>
        <v>986</v>
      </c>
      <c r="BJ988" s="14"/>
    </row>
    <row r="989" spans="1:62" x14ac:dyDescent="0.25">
      <c r="A989" s="14">
        <f>+A988+1</f>
        <v>987</v>
      </c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4"/>
      <c r="AY989" s="1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>
        <f t="shared" si="55"/>
        <v>987</v>
      </c>
      <c r="BJ989" s="14"/>
    </row>
    <row r="990" spans="1:62" x14ac:dyDescent="0.25">
      <c r="A990" s="14">
        <f t="shared" ref="A990:A1005" si="56">+A989+1</f>
        <v>988</v>
      </c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4"/>
      <c r="AY990" s="1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>
        <f t="shared" si="55"/>
        <v>988</v>
      </c>
      <c r="BJ990" s="14"/>
    </row>
    <row r="991" spans="1:62" x14ac:dyDescent="0.25">
      <c r="A991" s="14">
        <f t="shared" si="56"/>
        <v>989</v>
      </c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4"/>
      <c r="AY991" s="1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>
        <f t="shared" si="55"/>
        <v>989</v>
      </c>
      <c r="BJ991" s="14"/>
    </row>
    <row r="992" spans="1:62" x14ac:dyDescent="0.25">
      <c r="A992" s="14">
        <f t="shared" si="56"/>
        <v>990</v>
      </c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4"/>
      <c r="AY992" s="1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>
        <f t="shared" si="55"/>
        <v>990</v>
      </c>
      <c r="BJ992" s="14"/>
    </row>
    <row r="993" spans="1:62" x14ac:dyDescent="0.25">
      <c r="A993" s="14">
        <f t="shared" si="56"/>
        <v>991</v>
      </c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4"/>
      <c r="AY993" s="1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>
        <f t="shared" si="55"/>
        <v>991</v>
      </c>
      <c r="BJ993" s="14"/>
    </row>
    <row r="994" spans="1:62" x14ac:dyDescent="0.25">
      <c r="A994" s="14">
        <f t="shared" si="56"/>
        <v>992</v>
      </c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4"/>
      <c r="AY994" s="1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>
        <f t="shared" si="55"/>
        <v>992</v>
      </c>
      <c r="BJ994" s="14"/>
    </row>
    <row r="995" spans="1:62" x14ac:dyDescent="0.25">
      <c r="A995" s="14">
        <f t="shared" si="56"/>
        <v>993</v>
      </c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4"/>
      <c r="AY995" s="1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>
        <f t="shared" si="55"/>
        <v>993</v>
      </c>
      <c r="BJ995" s="14"/>
    </row>
    <row r="996" spans="1:62" x14ac:dyDescent="0.25">
      <c r="A996" s="14">
        <f t="shared" si="56"/>
        <v>994</v>
      </c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4"/>
      <c r="AY996" s="1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>
        <f t="shared" si="55"/>
        <v>994</v>
      </c>
      <c r="BJ996" s="14"/>
    </row>
    <row r="997" spans="1:62" x14ac:dyDescent="0.25">
      <c r="A997" s="14">
        <f t="shared" si="56"/>
        <v>995</v>
      </c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4"/>
      <c r="AY997" s="1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>
        <f t="shared" si="55"/>
        <v>995</v>
      </c>
      <c r="BJ997" s="14"/>
    </row>
    <row r="998" spans="1:62" x14ac:dyDescent="0.25">
      <c r="A998" s="14">
        <f t="shared" si="56"/>
        <v>996</v>
      </c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4"/>
      <c r="AY998" s="1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>
        <f t="shared" si="55"/>
        <v>996</v>
      </c>
      <c r="BJ998" s="14"/>
    </row>
    <row r="999" spans="1:62" x14ac:dyDescent="0.25">
      <c r="A999" s="14">
        <f t="shared" si="56"/>
        <v>997</v>
      </c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4"/>
      <c r="AY999" s="1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>
        <f t="shared" si="55"/>
        <v>997</v>
      </c>
      <c r="BJ999" s="14"/>
    </row>
    <row r="1000" spans="1:62" x14ac:dyDescent="0.25">
      <c r="A1000" s="14">
        <f t="shared" si="56"/>
        <v>998</v>
      </c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4"/>
      <c r="AY1000" s="1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>
        <f t="shared" si="55"/>
        <v>998</v>
      </c>
      <c r="BJ1000" s="14"/>
    </row>
    <row r="1001" spans="1:62" x14ac:dyDescent="0.25">
      <c r="A1001" s="14">
        <f t="shared" si="56"/>
        <v>999</v>
      </c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4"/>
      <c r="AY1001" s="1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>
        <f t="shared" si="55"/>
        <v>999</v>
      </c>
      <c r="BJ1001" s="14"/>
    </row>
    <row r="1002" spans="1:62" x14ac:dyDescent="0.25">
      <c r="A1002" s="14">
        <f t="shared" si="56"/>
        <v>1000</v>
      </c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4"/>
      <c r="AY1002" s="1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>
        <f t="shared" si="55"/>
        <v>1000</v>
      </c>
      <c r="BJ1002" s="14"/>
    </row>
    <row r="1003" spans="1:62" x14ac:dyDescent="0.25">
      <c r="A1003" s="14">
        <f t="shared" si="56"/>
        <v>1001</v>
      </c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4"/>
      <c r="AY1003" s="1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>
        <f t="shared" si="55"/>
        <v>1001</v>
      </c>
      <c r="BJ1003" s="14"/>
    </row>
    <row r="1004" spans="1:62" x14ac:dyDescent="0.25">
      <c r="A1004" s="14">
        <f t="shared" si="56"/>
        <v>1002</v>
      </c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4"/>
      <c r="AY1004" s="1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>
        <f t="shared" si="55"/>
        <v>1002</v>
      </c>
      <c r="BJ1004" s="14"/>
    </row>
    <row r="1005" spans="1:62" x14ac:dyDescent="0.25">
      <c r="A1005" s="14">
        <f t="shared" si="56"/>
        <v>1003</v>
      </c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4"/>
      <c r="AY1005" s="1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>
        <f t="shared" si="55"/>
        <v>1003</v>
      </c>
      <c r="BJ1005" s="14"/>
    </row>
    <row r="1006" spans="1:62" x14ac:dyDescent="0.25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</row>
  </sheetData>
  <autoFilter ref="A2:CF2" xr:uid="{98A7A5D6-6039-4D67-B54E-99C2812A634C}"/>
  <conditionalFormatting sqref="BE3:BF74">
    <cfRule type="duplicateValues" dxfId="2" priority="1"/>
  </conditionalFormatting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FC32-B74D-4211-940C-83937210ED35}">
  <dimension ref="A3:K37"/>
  <sheetViews>
    <sheetView topLeftCell="B1" workbookViewId="0">
      <selection activeCell="J17" sqref="J14:J19"/>
    </sheetView>
  </sheetViews>
  <sheetFormatPr baseColWidth="10" defaultRowHeight="15" x14ac:dyDescent="0.25"/>
  <cols>
    <col min="1" max="1" width="16.5703125" bestFit="1" customWidth="1"/>
    <col min="2" max="2" width="15.5703125" bestFit="1" customWidth="1"/>
    <col min="4" max="4" width="16.5703125" bestFit="1" customWidth="1"/>
    <col min="5" max="5" width="15.5703125" bestFit="1" customWidth="1"/>
    <col min="7" max="7" width="16.5703125" bestFit="1" customWidth="1"/>
    <col min="8" max="8" width="8.28515625" customWidth="1"/>
    <col min="9" max="9" width="11.140625" bestFit="1" customWidth="1"/>
    <col min="10" max="10" width="16.5703125" bestFit="1" customWidth="1"/>
    <col min="11" max="11" width="27.140625" bestFit="1" customWidth="1"/>
    <col min="12" max="13" width="2" bestFit="1" customWidth="1"/>
    <col min="14" max="14" width="11.85546875" bestFit="1" customWidth="1"/>
  </cols>
  <sheetData>
    <row r="3" spans="1:11" x14ac:dyDescent="0.25">
      <c r="A3" s="186" t="s">
        <v>526</v>
      </c>
      <c r="B3" t="s">
        <v>527</v>
      </c>
      <c r="D3" s="186" t="s">
        <v>526</v>
      </c>
      <c r="E3" t="s">
        <v>527</v>
      </c>
      <c r="G3" s="186" t="s">
        <v>526</v>
      </c>
      <c r="J3" s="186" t="s">
        <v>526</v>
      </c>
    </row>
    <row r="4" spans="1:11" x14ac:dyDescent="0.25">
      <c r="A4" s="187" t="s">
        <v>60</v>
      </c>
      <c r="B4">
        <v>0</v>
      </c>
      <c r="D4" s="187" t="s">
        <v>60</v>
      </c>
      <c r="E4">
        <v>1764.3</v>
      </c>
      <c r="G4" s="187" t="s">
        <v>60</v>
      </c>
      <c r="J4" s="187" t="s">
        <v>60</v>
      </c>
    </row>
    <row r="5" spans="1:11" x14ac:dyDescent="0.25">
      <c r="A5" s="187" t="s">
        <v>88</v>
      </c>
      <c r="B5">
        <v>0</v>
      </c>
      <c r="D5" s="187" t="s">
        <v>88</v>
      </c>
      <c r="E5">
        <v>0</v>
      </c>
      <c r="G5" s="187" t="s">
        <v>62</v>
      </c>
      <c r="J5" s="187" t="s">
        <v>297</v>
      </c>
    </row>
    <row r="6" spans="1:11" x14ac:dyDescent="0.25">
      <c r="A6" s="187" t="s">
        <v>250</v>
      </c>
      <c r="B6">
        <v>0</v>
      </c>
      <c r="D6" s="187" t="s">
        <v>210</v>
      </c>
      <c r="E6">
        <v>0</v>
      </c>
      <c r="G6" s="187" t="s">
        <v>528</v>
      </c>
      <c r="J6" s="187" t="s">
        <v>259</v>
      </c>
    </row>
    <row r="7" spans="1:11" x14ac:dyDescent="0.25">
      <c r="A7" s="187" t="s">
        <v>105</v>
      </c>
      <c r="B7">
        <v>189.70000000000002</v>
      </c>
      <c r="D7" s="187" t="s">
        <v>262</v>
      </c>
      <c r="E7">
        <v>0</v>
      </c>
      <c r="J7" s="187" t="s">
        <v>77</v>
      </c>
    </row>
    <row r="8" spans="1:11" x14ac:dyDescent="0.25">
      <c r="A8" s="187" t="s">
        <v>74</v>
      </c>
      <c r="B8">
        <v>196.44</v>
      </c>
      <c r="D8" s="187" t="s">
        <v>106</v>
      </c>
      <c r="E8">
        <v>0</v>
      </c>
      <c r="J8" s="187" t="s">
        <v>303</v>
      </c>
    </row>
    <row r="9" spans="1:11" x14ac:dyDescent="0.25">
      <c r="A9" s="187" t="s">
        <v>213</v>
      </c>
      <c r="B9">
        <v>83.2</v>
      </c>
      <c r="D9" s="187" t="s">
        <v>217</v>
      </c>
      <c r="E9">
        <v>88</v>
      </c>
      <c r="J9" s="187" t="s">
        <v>218</v>
      </c>
    </row>
    <row r="10" spans="1:11" x14ac:dyDescent="0.25">
      <c r="A10" s="187" t="s">
        <v>257</v>
      </c>
      <c r="B10">
        <v>1116.3999999999999</v>
      </c>
      <c r="D10" s="187" t="s">
        <v>258</v>
      </c>
      <c r="E10">
        <v>117.69999999999999</v>
      </c>
      <c r="J10" s="187" t="s">
        <v>528</v>
      </c>
    </row>
    <row r="11" spans="1:11" x14ac:dyDescent="0.25">
      <c r="A11" s="187" t="s">
        <v>106</v>
      </c>
      <c r="B11">
        <v>82.94</v>
      </c>
      <c r="D11" s="187" t="s">
        <v>107</v>
      </c>
      <c r="E11">
        <v>82.94</v>
      </c>
    </row>
    <row r="12" spans="1:11" x14ac:dyDescent="0.25">
      <c r="A12" s="187" t="s">
        <v>67</v>
      </c>
      <c r="B12">
        <v>159.6</v>
      </c>
      <c r="D12" s="187" t="s">
        <v>85</v>
      </c>
      <c r="E12">
        <v>196.44</v>
      </c>
    </row>
    <row r="13" spans="1:11" x14ac:dyDescent="0.25">
      <c r="A13" s="187" t="s">
        <v>251</v>
      </c>
      <c r="B13">
        <v>421.1</v>
      </c>
      <c r="D13" s="187" t="s">
        <v>528</v>
      </c>
      <c r="E13">
        <v>2249.38</v>
      </c>
      <c r="J13" s="186" t="s">
        <v>526</v>
      </c>
      <c r="K13" t="s">
        <v>650</v>
      </c>
    </row>
    <row r="14" spans="1:11" x14ac:dyDescent="0.25">
      <c r="A14" s="187" t="s">
        <v>528</v>
      </c>
      <c r="B14">
        <v>2249.3799999999997</v>
      </c>
      <c r="J14" s="187" t="s">
        <v>60</v>
      </c>
      <c r="K14" s="433">
        <v>0</v>
      </c>
    </row>
    <row r="15" spans="1:11" x14ac:dyDescent="0.25">
      <c r="J15" s="187" t="s">
        <v>214</v>
      </c>
      <c r="K15" s="433">
        <v>0</v>
      </c>
    </row>
    <row r="16" spans="1:11" x14ac:dyDescent="0.25">
      <c r="J16" s="187" t="s">
        <v>172</v>
      </c>
      <c r="K16" s="433">
        <v>0</v>
      </c>
    </row>
    <row r="17" spans="4:11" x14ac:dyDescent="0.25">
      <c r="J17" s="187" t="s">
        <v>274</v>
      </c>
      <c r="K17" s="433">
        <v>0</v>
      </c>
    </row>
    <row r="18" spans="4:11" x14ac:dyDescent="0.25">
      <c r="J18" s="187" t="s">
        <v>252</v>
      </c>
      <c r="K18" s="433">
        <v>0</v>
      </c>
    </row>
    <row r="19" spans="4:11" x14ac:dyDescent="0.25">
      <c r="J19" s="187" t="s">
        <v>328</v>
      </c>
      <c r="K19" s="433">
        <v>0</v>
      </c>
    </row>
    <row r="20" spans="4:11" x14ac:dyDescent="0.25">
      <c r="J20" s="187" t="s">
        <v>528</v>
      </c>
      <c r="K20" s="433">
        <v>0</v>
      </c>
    </row>
    <row r="22" spans="4:11" x14ac:dyDescent="0.25">
      <c r="D22" t="s">
        <v>88</v>
      </c>
      <c r="E22">
        <v>0</v>
      </c>
    </row>
    <row r="23" spans="4:11" x14ac:dyDescent="0.25">
      <c r="D23" t="s">
        <v>250</v>
      </c>
      <c r="E23">
        <v>0</v>
      </c>
    </row>
    <row r="24" spans="4:11" x14ac:dyDescent="0.25">
      <c r="D24" t="s">
        <v>105</v>
      </c>
      <c r="E24">
        <v>189.70000000000002</v>
      </c>
    </row>
    <row r="25" spans="4:11" ht="22.15" customHeight="1" x14ac:dyDescent="0.25">
      <c r="D25" t="s">
        <v>74</v>
      </c>
      <c r="E25">
        <v>196.44</v>
      </c>
    </row>
    <row r="26" spans="4:11" x14ac:dyDescent="0.25">
      <c r="D26" t="s">
        <v>213</v>
      </c>
      <c r="E26">
        <v>83.2</v>
      </c>
    </row>
    <row r="27" spans="4:11" x14ac:dyDescent="0.25">
      <c r="D27" t="s">
        <v>257</v>
      </c>
      <c r="E27">
        <v>1116.3999999999999</v>
      </c>
    </row>
    <row r="28" spans="4:11" x14ac:dyDescent="0.25">
      <c r="D28" t="s">
        <v>106</v>
      </c>
      <c r="E28">
        <v>82.94</v>
      </c>
    </row>
    <row r="29" spans="4:11" x14ac:dyDescent="0.25">
      <c r="D29" t="s">
        <v>67</v>
      </c>
      <c r="E29">
        <v>159.6</v>
      </c>
    </row>
    <row r="30" spans="4:11" x14ac:dyDescent="0.25">
      <c r="D30" t="s">
        <v>251</v>
      </c>
      <c r="E30">
        <v>421.1</v>
      </c>
    </row>
    <row r="31" spans="4:11" x14ac:dyDescent="0.25">
      <c r="D31" t="s">
        <v>60</v>
      </c>
      <c r="E31">
        <v>1764.3</v>
      </c>
    </row>
    <row r="32" spans="4:11" x14ac:dyDescent="0.25">
      <c r="D32" t="s">
        <v>210</v>
      </c>
      <c r="E32">
        <v>0</v>
      </c>
    </row>
    <row r="33" spans="4:5" x14ac:dyDescent="0.25">
      <c r="D33" t="s">
        <v>262</v>
      </c>
      <c r="E33">
        <v>0</v>
      </c>
    </row>
    <row r="34" spans="4:5" x14ac:dyDescent="0.25">
      <c r="D34" t="s">
        <v>217</v>
      </c>
      <c r="E34">
        <v>88</v>
      </c>
    </row>
    <row r="35" spans="4:5" x14ac:dyDescent="0.25">
      <c r="D35" t="s">
        <v>258</v>
      </c>
      <c r="E35">
        <v>117.69999999999999</v>
      </c>
    </row>
    <row r="36" spans="4:5" x14ac:dyDescent="0.25">
      <c r="D36" t="s">
        <v>107</v>
      </c>
      <c r="E36">
        <v>82.94</v>
      </c>
    </row>
    <row r="37" spans="4:5" x14ac:dyDescent="0.25">
      <c r="D37" t="s">
        <v>85</v>
      </c>
      <c r="E37">
        <v>196.44</v>
      </c>
    </row>
  </sheetData>
  <conditionalFormatting sqref="D22:D37">
    <cfRule type="duplicateValues" dxfId="1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54E1-179E-4EF7-A0CB-843359B607D4}">
  <dimension ref="A1:AH61"/>
  <sheetViews>
    <sheetView topLeftCell="A58" workbookViewId="0">
      <selection activeCell="J17" sqref="J14:J19"/>
    </sheetView>
  </sheetViews>
  <sheetFormatPr baseColWidth="10" defaultRowHeight="15" x14ac:dyDescent="0.25"/>
  <sheetData>
    <row r="1" spans="1:34" ht="60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109" t="s">
        <v>33</v>
      </c>
    </row>
    <row r="2" spans="1:34" ht="15.75" thickTop="1" x14ac:dyDescent="0.25">
      <c r="A2" s="15">
        <v>1</v>
      </c>
      <c r="B2" s="16">
        <v>1</v>
      </c>
      <c r="C2" s="17" t="s">
        <v>169</v>
      </c>
      <c r="D2" s="16" t="s">
        <v>60</v>
      </c>
      <c r="E2" s="16">
        <v>0</v>
      </c>
      <c r="F2" s="16" t="s">
        <v>60</v>
      </c>
      <c r="G2" s="16" t="s">
        <v>88</v>
      </c>
      <c r="H2" s="16">
        <v>0</v>
      </c>
      <c r="I2" s="16">
        <v>0</v>
      </c>
      <c r="J2" s="16" t="s">
        <v>60</v>
      </c>
      <c r="K2" s="16" t="s">
        <v>60</v>
      </c>
      <c r="L2" s="16">
        <v>0</v>
      </c>
      <c r="M2" s="16">
        <v>0</v>
      </c>
      <c r="N2" s="16" t="s">
        <v>60</v>
      </c>
      <c r="O2" s="16" t="s">
        <v>176</v>
      </c>
      <c r="P2" s="16" t="s">
        <v>60</v>
      </c>
      <c r="Q2" s="16">
        <v>0</v>
      </c>
      <c r="R2" s="16">
        <v>0</v>
      </c>
      <c r="S2" s="16" t="s">
        <v>177</v>
      </c>
      <c r="T2" s="16" t="s">
        <v>178</v>
      </c>
      <c r="U2" s="16">
        <v>0</v>
      </c>
      <c r="V2" s="16">
        <v>0</v>
      </c>
      <c r="W2" s="16">
        <v>0</v>
      </c>
      <c r="X2" s="16">
        <v>0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</row>
    <row r="3" spans="1:34" x14ac:dyDescent="0.25">
      <c r="A3" s="15">
        <f>+A2+1</f>
        <v>2</v>
      </c>
      <c r="B3" s="16">
        <v>1</v>
      </c>
      <c r="C3" s="17" t="s">
        <v>169</v>
      </c>
      <c r="D3" s="16" t="s">
        <v>60</v>
      </c>
      <c r="E3" s="16">
        <v>1</v>
      </c>
      <c r="F3" s="16" t="s">
        <v>67</v>
      </c>
      <c r="G3" s="16" t="s">
        <v>60</v>
      </c>
      <c r="H3" s="16">
        <v>1</v>
      </c>
      <c r="I3" s="16">
        <v>0</v>
      </c>
      <c r="J3" s="16" t="s">
        <v>171</v>
      </c>
      <c r="K3" s="16" t="s">
        <v>62</v>
      </c>
      <c r="L3" s="16">
        <v>22.2</v>
      </c>
      <c r="M3" s="16">
        <v>1</v>
      </c>
      <c r="N3" s="16" t="s">
        <v>172</v>
      </c>
      <c r="O3" s="16" t="s">
        <v>179</v>
      </c>
      <c r="P3" s="16" t="s">
        <v>60</v>
      </c>
      <c r="Q3" s="16">
        <v>0</v>
      </c>
      <c r="R3" s="16">
        <v>0</v>
      </c>
      <c r="S3" s="16" t="s">
        <v>180</v>
      </c>
      <c r="T3" s="16" t="s">
        <v>181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>
        <v>1</v>
      </c>
      <c r="AB3" s="16">
        <v>0</v>
      </c>
      <c r="AC3" s="16">
        <v>0</v>
      </c>
      <c r="AD3" s="16">
        <v>0</v>
      </c>
      <c r="AE3" s="16">
        <v>0</v>
      </c>
      <c r="AF3" s="16">
        <v>0</v>
      </c>
      <c r="AG3" s="16">
        <v>0</v>
      </c>
      <c r="AH3" s="16">
        <v>0</v>
      </c>
    </row>
    <row r="4" spans="1:34" x14ac:dyDescent="0.25">
      <c r="A4" s="15">
        <f t="shared" ref="A4:A61" si="0">+A3+1</f>
        <v>3</v>
      </c>
      <c r="B4" s="16">
        <v>1</v>
      </c>
      <c r="C4" s="17" t="s">
        <v>169</v>
      </c>
      <c r="D4" s="16" t="s">
        <v>60</v>
      </c>
      <c r="E4" s="16">
        <v>2</v>
      </c>
      <c r="F4" s="16" t="s">
        <v>67</v>
      </c>
      <c r="G4" s="16" t="s">
        <v>60</v>
      </c>
      <c r="H4" s="16">
        <v>1</v>
      </c>
      <c r="I4" s="16">
        <v>0</v>
      </c>
      <c r="J4" s="16" t="s">
        <v>171</v>
      </c>
      <c r="K4" s="16" t="s">
        <v>62</v>
      </c>
      <c r="L4" s="16">
        <v>45.3</v>
      </c>
      <c r="M4" s="16">
        <v>1</v>
      </c>
      <c r="N4" s="16" t="s">
        <v>172</v>
      </c>
      <c r="O4" s="16" t="s">
        <v>179</v>
      </c>
      <c r="P4" s="16" t="s">
        <v>60</v>
      </c>
      <c r="Q4" s="16">
        <v>0</v>
      </c>
      <c r="R4" s="16">
        <v>0</v>
      </c>
      <c r="S4" s="16" t="s">
        <v>182</v>
      </c>
      <c r="T4" s="16" t="s">
        <v>183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1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</row>
    <row r="5" spans="1:34" x14ac:dyDescent="0.25">
      <c r="A5" s="15">
        <f t="shared" si="0"/>
        <v>4</v>
      </c>
      <c r="B5" s="16">
        <v>1</v>
      </c>
      <c r="C5" s="17" t="s">
        <v>169</v>
      </c>
      <c r="D5" s="16" t="s">
        <v>170</v>
      </c>
      <c r="E5" s="16">
        <v>3</v>
      </c>
      <c r="F5" s="16" t="s">
        <v>74</v>
      </c>
      <c r="G5" s="16" t="s">
        <v>85</v>
      </c>
      <c r="H5" s="16">
        <v>0</v>
      </c>
      <c r="I5" s="16">
        <v>0</v>
      </c>
      <c r="J5" s="16" t="s">
        <v>174</v>
      </c>
      <c r="K5" s="16" t="s">
        <v>62</v>
      </c>
      <c r="L5" s="16">
        <v>29.8</v>
      </c>
      <c r="M5" s="16">
        <v>1</v>
      </c>
      <c r="N5" s="16" t="s">
        <v>172</v>
      </c>
      <c r="O5" s="16" t="s">
        <v>179</v>
      </c>
      <c r="P5" s="16" t="s">
        <v>77</v>
      </c>
      <c r="Q5" s="16">
        <v>1</v>
      </c>
      <c r="R5" s="16">
        <v>1</v>
      </c>
      <c r="S5" s="16" t="s">
        <v>184</v>
      </c>
      <c r="T5" s="16" t="s">
        <v>185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</row>
    <row r="6" spans="1:34" x14ac:dyDescent="0.25">
      <c r="A6" s="15">
        <f t="shared" si="0"/>
        <v>5</v>
      </c>
      <c r="B6" s="16">
        <v>2</v>
      </c>
      <c r="C6" s="17" t="s">
        <v>340</v>
      </c>
      <c r="D6" s="16" t="s">
        <v>60</v>
      </c>
      <c r="E6" s="16">
        <v>0</v>
      </c>
      <c r="F6" s="16" t="s">
        <v>60</v>
      </c>
      <c r="G6" s="16" t="s">
        <v>88</v>
      </c>
      <c r="H6" s="16">
        <v>0</v>
      </c>
      <c r="I6" s="16">
        <v>0</v>
      </c>
      <c r="J6" s="16" t="s">
        <v>60</v>
      </c>
      <c r="K6" s="16" t="s">
        <v>60</v>
      </c>
      <c r="L6" s="16">
        <v>0</v>
      </c>
      <c r="M6" s="16">
        <v>0</v>
      </c>
      <c r="N6" s="16" t="s">
        <v>60</v>
      </c>
      <c r="O6" s="16" t="s">
        <v>176</v>
      </c>
      <c r="P6" s="16" t="s">
        <v>60</v>
      </c>
      <c r="Q6" s="16">
        <v>0</v>
      </c>
      <c r="R6" s="16">
        <v>0</v>
      </c>
      <c r="S6" s="16" t="s">
        <v>186</v>
      </c>
      <c r="T6" s="16" t="s">
        <v>187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4" x14ac:dyDescent="0.25">
      <c r="A7" s="15">
        <f t="shared" si="0"/>
        <v>6</v>
      </c>
      <c r="B7" s="16">
        <v>2</v>
      </c>
      <c r="C7" s="17" t="s">
        <v>340</v>
      </c>
      <c r="D7" s="16" t="s">
        <v>60</v>
      </c>
      <c r="E7" s="16">
        <v>1</v>
      </c>
      <c r="F7" s="16" t="s">
        <v>67</v>
      </c>
      <c r="G7" s="16" t="s">
        <v>60</v>
      </c>
      <c r="H7" s="16">
        <v>1</v>
      </c>
      <c r="I7" s="16">
        <v>0</v>
      </c>
      <c r="J7" s="16" t="s">
        <v>171</v>
      </c>
      <c r="K7" s="16" t="s">
        <v>62</v>
      </c>
      <c r="L7" s="16">
        <v>29</v>
      </c>
      <c r="M7" s="16">
        <v>1</v>
      </c>
      <c r="N7" s="16" t="s">
        <v>172</v>
      </c>
      <c r="O7" s="16" t="s">
        <v>179</v>
      </c>
      <c r="P7" s="16" t="s">
        <v>60</v>
      </c>
      <c r="Q7" s="16">
        <v>0</v>
      </c>
      <c r="R7" s="16">
        <v>0</v>
      </c>
      <c r="S7" s="16" t="s">
        <v>188</v>
      </c>
      <c r="T7" s="16" t="s">
        <v>189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1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4" x14ac:dyDescent="0.25">
      <c r="A8" s="15">
        <f t="shared" si="0"/>
        <v>7</v>
      </c>
      <c r="B8" s="16">
        <v>2</v>
      </c>
      <c r="C8" s="17" t="s">
        <v>340</v>
      </c>
      <c r="D8" s="16" t="s">
        <v>60</v>
      </c>
      <c r="E8" s="16">
        <v>2</v>
      </c>
      <c r="F8" s="16" t="s">
        <v>105</v>
      </c>
      <c r="G8" s="16" t="s">
        <v>60</v>
      </c>
      <c r="H8" s="16">
        <v>1</v>
      </c>
      <c r="I8" s="16">
        <v>0</v>
      </c>
      <c r="J8" s="16" t="s">
        <v>171</v>
      </c>
      <c r="K8" s="16" t="s">
        <v>62</v>
      </c>
      <c r="L8" s="16">
        <v>115.4</v>
      </c>
      <c r="M8" s="16">
        <v>1</v>
      </c>
      <c r="N8" s="16" t="s">
        <v>172</v>
      </c>
      <c r="O8" s="16" t="s">
        <v>179</v>
      </c>
      <c r="P8" s="16" t="s">
        <v>60</v>
      </c>
      <c r="Q8" s="16">
        <v>0</v>
      </c>
      <c r="R8" s="16">
        <v>0</v>
      </c>
      <c r="S8" s="16" t="s">
        <v>190</v>
      </c>
      <c r="T8" s="16" t="s">
        <v>191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1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4" x14ac:dyDescent="0.25">
      <c r="A9" s="15">
        <f t="shared" si="0"/>
        <v>8</v>
      </c>
      <c r="B9" s="16">
        <v>2</v>
      </c>
      <c r="C9" s="17" t="s">
        <v>340</v>
      </c>
      <c r="D9" s="16" t="s">
        <v>60</v>
      </c>
      <c r="E9" s="16">
        <v>3</v>
      </c>
      <c r="F9" s="16" t="s">
        <v>67</v>
      </c>
      <c r="G9" s="16" t="s">
        <v>60</v>
      </c>
      <c r="H9" s="16">
        <v>1</v>
      </c>
      <c r="I9" s="16">
        <v>0</v>
      </c>
      <c r="J9" s="16" t="s">
        <v>171</v>
      </c>
      <c r="K9" s="16" t="s">
        <v>62</v>
      </c>
      <c r="L9" s="16">
        <v>63.1</v>
      </c>
      <c r="M9" s="16">
        <v>1</v>
      </c>
      <c r="N9" s="16" t="s">
        <v>172</v>
      </c>
      <c r="O9" s="16" t="s">
        <v>179</v>
      </c>
      <c r="P9" s="16" t="s">
        <v>60</v>
      </c>
      <c r="Q9" s="16">
        <v>0</v>
      </c>
      <c r="R9" s="16">
        <v>0</v>
      </c>
      <c r="S9" s="16" t="s">
        <v>192</v>
      </c>
      <c r="T9" s="16" t="s">
        <v>193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1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4" x14ac:dyDescent="0.25">
      <c r="A10" s="15">
        <f t="shared" si="0"/>
        <v>9</v>
      </c>
      <c r="B10" s="16">
        <v>2</v>
      </c>
      <c r="C10" s="17" t="s">
        <v>340</v>
      </c>
      <c r="D10" s="16" t="s">
        <v>60</v>
      </c>
      <c r="E10" s="16">
        <v>4</v>
      </c>
      <c r="F10" s="16" t="s">
        <v>105</v>
      </c>
      <c r="G10" s="16" t="s">
        <v>60</v>
      </c>
      <c r="H10" s="16">
        <v>0</v>
      </c>
      <c r="I10" s="16">
        <v>0</v>
      </c>
      <c r="J10" s="16" t="s">
        <v>171</v>
      </c>
      <c r="K10" s="16" t="s">
        <v>62</v>
      </c>
      <c r="L10" s="16">
        <v>36.4</v>
      </c>
      <c r="M10" s="16">
        <v>1</v>
      </c>
      <c r="N10" s="16" t="s">
        <v>172</v>
      </c>
      <c r="O10" s="16" t="s">
        <v>179</v>
      </c>
      <c r="P10" s="16" t="s">
        <v>60</v>
      </c>
      <c r="Q10" s="16">
        <v>0</v>
      </c>
      <c r="R10" s="16">
        <v>0</v>
      </c>
      <c r="S10" s="16" t="s">
        <v>194</v>
      </c>
      <c r="T10" s="16" t="s">
        <v>195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4" x14ac:dyDescent="0.25">
      <c r="A11" s="15">
        <f t="shared" si="0"/>
        <v>10</v>
      </c>
      <c r="B11" s="16">
        <v>2</v>
      </c>
      <c r="C11" s="17" t="s">
        <v>340</v>
      </c>
      <c r="D11" s="16" t="s">
        <v>60</v>
      </c>
      <c r="E11" s="16">
        <v>5</v>
      </c>
      <c r="F11" s="16" t="s">
        <v>105</v>
      </c>
      <c r="G11" s="16" t="s">
        <v>60</v>
      </c>
      <c r="H11" s="16">
        <v>0</v>
      </c>
      <c r="I11" s="16">
        <v>0</v>
      </c>
      <c r="J11" s="16" t="s">
        <v>171</v>
      </c>
      <c r="K11" s="16" t="s">
        <v>62</v>
      </c>
      <c r="L11" s="16">
        <v>37.9</v>
      </c>
      <c r="M11" s="16">
        <v>1</v>
      </c>
      <c r="N11" s="16" t="s">
        <v>172</v>
      </c>
      <c r="O11" s="16" t="s">
        <v>179</v>
      </c>
      <c r="P11" s="16" t="s">
        <v>60</v>
      </c>
      <c r="Q11" s="16">
        <v>0</v>
      </c>
      <c r="R11" s="16">
        <v>0</v>
      </c>
      <c r="S11" s="16" t="s">
        <v>196</v>
      </c>
      <c r="T11" s="16" t="s">
        <v>197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4" x14ac:dyDescent="0.25">
      <c r="A12" s="15">
        <f t="shared" si="0"/>
        <v>11</v>
      </c>
      <c r="B12" s="16">
        <v>2</v>
      </c>
      <c r="C12" s="17" t="s">
        <v>340</v>
      </c>
      <c r="D12" s="16" t="s">
        <v>170</v>
      </c>
      <c r="E12" s="16">
        <v>6</v>
      </c>
      <c r="F12" s="16" t="s">
        <v>74</v>
      </c>
      <c r="G12" s="16" t="s">
        <v>85</v>
      </c>
      <c r="H12" s="16">
        <v>0</v>
      </c>
      <c r="I12" s="16">
        <v>0</v>
      </c>
      <c r="J12" s="16" t="s">
        <v>174</v>
      </c>
      <c r="K12" s="16" t="s">
        <v>62</v>
      </c>
      <c r="L12" s="16">
        <v>38</v>
      </c>
      <c r="M12" s="16">
        <v>1</v>
      </c>
      <c r="N12" s="16" t="s">
        <v>172</v>
      </c>
      <c r="O12" s="16" t="s">
        <v>179</v>
      </c>
      <c r="P12" s="16" t="s">
        <v>77</v>
      </c>
      <c r="Q12" s="16">
        <v>1</v>
      </c>
      <c r="R12" s="16">
        <v>1</v>
      </c>
      <c r="S12" s="16" t="s">
        <v>198</v>
      </c>
      <c r="T12" s="16" t="s">
        <v>199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4" x14ac:dyDescent="0.25">
      <c r="A13" s="15">
        <f t="shared" si="0"/>
        <v>12</v>
      </c>
      <c r="B13" s="16">
        <v>3</v>
      </c>
      <c r="C13" s="17" t="s">
        <v>175</v>
      </c>
      <c r="D13" s="16" t="s">
        <v>60</v>
      </c>
      <c r="E13" s="16">
        <v>0</v>
      </c>
      <c r="F13" s="16" t="s">
        <v>60</v>
      </c>
      <c r="G13" s="16" t="s">
        <v>88</v>
      </c>
      <c r="H13" s="16">
        <v>0</v>
      </c>
      <c r="I13" s="16">
        <v>0</v>
      </c>
      <c r="J13" s="16" t="s">
        <v>60</v>
      </c>
      <c r="K13" s="16" t="s">
        <v>60</v>
      </c>
      <c r="L13" s="16">
        <v>0</v>
      </c>
      <c r="M13" s="16">
        <v>0</v>
      </c>
      <c r="N13" s="16" t="s">
        <v>60</v>
      </c>
      <c r="O13" s="16" t="s">
        <v>176</v>
      </c>
      <c r="P13" s="16" t="s">
        <v>60</v>
      </c>
      <c r="Q13" s="16">
        <v>0</v>
      </c>
      <c r="R13" s="16">
        <v>0</v>
      </c>
      <c r="S13" s="16" t="s">
        <v>200</v>
      </c>
      <c r="T13" s="16" t="s">
        <v>201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4" x14ac:dyDescent="0.25">
      <c r="A14" s="15">
        <f t="shared" si="0"/>
        <v>13</v>
      </c>
      <c r="B14" s="16">
        <v>3</v>
      </c>
      <c r="C14" s="17" t="s">
        <v>175</v>
      </c>
      <c r="D14" s="16" t="s">
        <v>170</v>
      </c>
      <c r="E14" s="16">
        <v>1</v>
      </c>
      <c r="F14" s="16" t="s">
        <v>74</v>
      </c>
      <c r="G14" s="16" t="s">
        <v>85</v>
      </c>
      <c r="H14" s="16">
        <v>0</v>
      </c>
      <c r="I14" s="16">
        <v>0</v>
      </c>
      <c r="J14" s="16" t="s">
        <v>174</v>
      </c>
      <c r="K14" s="16" t="s">
        <v>62</v>
      </c>
      <c r="L14" s="16">
        <v>24.2</v>
      </c>
      <c r="M14" s="16">
        <v>1</v>
      </c>
      <c r="N14" s="16" t="s">
        <v>172</v>
      </c>
      <c r="O14" s="16" t="s">
        <v>179</v>
      </c>
      <c r="P14" s="16" t="s">
        <v>77</v>
      </c>
      <c r="Q14" s="16">
        <v>1</v>
      </c>
      <c r="R14" s="16">
        <v>1</v>
      </c>
      <c r="S14" s="16" t="s">
        <v>202</v>
      </c>
      <c r="T14" s="16" t="s">
        <v>203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4" x14ac:dyDescent="0.25">
      <c r="A15" s="15">
        <f t="shared" si="0"/>
        <v>14</v>
      </c>
      <c r="B15" s="16">
        <v>6</v>
      </c>
      <c r="C15" s="17" t="s">
        <v>204</v>
      </c>
      <c r="D15" s="16" t="s">
        <v>60</v>
      </c>
      <c r="E15" s="16">
        <v>0</v>
      </c>
      <c r="F15" s="16" t="s">
        <v>60</v>
      </c>
      <c r="G15" s="16" t="s">
        <v>88</v>
      </c>
      <c r="H15" s="16">
        <v>0</v>
      </c>
      <c r="I15" s="16">
        <v>0</v>
      </c>
      <c r="J15" s="16" t="s">
        <v>60</v>
      </c>
      <c r="K15" s="16" t="s">
        <v>60</v>
      </c>
      <c r="L15" s="16">
        <v>0</v>
      </c>
      <c r="M15" s="16">
        <v>0</v>
      </c>
      <c r="N15" s="16" t="s">
        <v>60</v>
      </c>
      <c r="O15" s="16" t="s">
        <v>176</v>
      </c>
      <c r="P15" s="16" t="s">
        <v>60</v>
      </c>
      <c r="Q15" s="16">
        <v>0</v>
      </c>
      <c r="R15" s="16">
        <v>0</v>
      </c>
      <c r="S15" s="16" t="s">
        <v>205</v>
      </c>
      <c r="T15" s="16" t="s">
        <v>206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4" x14ac:dyDescent="0.25">
      <c r="A16" s="15">
        <f t="shared" si="0"/>
        <v>15</v>
      </c>
      <c r="B16" s="16">
        <v>6</v>
      </c>
      <c r="C16" s="17" t="s">
        <v>204</v>
      </c>
      <c r="D16" s="16" t="s">
        <v>170</v>
      </c>
      <c r="E16" s="16">
        <v>1</v>
      </c>
      <c r="F16" s="16" t="s">
        <v>74</v>
      </c>
      <c r="G16" s="16" t="s">
        <v>85</v>
      </c>
      <c r="H16" s="16">
        <v>0</v>
      </c>
      <c r="I16" s="16">
        <v>0</v>
      </c>
      <c r="J16" s="16" t="s">
        <v>174</v>
      </c>
      <c r="K16" s="16" t="s">
        <v>62</v>
      </c>
      <c r="L16" s="16">
        <v>30.6</v>
      </c>
      <c r="M16" s="16">
        <v>1</v>
      </c>
      <c r="N16" s="16" t="s">
        <v>172</v>
      </c>
      <c r="O16" s="16" t="s">
        <v>179</v>
      </c>
      <c r="P16" s="16" t="s">
        <v>77</v>
      </c>
      <c r="Q16" s="16">
        <v>1</v>
      </c>
      <c r="R16" s="16">
        <v>1</v>
      </c>
      <c r="S16" s="16" t="s">
        <v>207</v>
      </c>
      <c r="T16" s="16" t="s">
        <v>208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1:34" x14ac:dyDescent="0.25">
      <c r="A17" s="15">
        <f t="shared" si="0"/>
        <v>16</v>
      </c>
      <c r="B17" s="16">
        <v>7</v>
      </c>
      <c r="C17" s="17" t="s">
        <v>209</v>
      </c>
      <c r="D17" s="16" t="s">
        <v>60</v>
      </c>
      <c r="E17" s="16">
        <v>0</v>
      </c>
      <c r="F17" s="16" t="s">
        <v>88</v>
      </c>
      <c r="G17" s="16" t="s">
        <v>210</v>
      </c>
      <c r="H17" s="16">
        <v>0</v>
      </c>
      <c r="I17" s="16">
        <v>0</v>
      </c>
      <c r="J17" s="16" t="s">
        <v>60</v>
      </c>
      <c r="K17" s="16" t="s">
        <v>60</v>
      </c>
      <c r="L17" s="16">
        <v>0</v>
      </c>
      <c r="M17" s="16">
        <v>0</v>
      </c>
      <c r="N17" s="16" t="s">
        <v>60</v>
      </c>
      <c r="O17" s="16" t="s">
        <v>176</v>
      </c>
      <c r="P17" s="16" t="s">
        <v>60</v>
      </c>
      <c r="Q17" s="16">
        <v>0</v>
      </c>
      <c r="R17" s="16">
        <v>0</v>
      </c>
      <c r="S17" s="16" t="s">
        <v>211</v>
      </c>
      <c r="T17" s="16" t="s">
        <v>212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1:34" x14ac:dyDescent="0.25">
      <c r="A18" s="15">
        <f t="shared" si="0"/>
        <v>17</v>
      </c>
      <c r="B18" s="16">
        <v>7</v>
      </c>
      <c r="C18" s="17" t="s">
        <v>209</v>
      </c>
      <c r="D18" s="16" t="s">
        <v>60</v>
      </c>
      <c r="E18" s="16">
        <v>1</v>
      </c>
      <c r="F18" s="16" t="s">
        <v>213</v>
      </c>
      <c r="G18" s="16" t="s">
        <v>60</v>
      </c>
      <c r="H18" s="16">
        <v>0</v>
      </c>
      <c r="I18" s="16">
        <v>0</v>
      </c>
      <c r="J18" s="16" t="s">
        <v>171</v>
      </c>
      <c r="K18" s="16" t="s">
        <v>62</v>
      </c>
      <c r="L18" s="16">
        <v>25</v>
      </c>
      <c r="M18" s="16">
        <v>1</v>
      </c>
      <c r="N18" s="16" t="s">
        <v>214</v>
      </c>
      <c r="O18" s="16" t="s">
        <v>179</v>
      </c>
      <c r="P18" s="16" t="s">
        <v>60</v>
      </c>
      <c r="Q18" s="16">
        <v>0</v>
      </c>
      <c r="R18" s="16">
        <v>0</v>
      </c>
      <c r="S18" s="16" t="s">
        <v>215</v>
      </c>
      <c r="T18" s="16" t="s">
        <v>216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1:34" x14ac:dyDescent="0.25">
      <c r="A19" s="15">
        <f t="shared" si="0"/>
        <v>18</v>
      </c>
      <c r="B19" s="16">
        <v>7</v>
      </c>
      <c r="C19" s="17" t="s">
        <v>209</v>
      </c>
      <c r="D19" s="16" t="s">
        <v>170</v>
      </c>
      <c r="E19" s="16">
        <v>2</v>
      </c>
      <c r="F19" s="16" t="s">
        <v>213</v>
      </c>
      <c r="G19" s="16" t="s">
        <v>217</v>
      </c>
      <c r="H19" s="16">
        <v>0</v>
      </c>
      <c r="I19" s="16">
        <v>0</v>
      </c>
      <c r="J19" s="16" t="s">
        <v>174</v>
      </c>
      <c r="K19" s="16" t="s">
        <v>62</v>
      </c>
      <c r="L19" s="16">
        <v>15.5</v>
      </c>
      <c r="M19" s="16">
        <v>2</v>
      </c>
      <c r="N19" s="16" t="s">
        <v>172</v>
      </c>
      <c r="O19" s="16" t="s">
        <v>179</v>
      </c>
      <c r="P19" s="16" t="s">
        <v>218</v>
      </c>
      <c r="Q19" s="16">
        <v>2</v>
      </c>
      <c r="R19" s="16">
        <v>2</v>
      </c>
      <c r="S19" s="16" t="s">
        <v>219</v>
      </c>
      <c r="T19" s="16" t="s">
        <v>220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1:34" x14ac:dyDescent="0.25">
      <c r="A20" s="15">
        <f t="shared" si="0"/>
        <v>19</v>
      </c>
      <c r="B20" s="16">
        <v>8</v>
      </c>
      <c r="C20" s="17" t="s">
        <v>346</v>
      </c>
      <c r="D20" s="16" t="s">
        <v>60</v>
      </c>
      <c r="E20" s="16">
        <v>0</v>
      </c>
      <c r="F20" s="16" t="s">
        <v>88</v>
      </c>
      <c r="G20" s="16" t="s">
        <v>210</v>
      </c>
      <c r="H20" s="16">
        <v>0</v>
      </c>
      <c r="I20" s="16">
        <v>0</v>
      </c>
      <c r="J20" s="16" t="s">
        <v>60</v>
      </c>
      <c r="K20" s="16" t="s">
        <v>60</v>
      </c>
      <c r="L20" s="16">
        <v>0</v>
      </c>
      <c r="M20" s="16">
        <v>0</v>
      </c>
      <c r="N20" s="16" t="s">
        <v>60</v>
      </c>
      <c r="O20" s="16" t="s">
        <v>176</v>
      </c>
      <c r="P20" s="16" t="s">
        <v>60</v>
      </c>
      <c r="Q20" s="16">
        <v>0</v>
      </c>
      <c r="R20" s="16">
        <v>0</v>
      </c>
      <c r="S20" s="16" t="s">
        <v>221</v>
      </c>
      <c r="T20" s="16" t="s">
        <v>222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1:34" x14ac:dyDescent="0.25">
      <c r="A21" s="15">
        <f t="shared" si="0"/>
        <v>20</v>
      </c>
      <c r="B21" s="16">
        <v>8</v>
      </c>
      <c r="C21" s="17" t="s">
        <v>346</v>
      </c>
      <c r="D21" s="16" t="s">
        <v>170</v>
      </c>
      <c r="E21" s="16">
        <v>1</v>
      </c>
      <c r="F21" s="16" t="s">
        <v>213</v>
      </c>
      <c r="G21" s="16" t="s">
        <v>217</v>
      </c>
      <c r="H21" s="16">
        <v>0</v>
      </c>
      <c r="I21" s="16">
        <v>0</v>
      </c>
      <c r="J21" s="16" t="s">
        <v>174</v>
      </c>
      <c r="K21" s="16" t="s">
        <v>62</v>
      </c>
      <c r="L21" s="16">
        <v>42.7</v>
      </c>
      <c r="M21" s="16">
        <v>2</v>
      </c>
      <c r="N21" s="16" t="s">
        <v>172</v>
      </c>
      <c r="O21" s="16" t="s">
        <v>179</v>
      </c>
      <c r="P21" s="16" t="s">
        <v>218</v>
      </c>
      <c r="Q21" s="16">
        <v>2</v>
      </c>
      <c r="R21" s="16">
        <v>2</v>
      </c>
      <c r="S21" s="16" t="s">
        <v>223</v>
      </c>
      <c r="T21" s="16" t="s">
        <v>224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1:34" x14ac:dyDescent="0.25">
      <c r="A22" s="15">
        <f t="shared" si="0"/>
        <v>21</v>
      </c>
      <c r="B22" s="16">
        <v>9</v>
      </c>
      <c r="C22" s="17" t="s">
        <v>347</v>
      </c>
      <c r="D22" s="16" t="s">
        <v>60</v>
      </c>
      <c r="E22" s="16">
        <v>0</v>
      </c>
      <c r="F22" s="16" t="s">
        <v>60</v>
      </c>
      <c r="G22" s="16" t="s">
        <v>88</v>
      </c>
      <c r="H22" s="16">
        <v>0</v>
      </c>
      <c r="I22" s="16">
        <v>0</v>
      </c>
      <c r="J22" s="16" t="s">
        <v>60</v>
      </c>
      <c r="K22" s="16" t="s">
        <v>62</v>
      </c>
      <c r="L22" s="16">
        <v>0</v>
      </c>
      <c r="M22" s="16">
        <v>0</v>
      </c>
      <c r="N22" s="16" t="s">
        <v>60</v>
      </c>
      <c r="O22" s="16" t="s">
        <v>176</v>
      </c>
      <c r="P22" s="16" t="s">
        <v>60</v>
      </c>
      <c r="Q22" s="16">
        <v>0</v>
      </c>
      <c r="R22" s="16">
        <v>0</v>
      </c>
      <c r="S22" s="16" t="s">
        <v>225</v>
      </c>
      <c r="T22" s="16" t="s">
        <v>226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1:34" x14ac:dyDescent="0.25">
      <c r="A23" s="15">
        <f t="shared" si="0"/>
        <v>22</v>
      </c>
      <c r="B23" s="16">
        <v>9</v>
      </c>
      <c r="C23" s="17" t="s">
        <v>347</v>
      </c>
      <c r="D23" s="16" t="s">
        <v>170</v>
      </c>
      <c r="E23" s="16">
        <v>1</v>
      </c>
      <c r="F23" s="16" t="s">
        <v>74</v>
      </c>
      <c r="G23" s="16" t="s">
        <v>85</v>
      </c>
      <c r="H23" s="16">
        <v>0</v>
      </c>
      <c r="I23" s="16">
        <v>0</v>
      </c>
      <c r="J23" s="16" t="s">
        <v>174</v>
      </c>
      <c r="K23" s="16" t="s">
        <v>62</v>
      </c>
      <c r="L23" s="16">
        <v>15.8</v>
      </c>
      <c r="M23" s="16">
        <v>1</v>
      </c>
      <c r="N23" s="16" t="s">
        <v>172</v>
      </c>
      <c r="O23" s="16" t="s">
        <v>179</v>
      </c>
      <c r="P23" s="16" t="s">
        <v>77</v>
      </c>
      <c r="Q23" s="16">
        <v>1</v>
      </c>
      <c r="R23" s="16">
        <v>1</v>
      </c>
      <c r="S23" s="16" t="s">
        <v>227</v>
      </c>
      <c r="T23" s="16" t="s">
        <v>228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1:34" x14ac:dyDescent="0.25">
      <c r="A24" s="15">
        <f t="shared" si="0"/>
        <v>23</v>
      </c>
      <c r="B24" s="16">
        <v>10</v>
      </c>
      <c r="C24" s="17" t="s">
        <v>229</v>
      </c>
      <c r="D24" s="16" t="s">
        <v>60</v>
      </c>
      <c r="E24" s="16">
        <v>1</v>
      </c>
      <c r="F24" s="16" t="s">
        <v>60</v>
      </c>
      <c r="G24" s="16" t="s">
        <v>88</v>
      </c>
      <c r="H24" s="16">
        <v>0</v>
      </c>
      <c r="I24" s="16">
        <v>0</v>
      </c>
      <c r="J24" s="16" t="s">
        <v>60</v>
      </c>
      <c r="K24" s="16" t="s">
        <v>62</v>
      </c>
      <c r="L24" s="16">
        <v>0</v>
      </c>
      <c r="M24" s="16">
        <v>1</v>
      </c>
      <c r="N24" s="16" t="s">
        <v>60</v>
      </c>
      <c r="O24" s="16" t="s">
        <v>60</v>
      </c>
      <c r="P24" s="16" t="s">
        <v>60</v>
      </c>
      <c r="Q24" s="16">
        <v>0</v>
      </c>
      <c r="R24" s="16">
        <v>0</v>
      </c>
      <c r="S24" s="16" t="s">
        <v>230</v>
      </c>
      <c r="T24" s="16" t="s">
        <v>231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1:34" x14ac:dyDescent="0.25">
      <c r="A25" s="15">
        <f t="shared" si="0"/>
        <v>24</v>
      </c>
      <c r="B25" s="16">
        <v>10</v>
      </c>
      <c r="C25" s="17" t="s">
        <v>229</v>
      </c>
      <c r="D25" s="16" t="s">
        <v>170</v>
      </c>
      <c r="E25" s="16">
        <v>2</v>
      </c>
      <c r="F25" s="16" t="s">
        <v>74</v>
      </c>
      <c r="G25" s="16" t="s">
        <v>85</v>
      </c>
      <c r="H25" s="16">
        <v>0</v>
      </c>
      <c r="I25" s="16">
        <v>0</v>
      </c>
      <c r="J25" s="16" t="s">
        <v>174</v>
      </c>
      <c r="K25" s="16" t="s">
        <v>62</v>
      </c>
      <c r="L25" s="16">
        <v>34.42</v>
      </c>
      <c r="M25" s="16">
        <v>1</v>
      </c>
      <c r="N25" s="111" t="s">
        <v>328</v>
      </c>
      <c r="O25" s="16" t="s">
        <v>179</v>
      </c>
      <c r="P25" s="16" t="s">
        <v>77</v>
      </c>
      <c r="Q25" s="16">
        <v>1</v>
      </c>
      <c r="R25" s="16">
        <v>1</v>
      </c>
      <c r="S25" s="16" t="s">
        <v>232</v>
      </c>
      <c r="T25" s="16" t="s">
        <v>233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1:34" x14ac:dyDescent="0.25">
      <c r="A26" s="15">
        <f t="shared" si="0"/>
        <v>25</v>
      </c>
      <c r="B26" s="16">
        <v>11</v>
      </c>
      <c r="C26" s="17" t="s">
        <v>234</v>
      </c>
      <c r="D26" s="16" t="s">
        <v>60</v>
      </c>
      <c r="E26" s="16">
        <v>1</v>
      </c>
      <c r="F26" s="16" t="s">
        <v>60</v>
      </c>
      <c r="G26" s="16" t="s">
        <v>60</v>
      </c>
      <c r="H26" s="16">
        <v>0</v>
      </c>
      <c r="I26" s="16">
        <v>0</v>
      </c>
      <c r="J26" s="16" t="s">
        <v>60</v>
      </c>
      <c r="K26" s="16" t="s">
        <v>60</v>
      </c>
      <c r="L26" s="16">
        <v>0</v>
      </c>
      <c r="M26" s="16">
        <v>0</v>
      </c>
      <c r="N26" s="16" t="s">
        <v>60</v>
      </c>
      <c r="O26" s="16" t="s">
        <v>176</v>
      </c>
      <c r="P26" s="16" t="s">
        <v>60</v>
      </c>
      <c r="Q26" s="16">
        <v>0</v>
      </c>
      <c r="R26" s="16">
        <v>0</v>
      </c>
      <c r="S26" s="16" t="s">
        <v>235</v>
      </c>
      <c r="T26" s="16" t="s">
        <v>236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1:34" x14ac:dyDescent="0.25">
      <c r="A27" s="15">
        <f t="shared" si="0"/>
        <v>26</v>
      </c>
      <c r="B27" s="16">
        <v>11</v>
      </c>
      <c r="C27" s="17" t="s">
        <v>234</v>
      </c>
      <c r="D27" s="16" t="s">
        <v>170</v>
      </c>
      <c r="E27" s="16">
        <v>2</v>
      </c>
      <c r="F27" s="16" t="s">
        <v>106</v>
      </c>
      <c r="G27" s="16" t="s">
        <v>107</v>
      </c>
      <c r="H27" s="16">
        <v>0</v>
      </c>
      <c r="I27" s="16">
        <v>0</v>
      </c>
      <c r="J27" s="16" t="s">
        <v>174</v>
      </c>
      <c r="K27" s="16" t="s">
        <v>62</v>
      </c>
      <c r="L27" s="16">
        <v>41.94</v>
      </c>
      <c r="M27" s="16">
        <v>1</v>
      </c>
      <c r="N27" s="111" t="s">
        <v>328</v>
      </c>
      <c r="O27" s="16" t="s">
        <v>179</v>
      </c>
      <c r="P27" s="16" t="s">
        <v>77</v>
      </c>
      <c r="Q27" s="16">
        <v>1</v>
      </c>
      <c r="R27" s="16">
        <v>1</v>
      </c>
      <c r="S27" s="16" t="s">
        <v>237</v>
      </c>
      <c r="T27" s="16" t="s">
        <v>238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1:34" x14ac:dyDescent="0.25">
      <c r="A28" s="15">
        <f t="shared" si="0"/>
        <v>27</v>
      </c>
      <c r="B28" s="16">
        <v>13</v>
      </c>
      <c r="C28" s="17" t="s">
        <v>239</v>
      </c>
      <c r="D28" s="16" t="s">
        <v>60</v>
      </c>
      <c r="E28" s="16">
        <v>1</v>
      </c>
      <c r="F28" s="16" t="s">
        <v>60</v>
      </c>
      <c r="G28" s="16" t="s">
        <v>106</v>
      </c>
      <c r="H28" s="16">
        <v>0</v>
      </c>
      <c r="I28" s="16">
        <v>0</v>
      </c>
      <c r="J28" s="16" t="s">
        <v>60</v>
      </c>
      <c r="K28" s="16" t="s">
        <v>60</v>
      </c>
      <c r="L28" s="16">
        <v>0</v>
      </c>
      <c r="M28" s="16">
        <v>0</v>
      </c>
      <c r="N28" s="16" t="s">
        <v>60</v>
      </c>
      <c r="O28" s="16" t="s">
        <v>176</v>
      </c>
      <c r="P28" s="16" t="s">
        <v>60</v>
      </c>
      <c r="Q28" s="16">
        <v>0</v>
      </c>
      <c r="R28" s="16">
        <v>0</v>
      </c>
      <c r="S28" s="16" t="s">
        <v>240</v>
      </c>
      <c r="T28" s="16" t="s">
        <v>241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1:34" x14ac:dyDescent="0.25">
      <c r="A29" s="15">
        <f t="shared" si="0"/>
        <v>28</v>
      </c>
      <c r="B29" s="16">
        <v>13</v>
      </c>
      <c r="C29" s="17" t="s">
        <v>239</v>
      </c>
      <c r="D29" s="16" t="s">
        <v>170</v>
      </c>
      <c r="E29" s="16">
        <v>2</v>
      </c>
      <c r="F29" s="16" t="s">
        <v>106</v>
      </c>
      <c r="G29" s="16" t="s">
        <v>107</v>
      </c>
      <c r="H29" s="16">
        <v>0</v>
      </c>
      <c r="I29" s="16">
        <v>0</v>
      </c>
      <c r="J29" s="16" t="s">
        <v>174</v>
      </c>
      <c r="K29" s="16" t="s">
        <v>62</v>
      </c>
      <c r="L29" s="16">
        <v>41</v>
      </c>
      <c r="M29" s="16">
        <v>1</v>
      </c>
      <c r="N29" s="16" t="s">
        <v>172</v>
      </c>
      <c r="O29" s="16" t="s">
        <v>179</v>
      </c>
      <c r="P29" s="16" t="s">
        <v>77</v>
      </c>
      <c r="Q29" s="16">
        <v>1</v>
      </c>
      <c r="R29" s="16">
        <v>1</v>
      </c>
      <c r="S29" s="16" t="s">
        <v>242</v>
      </c>
      <c r="T29" s="16" t="s">
        <v>243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1:34" x14ac:dyDescent="0.25">
      <c r="A30" s="15">
        <f t="shared" si="0"/>
        <v>29</v>
      </c>
      <c r="B30" s="16">
        <v>15</v>
      </c>
      <c r="C30" s="17" t="s">
        <v>244</v>
      </c>
      <c r="D30" s="16" t="s">
        <v>60</v>
      </c>
      <c r="E30" s="16">
        <v>1</v>
      </c>
      <c r="F30" s="16" t="s">
        <v>60</v>
      </c>
      <c r="G30" s="16" t="s">
        <v>88</v>
      </c>
      <c r="H30" s="16">
        <v>0</v>
      </c>
      <c r="I30" s="16">
        <v>0</v>
      </c>
      <c r="J30" s="16" t="s">
        <v>60</v>
      </c>
      <c r="K30" s="16" t="s">
        <v>60</v>
      </c>
      <c r="L30" s="16">
        <v>0</v>
      </c>
      <c r="M30" s="16">
        <v>0</v>
      </c>
      <c r="N30" s="16" t="s">
        <v>60</v>
      </c>
      <c r="O30" s="16" t="s">
        <v>176</v>
      </c>
      <c r="P30" s="16" t="s">
        <v>60</v>
      </c>
      <c r="Q30" s="16">
        <v>0</v>
      </c>
      <c r="R30" s="16">
        <v>0</v>
      </c>
      <c r="S30" s="16" t="s">
        <v>245</v>
      </c>
      <c r="T30" s="16" t="s">
        <v>246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1:34" x14ac:dyDescent="0.25">
      <c r="A31" s="15">
        <f t="shared" si="0"/>
        <v>30</v>
      </c>
      <c r="B31" s="16">
        <v>15</v>
      </c>
      <c r="C31" s="17" t="s">
        <v>244</v>
      </c>
      <c r="D31" s="16" t="s">
        <v>173</v>
      </c>
      <c r="E31" s="16">
        <v>2</v>
      </c>
      <c r="F31" s="16" t="s">
        <v>74</v>
      </c>
      <c r="G31" s="16" t="s">
        <v>85</v>
      </c>
      <c r="H31" s="16">
        <v>0</v>
      </c>
      <c r="I31" s="16">
        <v>0</v>
      </c>
      <c r="J31" s="16" t="s">
        <v>174</v>
      </c>
      <c r="K31" s="16" t="s">
        <v>62</v>
      </c>
      <c r="L31" s="16">
        <v>23.62</v>
      </c>
      <c r="M31" s="16">
        <v>1</v>
      </c>
      <c r="N31" s="111" t="s">
        <v>328</v>
      </c>
      <c r="O31" s="16" t="s">
        <v>179</v>
      </c>
      <c r="P31" s="16" t="s">
        <v>77</v>
      </c>
      <c r="Q31" s="16">
        <v>1</v>
      </c>
      <c r="R31" s="16">
        <v>1</v>
      </c>
      <c r="S31" s="16" t="s">
        <v>247</v>
      </c>
      <c r="T31" s="16" t="s">
        <v>248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1:34" x14ac:dyDescent="0.25">
      <c r="A32" s="15">
        <f t="shared" si="0"/>
        <v>31</v>
      </c>
      <c r="B32" s="16">
        <v>16</v>
      </c>
      <c r="C32" s="17" t="s">
        <v>249</v>
      </c>
      <c r="D32" s="16" t="s">
        <v>60</v>
      </c>
      <c r="E32" s="16">
        <v>0</v>
      </c>
      <c r="F32" s="16" t="s">
        <v>250</v>
      </c>
      <c r="G32" s="16" t="s">
        <v>60</v>
      </c>
      <c r="H32" s="16">
        <v>0</v>
      </c>
      <c r="I32" s="16">
        <v>0</v>
      </c>
      <c r="J32" s="16" t="s">
        <v>60</v>
      </c>
      <c r="K32" s="16" t="s">
        <v>62</v>
      </c>
      <c r="L32" s="16">
        <v>0</v>
      </c>
      <c r="M32" s="16">
        <v>2</v>
      </c>
      <c r="N32" s="16" t="s">
        <v>60</v>
      </c>
      <c r="O32" s="16" t="s">
        <v>60</v>
      </c>
      <c r="P32" s="16" t="s">
        <v>60</v>
      </c>
      <c r="Q32" s="16">
        <v>0</v>
      </c>
      <c r="R32" s="16">
        <v>0</v>
      </c>
      <c r="S32" s="16" t="s">
        <v>60</v>
      </c>
      <c r="T32" s="16" t="s">
        <v>60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1:34" x14ac:dyDescent="0.25">
      <c r="A33" s="15">
        <f t="shared" si="0"/>
        <v>32</v>
      </c>
      <c r="B33" s="16">
        <v>16</v>
      </c>
      <c r="C33" s="17" t="s">
        <v>249</v>
      </c>
      <c r="D33" s="16" t="s">
        <v>60</v>
      </c>
      <c r="E33" s="16">
        <v>1</v>
      </c>
      <c r="F33" s="16" t="s">
        <v>251</v>
      </c>
      <c r="G33" s="16" t="s">
        <v>60</v>
      </c>
      <c r="H33" s="16">
        <v>1</v>
      </c>
      <c r="I33" s="16">
        <v>0</v>
      </c>
      <c r="J33" s="16" t="s">
        <v>171</v>
      </c>
      <c r="K33" s="16" t="s">
        <v>62</v>
      </c>
      <c r="L33" s="16">
        <v>10</v>
      </c>
      <c r="M33" s="16">
        <v>2</v>
      </c>
      <c r="N33" s="16" t="s">
        <v>252</v>
      </c>
      <c r="O33" s="16" t="s">
        <v>179</v>
      </c>
      <c r="P33" s="16" t="s">
        <v>60</v>
      </c>
      <c r="Q33" s="16">
        <v>0</v>
      </c>
      <c r="R33" s="16">
        <v>0</v>
      </c>
      <c r="S33" s="16" t="s">
        <v>253</v>
      </c>
      <c r="T33" s="16" t="s">
        <v>254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1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1:34" x14ac:dyDescent="0.25">
      <c r="A34" s="15">
        <f t="shared" si="0"/>
        <v>33</v>
      </c>
      <c r="B34" s="16">
        <v>16</v>
      </c>
      <c r="C34" s="17" t="s">
        <v>249</v>
      </c>
      <c r="D34" s="16" t="s">
        <v>60</v>
      </c>
      <c r="E34" s="16">
        <v>2</v>
      </c>
      <c r="F34" s="16" t="s">
        <v>251</v>
      </c>
      <c r="G34" s="16" t="s">
        <v>60</v>
      </c>
      <c r="H34" s="16">
        <v>1</v>
      </c>
      <c r="I34" s="16">
        <v>0</v>
      </c>
      <c r="J34" s="16" t="s">
        <v>171</v>
      </c>
      <c r="K34" s="16" t="s">
        <v>62</v>
      </c>
      <c r="L34" s="16">
        <v>88</v>
      </c>
      <c r="M34" s="16">
        <v>2</v>
      </c>
      <c r="N34" s="16" t="s">
        <v>252</v>
      </c>
      <c r="O34" s="16" t="s">
        <v>179</v>
      </c>
      <c r="P34" s="16" t="s">
        <v>60</v>
      </c>
      <c r="Q34" s="16">
        <v>0</v>
      </c>
      <c r="R34" s="16">
        <v>0</v>
      </c>
      <c r="S34" s="16" t="s">
        <v>255</v>
      </c>
      <c r="T34" s="16" t="s">
        <v>256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1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1:34" x14ac:dyDescent="0.25">
      <c r="A35" s="15">
        <f t="shared" si="0"/>
        <v>34</v>
      </c>
      <c r="B35" s="16">
        <v>16</v>
      </c>
      <c r="C35" s="17" t="s">
        <v>249</v>
      </c>
      <c r="D35" s="16" t="s">
        <v>170</v>
      </c>
      <c r="E35" s="16">
        <v>3</v>
      </c>
      <c r="F35" s="16" t="s">
        <v>257</v>
      </c>
      <c r="G35" s="16" t="s">
        <v>258</v>
      </c>
      <c r="H35" s="16">
        <v>0</v>
      </c>
      <c r="I35" s="16">
        <v>0</v>
      </c>
      <c r="J35" s="16" t="s">
        <v>174</v>
      </c>
      <c r="K35" s="16" t="s">
        <v>62</v>
      </c>
      <c r="L35" s="16">
        <v>26.8</v>
      </c>
      <c r="M35" s="16">
        <v>2</v>
      </c>
      <c r="N35" s="16" t="s">
        <v>252</v>
      </c>
      <c r="O35" s="16" t="s">
        <v>179</v>
      </c>
      <c r="P35" s="16" t="s">
        <v>259</v>
      </c>
      <c r="Q35" s="16">
        <v>2</v>
      </c>
      <c r="R35" s="16">
        <v>2</v>
      </c>
      <c r="S35" s="16" t="s">
        <v>260</v>
      </c>
      <c r="T35" s="16" t="s">
        <v>261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1:34" x14ac:dyDescent="0.25">
      <c r="A36" s="15">
        <f t="shared" si="0"/>
        <v>35</v>
      </c>
      <c r="B36" s="16">
        <v>17</v>
      </c>
      <c r="C36" s="17" t="s">
        <v>352</v>
      </c>
      <c r="D36" s="16" t="s">
        <v>60</v>
      </c>
      <c r="E36" s="16">
        <v>0</v>
      </c>
      <c r="F36" s="16" t="s">
        <v>60</v>
      </c>
      <c r="G36" s="16" t="s">
        <v>262</v>
      </c>
      <c r="H36" s="16">
        <v>0</v>
      </c>
      <c r="I36" s="16">
        <v>0</v>
      </c>
      <c r="J36" s="16" t="s">
        <v>60</v>
      </c>
      <c r="K36" s="16" t="s">
        <v>60</v>
      </c>
      <c r="L36" s="16">
        <v>0</v>
      </c>
      <c r="M36" s="16">
        <v>0</v>
      </c>
      <c r="N36" s="16" t="s">
        <v>60</v>
      </c>
      <c r="O36" s="16" t="s">
        <v>176</v>
      </c>
      <c r="P36" s="16" t="s">
        <v>60</v>
      </c>
      <c r="Q36" s="16">
        <v>0</v>
      </c>
      <c r="R36" s="16">
        <v>0</v>
      </c>
      <c r="S36" s="16" t="s">
        <v>263</v>
      </c>
      <c r="T36" s="16" t="s">
        <v>264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1:34" x14ac:dyDescent="0.25">
      <c r="A37" s="15">
        <f t="shared" si="0"/>
        <v>36</v>
      </c>
      <c r="B37" s="16">
        <v>17</v>
      </c>
      <c r="C37" s="17" t="s">
        <v>352</v>
      </c>
      <c r="D37" s="16" t="s">
        <v>60</v>
      </c>
      <c r="E37" s="16">
        <v>1</v>
      </c>
      <c r="F37" s="16" t="s">
        <v>257</v>
      </c>
      <c r="G37" s="16" t="s">
        <v>60</v>
      </c>
      <c r="H37" s="16">
        <v>0</v>
      </c>
      <c r="I37" s="16">
        <v>0</v>
      </c>
      <c r="J37" s="16" t="s">
        <v>171</v>
      </c>
      <c r="K37" s="16" t="s">
        <v>62</v>
      </c>
      <c r="L37" s="16">
        <v>24.7</v>
      </c>
      <c r="M37" s="16">
        <v>2</v>
      </c>
      <c r="N37" s="16" t="s">
        <v>252</v>
      </c>
      <c r="O37" s="16" t="s">
        <v>179</v>
      </c>
      <c r="P37" s="16" t="s">
        <v>60</v>
      </c>
      <c r="Q37" s="16">
        <v>0</v>
      </c>
      <c r="R37" s="16">
        <v>0</v>
      </c>
      <c r="S37" s="16" t="s">
        <v>265</v>
      </c>
      <c r="T37" s="16" t="s">
        <v>266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1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1:34" x14ac:dyDescent="0.25">
      <c r="A38" s="15">
        <f t="shared" si="0"/>
        <v>37</v>
      </c>
      <c r="B38" s="16">
        <v>17</v>
      </c>
      <c r="C38" s="17" t="s">
        <v>352</v>
      </c>
      <c r="D38" s="16" t="s">
        <v>170</v>
      </c>
      <c r="E38" s="16">
        <v>2</v>
      </c>
      <c r="F38" s="16" t="s">
        <v>257</v>
      </c>
      <c r="G38" s="16" t="s">
        <v>258</v>
      </c>
      <c r="H38" s="16">
        <v>0</v>
      </c>
      <c r="I38" s="16">
        <v>0</v>
      </c>
      <c r="J38" s="16" t="s">
        <v>174</v>
      </c>
      <c r="K38" s="16" t="s">
        <v>62</v>
      </c>
      <c r="L38" s="16">
        <v>37.299999999999997</v>
      </c>
      <c r="M38" s="16">
        <v>2</v>
      </c>
      <c r="N38" s="16" t="s">
        <v>252</v>
      </c>
      <c r="O38" s="16" t="s">
        <v>179</v>
      </c>
      <c r="P38" s="16" t="s">
        <v>259</v>
      </c>
      <c r="Q38" s="16">
        <v>2</v>
      </c>
      <c r="R38" s="16">
        <v>2</v>
      </c>
      <c r="S38" s="16" t="s">
        <v>267</v>
      </c>
      <c r="T38" s="16" t="s">
        <v>268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1:34" x14ac:dyDescent="0.25">
      <c r="A39" s="15">
        <f t="shared" si="0"/>
        <v>38</v>
      </c>
      <c r="B39" s="16">
        <v>18</v>
      </c>
      <c r="C39" s="17" t="s">
        <v>269</v>
      </c>
      <c r="D39" s="16" t="s">
        <v>60</v>
      </c>
      <c r="E39" s="16">
        <v>0</v>
      </c>
      <c r="F39" s="16" t="s">
        <v>60</v>
      </c>
      <c r="G39" s="16" t="s">
        <v>262</v>
      </c>
      <c r="H39" s="16">
        <v>0</v>
      </c>
      <c r="I39" s="16">
        <v>0</v>
      </c>
      <c r="J39" s="16" t="s">
        <v>60</v>
      </c>
      <c r="K39" s="16" t="s">
        <v>60</v>
      </c>
      <c r="L39" s="16">
        <v>0</v>
      </c>
      <c r="M39" s="16">
        <v>0</v>
      </c>
      <c r="N39" s="16" t="s">
        <v>60</v>
      </c>
      <c r="O39" s="16" t="s">
        <v>176</v>
      </c>
      <c r="P39" s="16" t="s">
        <v>60</v>
      </c>
      <c r="Q39" s="16">
        <v>0</v>
      </c>
      <c r="R39" s="16">
        <v>0</v>
      </c>
      <c r="S39" s="16" t="s">
        <v>270</v>
      </c>
      <c r="T39" s="16" t="s">
        <v>271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1:34" x14ac:dyDescent="0.25">
      <c r="A40" s="15">
        <f t="shared" si="0"/>
        <v>39</v>
      </c>
      <c r="B40" s="16">
        <v>18</v>
      </c>
      <c r="C40" s="17" t="s">
        <v>269</v>
      </c>
      <c r="D40" s="16" t="s">
        <v>60</v>
      </c>
      <c r="E40" s="16">
        <v>1</v>
      </c>
      <c r="F40" s="16" t="s">
        <v>251</v>
      </c>
      <c r="G40" s="16" t="s">
        <v>60</v>
      </c>
      <c r="H40" s="16">
        <v>1</v>
      </c>
      <c r="I40" s="16">
        <v>0</v>
      </c>
      <c r="J40" s="16" t="s">
        <v>171</v>
      </c>
      <c r="K40" s="16" t="s">
        <v>62</v>
      </c>
      <c r="L40" s="16">
        <v>15.6</v>
      </c>
      <c r="M40" s="16">
        <v>2</v>
      </c>
      <c r="N40" s="16" t="s">
        <v>252</v>
      </c>
      <c r="O40" s="16" t="s">
        <v>179</v>
      </c>
      <c r="P40" s="16" t="s">
        <v>60</v>
      </c>
      <c r="Q40" s="16">
        <v>0</v>
      </c>
      <c r="R40" s="16">
        <v>0</v>
      </c>
      <c r="S40" s="16" t="s">
        <v>272</v>
      </c>
      <c r="T40" s="16" t="s">
        <v>273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1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1:34" x14ac:dyDescent="0.25">
      <c r="A41" s="15">
        <f t="shared" si="0"/>
        <v>40</v>
      </c>
      <c r="B41" s="16">
        <v>18</v>
      </c>
      <c r="C41" s="17" t="s">
        <v>269</v>
      </c>
      <c r="D41" s="16" t="s">
        <v>60</v>
      </c>
      <c r="E41" s="16">
        <v>2</v>
      </c>
      <c r="F41" s="16" t="s">
        <v>257</v>
      </c>
      <c r="G41" s="16" t="s">
        <v>60</v>
      </c>
      <c r="H41" s="16">
        <v>0</v>
      </c>
      <c r="I41" s="16">
        <v>0</v>
      </c>
      <c r="J41" s="16" t="s">
        <v>171</v>
      </c>
      <c r="K41" s="16" t="s">
        <v>62</v>
      </c>
      <c r="L41" s="16">
        <v>81.7</v>
      </c>
      <c r="M41" s="16">
        <v>2</v>
      </c>
      <c r="N41" s="16" t="s">
        <v>274</v>
      </c>
      <c r="O41" s="16" t="s">
        <v>179</v>
      </c>
      <c r="P41" s="16" t="s">
        <v>60</v>
      </c>
      <c r="Q41" s="16">
        <v>0</v>
      </c>
      <c r="R41" s="16">
        <v>0</v>
      </c>
      <c r="S41" s="16" t="s">
        <v>275</v>
      </c>
      <c r="T41" s="16" t="s">
        <v>276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1:34" x14ac:dyDescent="0.25">
      <c r="A42" s="15">
        <f t="shared" si="0"/>
        <v>41</v>
      </c>
      <c r="B42" s="16">
        <v>18</v>
      </c>
      <c r="C42" s="17" t="s">
        <v>269</v>
      </c>
      <c r="D42" s="16" t="s">
        <v>60</v>
      </c>
      <c r="E42" s="16">
        <v>3</v>
      </c>
      <c r="F42" s="16" t="s">
        <v>257</v>
      </c>
      <c r="G42" s="16" t="s">
        <v>60</v>
      </c>
      <c r="H42" s="16">
        <v>0</v>
      </c>
      <c r="I42" s="16">
        <v>0</v>
      </c>
      <c r="J42" s="16" t="s">
        <v>171</v>
      </c>
      <c r="K42" s="16" t="s">
        <v>62</v>
      </c>
      <c r="L42" s="16">
        <v>83.6</v>
      </c>
      <c r="M42" s="16">
        <v>2</v>
      </c>
      <c r="N42" s="16" t="s">
        <v>274</v>
      </c>
      <c r="O42" s="16" t="s">
        <v>179</v>
      </c>
      <c r="P42" s="16" t="s">
        <v>60</v>
      </c>
      <c r="Q42" s="16">
        <v>0</v>
      </c>
      <c r="R42" s="16">
        <v>0</v>
      </c>
      <c r="S42" s="16" t="s">
        <v>277</v>
      </c>
      <c r="T42" s="16" t="s">
        <v>278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1:34" x14ac:dyDescent="0.25">
      <c r="A43" s="15">
        <f t="shared" si="0"/>
        <v>42</v>
      </c>
      <c r="B43" s="16">
        <v>18</v>
      </c>
      <c r="C43" s="17" t="s">
        <v>269</v>
      </c>
      <c r="D43" s="16" t="s">
        <v>60</v>
      </c>
      <c r="E43" s="16">
        <v>4</v>
      </c>
      <c r="F43" s="16" t="s">
        <v>257</v>
      </c>
      <c r="G43" s="16" t="s">
        <v>60</v>
      </c>
      <c r="H43" s="16">
        <v>0</v>
      </c>
      <c r="I43" s="16">
        <v>0</v>
      </c>
      <c r="J43" s="16" t="s">
        <v>171</v>
      </c>
      <c r="K43" s="16" t="s">
        <v>62</v>
      </c>
      <c r="L43" s="16">
        <v>82.1</v>
      </c>
      <c r="M43" s="16">
        <v>2</v>
      </c>
      <c r="N43" s="16" t="s">
        <v>274</v>
      </c>
      <c r="O43" s="16" t="s">
        <v>179</v>
      </c>
      <c r="P43" s="16" t="s">
        <v>60</v>
      </c>
      <c r="Q43" s="16">
        <v>0</v>
      </c>
      <c r="R43" s="16">
        <v>0</v>
      </c>
      <c r="S43" s="16" t="s">
        <v>279</v>
      </c>
      <c r="T43" s="16" t="s">
        <v>280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1:34" x14ac:dyDescent="0.25">
      <c r="A44" s="15">
        <f t="shared" si="0"/>
        <v>43</v>
      </c>
      <c r="B44" s="16">
        <v>18</v>
      </c>
      <c r="C44" s="17" t="s">
        <v>269</v>
      </c>
      <c r="D44" s="16" t="s">
        <v>60</v>
      </c>
      <c r="E44" s="16">
        <v>5</v>
      </c>
      <c r="F44" s="16" t="s">
        <v>257</v>
      </c>
      <c r="G44" s="16" t="s">
        <v>60</v>
      </c>
      <c r="H44" s="16">
        <v>0</v>
      </c>
      <c r="I44" s="16">
        <v>0</v>
      </c>
      <c r="J44" s="16" t="s">
        <v>171</v>
      </c>
      <c r="K44" s="16" t="s">
        <v>62</v>
      </c>
      <c r="L44" s="16">
        <v>82</v>
      </c>
      <c r="M44" s="16">
        <v>2</v>
      </c>
      <c r="N44" s="16" t="s">
        <v>274</v>
      </c>
      <c r="O44" s="16" t="s">
        <v>179</v>
      </c>
      <c r="P44" s="16" t="s">
        <v>60</v>
      </c>
      <c r="Q44" s="16">
        <v>0</v>
      </c>
      <c r="R44" s="16">
        <v>0</v>
      </c>
      <c r="S44" s="16" t="s">
        <v>281</v>
      </c>
      <c r="T44" s="16" t="s">
        <v>282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1:34" x14ac:dyDescent="0.25">
      <c r="A45" s="15">
        <f t="shared" si="0"/>
        <v>44</v>
      </c>
      <c r="B45" s="16">
        <v>18</v>
      </c>
      <c r="C45" s="17" t="s">
        <v>269</v>
      </c>
      <c r="D45" s="16" t="s">
        <v>60</v>
      </c>
      <c r="E45" s="16">
        <v>6</v>
      </c>
      <c r="F45" s="16" t="s">
        <v>257</v>
      </c>
      <c r="G45" s="16" t="s">
        <v>60</v>
      </c>
      <c r="H45" s="16">
        <v>0</v>
      </c>
      <c r="I45" s="16">
        <v>0</v>
      </c>
      <c r="J45" s="16" t="s">
        <v>171</v>
      </c>
      <c r="K45" s="16" t="s">
        <v>62</v>
      </c>
      <c r="L45" s="16">
        <v>81.5</v>
      </c>
      <c r="M45" s="16">
        <v>2</v>
      </c>
      <c r="N45" s="16" t="s">
        <v>274</v>
      </c>
      <c r="O45" s="16" t="s">
        <v>179</v>
      </c>
      <c r="P45" s="16" t="s">
        <v>60</v>
      </c>
      <c r="Q45" s="16">
        <v>0</v>
      </c>
      <c r="R45" s="16">
        <v>0</v>
      </c>
      <c r="S45" s="16" t="s">
        <v>283</v>
      </c>
      <c r="T45" s="16" t="s">
        <v>284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1:34" x14ac:dyDescent="0.25">
      <c r="A46" s="15">
        <f t="shared" si="0"/>
        <v>45</v>
      </c>
      <c r="B46" s="16">
        <v>18</v>
      </c>
      <c r="C46" s="17" t="s">
        <v>269</v>
      </c>
      <c r="D46" s="16" t="s">
        <v>60</v>
      </c>
      <c r="E46" s="16">
        <v>7</v>
      </c>
      <c r="F46" s="16" t="s">
        <v>251</v>
      </c>
      <c r="G46" s="16" t="s">
        <v>60</v>
      </c>
      <c r="H46" s="16">
        <v>1</v>
      </c>
      <c r="I46" s="16">
        <v>0</v>
      </c>
      <c r="J46" s="16" t="s">
        <v>171</v>
      </c>
      <c r="K46" s="16" t="s">
        <v>62</v>
      </c>
      <c r="L46" s="16">
        <v>81.7</v>
      </c>
      <c r="M46" s="16">
        <v>2</v>
      </c>
      <c r="N46" s="16" t="s">
        <v>252</v>
      </c>
      <c r="O46" s="16" t="s">
        <v>179</v>
      </c>
      <c r="P46" s="16" t="s">
        <v>60</v>
      </c>
      <c r="Q46" s="16">
        <v>0</v>
      </c>
      <c r="R46" s="16">
        <v>0</v>
      </c>
      <c r="S46" s="16" t="s">
        <v>285</v>
      </c>
      <c r="T46" s="16" t="s">
        <v>286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1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1:34" x14ac:dyDescent="0.25">
      <c r="A47" s="15">
        <f t="shared" si="0"/>
        <v>46</v>
      </c>
      <c r="B47" s="16">
        <v>18</v>
      </c>
      <c r="C47" s="17" t="s">
        <v>269</v>
      </c>
      <c r="D47" s="16" t="s">
        <v>60</v>
      </c>
      <c r="E47" s="16">
        <v>8</v>
      </c>
      <c r="F47" s="16" t="s">
        <v>251</v>
      </c>
      <c r="G47" s="16" t="s">
        <v>60</v>
      </c>
      <c r="H47" s="16">
        <v>1</v>
      </c>
      <c r="I47" s="16">
        <v>0</v>
      </c>
      <c r="J47" s="16" t="s">
        <v>171</v>
      </c>
      <c r="K47" s="16" t="s">
        <v>62</v>
      </c>
      <c r="L47" s="16">
        <v>17.2</v>
      </c>
      <c r="M47" s="16">
        <v>2</v>
      </c>
      <c r="N47" s="16" t="s">
        <v>252</v>
      </c>
      <c r="O47" s="16" t="s">
        <v>179</v>
      </c>
      <c r="P47" s="16" t="s">
        <v>60</v>
      </c>
      <c r="Q47" s="16">
        <v>0</v>
      </c>
      <c r="R47" s="16">
        <v>0</v>
      </c>
      <c r="S47" s="16" t="s">
        <v>287</v>
      </c>
      <c r="T47" s="16" t="s">
        <v>288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1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1:34" x14ac:dyDescent="0.25">
      <c r="A48" s="15">
        <f t="shared" si="0"/>
        <v>47</v>
      </c>
      <c r="B48" s="16">
        <v>18</v>
      </c>
      <c r="C48" s="17" t="s">
        <v>269</v>
      </c>
      <c r="D48" s="16" t="s">
        <v>60</v>
      </c>
      <c r="E48" s="16">
        <v>9</v>
      </c>
      <c r="F48" s="16" t="s">
        <v>257</v>
      </c>
      <c r="G48" s="16" t="s">
        <v>60</v>
      </c>
      <c r="H48" s="16">
        <v>0</v>
      </c>
      <c r="I48" s="16">
        <v>0</v>
      </c>
      <c r="J48" s="16" t="s">
        <v>171</v>
      </c>
      <c r="K48" s="16" t="s">
        <v>62</v>
      </c>
      <c r="L48" s="16">
        <v>98.7</v>
      </c>
      <c r="M48" s="16">
        <v>2</v>
      </c>
      <c r="N48" s="16" t="s">
        <v>274</v>
      </c>
      <c r="O48" s="16" t="s">
        <v>179</v>
      </c>
      <c r="P48" s="16" t="s">
        <v>60</v>
      </c>
      <c r="Q48" s="16">
        <v>0</v>
      </c>
      <c r="R48" s="16">
        <v>0</v>
      </c>
      <c r="S48" s="16" t="s">
        <v>289</v>
      </c>
      <c r="T48" s="16" t="s">
        <v>290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1:34" x14ac:dyDescent="0.25">
      <c r="A49" s="15">
        <f t="shared" si="0"/>
        <v>48</v>
      </c>
      <c r="B49" s="16">
        <v>18</v>
      </c>
      <c r="C49" s="17" t="s">
        <v>269</v>
      </c>
      <c r="D49" s="16" t="s">
        <v>60</v>
      </c>
      <c r="E49" s="16">
        <v>10</v>
      </c>
      <c r="F49" s="16" t="s">
        <v>257</v>
      </c>
      <c r="G49" s="16" t="s">
        <v>60</v>
      </c>
      <c r="H49" s="16">
        <v>0</v>
      </c>
      <c r="I49" s="16">
        <v>0</v>
      </c>
      <c r="J49" s="16" t="s">
        <v>171</v>
      </c>
      <c r="K49" s="16" t="s">
        <v>62</v>
      </c>
      <c r="L49" s="16">
        <v>100.3</v>
      </c>
      <c r="M49" s="16">
        <v>2</v>
      </c>
      <c r="N49" s="16" t="s">
        <v>274</v>
      </c>
      <c r="O49" s="16" t="s">
        <v>179</v>
      </c>
      <c r="P49" s="16" t="s">
        <v>60</v>
      </c>
      <c r="Q49" s="16">
        <v>0</v>
      </c>
      <c r="R49" s="16">
        <v>0</v>
      </c>
      <c r="S49" s="16" t="s">
        <v>291</v>
      </c>
      <c r="T49" s="16" t="s">
        <v>292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1:34" x14ac:dyDescent="0.25">
      <c r="A50" s="15">
        <f t="shared" si="0"/>
        <v>49</v>
      </c>
      <c r="B50" s="16">
        <v>18</v>
      </c>
      <c r="C50" s="17" t="s">
        <v>269</v>
      </c>
      <c r="D50" s="16" t="s">
        <v>60</v>
      </c>
      <c r="E50" s="16">
        <v>11</v>
      </c>
      <c r="F50" s="16" t="s">
        <v>257</v>
      </c>
      <c r="G50" s="16" t="s">
        <v>60</v>
      </c>
      <c r="H50" s="16">
        <v>0</v>
      </c>
      <c r="I50" s="16">
        <v>0</v>
      </c>
      <c r="J50" s="16" t="s">
        <v>171</v>
      </c>
      <c r="K50" s="16" t="s">
        <v>62</v>
      </c>
      <c r="L50" s="16">
        <v>89</v>
      </c>
      <c r="M50" s="16">
        <v>2</v>
      </c>
      <c r="N50" s="16" t="s">
        <v>274</v>
      </c>
      <c r="O50" s="16" t="s">
        <v>179</v>
      </c>
      <c r="P50" s="16" t="s">
        <v>60</v>
      </c>
      <c r="Q50" s="16">
        <v>0</v>
      </c>
      <c r="R50" s="16">
        <v>0</v>
      </c>
      <c r="S50" s="16" t="s">
        <v>293</v>
      </c>
      <c r="T50" s="16" t="s">
        <v>294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1:34" x14ac:dyDescent="0.25">
      <c r="A51" s="15">
        <f t="shared" si="0"/>
        <v>50</v>
      </c>
      <c r="B51" s="16">
        <v>18</v>
      </c>
      <c r="C51" s="17" t="s">
        <v>269</v>
      </c>
      <c r="D51" s="16" t="s">
        <v>60</v>
      </c>
      <c r="E51" s="16">
        <v>12</v>
      </c>
      <c r="F51" s="16" t="s">
        <v>251</v>
      </c>
      <c r="G51" s="16" t="s">
        <v>60</v>
      </c>
      <c r="H51" s="16">
        <v>1</v>
      </c>
      <c r="I51" s="16">
        <v>0</v>
      </c>
      <c r="J51" s="16" t="s">
        <v>171</v>
      </c>
      <c r="K51" s="16" t="s">
        <v>62</v>
      </c>
      <c r="L51" s="16">
        <v>98.2</v>
      </c>
      <c r="M51" s="16">
        <v>2</v>
      </c>
      <c r="N51" s="16" t="s">
        <v>252</v>
      </c>
      <c r="O51" s="16" t="s">
        <v>179</v>
      </c>
      <c r="P51" s="16" t="s">
        <v>60</v>
      </c>
      <c r="Q51" s="16">
        <v>0</v>
      </c>
      <c r="R51" s="16">
        <v>0</v>
      </c>
      <c r="S51" s="16" t="s">
        <v>295</v>
      </c>
      <c r="T51" s="16" t="s">
        <v>296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1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1:34" x14ac:dyDescent="0.25">
      <c r="A52" s="15">
        <f t="shared" si="0"/>
        <v>51</v>
      </c>
      <c r="B52" s="16">
        <v>18</v>
      </c>
      <c r="C52" s="17" t="s">
        <v>269</v>
      </c>
      <c r="D52" s="16" t="s">
        <v>170</v>
      </c>
      <c r="E52" s="16">
        <v>13</v>
      </c>
      <c r="F52" s="16" t="s">
        <v>257</v>
      </c>
      <c r="G52" s="16" t="s">
        <v>217</v>
      </c>
      <c r="H52" s="16">
        <v>0</v>
      </c>
      <c r="I52" s="16">
        <v>0</v>
      </c>
      <c r="J52" s="16" t="s">
        <v>174</v>
      </c>
      <c r="K52" s="16" t="s">
        <v>62</v>
      </c>
      <c r="L52" s="16">
        <v>29.8</v>
      </c>
      <c r="M52" s="16">
        <v>2</v>
      </c>
      <c r="N52" s="16" t="s">
        <v>252</v>
      </c>
      <c r="O52" s="16" t="s">
        <v>179</v>
      </c>
      <c r="P52" s="16" t="s">
        <v>297</v>
      </c>
      <c r="Q52" s="16">
        <v>2</v>
      </c>
      <c r="R52" s="16">
        <v>2</v>
      </c>
      <c r="S52" s="16" t="s">
        <v>298</v>
      </c>
      <c r="T52" s="16" t="s">
        <v>299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1:34" x14ac:dyDescent="0.25">
      <c r="A53" s="15">
        <f t="shared" si="0"/>
        <v>52</v>
      </c>
      <c r="B53" s="16">
        <v>19</v>
      </c>
      <c r="C53" s="17" t="s">
        <v>300</v>
      </c>
      <c r="D53" s="16" t="s">
        <v>60</v>
      </c>
      <c r="E53" s="16">
        <v>0</v>
      </c>
      <c r="F53" s="16" t="s">
        <v>60</v>
      </c>
      <c r="G53" s="16" t="s">
        <v>262</v>
      </c>
      <c r="H53" s="16">
        <v>0</v>
      </c>
      <c r="I53" s="16">
        <v>0</v>
      </c>
      <c r="J53" s="16" t="s">
        <v>60</v>
      </c>
      <c r="K53" s="16" t="s">
        <v>60</v>
      </c>
      <c r="L53" s="16">
        <v>0</v>
      </c>
      <c r="M53" s="16">
        <v>0</v>
      </c>
      <c r="N53" s="16" t="s">
        <v>60</v>
      </c>
      <c r="O53" s="16" t="s">
        <v>176</v>
      </c>
      <c r="P53" s="16" t="s">
        <v>60</v>
      </c>
      <c r="Q53" s="16">
        <v>0</v>
      </c>
      <c r="R53" s="16">
        <v>0</v>
      </c>
      <c r="S53" s="16" t="s">
        <v>301</v>
      </c>
      <c r="T53" s="16" t="s">
        <v>302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1:34" x14ac:dyDescent="0.25">
      <c r="A54" s="15">
        <f t="shared" si="0"/>
        <v>53</v>
      </c>
      <c r="B54" s="16">
        <v>19</v>
      </c>
      <c r="C54" s="17" t="s">
        <v>300</v>
      </c>
      <c r="D54" s="16" t="s">
        <v>170</v>
      </c>
      <c r="E54" s="16">
        <v>1</v>
      </c>
      <c r="F54" s="16" t="s">
        <v>257</v>
      </c>
      <c r="G54" s="16" t="s">
        <v>258</v>
      </c>
      <c r="H54" s="16">
        <v>0</v>
      </c>
      <c r="I54" s="16">
        <v>0</v>
      </c>
      <c r="J54" s="16" t="s">
        <v>174</v>
      </c>
      <c r="K54" s="16" t="s">
        <v>62</v>
      </c>
      <c r="L54" s="16">
        <v>25.3</v>
      </c>
      <c r="M54" s="16">
        <v>2</v>
      </c>
      <c r="N54" s="16" t="s">
        <v>252</v>
      </c>
      <c r="O54" s="16" t="s">
        <v>179</v>
      </c>
      <c r="P54" s="16" t="s">
        <v>303</v>
      </c>
      <c r="Q54" s="16">
        <v>2</v>
      </c>
      <c r="R54" s="16">
        <v>2</v>
      </c>
      <c r="S54" s="16" t="s">
        <v>304</v>
      </c>
      <c r="T54" s="16" t="s">
        <v>305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1:34" x14ac:dyDescent="0.25">
      <c r="A55" s="15">
        <f t="shared" si="0"/>
        <v>54</v>
      </c>
      <c r="B55" s="16">
        <v>20</v>
      </c>
      <c r="C55" s="17" t="s">
        <v>353</v>
      </c>
      <c r="D55" s="16" t="s">
        <v>60</v>
      </c>
      <c r="E55" s="16">
        <v>0</v>
      </c>
      <c r="F55" s="16" t="s">
        <v>60</v>
      </c>
      <c r="G55" s="16" t="s">
        <v>262</v>
      </c>
      <c r="H55" s="16">
        <v>0</v>
      </c>
      <c r="I55" s="16">
        <v>0</v>
      </c>
      <c r="J55" s="16" t="s">
        <v>60</v>
      </c>
      <c r="K55" s="16" t="s">
        <v>60</v>
      </c>
      <c r="L55" s="16">
        <v>0</v>
      </c>
      <c r="M55" s="16">
        <v>0</v>
      </c>
      <c r="N55" s="16" t="s">
        <v>60</v>
      </c>
      <c r="O55" s="16" t="s">
        <v>176</v>
      </c>
      <c r="P55" s="16" t="s">
        <v>60</v>
      </c>
      <c r="Q55" s="16">
        <v>0</v>
      </c>
      <c r="R55" s="16">
        <v>0</v>
      </c>
      <c r="S55" s="16" t="s">
        <v>306</v>
      </c>
      <c r="T55" s="16" t="s">
        <v>307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1:34" x14ac:dyDescent="0.25">
      <c r="A56" s="15">
        <f t="shared" si="0"/>
        <v>55</v>
      </c>
      <c r="B56" s="16">
        <v>20</v>
      </c>
      <c r="C56" s="17" t="s">
        <v>353</v>
      </c>
      <c r="D56" s="16" t="s">
        <v>60</v>
      </c>
      <c r="E56" s="16">
        <v>1</v>
      </c>
      <c r="F56" s="16" t="s">
        <v>251</v>
      </c>
      <c r="G56" s="16" t="s">
        <v>60</v>
      </c>
      <c r="H56" s="16">
        <v>1</v>
      </c>
      <c r="I56" s="16">
        <v>1</v>
      </c>
      <c r="J56" s="16" t="s">
        <v>171</v>
      </c>
      <c r="K56" s="16" t="s">
        <v>62</v>
      </c>
      <c r="L56" s="16">
        <v>28.1</v>
      </c>
      <c r="M56" s="16">
        <v>2</v>
      </c>
      <c r="N56" s="16" t="s">
        <v>252</v>
      </c>
      <c r="O56" s="16" t="s">
        <v>179</v>
      </c>
      <c r="P56" s="16" t="s">
        <v>60</v>
      </c>
      <c r="Q56" s="16">
        <v>0</v>
      </c>
      <c r="R56" s="16">
        <v>0</v>
      </c>
      <c r="S56" s="16" t="s">
        <v>308</v>
      </c>
      <c r="T56" s="16" t="s">
        <v>309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1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1:34" x14ac:dyDescent="0.25">
      <c r="A57" s="15">
        <f t="shared" si="0"/>
        <v>56</v>
      </c>
      <c r="B57" s="16">
        <v>20</v>
      </c>
      <c r="C57" s="17" t="s">
        <v>353</v>
      </c>
      <c r="D57" s="16" t="s">
        <v>60</v>
      </c>
      <c r="E57" s="16">
        <v>2</v>
      </c>
      <c r="F57" s="16" t="s">
        <v>257</v>
      </c>
      <c r="G57" s="16" t="s">
        <v>60</v>
      </c>
      <c r="H57" s="16">
        <v>0</v>
      </c>
      <c r="I57" s="16">
        <v>0</v>
      </c>
      <c r="J57" s="16" t="s">
        <v>171</v>
      </c>
      <c r="K57" s="16" t="s">
        <v>62</v>
      </c>
      <c r="L57" s="16">
        <v>80</v>
      </c>
      <c r="M57" s="16">
        <v>2</v>
      </c>
      <c r="N57" s="16" t="s">
        <v>274</v>
      </c>
      <c r="O57" s="16" t="s">
        <v>179</v>
      </c>
      <c r="P57" s="16" t="s">
        <v>60</v>
      </c>
      <c r="Q57" s="16">
        <v>0</v>
      </c>
      <c r="R57" s="16">
        <v>0</v>
      </c>
      <c r="S57" s="16" t="s">
        <v>310</v>
      </c>
      <c r="T57" s="16" t="s">
        <v>311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1:34" x14ac:dyDescent="0.25">
      <c r="A58" s="15">
        <f t="shared" si="0"/>
        <v>57</v>
      </c>
      <c r="B58" s="16">
        <v>20</v>
      </c>
      <c r="C58" s="17" t="s">
        <v>353</v>
      </c>
      <c r="D58" s="16" t="s">
        <v>60</v>
      </c>
      <c r="E58" s="16">
        <v>3</v>
      </c>
      <c r="F58" s="16" t="s">
        <v>257</v>
      </c>
      <c r="G58" s="16" t="s">
        <v>60</v>
      </c>
      <c r="H58" s="16">
        <v>0</v>
      </c>
      <c r="I58" s="16">
        <v>0</v>
      </c>
      <c r="J58" s="16" t="s">
        <v>171</v>
      </c>
      <c r="K58" s="16" t="s">
        <v>62</v>
      </c>
      <c r="L58" s="16">
        <v>80</v>
      </c>
      <c r="M58" s="16">
        <v>2</v>
      </c>
      <c r="N58" s="16" t="s">
        <v>274</v>
      </c>
      <c r="O58" s="16" t="s">
        <v>179</v>
      </c>
      <c r="P58" s="16" t="s">
        <v>60</v>
      </c>
      <c r="Q58" s="16">
        <v>0</v>
      </c>
      <c r="R58" s="16">
        <v>0</v>
      </c>
      <c r="S58" s="16" t="s">
        <v>312</v>
      </c>
      <c r="T58" s="16" t="s">
        <v>313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1:34" x14ac:dyDescent="0.25">
      <c r="A59" s="15">
        <f t="shared" si="0"/>
        <v>58</v>
      </c>
      <c r="B59" s="16">
        <v>20</v>
      </c>
      <c r="C59" s="17" t="s">
        <v>353</v>
      </c>
      <c r="D59" s="16" t="s">
        <v>60</v>
      </c>
      <c r="E59" s="16">
        <v>4</v>
      </c>
      <c r="F59" s="16" t="s">
        <v>257</v>
      </c>
      <c r="G59" s="16" t="s">
        <v>60</v>
      </c>
      <c r="H59" s="16">
        <v>0</v>
      </c>
      <c r="I59" s="16">
        <v>0</v>
      </c>
      <c r="J59" s="16" t="s">
        <v>171</v>
      </c>
      <c r="K59" s="16" t="s">
        <v>62</v>
      </c>
      <c r="L59" s="16">
        <v>85.3</v>
      </c>
      <c r="M59" s="16">
        <v>2</v>
      </c>
      <c r="N59" s="16" t="s">
        <v>274</v>
      </c>
      <c r="O59" s="16" t="s">
        <v>179</v>
      </c>
      <c r="P59" s="16" t="s">
        <v>60</v>
      </c>
      <c r="Q59" s="16">
        <v>0</v>
      </c>
      <c r="R59" s="16">
        <v>0</v>
      </c>
      <c r="S59" s="16" t="s">
        <v>314</v>
      </c>
      <c r="T59" s="16" t="s">
        <v>315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1:34" x14ac:dyDescent="0.25">
      <c r="A60" s="15">
        <f t="shared" si="0"/>
        <v>59</v>
      </c>
      <c r="B60" s="16">
        <v>20</v>
      </c>
      <c r="C60" s="17" t="s">
        <v>353</v>
      </c>
      <c r="D60" s="16" t="s">
        <v>60</v>
      </c>
      <c r="E60" s="16">
        <v>5</v>
      </c>
      <c r="F60" s="16" t="s">
        <v>251</v>
      </c>
      <c r="G60" s="16" t="s">
        <v>60</v>
      </c>
      <c r="H60" s="16">
        <v>1</v>
      </c>
      <c r="I60" s="16">
        <v>1</v>
      </c>
      <c r="J60" s="16" t="s">
        <v>171</v>
      </c>
      <c r="K60" s="16" t="s">
        <v>62</v>
      </c>
      <c r="L60" s="16">
        <v>82.3</v>
      </c>
      <c r="M60" s="16">
        <v>2</v>
      </c>
      <c r="N60" s="16" t="s">
        <v>252</v>
      </c>
      <c r="O60" s="16" t="s">
        <v>179</v>
      </c>
      <c r="P60" s="16" t="s">
        <v>60</v>
      </c>
      <c r="Q60" s="16">
        <v>0</v>
      </c>
      <c r="R60" s="16">
        <v>0</v>
      </c>
      <c r="S60" s="16" t="s">
        <v>316</v>
      </c>
      <c r="T60" s="16" t="s">
        <v>317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1:34" x14ac:dyDescent="0.25">
      <c r="A61" s="15">
        <f t="shared" si="0"/>
        <v>60</v>
      </c>
      <c r="B61" s="16">
        <v>20</v>
      </c>
      <c r="C61" s="17" t="s">
        <v>353</v>
      </c>
      <c r="D61" s="16" t="s">
        <v>170</v>
      </c>
      <c r="E61" s="16">
        <v>6</v>
      </c>
      <c r="F61" s="16" t="s">
        <v>257</v>
      </c>
      <c r="G61" s="16" t="s">
        <v>258</v>
      </c>
      <c r="H61" s="16">
        <v>0</v>
      </c>
      <c r="I61" s="16">
        <v>0</v>
      </c>
      <c r="J61" s="16" t="s">
        <v>174</v>
      </c>
      <c r="K61" s="16" t="s">
        <v>62</v>
      </c>
      <c r="L61" s="16">
        <v>28.3</v>
      </c>
      <c r="M61" s="16">
        <v>2</v>
      </c>
      <c r="N61" s="16" t="s">
        <v>252</v>
      </c>
      <c r="O61" s="16" t="s">
        <v>179</v>
      </c>
      <c r="P61" s="16" t="s">
        <v>259</v>
      </c>
      <c r="Q61" s="16">
        <v>2</v>
      </c>
      <c r="R61" s="16">
        <v>2</v>
      </c>
      <c r="S61" s="16" t="s">
        <v>318</v>
      </c>
      <c r="T61" s="16" t="s">
        <v>319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AB37-B48D-40B9-AB2E-A181853B3876}">
  <dimension ref="B2:B6"/>
  <sheetViews>
    <sheetView workbookViewId="0">
      <selection activeCell="J17" sqref="J14:J19"/>
    </sheetView>
  </sheetViews>
  <sheetFormatPr baseColWidth="10" defaultRowHeight="15" x14ac:dyDescent="0.25"/>
  <cols>
    <col min="2" max="2" width="16.7109375" bestFit="1" customWidth="1"/>
  </cols>
  <sheetData>
    <row r="2" spans="2:2" x14ac:dyDescent="0.25">
      <c r="B2" t="s">
        <v>77</v>
      </c>
    </row>
    <row r="3" spans="2:2" x14ac:dyDescent="0.25">
      <c r="B3" t="s">
        <v>218</v>
      </c>
    </row>
    <row r="4" spans="2:2" x14ac:dyDescent="0.25">
      <c r="B4" t="s">
        <v>297</v>
      </c>
    </row>
    <row r="5" spans="2:2" x14ac:dyDescent="0.25">
      <c r="B5" t="s">
        <v>303</v>
      </c>
    </row>
    <row r="6" spans="2:2" x14ac:dyDescent="0.25">
      <c r="B6" t="s">
        <v>259</v>
      </c>
    </row>
  </sheetData>
  <conditionalFormatting sqref="B8:B14 B2:B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C2D1-2230-43C5-AA53-F91BCD1EFF6F}">
  <sheetPr>
    <tabColor rgb="FF00B0F0"/>
  </sheetPr>
  <dimension ref="A2:AB237"/>
  <sheetViews>
    <sheetView showZeros="0" tabSelected="1" view="pageBreakPreview" topLeftCell="A4" zoomScaleNormal="80" zoomScaleSheetLayoutView="100" workbookViewId="0">
      <pane xSplit="6" ySplit="7" topLeftCell="S86" activePane="bottomRight" state="frozen"/>
      <selection activeCell="A4" sqref="A4"/>
      <selection pane="topRight" activeCell="G4" sqref="G4"/>
      <selection pane="bottomLeft" activeCell="A11" sqref="A11"/>
      <selection pane="bottomRight" activeCell="S84" sqref="S84"/>
    </sheetView>
  </sheetViews>
  <sheetFormatPr baseColWidth="10" defaultRowHeight="15" x14ac:dyDescent="0.25"/>
  <cols>
    <col min="2" max="2" width="5" hidden="1" customWidth="1"/>
    <col min="3" max="3" width="62.7109375" customWidth="1"/>
    <col min="4" max="4" width="8.7109375" customWidth="1"/>
    <col min="5" max="5" width="11.7109375" customWidth="1"/>
    <col min="6" max="6" width="1.42578125" customWidth="1"/>
    <col min="10" max="11" width="0" hidden="1" customWidth="1"/>
    <col min="15" max="15" width="0" hidden="1" customWidth="1"/>
    <col min="18" max="18" width="0" hidden="1" customWidth="1"/>
    <col min="20" max="20" width="0" hidden="1" customWidth="1"/>
    <col min="24" max="24" width="13.5703125" bestFit="1" customWidth="1"/>
    <col min="25" max="26" width="13.5703125" customWidth="1"/>
    <col min="28" max="28" width="19.28515625" bestFit="1" customWidth="1"/>
  </cols>
  <sheetData>
    <row r="2" spans="1:28" ht="28.9" customHeight="1" x14ac:dyDescent="0.25">
      <c r="A2" s="286" t="s">
        <v>642</v>
      </c>
      <c r="B2" s="287"/>
      <c r="C2" s="288"/>
      <c r="D2" s="289"/>
      <c r="E2" s="290"/>
      <c r="F2" s="290"/>
      <c r="G2" s="451" t="str">
        <f t="shared" ref="G2:Z2" si="0">+VLOOKUP(G$10,LOCALIDAD,2,0)</f>
        <v>CONCHIPAMPA</v>
      </c>
      <c r="H2" s="451" t="str">
        <f t="shared" si="0"/>
        <v>PUEBLO NUEVO HUASCAR</v>
      </c>
      <c r="I2" s="451" t="str">
        <f t="shared" si="0"/>
        <v>HUANCA</v>
      </c>
      <c r="J2" s="451" t="str">
        <f t="shared" si="0"/>
        <v>ALIZO</v>
      </c>
      <c r="K2" s="451" t="str">
        <f t="shared" si="0"/>
        <v>COTOHUAIN</v>
      </c>
      <c r="L2" s="451" t="str">
        <f t="shared" si="0"/>
        <v>CUTICALLA</v>
      </c>
      <c r="M2" s="451" t="str">
        <f t="shared" si="0"/>
        <v>HICHIK YACU</v>
      </c>
      <c r="N2" s="451" t="str">
        <f t="shared" si="0"/>
        <v>MAL PASO</v>
      </c>
      <c r="O2" s="448" t="str">
        <f t="shared" si="0"/>
        <v>QUESHQUE</v>
      </c>
      <c r="P2" s="448" t="str">
        <f t="shared" si="0"/>
        <v>QUITA COLCAP</v>
      </c>
      <c r="Q2" s="448" t="str">
        <f t="shared" si="0"/>
        <v>SHUCUQUI</v>
      </c>
      <c r="R2" s="448" t="str">
        <f t="shared" si="0"/>
        <v>MIRAFLORES LOS ALAMOS</v>
      </c>
      <c r="S2" s="448" t="str">
        <f t="shared" si="0"/>
        <v>SHIJISPAMPA</v>
      </c>
      <c r="T2" s="448" t="str">
        <f t="shared" si="0"/>
        <v>ANCHACANCHA-JACANAN</v>
      </c>
      <c r="U2" s="448" t="str">
        <f t="shared" si="0"/>
        <v>AGUA QUITA ALIZO</v>
      </c>
      <c r="V2" s="448" t="str">
        <f t="shared" si="0"/>
        <v>NUEVO VALLE LA CARBONERA</v>
      </c>
      <c r="W2" s="448" t="str">
        <f t="shared" si="0"/>
        <v>C.P. CESAR VALLEJO</v>
      </c>
      <c r="X2" s="448" t="str">
        <f t="shared" si="0"/>
        <v>MEDANO NEGRO</v>
      </c>
      <c r="Y2" s="448" t="str">
        <f t="shared" si="0"/>
        <v>PAMPA HERMOSA</v>
      </c>
      <c r="Z2" s="448" t="str">
        <f t="shared" si="0"/>
        <v>EL PARAISO NUEVO VALLE LA CARBONERA</v>
      </c>
    </row>
    <row r="3" spans="1:28" ht="49.5" x14ac:dyDescent="0.25">
      <c r="A3" s="301" t="s">
        <v>621</v>
      </c>
      <c r="B3" s="287"/>
      <c r="C3" s="292" t="s">
        <v>628</v>
      </c>
      <c r="D3" s="293"/>
      <c r="E3" s="302"/>
      <c r="F3" s="295"/>
      <c r="G3" s="452"/>
      <c r="H3" s="452"/>
      <c r="I3" s="452"/>
      <c r="J3" s="452"/>
      <c r="K3" s="452"/>
      <c r="L3" s="452"/>
      <c r="M3" s="452"/>
      <c r="N3" s="452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</row>
    <row r="4" spans="1:28" ht="16.5" x14ac:dyDescent="0.25">
      <c r="A4" s="301"/>
      <c r="B4" s="287"/>
      <c r="C4" s="292"/>
      <c r="D4" s="293"/>
      <c r="E4" s="302"/>
      <c r="F4" s="295"/>
      <c r="G4" s="452"/>
      <c r="H4" s="452"/>
      <c r="I4" s="452"/>
      <c r="J4" s="452"/>
      <c r="K4" s="452"/>
      <c r="L4" s="452"/>
      <c r="M4" s="452"/>
      <c r="N4" s="452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</row>
    <row r="5" spans="1:28" ht="16.5" x14ac:dyDescent="0.25">
      <c r="A5" s="320" t="s">
        <v>639</v>
      </c>
      <c r="B5" s="317"/>
      <c r="C5" s="318" t="s">
        <v>640</v>
      </c>
      <c r="D5" s="293"/>
      <c r="E5" s="303"/>
      <c r="F5" s="294"/>
      <c r="G5" s="452"/>
      <c r="H5" s="452"/>
      <c r="I5" s="452"/>
      <c r="J5" s="452"/>
      <c r="K5" s="452"/>
      <c r="L5" s="452"/>
      <c r="M5" s="452"/>
      <c r="N5" s="452"/>
      <c r="O5" s="449"/>
      <c r="P5" s="449"/>
      <c r="Q5" s="449"/>
      <c r="R5" s="449"/>
      <c r="S5" s="449"/>
      <c r="T5" s="449"/>
      <c r="U5" s="449"/>
      <c r="V5" s="449"/>
      <c r="W5" s="449"/>
      <c r="X5" s="449"/>
      <c r="Y5" s="449"/>
      <c r="Z5" s="449"/>
    </row>
    <row r="6" spans="1:28" ht="16.5" x14ac:dyDescent="0.25">
      <c r="A6" s="320" t="s">
        <v>112</v>
      </c>
      <c r="B6" s="317"/>
      <c r="C6" s="319" t="s">
        <v>354</v>
      </c>
      <c r="D6" s="294"/>
      <c r="E6" s="303"/>
      <c r="F6" s="294"/>
      <c r="G6" s="452"/>
      <c r="H6" s="452"/>
      <c r="I6" s="452"/>
      <c r="J6" s="452"/>
      <c r="K6" s="452"/>
      <c r="L6" s="452"/>
      <c r="M6" s="452"/>
      <c r="N6" s="452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</row>
    <row r="7" spans="1:28" ht="16.5" x14ac:dyDescent="0.25">
      <c r="A7" s="320" t="s">
        <v>641</v>
      </c>
      <c r="B7" s="317"/>
      <c r="C7" s="319" t="s">
        <v>645</v>
      </c>
      <c r="D7" s="294"/>
      <c r="E7" s="304"/>
      <c r="F7" s="294"/>
      <c r="G7" s="452"/>
      <c r="H7" s="452"/>
      <c r="I7" s="452"/>
      <c r="J7" s="452"/>
      <c r="K7" s="452"/>
      <c r="L7" s="452"/>
      <c r="M7" s="452"/>
      <c r="N7" s="452"/>
      <c r="O7" s="449"/>
      <c r="P7" s="449"/>
      <c r="Q7" s="449"/>
      <c r="R7" s="449"/>
      <c r="S7" s="449"/>
      <c r="T7" s="449"/>
      <c r="U7" s="449"/>
      <c r="V7" s="449"/>
      <c r="W7" s="449"/>
      <c r="X7" s="449"/>
      <c r="Y7" s="449"/>
      <c r="Z7" s="449"/>
    </row>
    <row r="8" spans="1:28" ht="16.5" x14ac:dyDescent="0.25">
      <c r="A8" s="320" t="s">
        <v>624</v>
      </c>
      <c r="B8" s="317"/>
      <c r="C8" s="319" t="s">
        <v>336</v>
      </c>
      <c r="D8" s="294"/>
      <c r="E8" s="304"/>
      <c r="F8" s="295"/>
      <c r="G8" s="452"/>
      <c r="H8" s="452"/>
      <c r="I8" s="452"/>
      <c r="J8" s="452"/>
      <c r="K8" s="452"/>
      <c r="L8" s="452"/>
      <c r="M8" s="452"/>
      <c r="N8" s="452"/>
      <c r="O8" s="449"/>
      <c r="P8" s="449"/>
      <c r="Q8" s="449"/>
      <c r="R8" s="449"/>
      <c r="S8" s="449"/>
      <c r="T8" s="449"/>
      <c r="U8" s="449"/>
      <c r="V8" s="449"/>
      <c r="W8" s="449"/>
      <c r="X8" s="449"/>
      <c r="Y8" s="449"/>
      <c r="Z8" s="449"/>
    </row>
    <row r="9" spans="1:28" ht="14.45" customHeight="1" x14ac:dyDescent="0.25">
      <c r="G9" s="453"/>
      <c r="H9" s="453"/>
      <c r="I9" s="453"/>
      <c r="J9" s="453"/>
      <c r="K9" s="453"/>
      <c r="L9" s="453"/>
      <c r="M9" s="453"/>
      <c r="N9" s="453"/>
      <c r="O9" s="450"/>
      <c r="P9" s="450"/>
      <c r="Q9" s="450"/>
      <c r="R9" s="450"/>
      <c r="S9" s="450"/>
      <c r="T9" s="450"/>
      <c r="U9" s="450"/>
      <c r="V9" s="450"/>
      <c r="W9" s="450"/>
      <c r="X9" s="450"/>
      <c r="Y9" s="450"/>
      <c r="Z9" s="450"/>
    </row>
    <row r="10" spans="1:28" ht="36" customHeight="1" x14ac:dyDescent="0.25">
      <c r="A10" s="392" t="s">
        <v>359</v>
      </c>
      <c r="B10" s="393">
        <v>1</v>
      </c>
      <c r="C10" s="394" t="s">
        <v>360</v>
      </c>
      <c r="D10" s="395" t="s">
        <v>361</v>
      </c>
      <c r="E10" s="395" t="s">
        <v>619</v>
      </c>
      <c r="F10" s="391"/>
      <c r="G10" s="329">
        <v>1</v>
      </c>
      <c r="H10" s="329">
        <f>+G10+1</f>
        <v>2</v>
      </c>
      <c r="I10" s="329">
        <f t="shared" ref="I10:W10" si="1">+H10+1</f>
        <v>3</v>
      </c>
      <c r="J10" s="329">
        <f t="shared" si="1"/>
        <v>4</v>
      </c>
      <c r="K10" s="329">
        <f t="shared" si="1"/>
        <v>5</v>
      </c>
      <c r="L10" s="329">
        <f t="shared" si="1"/>
        <v>6</v>
      </c>
      <c r="M10" s="329">
        <f t="shared" si="1"/>
        <v>7</v>
      </c>
      <c r="N10" s="329">
        <f t="shared" si="1"/>
        <v>8</v>
      </c>
      <c r="O10" s="395">
        <f t="shared" si="1"/>
        <v>9</v>
      </c>
      <c r="P10" s="395">
        <f t="shared" si="1"/>
        <v>10</v>
      </c>
      <c r="Q10" s="395">
        <f t="shared" si="1"/>
        <v>11</v>
      </c>
      <c r="R10" s="395">
        <f t="shared" si="1"/>
        <v>12</v>
      </c>
      <c r="S10" s="395">
        <f>+R10+1</f>
        <v>13</v>
      </c>
      <c r="T10" s="395">
        <f t="shared" si="1"/>
        <v>14</v>
      </c>
      <c r="U10" s="395">
        <f t="shared" si="1"/>
        <v>15</v>
      </c>
      <c r="V10" s="395">
        <f t="shared" si="1"/>
        <v>16</v>
      </c>
      <c r="W10" s="395">
        <f t="shared" si="1"/>
        <v>17</v>
      </c>
      <c r="X10" s="395">
        <f>+W10+1</f>
        <v>18</v>
      </c>
      <c r="Y10" s="395">
        <f>+X10+1</f>
        <v>19</v>
      </c>
      <c r="Z10" s="395">
        <f>+Y10+1</f>
        <v>20</v>
      </c>
    </row>
    <row r="11" spans="1:28" ht="16.5" x14ac:dyDescent="0.25">
      <c r="A11" s="330"/>
      <c r="B11" s="331">
        <f>+B10+1</f>
        <v>2</v>
      </c>
      <c r="C11" s="332"/>
      <c r="D11" s="333"/>
      <c r="E11" s="333"/>
      <c r="F11" s="322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</row>
    <row r="12" spans="1:28" ht="16.5" x14ac:dyDescent="0.25">
      <c r="A12" s="334">
        <v>1</v>
      </c>
      <c r="B12" s="335">
        <f t="shared" ref="B12:B77" si="2">+B11+1</f>
        <v>3</v>
      </c>
      <c r="C12" s="336" t="s">
        <v>362</v>
      </c>
      <c r="D12" s="337"/>
      <c r="E12" s="337"/>
      <c r="F12" s="322"/>
      <c r="G12" s="337"/>
      <c r="H12" s="337"/>
      <c r="I12" s="33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W12" s="337"/>
      <c r="X12" s="337"/>
      <c r="Y12" s="337"/>
      <c r="Z12" s="337"/>
    </row>
    <row r="13" spans="1:28" ht="16.5" x14ac:dyDescent="0.25">
      <c r="A13" s="338">
        <f>+A12+0.01</f>
        <v>1.01</v>
      </c>
      <c r="B13" s="335">
        <f t="shared" si="2"/>
        <v>4</v>
      </c>
      <c r="C13" s="339" t="s">
        <v>363</v>
      </c>
      <c r="D13" s="337" t="s">
        <v>364</v>
      </c>
      <c r="E13" s="338">
        <f>+SUM(G13:Z13)</f>
        <v>10</v>
      </c>
      <c r="F13" s="322"/>
      <c r="G13" s="338">
        <f>+M_01!E52</f>
        <v>1</v>
      </c>
      <c r="H13" s="338">
        <f>+M_02!E52</f>
        <v>1</v>
      </c>
      <c r="I13" s="338">
        <f>+M_03!E52</f>
        <v>1</v>
      </c>
      <c r="J13" s="338"/>
      <c r="K13" s="338"/>
      <c r="L13" s="338">
        <f>+M_06!E52</f>
        <v>1</v>
      </c>
      <c r="M13" s="338">
        <f>+M_07!E52</f>
        <v>1</v>
      </c>
      <c r="N13" s="338">
        <f>+M_08!E52</f>
        <v>1</v>
      </c>
      <c r="O13" s="338">
        <f>+M_09!E52</f>
        <v>0</v>
      </c>
      <c r="P13" s="338">
        <f>+M_10!E52</f>
        <v>1</v>
      </c>
      <c r="Q13" s="338">
        <f>+M_11!E52</f>
        <v>1</v>
      </c>
      <c r="R13" s="338"/>
      <c r="S13" s="338">
        <f>+M_13!E52</f>
        <v>1</v>
      </c>
      <c r="T13" s="338"/>
      <c r="U13" s="338">
        <f>+M_15!E52</f>
        <v>1</v>
      </c>
      <c r="V13" s="338">
        <f>+M_16!E52</f>
        <v>0</v>
      </c>
      <c r="W13" s="338">
        <f>+M_17!E52</f>
        <v>0</v>
      </c>
      <c r="X13" s="338">
        <f>+M_18!E52</f>
        <v>0</v>
      </c>
      <c r="Y13" s="338">
        <f>+M_19!E52</f>
        <v>0</v>
      </c>
      <c r="Z13" s="338">
        <f>+M_20!E52</f>
        <v>0</v>
      </c>
      <c r="AB13" s="434">
        <f>+E13-'[3]Mtdo-Ppto RP'!$L18</f>
        <v>0</v>
      </c>
    </row>
    <row r="14" spans="1:28" ht="16.5" x14ac:dyDescent="0.25">
      <c r="A14" s="338">
        <f>+A13+0.01</f>
        <v>1.02</v>
      </c>
      <c r="B14" s="335">
        <f t="shared" si="2"/>
        <v>5</v>
      </c>
      <c r="C14" s="339" t="s">
        <v>365</v>
      </c>
      <c r="D14" s="337" t="s">
        <v>364</v>
      </c>
      <c r="E14" s="338">
        <f>+SUM(G14:Z14)</f>
        <v>0</v>
      </c>
      <c r="F14" s="322"/>
      <c r="G14" s="338">
        <f>+M_01!E53</f>
        <v>0</v>
      </c>
      <c r="H14" s="338">
        <f>+M_02!E53</f>
        <v>0</v>
      </c>
      <c r="I14" s="338">
        <f>+M_03!E53</f>
        <v>0</v>
      </c>
      <c r="J14" s="338"/>
      <c r="K14" s="338"/>
      <c r="L14" s="338">
        <f>+M_06!E53</f>
        <v>0</v>
      </c>
      <c r="M14" s="338">
        <f>+M_07!E53</f>
        <v>0</v>
      </c>
      <c r="N14" s="338">
        <f>+M_08!E53</f>
        <v>0</v>
      </c>
      <c r="O14" s="338">
        <f>+M_09!E53</f>
        <v>0</v>
      </c>
      <c r="P14" s="338">
        <f>+M_10!E53</f>
        <v>0</v>
      </c>
      <c r="Q14" s="338">
        <f>+M_11!E53</f>
        <v>0</v>
      </c>
      <c r="R14" s="338"/>
      <c r="S14" s="338">
        <f>+M_13!E53</f>
        <v>0</v>
      </c>
      <c r="T14" s="338"/>
      <c r="U14" s="338">
        <f>+M_15!E53</f>
        <v>0</v>
      </c>
      <c r="V14" s="338">
        <f>+M_16!E53</f>
        <v>0</v>
      </c>
      <c r="W14" s="338">
        <f>+M_17!E53</f>
        <v>0</v>
      </c>
      <c r="X14" s="338">
        <f>+M_18!E53</f>
        <v>0</v>
      </c>
      <c r="Y14" s="338">
        <f>+M_19!E53</f>
        <v>0</v>
      </c>
      <c r="Z14" s="338">
        <f>+M_20!E53</f>
        <v>0</v>
      </c>
      <c r="AB14" s="434">
        <f>+E14-'[3]Mtdo-Ppto RP'!$L19</f>
        <v>0</v>
      </c>
    </row>
    <row r="15" spans="1:28" s="188" customFormat="1" ht="16.5" x14ac:dyDescent="0.25">
      <c r="A15" s="340">
        <f t="shared" ref="A15:A16" si="3">+A14+0.01</f>
        <v>1.03</v>
      </c>
      <c r="B15" s="341">
        <f t="shared" si="2"/>
        <v>6</v>
      </c>
      <c r="C15" s="342" t="s">
        <v>532</v>
      </c>
      <c r="D15" s="343" t="s">
        <v>364</v>
      </c>
      <c r="E15" s="344">
        <f>+SUM(G15:Z15)</f>
        <v>2</v>
      </c>
      <c r="F15" s="323"/>
      <c r="G15" s="340">
        <f>+M_01!E54</f>
        <v>0</v>
      </c>
      <c r="H15" s="340">
        <f>+M_02!E54</f>
        <v>0</v>
      </c>
      <c r="I15" s="340">
        <f>+M_03!E54</f>
        <v>0</v>
      </c>
      <c r="J15" s="340"/>
      <c r="K15" s="340"/>
      <c r="L15" s="340">
        <f>+M_06!E54</f>
        <v>0</v>
      </c>
      <c r="M15" s="340">
        <f>+M_07!E54</f>
        <v>1</v>
      </c>
      <c r="N15" s="340">
        <f>+M_08!E54</f>
        <v>1</v>
      </c>
      <c r="O15" s="340">
        <f>+M_09!E54</f>
        <v>0</v>
      </c>
      <c r="P15" s="340">
        <f>+M_10!E54</f>
        <v>0</v>
      </c>
      <c r="Q15" s="340">
        <f>+M_11!E54</f>
        <v>0</v>
      </c>
      <c r="R15" s="340"/>
      <c r="S15" s="340">
        <f>+M_13!E54</f>
        <v>0</v>
      </c>
      <c r="T15" s="340"/>
      <c r="U15" s="340">
        <f>+M_15!E54</f>
        <v>0</v>
      </c>
      <c r="V15" s="340">
        <f>+M_16!E54</f>
        <v>0</v>
      </c>
      <c r="W15" s="340">
        <f>+M_17!E54</f>
        <v>0</v>
      </c>
      <c r="X15" s="344">
        <f>+M_18!E54</f>
        <v>0</v>
      </c>
      <c r="Y15" s="340">
        <f>+M_19!E54</f>
        <v>0</v>
      </c>
      <c r="Z15" s="340">
        <f>+M_20!E54</f>
        <v>0</v>
      </c>
      <c r="AB15" s="434">
        <f>+E15-'[3]Mtdo-Ppto RP'!$L20</f>
        <v>0</v>
      </c>
    </row>
    <row r="16" spans="1:28" s="188" customFormat="1" ht="16.5" x14ac:dyDescent="0.25">
      <c r="A16" s="340">
        <f t="shared" si="3"/>
        <v>1.04</v>
      </c>
      <c r="B16" s="341">
        <f t="shared" si="2"/>
        <v>7</v>
      </c>
      <c r="C16" s="342" t="s">
        <v>531</v>
      </c>
      <c r="D16" s="343" t="s">
        <v>364</v>
      </c>
      <c r="E16" s="340">
        <f>+SUM(G16:Z16)</f>
        <v>3</v>
      </c>
      <c r="F16" s="323"/>
      <c r="G16" s="340">
        <f>+M_01!E55</f>
        <v>0</v>
      </c>
      <c r="H16" s="340">
        <f>+M_02!E55</f>
        <v>0</v>
      </c>
      <c r="I16" s="340">
        <f>+M_03!E55</f>
        <v>0</v>
      </c>
      <c r="J16" s="340"/>
      <c r="K16" s="340"/>
      <c r="L16" s="340">
        <f>+M_06!E55</f>
        <v>0</v>
      </c>
      <c r="M16" s="340">
        <f>+M_07!E55</f>
        <v>2</v>
      </c>
      <c r="N16" s="340">
        <f>+M_08!E55</f>
        <v>1</v>
      </c>
      <c r="O16" s="340">
        <f>+M_09!E55</f>
        <v>0</v>
      </c>
      <c r="P16" s="340">
        <f>+M_10!E55</f>
        <v>0</v>
      </c>
      <c r="Q16" s="340">
        <f>+M_11!E55</f>
        <v>0</v>
      </c>
      <c r="R16" s="340"/>
      <c r="S16" s="340">
        <f>+M_13!E55</f>
        <v>0</v>
      </c>
      <c r="T16" s="340"/>
      <c r="U16" s="340">
        <f>+M_15!E55</f>
        <v>0</v>
      </c>
      <c r="V16" s="340">
        <f>+M_16!E55</f>
        <v>0</v>
      </c>
      <c r="W16" s="340">
        <f>+M_17!E55</f>
        <v>0</v>
      </c>
      <c r="X16" s="340">
        <f>+M_18!E55</f>
        <v>0</v>
      </c>
      <c r="Y16" s="340">
        <f>+M_19!E55</f>
        <v>0</v>
      </c>
      <c r="Z16" s="340">
        <f>+M_20!E55</f>
        <v>0</v>
      </c>
      <c r="AB16" s="434">
        <f>+E16-'[3]Mtdo-Ppto RP'!$L21</f>
        <v>0</v>
      </c>
    </row>
    <row r="17" spans="1:28" ht="16.5" x14ac:dyDescent="0.25">
      <c r="A17" s="345"/>
      <c r="B17" s="335">
        <f t="shared" si="2"/>
        <v>8</v>
      </c>
      <c r="C17" s="346"/>
      <c r="D17" s="337"/>
      <c r="E17" s="337"/>
      <c r="F17" s="322"/>
      <c r="G17" s="338">
        <f>+M_01!E56</f>
        <v>0</v>
      </c>
      <c r="H17" s="338">
        <f>+M_02!E56</f>
        <v>0</v>
      </c>
      <c r="I17" s="338">
        <f>+M_03!E56</f>
        <v>0</v>
      </c>
      <c r="J17" s="338"/>
      <c r="K17" s="338"/>
      <c r="L17" s="338">
        <f>+M_06!E56</f>
        <v>0</v>
      </c>
      <c r="M17" s="338">
        <f>+M_07!E56</f>
        <v>0</v>
      </c>
      <c r="N17" s="338">
        <f>+M_08!E56</f>
        <v>0</v>
      </c>
      <c r="O17" s="338">
        <f>+M_09!E56</f>
        <v>0</v>
      </c>
      <c r="P17" s="338">
        <f>+M_10!E56</f>
        <v>0</v>
      </c>
      <c r="Q17" s="338">
        <f>+M_11!E56</f>
        <v>0</v>
      </c>
      <c r="R17" s="338"/>
      <c r="S17" s="338">
        <f>+M_13!E56</f>
        <v>0</v>
      </c>
      <c r="T17" s="338"/>
      <c r="U17" s="338">
        <f>+M_15!E56</f>
        <v>0</v>
      </c>
      <c r="V17" s="338">
        <f>+M_16!E56</f>
        <v>0</v>
      </c>
      <c r="W17" s="338">
        <f>+M_17!E56</f>
        <v>0</v>
      </c>
      <c r="X17" s="338">
        <f>+M_18!E56</f>
        <v>0</v>
      </c>
      <c r="Y17" s="338">
        <f>+M_19!E56</f>
        <v>0</v>
      </c>
      <c r="Z17" s="338">
        <f>+M_20!E56</f>
        <v>0</v>
      </c>
      <c r="AB17" s="434" t="e">
        <f>+E17-'[3]Mtdo-Ppto RP'!$L22</f>
        <v>#REF!</v>
      </c>
    </row>
    <row r="18" spans="1:28" ht="16.5" x14ac:dyDescent="0.25">
      <c r="A18" s="334">
        <f>1+A12</f>
        <v>2</v>
      </c>
      <c r="B18" s="335">
        <f t="shared" si="2"/>
        <v>9</v>
      </c>
      <c r="C18" s="336" t="s">
        <v>366</v>
      </c>
      <c r="D18" s="337"/>
      <c r="E18" s="337"/>
      <c r="F18" s="322"/>
      <c r="G18" s="338">
        <f>+M_01!E57</f>
        <v>0</v>
      </c>
      <c r="H18" s="338">
        <f>+M_02!E57</f>
        <v>0</v>
      </c>
      <c r="I18" s="338">
        <f>+M_03!E57</f>
        <v>0</v>
      </c>
      <c r="J18" s="338"/>
      <c r="K18" s="338"/>
      <c r="L18" s="338">
        <f>+M_06!E57</f>
        <v>0</v>
      </c>
      <c r="M18" s="338">
        <f>+M_07!E57</f>
        <v>0</v>
      </c>
      <c r="N18" s="338">
        <f>+M_08!E57</f>
        <v>0</v>
      </c>
      <c r="O18" s="338">
        <f>+M_09!E57</f>
        <v>0</v>
      </c>
      <c r="P18" s="338">
        <f>+M_10!E57</f>
        <v>0</v>
      </c>
      <c r="Q18" s="338">
        <f>+M_11!E57</f>
        <v>0</v>
      </c>
      <c r="R18" s="338"/>
      <c r="S18" s="338">
        <f>+M_13!E57</f>
        <v>0</v>
      </c>
      <c r="T18" s="338"/>
      <c r="U18" s="338">
        <f>+M_15!E57</f>
        <v>0</v>
      </c>
      <c r="V18" s="338">
        <f>+M_16!E57</f>
        <v>0</v>
      </c>
      <c r="W18" s="338">
        <f>+M_17!E57</f>
        <v>0</v>
      </c>
      <c r="X18" s="338">
        <f>+M_18!E57</f>
        <v>0</v>
      </c>
      <c r="Y18" s="338">
        <f>+M_19!E57</f>
        <v>0</v>
      </c>
      <c r="Z18" s="338">
        <f>+M_20!E57</f>
        <v>0</v>
      </c>
      <c r="AB18" s="434" t="e">
        <f>+E18-'[3]Mtdo-Ppto RP'!$L23</f>
        <v>#REF!</v>
      </c>
    </row>
    <row r="19" spans="1:28" ht="16.5" x14ac:dyDescent="0.25">
      <c r="A19" s="338">
        <f>+A18+0.01</f>
        <v>2.0099999999999998</v>
      </c>
      <c r="B19" s="335">
        <f t="shared" si="2"/>
        <v>10</v>
      </c>
      <c r="C19" s="346" t="s">
        <v>367</v>
      </c>
      <c r="D19" s="337" t="s">
        <v>364</v>
      </c>
      <c r="E19" s="338">
        <f>+SUM(G19:Z19)</f>
        <v>1</v>
      </c>
      <c r="F19" s="324"/>
      <c r="G19" s="338">
        <f>+M_01!E58</f>
        <v>0</v>
      </c>
      <c r="H19" s="338">
        <f>+M_02!E58</f>
        <v>0</v>
      </c>
      <c r="I19" s="338">
        <f>+M_03!E58</f>
        <v>0</v>
      </c>
      <c r="J19" s="338"/>
      <c r="K19" s="338"/>
      <c r="L19" s="338">
        <f>+M_06!E58</f>
        <v>0</v>
      </c>
      <c r="M19" s="338">
        <f>+M_07!E58</f>
        <v>1</v>
      </c>
      <c r="N19" s="338">
        <f>+M_08!E58</f>
        <v>0</v>
      </c>
      <c r="O19" s="338">
        <f>+M_09!E58</f>
        <v>0</v>
      </c>
      <c r="P19" s="338">
        <f>+M_10!E58</f>
        <v>0</v>
      </c>
      <c r="Q19" s="338">
        <f>+M_11!E58</f>
        <v>0</v>
      </c>
      <c r="R19" s="338"/>
      <c r="S19" s="338">
        <f>+M_13!E58</f>
        <v>0</v>
      </c>
      <c r="T19" s="338"/>
      <c r="U19" s="338">
        <f>+M_15!E58</f>
        <v>0</v>
      </c>
      <c r="V19" s="338">
        <f>+M_16!E58</f>
        <v>0</v>
      </c>
      <c r="W19" s="338">
        <f>+M_17!E58</f>
        <v>0</v>
      </c>
      <c r="X19" s="338">
        <f>+M_18!E58</f>
        <v>0</v>
      </c>
      <c r="Y19" s="338">
        <f>+M_19!E58</f>
        <v>0</v>
      </c>
      <c r="Z19" s="338">
        <f>+M_20!E58</f>
        <v>0</v>
      </c>
      <c r="AB19" s="434">
        <f>+E19-'[3]Mtdo-Ppto RP'!$L24</f>
        <v>0</v>
      </c>
    </row>
    <row r="20" spans="1:28" ht="16.5" x14ac:dyDescent="0.25">
      <c r="A20" s="338">
        <f t="shared" ref="A20:A22" si="4">+A19+0.01</f>
        <v>2.0199999999999996</v>
      </c>
      <c r="B20" s="335">
        <f t="shared" si="2"/>
        <v>11</v>
      </c>
      <c r="C20" s="346" t="s">
        <v>368</v>
      </c>
      <c r="D20" s="337" t="s">
        <v>364</v>
      </c>
      <c r="E20" s="338">
        <f>+SUM(G20:Z20)</f>
        <v>13</v>
      </c>
      <c r="F20" s="324"/>
      <c r="G20" s="338">
        <f>+M_01!E59</f>
        <v>3</v>
      </c>
      <c r="H20" s="338">
        <f>+M_02!E59</f>
        <v>6</v>
      </c>
      <c r="I20" s="338">
        <f>+M_03!E59</f>
        <v>0</v>
      </c>
      <c r="J20" s="338"/>
      <c r="K20" s="338"/>
      <c r="L20" s="338">
        <f>+M_06!E59</f>
        <v>0</v>
      </c>
      <c r="M20" s="338">
        <f>+M_07!E59</f>
        <v>1</v>
      </c>
      <c r="N20" s="338">
        <f>+M_08!E59</f>
        <v>1</v>
      </c>
      <c r="O20" s="338">
        <f>+M_09!E59</f>
        <v>0</v>
      </c>
      <c r="P20" s="338">
        <f>+M_10!E59</f>
        <v>0</v>
      </c>
      <c r="Q20" s="338">
        <f>+M_11!E59</f>
        <v>0</v>
      </c>
      <c r="R20" s="338"/>
      <c r="S20" s="338">
        <f>+M_13!E59</f>
        <v>2</v>
      </c>
      <c r="T20" s="338"/>
      <c r="U20" s="338">
        <f>+M_15!E59</f>
        <v>0</v>
      </c>
      <c r="V20" s="338">
        <f>+M_16!E59</f>
        <v>0</v>
      </c>
      <c r="W20" s="338">
        <f>+M_17!E59</f>
        <v>0</v>
      </c>
      <c r="X20" s="338">
        <f>+M_18!E59</f>
        <v>0</v>
      </c>
      <c r="Y20" s="338">
        <f>+M_19!E59</f>
        <v>0</v>
      </c>
      <c r="Z20" s="338">
        <f>+M_20!E59</f>
        <v>0</v>
      </c>
      <c r="AB20" s="434">
        <f>+E20-'[3]Mtdo-Ppto RP'!$L25</f>
        <v>0</v>
      </c>
    </row>
    <row r="21" spans="1:28" ht="16.5" x14ac:dyDescent="0.25">
      <c r="A21" s="338">
        <f t="shared" si="4"/>
        <v>2.0299999999999994</v>
      </c>
      <c r="B21" s="335">
        <f t="shared" si="2"/>
        <v>12</v>
      </c>
      <c r="C21" s="346" t="s">
        <v>369</v>
      </c>
      <c r="D21" s="337" t="s">
        <v>364</v>
      </c>
      <c r="E21" s="338">
        <f>+SUM(G21:Z21)</f>
        <v>11</v>
      </c>
      <c r="F21" s="324"/>
      <c r="G21" s="338">
        <f>+M_01!E60</f>
        <v>0</v>
      </c>
      <c r="H21" s="338">
        <f>+M_02!E60</f>
        <v>0</v>
      </c>
      <c r="I21" s="338">
        <f>+M_03!E60</f>
        <v>0</v>
      </c>
      <c r="J21" s="338"/>
      <c r="K21" s="338"/>
      <c r="L21" s="338">
        <f>+M_06!E60</f>
        <v>0</v>
      </c>
      <c r="M21" s="338">
        <f>+M_07!E60</f>
        <v>0</v>
      </c>
      <c r="N21" s="338">
        <f>+M_08!E60</f>
        <v>0</v>
      </c>
      <c r="O21" s="338">
        <f>+M_09!E60</f>
        <v>0</v>
      </c>
      <c r="P21" s="338">
        <f>+M_10!E60</f>
        <v>0</v>
      </c>
      <c r="Q21" s="338">
        <f>+M_11!E60</f>
        <v>0</v>
      </c>
      <c r="R21" s="338"/>
      <c r="S21" s="338">
        <f>+M_13!E60</f>
        <v>0</v>
      </c>
      <c r="T21" s="338"/>
      <c r="U21" s="338">
        <f>+M_15!E60</f>
        <v>0</v>
      </c>
      <c r="V21" s="338">
        <f>+M_16!E60</f>
        <v>0</v>
      </c>
      <c r="W21" s="338">
        <f>+M_17!E60</f>
        <v>0</v>
      </c>
      <c r="X21" s="338">
        <f>+M_18!E60</f>
        <v>8</v>
      </c>
      <c r="Y21" s="338">
        <f>+M_19!E60</f>
        <v>0</v>
      </c>
      <c r="Z21" s="338">
        <f>+M_20!E60</f>
        <v>3</v>
      </c>
      <c r="AB21" s="434">
        <f>+E21-'[3]Mtdo-Ppto RP'!$L26</f>
        <v>0</v>
      </c>
    </row>
    <row r="22" spans="1:28" ht="16.5" x14ac:dyDescent="0.25">
      <c r="A22" s="338">
        <f t="shared" si="4"/>
        <v>2.0399999999999991</v>
      </c>
      <c r="B22" s="335">
        <f t="shared" si="2"/>
        <v>13</v>
      </c>
      <c r="C22" s="346" t="s">
        <v>370</v>
      </c>
      <c r="D22" s="337" t="s">
        <v>364</v>
      </c>
      <c r="E22" s="338">
        <f>+SUM(G22:Z22)</f>
        <v>14</v>
      </c>
      <c r="F22" s="324"/>
      <c r="G22" s="338">
        <f>+M_01!E61</f>
        <v>0</v>
      </c>
      <c r="H22" s="338">
        <f>+M_02!E61</f>
        <v>0</v>
      </c>
      <c r="I22" s="338">
        <f>+M_03!E61</f>
        <v>0</v>
      </c>
      <c r="J22" s="338"/>
      <c r="K22" s="338"/>
      <c r="L22" s="338">
        <f>+M_06!E61</f>
        <v>0</v>
      </c>
      <c r="M22" s="338">
        <f>+M_07!E61</f>
        <v>0</v>
      </c>
      <c r="N22" s="338">
        <f>+M_08!E61</f>
        <v>0</v>
      </c>
      <c r="O22" s="338">
        <f>+M_09!E61</f>
        <v>0</v>
      </c>
      <c r="P22" s="338">
        <f>+M_10!E61</f>
        <v>0</v>
      </c>
      <c r="Q22" s="338">
        <f>+M_11!E61</f>
        <v>0</v>
      </c>
      <c r="R22" s="338"/>
      <c r="S22" s="338">
        <f>+M_13!E61</f>
        <v>0</v>
      </c>
      <c r="T22" s="338"/>
      <c r="U22" s="338">
        <f>+M_15!E61</f>
        <v>0</v>
      </c>
      <c r="V22" s="338">
        <f>+M_16!E61</f>
        <v>3</v>
      </c>
      <c r="W22" s="338">
        <f>+M_17!E61</f>
        <v>2</v>
      </c>
      <c r="X22" s="338">
        <f>+M_18!E61</f>
        <v>5</v>
      </c>
      <c r="Y22" s="338">
        <f>+M_19!E61</f>
        <v>1</v>
      </c>
      <c r="Z22" s="338">
        <f>+M_20!E61</f>
        <v>3</v>
      </c>
      <c r="AB22" s="434">
        <f>+E22-'[3]Mtdo-Ppto RP'!$L27</f>
        <v>0</v>
      </c>
    </row>
    <row r="23" spans="1:28" ht="16.5" x14ac:dyDescent="0.25">
      <c r="A23" s="345"/>
      <c r="B23" s="335">
        <f t="shared" si="2"/>
        <v>14</v>
      </c>
      <c r="C23" s="346"/>
      <c r="D23" s="337"/>
      <c r="E23" s="337"/>
      <c r="F23" s="322"/>
      <c r="G23" s="338">
        <f>+M_01!E62</f>
        <v>0</v>
      </c>
      <c r="H23" s="338">
        <f>+M_02!E62</f>
        <v>0</v>
      </c>
      <c r="I23" s="338">
        <f>+M_03!E62</f>
        <v>0</v>
      </c>
      <c r="J23" s="338"/>
      <c r="K23" s="338"/>
      <c r="L23" s="338">
        <f>+M_06!E62</f>
        <v>0</v>
      </c>
      <c r="M23" s="338">
        <f>+M_07!E62</f>
        <v>0</v>
      </c>
      <c r="N23" s="338">
        <f>+M_08!E62</f>
        <v>0</v>
      </c>
      <c r="O23" s="338">
        <f>+M_09!E62</f>
        <v>0</v>
      </c>
      <c r="P23" s="338">
        <f>+M_10!E62</f>
        <v>0</v>
      </c>
      <c r="Q23" s="338">
        <f>+M_11!E62</f>
        <v>0</v>
      </c>
      <c r="R23" s="338"/>
      <c r="S23" s="338">
        <f>+M_13!E62</f>
        <v>0</v>
      </c>
      <c r="T23" s="338"/>
      <c r="U23" s="338">
        <f>+M_15!E62</f>
        <v>0</v>
      </c>
      <c r="V23" s="338">
        <f>+M_16!E62</f>
        <v>0</v>
      </c>
      <c r="W23" s="338">
        <f>+M_17!E62</f>
        <v>0</v>
      </c>
      <c r="X23" s="338">
        <f>+M_18!E62</f>
        <v>0</v>
      </c>
      <c r="Y23" s="338">
        <f>+M_19!E62</f>
        <v>0</v>
      </c>
      <c r="Z23" s="338">
        <f>+M_20!E62</f>
        <v>0</v>
      </c>
      <c r="AB23" s="434" t="e">
        <f>+E23-'[3]Mtdo-Ppto RP'!$L28</f>
        <v>#REF!</v>
      </c>
    </row>
    <row r="24" spans="1:28" ht="16.5" x14ac:dyDescent="0.25">
      <c r="A24" s="334">
        <v>3</v>
      </c>
      <c r="B24" s="335">
        <f t="shared" si="2"/>
        <v>15</v>
      </c>
      <c r="C24" s="336" t="s">
        <v>371</v>
      </c>
      <c r="D24" s="337"/>
      <c r="E24" s="337"/>
      <c r="F24" s="322"/>
      <c r="G24" s="338">
        <f>+M_01!E63</f>
        <v>0</v>
      </c>
      <c r="H24" s="338">
        <f>+M_02!E63</f>
        <v>0</v>
      </c>
      <c r="I24" s="338">
        <f>+M_03!E63</f>
        <v>0</v>
      </c>
      <c r="J24" s="338"/>
      <c r="K24" s="338"/>
      <c r="L24" s="338">
        <f>+M_06!E63</f>
        <v>0</v>
      </c>
      <c r="M24" s="338">
        <f>+M_07!E63</f>
        <v>0</v>
      </c>
      <c r="N24" s="338">
        <f>+M_08!E63</f>
        <v>0</v>
      </c>
      <c r="O24" s="338">
        <f>+M_09!E63</f>
        <v>0</v>
      </c>
      <c r="P24" s="338">
        <f>+M_10!E63</f>
        <v>0</v>
      </c>
      <c r="Q24" s="338">
        <f>+M_11!E63</f>
        <v>0</v>
      </c>
      <c r="R24" s="338"/>
      <c r="S24" s="338">
        <f>+M_13!E63</f>
        <v>0</v>
      </c>
      <c r="T24" s="338"/>
      <c r="U24" s="338">
        <f>+M_15!E63</f>
        <v>0</v>
      </c>
      <c r="V24" s="338">
        <f>+M_16!E63</f>
        <v>0</v>
      </c>
      <c r="W24" s="338">
        <f>+M_17!E63</f>
        <v>0</v>
      </c>
      <c r="X24" s="338">
        <f>+M_18!E63</f>
        <v>0</v>
      </c>
      <c r="Y24" s="338">
        <f>+M_19!E63</f>
        <v>0</v>
      </c>
      <c r="Z24" s="338">
        <f>+M_20!E63</f>
        <v>0</v>
      </c>
      <c r="AB24" s="434" t="e">
        <f>+E24-'[3]Mtdo-Ppto RP'!$L29</f>
        <v>#REF!</v>
      </c>
    </row>
    <row r="25" spans="1:28" ht="16.5" x14ac:dyDescent="0.25">
      <c r="A25" s="338">
        <f>+A24+0.01</f>
        <v>3.01</v>
      </c>
      <c r="B25" s="335">
        <f t="shared" si="2"/>
        <v>16</v>
      </c>
      <c r="C25" s="339" t="s">
        <v>372</v>
      </c>
      <c r="D25" s="337" t="s">
        <v>364</v>
      </c>
      <c r="E25" s="338">
        <f>+SUM(G25:Z25)</f>
        <v>0</v>
      </c>
      <c r="F25" s="324"/>
      <c r="G25" s="338">
        <f>+M_01!E64</f>
        <v>0</v>
      </c>
      <c r="H25" s="338">
        <f>+M_02!E64</f>
        <v>0</v>
      </c>
      <c r="I25" s="338">
        <f>+M_03!E64</f>
        <v>0</v>
      </c>
      <c r="J25" s="338"/>
      <c r="K25" s="338"/>
      <c r="L25" s="338">
        <f>+M_06!E64</f>
        <v>0</v>
      </c>
      <c r="M25" s="338">
        <f>+M_07!E64</f>
        <v>0</v>
      </c>
      <c r="N25" s="338">
        <f>+M_08!E64</f>
        <v>0</v>
      </c>
      <c r="O25" s="338">
        <f>+M_09!E64</f>
        <v>0</v>
      </c>
      <c r="P25" s="338">
        <f>+M_10!E64</f>
        <v>0</v>
      </c>
      <c r="Q25" s="338">
        <f>+M_11!E64</f>
        <v>0</v>
      </c>
      <c r="R25" s="338"/>
      <c r="S25" s="338">
        <f>+M_13!E64</f>
        <v>0</v>
      </c>
      <c r="T25" s="338"/>
      <c r="U25" s="338">
        <f>+M_15!E64</f>
        <v>0</v>
      </c>
      <c r="V25" s="338">
        <f>+M_16!E64</f>
        <v>0</v>
      </c>
      <c r="W25" s="338">
        <f>+M_17!E64</f>
        <v>0</v>
      </c>
      <c r="X25" s="338">
        <f>+M_18!E64</f>
        <v>0</v>
      </c>
      <c r="Y25" s="338">
        <f>+M_19!E64</f>
        <v>0</v>
      </c>
      <c r="Z25" s="338">
        <f>+M_20!E64</f>
        <v>0</v>
      </c>
      <c r="AB25" s="434">
        <f>+E25-'[3]Mtdo-Ppto RP'!$L30</f>
        <v>0</v>
      </c>
    </row>
    <row r="26" spans="1:28" ht="16.5" x14ac:dyDescent="0.25">
      <c r="A26" s="338"/>
      <c r="B26" s="335"/>
      <c r="C26" s="339"/>
      <c r="D26" s="337"/>
      <c r="E26" s="338"/>
      <c r="F26" s="324"/>
      <c r="G26" s="338"/>
      <c r="H26" s="338"/>
      <c r="I26" s="338"/>
      <c r="J26" s="338"/>
      <c r="K26" s="338"/>
      <c r="L26" s="338"/>
      <c r="M26" s="338"/>
      <c r="N26" s="338"/>
      <c r="O26" s="338"/>
      <c r="P26" s="338"/>
      <c r="Q26" s="338"/>
      <c r="R26" s="338"/>
      <c r="S26" s="338"/>
      <c r="T26" s="338"/>
      <c r="U26" s="338"/>
      <c r="V26" s="338"/>
      <c r="W26" s="338"/>
      <c r="X26" s="338"/>
      <c r="Y26" s="338"/>
      <c r="Z26" s="338"/>
      <c r="AB26" s="434" t="e">
        <f>+E26-'[3]Mtdo-Ppto RP'!$L31</f>
        <v>#REF!</v>
      </c>
    </row>
    <row r="27" spans="1:28" ht="16.5" x14ac:dyDescent="0.25">
      <c r="A27" s="334" t="s">
        <v>651</v>
      </c>
      <c r="B27" s="335"/>
      <c r="C27" s="336" t="s">
        <v>652</v>
      </c>
      <c r="D27" s="337"/>
      <c r="E27" s="337"/>
      <c r="F27" s="322"/>
      <c r="G27" s="338"/>
      <c r="H27" s="338"/>
      <c r="I27" s="338"/>
      <c r="J27" s="338"/>
      <c r="K27" s="338"/>
      <c r="L27" s="338"/>
      <c r="M27" s="338"/>
      <c r="N27" s="338"/>
      <c r="O27" s="338"/>
      <c r="P27" s="338"/>
      <c r="Q27" s="338"/>
      <c r="R27" s="338"/>
      <c r="S27" s="338"/>
      <c r="T27" s="338"/>
      <c r="U27" s="338"/>
      <c r="V27" s="338"/>
      <c r="W27" s="338"/>
      <c r="X27" s="338"/>
      <c r="Y27" s="338"/>
      <c r="Z27" s="338"/>
      <c r="AB27" s="434" t="e">
        <f>+E27-'[3]Mtdo-Ppto RP'!$L32</f>
        <v>#REF!</v>
      </c>
    </row>
    <row r="28" spans="1:28" s="188" customFormat="1" ht="16.5" x14ac:dyDescent="0.25">
      <c r="A28" s="340" t="s">
        <v>653</v>
      </c>
      <c r="B28" s="341">
        <f>+B25+1</f>
        <v>17</v>
      </c>
      <c r="C28" s="342" t="s">
        <v>373</v>
      </c>
      <c r="D28" s="343" t="s">
        <v>364</v>
      </c>
      <c r="E28" s="340">
        <f>+SUM(G28:Z28)</f>
        <v>0</v>
      </c>
      <c r="F28" s="325"/>
      <c r="G28" s="340">
        <f>+M_01!E67</f>
        <v>0</v>
      </c>
      <c r="H28" s="340">
        <f>+M_02!E67</f>
        <v>0</v>
      </c>
      <c r="I28" s="340">
        <f>+M_03!E67</f>
        <v>0</v>
      </c>
      <c r="J28" s="340"/>
      <c r="K28" s="340"/>
      <c r="L28" s="340">
        <f>+M_06!E67</f>
        <v>0</v>
      </c>
      <c r="M28" s="340">
        <f>+M_07!E67</f>
        <v>0</v>
      </c>
      <c r="N28" s="340">
        <f>+M_08!E67</f>
        <v>0</v>
      </c>
      <c r="O28" s="340">
        <f>+M_09!E67</f>
        <v>0</v>
      </c>
      <c r="P28" s="340">
        <f>+M_10!E67</f>
        <v>0</v>
      </c>
      <c r="Q28" s="340">
        <f>+M_11!E67</f>
        <v>0</v>
      </c>
      <c r="R28" s="340"/>
      <c r="S28" s="340">
        <f>+M_13!E67</f>
        <v>0</v>
      </c>
      <c r="T28" s="340"/>
      <c r="U28" s="340">
        <f>+M_15!E67</f>
        <v>0</v>
      </c>
      <c r="V28" s="340">
        <f>+M_16!E67</f>
        <v>0</v>
      </c>
      <c r="W28" s="340">
        <f>+M_17!E67</f>
        <v>0</v>
      </c>
      <c r="X28" s="340">
        <f>+M_18!E67</f>
        <v>0</v>
      </c>
      <c r="Y28" s="340">
        <f>+M_19!E67</f>
        <v>0</v>
      </c>
      <c r="Z28" s="340">
        <f>+M_20!E67</f>
        <v>0</v>
      </c>
      <c r="AB28" s="434">
        <f>+E28-'[3]Mtdo-Ppto RP'!$L33</f>
        <v>0</v>
      </c>
    </row>
    <row r="29" spans="1:28" s="188" customFormat="1" ht="16.5" x14ac:dyDescent="0.25">
      <c r="A29" s="340" t="s">
        <v>654</v>
      </c>
      <c r="B29" s="341">
        <f t="shared" si="2"/>
        <v>18</v>
      </c>
      <c r="C29" s="342" t="s">
        <v>374</v>
      </c>
      <c r="D29" s="343" t="s">
        <v>364</v>
      </c>
      <c r="E29" s="344">
        <f>+SUM(G29:Z29)</f>
        <v>5</v>
      </c>
      <c r="F29" s="325"/>
      <c r="G29" s="340">
        <f>+M_01!E68</f>
        <v>0</v>
      </c>
      <c r="H29" s="340">
        <f>+M_02!E68</f>
        <v>0</v>
      </c>
      <c r="I29" s="340">
        <f>+M_03!E68</f>
        <v>1</v>
      </c>
      <c r="J29" s="340"/>
      <c r="K29" s="340"/>
      <c r="L29" s="340">
        <f>+M_06!E68</f>
        <v>1</v>
      </c>
      <c r="M29" s="340">
        <f>+M_07!E68</f>
        <v>0</v>
      </c>
      <c r="N29" s="340">
        <f>+M_08!E68</f>
        <v>0</v>
      </c>
      <c r="O29" s="340">
        <f>+M_09!E68</f>
        <v>0</v>
      </c>
      <c r="P29" s="340">
        <f>+M_10!E68</f>
        <v>1</v>
      </c>
      <c r="Q29" s="340">
        <f>+M_11!E68</f>
        <v>1</v>
      </c>
      <c r="R29" s="340"/>
      <c r="S29" s="340">
        <f>+M_13!E68</f>
        <v>0</v>
      </c>
      <c r="T29" s="340"/>
      <c r="U29" s="340">
        <f>+M_15!E68</f>
        <v>1</v>
      </c>
      <c r="V29" s="340">
        <f>+M_16!E68</f>
        <v>0</v>
      </c>
      <c r="W29" s="340">
        <f>+M_17!E68</f>
        <v>0</v>
      </c>
      <c r="X29" s="340">
        <f>+M_18!E68</f>
        <v>0</v>
      </c>
      <c r="Y29" s="340">
        <f>+M_19!E68</f>
        <v>0</v>
      </c>
      <c r="Z29" s="340">
        <f>+M_20!E68</f>
        <v>0</v>
      </c>
      <c r="AB29" s="434">
        <f>+E29-'[3]Mtdo-Ppto RP'!$L34</f>
        <v>0</v>
      </c>
    </row>
    <row r="30" spans="1:28" ht="16.5" x14ac:dyDescent="0.25">
      <c r="A30" s="345"/>
      <c r="B30" s="335">
        <f t="shared" si="2"/>
        <v>19</v>
      </c>
      <c r="C30" s="346"/>
      <c r="D30" s="337"/>
      <c r="E30" s="337"/>
      <c r="F30" s="322"/>
      <c r="G30" s="338">
        <f>+M_01!E69</f>
        <v>0</v>
      </c>
      <c r="H30" s="338">
        <f>+M_02!E69</f>
        <v>0</v>
      </c>
      <c r="I30" s="338">
        <f>+M_03!E69</f>
        <v>0</v>
      </c>
      <c r="J30" s="338"/>
      <c r="K30" s="338"/>
      <c r="L30" s="338">
        <f>+M_06!E69</f>
        <v>0</v>
      </c>
      <c r="M30" s="338">
        <f>+M_07!E69</f>
        <v>0</v>
      </c>
      <c r="N30" s="338">
        <f>+M_08!E69</f>
        <v>0</v>
      </c>
      <c r="O30" s="338">
        <f>+M_09!E69</f>
        <v>0</v>
      </c>
      <c r="P30" s="338">
        <f>+M_10!E69</f>
        <v>0</v>
      </c>
      <c r="Q30" s="338">
        <f>+M_11!E69</f>
        <v>0</v>
      </c>
      <c r="R30" s="338"/>
      <c r="S30" s="338">
        <f>+M_13!E69</f>
        <v>0</v>
      </c>
      <c r="T30" s="338"/>
      <c r="U30" s="338">
        <f>+M_15!E69</f>
        <v>0</v>
      </c>
      <c r="V30" s="338">
        <f>+M_16!E69</f>
        <v>0</v>
      </c>
      <c r="W30" s="338">
        <f>+M_17!E69</f>
        <v>0</v>
      </c>
      <c r="X30" s="338">
        <f>+M_18!E69</f>
        <v>0</v>
      </c>
      <c r="Y30" s="338">
        <f>+M_19!E69</f>
        <v>0</v>
      </c>
      <c r="Z30" s="338">
        <f>+M_20!E69</f>
        <v>0</v>
      </c>
      <c r="AB30" s="434" t="e">
        <f>+E30-'[3]Mtdo-Ppto RP'!$L35</f>
        <v>#REF!</v>
      </c>
    </row>
    <row r="31" spans="1:28" ht="16.5" x14ac:dyDescent="0.25">
      <c r="A31" s="334">
        <f>1+A24</f>
        <v>4</v>
      </c>
      <c r="B31" s="335">
        <f t="shared" si="2"/>
        <v>20</v>
      </c>
      <c r="C31" s="336" t="s">
        <v>375</v>
      </c>
      <c r="D31" s="337"/>
      <c r="E31" s="337"/>
      <c r="F31" s="322"/>
      <c r="G31" s="338">
        <f>+M_01!E70</f>
        <v>0</v>
      </c>
      <c r="H31" s="338">
        <f>+M_02!E70</f>
        <v>0</v>
      </c>
      <c r="I31" s="338">
        <f>+M_03!E70</f>
        <v>0</v>
      </c>
      <c r="J31" s="338"/>
      <c r="K31" s="338"/>
      <c r="L31" s="338">
        <f>+M_06!E70</f>
        <v>0</v>
      </c>
      <c r="M31" s="338">
        <f>+M_07!E70</f>
        <v>0</v>
      </c>
      <c r="N31" s="338">
        <f>+M_08!E70</f>
        <v>0</v>
      </c>
      <c r="O31" s="338">
        <f>+M_09!E70</f>
        <v>0</v>
      </c>
      <c r="P31" s="338">
        <f>+M_10!E70</f>
        <v>0</v>
      </c>
      <c r="Q31" s="338">
        <f>+M_11!E70</f>
        <v>0</v>
      </c>
      <c r="R31" s="338"/>
      <c r="S31" s="338">
        <f>+M_13!E70</f>
        <v>0</v>
      </c>
      <c r="T31" s="338"/>
      <c r="U31" s="338">
        <f>+M_15!E70</f>
        <v>0</v>
      </c>
      <c r="V31" s="338">
        <f>+M_16!E70</f>
        <v>0</v>
      </c>
      <c r="W31" s="338">
        <f>+M_17!E70</f>
        <v>0</v>
      </c>
      <c r="X31" s="338">
        <f>+M_18!E70</f>
        <v>0</v>
      </c>
      <c r="Y31" s="338">
        <f>+M_19!E70</f>
        <v>0</v>
      </c>
      <c r="Z31" s="338">
        <f>+M_20!E70</f>
        <v>0</v>
      </c>
      <c r="AB31" s="434" t="e">
        <f>+E31-'[3]Mtdo-Ppto RP'!$L36</f>
        <v>#REF!</v>
      </c>
    </row>
    <row r="32" spans="1:28" ht="16.5" x14ac:dyDescent="0.25">
      <c r="A32" s="338">
        <f t="shared" ref="A32:A34" si="5">+A31+0.01</f>
        <v>4.01</v>
      </c>
      <c r="B32" s="335">
        <f t="shared" si="2"/>
        <v>21</v>
      </c>
      <c r="C32" s="346" t="s">
        <v>376</v>
      </c>
      <c r="D32" s="337" t="s">
        <v>364</v>
      </c>
      <c r="E32" s="347">
        <f>+SUM(G32:Z32)</f>
        <v>5</v>
      </c>
      <c r="F32" s="322"/>
      <c r="G32" s="338">
        <f>+M_01!E71</f>
        <v>0</v>
      </c>
      <c r="H32" s="338">
        <f>+M_02!E71</f>
        <v>0</v>
      </c>
      <c r="I32" s="338">
        <f>+M_03!E71</f>
        <v>0</v>
      </c>
      <c r="J32" s="338"/>
      <c r="K32" s="338"/>
      <c r="L32" s="338">
        <f>+M_06!E71</f>
        <v>0</v>
      </c>
      <c r="M32" s="338">
        <f>+M_07!E71</f>
        <v>0</v>
      </c>
      <c r="N32" s="338">
        <f>+M_08!E71</f>
        <v>0</v>
      </c>
      <c r="O32" s="338">
        <f>+M_09!E71</f>
        <v>0</v>
      </c>
      <c r="P32" s="338">
        <f>+M_10!E71</f>
        <v>0</v>
      </c>
      <c r="Q32" s="338">
        <f>+M_11!E71</f>
        <v>0</v>
      </c>
      <c r="R32" s="338"/>
      <c r="S32" s="338">
        <f>+M_13!E71</f>
        <v>0</v>
      </c>
      <c r="T32" s="338"/>
      <c r="U32" s="338">
        <f>+M_15!E71</f>
        <v>0</v>
      </c>
      <c r="V32" s="338">
        <f>+M_16!E71</f>
        <v>1</v>
      </c>
      <c r="W32" s="338">
        <f>+M_17!E71</f>
        <v>1</v>
      </c>
      <c r="X32" s="338">
        <f>+M_18!E71</f>
        <v>1</v>
      </c>
      <c r="Y32" s="338">
        <f>+M_19!E71</f>
        <v>1</v>
      </c>
      <c r="Z32" s="338">
        <f>+M_20!E71</f>
        <v>1</v>
      </c>
      <c r="AB32" s="434">
        <f>+E32-'[3]Mtdo-Ppto RP'!$L37</f>
        <v>0</v>
      </c>
    </row>
    <row r="33" spans="1:28" ht="16.5" x14ac:dyDescent="0.25">
      <c r="A33" s="338">
        <f t="shared" si="5"/>
        <v>4.0199999999999996</v>
      </c>
      <c r="B33" s="335">
        <f t="shared" si="2"/>
        <v>22</v>
      </c>
      <c r="C33" s="346" t="s">
        <v>377</v>
      </c>
      <c r="D33" s="337" t="s">
        <v>364</v>
      </c>
      <c r="E33" s="338">
        <f>+SUM(G33:Z33)</f>
        <v>60</v>
      </c>
      <c r="F33" s="322"/>
      <c r="G33" s="338">
        <f>+M_01!E72</f>
        <v>0</v>
      </c>
      <c r="H33" s="338">
        <f>+M_02!E72</f>
        <v>0</v>
      </c>
      <c r="I33" s="338">
        <f>+M_03!E72</f>
        <v>0</v>
      </c>
      <c r="J33" s="338"/>
      <c r="K33" s="338"/>
      <c r="L33" s="338">
        <f>+M_06!E72</f>
        <v>0</v>
      </c>
      <c r="M33" s="338">
        <f>+M_07!E72</f>
        <v>0</v>
      </c>
      <c r="N33" s="338">
        <f>+M_08!E72</f>
        <v>0</v>
      </c>
      <c r="O33" s="338">
        <f>+M_09!E72</f>
        <v>0</v>
      </c>
      <c r="P33" s="338">
        <f>+M_10!E72</f>
        <v>0</v>
      </c>
      <c r="Q33" s="338">
        <f>+M_11!E72</f>
        <v>0</v>
      </c>
      <c r="R33" s="338"/>
      <c r="S33" s="338">
        <f>+M_13!E72</f>
        <v>0</v>
      </c>
      <c r="T33" s="338"/>
      <c r="U33" s="338">
        <f>+M_15!E72</f>
        <v>0</v>
      </c>
      <c r="V33" s="338">
        <f>+M_16!E72</f>
        <v>8</v>
      </c>
      <c r="W33" s="338">
        <f>+M_17!E72</f>
        <v>6</v>
      </c>
      <c r="X33" s="338">
        <f>+M_18!E72</f>
        <v>28</v>
      </c>
      <c r="Y33" s="338">
        <f>+M_19!E72</f>
        <v>4</v>
      </c>
      <c r="Z33" s="338">
        <f>+M_20!E72</f>
        <v>14</v>
      </c>
      <c r="AB33" s="434">
        <f>+E33-'[3]Mtdo-Ppto RP'!$L38</f>
        <v>0</v>
      </c>
    </row>
    <row r="34" spans="1:28" ht="16.5" x14ac:dyDescent="0.25">
      <c r="A34" s="338">
        <f t="shared" si="5"/>
        <v>4.0299999999999994</v>
      </c>
      <c r="B34" s="335">
        <f t="shared" si="2"/>
        <v>23</v>
      </c>
      <c r="C34" s="346" t="s">
        <v>378</v>
      </c>
      <c r="D34" s="337" t="s">
        <v>364</v>
      </c>
      <c r="E34" s="338">
        <f>+SUM(G34:Z34)</f>
        <v>5</v>
      </c>
      <c r="F34" s="322"/>
      <c r="G34" s="338">
        <f>+M_01!E73</f>
        <v>0</v>
      </c>
      <c r="H34" s="338">
        <f>+M_02!E73</f>
        <v>0</v>
      </c>
      <c r="I34" s="338">
        <f>+M_03!E73</f>
        <v>0</v>
      </c>
      <c r="J34" s="338"/>
      <c r="K34" s="338"/>
      <c r="L34" s="338">
        <f>+M_06!E73</f>
        <v>0</v>
      </c>
      <c r="M34" s="338">
        <f>+M_07!E73</f>
        <v>0</v>
      </c>
      <c r="N34" s="338">
        <f>+M_08!E73</f>
        <v>0</v>
      </c>
      <c r="O34" s="338">
        <f>+M_09!E73</f>
        <v>0</v>
      </c>
      <c r="P34" s="338">
        <f>+M_10!E73</f>
        <v>0</v>
      </c>
      <c r="Q34" s="338">
        <f>+M_11!E73</f>
        <v>0</v>
      </c>
      <c r="R34" s="338"/>
      <c r="S34" s="338">
        <f>+M_13!E73</f>
        <v>0</v>
      </c>
      <c r="T34" s="338"/>
      <c r="U34" s="338">
        <f>+M_15!E73</f>
        <v>0</v>
      </c>
      <c r="V34" s="338">
        <f>+M_16!E73</f>
        <v>1</v>
      </c>
      <c r="W34" s="338">
        <f>+M_17!E73</f>
        <v>1</v>
      </c>
      <c r="X34" s="338">
        <f>+M_18!E73</f>
        <v>1</v>
      </c>
      <c r="Y34" s="338">
        <f>+M_19!E73</f>
        <v>1</v>
      </c>
      <c r="Z34" s="338">
        <f>+M_20!E73</f>
        <v>1</v>
      </c>
      <c r="AB34" s="434">
        <f>+E34-'[3]Mtdo-Ppto RP'!$L39</f>
        <v>0</v>
      </c>
    </row>
    <row r="35" spans="1:28" ht="16.5" x14ac:dyDescent="0.25">
      <c r="A35" s="345"/>
      <c r="B35" s="335">
        <f t="shared" si="2"/>
        <v>24</v>
      </c>
      <c r="C35" s="346"/>
      <c r="D35" s="337"/>
      <c r="E35" s="337"/>
      <c r="F35" s="322"/>
      <c r="G35" s="338">
        <f>+M_01!E74</f>
        <v>0</v>
      </c>
      <c r="H35" s="338">
        <f>+M_02!E74</f>
        <v>0</v>
      </c>
      <c r="I35" s="338">
        <f>+M_03!E74</f>
        <v>0</v>
      </c>
      <c r="J35" s="338"/>
      <c r="K35" s="338"/>
      <c r="L35" s="338">
        <f>+M_06!E74</f>
        <v>0</v>
      </c>
      <c r="M35" s="338">
        <f>+M_07!E74</f>
        <v>0</v>
      </c>
      <c r="N35" s="338">
        <f>+M_08!E74</f>
        <v>0</v>
      </c>
      <c r="O35" s="338">
        <f>+M_09!E74</f>
        <v>0</v>
      </c>
      <c r="P35" s="338">
        <f>+M_10!E74</f>
        <v>0</v>
      </c>
      <c r="Q35" s="338">
        <f>+M_11!E74</f>
        <v>0</v>
      </c>
      <c r="R35" s="338"/>
      <c r="S35" s="338">
        <f>+M_13!E74</f>
        <v>0</v>
      </c>
      <c r="T35" s="338"/>
      <c r="U35" s="338">
        <f>+M_15!E74</f>
        <v>0</v>
      </c>
      <c r="V35" s="338">
        <f>+M_16!E74</f>
        <v>0</v>
      </c>
      <c r="W35" s="338">
        <f>+M_17!E74</f>
        <v>0</v>
      </c>
      <c r="X35" s="338">
        <f>+M_18!E74</f>
        <v>0</v>
      </c>
      <c r="Y35" s="338">
        <f>+M_19!E74</f>
        <v>0</v>
      </c>
      <c r="Z35" s="338">
        <f>+M_20!E74</f>
        <v>0</v>
      </c>
      <c r="AB35" s="434" t="e">
        <f>+E35-'[3]Mtdo-Ppto RP'!$L40</f>
        <v>#REF!</v>
      </c>
    </row>
    <row r="36" spans="1:28" ht="16.5" x14ac:dyDescent="0.25">
      <c r="A36" s="334">
        <f>1+A31</f>
        <v>5</v>
      </c>
      <c r="B36" s="335">
        <f t="shared" si="2"/>
        <v>25</v>
      </c>
      <c r="C36" s="336" t="s">
        <v>379</v>
      </c>
      <c r="D36" s="337"/>
      <c r="E36" s="337"/>
      <c r="F36" s="322"/>
      <c r="G36" s="338">
        <f>+M_01!E75</f>
        <v>0</v>
      </c>
      <c r="H36" s="338">
        <f>+M_02!E75</f>
        <v>0</v>
      </c>
      <c r="I36" s="338">
        <f>+M_03!E75</f>
        <v>0</v>
      </c>
      <c r="J36" s="338"/>
      <c r="K36" s="338"/>
      <c r="L36" s="338">
        <f>+M_06!E75</f>
        <v>0</v>
      </c>
      <c r="M36" s="338">
        <f>+M_07!E75</f>
        <v>0</v>
      </c>
      <c r="N36" s="338">
        <f>+M_08!E75</f>
        <v>0</v>
      </c>
      <c r="O36" s="338">
        <f>+M_09!E75</f>
        <v>0</v>
      </c>
      <c r="P36" s="338">
        <f>+M_10!E75</f>
        <v>0</v>
      </c>
      <c r="Q36" s="338">
        <f>+M_11!E75</f>
        <v>0</v>
      </c>
      <c r="R36" s="338"/>
      <c r="S36" s="338">
        <f>+M_13!E75</f>
        <v>0</v>
      </c>
      <c r="T36" s="338"/>
      <c r="U36" s="338">
        <f>+M_15!E75</f>
        <v>0</v>
      </c>
      <c r="V36" s="338">
        <f>+M_16!E75</f>
        <v>0</v>
      </c>
      <c r="W36" s="338">
        <f>+M_17!E75</f>
        <v>0</v>
      </c>
      <c r="X36" s="338">
        <f>+M_18!E75</f>
        <v>0</v>
      </c>
      <c r="Y36" s="338">
        <f>+M_19!E75</f>
        <v>0</v>
      </c>
      <c r="Z36" s="338">
        <f>+M_20!E75</f>
        <v>0</v>
      </c>
      <c r="AB36" s="434" t="e">
        <f>+E36-'[3]Mtdo-Ppto RP'!$L41</f>
        <v>#REF!</v>
      </c>
    </row>
    <row r="37" spans="1:28" ht="16.5" x14ac:dyDescent="0.25">
      <c r="A37" s="338">
        <f t="shared" ref="A37:A39" si="6">+A36+0.01</f>
        <v>5.01</v>
      </c>
      <c r="B37" s="335">
        <f t="shared" si="2"/>
        <v>26</v>
      </c>
      <c r="C37" s="346" t="s">
        <v>380</v>
      </c>
      <c r="D37" s="337" t="s">
        <v>364</v>
      </c>
      <c r="E37" s="338">
        <f>+SUM(G37:Z37)</f>
        <v>25</v>
      </c>
      <c r="F37" s="322"/>
      <c r="G37" s="338">
        <f>+M_01!E76</f>
        <v>3</v>
      </c>
      <c r="H37" s="338">
        <f>+M_02!E76</f>
        <v>9</v>
      </c>
      <c r="I37" s="338">
        <f>+M_03!E76</f>
        <v>1</v>
      </c>
      <c r="J37" s="338"/>
      <c r="K37" s="338"/>
      <c r="L37" s="338">
        <f>+M_06!E76</f>
        <v>1</v>
      </c>
      <c r="M37" s="338">
        <f>+M_07!E76</f>
        <v>5</v>
      </c>
      <c r="N37" s="338">
        <f>+M_08!E76</f>
        <v>3</v>
      </c>
      <c r="O37" s="338">
        <f>+M_09!E76</f>
        <v>0</v>
      </c>
      <c r="P37" s="338">
        <f>+M_10!E76</f>
        <v>1</v>
      </c>
      <c r="Q37" s="338">
        <f>+M_11!E76</f>
        <v>0</v>
      </c>
      <c r="R37" s="338"/>
      <c r="S37" s="338">
        <f>+M_13!E76</f>
        <v>1</v>
      </c>
      <c r="T37" s="338"/>
      <c r="U37" s="338">
        <f>+M_15!E76</f>
        <v>1</v>
      </c>
      <c r="V37" s="338">
        <f>+M_16!E76</f>
        <v>0</v>
      </c>
      <c r="W37" s="338">
        <f>+M_17!E76</f>
        <v>0</v>
      </c>
      <c r="X37" s="338">
        <f>+M_18!E76</f>
        <v>0</v>
      </c>
      <c r="Y37" s="338">
        <f>+M_19!E76</f>
        <v>0</v>
      </c>
      <c r="Z37" s="338">
        <f>+M_20!E76</f>
        <v>0</v>
      </c>
      <c r="AB37" s="434">
        <f>+E37-'[3]Mtdo-Ppto RP'!$L42</f>
        <v>1</v>
      </c>
    </row>
    <row r="38" spans="1:28" ht="16.5" x14ac:dyDescent="0.25">
      <c r="A38" s="338">
        <f t="shared" si="6"/>
        <v>5.0199999999999996</v>
      </c>
      <c r="B38" s="335">
        <f t="shared" si="2"/>
        <v>27</v>
      </c>
      <c r="C38" s="346" t="s">
        <v>381</v>
      </c>
      <c r="D38" s="337" t="s">
        <v>364</v>
      </c>
      <c r="E38" s="338">
        <f>+SUM(G38:Z38)</f>
        <v>17</v>
      </c>
      <c r="F38" s="322"/>
      <c r="G38" s="338">
        <f>+M_01!E77</f>
        <v>3</v>
      </c>
      <c r="H38" s="338">
        <f>+M_02!E77</f>
        <v>9</v>
      </c>
      <c r="I38" s="338">
        <f>+M_03!E77</f>
        <v>1</v>
      </c>
      <c r="J38" s="338"/>
      <c r="K38" s="338"/>
      <c r="L38" s="338">
        <f>+M_06!E77</f>
        <v>1</v>
      </c>
      <c r="M38" s="338">
        <f>+M_07!E77</f>
        <v>0</v>
      </c>
      <c r="N38" s="338">
        <f>+M_08!E77</f>
        <v>0</v>
      </c>
      <c r="O38" s="338">
        <f>+M_09!E77</f>
        <v>0</v>
      </c>
      <c r="P38" s="338">
        <f>+M_10!E77</f>
        <v>1</v>
      </c>
      <c r="Q38" s="338">
        <f>+M_11!E77</f>
        <v>0</v>
      </c>
      <c r="R38" s="338"/>
      <c r="S38" s="338">
        <f>+M_13!E77</f>
        <v>1</v>
      </c>
      <c r="T38" s="338"/>
      <c r="U38" s="338">
        <f>+M_15!E77</f>
        <v>1</v>
      </c>
      <c r="V38" s="338">
        <f>+M_16!E77</f>
        <v>0</v>
      </c>
      <c r="W38" s="338">
        <f>+M_17!E77</f>
        <v>0</v>
      </c>
      <c r="X38" s="338">
        <f>+M_18!E77</f>
        <v>0</v>
      </c>
      <c r="Y38" s="338">
        <f>+M_19!E77</f>
        <v>0</v>
      </c>
      <c r="Z38" s="338">
        <f>+M_20!E77</f>
        <v>0</v>
      </c>
      <c r="AB38" s="434">
        <f>+E38-'[3]Mtdo-Ppto RP'!$L43</f>
        <v>1</v>
      </c>
    </row>
    <row r="39" spans="1:28" ht="16.5" x14ac:dyDescent="0.25">
      <c r="A39" s="338">
        <f t="shared" si="6"/>
        <v>5.0299999999999994</v>
      </c>
      <c r="B39" s="335">
        <f t="shared" si="2"/>
        <v>28</v>
      </c>
      <c r="C39" s="346" t="s">
        <v>382</v>
      </c>
      <c r="D39" s="337"/>
      <c r="E39" s="338">
        <f>+SUM(G39:Z39)</f>
        <v>0</v>
      </c>
      <c r="F39" s="322"/>
      <c r="G39" s="338">
        <f>+M_01!E78</f>
        <v>0</v>
      </c>
      <c r="H39" s="338">
        <f>+M_02!E78</f>
        <v>0</v>
      </c>
      <c r="I39" s="338">
        <f>+M_03!E78</f>
        <v>0</v>
      </c>
      <c r="J39" s="338"/>
      <c r="K39" s="338"/>
      <c r="L39" s="338">
        <f>+M_06!E78</f>
        <v>0</v>
      </c>
      <c r="M39" s="338">
        <f>+M_07!E78</f>
        <v>0</v>
      </c>
      <c r="N39" s="338">
        <f>+M_08!E78</f>
        <v>0</v>
      </c>
      <c r="O39" s="338">
        <f>+M_09!E78</f>
        <v>0</v>
      </c>
      <c r="P39" s="338">
        <f>+M_10!E78</f>
        <v>0</v>
      </c>
      <c r="Q39" s="338">
        <f>+M_11!E78</f>
        <v>0</v>
      </c>
      <c r="R39" s="338"/>
      <c r="S39" s="338">
        <f>+M_13!E78</f>
        <v>0</v>
      </c>
      <c r="T39" s="338"/>
      <c r="U39" s="338">
        <f>+M_15!E78</f>
        <v>0</v>
      </c>
      <c r="V39" s="338">
        <f>+M_16!E78</f>
        <v>0</v>
      </c>
      <c r="W39" s="338">
        <f>+M_17!E78</f>
        <v>0</v>
      </c>
      <c r="X39" s="338">
        <f>+M_18!E78</f>
        <v>0</v>
      </c>
      <c r="Y39" s="338">
        <f>+M_19!E78</f>
        <v>0</v>
      </c>
      <c r="Z39" s="338">
        <f>+M_20!E78</f>
        <v>0</v>
      </c>
      <c r="AB39" s="434" t="e">
        <f>+E39-'[3]Mtdo-Ppto RP'!$L45</f>
        <v>#REF!</v>
      </c>
    </row>
    <row r="40" spans="1:28" ht="49.5" x14ac:dyDescent="0.25">
      <c r="A40" s="338">
        <v>5.03</v>
      </c>
      <c r="B40" s="335">
        <f t="shared" si="2"/>
        <v>29</v>
      </c>
      <c r="C40" s="437" t="s">
        <v>658</v>
      </c>
      <c r="D40" s="337" t="s">
        <v>364</v>
      </c>
      <c r="E40" s="338">
        <f>+SUM(G40:Z40)</f>
        <v>50</v>
      </c>
      <c r="F40" s="322"/>
      <c r="G40" s="338">
        <f>+M_01!E79</f>
        <v>0</v>
      </c>
      <c r="H40" s="338">
        <f>+M_02!E79</f>
        <v>0</v>
      </c>
      <c r="I40" s="338">
        <f>+M_03!E79</f>
        <v>0</v>
      </c>
      <c r="J40" s="338"/>
      <c r="K40" s="338"/>
      <c r="L40" s="338">
        <f>+M_06!E79</f>
        <v>0</v>
      </c>
      <c r="M40" s="338">
        <f>+M_07!E79</f>
        <v>0</v>
      </c>
      <c r="N40" s="338">
        <f>+M_08!E79</f>
        <v>0</v>
      </c>
      <c r="O40" s="338">
        <f>+M_09!E79</f>
        <v>0</v>
      </c>
      <c r="P40" s="338">
        <f>+M_10!E79</f>
        <v>0</v>
      </c>
      <c r="Q40" s="338">
        <f>+M_11!E79</f>
        <v>0</v>
      </c>
      <c r="R40" s="338"/>
      <c r="S40" s="338">
        <f>+M_13!E79</f>
        <v>0</v>
      </c>
      <c r="T40" s="338"/>
      <c r="U40" s="338">
        <f>+M_15!E79</f>
        <v>0</v>
      </c>
      <c r="V40" s="338">
        <f>+M_16!E79</f>
        <v>6</v>
      </c>
      <c r="W40" s="338">
        <f>+M_17!E79</f>
        <v>4</v>
      </c>
      <c r="X40" s="338">
        <f>+M_18!E79</f>
        <v>26</v>
      </c>
      <c r="Y40" s="338">
        <f>+M_19!E79</f>
        <v>2</v>
      </c>
      <c r="Z40" s="338">
        <f>+M_20!E79</f>
        <v>12</v>
      </c>
      <c r="AB40" s="434">
        <f>+E40-'[3]Mtdo-Ppto RP'!$L44</f>
        <v>0</v>
      </c>
    </row>
    <row r="41" spans="1:28" s="188" customFormat="1" ht="16.5" x14ac:dyDescent="0.25">
      <c r="A41" s="340">
        <v>5.04</v>
      </c>
      <c r="B41" s="341">
        <f t="shared" si="2"/>
        <v>30</v>
      </c>
      <c r="C41" s="348" t="s">
        <v>547</v>
      </c>
      <c r="D41" s="343" t="s">
        <v>364</v>
      </c>
      <c r="E41" s="340">
        <f>+SUM(G41:Z41)</f>
        <v>8</v>
      </c>
      <c r="F41" s="323"/>
      <c r="G41" s="340">
        <f>+M_01!E80</f>
        <v>0</v>
      </c>
      <c r="H41" s="340">
        <f>+M_02!E80</f>
        <v>0</v>
      </c>
      <c r="I41" s="340">
        <f>+M_03!E80</f>
        <v>0</v>
      </c>
      <c r="J41" s="340"/>
      <c r="K41" s="340"/>
      <c r="L41" s="340">
        <f>+M_06!E80</f>
        <v>0</v>
      </c>
      <c r="M41" s="340">
        <f>+M_07!E80</f>
        <v>5</v>
      </c>
      <c r="N41" s="340">
        <f>+M_08!E80</f>
        <v>3</v>
      </c>
      <c r="O41" s="340">
        <f>+M_09!E80</f>
        <v>0</v>
      </c>
      <c r="P41" s="340">
        <f>+M_10!E80</f>
        <v>0</v>
      </c>
      <c r="Q41" s="340">
        <f>+M_11!E80</f>
        <v>0</v>
      </c>
      <c r="R41" s="340"/>
      <c r="S41" s="340">
        <f>+M_13!E80</f>
        <v>0</v>
      </c>
      <c r="T41" s="340"/>
      <c r="U41" s="340">
        <f>+M_15!E80</f>
        <v>0</v>
      </c>
      <c r="V41" s="340">
        <f>+M_16!E80</f>
        <v>0</v>
      </c>
      <c r="W41" s="340">
        <f>+M_17!E80</f>
        <v>0</v>
      </c>
      <c r="X41" s="340">
        <f>+M_18!E80</f>
        <v>0</v>
      </c>
      <c r="Y41" s="340">
        <f>+M_19!E80</f>
        <v>0</v>
      </c>
      <c r="Z41" s="340">
        <f>+M_20!E80</f>
        <v>0</v>
      </c>
      <c r="AB41" s="434">
        <f>+E41-'[3]Mtdo-Ppto RP'!$L46</f>
        <v>0</v>
      </c>
    </row>
    <row r="42" spans="1:28" ht="16.5" x14ac:dyDescent="0.25">
      <c r="A42" s="345"/>
      <c r="B42" s="335">
        <f>+B41+1</f>
        <v>31</v>
      </c>
      <c r="C42" s="346"/>
      <c r="D42" s="337"/>
      <c r="E42" s="337"/>
      <c r="F42" s="322"/>
      <c r="G42" s="338">
        <f>+M_01!E81</f>
        <v>0</v>
      </c>
      <c r="H42" s="338">
        <f>+M_02!E81</f>
        <v>0</v>
      </c>
      <c r="I42" s="338">
        <f>+M_03!E81</f>
        <v>0</v>
      </c>
      <c r="J42" s="338"/>
      <c r="K42" s="338"/>
      <c r="L42" s="338">
        <f>+M_06!E81</f>
        <v>0</v>
      </c>
      <c r="M42" s="338">
        <f>+M_07!E81</f>
        <v>0</v>
      </c>
      <c r="N42" s="338">
        <f>+M_08!E81</f>
        <v>0</v>
      </c>
      <c r="O42" s="338">
        <f>+M_09!E81</f>
        <v>0</v>
      </c>
      <c r="P42" s="338">
        <f>+M_10!E81</f>
        <v>0</v>
      </c>
      <c r="Q42" s="338">
        <f>+M_11!E81</f>
        <v>0</v>
      </c>
      <c r="R42" s="338"/>
      <c r="S42" s="338">
        <f>+M_13!E81</f>
        <v>0</v>
      </c>
      <c r="T42" s="338"/>
      <c r="U42" s="338">
        <f>+M_15!E81</f>
        <v>0</v>
      </c>
      <c r="V42" s="338">
        <f>+M_16!E81</f>
        <v>0</v>
      </c>
      <c r="W42" s="338">
        <f>+M_17!E81</f>
        <v>0</v>
      </c>
      <c r="X42" s="338">
        <f>+M_18!E81</f>
        <v>0</v>
      </c>
      <c r="Y42" s="338">
        <f>+M_19!E81</f>
        <v>0</v>
      </c>
      <c r="Z42" s="338">
        <f>+M_20!E81</f>
        <v>0</v>
      </c>
      <c r="AB42" s="434" t="e">
        <f>+E42-'[3]Mtdo-Ppto RP'!$L47</f>
        <v>#REF!</v>
      </c>
    </row>
    <row r="43" spans="1:28" ht="16.5" x14ac:dyDescent="0.25">
      <c r="A43" s="334">
        <f>1+A36</f>
        <v>6</v>
      </c>
      <c r="B43" s="335">
        <f t="shared" si="2"/>
        <v>32</v>
      </c>
      <c r="C43" s="336" t="s">
        <v>384</v>
      </c>
      <c r="D43" s="337"/>
      <c r="E43" s="337"/>
      <c r="F43" s="322"/>
      <c r="G43" s="338">
        <f>+M_01!E82</f>
        <v>0</v>
      </c>
      <c r="H43" s="338">
        <f>+M_02!E82</f>
        <v>0</v>
      </c>
      <c r="I43" s="338">
        <f>+M_03!E82</f>
        <v>0</v>
      </c>
      <c r="J43" s="338"/>
      <c r="K43" s="338"/>
      <c r="L43" s="338">
        <f>+M_06!E82</f>
        <v>0</v>
      </c>
      <c r="M43" s="338">
        <f>+M_07!E82</f>
        <v>0</v>
      </c>
      <c r="N43" s="338">
        <f>+M_08!E82</f>
        <v>0</v>
      </c>
      <c r="O43" s="338">
        <f>+M_09!E82</f>
        <v>0</v>
      </c>
      <c r="P43" s="338">
        <f>+M_10!E82</f>
        <v>0</v>
      </c>
      <c r="Q43" s="338">
        <f>+M_11!E82</f>
        <v>0</v>
      </c>
      <c r="R43" s="338"/>
      <c r="S43" s="338">
        <f>+M_13!E82</f>
        <v>0</v>
      </c>
      <c r="T43" s="338"/>
      <c r="U43" s="338">
        <f>+M_15!E82</f>
        <v>0</v>
      </c>
      <c r="V43" s="338">
        <f>+M_16!E82</f>
        <v>0</v>
      </c>
      <c r="W43" s="338">
        <f>+M_17!E82</f>
        <v>0</v>
      </c>
      <c r="X43" s="338">
        <f>+M_18!E82</f>
        <v>0</v>
      </c>
      <c r="Y43" s="338">
        <f>+M_19!E82</f>
        <v>0</v>
      </c>
      <c r="Z43" s="338">
        <f>+M_20!E82</f>
        <v>0</v>
      </c>
      <c r="AB43" s="434" t="e">
        <f>+E43-'[3]Mtdo-Ppto RP'!$L47</f>
        <v>#REF!</v>
      </c>
    </row>
    <row r="44" spans="1:28" ht="16.5" x14ac:dyDescent="0.25">
      <c r="A44" s="338">
        <f>+A43+0.01</f>
        <v>6.01</v>
      </c>
      <c r="B44" s="335">
        <f t="shared" si="2"/>
        <v>33</v>
      </c>
      <c r="C44" s="339" t="s">
        <v>385</v>
      </c>
      <c r="D44" s="337" t="s">
        <v>364</v>
      </c>
      <c r="E44" s="338">
        <f>+SUM(G44:Z44)</f>
        <v>23</v>
      </c>
      <c r="F44" s="322"/>
      <c r="G44" s="338">
        <f>+M_01!E83</f>
        <v>2</v>
      </c>
      <c r="H44" s="338">
        <f>+M_02!E83</f>
        <v>2</v>
      </c>
      <c r="I44" s="338">
        <f>+M_03!E83</f>
        <v>0</v>
      </c>
      <c r="J44" s="338"/>
      <c r="K44" s="338"/>
      <c r="L44" s="338">
        <f>+M_06!E83</f>
        <v>0</v>
      </c>
      <c r="M44" s="338">
        <f>+M_07!E83</f>
        <v>0</v>
      </c>
      <c r="N44" s="338">
        <f>+M_08!E83</f>
        <v>0</v>
      </c>
      <c r="O44" s="338">
        <f>+M_09!E83</f>
        <v>0</v>
      </c>
      <c r="P44" s="338">
        <f>+M_10!E83</f>
        <v>0</v>
      </c>
      <c r="Q44" s="338">
        <f>+M_11!E83</f>
        <v>1</v>
      </c>
      <c r="R44" s="338"/>
      <c r="S44" s="338">
        <f>+M_13!E83</f>
        <v>2</v>
      </c>
      <c r="T44" s="338"/>
      <c r="U44" s="338">
        <f>+M_15!E83</f>
        <v>0</v>
      </c>
      <c r="V44" s="338">
        <f>+M_16!E83</f>
        <v>4</v>
      </c>
      <c r="W44" s="338">
        <f>+M_17!E83</f>
        <v>0</v>
      </c>
      <c r="X44" s="338">
        <f>+M_18!E83</f>
        <v>8</v>
      </c>
      <c r="Y44" s="338">
        <f>+M_19!E83</f>
        <v>0</v>
      </c>
      <c r="Z44" s="338">
        <f>+M_20!E83</f>
        <v>4</v>
      </c>
      <c r="AB44" s="434">
        <f>+E44-'[3]Mtdo-Ppto RP'!$L49</f>
        <v>0</v>
      </c>
    </row>
    <row r="45" spans="1:28" ht="16.5" x14ac:dyDescent="0.25">
      <c r="A45" s="338">
        <f>+A44+0.01</f>
        <v>6.02</v>
      </c>
      <c r="B45" s="335">
        <f t="shared" si="2"/>
        <v>34</v>
      </c>
      <c r="C45" s="339" t="s">
        <v>386</v>
      </c>
      <c r="D45" s="337" t="s">
        <v>364</v>
      </c>
      <c r="E45" s="338">
        <f>+SUM(G45:Z45)</f>
        <v>23</v>
      </c>
      <c r="F45" s="322"/>
      <c r="G45" s="338">
        <f>+M_01!E84</f>
        <v>2</v>
      </c>
      <c r="H45" s="338">
        <f>+M_02!E84</f>
        <v>2</v>
      </c>
      <c r="I45" s="338">
        <f>+M_03!E84</f>
        <v>0</v>
      </c>
      <c r="J45" s="338"/>
      <c r="K45" s="338"/>
      <c r="L45" s="338">
        <f>+M_06!E84</f>
        <v>0</v>
      </c>
      <c r="M45" s="338">
        <f>+M_07!E84</f>
        <v>0</v>
      </c>
      <c r="N45" s="338">
        <f>+M_08!E84</f>
        <v>0</v>
      </c>
      <c r="O45" s="338">
        <f>+M_09!E84</f>
        <v>0</v>
      </c>
      <c r="P45" s="338">
        <f>+M_10!E84</f>
        <v>0</v>
      </c>
      <c r="Q45" s="338">
        <f>+M_11!E84</f>
        <v>1</v>
      </c>
      <c r="R45" s="338"/>
      <c r="S45" s="338">
        <f>+M_13!E84</f>
        <v>2</v>
      </c>
      <c r="T45" s="338"/>
      <c r="U45" s="338">
        <f>+M_15!E84</f>
        <v>0</v>
      </c>
      <c r="V45" s="338">
        <f>+M_16!E84</f>
        <v>4</v>
      </c>
      <c r="W45" s="338">
        <f>+M_17!E84</f>
        <v>0</v>
      </c>
      <c r="X45" s="338">
        <f>+M_18!E84</f>
        <v>8</v>
      </c>
      <c r="Y45" s="338">
        <f>+M_19!E84</f>
        <v>0</v>
      </c>
      <c r="Z45" s="338">
        <f>+M_20!E84</f>
        <v>4</v>
      </c>
      <c r="AB45" s="434">
        <f>+E45-'[3]Mtdo-Ppto RP'!$L50</f>
        <v>0</v>
      </c>
    </row>
    <row r="46" spans="1:28" ht="16.5" x14ac:dyDescent="0.25">
      <c r="A46" s="345"/>
      <c r="B46" s="335">
        <f t="shared" si="2"/>
        <v>35</v>
      </c>
      <c r="C46" s="346"/>
      <c r="D46" s="337"/>
      <c r="E46" s="337"/>
      <c r="F46" s="322"/>
      <c r="G46" s="338">
        <f>+M_01!E85</f>
        <v>0</v>
      </c>
      <c r="H46" s="338">
        <f>+M_02!E85</f>
        <v>0</v>
      </c>
      <c r="I46" s="338">
        <f>+M_03!E85</f>
        <v>0</v>
      </c>
      <c r="J46" s="338"/>
      <c r="K46" s="338"/>
      <c r="L46" s="338">
        <f>+M_06!E85</f>
        <v>0</v>
      </c>
      <c r="M46" s="338">
        <f>+M_07!E85</f>
        <v>0</v>
      </c>
      <c r="N46" s="338">
        <f>+M_08!E85</f>
        <v>0</v>
      </c>
      <c r="O46" s="338">
        <f>+M_09!E85</f>
        <v>0</v>
      </c>
      <c r="P46" s="338">
        <f>+M_10!E85</f>
        <v>0</v>
      </c>
      <c r="Q46" s="338">
        <f>+M_11!E85</f>
        <v>0</v>
      </c>
      <c r="R46" s="338"/>
      <c r="S46" s="338">
        <f>+M_13!E85</f>
        <v>0</v>
      </c>
      <c r="T46" s="338"/>
      <c r="U46" s="338">
        <f>+M_15!E85</f>
        <v>0</v>
      </c>
      <c r="V46" s="338">
        <f>+M_16!E85</f>
        <v>0</v>
      </c>
      <c r="W46" s="338">
        <f>+M_17!E85</f>
        <v>0</v>
      </c>
      <c r="X46" s="338">
        <f>+M_18!E85</f>
        <v>0</v>
      </c>
      <c r="Y46" s="338">
        <f>+M_19!E85</f>
        <v>0</v>
      </c>
      <c r="Z46" s="338">
        <f>+M_20!E85</f>
        <v>0</v>
      </c>
      <c r="AB46" s="434" t="e">
        <f>+E46-'[3]Mtdo-Ppto RP'!$L51</f>
        <v>#REF!</v>
      </c>
    </row>
    <row r="47" spans="1:28" ht="16.5" x14ac:dyDescent="0.25">
      <c r="A47" s="334">
        <f>1+A43</f>
        <v>7</v>
      </c>
      <c r="B47" s="335">
        <f t="shared" si="2"/>
        <v>36</v>
      </c>
      <c r="C47" s="336" t="s">
        <v>387</v>
      </c>
      <c r="D47" s="337"/>
      <c r="E47" s="337"/>
      <c r="F47" s="322"/>
      <c r="G47" s="338">
        <f>+M_01!E86</f>
        <v>0</v>
      </c>
      <c r="H47" s="338">
        <f>+M_02!E86</f>
        <v>0</v>
      </c>
      <c r="I47" s="338">
        <f>+M_03!E86</f>
        <v>0</v>
      </c>
      <c r="J47" s="338"/>
      <c r="K47" s="338"/>
      <c r="L47" s="338">
        <f>+M_06!E86</f>
        <v>0</v>
      </c>
      <c r="M47" s="338">
        <f>+M_07!E86</f>
        <v>0</v>
      </c>
      <c r="N47" s="338">
        <f>+M_08!E86</f>
        <v>0</v>
      </c>
      <c r="O47" s="338">
        <f>+M_09!E86</f>
        <v>0</v>
      </c>
      <c r="P47" s="338">
        <f>+M_10!E86</f>
        <v>0</v>
      </c>
      <c r="Q47" s="338">
        <f>+M_11!E86</f>
        <v>0</v>
      </c>
      <c r="R47" s="338"/>
      <c r="S47" s="338">
        <f>+M_13!E86</f>
        <v>0</v>
      </c>
      <c r="T47" s="338"/>
      <c r="U47" s="338">
        <f>+M_15!E86</f>
        <v>0</v>
      </c>
      <c r="V47" s="338">
        <f>+M_16!E86</f>
        <v>0</v>
      </c>
      <c r="W47" s="338">
        <f>+M_17!E86</f>
        <v>0</v>
      </c>
      <c r="X47" s="338">
        <f>+M_18!E86</f>
        <v>0</v>
      </c>
      <c r="Y47" s="338">
        <f>+M_19!E86</f>
        <v>0</v>
      </c>
      <c r="Z47" s="338">
        <f>+M_20!E86</f>
        <v>0</v>
      </c>
      <c r="AB47" s="434" t="e">
        <f>+E47-'[3]Mtdo-Ppto RP'!$L52</f>
        <v>#REF!</v>
      </c>
    </row>
    <row r="48" spans="1:28" ht="16.5" x14ac:dyDescent="0.25">
      <c r="A48" s="338">
        <f t="shared" ref="A48" si="7">+A47+0.01</f>
        <v>7.01</v>
      </c>
      <c r="B48" s="335">
        <f t="shared" si="2"/>
        <v>37</v>
      </c>
      <c r="C48" s="339" t="s">
        <v>388</v>
      </c>
      <c r="D48" s="337" t="s">
        <v>389</v>
      </c>
      <c r="E48" s="338">
        <f>+SUM(G48:Z48)</f>
        <v>3.9891797999999996</v>
      </c>
      <c r="F48" s="322"/>
      <c r="G48" s="338">
        <f>+M_01!E87</f>
        <v>0.10070549999999999</v>
      </c>
      <c r="H48" s="338">
        <f>+M_02!E87</f>
        <v>0.33099299999999993</v>
      </c>
      <c r="I48" s="338">
        <f>+M_03!E87</f>
        <v>2.5046999999999996E-2</v>
      </c>
      <c r="J48" s="338"/>
      <c r="K48" s="338"/>
      <c r="L48" s="338">
        <f>+M_06!E87</f>
        <v>3.1670999999999998E-2</v>
      </c>
      <c r="M48" s="338">
        <f>+M_07!E87</f>
        <v>8.3834999999999993E-2</v>
      </c>
      <c r="N48" s="338">
        <f>+M_08!E87</f>
        <v>8.8388999999999995E-2</v>
      </c>
      <c r="O48" s="338">
        <f>+M_09!E87</f>
        <v>0</v>
      </c>
      <c r="P48" s="338">
        <f>+M_10!E87</f>
        <v>3.5624699999999995E-2</v>
      </c>
      <c r="Q48" s="338">
        <f>+M_11!E87</f>
        <v>4.3407899999999992E-2</v>
      </c>
      <c r="R48" s="338"/>
      <c r="S48" s="338">
        <f>+M_13!E87</f>
        <v>4.2434999999999994E-2</v>
      </c>
      <c r="T48" s="338"/>
      <c r="U48" s="338">
        <f>+M_15!E87</f>
        <v>2.4446699999999998E-2</v>
      </c>
      <c r="V48" s="338">
        <f>+M_16!E87</f>
        <v>0.25833600000000001</v>
      </c>
      <c r="W48" s="338">
        <f>+M_17!E87</f>
        <v>0.12833999999999998</v>
      </c>
      <c r="X48" s="338">
        <f>+M_18!E87</f>
        <v>1.9486979999999998</v>
      </c>
      <c r="Y48" s="338">
        <f>+M_19!E87</f>
        <v>5.2370999999999994E-2</v>
      </c>
      <c r="Z48" s="338">
        <f>+M_20!E87</f>
        <v>0.79488000000000003</v>
      </c>
      <c r="AB48" s="434">
        <f>+E48-'[3]Mtdo-Ppto RP'!$L53</f>
        <v>-8.2020000000060378E-4</v>
      </c>
    </row>
    <row r="49" spans="1:28" ht="16.5" x14ac:dyDescent="0.25">
      <c r="A49" s="345"/>
      <c r="B49" s="335">
        <f t="shared" si="2"/>
        <v>38</v>
      </c>
      <c r="C49" s="346"/>
      <c r="D49" s="337"/>
      <c r="E49" s="337"/>
      <c r="F49" s="322"/>
      <c r="G49" s="338">
        <f>+M_01!E88</f>
        <v>0</v>
      </c>
      <c r="H49" s="338">
        <f>+M_02!E88</f>
        <v>0</v>
      </c>
      <c r="I49" s="338">
        <f>+M_03!E88</f>
        <v>0</v>
      </c>
      <c r="J49" s="338"/>
      <c r="K49" s="338"/>
      <c r="L49" s="338">
        <f>+M_06!E88</f>
        <v>0</v>
      </c>
      <c r="M49" s="338">
        <f>+M_07!E88</f>
        <v>0</v>
      </c>
      <c r="N49" s="338">
        <f>+M_08!E88</f>
        <v>0</v>
      </c>
      <c r="O49" s="338">
        <f>+M_09!E88</f>
        <v>0</v>
      </c>
      <c r="P49" s="338">
        <f>+M_10!E88</f>
        <v>0</v>
      </c>
      <c r="Q49" s="338">
        <f>+M_11!E88</f>
        <v>0</v>
      </c>
      <c r="R49" s="338"/>
      <c r="S49" s="338">
        <f>+M_13!E88</f>
        <v>0</v>
      </c>
      <c r="T49" s="338"/>
      <c r="U49" s="338">
        <f>+M_15!E88</f>
        <v>0</v>
      </c>
      <c r="V49" s="338">
        <f>+M_16!E88</f>
        <v>0</v>
      </c>
      <c r="W49" s="338">
        <f>+M_17!E88</f>
        <v>0</v>
      </c>
      <c r="X49" s="338">
        <f>+M_18!E88</f>
        <v>0</v>
      </c>
      <c r="Y49" s="338">
        <f>+M_19!E88</f>
        <v>0</v>
      </c>
      <c r="Z49" s="338">
        <f>+M_20!E88</f>
        <v>0</v>
      </c>
      <c r="AB49" s="434" t="e">
        <f>+E49-'[3]Mtdo-Ppto RP'!$L54</f>
        <v>#REF!</v>
      </c>
    </row>
    <row r="50" spans="1:28" ht="16.5" x14ac:dyDescent="0.25">
      <c r="A50" s="334">
        <f>A47+1</f>
        <v>8</v>
      </c>
      <c r="B50" s="335">
        <f t="shared" si="2"/>
        <v>39</v>
      </c>
      <c r="C50" s="336" t="s">
        <v>390</v>
      </c>
      <c r="D50" s="337"/>
      <c r="E50" s="337"/>
      <c r="F50" s="322"/>
      <c r="G50" s="338">
        <f>+M_01!E89</f>
        <v>0</v>
      </c>
      <c r="H50" s="338">
        <f>+M_02!E89</f>
        <v>0</v>
      </c>
      <c r="I50" s="338">
        <f>+M_03!E89</f>
        <v>0</v>
      </c>
      <c r="J50" s="338"/>
      <c r="K50" s="338"/>
      <c r="L50" s="338">
        <f>+M_06!E89</f>
        <v>0</v>
      </c>
      <c r="M50" s="338">
        <f>+M_07!E89</f>
        <v>0</v>
      </c>
      <c r="N50" s="338">
        <f>+M_08!E89</f>
        <v>0</v>
      </c>
      <c r="O50" s="338">
        <f>+M_09!E89</f>
        <v>0</v>
      </c>
      <c r="P50" s="338">
        <f>+M_10!E89</f>
        <v>0</v>
      </c>
      <c r="Q50" s="338">
        <f>+M_11!E89</f>
        <v>0</v>
      </c>
      <c r="R50" s="338"/>
      <c r="S50" s="338">
        <f>+M_13!E89</f>
        <v>0</v>
      </c>
      <c r="T50" s="338"/>
      <c r="U50" s="338">
        <f>+M_15!E89</f>
        <v>0</v>
      </c>
      <c r="V50" s="338">
        <f>+M_16!E89</f>
        <v>0</v>
      </c>
      <c r="W50" s="338">
        <f>+M_17!E89</f>
        <v>0</v>
      </c>
      <c r="X50" s="338">
        <f>+M_18!E89</f>
        <v>0</v>
      </c>
      <c r="Y50" s="338">
        <f>+M_19!E89</f>
        <v>0</v>
      </c>
      <c r="Z50" s="338">
        <f>+M_20!E89</f>
        <v>0</v>
      </c>
      <c r="AB50" s="434" t="e">
        <f>+E50-'[3]Mtdo-Ppto RP'!$L55</f>
        <v>#REF!</v>
      </c>
    </row>
    <row r="51" spans="1:28" ht="16.5" x14ac:dyDescent="0.25">
      <c r="A51" s="338">
        <f t="shared" ref="A51:A56" si="8">+A50+0.01</f>
        <v>8.01</v>
      </c>
      <c r="B51" s="335">
        <f t="shared" si="2"/>
        <v>40</v>
      </c>
      <c r="C51" s="339" t="s">
        <v>391</v>
      </c>
      <c r="D51" s="337" t="s">
        <v>364</v>
      </c>
      <c r="E51" s="338">
        <f t="shared" ref="E51:E56" si="9">+SUM(G51:Z51)</f>
        <v>47</v>
      </c>
      <c r="F51" s="322"/>
      <c r="G51" s="338">
        <f>+M_01!E90</f>
        <v>1</v>
      </c>
      <c r="H51" s="338">
        <f>+M_02!E90</f>
        <v>1</v>
      </c>
      <c r="I51" s="338">
        <f>+M_03!E90</f>
        <v>1</v>
      </c>
      <c r="J51" s="338"/>
      <c r="K51" s="338"/>
      <c r="L51" s="338">
        <f>+M_06!E90</f>
        <v>1</v>
      </c>
      <c r="M51" s="338">
        <f>+M_07!E90</f>
        <v>4</v>
      </c>
      <c r="N51" s="338">
        <f>+M_08!E90</f>
        <v>2</v>
      </c>
      <c r="O51" s="338">
        <f>+M_09!E90</f>
        <v>0</v>
      </c>
      <c r="P51" s="338">
        <f>+M_10!E90</f>
        <v>1</v>
      </c>
      <c r="Q51" s="338">
        <f>+M_11!E90</f>
        <v>0</v>
      </c>
      <c r="R51" s="338"/>
      <c r="S51" s="338">
        <f>+M_13!E90</f>
        <v>1</v>
      </c>
      <c r="T51" s="338"/>
      <c r="U51" s="338">
        <f>+M_15!E90</f>
        <v>1</v>
      </c>
      <c r="V51" s="338">
        <f>+M_16!E90</f>
        <v>2</v>
      </c>
      <c r="W51" s="338">
        <f>+M_17!E90</f>
        <v>4</v>
      </c>
      <c r="X51" s="338">
        <f>+M_18!E90</f>
        <v>18</v>
      </c>
      <c r="Y51" s="338">
        <f>+M_19!E90</f>
        <v>2</v>
      </c>
      <c r="Z51" s="338">
        <f>+M_20!E90</f>
        <v>8</v>
      </c>
      <c r="AB51" s="434">
        <f>+E51-'[3]Mtdo-Ppto RP'!$L56</f>
        <v>1</v>
      </c>
    </row>
    <row r="52" spans="1:28" ht="16.5" x14ac:dyDescent="0.25">
      <c r="A52" s="338">
        <f t="shared" si="8"/>
        <v>8.02</v>
      </c>
      <c r="B52" s="335">
        <f t="shared" si="2"/>
        <v>41</v>
      </c>
      <c r="C52" s="339" t="s">
        <v>392</v>
      </c>
      <c r="D52" s="337" t="s">
        <v>364</v>
      </c>
      <c r="E52" s="338">
        <f t="shared" si="9"/>
        <v>40</v>
      </c>
      <c r="F52" s="322"/>
      <c r="G52" s="338">
        <f>+M_01!E91</f>
        <v>2</v>
      </c>
      <c r="H52" s="338">
        <f>+M_02!E91</f>
        <v>2</v>
      </c>
      <c r="I52" s="338">
        <f>+M_03!E91</f>
        <v>2</v>
      </c>
      <c r="J52" s="338"/>
      <c r="K52" s="338"/>
      <c r="L52" s="338">
        <f>+M_06!E91</f>
        <v>2</v>
      </c>
      <c r="M52" s="338">
        <f>+M_07!E91</f>
        <v>4</v>
      </c>
      <c r="N52" s="338">
        <f>+M_08!E91</f>
        <v>4</v>
      </c>
      <c r="O52" s="338">
        <f>+M_09!E91</f>
        <v>0</v>
      </c>
      <c r="P52" s="338">
        <f>+M_10!E91</f>
        <v>2</v>
      </c>
      <c r="Q52" s="338">
        <f>+M_11!E91</f>
        <v>0</v>
      </c>
      <c r="R52" s="338"/>
      <c r="S52" s="338">
        <f>+M_13!E91</f>
        <v>0</v>
      </c>
      <c r="T52" s="338"/>
      <c r="U52" s="338">
        <f>+M_15!E91</f>
        <v>2</v>
      </c>
      <c r="V52" s="338">
        <f>+M_16!E91</f>
        <v>4</v>
      </c>
      <c r="W52" s="338">
        <f>+M_17!E91</f>
        <v>4</v>
      </c>
      <c r="X52" s="338">
        <f>+M_18!E91</f>
        <v>4</v>
      </c>
      <c r="Y52" s="338">
        <f>+M_19!E91</f>
        <v>4</v>
      </c>
      <c r="Z52" s="338">
        <f>+M_20!E91</f>
        <v>4</v>
      </c>
      <c r="AB52" s="434">
        <f>+E52-'[3]Mtdo-Ppto RP'!$L57</f>
        <v>0</v>
      </c>
    </row>
    <row r="53" spans="1:28" ht="16.5" x14ac:dyDescent="0.25">
      <c r="A53" s="338">
        <f t="shared" si="8"/>
        <v>8.0299999999999994</v>
      </c>
      <c r="B53" s="335">
        <f t="shared" si="2"/>
        <v>42</v>
      </c>
      <c r="C53" s="339" t="s">
        <v>393</v>
      </c>
      <c r="D53" s="337" t="s">
        <v>146</v>
      </c>
      <c r="E53" s="338">
        <f t="shared" si="9"/>
        <v>227.5</v>
      </c>
      <c r="F53" s="322"/>
      <c r="G53" s="338">
        <f>+M_01!E92</f>
        <v>10</v>
      </c>
      <c r="H53" s="338">
        <f>+M_02!E92</f>
        <v>25</v>
      </c>
      <c r="I53" s="338">
        <f>+M_03!E92</f>
        <v>5</v>
      </c>
      <c r="J53" s="338"/>
      <c r="K53" s="338"/>
      <c r="L53" s="338">
        <f>+M_06!E92</f>
        <v>5</v>
      </c>
      <c r="M53" s="338">
        <f>+M_07!E92</f>
        <v>15</v>
      </c>
      <c r="N53" s="338">
        <f>+M_08!E92</f>
        <v>10</v>
      </c>
      <c r="O53" s="338">
        <f>+M_09!E92</f>
        <v>0</v>
      </c>
      <c r="P53" s="338">
        <f>+M_10!E92</f>
        <v>5</v>
      </c>
      <c r="Q53" s="338">
        <f>+M_11!E92</f>
        <v>0</v>
      </c>
      <c r="R53" s="338"/>
      <c r="S53" s="338">
        <f>+M_13!E92</f>
        <v>2.5</v>
      </c>
      <c r="T53" s="338"/>
      <c r="U53" s="338">
        <f>+M_15!E92</f>
        <v>5</v>
      </c>
      <c r="V53" s="338">
        <f>+M_16!E92</f>
        <v>15</v>
      </c>
      <c r="W53" s="338">
        <f>+M_17!E92</f>
        <v>15</v>
      </c>
      <c r="X53" s="338">
        <f>+M_18!E92</f>
        <v>70</v>
      </c>
      <c r="Y53" s="338">
        <f>+M_19!E92</f>
        <v>10</v>
      </c>
      <c r="Z53" s="338">
        <f>+M_20!E92</f>
        <v>35</v>
      </c>
      <c r="AB53" s="434">
        <f>+E53-'[3]Mtdo-Ppto RP'!$L58</f>
        <v>2.5</v>
      </c>
    </row>
    <row r="54" spans="1:28" ht="16.5" x14ac:dyDescent="0.25">
      <c r="A54" s="338">
        <f t="shared" si="8"/>
        <v>8.0399999999999991</v>
      </c>
      <c r="B54" s="335">
        <f t="shared" si="2"/>
        <v>43</v>
      </c>
      <c r="C54" s="339" t="s">
        <v>394</v>
      </c>
      <c r="D54" s="337" t="s">
        <v>364</v>
      </c>
      <c r="E54" s="338">
        <f t="shared" si="9"/>
        <v>22</v>
      </c>
      <c r="F54" s="322"/>
      <c r="G54" s="338">
        <f>+M_01!E93</f>
        <v>2</v>
      </c>
      <c r="H54" s="338">
        <f>+M_02!E93</f>
        <v>2</v>
      </c>
      <c r="I54" s="338">
        <f>+M_03!E93</f>
        <v>0</v>
      </c>
      <c r="J54" s="338"/>
      <c r="K54" s="338"/>
      <c r="L54" s="338">
        <f>+M_06!E93</f>
        <v>0</v>
      </c>
      <c r="M54" s="338">
        <f>+M_07!E93</f>
        <v>0</v>
      </c>
      <c r="N54" s="338">
        <f>+M_08!E93</f>
        <v>0</v>
      </c>
      <c r="O54" s="338">
        <f>+M_09!E93</f>
        <v>0</v>
      </c>
      <c r="P54" s="338">
        <f>+M_10!E93</f>
        <v>0</v>
      </c>
      <c r="Q54" s="338">
        <f>+M_11!E93</f>
        <v>1</v>
      </c>
      <c r="R54" s="338"/>
      <c r="S54" s="338">
        <f>+M_13!E93</f>
        <v>1</v>
      </c>
      <c r="T54" s="338"/>
      <c r="U54" s="338">
        <f>+M_15!E93</f>
        <v>0</v>
      </c>
      <c r="V54" s="338">
        <f>+M_16!E93</f>
        <v>4</v>
      </c>
      <c r="W54" s="338">
        <f>+M_17!E93</f>
        <v>0</v>
      </c>
      <c r="X54" s="338">
        <f>+M_18!E93</f>
        <v>8</v>
      </c>
      <c r="Y54" s="338">
        <f>+M_19!E93</f>
        <v>0</v>
      </c>
      <c r="Z54" s="338">
        <f>+M_20!E93</f>
        <v>4</v>
      </c>
      <c r="AB54" s="434">
        <f>+E54-'[3]Mtdo-Ppto RP'!$L59</f>
        <v>0</v>
      </c>
    </row>
    <row r="55" spans="1:28" s="188" customFormat="1" ht="16.5" x14ac:dyDescent="0.25">
      <c r="A55" s="340">
        <f t="shared" si="8"/>
        <v>8.0499999999999989</v>
      </c>
      <c r="B55" s="341">
        <f t="shared" si="2"/>
        <v>44</v>
      </c>
      <c r="C55" s="342" t="s">
        <v>529</v>
      </c>
      <c r="D55" s="343" t="s">
        <v>364</v>
      </c>
      <c r="E55" s="340">
        <f t="shared" si="9"/>
        <v>3</v>
      </c>
      <c r="F55" s="323"/>
      <c r="G55" s="340">
        <f>+M_01!E94</f>
        <v>0</v>
      </c>
      <c r="H55" s="340">
        <f>+M_02!E94</f>
        <v>3</v>
      </c>
      <c r="I55" s="340">
        <f>+M_03!E94</f>
        <v>0</v>
      </c>
      <c r="J55" s="340"/>
      <c r="K55" s="340"/>
      <c r="L55" s="340">
        <f>+M_06!E94</f>
        <v>0</v>
      </c>
      <c r="M55" s="340">
        <f>+M_07!E94</f>
        <v>0</v>
      </c>
      <c r="N55" s="340">
        <f>+M_08!E94</f>
        <v>0</v>
      </c>
      <c r="O55" s="340">
        <f>+M_09!E94</f>
        <v>0</v>
      </c>
      <c r="P55" s="340">
        <f>+M_10!E94</f>
        <v>0</v>
      </c>
      <c r="Q55" s="340">
        <f>+M_11!E94</f>
        <v>0</v>
      </c>
      <c r="R55" s="340"/>
      <c r="S55" s="340">
        <f>+M_13!E94</f>
        <v>0</v>
      </c>
      <c r="T55" s="340"/>
      <c r="U55" s="340">
        <f>+M_15!E94</f>
        <v>0</v>
      </c>
      <c r="V55" s="340">
        <f>+M_16!E94</f>
        <v>0</v>
      </c>
      <c r="W55" s="340">
        <f>+M_17!E94</f>
        <v>0</v>
      </c>
      <c r="X55" s="340">
        <f>+M_18!E94</f>
        <v>0</v>
      </c>
      <c r="Y55" s="340">
        <f>+M_19!E94</f>
        <v>0</v>
      </c>
      <c r="Z55" s="340">
        <f>+M_20!E94</f>
        <v>0</v>
      </c>
      <c r="AB55" s="434">
        <f>+E55-'[3]Mtdo-Ppto RP'!$L60</f>
        <v>0</v>
      </c>
    </row>
    <row r="56" spans="1:28" s="188" customFormat="1" ht="16.5" x14ac:dyDescent="0.25">
      <c r="A56" s="340">
        <f t="shared" si="8"/>
        <v>8.0599999999999987</v>
      </c>
      <c r="B56" s="341">
        <f t="shared" si="2"/>
        <v>45</v>
      </c>
      <c r="C56" s="342" t="s">
        <v>530</v>
      </c>
      <c r="D56" s="343" t="s">
        <v>146</v>
      </c>
      <c r="E56" s="340">
        <f t="shared" si="9"/>
        <v>13.799999999999999</v>
      </c>
      <c r="F56" s="323"/>
      <c r="G56" s="340">
        <f>+M_01!E95</f>
        <v>1.2</v>
      </c>
      <c r="H56" s="340">
        <f>+M_02!E95</f>
        <v>1.2</v>
      </c>
      <c r="I56" s="340">
        <f>+M_03!E95</f>
        <v>0</v>
      </c>
      <c r="J56" s="340"/>
      <c r="K56" s="340"/>
      <c r="L56" s="340">
        <f>+M_06!E95</f>
        <v>0</v>
      </c>
      <c r="M56" s="340">
        <f>+M_07!E95</f>
        <v>0</v>
      </c>
      <c r="N56" s="340">
        <f>+M_08!E95</f>
        <v>0</v>
      </c>
      <c r="O56" s="340">
        <f>+M_09!E95</f>
        <v>0</v>
      </c>
      <c r="P56" s="340">
        <f>+M_10!E95</f>
        <v>0</v>
      </c>
      <c r="Q56" s="340">
        <f>+M_11!E95</f>
        <v>0.6</v>
      </c>
      <c r="R56" s="340"/>
      <c r="S56" s="340">
        <f>+M_13!E95</f>
        <v>1.2</v>
      </c>
      <c r="T56" s="340"/>
      <c r="U56" s="340">
        <f>+M_15!E95</f>
        <v>0</v>
      </c>
      <c r="V56" s="340">
        <f>+M_16!E95</f>
        <v>2.4</v>
      </c>
      <c r="W56" s="340">
        <f>+M_17!E95</f>
        <v>0</v>
      </c>
      <c r="X56" s="340">
        <f>+M_18!E95</f>
        <v>4.8</v>
      </c>
      <c r="Y56" s="340">
        <f>+M_19!E95</f>
        <v>0</v>
      </c>
      <c r="Z56" s="340">
        <f>+M_20!E95</f>
        <v>2.4</v>
      </c>
      <c r="AB56" s="434">
        <f>+E56-'[3]Mtdo-Ppto RP'!$L61</f>
        <v>0</v>
      </c>
    </row>
    <row r="57" spans="1:28" ht="16.5" x14ac:dyDescent="0.25">
      <c r="A57" s="345"/>
      <c r="B57" s="341">
        <f t="shared" si="2"/>
        <v>46</v>
      </c>
      <c r="C57" s="346"/>
      <c r="D57" s="337"/>
      <c r="E57" s="337"/>
      <c r="F57" s="322"/>
      <c r="G57" s="338">
        <f>+M_01!E96</f>
        <v>0</v>
      </c>
      <c r="H57" s="338">
        <f>+M_02!E96</f>
        <v>0</v>
      </c>
      <c r="I57" s="338">
        <f>+M_03!E96</f>
        <v>0</v>
      </c>
      <c r="J57" s="338"/>
      <c r="K57" s="338"/>
      <c r="L57" s="338">
        <f>+M_06!E96</f>
        <v>0</v>
      </c>
      <c r="M57" s="338">
        <f>+M_07!E96</f>
        <v>0</v>
      </c>
      <c r="N57" s="338">
        <f>+M_08!E96</f>
        <v>0</v>
      </c>
      <c r="O57" s="338">
        <f>+M_09!E96</f>
        <v>0</v>
      </c>
      <c r="P57" s="338">
        <f>+M_10!E96</f>
        <v>0</v>
      </c>
      <c r="Q57" s="338">
        <f>+M_11!E96</f>
        <v>0</v>
      </c>
      <c r="R57" s="338"/>
      <c r="S57" s="338">
        <f>+M_13!E96</f>
        <v>0</v>
      </c>
      <c r="T57" s="338"/>
      <c r="U57" s="338">
        <f>+M_15!E96</f>
        <v>0</v>
      </c>
      <c r="V57" s="338">
        <f>+M_16!E96</f>
        <v>0</v>
      </c>
      <c r="W57" s="338">
        <f>+M_17!E96</f>
        <v>0</v>
      </c>
      <c r="X57" s="338">
        <f>+M_18!E96</f>
        <v>0</v>
      </c>
      <c r="Y57" s="338">
        <f>+M_19!E96</f>
        <v>0</v>
      </c>
      <c r="Z57" s="338">
        <f>+M_20!E96</f>
        <v>0</v>
      </c>
      <c r="AB57" s="434" t="e">
        <f>+E57-'[3]Mtdo-Ppto RP'!$L62</f>
        <v>#REF!</v>
      </c>
    </row>
    <row r="58" spans="1:28" ht="16.5" x14ac:dyDescent="0.25">
      <c r="A58" s="334">
        <f>1+A50</f>
        <v>9</v>
      </c>
      <c r="B58" s="335">
        <f t="shared" si="2"/>
        <v>47</v>
      </c>
      <c r="C58" s="336" t="s">
        <v>395</v>
      </c>
      <c r="D58" s="337"/>
      <c r="E58" s="337"/>
      <c r="F58" s="322"/>
      <c r="G58" s="338">
        <f>+M_01!E97</f>
        <v>0</v>
      </c>
      <c r="H58" s="338">
        <f>+M_02!E97</f>
        <v>0</v>
      </c>
      <c r="I58" s="338">
        <f>+M_03!E97</f>
        <v>0</v>
      </c>
      <c r="J58" s="338"/>
      <c r="K58" s="338"/>
      <c r="L58" s="338">
        <f>+M_06!E97</f>
        <v>0</v>
      </c>
      <c r="M58" s="338">
        <f>+M_07!E97</f>
        <v>0</v>
      </c>
      <c r="N58" s="338">
        <f>+M_08!E97</f>
        <v>0</v>
      </c>
      <c r="O58" s="338">
        <f>+M_09!E97</f>
        <v>0</v>
      </c>
      <c r="P58" s="338">
        <f>+M_10!E97</f>
        <v>0</v>
      </c>
      <c r="Q58" s="338">
        <f>+M_11!E97</f>
        <v>0</v>
      </c>
      <c r="R58" s="338"/>
      <c r="S58" s="338">
        <f>+M_13!E97</f>
        <v>0</v>
      </c>
      <c r="T58" s="338"/>
      <c r="U58" s="338">
        <f>+M_15!E97</f>
        <v>0</v>
      </c>
      <c r="V58" s="338">
        <f>+M_16!E97</f>
        <v>0</v>
      </c>
      <c r="W58" s="338">
        <f>+M_17!E97</f>
        <v>0</v>
      </c>
      <c r="X58" s="338">
        <f>+M_18!E97</f>
        <v>0</v>
      </c>
      <c r="Y58" s="338">
        <f>+M_19!E97</f>
        <v>0</v>
      </c>
      <c r="Z58" s="338">
        <f>+M_20!E97</f>
        <v>0</v>
      </c>
      <c r="AB58" s="434" t="e">
        <f>+E58-'[3]Mtdo-Ppto RP'!$L63</f>
        <v>#REF!</v>
      </c>
    </row>
    <row r="59" spans="1:28" ht="16.5" x14ac:dyDescent="0.25">
      <c r="A59" s="338">
        <f>A58+0.01</f>
        <v>9.01</v>
      </c>
      <c r="B59" s="335">
        <f t="shared" si="2"/>
        <v>48</v>
      </c>
      <c r="C59" s="339" t="s">
        <v>396</v>
      </c>
      <c r="D59" s="337" t="s">
        <v>146</v>
      </c>
      <c r="E59" s="338">
        <f>+SUM(G59:Z59)</f>
        <v>431.5</v>
      </c>
      <c r="F59" s="322"/>
      <c r="G59" s="338">
        <f>+M_01!E98</f>
        <v>23</v>
      </c>
      <c r="H59" s="338">
        <f>+M_02!E98</f>
        <v>23</v>
      </c>
      <c r="I59" s="338">
        <f>+M_03!E98</f>
        <v>23</v>
      </c>
      <c r="J59" s="338"/>
      <c r="K59" s="338"/>
      <c r="L59" s="338">
        <f>+M_06!E98</f>
        <v>23</v>
      </c>
      <c r="M59" s="338">
        <f>+M_07!E98</f>
        <v>30.6</v>
      </c>
      <c r="N59" s="338">
        <f>+M_08!E98</f>
        <v>28.4</v>
      </c>
      <c r="O59" s="338">
        <f>+M_09!E98</f>
        <v>0</v>
      </c>
      <c r="P59" s="338">
        <f>+M_10!E98</f>
        <v>23</v>
      </c>
      <c r="Q59" s="338">
        <f>+M_11!E98</f>
        <v>23</v>
      </c>
      <c r="R59" s="338"/>
      <c r="S59" s="338">
        <f>+M_13!E98</f>
        <v>24</v>
      </c>
      <c r="T59" s="338"/>
      <c r="U59" s="338">
        <f>+M_15!E98</f>
        <v>23</v>
      </c>
      <c r="V59" s="338">
        <f>+M_16!E98</f>
        <v>32.5</v>
      </c>
      <c r="W59" s="338">
        <f>+M_17!E98</f>
        <v>30</v>
      </c>
      <c r="X59" s="338">
        <f>+M_18!E98</f>
        <v>57.5</v>
      </c>
      <c r="Y59" s="338">
        <f>+M_19!E98</f>
        <v>27.5</v>
      </c>
      <c r="Z59" s="338">
        <f>+M_20!E98</f>
        <v>40</v>
      </c>
      <c r="AB59" s="434">
        <f>+E59-'[3]Mtdo-Ppto RP'!$L64</f>
        <v>0</v>
      </c>
    </row>
    <row r="60" spans="1:28" ht="16.5" x14ac:dyDescent="0.25">
      <c r="A60" s="334"/>
      <c r="B60" s="335">
        <f t="shared" si="2"/>
        <v>49</v>
      </c>
      <c r="C60" s="346"/>
      <c r="D60" s="337"/>
      <c r="E60" s="337"/>
      <c r="F60" s="322"/>
      <c r="G60" s="338">
        <f>+M_01!E99</f>
        <v>0</v>
      </c>
      <c r="H60" s="338">
        <f>+M_02!E99</f>
        <v>0</v>
      </c>
      <c r="I60" s="338">
        <f>+M_03!E99</f>
        <v>0</v>
      </c>
      <c r="J60" s="338"/>
      <c r="K60" s="338"/>
      <c r="L60" s="338">
        <f>+M_06!E99</f>
        <v>0</v>
      </c>
      <c r="M60" s="338">
        <f>+M_07!E99</f>
        <v>0</v>
      </c>
      <c r="N60" s="338">
        <f>+M_08!E99</f>
        <v>0</v>
      </c>
      <c r="O60" s="338">
        <f>+M_09!E99</f>
        <v>0</v>
      </c>
      <c r="P60" s="338">
        <f>+M_10!E99</f>
        <v>0</v>
      </c>
      <c r="Q60" s="338">
        <f>+M_11!E99</f>
        <v>0</v>
      </c>
      <c r="R60" s="338"/>
      <c r="S60" s="338">
        <f>+M_13!E99</f>
        <v>0</v>
      </c>
      <c r="T60" s="338"/>
      <c r="U60" s="338">
        <f>+M_15!E99</f>
        <v>0</v>
      </c>
      <c r="V60" s="338">
        <f>+M_16!E99</f>
        <v>0</v>
      </c>
      <c r="W60" s="338">
        <f>+M_17!E99</f>
        <v>0</v>
      </c>
      <c r="X60" s="338">
        <f>+M_18!E99</f>
        <v>0</v>
      </c>
      <c r="Y60" s="338">
        <f>+M_19!E99</f>
        <v>0</v>
      </c>
      <c r="Z60" s="338">
        <f>+M_20!E99</f>
        <v>0</v>
      </c>
      <c r="AB60" s="434" t="e">
        <f>+E60-'[3]Mtdo-Ppto RP'!$L65</f>
        <v>#REF!</v>
      </c>
    </row>
    <row r="61" spans="1:28" ht="16.5" x14ac:dyDescent="0.25">
      <c r="A61" s="334">
        <f>1+A58</f>
        <v>10</v>
      </c>
      <c r="B61" s="335">
        <f t="shared" si="2"/>
        <v>50</v>
      </c>
      <c r="C61" s="336" t="s">
        <v>397</v>
      </c>
      <c r="D61" s="337"/>
      <c r="E61" s="337"/>
      <c r="F61" s="322"/>
      <c r="G61" s="338">
        <f>+M_01!E100</f>
        <v>0</v>
      </c>
      <c r="H61" s="338">
        <f>+M_02!E100</f>
        <v>0</v>
      </c>
      <c r="I61" s="338">
        <f>+M_03!E100</f>
        <v>0</v>
      </c>
      <c r="J61" s="338"/>
      <c r="K61" s="338"/>
      <c r="L61" s="338">
        <f>+M_06!E100</f>
        <v>0</v>
      </c>
      <c r="M61" s="338">
        <f>+M_07!E100</f>
        <v>0</v>
      </c>
      <c r="N61" s="338">
        <f>+M_08!E100</f>
        <v>0</v>
      </c>
      <c r="O61" s="338">
        <f>+M_09!E100</f>
        <v>0</v>
      </c>
      <c r="P61" s="338">
        <f>+M_10!E100</f>
        <v>0</v>
      </c>
      <c r="Q61" s="338">
        <f>+M_11!E100</f>
        <v>0</v>
      </c>
      <c r="R61" s="338"/>
      <c r="S61" s="338">
        <f>+M_13!E100</f>
        <v>0</v>
      </c>
      <c r="T61" s="338"/>
      <c r="U61" s="338">
        <f>+M_15!E100</f>
        <v>0</v>
      </c>
      <c r="V61" s="338">
        <f>+M_16!E100</f>
        <v>0</v>
      </c>
      <c r="W61" s="338">
        <f>+M_17!E100</f>
        <v>0</v>
      </c>
      <c r="X61" s="338">
        <f>+M_18!E100</f>
        <v>0</v>
      </c>
      <c r="Y61" s="338">
        <f>+M_19!E100</f>
        <v>0</v>
      </c>
      <c r="Z61" s="338">
        <f>+M_20!E100</f>
        <v>0</v>
      </c>
      <c r="AB61" s="434" t="e">
        <f>+E61-'[3]Mtdo-Ppto RP'!$L66</f>
        <v>#REF!</v>
      </c>
    </row>
    <row r="62" spans="1:28" ht="16.5" x14ac:dyDescent="0.25">
      <c r="A62" s="338">
        <f t="shared" ref="A62:A79" si="10">+A61+0.01</f>
        <v>10.01</v>
      </c>
      <c r="B62" s="335">
        <f t="shared" si="2"/>
        <v>51</v>
      </c>
      <c r="C62" s="339" t="s">
        <v>398</v>
      </c>
      <c r="D62" s="337" t="s">
        <v>364</v>
      </c>
      <c r="E62" s="338">
        <f t="shared" ref="E62:E79" si="11">+SUM(G62:Z62)</f>
        <v>20</v>
      </c>
      <c r="F62" s="322"/>
      <c r="G62" s="338">
        <f>+M_01!E101</f>
        <v>1</v>
      </c>
      <c r="H62" s="338">
        <f>+M_02!E101</f>
        <v>1</v>
      </c>
      <c r="I62" s="338">
        <f>+M_03!E101</f>
        <v>1</v>
      </c>
      <c r="J62" s="338"/>
      <c r="K62" s="338"/>
      <c r="L62" s="338">
        <f>+M_06!E101</f>
        <v>1</v>
      </c>
      <c r="M62" s="338">
        <f>+M_07!E101</f>
        <v>7</v>
      </c>
      <c r="N62" s="338">
        <f>+M_08!E101</f>
        <v>5</v>
      </c>
      <c r="O62" s="338">
        <f>+M_09!E101</f>
        <v>0</v>
      </c>
      <c r="P62" s="338">
        <f>+M_10!E101</f>
        <v>1</v>
      </c>
      <c r="Q62" s="338">
        <f>+M_11!E101</f>
        <v>1</v>
      </c>
      <c r="R62" s="338"/>
      <c r="S62" s="338">
        <f>+M_13!E101</f>
        <v>1</v>
      </c>
      <c r="T62" s="338"/>
      <c r="U62" s="338">
        <f>+M_15!E101</f>
        <v>1</v>
      </c>
      <c r="V62" s="338">
        <f>+M_16!E101</f>
        <v>0</v>
      </c>
      <c r="W62" s="338">
        <f>+M_17!E101</f>
        <v>0</v>
      </c>
      <c r="X62" s="338">
        <f>+M_18!E101</f>
        <v>0</v>
      </c>
      <c r="Y62" s="338">
        <f>+M_19!E101</f>
        <v>0</v>
      </c>
      <c r="Z62" s="338">
        <f>+M_20!E101</f>
        <v>0</v>
      </c>
      <c r="AB62" s="434">
        <f>+E62-'[3]Mtdo-Ppto RP'!$L67</f>
        <v>0</v>
      </c>
    </row>
    <row r="63" spans="1:28" ht="16.5" x14ac:dyDescent="0.25">
      <c r="A63" s="338">
        <f t="shared" si="10"/>
        <v>10.02</v>
      </c>
      <c r="B63" s="335">
        <f t="shared" si="2"/>
        <v>52</v>
      </c>
      <c r="C63" s="339" t="s">
        <v>399</v>
      </c>
      <c r="D63" s="337" t="s">
        <v>364</v>
      </c>
      <c r="E63" s="338">
        <f t="shared" si="11"/>
        <v>15</v>
      </c>
      <c r="F63" s="322"/>
      <c r="G63" s="338">
        <f>+M_01!E102</f>
        <v>1</v>
      </c>
      <c r="H63" s="338">
        <f>+M_02!E102</f>
        <v>1</v>
      </c>
      <c r="I63" s="338">
        <f>+M_03!E102</f>
        <v>1</v>
      </c>
      <c r="J63" s="338"/>
      <c r="K63" s="338"/>
      <c r="L63" s="338">
        <f>+M_06!E102</f>
        <v>1</v>
      </c>
      <c r="M63" s="338">
        <f>+M_07!E102</f>
        <v>4</v>
      </c>
      <c r="N63" s="338">
        <f>+M_08!E102</f>
        <v>3</v>
      </c>
      <c r="O63" s="338">
        <f>+M_09!E102</f>
        <v>0</v>
      </c>
      <c r="P63" s="338">
        <f>+M_10!E102</f>
        <v>1</v>
      </c>
      <c r="Q63" s="338">
        <f>+M_11!E102</f>
        <v>1</v>
      </c>
      <c r="R63" s="338"/>
      <c r="S63" s="338">
        <f>+M_13!E102</f>
        <v>1</v>
      </c>
      <c r="T63" s="338"/>
      <c r="U63" s="338">
        <f>+M_15!E102</f>
        <v>1</v>
      </c>
      <c r="V63" s="338">
        <f>+M_16!E102</f>
        <v>0</v>
      </c>
      <c r="W63" s="338">
        <f>+M_17!E102</f>
        <v>0</v>
      </c>
      <c r="X63" s="338">
        <f>+M_18!E102</f>
        <v>0</v>
      </c>
      <c r="Y63" s="338">
        <f>+M_19!E102</f>
        <v>0</v>
      </c>
      <c r="Z63" s="338">
        <f>+M_20!E102</f>
        <v>0</v>
      </c>
      <c r="AB63" s="434">
        <f>+E63-'[3]Mtdo-Ppto RP'!$L68</f>
        <v>0</v>
      </c>
    </row>
    <row r="64" spans="1:28" ht="16.5" x14ac:dyDescent="0.25">
      <c r="A64" s="338">
        <f t="shared" si="10"/>
        <v>10.029999999999999</v>
      </c>
      <c r="B64" s="335">
        <f t="shared" si="2"/>
        <v>53</v>
      </c>
      <c r="C64" s="339" t="s">
        <v>400</v>
      </c>
      <c r="D64" s="337" t="s">
        <v>364</v>
      </c>
      <c r="E64" s="338">
        <f t="shared" si="11"/>
        <v>25</v>
      </c>
      <c r="F64" s="322"/>
      <c r="G64" s="338">
        <f>+M_01!E103</f>
        <v>6</v>
      </c>
      <c r="H64" s="338">
        <f>+M_02!E103</f>
        <v>9</v>
      </c>
      <c r="I64" s="338">
        <f>+M_03!E103</f>
        <v>2</v>
      </c>
      <c r="J64" s="338"/>
      <c r="K64" s="338"/>
      <c r="L64" s="338">
        <f>+M_06!E103</f>
        <v>2</v>
      </c>
      <c r="M64" s="338">
        <f>+M_07!E103</f>
        <v>0</v>
      </c>
      <c r="N64" s="338">
        <f>+M_08!E103</f>
        <v>0</v>
      </c>
      <c r="O64" s="338">
        <f>+M_09!E103</f>
        <v>0</v>
      </c>
      <c r="P64" s="338">
        <f>+M_10!E103</f>
        <v>2</v>
      </c>
      <c r="Q64" s="338">
        <f>+M_11!E103</f>
        <v>0</v>
      </c>
      <c r="R64" s="338"/>
      <c r="S64" s="338">
        <f>+M_13!E103</f>
        <v>2</v>
      </c>
      <c r="T64" s="338"/>
      <c r="U64" s="338">
        <f>+M_15!E103</f>
        <v>2</v>
      </c>
      <c r="V64" s="338">
        <f>+M_16!E103</f>
        <v>0</v>
      </c>
      <c r="W64" s="338">
        <f>+M_17!E103</f>
        <v>0</v>
      </c>
      <c r="X64" s="338">
        <f>+M_18!E103</f>
        <v>0</v>
      </c>
      <c r="Y64" s="338">
        <f>+M_19!E103</f>
        <v>0</v>
      </c>
      <c r="Z64" s="338">
        <f>+M_20!E103</f>
        <v>0</v>
      </c>
      <c r="AB64" s="434">
        <f>+E64-'[3]Mtdo-Ppto RP'!$L69</f>
        <v>2</v>
      </c>
    </row>
    <row r="65" spans="1:28" ht="16.5" x14ac:dyDescent="0.25">
      <c r="A65" s="338">
        <f t="shared" si="10"/>
        <v>10.039999999999999</v>
      </c>
      <c r="B65" s="335">
        <f t="shared" si="2"/>
        <v>54</v>
      </c>
      <c r="C65" s="339" t="s">
        <v>401</v>
      </c>
      <c r="D65" s="337" t="s">
        <v>364</v>
      </c>
      <c r="E65" s="338">
        <f t="shared" si="11"/>
        <v>30</v>
      </c>
      <c r="F65" s="322"/>
      <c r="G65" s="338">
        <f>+M_01!E104</f>
        <v>2</v>
      </c>
      <c r="H65" s="338">
        <f>+M_02!E104</f>
        <v>2</v>
      </c>
      <c r="I65" s="338">
        <f>+M_03!E104</f>
        <v>2</v>
      </c>
      <c r="J65" s="338"/>
      <c r="K65" s="338"/>
      <c r="L65" s="338">
        <f>+M_06!E104</f>
        <v>2</v>
      </c>
      <c r="M65" s="338">
        <f>+M_07!E104</f>
        <v>2</v>
      </c>
      <c r="N65" s="338">
        <f>+M_08!E104</f>
        <v>2</v>
      </c>
      <c r="O65" s="338">
        <f>+M_09!E104</f>
        <v>0</v>
      </c>
      <c r="P65" s="338">
        <f>+M_10!E104</f>
        <v>2</v>
      </c>
      <c r="Q65" s="338">
        <f>+M_11!E104</f>
        <v>2</v>
      </c>
      <c r="R65" s="338"/>
      <c r="S65" s="338">
        <f>+M_13!E104</f>
        <v>2</v>
      </c>
      <c r="T65" s="338"/>
      <c r="U65" s="338">
        <f>+M_15!E104</f>
        <v>2</v>
      </c>
      <c r="V65" s="338">
        <f>+M_16!E104</f>
        <v>2</v>
      </c>
      <c r="W65" s="338">
        <f>+M_17!E104</f>
        <v>2</v>
      </c>
      <c r="X65" s="338">
        <f>+M_18!E104</f>
        <v>2</v>
      </c>
      <c r="Y65" s="338">
        <f>+M_19!E104</f>
        <v>2</v>
      </c>
      <c r="Z65" s="338">
        <f>+M_20!E104</f>
        <v>2</v>
      </c>
      <c r="AB65" s="434">
        <f>+E65-'[3]Mtdo-Ppto RP'!$L70</f>
        <v>0</v>
      </c>
    </row>
    <row r="66" spans="1:28" ht="16.5" x14ac:dyDescent="0.25">
      <c r="A66" s="338">
        <f t="shared" si="10"/>
        <v>10.049999999999999</v>
      </c>
      <c r="B66" s="335">
        <f t="shared" si="2"/>
        <v>55</v>
      </c>
      <c r="C66" s="339" t="s">
        <v>402</v>
      </c>
      <c r="D66" s="337" t="s">
        <v>364</v>
      </c>
      <c r="E66" s="338">
        <f t="shared" si="11"/>
        <v>15</v>
      </c>
      <c r="F66" s="322"/>
      <c r="G66" s="338">
        <f>+M_01!E105</f>
        <v>1</v>
      </c>
      <c r="H66" s="338">
        <f>+M_02!E105</f>
        <v>1</v>
      </c>
      <c r="I66" s="338">
        <f>+M_03!E105</f>
        <v>1</v>
      </c>
      <c r="J66" s="338"/>
      <c r="K66" s="338"/>
      <c r="L66" s="338">
        <f>+M_06!E105</f>
        <v>1</v>
      </c>
      <c r="M66" s="338">
        <f>+M_07!E105</f>
        <v>4</v>
      </c>
      <c r="N66" s="338">
        <f>+M_08!E105</f>
        <v>3</v>
      </c>
      <c r="O66" s="338">
        <f>+M_09!E105</f>
        <v>0</v>
      </c>
      <c r="P66" s="338">
        <f>+M_10!E105</f>
        <v>1</v>
      </c>
      <c r="Q66" s="338">
        <f>+M_11!E105</f>
        <v>1</v>
      </c>
      <c r="R66" s="338"/>
      <c r="S66" s="338">
        <f>+M_13!E105</f>
        <v>1</v>
      </c>
      <c r="T66" s="338"/>
      <c r="U66" s="338">
        <f>+M_15!E105</f>
        <v>1</v>
      </c>
      <c r="V66" s="338">
        <f>+M_16!E105</f>
        <v>0</v>
      </c>
      <c r="W66" s="338">
        <f>+M_17!E105</f>
        <v>0</v>
      </c>
      <c r="X66" s="338">
        <f>+M_18!E105</f>
        <v>0</v>
      </c>
      <c r="Y66" s="338">
        <f>+M_19!E105</f>
        <v>0</v>
      </c>
      <c r="Z66" s="338">
        <f>+M_20!E105</f>
        <v>0</v>
      </c>
      <c r="AB66" s="434">
        <f>+E66-'[3]Mtdo-Ppto RP'!$L71</f>
        <v>0</v>
      </c>
    </row>
    <row r="67" spans="1:28" ht="16.5" x14ac:dyDescent="0.25">
      <c r="A67" s="338">
        <f t="shared" si="10"/>
        <v>10.059999999999999</v>
      </c>
      <c r="B67" s="335">
        <f t="shared" si="2"/>
        <v>56</v>
      </c>
      <c r="C67" s="339" t="s">
        <v>403</v>
      </c>
      <c r="D67" s="337" t="s">
        <v>364</v>
      </c>
      <c r="E67" s="338">
        <f t="shared" si="11"/>
        <v>7</v>
      </c>
      <c r="F67" s="322"/>
      <c r="G67" s="338">
        <f>+M_01!E106</f>
        <v>2</v>
      </c>
      <c r="H67" s="338">
        <f>+M_02!E106</f>
        <v>2</v>
      </c>
      <c r="I67" s="338">
        <f>+M_03!E106</f>
        <v>0</v>
      </c>
      <c r="J67" s="338"/>
      <c r="K67" s="338"/>
      <c r="L67" s="338">
        <f>+M_06!E106</f>
        <v>0</v>
      </c>
      <c r="M67" s="338">
        <f>+M_07!E106</f>
        <v>0</v>
      </c>
      <c r="N67" s="338">
        <f>+M_08!E106</f>
        <v>0</v>
      </c>
      <c r="O67" s="338">
        <f>+M_09!E106</f>
        <v>0</v>
      </c>
      <c r="P67" s="338">
        <f>+M_10!E106</f>
        <v>0</v>
      </c>
      <c r="Q67" s="338">
        <f>+M_11!E106</f>
        <v>1</v>
      </c>
      <c r="R67" s="338"/>
      <c r="S67" s="338">
        <f>+M_13!E106</f>
        <v>2</v>
      </c>
      <c r="T67" s="338"/>
      <c r="U67" s="338">
        <f>+M_15!E106</f>
        <v>0</v>
      </c>
      <c r="V67" s="338">
        <f>+M_16!E106</f>
        <v>0</v>
      </c>
      <c r="W67" s="338">
        <f>+M_17!E106</f>
        <v>0</v>
      </c>
      <c r="X67" s="338">
        <f>+M_18!E106</f>
        <v>0</v>
      </c>
      <c r="Y67" s="338">
        <f>+M_19!E106</f>
        <v>0</v>
      </c>
      <c r="Z67" s="338">
        <f>+M_20!E106</f>
        <v>0</v>
      </c>
      <c r="AB67" s="434">
        <f>+E67-'[3]Mtdo-Ppto RP'!$L72</f>
        <v>0</v>
      </c>
    </row>
    <row r="68" spans="1:28" ht="16.5" x14ac:dyDescent="0.25">
      <c r="A68" s="338">
        <f t="shared" si="10"/>
        <v>10.069999999999999</v>
      </c>
      <c r="B68" s="335">
        <f t="shared" si="2"/>
        <v>57</v>
      </c>
      <c r="C68" s="339" t="s">
        <v>404</v>
      </c>
      <c r="D68" s="337" t="s">
        <v>364</v>
      </c>
      <c r="E68" s="338">
        <f t="shared" si="11"/>
        <v>60</v>
      </c>
      <c r="F68" s="322"/>
      <c r="G68" s="338">
        <f>+M_01!E107</f>
        <v>0</v>
      </c>
      <c r="H68" s="338">
        <f>+M_02!E107</f>
        <v>0</v>
      </c>
      <c r="I68" s="338">
        <f>+M_03!E107</f>
        <v>0</v>
      </c>
      <c r="J68" s="338"/>
      <c r="K68" s="338"/>
      <c r="L68" s="338">
        <f>+M_06!E107</f>
        <v>0</v>
      </c>
      <c r="M68" s="338">
        <f>+M_07!E107</f>
        <v>0</v>
      </c>
      <c r="N68" s="338">
        <f>+M_08!E107</f>
        <v>0</v>
      </c>
      <c r="O68" s="338">
        <f>+M_09!E107</f>
        <v>0</v>
      </c>
      <c r="P68" s="338">
        <f>+M_10!E107</f>
        <v>0</v>
      </c>
      <c r="Q68" s="338">
        <f>+M_11!E107</f>
        <v>0</v>
      </c>
      <c r="R68" s="338"/>
      <c r="S68" s="338">
        <f>+M_13!E107</f>
        <v>0</v>
      </c>
      <c r="T68" s="338"/>
      <c r="U68" s="338">
        <f>+M_15!E107</f>
        <v>0</v>
      </c>
      <c r="V68" s="338">
        <f>+M_16!E107</f>
        <v>8</v>
      </c>
      <c r="W68" s="338">
        <f>+M_17!E107</f>
        <v>6</v>
      </c>
      <c r="X68" s="338">
        <f>+M_18!E107</f>
        <v>28</v>
      </c>
      <c r="Y68" s="338">
        <f>+M_19!E107</f>
        <v>4</v>
      </c>
      <c r="Z68" s="338">
        <f>+M_20!E107</f>
        <v>14</v>
      </c>
      <c r="AB68" s="434">
        <f>+E68-'[3]Mtdo-Ppto RP'!$L73</f>
        <v>0</v>
      </c>
    </row>
    <row r="69" spans="1:28" ht="16.5" x14ac:dyDescent="0.25">
      <c r="A69" s="338">
        <f t="shared" si="10"/>
        <v>10.079999999999998</v>
      </c>
      <c r="B69" s="335">
        <f t="shared" si="2"/>
        <v>58</v>
      </c>
      <c r="C69" s="339" t="s">
        <v>405</v>
      </c>
      <c r="D69" s="337" t="s">
        <v>364</v>
      </c>
      <c r="E69" s="338">
        <f t="shared" si="11"/>
        <v>0</v>
      </c>
      <c r="F69" s="322"/>
      <c r="G69" s="338">
        <f>+M_01!E108</f>
        <v>0</v>
      </c>
      <c r="H69" s="338">
        <f>+M_02!E108</f>
        <v>0</v>
      </c>
      <c r="I69" s="338">
        <f>+M_03!E108</f>
        <v>0</v>
      </c>
      <c r="J69" s="338"/>
      <c r="K69" s="338"/>
      <c r="L69" s="338">
        <f>+M_06!E108</f>
        <v>0</v>
      </c>
      <c r="M69" s="338">
        <f>+M_07!E108</f>
        <v>0</v>
      </c>
      <c r="N69" s="338">
        <f>+M_08!E108</f>
        <v>0</v>
      </c>
      <c r="O69" s="338">
        <f>+M_09!E108</f>
        <v>0</v>
      </c>
      <c r="P69" s="338">
        <f>+M_10!E108</f>
        <v>0</v>
      </c>
      <c r="Q69" s="338">
        <f>+M_11!E108</f>
        <v>0</v>
      </c>
      <c r="R69" s="338"/>
      <c r="S69" s="338">
        <f>+M_13!E108</f>
        <v>0</v>
      </c>
      <c r="T69" s="338"/>
      <c r="U69" s="338">
        <f>+M_15!E108</f>
        <v>0</v>
      </c>
      <c r="V69" s="338">
        <f>+M_16!E108</f>
        <v>0</v>
      </c>
      <c r="W69" s="338">
        <f>+M_17!E108</f>
        <v>0</v>
      </c>
      <c r="X69" s="338">
        <f>+M_18!E108</f>
        <v>0</v>
      </c>
      <c r="Y69" s="338">
        <f>+M_19!E108</f>
        <v>0</v>
      </c>
      <c r="Z69" s="338">
        <f>+M_20!E108</f>
        <v>0</v>
      </c>
      <c r="AB69" s="434">
        <f>+E69-'[3]Mtdo-Ppto RP'!$L74</f>
        <v>0</v>
      </c>
    </row>
    <row r="70" spans="1:28" ht="16.5" x14ac:dyDescent="0.25">
      <c r="A70" s="338">
        <f t="shared" si="10"/>
        <v>10.089999999999998</v>
      </c>
      <c r="B70" s="335">
        <f t="shared" si="2"/>
        <v>59</v>
      </c>
      <c r="C70" s="339" t="s">
        <v>406</v>
      </c>
      <c r="D70" s="337" t="s">
        <v>364</v>
      </c>
      <c r="E70" s="338">
        <f t="shared" si="11"/>
        <v>20</v>
      </c>
      <c r="F70" s="322"/>
      <c r="G70" s="338">
        <f>+M_01!E109</f>
        <v>1</v>
      </c>
      <c r="H70" s="338">
        <f>+M_02!E109</f>
        <v>1</v>
      </c>
      <c r="I70" s="338">
        <f>+M_03!E109</f>
        <v>1</v>
      </c>
      <c r="J70" s="338"/>
      <c r="K70" s="338"/>
      <c r="L70" s="338">
        <f>+M_06!E109</f>
        <v>1</v>
      </c>
      <c r="M70" s="338">
        <f>+M_07!E109</f>
        <v>7</v>
      </c>
      <c r="N70" s="338">
        <f>+M_08!E109</f>
        <v>5</v>
      </c>
      <c r="O70" s="338">
        <f>+M_09!E109</f>
        <v>0</v>
      </c>
      <c r="P70" s="338">
        <f>+M_10!E109</f>
        <v>1</v>
      </c>
      <c r="Q70" s="338">
        <f>+M_11!E109</f>
        <v>1</v>
      </c>
      <c r="R70" s="338"/>
      <c r="S70" s="338">
        <f>+M_13!E109</f>
        <v>1</v>
      </c>
      <c r="T70" s="338"/>
      <c r="U70" s="338">
        <f>+M_15!E109</f>
        <v>1</v>
      </c>
      <c r="V70" s="338">
        <f>+M_16!E109</f>
        <v>0</v>
      </c>
      <c r="W70" s="338">
        <f>+M_17!E109</f>
        <v>0</v>
      </c>
      <c r="X70" s="338">
        <f>+M_18!E109</f>
        <v>0</v>
      </c>
      <c r="Y70" s="338">
        <f>+M_19!E109</f>
        <v>0</v>
      </c>
      <c r="Z70" s="338">
        <f>+M_20!E109</f>
        <v>0</v>
      </c>
      <c r="AB70" s="434">
        <f>+E70-'[3]Mtdo-Ppto RP'!$L75</f>
        <v>0</v>
      </c>
    </row>
    <row r="71" spans="1:28" ht="16.5" x14ac:dyDescent="0.25">
      <c r="A71" s="338">
        <f t="shared" si="10"/>
        <v>10.099999999999998</v>
      </c>
      <c r="B71" s="335">
        <f t="shared" si="2"/>
        <v>60</v>
      </c>
      <c r="C71" s="339" t="s">
        <v>407</v>
      </c>
      <c r="D71" s="337" t="s">
        <v>364</v>
      </c>
      <c r="E71" s="338">
        <f t="shared" si="11"/>
        <v>149</v>
      </c>
      <c r="F71" s="322"/>
      <c r="G71" s="338">
        <f>+M_01!E110</f>
        <v>3</v>
      </c>
      <c r="H71" s="338">
        <f>+M_02!E110</f>
        <v>9</v>
      </c>
      <c r="I71" s="338">
        <f>+M_03!E110</f>
        <v>3</v>
      </c>
      <c r="J71" s="338"/>
      <c r="K71" s="338"/>
      <c r="L71" s="338">
        <f>+M_06!E110</f>
        <v>3</v>
      </c>
      <c r="M71" s="338">
        <f>+M_07!E110</f>
        <v>10</v>
      </c>
      <c r="N71" s="338">
        <f>+M_08!E110</f>
        <v>7</v>
      </c>
      <c r="O71" s="338">
        <f>+M_09!E110</f>
        <v>0</v>
      </c>
      <c r="P71" s="338">
        <f>+M_10!E110</f>
        <v>3</v>
      </c>
      <c r="Q71" s="338">
        <f>+M_11!E110</f>
        <v>3</v>
      </c>
      <c r="R71" s="338"/>
      <c r="S71" s="338">
        <f>+M_13!E110</f>
        <v>3</v>
      </c>
      <c r="T71" s="338"/>
      <c r="U71" s="338">
        <f>+M_15!E110</f>
        <v>3</v>
      </c>
      <c r="V71" s="338">
        <f>+M_16!E110</f>
        <v>18</v>
      </c>
      <c r="W71" s="338">
        <f>+M_17!E110</f>
        <v>8</v>
      </c>
      <c r="X71" s="338">
        <f>+M_18!E110</f>
        <v>46</v>
      </c>
      <c r="Y71" s="338">
        <f>+M_19!E110</f>
        <v>6</v>
      </c>
      <c r="Z71" s="338">
        <f>+M_20!E110</f>
        <v>24</v>
      </c>
      <c r="AB71" s="434">
        <f>+E71-'[3]Mtdo-Ppto RP'!$L76</f>
        <v>0</v>
      </c>
    </row>
    <row r="72" spans="1:28" ht="16.5" x14ac:dyDescent="0.25">
      <c r="A72" s="338">
        <f t="shared" si="10"/>
        <v>10.109999999999998</v>
      </c>
      <c r="B72" s="335">
        <f t="shared" si="2"/>
        <v>61</v>
      </c>
      <c r="C72" s="339" t="s">
        <v>408</v>
      </c>
      <c r="D72" s="337" t="s">
        <v>364</v>
      </c>
      <c r="E72" s="338">
        <f t="shared" si="11"/>
        <v>212</v>
      </c>
      <c r="F72" s="322"/>
      <c r="G72" s="338">
        <f>+M_01!E111</f>
        <v>14</v>
      </c>
      <c r="H72" s="338">
        <f>+M_02!E111</f>
        <v>20</v>
      </c>
      <c r="I72" s="338">
        <f>+M_03!E111</f>
        <v>6</v>
      </c>
      <c r="J72" s="338"/>
      <c r="K72" s="338"/>
      <c r="L72" s="338">
        <f>+M_06!E111</f>
        <v>6</v>
      </c>
      <c r="M72" s="338">
        <f>+M_07!E111</f>
        <v>10</v>
      </c>
      <c r="N72" s="338">
        <f>+M_08!E111</f>
        <v>8</v>
      </c>
      <c r="O72" s="338">
        <f>+M_09!E111</f>
        <v>0</v>
      </c>
      <c r="P72" s="338">
        <f>+M_10!E111</f>
        <v>6</v>
      </c>
      <c r="Q72" s="338">
        <f>+M_11!E111</f>
        <v>6</v>
      </c>
      <c r="R72" s="338"/>
      <c r="S72" s="338">
        <f>+M_13!E111</f>
        <v>10</v>
      </c>
      <c r="T72" s="338"/>
      <c r="U72" s="338">
        <f>+M_15!E111</f>
        <v>6</v>
      </c>
      <c r="V72" s="338">
        <f>+M_16!E111</f>
        <v>16</v>
      </c>
      <c r="W72" s="338">
        <f>+M_17!E111</f>
        <v>12</v>
      </c>
      <c r="X72" s="338">
        <f>+M_18!E111</f>
        <v>56</v>
      </c>
      <c r="Y72" s="338">
        <f>+M_19!E111</f>
        <v>8</v>
      </c>
      <c r="Z72" s="338">
        <f>+M_20!E111</f>
        <v>28</v>
      </c>
      <c r="AB72" s="434">
        <f>+E72-'[3]Mtdo-Ppto RP'!$L77</f>
        <v>2</v>
      </c>
    </row>
    <row r="73" spans="1:28" ht="16.5" x14ac:dyDescent="0.25">
      <c r="A73" s="338">
        <f t="shared" si="10"/>
        <v>10.119999999999997</v>
      </c>
      <c r="B73" s="335">
        <f t="shared" si="2"/>
        <v>62</v>
      </c>
      <c r="C73" s="339" t="s">
        <v>409</v>
      </c>
      <c r="D73" s="337" t="s">
        <v>410</v>
      </c>
      <c r="E73" s="338">
        <f t="shared" si="11"/>
        <v>17</v>
      </c>
      <c r="F73" s="322"/>
      <c r="G73" s="338">
        <f>+M_01!E112</f>
        <v>1</v>
      </c>
      <c r="H73" s="338">
        <f>+M_02!E112</f>
        <v>1</v>
      </c>
      <c r="I73" s="338">
        <f>+M_03!E112</f>
        <v>1</v>
      </c>
      <c r="J73" s="338"/>
      <c r="K73" s="338"/>
      <c r="L73" s="338">
        <f>+M_06!E112</f>
        <v>1</v>
      </c>
      <c r="M73" s="338">
        <f>+M_07!E112</f>
        <v>1</v>
      </c>
      <c r="N73" s="338">
        <f>+M_08!E112</f>
        <v>1</v>
      </c>
      <c r="O73" s="338">
        <f>+M_09!E112</f>
        <v>1</v>
      </c>
      <c r="P73" s="338">
        <f>+M_10!E112</f>
        <v>1</v>
      </c>
      <c r="Q73" s="338">
        <f>+M_11!E112</f>
        <v>1</v>
      </c>
      <c r="R73" s="338"/>
      <c r="S73" s="338">
        <f>+M_13!E112</f>
        <v>1</v>
      </c>
      <c r="T73" s="338"/>
      <c r="U73" s="338">
        <f>+M_15!E112</f>
        <v>1</v>
      </c>
      <c r="V73" s="338">
        <f>+M_16!E112</f>
        <v>1</v>
      </c>
      <c r="W73" s="338">
        <f>+M_17!E112</f>
        <v>1</v>
      </c>
      <c r="X73" s="338">
        <f>+M_18!E112</f>
        <v>2</v>
      </c>
      <c r="Y73" s="338">
        <f>+M_19!E112</f>
        <v>1</v>
      </c>
      <c r="Z73" s="338">
        <f>+M_20!E112</f>
        <v>1</v>
      </c>
      <c r="AB73" s="434">
        <f>+E73-'[3]Mtdo-Ppto RP'!$L78</f>
        <v>0</v>
      </c>
    </row>
    <row r="74" spans="1:28" ht="16.5" x14ac:dyDescent="0.25">
      <c r="A74" s="338">
        <f t="shared" si="10"/>
        <v>10.129999999999997</v>
      </c>
      <c r="B74" s="335">
        <f t="shared" si="2"/>
        <v>63</v>
      </c>
      <c r="C74" s="339" t="s">
        <v>411</v>
      </c>
      <c r="D74" s="337" t="s">
        <v>364</v>
      </c>
      <c r="E74" s="338">
        <f t="shared" si="11"/>
        <v>0</v>
      </c>
      <c r="F74" s="322"/>
      <c r="G74" s="338">
        <f>+M_01!E113</f>
        <v>0</v>
      </c>
      <c r="H74" s="338">
        <f>+M_02!E113</f>
        <v>0</v>
      </c>
      <c r="I74" s="338">
        <f>+M_03!E113</f>
        <v>0</v>
      </c>
      <c r="J74" s="338"/>
      <c r="K74" s="338"/>
      <c r="L74" s="338">
        <f>+M_06!E113</f>
        <v>0</v>
      </c>
      <c r="M74" s="338">
        <f>+M_07!E113</f>
        <v>0</v>
      </c>
      <c r="N74" s="338">
        <f>+M_08!E113</f>
        <v>0</v>
      </c>
      <c r="O74" s="338">
        <f>+M_09!E113</f>
        <v>0</v>
      </c>
      <c r="P74" s="338">
        <f>+M_10!E113</f>
        <v>0</v>
      </c>
      <c r="Q74" s="338">
        <f>+M_11!E113</f>
        <v>0</v>
      </c>
      <c r="R74" s="338"/>
      <c r="S74" s="338">
        <f>+M_13!E113</f>
        <v>0</v>
      </c>
      <c r="T74" s="338"/>
      <c r="U74" s="338">
        <f>+M_15!E113</f>
        <v>0</v>
      </c>
      <c r="V74" s="338">
        <f>+M_16!E113</f>
        <v>0</v>
      </c>
      <c r="W74" s="338">
        <f>+M_17!E113</f>
        <v>0</v>
      </c>
      <c r="X74" s="338">
        <f>+M_18!E113</f>
        <v>0</v>
      </c>
      <c r="Y74" s="338">
        <f>+M_19!E113</f>
        <v>0</v>
      </c>
      <c r="Z74" s="338">
        <f>+M_20!E113</f>
        <v>0</v>
      </c>
      <c r="AB74" s="434">
        <f>+E74-'[3]Mtdo-Ppto RP'!$L79</f>
        <v>0</v>
      </c>
    </row>
    <row r="75" spans="1:28" ht="16.5" x14ac:dyDescent="0.25">
      <c r="A75" s="338">
        <f t="shared" si="10"/>
        <v>10.139999999999997</v>
      </c>
      <c r="B75" s="335">
        <f t="shared" si="2"/>
        <v>64</v>
      </c>
      <c r="C75" s="339" t="s">
        <v>412</v>
      </c>
      <c r="D75" s="337" t="s">
        <v>364</v>
      </c>
      <c r="E75" s="338">
        <f t="shared" si="11"/>
        <v>0</v>
      </c>
      <c r="F75" s="322"/>
      <c r="G75" s="338">
        <f>+M_01!E114</f>
        <v>0</v>
      </c>
      <c r="H75" s="338">
        <f>+M_02!E114</f>
        <v>0</v>
      </c>
      <c r="I75" s="338">
        <f>+M_03!E114</f>
        <v>0</v>
      </c>
      <c r="J75" s="338"/>
      <c r="K75" s="338"/>
      <c r="L75" s="338">
        <f>+M_06!E114</f>
        <v>0</v>
      </c>
      <c r="M75" s="338">
        <f>+M_07!E114</f>
        <v>0</v>
      </c>
      <c r="N75" s="338">
        <f>+M_08!E114</f>
        <v>0</v>
      </c>
      <c r="O75" s="338">
        <f>+M_09!E114</f>
        <v>0</v>
      </c>
      <c r="P75" s="338">
        <f>+M_10!E114</f>
        <v>0</v>
      </c>
      <c r="Q75" s="338">
        <f>+M_11!E114</f>
        <v>0</v>
      </c>
      <c r="R75" s="338"/>
      <c r="S75" s="338">
        <f>+M_13!E114</f>
        <v>0</v>
      </c>
      <c r="T75" s="338"/>
      <c r="U75" s="338">
        <f>+M_15!E114</f>
        <v>0</v>
      </c>
      <c r="V75" s="338">
        <f>+M_16!E114</f>
        <v>0</v>
      </c>
      <c r="W75" s="338">
        <f>+M_17!E114</f>
        <v>0</v>
      </c>
      <c r="X75" s="338">
        <f>+M_18!E114</f>
        <v>0</v>
      </c>
      <c r="Y75" s="338">
        <f>+M_19!E114</f>
        <v>0</v>
      </c>
      <c r="Z75" s="338">
        <f>+M_20!E114</f>
        <v>0</v>
      </c>
      <c r="AB75" s="434">
        <f>+E75-'[3]Mtdo-Ppto RP'!$L80</f>
        <v>0</v>
      </c>
    </row>
    <row r="76" spans="1:28" ht="16.5" x14ac:dyDescent="0.25">
      <c r="A76" s="338">
        <f t="shared" si="10"/>
        <v>10.149999999999997</v>
      </c>
      <c r="B76" s="335">
        <f t="shared" si="2"/>
        <v>65</v>
      </c>
      <c r="C76" s="339" t="s">
        <v>413</v>
      </c>
      <c r="D76" s="337" t="s">
        <v>364</v>
      </c>
      <c r="E76" s="338">
        <f t="shared" si="11"/>
        <v>0</v>
      </c>
      <c r="F76" s="322"/>
      <c r="G76" s="338">
        <f>+M_01!E115</f>
        <v>0</v>
      </c>
      <c r="H76" s="338">
        <f>+M_02!E115</f>
        <v>0</v>
      </c>
      <c r="I76" s="338">
        <f>+M_03!E115</f>
        <v>0</v>
      </c>
      <c r="J76" s="338"/>
      <c r="K76" s="338"/>
      <c r="L76" s="338">
        <f>+M_06!E115</f>
        <v>0</v>
      </c>
      <c r="M76" s="338">
        <f>+M_07!E115</f>
        <v>0</v>
      </c>
      <c r="N76" s="338">
        <f>+M_08!E115</f>
        <v>0</v>
      </c>
      <c r="O76" s="338">
        <f>+M_09!E115</f>
        <v>0</v>
      </c>
      <c r="P76" s="338">
        <f>+M_10!E115</f>
        <v>0</v>
      </c>
      <c r="Q76" s="338">
        <f>+M_11!E115</f>
        <v>0</v>
      </c>
      <c r="R76" s="338"/>
      <c r="S76" s="338">
        <f>+M_13!E115</f>
        <v>0</v>
      </c>
      <c r="T76" s="338"/>
      <c r="U76" s="338">
        <f>+M_15!E115</f>
        <v>0</v>
      </c>
      <c r="V76" s="338">
        <f>+M_16!E115</f>
        <v>0</v>
      </c>
      <c r="W76" s="338">
        <f>+M_17!E115</f>
        <v>0</v>
      </c>
      <c r="X76" s="338">
        <f>+M_18!E115</f>
        <v>0</v>
      </c>
      <c r="Y76" s="338">
        <f>+M_19!E115</f>
        <v>0</v>
      </c>
      <c r="Z76" s="338">
        <f>+M_20!E115</f>
        <v>0</v>
      </c>
      <c r="AB76" s="434">
        <f>+E76-'[3]Mtdo-Ppto RP'!$L81</f>
        <v>0</v>
      </c>
    </row>
    <row r="77" spans="1:28" s="188" customFormat="1" ht="16.5" x14ac:dyDescent="0.25">
      <c r="A77" s="340">
        <f t="shared" si="10"/>
        <v>10.159999999999997</v>
      </c>
      <c r="B77" s="341">
        <f t="shared" si="2"/>
        <v>66</v>
      </c>
      <c r="C77" s="342" t="s">
        <v>630</v>
      </c>
      <c r="D77" s="343" t="s">
        <v>364</v>
      </c>
      <c r="E77" s="340">
        <f t="shared" si="11"/>
        <v>6</v>
      </c>
      <c r="F77" s="323"/>
      <c r="G77" s="340">
        <f>+M_01!E116</f>
        <v>0</v>
      </c>
      <c r="H77" s="340">
        <f>+M_02!E116</f>
        <v>6</v>
      </c>
      <c r="I77" s="340">
        <f>+M_03!E116</f>
        <v>0</v>
      </c>
      <c r="J77" s="340"/>
      <c r="K77" s="340"/>
      <c r="L77" s="340">
        <f>+M_06!E116</f>
        <v>0</v>
      </c>
      <c r="M77" s="340">
        <f>+M_07!E116</f>
        <v>0</v>
      </c>
      <c r="N77" s="340">
        <f>+M_08!E116</f>
        <v>0</v>
      </c>
      <c r="O77" s="340">
        <f>+M_09!E116</f>
        <v>0</v>
      </c>
      <c r="P77" s="340">
        <f>+M_10!E116</f>
        <v>0</v>
      </c>
      <c r="Q77" s="340">
        <f>+M_11!E116</f>
        <v>0</v>
      </c>
      <c r="R77" s="340"/>
      <c r="S77" s="340">
        <f>+M_13!E116</f>
        <v>0</v>
      </c>
      <c r="T77" s="340"/>
      <c r="U77" s="340">
        <f>+M_15!E116</f>
        <v>0</v>
      </c>
      <c r="V77" s="340">
        <f>+M_16!E116</f>
        <v>0</v>
      </c>
      <c r="W77" s="340">
        <f>+M_17!E116</f>
        <v>0</v>
      </c>
      <c r="X77" s="340">
        <f>+M_18!E116</f>
        <v>0</v>
      </c>
      <c r="Y77" s="340">
        <f>+M_19!E116</f>
        <v>0</v>
      </c>
      <c r="Z77" s="340">
        <f>+M_20!E116</f>
        <v>0</v>
      </c>
      <c r="AB77" s="434">
        <f>+E77-'[3]Mtdo-Ppto RP'!$L82</f>
        <v>0</v>
      </c>
    </row>
    <row r="78" spans="1:28" s="188" customFormat="1" ht="16.5" x14ac:dyDescent="0.25">
      <c r="A78" s="340">
        <f t="shared" si="10"/>
        <v>10.169999999999996</v>
      </c>
      <c r="B78" s="341">
        <f t="shared" ref="B78:B141" si="12">+B77+1</f>
        <v>67</v>
      </c>
      <c r="C78" s="342" t="s">
        <v>549</v>
      </c>
      <c r="D78" s="343" t="s">
        <v>364</v>
      </c>
      <c r="E78" s="340">
        <f t="shared" si="11"/>
        <v>6</v>
      </c>
      <c r="F78" s="323"/>
      <c r="G78" s="340">
        <f>+M_01!E117</f>
        <v>0</v>
      </c>
      <c r="H78" s="340">
        <f>+M_02!E117</f>
        <v>6</v>
      </c>
      <c r="I78" s="340">
        <f>+M_03!E117</f>
        <v>0</v>
      </c>
      <c r="J78" s="340"/>
      <c r="K78" s="340"/>
      <c r="L78" s="340">
        <f>+M_06!E117</f>
        <v>0</v>
      </c>
      <c r="M78" s="340">
        <f>+M_07!E117</f>
        <v>0</v>
      </c>
      <c r="N78" s="340">
        <f>+M_08!E117</f>
        <v>0</v>
      </c>
      <c r="O78" s="340">
        <f>+M_09!E117</f>
        <v>0</v>
      </c>
      <c r="P78" s="340">
        <f>+M_10!E117</f>
        <v>0</v>
      </c>
      <c r="Q78" s="340">
        <f>+M_11!E117</f>
        <v>0</v>
      </c>
      <c r="R78" s="340"/>
      <c r="S78" s="340">
        <f>+M_13!E117</f>
        <v>0</v>
      </c>
      <c r="T78" s="340"/>
      <c r="U78" s="340">
        <f>+M_15!E117</f>
        <v>0</v>
      </c>
      <c r="V78" s="340">
        <f>+M_16!E117</f>
        <v>0</v>
      </c>
      <c r="W78" s="340">
        <f>+M_17!E117</f>
        <v>0</v>
      </c>
      <c r="X78" s="340">
        <f>+M_18!E117</f>
        <v>0</v>
      </c>
      <c r="Y78" s="340">
        <f>+M_19!E117</f>
        <v>0</v>
      </c>
      <c r="Z78" s="340">
        <f>+M_20!E117</f>
        <v>0</v>
      </c>
      <c r="AB78" s="434">
        <f>+E78-'[3]Mtdo-Ppto RP'!$L83</f>
        <v>0</v>
      </c>
    </row>
    <row r="79" spans="1:28" s="188" customFormat="1" ht="16.5" x14ac:dyDescent="0.25">
      <c r="A79" s="340">
        <f t="shared" si="10"/>
        <v>10.179999999999996</v>
      </c>
      <c r="B79" s="341">
        <f t="shared" si="12"/>
        <v>68</v>
      </c>
      <c r="C79" s="342" t="s">
        <v>631</v>
      </c>
      <c r="D79" s="343" t="s">
        <v>364</v>
      </c>
      <c r="E79" s="340">
        <f t="shared" si="11"/>
        <v>6</v>
      </c>
      <c r="F79" s="323"/>
      <c r="G79" s="340">
        <f>+M_01!E118</f>
        <v>0</v>
      </c>
      <c r="H79" s="340">
        <f>+M_02!E118</f>
        <v>6</v>
      </c>
      <c r="I79" s="340">
        <f>+M_03!E118</f>
        <v>0</v>
      </c>
      <c r="J79" s="340"/>
      <c r="K79" s="340"/>
      <c r="L79" s="340">
        <f>+M_06!E118</f>
        <v>0</v>
      </c>
      <c r="M79" s="340">
        <f>+M_07!E118</f>
        <v>0</v>
      </c>
      <c r="N79" s="340">
        <f>+M_08!E118</f>
        <v>0</v>
      </c>
      <c r="O79" s="340">
        <f>+M_09!E118</f>
        <v>0</v>
      </c>
      <c r="P79" s="340">
        <f>+M_10!E118</f>
        <v>0</v>
      </c>
      <c r="Q79" s="340">
        <f>+M_11!E118</f>
        <v>0</v>
      </c>
      <c r="R79" s="340"/>
      <c r="S79" s="340">
        <f>+M_13!E118</f>
        <v>0</v>
      </c>
      <c r="T79" s="340"/>
      <c r="U79" s="340">
        <f>+M_15!E118</f>
        <v>0</v>
      </c>
      <c r="V79" s="340">
        <f>+M_16!E118</f>
        <v>0</v>
      </c>
      <c r="W79" s="340">
        <f>+M_17!E118</f>
        <v>0</v>
      </c>
      <c r="X79" s="340">
        <f>+M_18!E118</f>
        <v>0</v>
      </c>
      <c r="Y79" s="340">
        <f>+M_19!E118</f>
        <v>0</v>
      </c>
      <c r="Z79" s="340">
        <f>+M_20!E118</f>
        <v>0</v>
      </c>
      <c r="AB79" s="434">
        <f>+E79-'[3]Mtdo-Ppto RP'!$L84</f>
        <v>0</v>
      </c>
    </row>
    <row r="80" spans="1:28" ht="16.5" x14ac:dyDescent="0.25">
      <c r="A80" s="345"/>
      <c r="B80" s="341">
        <f t="shared" si="12"/>
        <v>69</v>
      </c>
      <c r="C80" s="346"/>
      <c r="D80" s="337"/>
      <c r="E80" s="337"/>
      <c r="F80" s="322"/>
      <c r="G80" s="338">
        <f>+M_01!E119</f>
        <v>0</v>
      </c>
      <c r="H80" s="338">
        <f>+M_02!E119</f>
        <v>0</v>
      </c>
      <c r="I80" s="338">
        <f>+M_03!E119</f>
        <v>0</v>
      </c>
      <c r="J80" s="338"/>
      <c r="K80" s="338"/>
      <c r="L80" s="338">
        <f>+M_06!E119</f>
        <v>0</v>
      </c>
      <c r="M80" s="338">
        <f>+M_07!E119</f>
        <v>0</v>
      </c>
      <c r="N80" s="338">
        <f>+M_08!E119</f>
        <v>0</v>
      </c>
      <c r="O80" s="338">
        <f>+M_09!E119</f>
        <v>0</v>
      </c>
      <c r="P80" s="338">
        <f>+M_10!E119</f>
        <v>0</v>
      </c>
      <c r="Q80" s="338">
        <f>+M_11!E119</f>
        <v>0</v>
      </c>
      <c r="R80" s="338"/>
      <c r="S80" s="338">
        <f>+M_13!E119</f>
        <v>0</v>
      </c>
      <c r="T80" s="338"/>
      <c r="U80" s="338">
        <f>+M_15!E119</f>
        <v>0</v>
      </c>
      <c r="V80" s="338">
        <f>+M_16!E119</f>
        <v>0</v>
      </c>
      <c r="W80" s="338">
        <f>+M_17!E119</f>
        <v>0</v>
      </c>
      <c r="X80" s="338">
        <f>+M_18!E119</f>
        <v>0</v>
      </c>
      <c r="Y80" s="338">
        <f>+M_19!E119</f>
        <v>0</v>
      </c>
      <c r="Z80" s="338">
        <f>+M_20!E119</f>
        <v>0</v>
      </c>
      <c r="AB80" s="434" t="e">
        <f>+E80-'[3]Mtdo-Ppto RP'!$L85</f>
        <v>#REF!</v>
      </c>
    </row>
    <row r="81" spans="1:28" ht="16.5" x14ac:dyDescent="0.25">
      <c r="A81" s="334">
        <f>1+A61</f>
        <v>11</v>
      </c>
      <c r="B81" s="335">
        <f t="shared" si="12"/>
        <v>70</v>
      </c>
      <c r="C81" s="336" t="s">
        <v>414</v>
      </c>
      <c r="D81" s="337"/>
      <c r="E81" s="337"/>
      <c r="F81" s="322"/>
      <c r="G81" s="338">
        <f>+M_01!E120</f>
        <v>0</v>
      </c>
      <c r="H81" s="338">
        <f>+M_02!E120</f>
        <v>0</v>
      </c>
      <c r="I81" s="338">
        <f>+M_03!E120</f>
        <v>0</v>
      </c>
      <c r="J81" s="338"/>
      <c r="K81" s="338"/>
      <c r="L81" s="338">
        <f>+M_06!E120</f>
        <v>0</v>
      </c>
      <c r="M81" s="338">
        <f>+M_07!E120</f>
        <v>0</v>
      </c>
      <c r="N81" s="338">
        <f>+M_08!E120</f>
        <v>0</v>
      </c>
      <c r="O81" s="338">
        <f>+M_09!E120</f>
        <v>0</v>
      </c>
      <c r="P81" s="338">
        <f>+M_10!E120</f>
        <v>0</v>
      </c>
      <c r="Q81" s="338">
        <f>+M_11!E120</f>
        <v>0</v>
      </c>
      <c r="R81" s="338"/>
      <c r="S81" s="338">
        <f>+M_13!E120</f>
        <v>0</v>
      </c>
      <c r="T81" s="338"/>
      <c r="U81" s="338">
        <f>+M_15!E120</f>
        <v>0</v>
      </c>
      <c r="V81" s="338">
        <f>+M_16!E120</f>
        <v>0</v>
      </c>
      <c r="W81" s="338">
        <f>+M_17!E120</f>
        <v>0</v>
      </c>
      <c r="X81" s="338">
        <f>+M_18!E120</f>
        <v>0</v>
      </c>
      <c r="Y81" s="338">
        <f>+M_19!E120</f>
        <v>0</v>
      </c>
      <c r="Z81" s="338">
        <f>+M_20!E120</f>
        <v>0</v>
      </c>
      <c r="AB81" s="434" t="e">
        <f>+E81-'[3]Mtdo-Ppto RP'!$L86</f>
        <v>#REF!</v>
      </c>
    </row>
    <row r="82" spans="1:28" ht="16.5" x14ac:dyDescent="0.25">
      <c r="A82" s="338">
        <f t="shared" ref="A82:A93" si="13">+A81+0.01</f>
        <v>11.01</v>
      </c>
      <c r="B82" s="335">
        <f t="shared" si="12"/>
        <v>71</v>
      </c>
      <c r="C82" s="339" t="s">
        <v>415</v>
      </c>
      <c r="D82" s="337" t="s">
        <v>146</v>
      </c>
      <c r="E82" s="338">
        <f t="shared" ref="E82:E92" si="14">+SUM(G82:Z82)</f>
        <v>0</v>
      </c>
      <c r="F82" s="322"/>
      <c r="G82" s="338"/>
      <c r="H82" s="338"/>
      <c r="I82" s="338"/>
      <c r="J82" s="338"/>
      <c r="K82" s="338"/>
      <c r="L82" s="338"/>
      <c r="M82" s="338"/>
      <c r="N82" s="338"/>
      <c r="O82" s="338"/>
      <c r="P82" s="338"/>
      <c r="Q82" s="338"/>
      <c r="R82" s="338"/>
      <c r="S82" s="338"/>
      <c r="T82" s="338"/>
      <c r="U82" s="338"/>
      <c r="V82" s="338"/>
      <c r="W82" s="338"/>
      <c r="X82" s="338"/>
      <c r="Y82" s="338"/>
      <c r="Z82" s="338"/>
      <c r="AB82" s="434">
        <f>+E82-'[3]Mtdo-Ppto RP'!$L87</f>
        <v>-212</v>
      </c>
    </row>
    <row r="83" spans="1:28" ht="16.5" x14ac:dyDescent="0.25">
      <c r="A83" s="338">
        <f t="shared" si="13"/>
        <v>11.02</v>
      </c>
      <c r="B83" s="335">
        <f t="shared" si="12"/>
        <v>72</v>
      </c>
      <c r="C83" s="339" t="s">
        <v>416</v>
      </c>
      <c r="D83" s="337" t="s">
        <v>364</v>
      </c>
      <c r="E83" s="338">
        <f t="shared" si="14"/>
        <v>14</v>
      </c>
      <c r="F83" s="322"/>
      <c r="G83" s="338">
        <f>+M_01!E122</f>
        <v>2</v>
      </c>
      <c r="H83" s="338">
        <f>+M_02!E122</f>
        <v>3</v>
      </c>
      <c r="I83" s="338">
        <f>+M_03!E122</f>
        <v>0</v>
      </c>
      <c r="J83" s="338"/>
      <c r="K83" s="338"/>
      <c r="L83" s="338">
        <f>+M_06!E122</f>
        <v>0</v>
      </c>
      <c r="M83" s="338">
        <f>+M_07!E122</f>
        <v>0</v>
      </c>
      <c r="N83" s="338">
        <f>+M_08!E122</f>
        <v>0</v>
      </c>
      <c r="O83" s="338">
        <f>+M_09!E122</f>
        <v>0</v>
      </c>
      <c r="P83" s="338">
        <f>+M_10!E122</f>
        <v>0</v>
      </c>
      <c r="Q83" s="338">
        <f>+M_11!E122</f>
        <v>0</v>
      </c>
      <c r="R83" s="338"/>
      <c r="S83" s="338">
        <f>+M_13!E122</f>
        <v>0</v>
      </c>
      <c r="T83" s="338"/>
      <c r="U83" s="338">
        <f>+M_15!E122</f>
        <v>0</v>
      </c>
      <c r="V83" s="338">
        <f>+M_16!E122</f>
        <v>2</v>
      </c>
      <c r="W83" s="338">
        <f>+M_17!E122</f>
        <v>1</v>
      </c>
      <c r="X83" s="338">
        <f>+M_18!E122</f>
        <v>4</v>
      </c>
      <c r="Y83" s="338">
        <f>+M_19!E122</f>
        <v>0</v>
      </c>
      <c r="Z83" s="338">
        <f>+M_20!E122</f>
        <v>2</v>
      </c>
      <c r="AB83" s="434">
        <f>+E83-'[3]Mtdo-Ppto RP'!$L88</f>
        <v>0</v>
      </c>
    </row>
    <row r="84" spans="1:28" ht="16.5" x14ac:dyDescent="0.25">
      <c r="A84" s="338">
        <f t="shared" si="13"/>
        <v>11.03</v>
      </c>
      <c r="B84" s="335">
        <f t="shared" si="12"/>
        <v>73</v>
      </c>
      <c r="C84" s="339" t="s">
        <v>417</v>
      </c>
      <c r="D84" s="337" t="s">
        <v>364</v>
      </c>
      <c r="E84" s="338">
        <f t="shared" si="14"/>
        <v>72</v>
      </c>
      <c r="F84" s="322"/>
      <c r="G84" s="338">
        <f>+M_01!E123</f>
        <v>8</v>
      </c>
      <c r="H84" s="338">
        <f>+M_02!E123</f>
        <v>12</v>
      </c>
      <c r="I84" s="338">
        <f>+M_03!E123</f>
        <v>0</v>
      </c>
      <c r="J84" s="338"/>
      <c r="K84" s="338"/>
      <c r="L84" s="338">
        <f>+M_06!E123</f>
        <v>0</v>
      </c>
      <c r="M84" s="338">
        <f>+M_07!E123</f>
        <v>0</v>
      </c>
      <c r="N84" s="338">
        <f>+M_08!E123</f>
        <v>0</v>
      </c>
      <c r="O84" s="338">
        <f>+M_09!E123</f>
        <v>0</v>
      </c>
      <c r="P84" s="338">
        <f>+M_10!E123</f>
        <v>0</v>
      </c>
      <c r="Q84" s="338">
        <f>+M_11!E123</f>
        <v>0</v>
      </c>
      <c r="R84" s="338"/>
      <c r="S84" s="338">
        <f>+M_13!E123</f>
        <v>0</v>
      </c>
      <c r="T84" s="338"/>
      <c r="U84" s="338">
        <f>+M_15!E123</f>
        <v>0</v>
      </c>
      <c r="V84" s="338">
        <f>+M_16!E123</f>
        <v>12</v>
      </c>
      <c r="W84" s="338">
        <f>+M_17!E123</f>
        <v>4</v>
      </c>
      <c r="X84" s="338">
        <f>+M_18!E123</f>
        <v>24</v>
      </c>
      <c r="Y84" s="338">
        <f>+M_19!E123</f>
        <v>0</v>
      </c>
      <c r="Z84" s="338">
        <f>+M_20!E123</f>
        <v>12</v>
      </c>
      <c r="AB84" s="434">
        <f>+E84-'[3]Mtdo-Ppto RP'!$L89</f>
        <v>0</v>
      </c>
    </row>
    <row r="85" spans="1:28" ht="16.5" x14ac:dyDescent="0.25">
      <c r="A85" s="338">
        <f t="shared" si="13"/>
        <v>11.04</v>
      </c>
      <c r="B85" s="335">
        <f t="shared" si="12"/>
        <v>74</v>
      </c>
      <c r="C85" s="339" t="s">
        <v>418</v>
      </c>
      <c r="D85" s="337" t="s">
        <v>146</v>
      </c>
      <c r="E85" s="338">
        <f t="shared" si="14"/>
        <v>21</v>
      </c>
      <c r="F85" s="322"/>
      <c r="G85" s="338">
        <f>+M_01!E124</f>
        <v>3</v>
      </c>
      <c r="H85" s="338">
        <f>+M_02!E124</f>
        <v>4.5</v>
      </c>
      <c r="I85" s="338">
        <f>+M_03!E124</f>
        <v>0</v>
      </c>
      <c r="J85" s="338"/>
      <c r="K85" s="338"/>
      <c r="L85" s="338">
        <f>+M_06!E124</f>
        <v>0</v>
      </c>
      <c r="M85" s="338">
        <f>+M_07!E124</f>
        <v>0</v>
      </c>
      <c r="N85" s="338">
        <f>+M_08!E124</f>
        <v>0</v>
      </c>
      <c r="O85" s="338">
        <f>+M_09!E124</f>
        <v>0</v>
      </c>
      <c r="P85" s="338">
        <f>+M_10!E124</f>
        <v>0</v>
      </c>
      <c r="Q85" s="338">
        <f>+M_11!E124</f>
        <v>0</v>
      </c>
      <c r="R85" s="338"/>
      <c r="S85" s="338">
        <f>+M_13!E124</f>
        <v>0</v>
      </c>
      <c r="T85" s="338"/>
      <c r="U85" s="338">
        <f>+M_15!E124</f>
        <v>0</v>
      </c>
      <c r="V85" s="338">
        <f>+M_16!E124</f>
        <v>3</v>
      </c>
      <c r="W85" s="338">
        <f>+M_17!E124</f>
        <v>1.5</v>
      </c>
      <c r="X85" s="338">
        <f>+M_18!E124</f>
        <v>6</v>
      </c>
      <c r="Y85" s="338">
        <f>+M_19!E124</f>
        <v>0</v>
      </c>
      <c r="Z85" s="338">
        <f>+M_20!E124</f>
        <v>3</v>
      </c>
      <c r="AB85" s="434">
        <f>+E85-'[3]Mtdo-Ppto RP'!$L90</f>
        <v>0</v>
      </c>
    </row>
    <row r="86" spans="1:28" ht="16.5" x14ac:dyDescent="0.25">
      <c r="A86" s="338">
        <f t="shared" si="13"/>
        <v>11.049999999999999</v>
      </c>
      <c r="B86" s="335">
        <f t="shared" si="12"/>
        <v>75</v>
      </c>
      <c r="C86" s="339" t="s">
        <v>419</v>
      </c>
      <c r="D86" s="337" t="s">
        <v>364</v>
      </c>
      <c r="E86" s="338">
        <f t="shared" si="14"/>
        <v>14</v>
      </c>
      <c r="F86" s="322"/>
      <c r="G86" s="338">
        <f>+M_01!E125</f>
        <v>2</v>
      </c>
      <c r="H86" s="338">
        <f>+M_02!E125</f>
        <v>3</v>
      </c>
      <c r="I86" s="338">
        <f>+M_03!E125</f>
        <v>0</v>
      </c>
      <c r="J86" s="338"/>
      <c r="K86" s="338"/>
      <c r="L86" s="338">
        <f>+M_06!E125</f>
        <v>0</v>
      </c>
      <c r="M86" s="338">
        <f>+M_07!E125</f>
        <v>0</v>
      </c>
      <c r="N86" s="338">
        <f>+M_08!E125</f>
        <v>0</v>
      </c>
      <c r="O86" s="338">
        <f>+M_09!E125</f>
        <v>0</v>
      </c>
      <c r="P86" s="338">
        <f>+M_10!E125</f>
        <v>0</v>
      </c>
      <c r="Q86" s="338">
        <f>+M_11!E125</f>
        <v>0</v>
      </c>
      <c r="R86" s="338"/>
      <c r="S86" s="338">
        <f>+M_13!E125</f>
        <v>0</v>
      </c>
      <c r="T86" s="338"/>
      <c r="U86" s="338">
        <f>+M_15!E125</f>
        <v>0</v>
      </c>
      <c r="V86" s="338">
        <f>+M_16!E125</f>
        <v>2</v>
      </c>
      <c r="W86" s="338">
        <f>+M_17!E125</f>
        <v>1</v>
      </c>
      <c r="X86" s="338">
        <f>+M_18!E125</f>
        <v>4</v>
      </c>
      <c r="Y86" s="338">
        <f>+M_19!E125</f>
        <v>0</v>
      </c>
      <c r="Z86" s="338">
        <f>+M_20!E125</f>
        <v>2</v>
      </c>
      <c r="AB86" s="434">
        <f>+E86-'[3]Mtdo-Ppto RP'!$L91</f>
        <v>0</v>
      </c>
    </row>
    <row r="87" spans="1:28" ht="16.5" x14ac:dyDescent="0.25">
      <c r="A87" s="338">
        <f t="shared" si="13"/>
        <v>11.059999999999999</v>
      </c>
      <c r="B87" s="335">
        <f t="shared" si="12"/>
        <v>76</v>
      </c>
      <c r="C87" s="339" t="s">
        <v>420</v>
      </c>
      <c r="D87" s="337" t="s">
        <v>364</v>
      </c>
      <c r="E87" s="338">
        <f t="shared" si="14"/>
        <v>14</v>
      </c>
      <c r="F87" s="322"/>
      <c r="G87" s="338">
        <f>+M_01!E126</f>
        <v>2</v>
      </c>
      <c r="H87" s="338">
        <f>+M_02!E126</f>
        <v>3</v>
      </c>
      <c r="I87" s="338">
        <f>+M_03!E126</f>
        <v>0</v>
      </c>
      <c r="J87" s="338"/>
      <c r="K87" s="338"/>
      <c r="L87" s="338">
        <f>+M_06!E126</f>
        <v>0</v>
      </c>
      <c r="M87" s="338">
        <f>+M_07!E126</f>
        <v>0</v>
      </c>
      <c r="N87" s="338">
        <f>+M_08!E126</f>
        <v>0</v>
      </c>
      <c r="O87" s="338">
        <f>+M_09!E126</f>
        <v>0</v>
      </c>
      <c r="P87" s="338">
        <f>+M_10!E126</f>
        <v>0</v>
      </c>
      <c r="Q87" s="338">
        <f>+M_11!E126</f>
        <v>0</v>
      </c>
      <c r="R87" s="338"/>
      <c r="S87" s="338">
        <f>+M_13!E126</f>
        <v>0</v>
      </c>
      <c r="T87" s="338"/>
      <c r="U87" s="338">
        <f>+M_15!E126</f>
        <v>0</v>
      </c>
      <c r="V87" s="338">
        <f>+M_16!E126</f>
        <v>2</v>
      </c>
      <c r="W87" s="338">
        <f>+M_17!E126</f>
        <v>1</v>
      </c>
      <c r="X87" s="338">
        <f>+M_18!E126</f>
        <v>4</v>
      </c>
      <c r="Y87" s="338">
        <f>+M_19!E126</f>
        <v>0</v>
      </c>
      <c r="Z87" s="338">
        <f>+M_20!E126</f>
        <v>2</v>
      </c>
      <c r="AB87" s="434">
        <f>+E87-'[3]Mtdo-Ppto RP'!$L92</f>
        <v>0</v>
      </c>
    </row>
    <row r="88" spans="1:28" ht="16.5" x14ac:dyDescent="0.25">
      <c r="A88" s="338">
        <f t="shared" si="13"/>
        <v>11.069999999999999</v>
      </c>
      <c r="B88" s="335">
        <f t="shared" si="12"/>
        <v>77</v>
      </c>
      <c r="C88" s="339" t="s">
        <v>421</v>
      </c>
      <c r="D88" s="337" t="s">
        <v>364</v>
      </c>
      <c r="E88" s="338">
        <f t="shared" si="14"/>
        <v>14</v>
      </c>
      <c r="F88" s="322"/>
      <c r="G88" s="338">
        <f>+M_01!E127</f>
        <v>2</v>
      </c>
      <c r="H88" s="338">
        <f>+M_02!E127</f>
        <v>3</v>
      </c>
      <c r="I88" s="338">
        <f>+M_03!E127</f>
        <v>0</v>
      </c>
      <c r="J88" s="338"/>
      <c r="K88" s="338"/>
      <c r="L88" s="338">
        <f>+M_06!E127</f>
        <v>0</v>
      </c>
      <c r="M88" s="338">
        <f>+M_07!E127</f>
        <v>0</v>
      </c>
      <c r="N88" s="338">
        <f>+M_08!E127</f>
        <v>0</v>
      </c>
      <c r="O88" s="338">
        <f>+M_09!E127</f>
        <v>0</v>
      </c>
      <c r="P88" s="338">
        <f>+M_10!E127</f>
        <v>0</v>
      </c>
      <c r="Q88" s="338">
        <f>+M_11!E127</f>
        <v>0</v>
      </c>
      <c r="R88" s="338"/>
      <c r="S88" s="338">
        <f>+M_13!E127</f>
        <v>0</v>
      </c>
      <c r="T88" s="338"/>
      <c r="U88" s="338">
        <f>+M_15!E127</f>
        <v>0</v>
      </c>
      <c r="V88" s="338">
        <f>+M_16!E127</f>
        <v>2</v>
      </c>
      <c r="W88" s="338">
        <f>+M_17!E127</f>
        <v>1</v>
      </c>
      <c r="X88" s="338">
        <f>+M_18!E127</f>
        <v>4</v>
      </c>
      <c r="Y88" s="338">
        <f>+M_19!E127</f>
        <v>0</v>
      </c>
      <c r="Z88" s="338">
        <f>+M_20!E127</f>
        <v>2</v>
      </c>
      <c r="AB88" s="434">
        <f>+E88-'[3]Mtdo-Ppto RP'!$L93</f>
        <v>0</v>
      </c>
    </row>
    <row r="89" spans="1:28" ht="16.5" x14ac:dyDescent="0.25">
      <c r="A89" s="338">
        <f t="shared" si="13"/>
        <v>11.079999999999998</v>
      </c>
      <c r="B89" s="335">
        <f t="shared" si="12"/>
        <v>78</v>
      </c>
      <c r="C89" s="339" t="s">
        <v>422</v>
      </c>
      <c r="D89" s="337" t="s">
        <v>364</v>
      </c>
      <c r="E89" s="338">
        <f t="shared" si="14"/>
        <v>14</v>
      </c>
      <c r="F89" s="322"/>
      <c r="G89" s="338">
        <f>+M_01!E128</f>
        <v>2</v>
      </c>
      <c r="H89" s="338">
        <f>+M_02!E128</f>
        <v>3</v>
      </c>
      <c r="I89" s="338">
        <f>+M_03!E128</f>
        <v>0</v>
      </c>
      <c r="J89" s="338"/>
      <c r="K89" s="338"/>
      <c r="L89" s="338">
        <f>+M_06!E128</f>
        <v>0</v>
      </c>
      <c r="M89" s="338">
        <f>+M_07!E128</f>
        <v>0</v>
      </c>
      <c r="N89" s="338">
        <f>+M_08!E128</f>
        <v>0</v>
      </c>
      <c r="O89" s="338">
        <f>+M_09!E128</f>
        <v>0</v>
      </c>
      <c r="P89" s="338">
        <f>+M_10!E128</f>
        <v>0</v>
      </c>
      <c r="Q89" s="338">
        <f>+M_11!E128</f>
        <v>0</v>
      </c>
      <c r="R89" s="338"/>
      <c r="S89" s="338">
        <f>+M_13!E128</f>
        <v>0</v>
      </c>
      <c r="T89" s="338"/>
      <c r="U89" s="338">
        <f>+M_15!E128</f>
        <v>0</v>
      </c>
      <c r="V89" s="338">
        <f>+M_16!E128</f>
        <v>2</v>
      </c>
      <c r="W89" s="338">
        <f>+M_17!E128</f>
        <v>1</v>
      </c>
      <c r="X89" s="338">
        <f>+M_18!E128</f>
        <v>4</v>
      </c>
      <c r="Y89" s="338">
        <f>+M_19!E128</f>
        <v>0</v>
      </c>
      <c r="Z89" s="338">
        <f>+M_20!E128</f>
        <v>2</v>
      </c>
      <c r="AB89" s="434">
        <f>+E89-'[3]Mtdo-Ppto RP'!$L94</f>
        <v>0</v>
      </c>
    </row>
    <row r="90" spans="1:28" ht="16.5" x14ac:dyDescent="0.25">
      <c r="A90" s="338">
        <f t="shared" si="13"/>
        <v>11.089999999999998</v>
      </c>
      <c r="B90" s="335">
        <f t="shared" si="12"/>
        <v>79</v>
      </c>
      <c r="C90" s="339" t="s">
        <v>423</v>
      </c>
      <c r="D90" s="337" t="s">
        <v>364</v>
      </c>
      <c r="E90" s="338">
        <f t="shared" si="14"/>
        <v>14</v>
      </c>
      <c r="F90" s="322"/>
      <c r="G90" s="338">
        <f>+M_01!E129</f>
        <v>2</v>
      </c>
      <c r="H90" s="338">
        <f>+M_02!E129</f>
        <v>3</v>
      </c>
      <c r="I90" s="338">
        <f>+M_03!E129</f>
        <v>0</v>
      </c>
      <c r="J90" s="338"/>
      <c r="K90" s="338"/>
      <c r="L90" s="338">
        <f>+M_06!E129</f>
        <v>0</v>
      </c>
      <c r="M90" s="338">
        <f>+M_07!E129</f>
        <v>0</v>
      </c>
      <c r="N90" s="338">
        <f>+M_08!E129</f>
        <v>0</v>
      </c>
      <c r="O90" s="338">
        <f>+M_09!E129</f>
        <v>0</v>
      </c>
      <c r="P90" s="338">
        <f>+M_10!E129</f>
        <v>0</v>
      </c>
      <c r="Q90" s="338">
        <f>+M_11!E129</f>
        <v>0</v>
      </c>
      <c r="R90" s="338"/>
      <c r="S90" s="338">
        <f>+M_13!E129</f>
        <v>0</v>
      </c>
      <c r="T90" s="338"/>
      <c r="U90" s="338">
        <f>+M_15!E129</f>
        <v>0</v>
      </c>
      <c r="V90" s="338">
        <f>+M_16!E129</f>
        <v>2</v>
      </c>
      <c r="W90" s="338">
        <f>+M_17!E129</f>
        <v>1</v>
      </c>
      <c r="X90" s="338">
        <f>+M_18!E129</f>
        <v>4</v>
      </c>
      <c r="Y90" s="338">
        <f>+M_19!E129</f>
        <v>0</v>
      </c>
      <c r="Z90" s="338">
        <f>+M_20!E129</f>
        <v>2</v>
      </c>
      <c r="AB90" s="434">
        <f>+E90-'[3]Mtdo-Ppto RP'!$L95</f>
        <v>0</v>
      </c>
    </row>
    <row r="91" spans="1:28" ht="16.5" x14ac:dyDescent="0.25">
      <c r="A91" s="338">
        <f t="shared" si="13"/>
        <v>11.099999999999998</v>
      </c>
      <c r="B91" s="335">
        <f t="shared" si="12"/>
        <v>80</v>
      </c>
      <c r="C91" s="346" t="s">
        <v>424</v>
      </c>
      <c r="D91" s="337" t="s">
        <v>364</v>
      </c>
      <c r="E91" s="338">
        <f t="shared" si="14"/>
        <v>8</v>
      </c>
      <c r="F91" s="322"/>
      <c r="G91" s="338">
        <f>+M_01!E130</f>
        <v>0</v>
      </c>
      <c r="H91" s="338">
        <f>+M_02!E130</f>
        <v>0</v>
      </c>
      <c r="I91" s="338">
        <f>+M_03!E130</f>
        <v>0</v>
      </c>
      <c r="J91" s="338"/>
      <c r="K91" s="338"/>
      <c r="L91" s="338">
        <f>+M_06!E130</f>
        <v>0</v>
      </c>
      <c r="M91" s="338">
        <f>+M_07!E130</f>
        <v>0</v>
      </c>
      <c r="N91" s="338">
        <f>+M_08!E130</f>
        <v>0</v>
      </c>
      <c r="O91" s="338">
        <f>+M_09!E130</f>
        <v>0</v>
      </c>
      <c r="P91" s="338">
        <f>+M_10!E130</f>
        <v>0</v>
      </c>
      <c r="Q91" s="338">
        <f>+M_11!E130</f>
        <v>0</v>
      </c>
      <c r="R91" s="338"/>
      <c r="S91" s="338">
        <f>+M_13!E130</f>
        <v>0</v>
      </c>
      <c r="T91" s="338"/>
      <c r="U91" s="338">
        <f>+M_15!E130</f>
        <v>0</v>
      </c>
      <c r="V91" s="338">
        <f>+M_16!E130</f>
        <v>2</v>
      </c>
      <c r="W91" s="338">
        <f>+M_17!E130</f>
        <v>0</v>
      </c>
      <c r="X91" s="338">
        <f>+M_18!E130</f>
        <v>4</v>
      </c>
      <c r="Y91" s="338">
        <f>+M_19!E130</f>
        <v>0</v>
      </c>
      <c r="Z91" s="338">
        <f>+M_20!E130</f>
        <v>2</v>
      </c>
      <c r="AB91" s="434">
        <f>+E91-'[3]Mtdo-Ppto RP'!$L96</f>
        <v>0</v>
      </c>
    </row>
    <row r="92" spans="1:28" ht="16.5" x14ac:dyDescent="0.25">
      <c r="A92" s="338">
        <f t="shared" si="13"/>
        <v>11.109999999999998</v>
      </c>
      <c r="B92" s="335">
        <f t="shared" si="12"/>
        <v>81</v>
      </c>
      <c r="C92" s="339" t="s">
        <v>425</v>
      </c>
      <c r="D92" s="349" t="s">
        <v>364</v>
      </c>
      <c r="E92" s="338">
        <f t="shared" si="14"/>
        <v>14</v>
      </c>
      <c r="F92" s="326"/>
      <c r="G92" s="338">
        <f>+M_01!E131</f>
        <v>2</v>
      </c>
      <c r="H92" s="338">
        <f>+M_02!E131</f>
        <v>3</v>
      </c>
      <c r="I92" s="338">
        <f>+M_03!E131</f>
        <v>0</v>
      </c>
      <c r="J92" s="338"/>
      <c r="K92" s="338"/>
      <c r="L92" s="338">
        <f>+M_06!E131</f>
        <v>0</v>
      </c>
      <c r="M92" s="338">
        <f>+M_07!E131</f>
        <v>0</v>
      </c>
      <c r="N92" s="338">
        <f>+M_08!E131</f>
        <v>0</v>
      </c>
      <c r="O92" s="338">
        <f>+M_09!E131</f>
        <v>0</v>
      </c>
      <c r="P92" s="338">
        <f>+M_10!E131</f>
        <v>0</v>
      </c>
      <c r="Q92" s="338">
        <f>+M_11!E131</f>
        <v>0</v>
      </c>
      <c r="R92" s="338"/>
      <c r="S92" s="338">
        <f>+M_13!E131</f>
        <v>0</v>
      </c>
      <c r="T92" s="338"/>
      <c r="U92" s="338">
        <f>+M_15!E131</f>
        <v>0</v>
      </c>
      <c r="V92" s="338">
        <f>+M_16!E131</f>
        <v>2</v>
      </c>
      <c r="W92" s="338">
        <f>+M_17!E131</f>
        <v>1</v>
      </c>
      <c r="X92" s="338">
        <f>+M_18!E131</f>
        <v>4</v>
      </c>
      <c r="Y92" s="338">
        <f>+M_19!E131</f>
        <v>0</v>
      </c>
      <c r="Z92" s="338">
        <f>+M_20!E131</f>
        <v>2</v>
      </c>
      <c r="AB92" s="434">
        <f>+E92-'[3]Mtdo-Ppto RP'!$L97</f>
        <v>0</v>
      </c>
    </row>
    <row r="93" spans="1:28" s="188" customFormat="1" ht="16.5" x14ac:dyDescent="0.25">
      <c r="A93" s="340">
        <f t="shared" si="13"/>
        <v>11.119999999999997</v>
      </c>
      <c r="B93" s="341">
        <f t="shared" si="12"/>
        <v>82</v>
      </c>
      <c r="C93" s="569" t="s">
        <v>659</v>
      </c>
      <c r="D93" s="343" t="s">
        <v>146</v>
      </c>
      <c r="E93" s="340">
        <f t="shared" ref="E93" si="15">+SUM(G93:Z93)</f>
        <v>212</v>
      </c>
      <c r="F93" s="323"/>
      <c r="G93" s="340">
        <f>+M_01!E121</f>
        <v>28</v>
      </c>
      <c r="H93" s="340">
        <f>+M_02!E121</f>
        <v>42</v>
      </c>
      <c r="I93" s="340">
        <f>+M_03!E121</f>
        <v>0</v>
      </c>
      <c r="J93" s="340"/>
      <c r="K93" s="340"/>
      <c r="L93" s="340">
        <f>+M_06!E121</f>
        <v>0</v>
      </c>
      <c r="M93" s="340">
        <f>+M_07!E121</f>
        <v>0</v>
      </c>
      <c r="N93" s="340">
        <f>+M_08!E121</f>
        <v>0</v>
      </c>
      <c r="O93" s="340">
        <f>+M_09!E132</f>
        <v>0</v>
      </c>
      <c r="P93" s="340">
        <f>+M_10!E121</f>
        <v>0</v>
      </c>
      <c r="Q93" s="340">
        <f>+M_11!E121</f>
        <v>0</v>
      </c>
      <c r="R93" s="340"/>
      <c r="S93" s="340">
        <f>+M_13!E121</f>
        <v>0</v>
      </c>
      <c r="T93" s="340"/>
      <c r="U93" s="340">
        <f>+M_15!E121</f>
        <v>0</v>
      </c>
      <c r="V93" s="340">
        <f>+M_16!E121</f>
        <v>32</v>
      </c>
      <c r="W93" s="340">
        <f>+M_17!E121</f>
        <v>14</v>
      </c>
      <c r="X93" s="340">
        <f>+M_18!E121</f>
        <v>64</v>
      </c>
      <c r="Y93" s="340">
        <f>+M_19!E121</f>
        <v>0</v>
      </c>
      <c r="Z93" s="340">
        <f>+M_20!E121</f>
        <v>32</v>
      </c>
      <c r="AB93" s="570" t="e">
        <f>+E93-'[3]Mtdo-Ppto RP'!$L98</f>
        <v>#REF!</v>
      </c>
    </row>
    <row r="94" spans="1:28" ht="16.5" x14ac:dyDescent="0.25">
      <c r="A94" s="345"/>
      <c r="B94" s="335" t="e">
        <f>+#REF!+1</f>
        <v>#REF!</v>
      </c>
      <c r="C94" s="346"/>
      <c r="D94" s="337"/>
      <c r="E94" s="337"/>
      <c r="F94" s="322"/>
      <c r="G94" s="338">
        <f>+M_01!E132</f>
        <v>0</v>
      </c>
      <c r="H94" s="338">
        <f>+M_02!E132</f>
        <v>0</v>
      </c>
      <c r="I94" s="338">
        <f>+M_03!E132</f>
        <v>0</v>
      </c>
      <c r="J94" s="338"/>
      <c r="K94" s="338"/>
      <c r="L94" s="338">
        <f>+M_06!E132</f>
        <v>0</v>
      </c>
      <c r="M94" s="338">
        <f>+M_07!E132</f>
        <v>0</v>
      </c>
      <c r="N94" s="338">
        <f>+M_08!E132</f>
        <v>0</v>
      </c>
      <c r="O94" s="338">
        <f>+M_09!E132</f>
        <v>0</v>
      </c>
      <c r="P94" s="338">
        <f>+M_10!E132</f>
        <v>0</v>
      </c>
      <c r="Q94" s="338">
        <f>+M_11!E132</f>
        <v>0</v>
      </c>
      <c r="R94" s="338"/>
      <c r="S94" s="338">
        <f>+M_13!E132</f>
        <v>0</v>
      </c>
      <c r="T94" s="338"/>
      <c r="U94" s="338">
        <f>+M_15!E132</f>
        <v>0</v>
      </c>
      <c r="V94" s="338">
        <f>+M_16!E132</f>
        <v>0</v>
      </c>
      <c r="W94" s="338">
        <f>+M_17!E132</f>
        <v>0</v>
      </c>
      <c r="X94" s="338">
        <f>+M_18!E132</f>
        <v>0</v>
      </c>
      <c r="Y94" s="338">
        <f>+M_19!E132</f>
        <v>0</v>
      </c>
      <c r="Z94" s="338">
        <f>+M_20!E132</f>
        <v>0</v>
      </c>
      <c r="AB94" s="434" t="e">
        <f>+E94-'[3]Mtdo-Ppto RP'!$L98</f>
        <v>#REF!</v>
      </c>
    </row>
    <row r="95" spans="1:28" ht="16.5" x14ac:dyDescent="0.25">
      <c r="A95" s="334">
        <f>1+A81</f>
        <v>12</v>
      </c>
      <c r="B95" s="335" t="e">
        <f t="shared" si="12"/>
        <v>#REF!</v>
      </c>
      <c r="C95" s="351" t="s">
        <v>426</v>
      </c>
      <c r="D95" s="337"/>
      <c r="E95" s="337"/>
      <c r="F95" s="322"/>
      <c r="G95" s="338">
        <f>+M_01!E133</f>
        <v>0</v>
      </c>
      <c r="H95" s="338">
        <f>+M_02!E133</f>
        <v>0</v>
      </c>
      <c r="I95" s="338">
        <f>+M_03!E133</f>
        <v>0</v>
      </c>
      <c r="J95" s="338"/>
      <c r="K95" s="338"/>
      <c r="L95" s="338">
        <f>+M_06!E133</f>
        <v>0</v>
      </c>
      <c r="M95" s="338">
        <f>+M_07!E133</f>
        <v>0</v>
      </c>
      <c r="N95" s="338">
        <f>+M_08!E133</f>
        <v>0</v>
      </c>
      <c r="O95" s="338">
        <f>+M_09!E133</f>
        <v>0</v>
      </c>
      <c r="P95" s="338">
        <f>+M_10!E133</f>
        <v>0</v>
      </c>
      <c r="Q95" s="338">
        <f>+M_11!E133</f>
        <v>0</v>
      </c>
      <c r="R95" s="338"/>
      <c r="S95" s="338">
        <f>+M_13!E133</f>
        <v>0</v>
      </c>
      <c r="T95" s="338"/>
      <c r="U95" s="338">
        <f>+M_15!E133</f>
        <v>0</v>
      </c>
      <c r="V95" s="338">
        <f>+M_16!E133</f>
        <v>0</v>
      </c>
      <c r="W95" s="338">
        <f>+M_17!E133</f>
        <v>0</v>
      </c>
      <c r="X95" s="338">
        <f>+M_18!E133</f>
        <v>0</v>
      </c>
      <c r="Y95" s="338">
        <f>+M_19!E133</f>
        <v>0</v>
      </c>
      <c r="Z95" s="338">
        <f>+M_20!E133</f>
        <v>0</v>
      </c>
      <c r="AB95" s="434" t="e">
        <f>+E95-'[3]Mtdo-Ppto RP'!$L99</f>
        <v>#REF!</v>
      </c>
    </row>
    <row r="96" spans="1:28" ht="16.5" x14ac:dyDescent="0.25">
      <c r="A96" s="338">
        <f t="shared" ref="A96:A105" si="16">+A95+0.01</f>
        <v>12.01</v>
      </c>
      <c r="B96" s="335" t="e">
        <f t="shared" si="12"/>
        <v>#REF!</v>
      </c>
      <c r="C96" s="352" t="s">
        <v>427</v>
      </c>
      <c r="D96" s="337" t="s">
        <v>364</v>
      </c>
      <c r="E96" s="338">
        <f t="shared" ref="E96:E105" si="17">+SUM(G96:Z96)</f>
        <v>45</v>
      </c>
      <c r="F96" s="322"/>
      <c r="G96" s="338">
        <f>+M_01!E134</f>
        <v>3</v>
      </c>
      <c r="H96" s="338">
        <f>+M_02!E134</f>
        <v>3</v>
      </c>
      <c r="I96" s="338">
        <f>+M_03!E134</f>
        <v>3</v>
      </c>
      <c r="J96" s="338"/>
      <c r="K96" s="338"/>
      <c r="L96" s="338">
        <f>+M_06!E134</f>
        <v>3</v>
      </c>
      <c r="M96" s="338">
        <f>+M_07!E134</f>
        <v>3</v>
      </c>
      <c r="N96" s="338">
        <f>+M_08!E134</f>
        <v>3</v>
      </c>
      <c r="O96" s="338">
        <f>+M_09!E134</f>
        <v>0</v>
      </c>
      <c r="P96" s="338">
        <f>+M_10!E134</f>
        <v>3</v>
      </c>
      <c r="Q96" s="338">
        <f>+M_11!E134</f>
        <v>3</v>
      </c>
      <c r="R96" s="338"/>
      <c r="S96" s="338">
        <f>+M_13!E134</f>
        <v>3</v>
      </c>
      <c r="T96" s="338"/>
      <c r="U96" s="338">
        <f>+M_15!E134</f>
        <v>3</v>
      </c>
      <c r="V96" s="338">
        <f>+M_16!E134</f>
        <v>3</v>
      </c>
      <c r="W96" s="338">
        <f>+M_17!E134</f>
        <v>3</v>
      </c>
      <c r="X96" s="338">
        <f>+M_18!E134</f>
        <v>3</v>
      </c>
      <c r="Y96" s="338">
        <f>+M_19!E134</f>
        <v>3</v>
      </c>
      <c r="Z96" s="338">
        <f>+M_20!E134</f>
        <v>3</v>
      </c>
      <c r="AB96" s="434">
        <f>+E96-'[3]Mtdo-Ppto RP'!$L100</f>
        <v>0</v>
      </c>
    </row>
    <row r="97" spans="1:28" ht="16.5" x14ac:dyDescent="0.25">
      <c r="A97" s="338">
        <f t="shared" si="16"/>
        <v>12.02</v>
      </c>
      <c r="B97" s="335" t="e">
        <f t="shared" si="12"/>
        <v>#REF!</v>
      </c>
      <c r="C97" s="352" t="s">
        <v>428</v>
      </c>
      <c r="D97" s="337" t="s">
        <v>364</v>
      </c>
      <c r="E97" s="338">
        <f t="shared" si="17"/>
        <v>45</v>
      </c>
      <c r="F97" s="322"/>
      <c r="G97" s="338">
        <f>+M_01!E135</f>
        <v>3</v>
      </c>
      <c r="H97" s="338">
        <f>+M_02!E135</f>
        <v>3</v>
      </c>
      <c r="I97" s="338">
        <f>+M_03!E135</f>
        <v>3</v>
      </c>
      <c r="J97" s="338"/>
      <c r="K97" s="338"/>
      <c r="L97" s="338">
        <f>+M_06!E135</f>
        <v>3</v>
      </c>
      <c r="M97" s="338">
        <f>+M_07!E135</f>
        <v>3</v>
      </c>
      <c r="N97" s="338">
        <f>+M_08!E135</f>
        <v>3</v>
      </c>
      <c r="O97" s="338">
        <f>+M_09!E135</f>
        <v>0</v>
      </c>
      <c r="P97" s="338">
        <f>+M_10!E135</f>
        <v>3</v>
      </c>
      <c r="Q97" s="338">
        <f>+M_11!E135</f>
        <v>3</v>
      </c>
      <c r="R97" s="338"/>
      <c r="S97" s="338">
        <f>+M_13!E135</f>
        <v>3</v>
      </c>
      <c r="T97" s="338"/>
      <c r="U97" s="338">
        <f>+M_15!E135</f>
        <v>3</v>
      </c>
      <c r="V97" s="338">
        <f>+M_16!E135</f>
        <v>3</v>
      </c>
      <c r="W97" s="338">
        <f>+M_17!E135</f>
        <v>3</v>
      </c>
      <c r="X97" s="338">
        <f>+M_18!E135</f>
        <v>3</v>
      </c>
      <c r="Y97" s="338">
        <f>+M_19!E135</f>
        <v>3</v>
      </c>
      <c r="Z97" s="338">
        <f>+M_20!E135</f>
        <v>3</v>
      </c>
      <c r="AB97" s="434">
        <f>+E97-'[3]Mtdo-Ppto RP'!$L101</f>
        <v>0</v>
      </c>
    </row>
    <row r="98" spans="1:28" ht="16.5" x14ac:dyDescent="0.25">
      <c r="A98" s="338">
        <f t="shared" si="16"/>
        <v>12.03</v>
      </c>
      <c r="B98" s="335" t="e">
        <f t="shared" si="12"/>
        <v>#REF!</v>
      </c>
      <c r="C98" s="339" t="s">
        <v>429</v>
      </c>
      <c r="D98" s="337" t="s">
        <v>364</v>
      </c>
      <c r="E98" s="338">
        <f t="shared" si="17"/>
        <v>117</v>
      </c>
      <c r="F98" s="322"/>
      <c r="G98" s="338">
        <f>+M_01!E136</f>
        <v>6</v>
      </c>
      <c r="H98" s="338">
        <f>+M_02!E136</f>
        <v>9</v>
      </c>
      <c r="I98" s="338">
        <f>+M_03!E136</f>
        <v>2</v>
      </c>
      <c r="J98" s="338"/>
      <c r="K98" s="338"/>
      <c r="L98" s="338">
        <f>+M_06!E136</f>
        <v>2</v>
      </c>
      <c r="M98" s="338">
        <f>+M_07!E136</f>
        <v>7</v>
      </c>
      <c r="N98" s="338">
        <f>+M_08!E136</f>
        <v>5</v>
      </c>
      <c r="O98" s="338">
        <f>+M_09!E136</f>
        <v>0</v>
      </c>
      <c r="P98" s="338">
        <f>+M_10!E136</f>
        <v>2</v>
      </c>
      <c r="Q98" s="338">
        <f>+M_11!E136</f>
        <v>2</v>
      </c>
      <c r="R98" s="338"/>
      <c r="S98" s="338">
        <f>+M_13!E136</f>
        <v>4</v>
      </c>
      <c r="T98" s="338"/>
      <c r="U98" s="338">
        <f>+M_15!E136</f>
        <v>2</v>
      </c>
      <c r="V98" s="338">
        <f>+M_16!E136</f>
        <v>12</v>
      </c>
      <c r="W98" s="338">
        <f>+M_17!E136</f>
        <v>6</v>
      </c>
      <c r="X98" s="338">
        <f>+M_18!E136</f>
        <v>36</v>
      </c>
      <c r="Y98" s="338">
        <f>+M_19!E136</f>
        <v>4</v>
      </c>
      <c r="Z98" s="338">
        <f>+M_20!E136</f>
        <v>18</v>
      </c>
      <c r="AB98" s="434">
        <f>+E98-'[3]Mtdo-Ppto RP'!$L102</f>
        <v>1</v>
      </c>
    </row>
    <row r="99" spans="1:28" ht="16.5" x14ac:dyDescent="0.25">
      <c r="A99" s="338">
        <f t="shared" si="16"/>
        <v>12.04</v>
      </c>
      <c r="B99" s="335" t="e">
        <f t="shared" si="12"/>
        <v>#REF!</v>
      </c>
      <c r="C99" s="339" t="s">
        <v>430</v>
      </c>
      <c r="D99" s="337" t="s">
        <v>364</v>
      </c>
      <c r="E99" s="338">
        <f t="shared" si="17"/>
        <v>45</v>
      </c>
      <c r="F99" s="322"/>
      <c r="G99" s="338">
        <f>+M_01!E137</f>
        <v>3</v>
      </c>
      <c r="H99" s="338">
        <f>+M_02!E137</f>
        <v>3</v>
      </c>
      <c r="I99" s="338">
        <f>+M_03!E137</f>
        <v>3</v>
      </c>
      <c r="J99" s="338"/>
      <c r="K99" s="338"/>
      <c r="L99" s="338">
        <f>+M_06!E137</f>
        <v>3</v>
      </c>
      <c r="M99" s="338">
        <f>+M_07!E137</f>
        <v>3</v>
      </c>
      <c r="N99" s="338">
        <f>+M_08!E137</f>
        <v>3</v>
      </c>
      <c r="O99" s="338">
        <f>+M_09!E137</f>
        <v>0</v>
      </c>
      <c r="P99" s="338">
        <f>+M_10!E137</f>
        <v>3</v>
      </c>
      <c r="Q99" s="338">
        <f>+M_11!E137</f>
        <v>3</v>
      </c>
      <c r="R99" s="338"/>
      <c r="S99" s="338">
        <f>+M_13!E137</f>
        <v>3</v>
      </c>
      <c r="T99" s="338"/>
      <c r="U99" s="338">
        <f>+M_15!E137</f>
        <v>3</v>
      </c>
      <c r="V99" s="338">
        <f>+M_16!E137</f>
        <v>3</v>
      </c>
      <c r="W99" s="338">
        <f>+M_17!E137</f>
        <v>3</v>
      </c>
      <c r="X99" s="338">
        <f>+M_18!E137</f>
        <v>3</v>
      </c>
      <c r="Y99" s="338">
        <f>+M_19!E137</f>
        <v>3</v>
      </c>
      <c r="Z99" s="338">
        <f>+M_20!E137</f>
        <v>3</v>
      </c>
      <c r="AB99" s="434">
        <f>+E99-'[3]Mtdo-Ppto RP'!$L103</f>
        <v>0</v>
      </c>
    </row>
    <row r="100" spans="1:28" ht="16.5" x14ac:dyDescent="0.25">
      <c r="A100" s="338">
        <f t="shared" si="16"/>
        <v>12.049999999999999</v>
      </c>
      <c r="B100" s="335" t="e">
        <f t="shared" si="12"/>
        <v>#REF!</v>
      </c>
      <c r="C100" s="339" t="s">
        <v>431</v>
      </c>
      <c r="D100" s="337" t="s">
        <v>364</v>
      </c>
      <c r="E100" s="338">
        <f t="shared" si="17"/>
        <v>101</v>
      </c>
      <c r="F100" s="322"/>
      <c r="G100" s="338">
        <f>+M_01!E138</f>
        <v>3</v>
      </c>
      <c r="H100" s="338">
        <f>+M_02!E138</f>
        <v>3</v>
      </c>
      <c r="I100" s="338">
        <f>+M_03!E138</f>
        <v>3</v>
      </c>
      <c r="J100" s="338"/>
      <c r="K100" s="338"/>
      <c r="L100" s="338">
        <f>+M_06!E138</f>
        <v>3</v>
      </c>
      <c r="M100" s="338">
        <f>+M_07!E138</f>
        <v>6</v>
      </c>
      <c r="N100" s="338">
        <f>+M_08!E138</f>
        <v>5</v>
      </c>
      <c r="O100" s="338">
        <f>+M_09!E138</f>
        <v>0</v>
      </c>
      <c r="P100" s="338">
        <f>+M_10!E138</f>
        <v>3</v>
      </c>
      <c r="Q100" s="338">
        <f>+M_11!E138</f>
        <v>3</v>
      </c>
      <c r="R100" s="338"/>
      <c r="S100" s="338">
        <f>+M_13!E138</f>
        <v>4</v>
      </c>
      <c r="T100" s="338"/>
      <c r="U100" s="338">
        <f>+M_15!E138</f>
        <v>3</v>
      </c>
      <c r="V100" s="338">
        <f>+M_16!E138</f>
        <v>9</v>
      </c>
      <c r="W100" s="338">
        <f>+M_17!E138</f>
        <v>7</v>
      </c>
      <c r="X100" s="338">
        <f>+M_18!E138</f>
        <v>29</v>
      </c>
      <c r="Y100" s="338">
        <f>+M_19!E138</f>
        <v>5</v>
      </c>
      <c r="Z100" s="338">
        <f>+M_20!E138</f>
        <v>15</v>
      </c>
      <c r="AB100" s="434">
        <f>+E100-'[3]Mtdo-Ppto RP'!$L104</f>
        <v>0</v>
      </c>
    </row>
    <row r="101" spans="1:28" ht="16.5" x14ac:dyDescent="0.25">
      <c r="A101" s="338">
        <f t="shared" si="16"/>
        <v>12.059999999999999</v>
      </c>
      <c r="B101" s="335" t="e">
        <f t="shared" si="12"/>
        <v>#REF!</v>
      </c>
      <c r="C101" s="339" t="s">
        <v>432</v>
      </c>
      <c r="D101" s="337" t="s">
        <v>364</v>
      </c>
      <c r="E101" s="338">
        <f t="shared" si="17"/>
        <v>40</v>
      </c>
      <c r="F101" s="322"/>
      <c r="G101" s="338">
        <f>+M_01!E139</f>
        <v>3</v>
      </c>
      <c r="H101" s="338">
        <f>+M_02!E139</f>
        <v>3</v>
      </c>
      <c r="I101" s="338">
        <f>+M_03!E139</f>
        <v>3</v>
      </c>
      <c r="J101" s="338"/>
      <c r="K101" s="338"/>
      <c r="L101" s="338">
        <f>+M_06!E139</f>
        <v>3</v>
      </c>
      <c r="M101" s="338">
        <f>+M_07!E139</f>
        <v>8</v>
      </c>
      <c r="N101" s="338">
        <f>+M_08!E139</f>
        <v>8</v>
      </c>
      <c r="O101" s="338">
        <f>+M_09!E139</f>
        <v>0</v>
      </c>
      <c r="P101" s="338">
        <f>+M_10!E139</f>
        <v>3</v>
      </c>
      <c r="Q101" s="338">
        <f>+M_11!E139</f>
        <v>3</v>
      </c>
      <c r="R101" s="338"/>
      <c r="S101" s="338">
        <f>+M_13!E139</f>
        <v>3</v>
      </c>
      <c r="T101" s="338"/>
      <c r="U101" s="338">
        <f>+M_15!E139</f>
        <v>3</v>
      </c>
      <c r="V101" s="338">
        <f>+M_16!E139</f>
        <v>0</v>
      </c>
      <c r="W101" s="338">
        <f>+M_17!E139</f>
        <v>0</v>
      </c>
      <c r="X101" s="338">
        <f>+M_18!E139</f>
        <v>0</v>
      </c>
      <c r="Y101" s="338">
        <f>+M_19!E139</f>
        <v>0</v>
      </c>
      <c r="Z101" s="338">
        <f>+M_20!E139</f>
        <v>0</v>
      </c>
      <c r="AB101" s="434">
        <f>+E101-'[3]Mtdo-Ppto RP'!$L105</f>
        <v>0</v>
      </c>
    </row>
    <row r="102" spans="1:28" ht="16.5" x14ac:dyDescent="0.25">
      <c r="A102" s="338">
        <f t="shared" si="16"/>
        <v>12.069999999999999</v>
      </c>
      <c r="B102" s="335" t="e">
        <f t="shared" si="12"/>
        <v>#REF!</v>
      </c>
      <c r="C102" s="346" t="s">
        <v>433</v>
      </c>
      <c r="D102" s="337" t="s">
        <v>364</v>
      </c>
      <c r="E102" s="338">
        <f t="shared" si="17"/>
        <v>59</v>
      </c>
      <c r="F102" s="322"/>
      <c r="G102" s="338">
        <f>+M_01!E140</f>
        <v>4</v>
      </c>
      <c r="H102" s="338">
        <f>+M_02!E140</f>
        <v>7</v>
      </c>
      <c r="I102" s="338">
        <f>+M_03!E140</f>
        <v>2</v>
      </c>
      <c r="J102" s="338"/>
      <c r="K102" s="338"/>
      <c r="L102" s="338">
        <f>+M_06!E140</f>
        <v>2</v>
      </c>
      <c r="M102" s="338">
        <f>+M_07!E140</f>
        <v>3</v>
      </c>
      <c r="N102" s="338">
        <f>+M_08!E140</f>
        <v>2</v>
      </c>
      <c r="O102" s="338">
        <f>+M_09!E140</f>
        <v>0</v>
      </c>
      <c r="P102" s="338">
        <f>+M_10!E140</f>
        <v>2</v>
      </c>
      <c r="Q102" s="338">
        <f>+M_11!E140</f>
        <v>2</v>
      </c>
      <c r="R102" s="338"/>
      <c r="S102" s="338">
        <f>+M_13!E140</f>
        <v>3</v>
      </c>
      <c r="T102" s="338"/>
      <c r="U102" s="338">
        <f>+M_15!E140</f>
        <v>2</v>
      </c>
      <c r="V102" s="338">
        <f>+M_16!E140</f>
        <v>4</v>
      </c>
      <c r="W102" s="338">
        <f>+M_17!E140</f>
        <v>3</v>
      </c>
      <c r="X102" s="338">
        <f>+M_18!E140</f>
        <v>14</v>
      </c>
      <c r="Y102" s="338">
        <f>+M_19!E140</f>
        <v>2</v>
      </c>
      <c r="Z102" s="338">
        <f>+M_20!E140</f>
        <v>7</v>
      </c>
      <c r="AB102" s="434">
        <f>+E102-'[3]Mtdo-Ppto RP'!$L106</f>
        <v>1</v>
      </c>
    </row>
    <row r="103" spans="1:28" ht="16.5" x14ac:dyDescent="0.25">
      <c r="A103" s="338">
        <f t="shared" si="16"/>
        <v>12.079999999999998</v>
      </c>
      <c r="B103" s="335" t="e">
        <f t="shared" si="12"/>
        <v>#REF!</v>
      </c>
      <c r="C103" s="346" t="s">
        <v>434</v>
      </c>
      <c r="D103" s="337" t="s">
        <v>364</v>
      </c>
      <c r="E103" s="338">
        <f t="shared" si="17"/>
        <v>0</v>
      </c>
      <c r="F103" s="322"/>
      <c r="G103" s="338">
        <f>+M_01!E141</f>
        <v>0</v>
      </c>
      <c r="H103" s="338">
        <f>+M_02!E141</f>
        <v>0</v>
      </c>
      <c r="I103" s="338">
        <f>+M_03!E141</f>
        <v>0</v>
      </c>
      <c r="J103" s="338"/>
      <c r="K103" s="338"/>
      <c r="L103" s="338">
        <f>+M_06!E141</f>
        <v>0</v>
      </c>
      <c r="M103" s="338">
        <f>+M_07!E141</f>
        <v>0</v>
      </c>
      <c r="N103" s="338">
        <f>+M_08!E141</f>
        <v>0</v>
      </c>
      <c r="O103" s="338">
        <f>+M_09!E141</f>
        <v>0</v>
      </c>
      <c r="P103" s="338">
        <f>+M_10!E141</f>
        <v>0</v>
      </c>
      <c r="Q103" s="338">
        <f>+M_11!E141</f>
        <v>0</v>
      </c>
      <c r="R103" s="338"/>
      <c r="S103" s="338">
        <f>+M_13!E141</f>
        <v>0</v>
      </c>
      <c r="T103" s="338"/>
      <c r="U103" s="338">
        <f>+M_15!E141</f>
        <v>0</v>
      </c>
      <c r="V103" s="338">
        <f>+M_16!E141</f>
        <v>0</v>
      </c>
      <c r="W103" s="338">
        <f>+M_17!E141</f>
        <v>0</v>
      </c>
      <c r="X103" s="338">
        <f>+M_18!E141</f>
        <v>0</v>
      </c>
      <c r="Y103" s="338">
        <f>+M_19!E141</f>
        <v>0</v>
      </c>
      <c r="Z103" s="338">
        <f>+M_20!E141</f>
        <v>0</v>
      </c>
      <c r="AB103" s="434">
        <f>+E103-'[3]Mtdo-Ppto RP'!$L107</f>
        <v>0</v>
      </c>
    </row>
    <row r="104" spans="1:28" ht="16.5" x14ac:dyDescent="0.25">
      <c r="A104" s="338">
        <f t="shared" si="16"/>
        <v>12.089999999999998</v>
      </c>
      <c r="B104" s="335" t="e">
        <f t="shared" si="12"/>
        <v>#REF!</v>
      </c>
      <c r="C104" s="346" t="s">
        <v>435</v>
      </c>
      <c r="D104" s="349" t="s">
        <v>364</v>
      </c>
      <c r="E104" s="338">
        <f t="shared" si="17"/>
        <v>15</v>
      </c>
      <c r="F104" s="326"/>
      <c r="G104" s="338">
        <f>+M_01!E142</f>
        <v>1</v>
      </c>
      <c r="H104" s="338">
        <f>+M_02!E142</f>
        <v>1</v>
      </c>
      <c r="I104" s="338">
        <f>+M_03!E142</f>
        <v>1</v>
      </c>
      <c r="J104" s="338"/>
      <c r="K104" s="338"/>
      <c r="L104" s="338">
        <f>+M_06!E142</f>
        <v>1</v>
      </c>
      <c r="M104" s="338">
        <f>+M_07!E142</f>
        <v>1</v>
      </c>
      <c r="N104" s="338">
        <f>+M_08!E142</f>
        <v>1</v>
      </c>
      <c r="O104" s="338">
        <f>+M_09!E142</f>
        <v>0</v>
      </c>
      <c r="P104" s="338">
        <f>+M_10!E142</f>
        <v>1</v>
      </c>
      <c r="Q104" s="338">
        <f>+M_11!E142</f>
        <v>1</v>
      </c>
      <c r="R104" s="338"/>
      <c r="S104" s="338">
        <f>+M_13!E142</f>
        <v>1</v>
      </c>
      <c r="T104" s="338"/>
      <c r="U104" s="338">
        <f>+M_15!E142</f>
        <v>1</v>
      </c>
      <c r="V104" s="338">
        <f>+M_16!E142</f>
        <v>1</v>
      </c>
      <c r="W104" s="338">
        <f>+M_17!E142</f>
        <v>1</v>
      </c>
      <c r="X104" s="338">
        <f>+M_18!E142</f>
        <v>1</v>
      </c>
      <c r="Y104" s="338">
        <f>+M_19!E142</f>
        <v>1</v>
      </c>
      <c r="Z104" s="338">
        <f>+M_20!E142</f>
        <v>1</v>
      </c>
      <c r="AB104" s="434">
        <f>+E104-'[3]Mtdo-Ppto RP'!$L108</f>
        <v>0</v>
      </c>
    </row>
    <row r="105" spans="1:28" s="188" customFormat="1" ht="16.5" x14ac:dyDescent="0.25">
      <c r="A105" s="340">
        <f t="shared" si="16"/>
        <v>12.099999999999998</v>
      </c>
      <c r="B105" s="341" t="e">
        <f t="shared" si="12"/>
        <v>#REF!</v>
      </c>
      <c r="C105" s="348" t="s">
        <v>644</v>
      </c>
      <c r="D105" s="350" t="s">
        <v>364</v>
      </c>
      <c r="E105" s="340">
        <f t="shared" si="17"/>
        <v>135</v>
      </c>
      <c r="F105" s="327"/>
      <c r="G105" s="340">
        <f>+M_01!E143</f>
        <v>9</v>
      </c>
      <c r="H105" s="340">
        <f>+M_02!E143</f>
        <v>9</v>
      </c>
      <c r="I105" s="340">
        <f>+M_03!E143</f>
        <v>9</v>
      </c>
      <c r="J105" s="340"/>
      <c r="K105" s="340"/>
      <c r="L105" s="340">
        <f>+M_06!E143</f>
        <v>9</v>
      </c>
      <c r="M105" s="340">
        <f>+M_07!E143</f>
        <v>9</v>
      </c>
      <c r="N105" s="340">
        <f>+M_08!E143</f>
        <v>9</v>
      </c>
      <c r="O105" s="340">
        <f>+M_09!E143</f>
        <v>0</v>
      </c>
      <c r="P105" s="340">
        <f>+M_10!E143</f>
        <v>9</v>
      </c>
      <c r="Q105" s="340">
        <f>+M_11!E143</f>
        <v>9</v>
      </c>
      <c r="R105" s="340"/>
      <c r="S105" s="340">
        <f>+M_13!E143</f>
        <v>9</v>
      </c>
      <c r="T105" s="340"/>
      <c r="U105" s="340">
        <f>+M_15!E143</f>
        <v>9</v>
      </c>
      <c r="V105" s="340">
        <f>+M_16!E143</f>
        <v>9</v>
      </c>
      <c r="W105" s="340">
        <f>+M_17!E143</f>
        <v>9</v>
      </c>
      <c r="X105" s="340">
        <f>+M_18!E143</f>
        <v>9</v>
      </c>
      <c r="Y105" s="340">
        <f>+M_19!E143</f>
        <v>9</v>
      </c>
      <c r="Z105" s="340">
        <f>+M_20!E143</f>
        <v>9</v>
      </c>
      <c r="AB105" s="434">
        <f>+E105-'[3]Mtdo-Ppto RP'!$L109</f>
        <v>0</v>
      </c>
    </row>
    <row r="106" spans="1:28" ht="16.5" x14ac:dyDescent="0.25">
      <c r="A106" s="345"/>
      <c r="B106" s="335" t="e">
        <f t="shared" si="12"/>
        <v>#REF!</v>
      </c>
      <c r="C106" s="346"/>
      <c r="D106" s="337"/>
      <c r="E106" s="337"/>
      <c r="F106" s="322"/>
      <c r="G106" s="338">
        <f>+M_01!E144</f>
        <v>0</v>
      </c>
      <c r="H106" s="338">
        <f>+M_02!E144</f>
        <v>0</v>
      </c>
      <c r="I106" s="338">
        <f>+M_03!E144</f>
        <v>0</v>
      </c>
      <c r="J106" s="338"/>
      <c r="K106" s="338"/>
      <c r="L106" s="338">
        <f>+M_06!E144</f>
        <v>0</v>
      </c>
      <c r="M106" s="338">
        <f>+M_07!E144</f>
        <v>0</v>
      </c>
      <c r="N106" s="338">
        <f>+M_08!E144</f>
        <v>0</v>
      </c>
      <c r="O106" s="338">
        <f>+M_09!E144</f>
        <v>0</v>
      </c>
      <c r="P106" s="338">
        <f>+M_10!E144</f>
        <v>0</v>
      </c>
      <c r="Q106" s="338">
        <f>+M_11!E144</f>
        <v>0</v>
      </c>
      <c r="R106" s="338"/>
      <c r="S106" s="338">
        <f>+M_13!E144</f>
        <v>0</v>
      </c>
      <c r="T106" s="338"/>
      <c r="U106" s="338">
        <f>+M_15!E144</f>
        <v>0</v>
      </c>
      <c r="V106" s="338">
        <f>+M_16!E144</f>
        <v>0</v>
      </c>
      <c r="W106" s="338">
        <f>+M_17!E144</f>
        <v>0</v>
      </c>
      <c r="X106" s="338">
        <f>+M_18!E144</f>
        <v>0</v>
      </c>
      <c r="Y106" s="338">
        <f>+M_19!E144</f>
        <v>0</v>
      </c>
      <c r="Z106" s="338">
        <f>+M_20!E144</f>
        <v>0</v>
      </c>
      <c r="AB106" s="434" t="e">
        <f>+E106-'[3]Mtdo-Ppto RP'!$L110</f>
        <v>#REF!</v>
      </c>
    </row>
    <row r="107" spans="1:28" ht="16.5" x14ac:dyDescent="0.25">
      <c r="A107" s="334">
        <f>A95+1</f>
        <v>13</v>
      </c>
      <c r="B107" s="335" t="e">
        <f t="shared" si="12"/>
        <v>#REF!</v>
      </c>
      <c r="C107" s="336" t="s">
        <v>436</v>
      </c>
      <c r="D107" s="337"/>
      <c r="E107" s="337"/>
      <c r="F107" s="322"/>
      <c r="G107" s="338">
        <f>+M_01!E145</f>
        <v>0</v>
      </c>
      <c r="H107" s="338">
        <f>+M_02!E145</f>
        <v>0</v>
      </c>
      <c r="I107" s="338">
        <f>+M_03!E145</f>
        <v>0</v>
      </c>
      <c r="J107" s="338"/>
      <c r="K107" s="338"/>
      <c r="L107" s="338">
        <f>+M_06!E145</f>
        <v>0</v>
      </c>
      <c r="M107" s="338">
        <f>+M_07!E145</f>
        <v>0</v>
      </c>
      <c r="N107" s="338">
        <f>+M_08!E145</f>
        <v>0</v>
      </c>
      <c r="O107" s="338">
        <f>+M_09!E145</f>
        <v>0</v>
      </c>
      <c r="P107" s="338">
        <f>+M_10!E145</f>
        <v>0</v>
      </c>
      <c r="Q107" s="338">
        <f>+M_11!E145</f>
        <v>0</v>
      </c>
      <c r="R107" s="338"/>
      <c r="S107" s="338">
        <f>+M_13!E145</f>
        <v>0</v>
      </c>
      <c r="T107" s="338"/>
      <c r="U107" s="338">
        <f>+M_15!E145</f>
        <v>0</v>
      </c>
      <c r="V107" s="338">
        <f>+M_16!E145</f>
        <v>0</v>
      </c>
      <c r="W107" s="338">
        <f>+M_17!E145</f>
        <v>0</v>
      </c>
      <c r="X107" s="338">
        <f>+M_18!E145</f>
        <v>0</v>
      </c>
      <c r="Y107" s="338">
        <f>+M_19!E145</f>
        <v>0</v>
      </c>
      <c r="Z107" s="338">
        <f>+M_20!E145</f>
        <v>0</v>
      </c>
      <c r="AB107" s="434" t="e">
        <f>+E107-'[3]Mtdo-Ppto RP'!$L111</f>
        <v>#REF!</v>
      </c>
    </row>
    <row r="108" spans="1:28" ht="16.5" x14ac:dyDescent="0.25">
      <c r="A108" s="338">
        <f>+A107+0.01</f>
        <v>13.01</v>
      </c>
      <c r="B108" s="335" t="e">
        <f t="shared" si="12"/>
        <v>#REF!</v>
      </c>
      <c r="C108" s="339" t="s">
        <v>437</v>
      </c>
      <c r="D108" s="337" t="s">
        <v>364</v>
      </c>
      <c r="E108" s="338">
        <f>+SUM(G108:Z108)</f>
        <v>22</v>
      </c>
      <c r="F108" s="322"/>
      <c r="G108" s="338">
        <f>+M_01!E146</f>
        <v>1</v>
      </c>
      <c r="H108" s="338">
        <f>+M_02!E146</f>
        <v>1</v>
      </c>
      <c r="I108" s="338">
        <f>+M_03!E146</f>
        <v>1</v>
      </c>
      <c r="J108" s="338"/>
      <c r="K108" s="338"/>
      <c r="L108" s="338">
        <f>+M_06!E146</f>
        <v>1</v>
      </c>
      <c r="M108" s="338">
        <f>+M_07!E146</f>
        <v>2</v>
      </c>
      <c r="N108" s="338">
        <f>+M_08!E146</f>
        <v>2</v>
      </c>
      <c r="O108" s="338">
        <f>+M_09!E146</f>
        <v>0</v>
      </c>
      <c r="P108" s="338">
        <f>+M_10!E146</f>
        <v>1</v>
      </c>
      <c r="Q108" s="338">
        <f>+M_11!E146</f>
        <v>1</v>
      </c>
      <c r="R108" s="338"/>
      <c r="S108" s="338">
        <f>+M_13!E146</f>
        <v>1</v>
      </c>
      <c r="T108" s="338"/>
      <c r="U108" s="338">
        <f>+M_15!E146</f>
        <v>1</v>
      </c>
      <c r="V108" s="338">
        <f>+M_16!E146</f>
        <v>2</v>
      </c>
      <c r="W108" s="338">
        <f>+M_17!E146</f>
        <v>2</v>
      </c>
      <c r="X108" s="338">
        <f>+M_18!E146</f>
        <v>2</v>
      </c>
      <c r="Y108" s="338">
        <f>+M_19!E146</f>
        <v>2</v>
      </c>
      <c r="Z108" s="338">
        <f>+M_20!E146</f>
        <v>2</v>
      </c>
      <c r="AB108" s="434">
        <f>+E108-'[3]Mtdo-Ppto RP'!$L112</f>
        <v>0</v>
      </c>
    </row>
    <row r="109" spans="1:28" ht="16.5" x14ac:dyDescent="0.25">
      <c r="A109" s="338">
        <f t="shared" ref="A109:A111" si="18">+A108+0.01</f>
        <v>13.02</v>
      </c>
      <c r="B109" s="335" t="e">
        <f t="shared" si="12"/>
        <v>#REF!</v>
      </c>
      <c r="C109" s="339" t="s">
        <v>438</v>
      </c>
      <c r="D109" s="337" t="s">
        <v>364</v>
      </c>
      <c r="E109" s="338">
        <f>+SUM(G109:Z109)</f>
        <v>22</v>
      </c>
      <c r="F109" s="322"/>
      <c r="G109" s="338">
        <f>+M_01!E147</f>
        <v>1</v>
      </c>
      <c r="H109" s="338">
        <f>+M_02!E147</f>
        <v>1</v>
      </c>
      <c r="I109" s="338">
        <f>+M_03!E147</f>
        <v>1</v>
      </c>
      <c r="J109" s="338"/>
      <c r="K109" s="338"/>
      <c r="L109" s="338">
        <f>+M_06!E147</f>
        <v>1</v>
      </c>
      <c r="M109" s="338">
        <f>+M_07!E147</f>
        <v>2</v>
      </c>
      <c r="N109" s="338">
        <f>+M_08!E147</f>
        <v>2</v>
      </c>
      <c r="O109" s="338">
        <f>+M_09!E147</f>
        <v>0</v>
      </c>
      <c r="P109" s="338">
        <f>+M_10!E147</f>
        <v>1</v>
      </c>
      <c r="Q109" s="338">
        <f>+M_11!E147</f>
        <v>1</v>
      </c>
      <c r="R109" s="338"/>
      <c r="S109" s="338">
        <f>+M_13!E147</f>
        <v>1</v>
      </c>
      <c r="T109" s="338"/>
      <c r="U109" s="338">
        <f>+M_15!E147</f>
        <v>1</v>
      </c>
      <c r="V109" s="338">
        <f>+M_16!E147</f>
        <v>2</v>
      </c>
      <c r="W109" s="338">
        <f>+M_17!E147</f>
        <v>2</v>
      </c>
      <c r="X109" s="338">
        <f>+M_18!E147</f>
        <v>2</v>
      </c>
      <c r="Y109" s="338">
        <f>+M_19!E147</f>
        <v>2</v>
      </c>
      <c r="Z109" s="338">
        <f>+M_20!E147</f>
        <v>2</v>
      </c>
      <c r="AB109" s="434">
        <f>+E109-'[3]Mtdo-Ppto RP'!$L113</f>
        <v>0</v>
      </c>
    </row>
    <row r="110" spans="1:28" ht="16.5" x14ac:dyDescent="0.25">
      <c r="A110" s="338">
        <f t="shared" si="18"/>
        <v>13.03</v>
      </c>
      <c r="B110" s="335" t="e">
        <f t="shared" si="12"/>
        <v>#REF!</v>
      </c>
      <c r="C110" s="339" t="s">
        <v>439</v>
      </c>
      <c r="D110" s="337" t="s">
        <v>364</v>
      </c>
      <c r="E110" s="338">
        <f>+SUM(G110:Z110)</f>
        <v>12</v>
      </c>
      <c r="F110" s="322"/>
      <c r="G110" s="338">
        <f>+M_01!E148</f>
        <v>1</v>
      </c>
      <c r="H110" s="338">
        <f>+M_02!E148</f>
        <v>1</v>
      </c>
      <c r="I110" s="338">
        <f>+M_03!E148</f>
        <v>1</v>
      </c>
      <c r="J110" s="338"/>
      <c r="K110" s="338"/>
      <c r="L110" s="338">
        <f>+M_06!E148</f>
        <v>1</v>
      </c>
      <c r="M110" s="338">
        <f>+M_07!E148</f>
        <v>2</v>
      </c>
      <c r="N110" s="338">
        <f>+M_08!E148</f>
        <v>2</v>
      </c>
      <c r="O110" s="338">
        <f>+M_09!E148</f>
        <v>0</v>
      </c>
      <c r="P110" s="338">
        <f>+M_10!E148</f>
        <v>1</v>
      </c>
      <c r="Q110" s="338">
        <f>+M_11!E148</f>
        <v>1</v>
      </c>
      <c r="R110" s="338"/>
      <c r="S110" s="338">
        <f>+M_13!E148</f>
        <v>1</v>
      </c>
      <c r="T110" s="338"/>
      <c r="U110" s="338">
        <f>+M_15!E148</f>
        <v>1</v>
      </c>
      <c r="V110" s="338">
        <f>+M_16!E148</f>
        <v>0</v>
      </c>
      <c r="W110" s="338">
        <f>+M_17!E148</f>
        <v>0</v>
      </c>
      <c r="X110" s="338">
        <f>+M_18!E148</f>
        <v>0</v>
      </c>
      <c r="Y110" s="338">
        <f>+M_19!E148</f>
        <v>0</v>
      </c>
      <c r="Z110" s="338">
        <f>+M_20!E148</f>
        <v>0</v>
      </c>
      <c r="AB110" s="434">
        <f>+E110-'[3]Mtdo-Ppto RP'!$L114</f>
        <v>0</v>
      </c>
    </row>
    <row r="111" spans="1:28" s="411" customFormat="1" ht="16.5" x14ac:dyDescent="0.25">
      <c r="A111" s="344">
        <f t="shared" si="18"/>
        <v>13.04</v>
      </c>
      <c r="B111" s="407" t="e">
        <f t="shared" si="12"/>
        <v>#REF!</v>
      </c>
      <c r="C111" s="408" t="s">
        <v>648</v>
      </c>
      <c r="D111" s="409" t="s">
        <v>364</v>
      </c>
      <c r="E111" s="344">
        <f t="shared" ref="E111" si="19">+SUM(G111:Z111)</f>
        <v>10</v>
      </c>
      <c r="F111" s="410"/>
      <c r="G111" s="344">
        <f>+M_01!E150</f>
        <v>0</v>
      </c>
      <c r="H111" s="344">
        <f>+M_02!E150</f>
        <v>0</v>
      </c>
      <c r="I111" s="344">
        <f>+M_03!E150</f>
        <v>0</v>
      </c>
      <c r="J111" s="344"/>
      <c r="K111" s="344"/>
      <c r="L111" s="344">
        <f>+M_06!E150</f>
        <v>0</v>
      </c>
      <c r="M111" s="344">
        <f>+M_07!E150</f>
        <v>0</v>
      </c>
      <c r="N111" s="344">
        <f>+M_08!E150</f>
        <v>0</v>
      </c>
      <c r="O111" s="344">
        <f>+M_09!E150</f>
        <v>0</v>
      </c>
      <c r="P111" s="344">
        <f>+M_10!E150</f>
        <v>0</v>
      </c>
      <c r="Q111" s="344">
        <f>+M_11!E150</f>
        <v>0</v>
      </c>
      <c r="R111" s="344"/>
      <c r="S111" s="344">
        <f>+M_13!E150</f>
        <v>0</v>
      </c>
      <c r="T111" s="344"/>
      <c r="U111" s="344">
        <f>+M_15!E150</f>
        <v>0</v>
      </c>
      <c r="V111" s="347">
        <f>+M_16!E149</f>
        <v>2</v>
      </c>
      <c r="W111" s="347">
        <f>+M_17!E149</f>
        <v>2</v>
      </c>
      <c r="X111" s="347">
        <f>+M_18!E149</f>
        <v>2</v>
      </c>
      <c r="Y111" s="347">
        <f>+M_19!E149</f>
        <v>2</v>
      </c>
      <c r="Z111" s="347">
        <f>+M_20!E149</f>
        <v>2</v>
      </c>
      <c r="AB111" s="434">
        <f>+E111-'[3]Mtdo-Ppto RP'!$L115</f>
        <v>0</v>
      </c>
    </row>
    <row r="112" spans="1:28" ht="16.5" x14ac:dyDescent="0.25">
      <c r="A112" s="345"/>
      <c r="B112" s="335" t="e">
        <f>+B110+1</f>
        <v>#REF!</v>
      </c>
      <c r="C112" s="346"/>
      <c r="D112" s="337"/>
      <c r="E112" s="337"/>
      <c r="F112" s="322"/>
      <c r="G112" s="338">
        <f>+M_01!E150</f>
        <v>0</v>
      </c>
      <c r="H112" s="338">
        <f>+M_02!E150</f>
        <v>0</v>
      </c>
      <c r="I112" s="338">
        <f>+M_03!E150</f>
        <v>0</v>
      </c>
      <c r="J112" s="338"/>
      <c r="K112" s="338"/>
      <c r="L112" s="338">
        <f>+M_06!E150</f>
        <v>0</v>
      </c>
      <c r="M112" s="338">
        <f>+M_07!E150</f>
        <v>0</v>
      </c>
      <c r="N112" s="338">
        <f>+M_08!E150</f>
        <v>0</v>
      </c>
      <c r="O112" s="338">
        <f>+M_09!E150</f>
        <v>0</v>
      </c>
      <c r="P112" s="338">
        <f>+M_10!E150</f>
        <v>0</v>
      </c>
      <c r="Q112" s="338">
        <f>+M_11!E150</f>
        <v>0</v>
      </c>
      <c r="R112" s="338"/>
      <c r="S112" s="338">
        <f>+M_13!E150</f>
        <v>0</v>
      </c>
      <c r="T112" s="338"/>
      <c r="U112" s="338">
        <f>+M_15!E150</f>
        <v>0</v>
      </c>
      <c r="V112" s="338">
        <f>+M_16!E150</f>
        <v>0</v>
      </c>
      <c r="W112" s="338">
        <f>+M_17!E150</f>
        <v>0</v>
      </c>
      <c r="X112" s="338">
        <f>+M_18!E150</f>
        <v>0</v>
      </c>
      <c r="Y112" s="338">
        <f>+M_19!E150</f>
        <v>0</v>
      </c>
      <c r="Z112" s="338">
        <f>+M_20!E150</f>
        <v>0</v>
      </c>
      <c r="AB112" s="434" t="e">
        <f>+E112-'[3]Mtdo-Ppto RP'!$L116</f>
        <v>#REF!</v>
      </c>
    </row>
    <row r="113" spans="1:28" ht="16.5" x14ac:dyDescent="0.25">
      <c r="A113" s="353">
        <f>1+A107</f>
        <v>14</v>
      </c>
      <c r="B113" s="354" t="e">
        <f t="shared" si="12"/>
        <v>#REF!</v>
      </c>
      <c r="C113" s="355" t="s">
        <v>440</v>
      </c>
      <c r="D113" s="356"/>
      <c r="E113" s="356"/>
      <c r="F113" s="328"/>
      <c r="G113" s="357">
        <f>+M_01!E151</f>
        <v>0</v>
      </c>
      <c r="H113" s="357">
        <f>+M_02!E151</f>
        <v>0</v>
      </c>
      <c r="I113" s="357">
        <f>+M_03!E151</f>
        <v>0</v>
      </c>
      <c r="J113" s="357"/>
      <c r="K113" s="357"/>
      <c r="L113" s="357">
        <f>+M_06!E151</f>
        <v>0</v>
      </c>
      <c r="M113" s="357">
        <f>+M_07!E151</f>
        <v>0</v>
      </c>
      <c r="N113" s="357">
        <f>+M_08!E151</f>
        <v>0</v>
      </c>
      <c r="O113" s="357">
        <f>+M_09!E151</f>
        <v>0</v>
      </c>
      <c r="P113" s="357">
        <f>+M_10!E151</f>
        <v>0</v>
      </c>
      <c r="Q113" s="357">
        <f>+M_11!E151</f>
        <v>0</v>
      </c>
      <c r="R113" s="357"/>
      <c r="S113" s="357">
        <f>+M_13!E151</f>
        <v>0</v>
      </c>
      <c r="T113" s="357"/>
      <c r="U113" s="357">
        <f>+M_15!E151</f>
        <v>0</v>
      </c>
      <c r="V113" s="357">
        <f>+M_16!E151</f>
        <v>0</v>
      </c>
      <c r="W113" s="357">
        <f>+M_17!E151</f>
        <v>0</v>
      </c>
      <c r="X113" s="357">
        <f>+M_18!E151</f>
        <v>0</v>
      </c>
      <c r="Y113" s="357">
        <f>+M_19!E151</f>
        <v>0</v>
      </c>
      <c r="Z113" s="357">
        <f>+M_20!E151</f>
        <v>0</v>
      </c>
      <c r="AB113" s="434" t="e">
        <f>+E113-'[3]Mtdo-Ppto RP'!$L117</f>
        <v>#REF!</v>
      </c>
    </row>
    <row r="114" spans="1:28" ht="16.5" x14ac:dyDescent="0.25">
      <c r="A114" s="338">
        <f>+A113+0.01</f>
        <v>14.01</v>
      </c>
      <c r="B114" s="335" t="e">
        <f t="shared" si="12"/>
        <v>#REF!</v>
      </c>
      <c r="C114" s="346" t="s">
        <v>441</v>
      </c>
      <c r="D114" s="337" t="s">
        <v>364</v>
      </c>
      <c r="E114" s="338">
        <f t="shared" ref="E114:E118" si="20">+SUM(G114:Z114)</f>
        <v>8</v>
      </c>
      <c r="F114" s="324"/>
      <c r="G114" s="338">
        <f>+M_01!E152</f>
        <v>1</v>
      </c>
      <c r="H114" s="338">
        <f>+M_02!E152</f>
        <v>1</v>
      </c>
      <c r="I114" s="338">
        <f>+M_03!E152</f>
        <v>1</v>
      </c>
      <c r="J114" s="338"/>
      <c r="K114" s="338"/>
      <c r="L114" s="338">
        <f>+M_06!E152</f>
        <v>1</v>
      </c>
      <c r="M114" s="338">
        <f>+M_07!E152</f>
        <v>0</v>
      </c>
      <c r="N114" s="338">
        <f>+M_08!E152</f>
        <v>0</v>
      </c>
      <c r="O114" s="338">
        <f>+M_09!E152</f>
        <v>0</v>
      </c>
      <c r="P114" s="338">
        <f>+M_10!E152</f>
        <v>1</v>
      </c>
      <c r="Q114" s="338">
        <f>+M_11!E152</f>
        <v>1</v>
      </c>
      <c r="R114" s="338"/>
      <c r="S114" s="338">
        <f>+M_13!E152</f>
        <v>1</v>
      </c>
      <c r="T114" s="338"/>
      <c r="U114" s="338">
        <f>+M_15!E152</f>
        <v>1</v>
      </c>
      <c r="V114" s="338">
        <f>+M_16!E152</f>
        <v>0</v>
      </c>
      <c r="W114" s="338">
        <f>+M_17!E152</f>
        <v>0</v>
      </c>
      <c r="X114" s="338">
        <f>+M_18!E152</f>
        <v>0</v>
      </c>
      <c r="Y114" s="338">
        <f>+M_19!E152</f>
        <v>0</v>
      </c>
      <c r="Z114" s="338">
        <f>+M_20!E152</f>
        <v>0</v>
      </c>
      <c r="AB114" s="434">
        <f>+E114-'[3]Mtdo-Ppto RP'!$L118</f>
        <v>0</v>
      </c>
    </row>
    <row r="115" spans="1:28" ht="16.5" x14ac:dyDescent="0.25">
      <c r="A115" s="338">
        <f t="shared" ref="A115:A118" si="21">+A114+0.01</f>
        <v>14.02</v>
      </c>
      <c r="B115" s="335" t="e">
        <f t="shared" si="12"/>
        <v>#REF!</v>
      </c>
      <c r="C115" s="346" t="s">
        <v>442</v>
      </c>
      <c r="D115" s="337" t="s">
        <v>364</v>
      </c>
      <c r="E115" s="338">
        <f t="shared" si="20"/>
        <v>1</v>
      </c>
      <c r="F115" s="324"/>
      <c r="G115" s="338">
        <f>+M_01!E153</f>
        <v>0</v>
      </c>
      <c r="H115" s="338">
        <f>+M_02!E153</f>
        <v>0</v>
      </c>
      <c r="I115" s="338">
        <f>+M_03!E153</f>
        <v>0</v>
      </c>
      <c r="J115" s="338"/>
      <c r="K115" s="338"/>
      <c r="L115" s="338">
        <f>+M_06!E153</f>
        <v>0</v>
      </c>
      <c r="M115" s="338">
        <f>+M_07!E153</f>
        <v>0</v>
      </c>
      <c r="N115" s="338">
        <f>+M_08!E153</f>
        <v>0</v>
      </c>
      <c r="O115" s="338">
        <f>+M_09!E153</f>
        <v>0</v>
      </c>
      <c r="P115" s="338">
        <f>+M_10!E153</f>
        <v>0</v>
      </c>
      <c r="Q115" s="338">
        <f>+M_11!E153</f>
        <v>0</v>
      </c>
      <c r="R115" s="338"/>
      <c r="S115" s="338">
        <f>+M_13!E153</f>
        <v>0</v>
      </c>
      <c r="T115" s="338"/>
      <c r="U115" s="338">
        <f>+M_15!E153</f>
        <v>0</v>
      </c>
      <c r="V115" s="338">
        <f>+M_16!E153</f>
        <v>0</v>
      </c>
      <c r="W115" s="338">
        <f>+M_17!E153</f>
        <v>0</v>
      </c>
      <c r="X115" s="338">
        <f>+M_18!E153</f>
        <v>0</v>
      </c>
      <c r="Y115" s="338">
        <f>+M_19!E153</f>
        <v>1</v>
      </c>
      <c r="Z115" s="338">
        <f>+M_20!E153</f>
        <v>0</v>
      </c>
      <c r="AB115" s="434">
        <f>+E115-'[3]Mtdo-Ppto RP'!$L119</f>
        <v>0</v>
      </c>
    </row>
    <row r="116" spans="1:28" ht="16.5" x14ac:dyDescent="0.25">
      <c r="A116" s="338">
        <f t="shared" si="21"/>
        <v>14.03</v>
      </c>
      <c r="B116" s="335" t="e">
        <f t="shared" si="12"/>
        <v>#REF!</v>
      </c>
      <c r="C116" s="346" t="s">
        <v>443</v>
      </c>
      <c r="D116" s="337" t="s">
        <v>364</v>
      </c>
      <c r="E116" s="338">
        <f t="shared" si="20"/>
        <v>1</v>
      </c>
      <c r="F116" s="324"/>
      <c r="G116" s="338">
        <f>+M_01!E154</f>
        <v>0</v>
      </c>
      <c r="H116" s="338">
        <f>+M_02!E154</f>
        <v>0</v>
      </c>
      <c r="I116" s="338">
        <f>+M_03!E154</f>
        <v>0</v>
      </c>
      <c r="J116" s="338"/>
      <c r="K116" s="338"/>
      <c r="L116" s="338">
        <f>+M_06!E154</f>
        <v>0</v>
      </c>
      <c r="M116" s="338">
        <f>+M_07!E154</f>
        <v>0</v>
      </c>
      <c r="N116" s="338">
        <f>+M_08!E154</f>
        <v>0</v>
      </c>
      <c r="O116" s="338">
        <f>+M_09!E154</f>
        <v>0</v>
      </c>
      <c r="P116" s="338">
        <f>+M_10!E154</f>
        <v>0</v>
      </c>
      <c r="Q116" s="338">
        <f>+M_11!E154</f>
        <v>0</v>
      </c>
      <c r="R116" s="338"/>
      <c r="S116" s="338">
        <f>+M_13!E154</f>
        <v>0</v>
      </c>
      <c r="T116" s="338"/>
      <c r="U116" s="338">
        <f>+M_15!E154</f>
        <v>0</v>
      </c>
      <c r="V116" s="338">
        <f>+M_16!E154</f>
        <v>0</v>
      </c>
      <c r="W116" s="338">
        <f>+M_17!E154</f>
        <v>0</v>
      </c>
      <c r="X116" s="338">
        <f>+M_18!E154</f>
        <v>1</v>
      </c>
      <c r="Y116" s="338">
        <f>+M_19!E154</f>
        <v>0</v>
      </c>
      <c r="Z116" s="338">
        <f>+M_20!E154</f>
        <v>0</v>
      </c>
      <c r="AB116" s="434">
        <f>+E116-'[3]Mtdo-Ppto RP'!$L120</f>
        <v>0</v>
      </c>
    </row>
    <row r="117" spans="1:28" s="188" customFormat="1" ht="16.5" x14ac:dyDescent="0.25">
      <c r="A117" s="340">
        <f t="shared" si="21"/>
        <v>14.04</v>
      </c>
      <c r="B117" s="341" t="e">
        <f t="shared" si="12"/>
        <v>#REF!</v>
      </c>
      <c r="C117" s="348" t="s">
        <v>533</v>
      </c>
      <c r="D117" s="343" t="s">
        <v>364</v>
      </c>
      <c r="E117" s="340">
        <f t="shared" si="20"/>
        <v>2</v>
      </c>
      <c r="F117" s="325"/>
      <c r="G117" s="340">
        <f>+M_01!E155</f>
        <v>0</v>
      </c>
      <c r="H117" s="340">
        <f>+M_02!E155</f>
        <v>0</v>
      </c>
      <c r="I117" s="340">
        <f>+M_03!E155</f>
        <v>0</v>
      </c>
      <c r="J117" s="340"/>
      <c r="K117" s="340"/>
      <c r="L117" s="340">
        <f>+M_06!E155</f>
        <v>0</v>
      </c>
      <c r="M117" s="340">
        <f>+M_07!E155</f>
        <v>1</v>
      </c>
      <c r="N117" s="340">
        <f>+M_08!E155</f>
        <v>1</v>
      </c>
      <c r="O117" s="340">
        <f>+M_09!E155</f>
        <v>0</v>
      </c>
      <c r="P117" s="340">
        <f>+M_10!E155</f>
        <v>0</v>
      </c>
      <c r="Q117" s="340">
        <f>+M_11!E155</f>
        <v>0</v>
      </c>
      <c r="R117" s="340"/>
      <c r="S117" s="340">
        <f>+M_13!E155</f>
        <v>0</v>
      </c>
      <c r="T117" s="340"/>
      <c r="U117" s="340">
        <f>+M_15!E155</f>
        <v>0</v>
      </c>
      <c r="V117" s="340">
        <f>+M_16!E155</f>
        <v>0</v>
      </c>
      <c r="W117" s="340">
        <f>+M_17!E155</f>
        <v>0</v>
      </c>
      <c r="X117" s="340">
        <f>+M_18!E155</f>
        <v>0</v>
      </c>
      <c r="Y117" s="340">
        <f>+M_19!E155</f>
        <v>0</v>
      </c>
      <c r="Z117" s="340">
        <f>+M_20!E155</f>
        <v>0</v>
      </c>
      <c r="AB117" s="434">
        <f>+E117-'[3]Mtdo-Ppto RP'!$L121</f>
        <v>0</v>
      </c>
    </row>
    <row r="118" spans="1:28" s="188" customFormat="1" ht="16.5" x14ac:dyDescent="0.25">
      <c r="A118" s="340">
        <f t="shared" si="21"/>
        <v>14.049999999999999</v>
      </c>
      <c r="B118" s="341" t="e">
        <f>+#REF!+1</f>
        <v>#REF!</v>
      </c>
      <c r="C118" s="348" t="s">
        <v>534</v>
      </c>
      <c r="D118" s="343" t="s">
        <v>364</v>
      </c>
      <c r="E118" s="340">
        <f t="shared" si="20"/>
        <v>3</v>
      </c>
      <c r="F118" s="325"/>
      <c r="G118" s="340">
        <f>+M_01!E157</f>
        <v>0</v>
      </c>
      <c r="H118" s="340">
        <f>+M_02!E157</f>
        <v>0</v>
      </c>
      <c r="I118" s="340">
        <f>+M_03!E157</f>
        <v>0</v>
      </c>
      <c r="J118" s="340"/>
      <c r="K118" s="340"/>
      <c r="L118" s="340">
        <f>+M_06!E157</f>
        <v>0</v>
      </c>
      <c r="M118" s="340">
        <f>+M_07!E157</f>
        <v>0</v>
      </c>
      <c r="N118" s="340">
        <f>+M_08!E157</f>
        <v>0</v>
      </c>
      <c r="O118" s="340">
        <f>+M_09!E157</f>
        <v>0</v>
      </c>
      <c r="P118" s="340">
        <f>+M_10!E157</f>
        <v>0</v>
      </c>
      <c r="Q118" s="340">
        <f>+M_11!E157</f>
        <v>0</v>
      </c>
      <c r="R118" s="340"/>
      <c r="S118" s="340">
        <f>+M_13!E157</f>
        <v>0</v>
      </c>
      <c r="T118" s="340"/>
      <c r="U118" s="340">
        <f>+M_15!E157</f>
        <v>0</v>
      </c>
      <c r="V118" s="340">
        <f>+M_16!E156</f>
        <v>1</v>
      </c>
      <c r="W118" s="340">
        <f>+M_17!E156</f>
        <v>1</v>
      </c>
      <c r="X118" s="340">
        <f>+M_18!E157</f>
        <v>0</v>
      </c>
      <c r="Y118" s="340">
        <f>+M_19!E157</f>
        <v>0</v>
      </c>
      <c r="Z118" s="340">
        <f>+M_20!E156</f>
        <v>1</v>
      </c>
      <c r="AB118" s="434">
        <f>+E118-'[3]Mtdo-Ppto RP'!$L122</f>
        <v>0</v>
      </c>
    </row>
    <row r="119" spans="1:28" s="188" customFormat="1" ht="16.5" x14ac:dyDescent="0.25">
      <c r="A119" s="340"/>
      <c r="B119" s="341"/>
      <c r="C119" s="348"/>
      <c r="D119" s="343"/>
      <c r="E119" s="340"/>
      <c r="F119" s="325"/>
      <c r="G119" s="340"/>
      <c r="H119" s="340"/>
      <c r="I119" s="340"/>
      <c r="J119" s="340"/>
      <c r="K119" s="340"/>
      <c r="L119" s="340"/>
      <c r="M119" s="340"/>
      <c r="N119" s="340"/>
      <c r="O119" s="340"/>
      <c r="P119" s="340"/>
      <c r="Q119" s="340"/>
      <c r="R119" s="340"/>
      <c r="S119" s="340"/>
      <c r="T119" s="340"/>
      <c r="U119" s="340"/>
      <c r="V119" s="340"/>
      <c r="W119" s="340"/>
      <c r="X119" s="340"/>
      <c r="Y119" s="340"/>
      <c r="Z119" s="340"/>
      <c r="AB119" s="434" t="e">
        <f>+E119-'[3]Mtdo-Ppto RP'!$L123</f>
        <v>#REF!</v>
      </c>
    </row>
    <row r="120" spans="1:28" ht="16.5" x14ac:dyDescent="0.25">
      <c r="A120" s="353">
        <f>1+A113</f>
        <v>15</v>
      </c>
      <c r="B120" s="354" t="e">
        <f>+B118+1</f>
        <v>#REF!</v>
      </c>
      <c r="C120" s="355" t="s">
        <v>444</v>
      </c>
      <c r="D120" s="356"/>
      <c r="E120" s="356"/>
      <c r="F120" s="324"/>
      <c r="G120" s="357">
        <f>+M_01!E158</f>
        <v>0</v>
      </c>
      <c r="H120" s="357">
        <f>+M_02!E158</f>
        <v>0</v>
      </c>
      <c r="I120" s="357">
        <f>+M_03!E158</f>
        <v>0</v>
      </c>
      <c r="J120" s="357"/>
      <c r="K120" s="357"/>
      <c r="L120" s="357">
        <f>+M_06!E158</f>
        <v>0</v>
      </c>
      <c r="M120" s="357">
        <f>+M_07!E158</f>
        <v>0</v>
      </c>
      <c r="N120" s="357">
        <f>+M_08!E158</f>
        <v>0</v>
      </c>
      <c r="O120" s="357">
        <f>+M_09!E158</f>
        <v>0</v>
      </c>
      <c r="P120" s="357">
        <f>+M_10!E158</f>
        <v>0</v>
      </c>
      <c r="Q120" s="357">
        <f>+M_11!E158</f>
        <v>0</v>
      </c>
      <c r="R120" s="357"/>
      <c r="S120" s="357">
        <f>+M_13!E158</f>
        <v>0</v>
      </c>
      <c r="T120" s="357"/>
      <c r="U120" s="357">
        <f>+M_15!E158</f>
        <v>0</v>
      </c>
      <c r="V120" s="357">
        <f>+M_16!E158</f>
        <v>0</v>
      </c>
      <c r="W120" s="357">
        <f>+M_17!E158</f>
        <v>0</v>
      </c>
      <c r="X120" s="357">
        <f>+M_18!E158</f>
        <v>0</v>
      </c>
      <c r="Y120" s="357">
        <f>+M_19!E158</f>
        <v>0</v>
      </c>
      <c r="Z120" s="357">
        <f>+M_20!E158</f>
        <v>0</v>
      </c>
      <c r="AB120" s="434" t="e">
        <f>+E120-'[3]Mtdo-Ppto RP'!$L124</f>
        <v>#REF!</v>
      </c>
    </row>
    <row r="121" spans="1:28" ht="16.5" x14ac:dyDescent="0.25">
      <c r="A121" s="357">
        <f>0.01+A120</f>
        <v>15.01</v>
      </c>
      <c r="B121" s="354" t="e">
        <f t="shared" si="12"/>
        <v>#REF!</v>
      </c>
      <c r="C121" s="358" t="s">
        <v>445</v>
      </c>
      <c r="D121" s="356" t="s">
        <v>364</v>
      </c>
      <c r="E121" s="338">
        <f>+SUM(G121:Z121)</f>
        <v>11</v>
      </c>
      <c r="F121" s="324"/>
      <c r="G121" s="357">
        <f>+M_01!E159</f>
        <v>1</v>
      </c>
      <c r="H121" s="357">
        <f>+M_02!E159</f>
        <v>1</v>
      </c>
      <c r="I121" s="357">
        <f>+M_03!E159</f>
        <v>1</v>
      </c>
      <c r="J121" s="357"/>
      <c r="K121" s="357"/>
      <c r="L121" s="357">
        <f>+M_06!E159</f>
        <v>1</v>
      </c>
      <c r="M121" s="357">
        <f>+M_07!E159</f>
        <v>1</v>
      </c>
      <c r="N121" s="357">
        <f>+M_08!E159</f>
        <v>1</v>
      </c>
      <c r="O121" s="357">
        <f>+M_09!E159</f>
        <v>0</v>
      </c>
      <c r="P121" s="357">
        <f>+M_10!E159</f>
        <v>1</v>
      </c>
      <c r="Q121" s="357">
        <f>+M_11!E159</f>
        <v>1</v>
      </c>
      <c r="R121" s="357"/>
      <c r="S121" s="357">
        <f>+M_13!E159</f>
        <v>1</v>
      </c>
      <c r="T121" s="357"/>
      <c r="U121" s="357">
        <f>+M_15!E159</f>
        <v>1</v>
      </c>
      <c r="V121" s="357">
        <f>+M_16!E159</f>
        <v>0</v>
      </c>
      <c r="W121" s="357">
        <f>+M_17!E159</f>
        <v>0</v>
      </c>
      <c r="X121" s="357">
        <f>+M_18!E159</f>
        <v>0</v>
      </c>
      <c r="Y121" s="357">
        <f>+M_19!E159</f>
        <v>1</v>
      </c>
      <c r="Z121" s="357">
        <f>+M_20!E159</f>
        <v>0</v>
      </c>
      <c r="AB121" s="434">
        <f>+E121-'[3]Mtdo-Ppto RP'!$L125</f>
        <v>0</v>
      </c>
    </row>
    <row r="122" spans="1:28" ht="16.5" x14ac:dyDescent="0.25">
      <c r="A122" s="357">
        <f t="shared" ref="A122:A124" si="22">0.01+A121</f>
        <v>15.02</v>
      </c>
      <c r="B122" s="354" t="e">
        <f t="shared" si="12"/>
        <v>#REF!</v>
      </c>
      <c r="C122" s="358" t="s">
        <v>446</v>
      </c>
      <c r="D122" s="356" t="s">
        <v>364</v>
      </c>
      <c r="E122" s="338">
        <f>+SUM(G122:Z122)</f>
        <v>1</v>
      </c>
      <c r="F122" s="324"/>
      <c r="G122" s="357">
        <f>+M_01!E160</f>
        <v>0</v>
      </c>
      <c r="H122" s="357">
        <f>+M_02!E160</f>
        <v>0</v>
      </c>
      <c r="I122" s="357">
        <f>+M_03!E160</f>
        <v>0</v>
      </c>
      <c r="J122" s="357"/>
      <c r="K122" s="357"/>
      <c r="L122" s="357">
        <f>+M_06!E160</f>
        <v>0</v>
      </c>
      <c r="M122" s="357">
        <f>+M_07!E160</f>
        <v>0</v>
      </c>
      <c r="N122" s="357">
        <f>+M_08!E160</f>
        <v>0</v>
      </c>
      <c r="O122" s="357">
        <f>+M_09!E160</f>
        <v>0</v>
      </c>
      <c r="P122" s="357">
        <f>+M_10!E160</f>
        <v>0</v>
      </c>
      <c r="Q122" s="357">
        <f>+M_11!E160</f>
        <v>0</v>
      </c>
      <c r="R122" s="357"/>
      <c r="S122" s="357">
        <f>+M_13!E160</f>
        <v>0</v>
      </c>
      <c r="T122" s="357"/>
      <c r="U122" s="357">
        <f>+M_15!E160</f>
        <v>0</v>
      </c>
      <c r="V122" s="357">
        <f>+M_16!E160</f>
        <v>0</v>
      </c>
      <c r="W122" s="357">
        <f>+M_17!E160</f>
        <v>0</v>
      </c>
      <c r="X122" s="357">
        <f>+M_18!E160</f>
        <v>1</v>
      </c>
      <c r="Y122" s="357">
        <f>+M_19!E160</f>
        <v>0</v>
      </c>
      <c r="Z122" s="357">
        <f>+M_20!E160</f>
        <v>0</v>
      </c>
      <c r="AB122" s="434">
        <f>+E122-'[3]Mtdo-Ppto RP'!$L126</f>
        <v>0</v>
      </c>
    </row>
    <row r="123" spans="1:28" s="188" customFormat="1" ht="16.5" x14ac:dyDescent="0.25">
      <c r="A123" s="359">
        <f t="shared" si="22"/>
        <v>15.03</v>
      </c>
      <c r="B123" s="360" t="e">
        <f t="shared" si="12"/>
        <v>#REF!</v>
      </c>
      <c r="C123" s="361" t="s">
        <v>647</v>
      </c>
      <c r="D123" s="362" t="s">
        <v>364</v>
      </c>
      <c r="E123" s="340">
        <f>+SUM(G123:Z123)</f>
        <v>0</v>
      </c>
      <c r="F123" s="325"/>
      <c r="G123" s="359">
        <f>+M_01!E161</f>
        <v>0</v>
      </c>
      <c r="H123" s="359">
        <f>+M_02!E161</f>
        <v>0</v>
      </c>
      <c r="I123" s="359">
        <f>+M_03!E161</f>
        <v>0</v>
      </c>
      <c r="J123" s="359"/>
      <c r="K123" s="359"/>
      <c r="L123" s="359">
        <f>+M_06!E161</f>
        <v>0</v>
      </c>
      <c r="M123" s="359">
        <f>+M_07!E161</f>
        <v>0</v>
      </c>
      <c r="N123" s="359">
        <f>+M_08!E161</f>
        <v>0</v>
      </c>
      <c r="O123" s="359">
        <f>+M_09!E161</f>
        <v>0</v>
      </c>
      <c r="P123" s="359">
        <f>+M_10!E161</f>
        <v>0</v>
      </c>
      <c r="Q123" s="359">
        <f>+M_11!E161</f>
        <v>0</v>
      </c>
      <c r="R123" s="359"/>
      <c r="S123" s="359">
        <f>+M_13!E161</f>
        <v>0</v>
      </c>
      <c r="T123" s="359"/>
      <c r="U123" s="359">
        <f>+M_15!E161</f>
        <v>0</v>
      </c>
      <c r="V123" s="359">
        <f>+M_16!E161</f>
        <v>0</v>
      </c>
      <c r="W123" s="359">
        <f>+M_17!E161</f>
        <v>0</v>
      </c>
      <c r="X123" s="359">
        <f>+M_18!E161</f>
        <v>0</v>
      </c>
      <c r="Y123" s="359">
        <f>+M_19!E161</f>
        <v>0</v>
      </c>
      <c r="Z123" s="359">
        <f>+M_20!E161</f>
        <v>0</v>
      </c>
      <c r="AB123" s="434">
        <f>+E123-'[3]Mtdo-Ppto RP'!$L127</f>
        <v>0</v>
      </c>
    </row>
    <row r="124" spans="1:28" s="188" customFormat="1" ht="16.5" x14ac:dyDescent="0.25">
      <c r="A124" s="359">
        <f t="shared" si="22"/>
        <v>15.04</v>
      </c>
      <c r="B124" s="360" t="e">
        <f t="shared" si="12"/>
        <v>#REF!</v>
      </c>
      <c r="C124" s="361" t="s">
        <v>535</v>
      </c>
      <c r="D124" s="362" t="s">
        <v>364</v>
      </c>
      <c r="E124" s="340">
        <f>+SUM(G124:Z124)</f>
        <v>3</v>
      </c>
      <c r="F124" s="325"/>
      <c r="G124" s="359">
        <f>+M_01!E162</f>
        <v>0</v>
      </c>
      <c r="H124" s="359">
        <f>+M_02!E162</f>
        <v>0</v>
      </c>
      <c r="I124" s="359">
        <f>+M_03!E162</f>
        <v>0</v>
      </c>
      <c r="J124" s="359"/>
      <c r="K124" s="359"/>
      <c r="L124" s="359">
        <f>+M_06!E162</f>
        <v>0</v>
      </c>
      <c r="M124" s="359">
        <f>+M_07!E162</f>
        <v>0</v>
      </c>
      <c r="N124" s="359">
        <f>+M_08!E162</f>
        <v>0</v>
      </c>
      <c r="O124" s="359">
        <f>+M_09!E162</f>
        <v>0</v>
      </c>
      <c r="P124" s="359">
        <f>+M_10!E162</f>
        <v>0</v>
      </c>
      <c r="Q124" s="359">
        <f>+M_11!E162</f>
        <v>0</v>
      </c>
      <c r="R124" s="359"/>
      <c r="S124" s="359">
        <f>+M_13!E162</f>
        <v>0</v>
      </c>
      <c r="T124" s="359"/>
      <c r="U124" s="359">
        <f>+M_15!E162</f>
        <v>0</v>
      </c>
      <c r="V124" s="359">
        <f>+M_16!E162</f>
        <v>1</v>
      </c>
      <c r="W124" s="359">
        <f>+M_17!E162</f>
        <v>1</v>
      </c>
      <c r="X124" s="359">
        <f>+M_18!E162</f>
        <v>0</v>
      </c>
      <c r="Y124" s="359">
        <f>+M_19!E162</f>
        <v>0</v>
      </c>
      <c r="Z124" s="359">
        <f>+M_20!E162</f>
        <v>1</v>
      </c>
      <c r="AB124" s="434">
        <f>+E124-'[3]Mtdo-Ppto RP'!$L128</f>
        <v>0</v>
      </c>
    </row>
    <row r="125" spans="1:28" s="188" customFormat="1" ht="16.5" x14ac:dyDescent="0.25">
      <c r="A125" s="359"/>
      <c r="B125" s="360"/>
      <c r="C125" s="361"/>
      <c r="D125" s="362"/>
      <c r="E125" s="340"/>
      <c r="F125" s="325"/>
      <c r="G125" s="359"/>
      <c r="H125" s="359"/>
      <c r="I125" s="359"/>
      <c r="J125" s="359"/>
      <c r="K125" s="359"/>
      <c r="L125" s="359"/>
      <c r="M125" s="359"/>
      <c r="N125" s="359"/>
      <c r="O125" s="359"/>
      <c r="P125" s="359"/>
      <c r="Q125" s="359"/>
      <c r="R125" s="359"/>
      <c r="S125" s="359"/>
      <c r="T125" s="359"/>
      <c r="U125" s="359"/>
      <c r="V125" s="359"/>
      <c r="W125" s="359"/>
      <c r="X125" s="359"/>
      <c r="Y125" s="359"/>
      <c r="Z125" s="359"/>
      <c r="AB125" s="434" t="e">
        <f>+E125-'[3]Mtdo-Ppto RP'!$L129</f>
        <v>#REF!</v>
      </c>
    </row>
    <row r="126" spans="1:28" ht="16.5" x14ac:dyDescent="0.25">
      <c r="A126" s="353">
        <f>A120+1</f>
        <v>16</v>
      </c>
      <c r="B126" s="354" t="e">
        <f>+B124+1</f>
        <v>#REF!</v>
      </c>
      <c r="C126" s="355" t="s">
        <v>447</v>
      </c>
      <c r="D126" s="356"/>
      <c r="E126" s="356"/>
      <c r="F126" s="324"/>
      <c r="G126" s="357">
        <f>+M_01!E163</f>
        <v>0</v>
      </c>
      <c r="H126" s="357">
        <f>+M_02!E163</f>
        <v>0</v>
      </c>
      <c r="I126" s="357">
        <f>+M_03!E163</f>
        <v>0</v>
      </c>
      <c r="J126" s="357"/>
      <c r="K126" s="357"/>
      <c r="L126" s="357">
        <f>+M_06!E163</f>
        <v>0</v>
      </c>
      <c r="M126" s="357">
        <f>+M_07!E163</f>
        <v>0</v>
      </c>
      <c r="N126" s="357">
        <f>+M_08!E163</f>
        <v>0</v>
      </c>
      <c r="O126" s="357">
        <f>+M_09!E163</f>
        <v>0</v>
      </c>
      <c r="P126" s="357">
        <f>+M_10!E163</f>
        <v>0</v>
      </c>
      <c r="Q126" s="357">
        <f>+M_11!E163</f>
        <v>0</v>
      </c>
      <c r="R126" s="357"/>
      <c r="S126" s="357">
        <f>+M_13!E163</f>
        <v>0</v>
      </c>
      <c r="T126" s="357"/>
      <c r="U126" s="357">
        <f>+M_15!E163</f>
        <v>0</v>
      </c>
      <c r="V126" s="357">
        <f>+M_16!E163</f>
        <v>0</v>
      </c>
      <c r="W126" s="357">
        <f>+M_17!E163</f>
        <v>0</v>
      </c>
      <c r="X126" s="357">
        <f>+M_18!E163</f>
        <v>0</v>
      </c>
      <c r="Y126" s="357">
        <f>+M_19!E163</f>
        <v>0</v>
      </c>
      <c r="Z126" s="357">
        <f>+M_20!E163</f>
        <v>0</v>
      </c>
      <c r="AB126" s="434" t="e">
        <f>+E126-'[3]Mtdo-Ppto RP'!$L130</f>
        <v>#REF!</v>
      </c>
    </row>
    <row r="127" spans="1:28" ht="16.5" x14ac:dyDescent="0.25">
      <c r="A127" s="338">
        <f t="shared" ref="A127:A129" si="23">+A126+0.01</f>
        <v>16.010000000000002</v>
      </c>
      <c r="B127" s="354" t="e">
        <f t="shared" si="12"/>
        <v>#REF!</v>
      </c>
      <c r="C127" s="358" t="s">
        <v>448</v>
      </c>
      <c r="D127" s="356" t="s">
        <v>146</v>
      </c>
      <c r="E127" s="338">
        <f>+SUM(G127:Z127)</f>
        <v>60</v>
      </c>
      <c r="F127" s="324"/>
      <c r="G127" s="357">
        <f>+M_01!E164</f>
        <v>5</v>
      </c>
      <c r="H127" s="357">
        <f>+M_02!E164</f>
        <v>5</v>
      </c>
      <c r="I127" s="357">
        <f>+M_03!E164</f>
        <v>5</v>
      </c>
      <c r="J127" s="357"/>
      <c r="K127" s="357"/>
      <c r="L127" s="357">
        <f>+M_06!E164</f>
        <v>5</v>
      </c>
      <c r="M127" s="357">
        <f>+M_07!E164</f>
        <v>5</v>
      </c>
      <c r="N127" s="357">
        <f>+M_08!E164</f>
        <v>5</v>
      </c>
      <c r="O127" s="357">
        <f>+M_09!E164</f>
        <v>0</v>
      </c>
      <c r="P127" s="357">
        <f>+M_10!E164</f>
        <v>5</v>
      </c>
      <c r="Q127" s="357">
        <f>+M_11!E164</f>
        <v>5</v>
      </c>
      <c r="R127" s="357"/>
      <c r="S127" s="357">
        <f>+M_13!E164</f>
        <v>5</v>
      </c>
      <c r="T127" s="357"/>
      <c r="U127" s="357">
        <f>+M_15!E164</f>
        <v>5</v>
      </c>
      <c r="V127" s="357">
        <f>+M_16!E164</f>
        <v>0</v>
      </c>
      <c r="W127" s="357">
        <f>+M_17!E164</f>
        <v>0</v>
      </c>
      <c r="X127" s="357">
        <f>+M_18!E164</f>
        <v>5</v>
      </c>
      <c r="Y127" s="357">
        <f>+M_19!E164</f>
        <v>5</v>
      </c>
      <c r="Z127" s="357">
        <f>+M_20!E164</f>
        <v>0</v>
      </c>
      <c r="AB127" s="434">
        <f>+E127-'[3]Mtdo-Ppto RP'!$L131</f>
        <v>0</v>
      </c>
    </row>
    <row r="128" spans="1:28" ht="16.5" x14ac:dyDescent="0.25">
      <c r="A128" s="338">
        <f t="shared" si="23"/>
        <v>16.020000000000003</v>
      </c>
      <c r="B128" s="354" t="e">
        <f t="shared" si="12"/>
        <v>#REF!</v>
      </c>
      <c r="C128" s="358" t="s">
        <v>449</v>
      </c>
      <c r="D128" s="356" t="s">
        <v>146</v>
      </c>
      <c r="E128" s="338">
        <f>+SUM(G128:Z128)</f>
        <v>128</v>
      </c>
      <c r="F128" s="328"/>
      <c r="G128" s="357">
        <f>+M_01!E165</f>
        <v>10</v>
      </c>
      <c r="H128" s="357">
        <f>+M_02!E165</f>
        <v>10</v>
      </c>
      <c r="I128" s="357">
        <f>+M_03!E165</f>
        <v>10</v>
      </c>
      <c r="J128" s="357"/>
      <c r="K128" s="357"/>
      <c r="L128" s="357">
        <f>+M_06!E165</f>
        <v>10</v>
      </c>
      <c r="M128" s="357">
        <f>+M_07!E165</f>
        <v>5</v>
      </c>
      <c r="N128" s="357">
        <f>+M_08!E165</f>
        <v>5</v>
      </c>
      <c r="O128" s="357">
        <f>+M_09!E165</f>
        <v>0</v>
      </c>
      <c r="P128" s="357">
        <f>+M_10!E165</f>
        <v>10</v>
      </c>
      <c r="Q128" s="357">
        <f>+M_11!E165</f>
        <v>10</v>
      </c>
      <c r="R128" s="357"/>
      <c r="S128" s="357">
        <f>+M_13!E165</f>
        <v>10</v>
      </c>
      <c r="T128" s="357"/>
      <c r="U128" s="357">
        <f>+M_15!E165</f>
        <v>10</v>
      </c>
      <c r="V128" s="357">
        <f>+M_16!E165</f>
        <v>6</v>
      </c>
      <c r="W128" s="357">
        <f>+M_17!E165</f>
        <v>6</v>
      </c>
      <c r="X128" s="357">
        <f>+M_18!E165</f>
        <v>10</v>
      </c>
      <c r="Y128" s="357">
        <f>+M_19!E165</f>
        <v>10</v>
      </c>
      <c r="Z128" s="357">
        <f>+M_20!E165</f>
        <v>6</v>
      </c>
      <c r="AB128" s="434">
        <f>+E128-'[3]Mtdo-Ppto RP'!$L132</f>
        <v>0</v>
      </c>
    </row>
    <row r="129" spans="1:28" s="188" customFormat="1" ht="16.5" x14ac:dyDescent="0.25">
      <c r="A129" s="340">
        <f t="shared" si="23"/>
        <v>16.030000000000005</v>
      </c>
      <c r="B129" s="360" t="e">
        <f t="shared" si="12"/>
        <v>#REF!</v>
      </c>
      <c r="C129" s="348" t="s">
        <v>632</v>
      </c>
      <c r="D129" s="362" t="s">
        <v>146</v>
      </c>
      <c r="E129" s="340">
        <f>+SUM(G129:Z129)</f>
        <v>36</v>
      </c>
      <c r="F129" s="325"/>
      <c r="G129" s="359">
        <f>+M_01!E166</f>
        <v>0</v>
      </c>
      <c r="H129" s="359">
        <f>+M_02!E166</f>
        <v>0</v>
      </c>
      <c r="I129" s="359">
        <f>+M_03!E166</f>
        <v>0</v>
      </c>
      <c r="J129" s="359"/>
      <c r="K129" s="359"/>
      <c r="L129" s="359">
        <f>+M_06!E166</f>
        <v>0</v>
      </c>
      <c r="M129" s="359">
        <f>+M_07!E166</f>
        <v>0</v>
      </c>
      <c r="N129" s="359">
        <f>+M_08!E166</f>
        <v>0</v>
      </c>
      <c r="O129" s="359">
        <f>+M_09!E166</f>
        <v>0</v>
      </c>
      <c r="P129" s="359">
        <f>+M_10!E166</f>
        <v>0</v>
      </c>
      <c r="Q129" s="359">
        <f>+M_11!E166</f>
        <v>0</v>
      </c>
      <c r="R129" s="359"/>
      <c r="S129" s="359">
        <f>+M_13!E166</f>
        <v>0</v>
      </c>
      <c r="T129" s="359"/>
      <c r="U129" s="359">
        <f>+M_15!E166</f>
        <v>0</v>
      </c>
      <c r="V129" s="359">
        <f>+M_16!E166</f>
        <v>12</v>
      </c>
      <c r="W129" s="359">
        <f>+M_17!E166</f>
        <v>12</v>
      </c>
      <c r="X129" s="359">
        <f>+M_18!E166</f>
        <v>0</v>
      </c>
      <c r="Y129" s="359">
        <f>+M_19!E166</f>
        <v>0</v>
      </c>
      <c r="Z129" s="359">
        <f>+M_20!E166</f>
        <v>12</v>
      </c>
      <c r="AB129" s="434">
        <f>+E129-'[3]Mtdo-Ppto RP'!$L133</f>
        <v>0</v>
      </c>
    </row>
    <row r="130" spans="1:28" ht="16.5" x14ac:dyDescent="0.25">
      <c r="A130" s="375"/>
      <c r="B130" s="376" t="e">
        <f t="shared" si="12"/>
        <v>#REF!</v>
      </c>
      <c r="C130" s="377"/>
      <c r="D130" s="378"/>
      <c r="E130" s="378"/>
      <c r="F130" s="322"/>
      <c r="G130" s="438">
        <f>+M_01!E167</f>
        <v>0</v>
      </c>
      <c r="H130" s="438">
        <f>+M_02!E167</f>
        <v>0</v>
      </c>
      <c r="I130" s="438">
        <f>+M_03!E167</f>
        <v>0</v>
      </c>
      <c r="J130" s="438"/>
      <c r="K130" s="438"/>
      <c r="L130" s="438">
        <f>+M_06!E167</f>
        <v>0</v>
      </c>
      <c r="M130" s="438">
        <f>+M_07!E167</f>
        <v>0</v>
      </c>
      <c r="N130" s="438">
        <f>+M_08!E167</f>
        <v>0</v>
      </c>
      <c r="O130" s="386">
        <f>+M_09!E167</f>
        <v>0</v>
      </c>
      <c r="P130" s="386">
        <f>+M_10!E167</f>
        <v>0</v>
      </c>
      <c r="Q130" s="386">
        <f>+M_11!E167</f>
        <v>0</v>
      </c>
      <c r="R130" s="386"/>
      <c r="S130" s="386">
        <f>+M_13!E167</f>
        <v>0</v>
      </c>
      <c r="T130" s="386"/>
      <c r="U130" s="386">
        <f>+M_15!E167</f>
        <v>0</v>
      </c>
      <c r="V130" s="386">
        <f>+M_16!E167</f>
        <v>0</v>
      </c>
      <c r="W130" s="386">
        <f>+M_17!E167</f>
        <v>0</v>
      </c>
      <c r="X130" s="386">
        <f>+M_18!E167</f>
        <v>0</v>
      </c>
      <c r="Y130" s="386">
        <f>+M_19!E167</f>
        <v>0</v>
      </c>
      <c r="Z130" s="386">
        <f>+M_20!E167</f>
        <v>0</v>
      </c>
      <c r="AB130" s="434" t="e">
        <f>+E130-'[3]Mtdo-Ppto RP'!$L134</f>
        <v>#REF!</v>
      </c>
    </row>
    <row r="131" spans="1:28" ht="43.5" customHeight="1" x14ac:dyDescent="0.25">
      <c r="A131" s="176"/>
      <c r="B131" s="383" t="e">
        <f t="shared" si="12"/>
        <v>#REF!</v>
      </c>
      <c r="C131" s="177"/>
      <c r="D131" s="384"/>
      <c r="E131" s="385"/>
      <c r="F131" s="322"/>
      <c r="G131" s="439">
        <f>+M_01!E168</f>
        <v>0</v>
      </c>
      <c r="H131" s="439">
        <f>+M_02!E168</f>
        <v>0</v>
      </c>
      <c r="I131" s="439">
        <f>+M_03!E168</f>
        <v>0</v>
      </c>
      <c r="J131" s="439"/>
      <c r="K131" s="439"/>
      <c r="L131" s="439">
        <f>+M_06!E168</f>
        <v>0</v>
      </c>
      <c r="M131" s="439">
        <f>+M_07!E168</f>
        <v>0</v>
      </c>
      <c r="N131" s="439">
        <f>+M_08!E168</f>
        <v>0</v>
      </c>
      <c r="O131" s="388">
        <f>+M_09!E168</f>
        <v>0</v>
      </c>
      <c r="P131" s="389">
        <f>+M_10!E168</f>
        <v>0</v>
      </c>
      <c r="Q131" s="389">
        <f>+M_11!E168</f>
        <v>0</v>
      </c>
      <c r="R131" s="389"/>
      <c r="S131" s="389">
        <f>+M_13!E168</f>
        <v>0</v>
      </c>
      <c r="T131" s="389"/>
      <c r="U131" s="389">
        <f>+M_15!E168</f>
        <v>0</v>
      </c>
      <c r="V131" s="389">
        <f>+M_16!E168</f>
        <v>0</v>
      </c>
      <c r="W131" s="389">
        <f>+M_17!E168</f>
        <v>0</v>
      </c>
      <c r="X131" s="389">
        <f>+M_18!E168</f>
        <v>0</v>
      </c>
      <c r="Y131" s="389">
        <f>+M_19!E168</f>
        <v>0</v>
      </c>
      <c r="Z131" s="390">
        <f>+M_20!E168</f>
        <v>0</v>
      </c>
    </row>
    <row r="132" spans="1:28" ht="16.5" x14ac:dyDescent="0.25">
      <c r="A132" s="379">
        <v>0</v>
      </c>
      <c r="B132" s="380" t="e">
        <f t="shared" si="12"/>
        <v>#REF!</v>
      </c>
      <c r="C132" s="381" t="s">
        <v>450</v>
      </c>
      <c r="D132" s="382"/>
      <c r="E132" s="382"/>
      <c r="F132" s="322"/>
      <c r="G132" s="440">
        <f>+M_01!E169</f>
        <v>0</v>
      </c>
      <c r="H132" s="440">
        <f>+M_02!E169</f>
        <v>0</v>
      </c>
      <c r="I132" s="440">
        <f>+M_03!E169</f>
        <v>0</v>
      </c>
      <c r="J132" s="440"/>
      <c r="K132" s="440"/>
      <c r="L132" s="440">
        <f>+M_06!E169</f>
        <v>0</v>
      </c>
      <c r="M132" s="440">
        <f>+M_07!E169</f>
        <v>0</v>
      </c>
      <c r="N132" s="440">
        <f>+M_08!E169</f>
        <v>0</v>
      </c>
      <c r="O132" s="387">
        <f>+M_09!E169</f>
        <v>0</v>
      </c>
      <c r="P132" s="387">
        <f>+M_10!E169</f>
        <v>0</v>
      </c>
      <c r="Q132" s="387">
        <f>+M_11!E169</f>
        <v>0</v>
      </c>
      <c r="R132" s="387"/>
      <c r="S132" s="387">
        <f>+M_13!E169</f>
        <v>0</v>
      </c>
      <c r="T132" s="387"/>
      <c r="U132" s="387">
        <f>+M_15!E169</f>
        <v>0</v>
      </c>
      <c r="V132" s="387">
        <f>+M_16!E169</f>
        <v>0</v>
      </c>
      <c r="W132" s="387">
        <f>+M_17!E169</f>
        <v>0</v>
      </c>
      <c r="X132" s="387">
        <f>+M_18!E169</f>
        <v>0</v>
      </c>
      <c r="Y132" s="387">
        <f>+M_19!E169</f>
        <v>0</v>
      </c>
      <c r="Z132" s="387">
        <f>+M_20!E169</f>
        <v>0</v>
      </c>
    </row>
    <row r="133" spans="1:28" ht="16.5" x14ac:dyDescent="0.25">
      <c r="A133" s="353">
        <v>1</v>
      </c>
      <c r="B133" s="354" t="e">
        <f>+#REF!+1</f>
        <v>#REF!</v>
      </c>
      <c r="C133" s="355" t="s">
        <v>453</v>
      </c>
      <c r="D133" s="356"/>
      <c r="E133" s="356"/>
      <c r="F133" s="328"/>
      <c r="G133" s="357">
        <f>+M_01!E172</f>
        <v>0</v>
      </c>
      <c r="H133" s="357">
        <f>+M_02!E172</f>
        <v>0</v>
      </c>
      <c r="I133" s="357">
        <f>+M_03!E172</f>
        <v>0</v>
      </c>
      <c r="J133" s="357"/>
      <c r="K133" s="357"/>
      <c r="L133" s="357">
        <f>+M_06!E172</f>
        <v>0</v>
      </c>
      <c r="M133" s="357">
        <f>+M_07!E172</f>
        <v>0</v>
      </c>
      <c r="N133" s="357">
        <f>+M_08!E172</f>
        <v>0</v>
      </c>
      <c r="O133" s="357">
        <f>+M_09!E172</f>
        <v>0</v>
      </c>
      <c r="P133" s="357">
        <f>+M_10!E172</f>
        <v>0</v>
      </c>
      <c r="Q133" s="357">
        <f>+M_11!E172</f>
        <v>0</v>
      </c>
      <c r="R133" s="357"/>
      <c r="S133" s="357">
        <f>+M_13!E172</f>
        <v>0</v>
      </c>
      <c r="T133" s="357"/>
      <c r="U133" s="357">
        <f>+M_15!E172</f>
        <v>0</v>
      </c>
      <c r="V133" s="357">
        <f>+M_16!E172</f>
        <v>0</v>
      </c>
      <c r="W133" s="357">
        <f>+M_17!E172</f>
        <v>0</v>
      </c>
      <c r="X133" s="357">
        <f>+M_18!E172</f>
        <v>0</v>
      </c>
      <c r="Y133" s="357">
        <f>+M_19!E172</f>
        <v>0</v>
      </c>
      <c r="Z133" s="357">
        <f>+M_20!E172</f>
        <v>0</v>
      </c>
    </row>
    <row r="134" spans="1:28" ht="16.5" x14ac:dyDescent="0.25">
      <c r="A134" s="338">
        <f>+A133+0.01</f>
        <v>1.01</v>
      </c>
      <c r="B134" s="335" t="e">
        <f t="shared" si="12"/>
        <v>#REF!</v>
      </c>
      <c r="C134" s="346" t="s">
        <v>454</v>
      </c>
      <c r="D134" s="337" t="s">
        <v>364</v>
      </c>
      <c r="E134" s="338">
        <f t="shared" ref="E134:E153" si="24">+SUM(G134:Z134)</f>
        <v>1</v>
      </c>
      <c r="F134" s="324"/>
      <c r="G134" s="338">
        <f>+M_01!E173</f>
        <v>0</v>
      </c>
      <c r="H134" s="338">
        <f>+M_02!E173</f>
        <v>0</v>
      </c>
      <c r="I134" s="338">
        <f>+M_03!E173</f>
        <v>0</v>
      </c>
      <c r="J134" s="338"/>
      <c r="K134" s="338"/>
      <c r="L134" s="338">
        <f>+M_06!E173</f>
        <v>0</v>
      </c>
      <c r="M134" s="338">
        <f>+M_07!E173</f>
        <v>1</v>
      </c>
      <c r="N134" s="338">
        <f>+M_08!E173</f>
        <v>0</v>
      </c>
      <c r="O134" s="338">
        <f>+M_09!E173</f>
        <v>0</v>
      </c>
      <c r="P134" s="338">
        <f>+M_10!E173</f>
        <v>0</v>
      </c>
      <c r="Q134" s="338">
        <f>+M_11!E173</f>
        <v>0</v>
      </c>
      <c r="R134" s="338"/>
      <c r="S134" s="338">
        <f>+M_13!E173</f>
        <v>0</v>
      </c>
      <c r="T134" s="338"/>
      <c r="U134" s="338">
        <f>+M_15!E173</f>
        <v>0</v>
      </c>
      <c r="V134" s="338">
        <f>+M_16!E173</f>
        <v>0</v>
      </c>
      <c r="W134" s="338">
        <f>+M_17!E173</f>
        <v>0</v>
      </c>
      <c r="X134" s="338">
        <f>+M_18!E173</f>
        <v>0</v>
      </c>
      <c r="Y134" s="338">
        <f>+M_19!E173</f>
        <v>0</v>
      </c>
      <c r="Z134" s="338">
        <f>+M_20!E173</f>
        <v>0</v>
      </c>
      <c r="AB134" s="434">
        <f>+E134-'[3]Mtdo-Ppto RP'!$L138</f>
        <v>0</v>
      </c>
    </row>
    <row r="135" spans="1:28" ht="16.5" x14ac:dyDescent="0.25">
      <c r="A135" s="338">
        <f t="shared" ref="A135:A169" si="25">+A134+0.01</f>
        <v>1.02</v>
      </c>
      <c r="B135" s="335" t="e">
        <f t="shared" si="12"/>
        <v>#REF!</v>
      </c>
      <c r="C135" s="346" t="s">
        <v>455</v>
      </c>
      <c r="D135" s="337" t="s">
        <v>364</v>
      </c>
      <c r="E135" s="338">
        <f t="shared" si="24"/>
        <v>13</v>
      </c>
      <c r="F135" s="324"/>
      <c r="G135" s="338">
        <f>+M_01!E174</f>
        <v>3</v>
      </c>
      <c r="H135" s="338">
        <f>+M_02!E174</f>
        <v>6</v>
      </c>
      <c r="I135" s="338">
        <f>+M_03!E174</f>
        <v>0</v>
      </c>
      <c r="J135" s="338"/>
      <c r="K135" s="338"/>
      <c r="L135" s="338">
        <f>+M_06!E174</f>
        <v>0</v>
      </c>
      <c r="M135" s="338">
        <f>+M_07!E174</f>
        <v>1</v>
      </c>
      <c r="N135" s="338">
        <f>+M_08!E174</f>
        <v>1</v>
      </c>
      <c r="O135" s="338">
        <f>+M_09!E174</f>
        <v>0</v>
      </c>
      <c r="P135" s="338">
        <f>+M_10!E174</f>
        <v>0</v>
      </c>
      <c r="Q135" s="338">
        <f>+M_11!E174</f>
        <v>0</v>
      </c>
      <c r="R135" s="338"/>
      <c r="S135" s="338">
        <f>+M_13!E174</f>
        <v>2</v>
      </c>
      <c r="T135" s="338"/>
      <c r="U135" s="338">
        <f>+M_15!E174</f>
        <v>0</v>
      </c>
      <c r="V135" s="338">
        <f>+M_16!E174</f>
        <v>0</v>
      </c>
      <c r="W135" s="338">
        <f>+M_17!E174</f>
        <v>0</v>
      </c>
      <c r="X135" s="338">
        <f>+M_18!E174</f>
        <v>0</v>
      </c>
      <c r="Y135" s="338">
        <f>+M_19!E174</f>
        <v>0</v>
      </c>
      <c r="Z135" s="338">
        <f>+M_20!E174</f>
        <v>0</v>
      </c>
      <c r="AB135" s="434">
        <f>+E135-'[3]Mtdo-Ppto RP'!$L139</f>
        <v>1</v>
      </c>
    </row>
    <row r="136" spans="1:28" ht="16.5" x14ac:dyDescent="0.25">
      <c r="A136" s="338">
        <f t="shared" si="25"/>
        <v>1.03</v>
      </c>
      <c r="B136" s="335" t="e">
        <f t="shared" si="12"/>
        <v>#REF!</v>
      </c>
      <c r="C136" s="346" t="s">
        <v>456</v>
      </c>
      <c r="D136" s="337" t="s">
        <v>364</v>
      </c>
      <c r="E136" s="338">
        <f t="shared" si="24"/>
        <v>11</v>
      </c>
      <c r="F136" s="324"/>
      <c r="G136" s="338">
        <f>+M_01!E175</f>
        <v>0</v>
      </c>
      <c r="H136" s="338">
        <f>+M_02!E175</f>
        <v>0</v>
      </c>
      <c r="I136" s="338">
        <f>+M_03!E175</f>
        <v>0</v>
      </c>
      <c r="J136" s="338"/>
      <c r="K136" s="338"/>
      <c r="L136" s="338">
        <f>+M_06!E175</f>
        <v>0</v>
      </c>
      <c r="M136" s="338">
        <f>+M_07!E175</f>
        <v>0</v>
      </c>
      <c r="N136" s="338">
        <f>+M_08!E175</f>
        <v>0</v>
      </c>
      <c r="O136" s="338">
        <f>+M_09!E175</f>
        <v>0</v>
      </c>
      <c r="P136" s="338">
        <f>+M_10!E175</f>
        <v>0</v>
      </c>
      <c r="Q136" s="338">
        <f>+M_11!E175</f>
        <v>0</v>
      </c>
      <c r="R136" s="338"/>
      <c r="S136" s="338">
        <f>+M_13!E175</f>
        <v>0</v>
      </c>
      <c r="T136" s="338"/>
      <c r="U136" s="338">
        <f>+M_15!E175</f>
        <v>0</v>
      </c>
      <c r="V136" s="338">
        <f>+M_16!E175</f>
        <v>0</v>
      </c>
      <c r="W136" s="338">
        <f>+M_17!E175</f>
        <v>0</v>
      </c>
      <c r="X136" s="338">
        <f>+M_18!E175</f>
        <v>8</v>
      </c>
      <c r="Y136" s="338">
        <f>+M_19!E175</f>
        <v>0</v>
      </c>
      <c r="Z136" s="338">
        <f>+M_20!E175</f>
        <v>3</v>
      </c>
      <c r="AB136" s="434">
        <f>+E136-'[3]Mtdo-Ppto RP'!$L140</f>
        <v>0</v>
      </c>
    </row>
    <row r="137" spans="1:28" ht="16.5" x14ac:dyDescent="0.25">
      <c r="A137" s="338">
        <f t="shared" si="25"/>
        <v>1.04</v>
      </c>
      <c r="B137" s="335" t="e">
        <f t="shared" si="12"/>
        <v>#REF!</v>
      </c>
      <c r="C137" s="346" t="s">
        <v>457</v>
      </c>
      <c r="D137" s="337" t="s">
        <v>364</v>
      </c>
      <c r="E137" s="338">
        <f t="shared" si="24"/>
        <v>14</v>
      </c>
      <c r="F137" s="324"/>
      <c r="G137" s="338">
        <f>+M_01!E176</f>
        <v>0</v>
      </c>
      <c r="H137" s="338">
        <f>+M_02!E176</f>
        <v>0</v>
      </c>
      <c r="I137" s="338">
        <f>+M_03!E176</f>
        <v>0</v>
      </c>
      <c r="J137" s="338"/>
      <c r="K137" s="338"/>
      <c r="L137" s="338">
        <f>+M_06!E176</f>
        <v>0</v>
      </c>
      <c r="M137" s="338">
        <f>+M_07!E176</f>
        <v>0</v>
      </c>
      <c r="N137" s="338">
        <f>+M_08!E176</f>
        <v>0</v>
      </c>
      <c r="O137" s="338">
        <f>+M_09!E176</f>
        <v>0</v>
      </c>
      <c r="P137" s="338">
        <f>+M_10!E176</f>
        <v>0</v>
      </c>
      <c r="Q137" s="338">
        <f>+M_11!E176</f>
        <v>0</v>
      </c>
      <c r="R137" s="338"/>
      <c r="S137" s="338">
        <f>+M_13!E176</f>
        <v>0</v>
      </c>
      <c r="T137" s="338"/>
      <c r="U137" s="338">
        <f>+M_15!E176</f>
        <v>0</v>
      </c>
      <c r="V137" s="338">
        <f>+M_16!E176</f>
        <v>3</v>
      </c>
      <c r="W137" s="338">
        <f>+M_17!E176</f>
        <v>2</v>
      </c>
      <c r="X137" s="338">
        <f>+M_18!E176</f>
        <v>5</v>
      </c>
      <c r="Y137" s="338">
        <f>+M_19!E176</f>
        <v>1</v>
      </c>
      <c r="Z137" s="338">
        <f>+M_20!E176</f>
        <v>3</v>
      </c>
      <c r="AB137" s="434">
        <f>+E137-'[3]Mtdo-Ppto RP'!$L141</f>
        <v>0</v>
      </c>
    </row>
    <row r="138" spans="1:28" ht="16.5" x14ac:dyDescent="0.25">
      <c r="A138" s="338">
        <f t="shared" si="25"/>
        <v>1.05</v>
      </c>
      <c r="B138" s="335" t="e">
        <f t="shared" si="12"/>
        <v>#REF!</v>
      </c>
      <c r="C138" s="346" t="s">
        <v>458</v>
      </c>
      <c r="D138" s="337" t="s">
        <v>364</v>
      </c>
      <c r="E138" s="338">
        <f t="shared" si="24"/>
        <v>0</v>
      </c>
      <c r="F138" s="324"/>
      <c r="G138" s="338">
        <f>+M_01!E177</f>
        <v>0</v>
      </c>
      <c r="H138" s="338">
        <f>+M_02!E177</f>
        <v>0</v>
      </c>
      <c r="I138" s="338">
        <f>+M_03!E177</f>
        <v>0</v>
      </c>
      <c r="J138" s="338"/>
      <c r="K138" s="338"/>
      <c r="L138" s="338">
        <f>+M_06!E177</f>
        <v>0</v>
      </c>
      <c r="M138" s="338">
        <f>+M_07!E177</f>
        <v>0</v>
      </c>
      <c r="N138" s="338">
        <f>+M_08!E177</f>
        <v>0</v>
      </c>
      <c r="O138" s="338">
        <f>+M_09!E177</f>
        <v>0</v>
      </c>
      <c r="P138" s="338">
        <f>+M_10!E177</f>
        <v>0</v>
      </c>
      <c r="Q138" s="338">
        <f>+M_11!E177</f>
        <v>0</v>
      </c>
      <c r="R138" s="338"/>
      <c r="S138" s="338">
        <f>+M_13!E177</f>
        <v>0</v>
      </c>
      <c r="T138" s="338"/>
      <c r="U138" s="338">
        <f>+M_15!E177</f>
        <v>0</v>
      </c>
      <c r="V138" s="338">
        <f>+M_16!E177</f>
        <v>0</v>
      </c>
      <c r="W138" s="338">
        <f>+M_17!E177</f>
        <v>0</v>
      </c>
      <c r="X138" s="338">
        <f>+M_18!E177</f>
        <v>0</v>
      </c>
      <c r="Y138" s="338">
        <f>+M_19!E177</f>
        <v>0</v>
      </c>
      <c r="Z138" s="338">
        <f>+M_20!E177</f>
        <v>0</v>
      </c>
      <c r="AB138" s="434">
        <f>+E138-'[3]Mtdo-Ppto RP'!$L142</f>
        <v>0</v>
      </c>
    </row>
    <row r="139" spans="1:28" ht="16.5" x14ac:dyDescent="0.25">
      <c r="A139" s="338">
        <f t="shared" si="25"/>
        <v>1.06</v>
      </c>
      <c r="B139" s="335" t="e">
        <f t="shared" si="12"/>
        <v>#REF!</v>
      </c>
      <c r="C139" s="346" t="s">
        <v>459</v>
      </c>
      <c r="D139" s="337" t="s">
        <v>364</v>
      </c>
      <c r="E139" s="338">
        <f t="shared" si="24"/>
        <v>5</v>
      </c>
      <c r="F139" s="324"/>
      <c r="G139" s="338">
        <f>+M_01!E178</f>
        <v>1</v>
      </c>
      <c r="H139" s="338">
        <f>+M_02!E178</f>
        <v>1</v>
      </c>
      <c r="I139" s="338">
        <f>+M_03!E178</f>
        <v>0</v>
      </c>
      <c r="J139" s="338"/>
      <c r="K139" s="338"/>
      <c r="L139" s="338">
        <f>+M_06!E178</f>
        <v>0</v>
      </c>
      <c r="M139" s="338">
        <f>+M_07!E178</f>
        <v>1</v>
      </c>
      <c r="N139" s="338">
        <f>+M_08!E178</f>
        <v>1</v>
      </c>
      <c r="O139" s="338">
        <f>+M_09!E178</f>
        <v>0</v>
      </c>
      <c r="P139" s="338">
        <f>+M_10!E178</f>
        <v>0</v>
      </c>
      <c r="Q139" s="338">
        <f>+M_11!E178</f>
        <v>0</v>
      </c>
      <c r="R139" s="338"/>
      <c r="S139" s="338">
        <f>+M_13!E178</f>
        <v>1</v>
      </c>
      <c r="T139" s="338"/>
      <c r="U139" s="338">
        <f>+M_15!E178</f>
        <v>0</v>
      </c>
      <c r="V139" s="338">
        <f>+M_16!E178</f>
        <v>0</v>
      </c>
      <c r="W139" s="338">
        <f>+M_17!E178</f>
        <v>0</v>
      </c>
      <c r="X139" s="338">
        <f>+M_18!E178</f>
        <v>0</v>
      </c>
      <c r="Y139" s="338">
        <f>+M_19!E178</f>
        <v>0</v>
      </c>
      <c r="Z139" s="338">
        <f>+M_20!E178</f>
        <v>0</v>
      </c>
      <c r="AB139" s="434">
        <f>+E139-'[3]Mtdo-Ppto RP'!$L143</f>
        <v>0</v>
      </c>
    </row>
    <row r="140" spans="1:28" ht="16.5" x14ac:dyDescent="0.25">
      <c r="A140" s="338">
        <f t="shared" si="25"/>
        <v>1.07</v>
      </c>
      <c r="B140" s="335" t="e">
        <f t="shared" si="12"/>
        <v>#REF!</v>
      </c>
      <c r="C140" s="346" t="s">
        <v>460</v>
      </c>
      <c r="D140" s="337" t="s">
        <v>364</v>
      </c>
      <c r="E140" s="338">
        <f t="shared" si="24"/>
        <v>5</v>
      </c>
      <c r="F140" s="324"/>
      <c r="G140" s="338">
        <f>+M_01!E179</f>
        <v>0</v>
      </c>
      <c r="H140" s="338">
        <f>+M_02!E179</f>
        <v>0</v>
      </c>
      <c r="I140" s="338">
        <f>+M_03!E179</f>
        <v>1</v>
      </c>
      <c r="J140" s="338"/>
      <c r="K140" s="338"/>
      <c r="L140" s="338">
        <f>+M_06!E179</f>
        <v>1</v>
      </c>
      <c r="M140" s="338">
        <f>+M_07!E179</f>
        <v>0</v>
      </c>
      <c r="N140" s="338">
        <f>+M_08!E179</f>
        <v>0</v>
      </c>
      <c r="O140" s="338">
        <f>+M_09!E179</f>
        <v>0</v>
      </c>
      <c r="P140" s="338">
        <f>+M_10!E179</f>
        <v>1</v>
      </c>
      <c r="Q140" s="338">
        <f>+M_11!E179</f>
        <v>1</v>
      </c>
      <c r="R140" s="338"/>
      <c r="S140" s="338">
        <f>+M_13!E179</f>
        <v>0</v>
      </c>
      <c r="T140" s="338"/>
      <c r="U140" s="338">
        <f>+M_15!E179</f>
        <v>1</v>
      </c>
      <c r="V140" s="338">
        <f>+M_16!E179</f>
        <v>0</v>
      </c>
      <c r="W140" s="338">
        <f>+M_17!E179</f>
        <v>0</v>
      </c>
      <c r="X140" s="338">
        <f>+M_18!E179</f>
        <v>0</v>
      </c>
      <c r="Y140" s="338">
        <f>+M_19!E179</f>
        <v>0</v>
      </c>
      <c r="Z140" s="338">
        <f>+M_20!E179</f>
        <v>0</v>
      </c>
      <c r="AB140" s="434">
        <f>+E140-'[3]Mtdo-Ppto RP'!$L144</f>
        <v>0</v>
      </c>
    </row>
    <row r="141" spans="1:28" ht="16.5" x14ac:dyDescent="0.25">
      <c r="A141" s="338">
        <f t="shared" si="25"/>
        <v>1.08</v>
      </c>
      <c r="B141" s="335" t="e">
        <f t="shared" si="12"/>
        <v>#REF!</v>
      </c>
      <c r="C141" s="346" t="s">
        <v>461</v>
      </c>
      <c r="D141" s="337" t="s">
        <v>364</v>
      </c>
      <c r="E141" s="338">
        <f t="shared" si="24"/>
        <v>21</v>
      </c>
      <c r="F141" s="324"/>
      <c r="G141" s="338">
        <f>+M_01!E180</f>
        <v>3</v>
      </c>
      <c r="H141" s="338">
        <f>+M_02!E180</f>
        <v>9</v>
      </c>
      <c r="I141" s="338">
        <f>+M_03!E180</f>
        <v>0</v>
      </c>
      <c r="J141" s="338"/>
      <c r="K141" s="338"/>
      <c r="L141" s="338">
        <f>+M_06!E180</f>
        <v>0</v>
      </c>
      <c r="M141" s="338">
        <f>+M_07!E180</f>
        <v>5</v>
      </c>
      <c r="N141" s="338">
        <f>+M_08!E180</f>
        <v>3</v>
      </c>
      <c r="O141" s="338">
        <f>+M_09!E180</f>
        <v>0</v>
      </c>
      <c r="P141" s="338">
        <f>+M_10!E180</f>
        <v>0</v>
      </c>
      <c r="Q141" s="338">
        <f>+M_11!E180</f>
        <v>0</v>
      </c>
      <c r="R141" s="338"/>
      <c r="S141" s="338">
        <f>+M_13!E180</f>
        <v>1</v>
      </c>
      <c r="T141" s="338"/>
      <c r="U141" s="338">
        <f>+M_15!E180</f>
        <v>0</v>
      </c>
      <c r="V141" s="338">
        <f>+M_16!E180</f>
        <v>0</v>
      </c>
      <c r="W141" s="338">
        <f>+M_17!E180</f>
        <v>0</v>
      </c>
      <c r="X141" s="338">
        <f>+M_18!E180</f>
        <v>0</v>
      </c>
      <c r="Y141" s="338">
        <f>+M_19!E180</f>
        <v>0</v>
      </c>
      <c r="Z141" s="338">
        <f>+M_20!E180</f>
        <v>0</v>
      </c>
      <c r="AB141" s="434">
        <f>+E141-'[3]Mtdo-Ppto RP'!$L145</f>
        <v>1</v>
      </c>
    </row>
    <row r="142" spans="1:28" ht="16.5" x14ac:dyDescent="0.25">
      <c r="A142" s="338">
        <f t="shared" si="25"/>
        <v>1.0900000000000001</v>
      </c>
      <c r="B142" s="335" t="e">
        <f t="shared" ref="B142:B201" si="26">+B141+1</f>
        <v>#REF!</v>
      </c>
      <c r="C142" s="346" t="s">
        <v>462</v>
      </c>
      <c r="D142" s="337" t="s">
        <v>364</v>
      </c>
      <c r="E142" s="338">
        <f t="shared" si="24"/>
        <v>4</v>
      </c>
      <c r="F142" s="324"/>
      <c r="G142" s="338">
        <f>+M_01!E181</f>
        <v>0</v>
      </c>
      <c r="H142" s="338">
        <f>+M_02!E181</f>
        <v>0</v>
      </c>
      <c r="I142" s="338">
        <f>+M_03!E181</f>
        <v>1</v>
      </c>
      <c r="J142" s="338"/>
      <c r="K142" s="338"/>
      <c r="L142" s="338">
        <f>+M_06!E181</f>
        <v>1</v>
      </c>
      <c r="M142" s="338">
        <f>+M_07!E181</f>
        <v>0</v>
      </c>
      <c r="N142" s="338">
        <f>+M_08!E181</f>
        <v>0</v>
      </c>
      <c r="O142" s="338">
        <f>+M_09!E181</f>
        <v>0</v>
      </c>
      <c r="P142" s="338">
        <f>+M_10!E181</f>
        <v>1</v>
      </c>
      <c r="Q142" s="338">
        <f>+M_11!E181</f>
        <v>0</v>
      </c>
      <c r="R142" s="338"/>
      <c r="S142" s="338">
        <f>+M_13!E181</f>
        <v>0</v>
      </c>
      <c r="T142" s="338"/>
      <c r="U142" s="338">
        <f>+M_15!E181</f>
        <v>1</v>
      </c>
      <c r="V142" s="338">
        <f>+M_16!E181</f>
        <v>0</v>
      </c>
      <c r="W142" s="338">
        <f>+M_17!E181</f>
        <v>0</v>
      </c>
      <c r="X142" s="338">
        <f>+M_18!E181</f>
        <v>0</v>
      </c>
      <c r="Y142" s="338">
        <f>+M_19!E181</f>
        <v>0</v>
      </c>
      <c r="Z142" s="338">
        <f>+M_20!E181</f>
        <v>0</v>
      </c>
      <c r="AB142" s="434">
        <f>+E142-'[3]Mtdo-Ppto RP'!$L146</f>
        <v>0</v>
      </c>
    </row>
    <row r="143" spans="1:28" ht="16.5" x14ac:dyDescent="0.25">
      <c r="A143" s="338">
        <f t="shared" si="25"/>
        <v>1.1000000000000001</v>
      </c>
      <c r="B143" s="335" t="e">
        <f t="shared" si="26"/>
        <v>#REF!</v>
      </c>
      <c r="C143" s="346" t="s">
        <v>463</v>
      </c>
      <c r="D143" s="337" t="s">
        <v>364</v>
      </c>
      <c r="E143" s="338">
        <f t="shared" si="24"/>
        <v>50</v>
      </c>
      <c r="F143" s="324"/>
      <c r="G143" s="338">
        <f>+M_01!E182</f>
        <v>0</v>
      </c>
      <c r="H143" s="338">
        <f>+M_02!E182</f>
        <v>0</v>
      </c>
      <c r="I143" s="338">
        <f>+M_03!E182</f>
        <v>0</v>
      </c>
      <c r="J143" s="338"/>
      <c r="K143" s="338"/>
      <c r="L143" s="338">
        <f>+M_06!E182</f>
        <v>0</v>
      </c>
      <c r="M143" s="338">
        <f>+M_07!E182</f>
        <v>0</v>
      </c>
      <c r="N143" s="338">
        <f>+M_08!E182</f>
        <v>0</v>
      </c>
      <c r="O143" s="338">
        <f>+M_09!E182</f>
        <v>0</v>
      </c>
      <c r="P143" s="338">
        <f>+M_10!E182</f>
        <v>0</v>
      </c>
      <c r="Q143" s="338">
        <f>+M_11!E182</f>
        <v>0</v>
      </c>
      <c r="R143" s="338"/>
      <c r="S143" s="338">
        <f>+M_13!E182</f>
        <v>0</v>
      </c>
      <c r="T143" s="338"/>
      <c r="U143" s="338">
        <f>+M_15!E182</f>
        <v>0</v>
      </c>
      <c r="V143" s="338">
        <f>+M_16!E182</f>
        <v>6</v>
      </c>
      <c r="W143" s="338">
        <f>+M_17!E182</f>
        <v>4</v>
      </c>
      <c r="X143" s="338">
        <f>+M_18!E182</f>
        <v>26</v>
      </c>
      <c r="Y143" s="338">
        <f>+M_19!E182</f>
        <v>2</v>
      </c>
      <c r="Z143" s="338">
        <f>+M_20!E182</f>
        <v>12</v>
      </c>
      <c r="AB143" s="434">
        <f>+E143-'[3]Mtdo-Ppto RP'!$L147</f>
        <v>0</v>
      </c>
    </row>
    <row r="144" spans="1:28" ht="16.5" x14ac:dyDescent="0.25">
      <c r="A144" s="338">
        <f t="shared" si="25"/>
        <v>1.1100000000000001</v>
      </c>
      <c r="B144" s="335" t="e">
        <f t="shared" si="26"/>
        <v>#REF!</v>
      </c>
      <c r="C144" s="346" t="s">
        <v>464</v>
      </c>
      <c r="D144" s="337" t="s">
        <v>364</v>
      </c>
      <c r="E144" s="338">
        <f t="shared" si="24"/>
        <v>22</v>
      </c>
      <c r="F144" s="324"/>
      <c r="G144" s="338">
        <f>+M_01!E183</f>
        <v>2</v>
      </c>
      <c r="H144" s="338">
        <f>+M_02!E183</f>
        <v>2</v>
      </c>
      <c r="I144" s="338">
        <f>+M_03!E183</f>
        <v>0</v>
      </c>
      <c r="J144" s="338"/>
      <c r="K144" s="338"/>
      <c r="L144" s="338">
        <f>+M_06!E183</f>
        <v>0</v>
      </c>
      <c r="M144" s="338">
        <f>+M_07!E183</f>
        <v>0</v>
      </c>
      <c r="N144" s="338">
        <f>+M_08!E183</f>
        <v>0</v>
      </c>
      <c r="O144" s="338">
        <f>+M_09!E183</f>
        <v>0</v>
      </c>
      <c r="P144" s="338">
        <f>+M_10!E183</f>
        <v>0</v>
      </c>
      <c r="Q144" s="338">
        <f>+M_11!E183</f>
        <v>0</v>
      </c>
      <c r="R144" s="338"/>
      <c r="S144" s="338">
        <f>+M_13!E183</f>
        <v>2</v>
      </c>
      <c r="T144" s="338"/>
      <c r="U144" s="338">
        <f>+M_15!E183</f>
        <v>0</v>
      </c>
      <c r="V144" s="338">
        <f>+M_16!E183</f>
        <v>4</v>
      </c>
      <c r="W144" s="338">
        <f>+M_17!E183</f>
        <v>0</v>
      </c>
      <c r="X144" s="338">
        <f>+M_18!E183</f>
        <v>8</v>
      </c>
      <c r="Y144" s="338">
        <f>+M_19!E183</f>
        <v>0</v>
      </c>
      <c r="Z144" s="338">
        <f>+M_20!E183</f>
        <v>4</v>
      </c>
      <c r="AB144" s="434">
        <f>+E144-'[3]Mtdo-Ppto RP'!$L148</f>
        <v>0</v>
      </c>
    </row>
    <row r="145" spans="1:28" ht="16.5" x14ac:dyDescent="0.25">
      <c r="A145" s="338">
        <f t="shared" si="25"/>
        <v>1.1200000000000001</v>
      </c>
      <c r="B145" s="335" t="e">
        <f t="shared" si="26"/>
        <v>#REF!</v>
      </c>
      <c r="C145" s="346" t="s">
        <v>465</v>
      </c>
      <c r="D145" s="337" t="s">
        <v>389</v>
      </c>
      <c r="E145" s="338">
        <f t="shared" si="24"/>
        <v>3.8289824999999995</v>
      </c>
      <c r="F145" s="324"/>
      <c r="G145" s="338">
        <f>+M_01!E184</f>
        <v>0.10070549999999999</v>
      </c>
      <c r="H145" s="338">
        <f>+M_02!E184</f>
        <v>0.33099299999999993</v>
      </c>
      <c r="I145" s="338">
        <f>+M_03!E184</f>
        <v>0</v>
      </c>
      <c r="J145" s="338"/>
      <c r="K145" s="338"/>
      <c r="L145" s="338">
        <f>+M_06!E184</f>
        <v>0</v>
      </c>
      <c r="M145" s="338">
        <f>+M_07!E184</f>
        <v>8.3834999999999993E-2</v>
      </c>
      <c r="N145" s="338">
        <f>+M_08!E184</f>
        <v>8.8388999999999995E-2</v>
      </c>
      <c r="O145" s="338">
        <f>+M_09!E184</f>
        <v>0</v>
      </c>
      <c r="P145" s="338">
        <f>+M_10!E184</f>
        <v>0</v>
      </c>
      <c r="Q145" s="338">
        <f>+M_11!E184</f>
        <v>0</v>
      </c>
      <c r="R145" s="338"/>
      <c r="S145" s="338">
        <f>+M_13!E184</f>
        <v>4.2434999999999994E-2</v>
      </c>
      <c r="T145" s="338"/>
      <c r="U145" s="338">
        <f>+M_15!E184</f>
        <v>0</v>
      </c>
      <c r="V145" s="338">
        <f>+M_16!E184</f>
        <v>0.25833600000000001</v>
      </c>
      <c r="W145" s="338">
        <f>+M_17!E184</f>
        <v>0.12833999999999998</v>
      </c>
      <c r="X145" s="338">
        <f>+M_18!E184</f>
        <v>1.9486979999999998</v>
      </c>
      <c r="Y145" s="338">
        <f>+M_19!E184</f>
        <v>5.2370999999999994E-2</v>
      </c>
      <c r="Z145" s="338">
        <f>+M_20!E184</f>
        <v>0.79488000000000003</v>
      </c>
      <c r="AB145" s="434">
        <f>+E145-'[3]Mtdo-Ppto RP'!$L149</f>
        <v>-1.0175000000005596E-3</v>
      </c>
    </row>
    <row r="146" spans="1:28" ht="16.5" x14ac:dyDescent="0.25">
      <c r="A146" s="338">
        <f t="shared" si="25"/>
        <v>1.1300000000000001</v>
      </c>
      <c r="B146" s="335" t="e">
        <f t="shared" si="26"/>
        <v>#REF!</v>
      </c>
      <c r="C146" s="346" t="s">
        <v>466</v>
      </c>
      <c r="D146" s="337" t="s">
        <v>389</v>
      </c>
      <c r="E146" s="338">
        <f t="shared" si="24"/>
        <v>0.16019729999999996</v>
      </c>
      <c r="F146" s="324"/>
      <c r="G146" s="338">
        <f>+M_01!E185</f>
        <v>0</v>
      </c>
      <c r="H146" s="338">
        <f>+M_02!E185</f>
        <v>0</v>
      </c>
      <c r="I146" s="338">
        <f>+M_03!E185</f>
        <v>2.5046999999999996E-2</v>
      </c>
      <c r="J146" s="338"/>
      <c r="K146" s="338"/>
      <c r="L146" s="338">
        <f>+M_06!E185</f>
        <v>3.1670999999999998E-2</v>
      </c>
      <c r="M146" s="338">
        <f>+M_07!E185</f>
        <v>0</v>
      </c>
      <c r="N146" s="338">
        <f>+M_08!E185</f>
        <v>0</v>
      </c>
      <c r="O146" s="338">
        <f>+M_09!E185</f>
        <v>0</v>
      </c>
      <c r="P146" s="338">
        <f>+M_10!E185</f>
        <v>3.5624699999999995E-2</v>
      </c>
      <c r="Q146" s="338">
        <f>+M_11!E185</f>
        <v>4.3407899999999992E-2</v>
      </c>
      <c r="R146" s="338"/>
      <c r="S146" s="338">
        <f>+M_13!E185</f>
        <v>0</v>
      </c>
      <c r="T146" s="338"/>
      <c r="U146" s="338">
        <f>+M_15!E185</f>
        <v>2.4446699999999998E-2</v>
      </c>
      <c r="V146" s="338">
        <f>+M_16!E185</f>
        <v>0</v>
      </c>
      <c r="W146" s="338">
        <f>+M_17!E185</f>
        <v>0</v>
      </c>
      <c r="X146" s="338">
        <f>+M_18!E185</f>
        <v>0</v>
      </c>
      <c r="Y146" s="338">
        <f>+M_19!E185</f>
        <v>0</v>
      </c>
      <c r="Z146" s="338">
        <f>+M_20!E185</f>
        <v>0</v>
      </c>
      <c r="AB146" s="434">
        <f>+E146-'[3]Mtdo-Ppto RP'!$L150</f>
        <v>1.9729999999995584E-4</v>
      </c>
    </row>
    <row r="147" spans="1:28" ht="16.5" x14ac:dyDescent="0.25">
      <c r="A147" s="338">
        <f t="shared" si="25"/>
        <v>1.1400000000000001</v>
      </c>
      <c r="B147" s="335" t="e">
        <f t="shared" si="26"/>
        <v>#REF!</v>
      </c>
      <c r="C147" s="346" t="s">
        <v>467</v>
      </c>
      <c r="D147" s="337" t="s">
        <v>364</v>
      </c>
      <c r="E147" s="338">
        <f t="shared" si="24"/>
        <v>17</v>
      </c>
      <c r="F147" s="324"/>
      <c r="G147" s="338">
        <f>+M_01!E186</f>
        <v>1</v>
      </c>
      <c r="H147" s="338">
        <f>+M_02!E186</f>
        <v>1</v>
      </c>
      <c r="I147" s="338">
        <f>+M_03!E186</f>
        <v>0</v>
      </c>
      <c r="J147" s="338"/>
      <c r="K147" s="338"/>
      <c r="L147" s="338">
        <f>+M_06!E186</f>
        <v>0</v>
      </c>
      <c r="M147" s="338">
        <f>+M_07!E186</f>
        <v>2</v>
      </c>
      <c r="N147" s="338">
        <f>+M_08!E186</f>
        <v>2</v>
      </c>
      <c r="O147" s="338">
        <f>+M_09!E186</f>
        <v>0</v>
      </c>
      <c r="P147" s="338">
        <f>+M_10!E186</f>
        <v>0</v>
      </c>
      <c r="Q147" s="338">
        <f>+M_11!E186</f>
        <v>0</v>
      </c>
      <c r="R147" s="338"/>
      <c r="S147" s="338">
        <f>+M_13!E186</f>
        <v>1</v>
      </c>
      <c r="T147" s="338"/>
      <c r="U147" s="338">
        <f>+M_15!E186</f>
        <v>0</v>
      </c>
      <c r="V147" s="338">
        <f>+M_16!E186</f>
        <v>2</v>
      </c>
      <c r="W147" s="338">
        <f>+M_17!E186</f>
        <v>2</v>
      </c>
      <c r="X147" s="338">
        <f>+M_18!E186</f>
        <v>2</v>
      </c>
      <c r="Y147" s="338">
        <f>+M_19!E186</f>
        <v>2</v>
      </c>
      <c r="Z147" s="338">
        <f>+M_20!E186</f>
        <v>2</v>
      </c>
      <c r="AB147" s="434">
        <f>+E147-'[3]Mtdo-Ppto RP'!$L151</f>
        <v>0</v>
      </c>
    </row>
    <row r="148" spans="1:28" ht="16.5" x14ac:dyDescent="0.25">
      <c r="A148" s="338">
        <f t="shared" si="25"/>
        <v>1.1500000000000001</v>
      </c>
      <c r="B148" s="335" t="e">
        <f t="shared" si="26"/>
        <v>#REF!</v>
      </c>
      <c r="C148" s="346" t="s">
        <v>468</v>
      </c>
      <c r="D148" s="337" t="s">
        <v>364</v>
      </c>
      <c r="E148" s="338">
        <f t="shared" si="24"/>
        <v>5</v>
      </c>
      <c r="F148" s="324"/>
      <c r="G148" s="338">
        <f>+M_01!E187</f>
        <v>0</v>
      </c>
      <c r="H148" s="338">
        <f>+M_02!E187</f>
        <v>0</v>
      </c>
      <c r="I148" s="338">
        <f>+M_03!E187</f>
        <v>1</v>
      </c>
      <c r="J148" s="338"/>
      <c r="K148" s="338"/>
      <c r="L148" s="338">
        <f>+M_06!E187</f>
        <v>1</v>
      </c>
      <c r="M148" s="338">
        <f>+M_07!E187</f>
        <v>0</v>
      </c>
      <c r="N148" s="338">
        <f>+M_08!E187</f>
        <v>0</v>
      </c>
      <c r="O148" s="338">
        <f>+M_09!E187</f>
        <v>0</v>
      </c>
      <c r="P148" s="338">
        <f>+M_10!E187</f>
        <v>1</v>
      </c>
      <c r="Q148" s="338">
        <f>+M_11!E187</f>
        <v>1</v>
      </c>
      <c r="R148" s="338"/>
      <c r="S148" s="338">
        <f>+M_13!E187</f>
        <v>0</v>
      </c>
      <c r="T148" s="338"/>
      <c r="U148" s="338">
        <f>+M_15!E187</f>
        <v>1</v>
      </c>
      <c r="V148" s="338">
        <f>+M_16!E187</f>
        <v>0</v>
      </c>
      <c r="W148" s="338">
        <f>+M_17!E187</f>
        <v>0</v>
      </c>
      <c r="X148" s="338">
        <f>+M_18!E187</f>
        <v>0</v>
      </c>
      <c r="Y148" s="338">
        <f>+M_19!E187</f>
        <v>0</v>
      </c>
      <c r="Z148" s="338">
        <f>+M_20!E187</f>
        <v>0</v>
      </c>
      <c r="AB148" s="434">
        <f>+E148-'[3]Mtdo-Ppto RP'!$L152</f>
        <v>0</v>
      </c>
    </row>
    <row r="149" spans="1:28" ht="16.5" x14ac:dyDescent="0.25">
      <c r="A149" s="338">
        <f t="shared" si="25"/>
        <v>1.1600000000000001</v>
      </c>
      <c r="B149" s="335" t="e">
        <f t="shared" si="26"/>
        <v>#REF!</v>
      </c>
      <c r="C149" s="346" t="s">
        <v>469</v>
      </c>
      <c r="D149" s="337" t="s">
        <v>364</v>
      </c>
      <c r="E149" s="436">
        <f t="shared" si="24"/>
        <v>17</v>
      </c>
      <c r="F149" s="324"/>
      <c r="G149" s="338">
        <f>+M_01!E188</f>
        <v>1</v>
      </c>
      <c r="H149" s="338">
        <f>+M_02!E188</f>
        <v>1</v>
      </c>
      <c r="I149" s="338">
        <f>+M_03!E188</f>
        <v>0</v>
      </c>
      <c r="J149" s="338"/>
      <c r="K149" s="338"/>
      <c r="L149" s="338">
        <f>+M_06!E188</f>
        <v>0</v>
      </c>
      <c r="M149" s="338">
        <f>+M_07!E188</f>
        <v>2</v>
      </c>
      <c r="N149" s="338">
        <f>+M_08!E188</f>
        <v>2</v>
      </c>
      <c r="O149" s="338">
        <f>+M_09!E188</f>
        <v>0</v>
      </c>
      <c r="P149" s="338">
        <f>+M_10!E188</f>
        <v>0</v>
      </c>
      <c r="Q149" s="338">
        <f>+M_11!E188</f>
        <v>0</v>
      </c>
      <c r="R149" s="338"/>
      <c r="S149" s="338">
        <f>+M_13!E188</f>
        <v>1</v>
      </c>
      <c r="T149" s="338"/>
      <c r="U149" s="338">
        <f>+M_15!E188</f>
        <v>0</v>
      </c>
      <c r="V149" s="338">
        <f>+M_16!E188</f>
        <v>2</v>
      </c>
      <c r="W149" s="338">
        <f>+M_17!E188</f>
        <v>2</v>
      </c>
      <c r="X149" s="338">
        <f>+M_18!E188</f>
        <v>2</v>
      </c>
      <c r="Y149" s="338">
        <f>+M_19!E188</f>
        <v>2</v>
      </c>
      <c r="Z149" s="338">
        <f>+M_20!E188</f>
        <v>2</v>
      </c>
      <c r="AB149" s="434">
        <f>+E149-'[3]Mtdo-Ppto RP'!$L153</f>
        <v>0</v>
      </c>
    </row>
    <row r="150" spans="1:28" ht="16.5" x14ac:dyDescent="0.25">
      <c r="A150" s="338">
        <f t="shared" si="25"/>
        <v>1.1700000000000002</v>
      </c>
      <c r="B150" s="335" t="e">
        <f t="shared" si="26"/>
        <v>#REF!</v>
      </c>
      <c r="C150" s="346" t="s">
        <v>470</v>
      </c>
      <c r="D150" s="337" t="s">
        <v>364</v>
      </c>
      <c r="E150" s="338">
        <f t="shared" si="24"/>
        <v>5</v>
      </c>
      <c r="F150" s="324"/>
      <c r="G150" s="338">
        <f>+M_01!E189</f>
        <v>0</v>
      </c>
      <c r="H150" s="338">
        <f>+M_02!E189</f>
        <v>0</v>
      </c>
      <c r="I150" s="338">
        <f>+M_03!E189</f>
        <v>1</v>
      </c>
      <c r="J150" s="338"/>
      <c r="K150" s="338"/>
      <c r="L150" s="338">
        <f>+M_06!E189</f>
        <v>1</v>
      </c>
      <c r="M150" s="338">
        <f>+M_07!E189</f>
        <v>0</v>
      </c>
      <c r="N150" s="338">
        <f>+M_08!E189</f>
        <v>0</v>
      </c>
      <c r="O150" s="338">
        <f>+M_09!E189</f>
        <v>0</v>
      </c>
      <c r="P150" s="338">
        <f>+M_10!E189</f>
        <v>1</v>
      </c>
      <c r="Q150" s="338">
        <f>+M_11!E189</f>
        <v>1</v>
      </c>
      <c r="R150" s="338"/>
      <c r="S150" s="338">
        <f>+M_13!E189</f>
        <v>0</v>
      </c>
      <c r="T150" s="338"/>
      <c r="U150" s="338">
        <f>+M_15!E189</f>
        <v>1</v>
      </c>
      <c r="V150" s="338">
        <f>+M_16!E189</f>
        <v>0</v>
      </c>
      <c r="W150" s="338">
        <f>+M_17!E189</f>
        <v>0</v>
      </c>
      <c r="X150" s="338">
        <f>+M_18!E189</f>
        <v>0</v>
      </c>
      <c r="Y150" s="338">
        <f>+M_19!E189</f>
        <v>0</v>
      </c>
      <c r="Z150" s="338">
        <f>+M_20!E189</f>
        <v>0</v>
      </c>
      <c r="AB150" s="434">
        <f>+E150-'[3]Mtdo-Ppto RP'!$L154</f>
        <v>0</v>
      </c>
    </row>
    <row r="151" spans="1:28" ht="16.5" x14ac:dyDescent="0.25">
      <c r="A151" s="338">
        <f t="shared" si="25"/>
        <v>1.1800000000000002</v>
      </c>
      <c r="B151" s="335" t="e">
        <f t="shared" si="26"/>
        <v>#REF!</v>
      </c>
      <c r="C151" s="346" t="s">
        <v>471</v>
      </c>
      <c r="D151" s="337" t="s">
        <v>364</v>
      </c>
      <c r="E151" s="338">
        <f t="shared" si="24"/>
        <v>14</v>
      </c>
      <c r="F151" s="324"/>
      <c r="G151" s="338">
        <f>+M_01!E190</f>
        <v>2</v>
      </c>
      <c r="H151" s="338">
        <f>+M_02!E190</f>
        <v>3</v>
      </c>
      <c r="I151" s="338">
        <f>+M_03!E190</f>
        <v>0</v>
      </c>
      <c r="J151" s="338"/>
      <c r="K151" s="338"/>
      <c r="L151" s="338">
        <f>+M_06!E190</f>
        <v>0</v>
      </c>
      <c r="M151" s="338">
        <f>+M_07!E190</f>
        <v>0</v>
      </c>
      <c r="N151" s="338">
        <f>+M_08!E190</f>
        <v>0</v>
      </c>
      <c r="O151" s="338">
        <f>+M_09!E190</f>
        <v>0</v>
      </c>
      <c r="P151" s="338">
        <f>+M_10!E190</f>
        <v>0</v>
      </c>
      <c r="Q151" s="338">
        <f>+M_11!E190</f>
        <v>0</v>
      </c>
      <c r="R151" s="338"/>
      <c r="S151" s="338">
        <f>+M_13!E190</f>
        <v>0</v>
      </c>
      <c r="T151" s="338"/>
      <c r="U151" s="338">
        <f>+M_15!E190</f>
        <v>0</v>
      </c>
      <c r="V151" s="338">
        <f>+M_16!E190</f>
        <v>2</v>
      </c>
      <c r="W151" s="338">
        <f>+M_17!E190</f>
        <v>1</v>
      </c>
      <c r="X151" s="338">
        <f>+M_18!E190</f>
        <v>4</v>
      </c>
      <c r="Y151" s="338">
        <f>+M_19!E190</f>
        <v>0</v>
      </c>
      <c r="Z151" s="338">
        <f>+M_20!E190</f>
        <v>2</v>
      </c>
      <c r="AB151" s="434">
        <f>+E151-'[3]Mtdo-Ppto RP'!$L155</f>
        <v>0</v>
      </c>
    </row>
    <row r="152" spans="1:28" ht="16.5" x14ac:dyDescent="0.25">
      <c r="A152" s="338">
        <f t="shared" si="25"/>
        <v>1.1900000000000002</v>
      </c>
      <c r="B152" s="335" t="e">
        <f t="shared" si="26"/>
        <v>#REF!</v>
      </c>
      <c r="C152" s="346" t="s">
        <v>472</v>
      </c>
      <c r="D152" s="337" t="s">
        <v>364</v>
      </c>
      <c r="E152" s="338">
        <f t="shared" si="24"/>
        <v>30</v>
      </c>
      <c r="F152" s="324"/>
      <c r="G152" s="338">
        <f>+M_01!E191</f>
        <v>3</v>
      </c>
      <c r="H152" s="338">
        <f>+M_02!E191</f>
        <v>3</v>
      </c>
      <c r="I152" s="338">
        <f>+M_03!E191</f>
        <v>0</v>
      </c>
      <c r="J152" s="338"/>
      <c r="K152" s="338"/>
      <c r="L152" s="338">
        <f>+M_06!E191</f>
        <v>0</v>
      </c>
      <c r="M152" s="338">
        <f>+M_07!E191</f>
        <v>3</v>
      </c>
      <c r="N152" s="338">
        <f>+M_08!E191</f>
        <v>3</v>
      </c>
      <c r="O152" s="338">
        <f>+M_09!E191</f>
        <v>0</v>
      </c>
      <c r="P152" s="338">
        <f>+M_10!E191</f>
        <v>0</v>
      </c>
      <c r="Q152" s="338">
        <f>+M_11!E191</f>
        <v>0</v>
      </c>
      <c r="R152" s="338"/>
      <c r="S152" s="338">
        <f>+M_13!E191</f>
        <v>3</v>
      </c>
      <c r="T152" s="338"/>
      <c r="U152" s="338">
        <f>+M_15!E191</f>
        <v>0</v>
      </c>
      <c r="V152" s="338">
        <f>+M_16!E191</f>
        <v>3</v>
      </c>
      <c r="W152" s="338">
        <f>+M_17!E191</f>
        <v>3</v>
      </c>
      <c r="X152" s="338">
        <f>+M_18!E191</f>
        <v>3</v>
      </c>
      <c r="Y152" s="338">
        <f>+M_19!E191</f>
        <v>3</v>
      </c>
      <c r="Z152" s="338">
        <f>+M_20!E191</f>
        <v>3</v>
      </c>
      <c r="AB152" s="434">
        <f>+E152-'[3]Mtdo-Ppto RP'!$L156</f>
        <v>0</v>
      </c>
    </row>
    <row r="153" spans="1:28" ht="16.5" x14ac:dyDescent="0.25">
      <c r="A153" s="338">
        <f t="shared" si="25"/>
        <v>1.2000000000000002</v>
      </c>
      <c r="B153" s="335" t="e">
        <f t="shared" si="26"/>
        <v>#REF!</v>
      </c>
      <c r="C153" s="346" t="s">
        <v>473</v>
      </c>
      <c r="D153" s="337" t="s">
        <v>364</v>
      </c>
      <c r="E153" s="338">
        <f t="shared" si="24"/>
        <v>15</v>
      </c>
      <c r="F153" s="324"/>
      <c r="G153" s="338">
        <f>+M_01!E192</f>
        <v>0</v>
      </c>
      <c r="H153" s="338">
        <f>+M_02!E192</f>
        <v>0</v>
      </c>
      <c r="I153" s="338">
        <f>+M_03!E192</f>
        <v>3</v>
      </c>
      <c r="J153" s="338"/>
      <c r="K153" s="338"/>
      <c r="L153" s="338">
        <f>+M_06!E192</f>
        <v>3</v>
      </c>
      <c r="M153" s="338">
        <f>+M_07!E192</f>
        <v>0</v>
      </c>
      <c r="N153" s="338">
        <f>+M_08!E192</f>
        <v>0</v>
      </c>
      <c r="O153" s="338">
        <f>+M_09!E192</f>
        <v>0</v>
      </c>
      <c r="P153" s="338">
        <f>+M_10!E192</f>
        <v>3</v>
      </c>
      <c r="Q153" s="338">
        <f>+M_11!E192</f>
        <v>3</v>
      </c>
      <c r="R153" s="338"/>
      <c r="S153" s="338">
        <f>+M_13!E192</f>
        <v>0</v>
      </c>
      <c r="T153" s="338"/>
      <c r="U153" s="338">
        <f>+M_15!E192</f>
        <v>3</v>
      </c>
      <c r="V153" s="338">
        <f>+M_16!E192</f>
        <v>0</v>
      </c>
      <c r="W153" s="338">
        <f>+M_17!E192</f>
        <v>0</v>
      </c>
      <c r="X153" s="338">
        <f>+M_18!E192</f>
        <v>0</v>
      </c>
      <c r="Y153" s="338">
        <f>+M_19!E192</f>
        <v>0</v>
      </c>
      <c r="Z153" s="338">
        <f>+M_20!E192</f>
        <v>0</v>
      </c>
      <c r="AB153" s="434">
        <f>+E153-'[3]Mtdo-Ppto RP'!$L157</f>
        <v>0</v>
      </c>
    </row>
    <row r="154" spans="1:28" ht="16.5" x14ac:dyDescent="0.25">
      <c r="A154" s="338">
        <f t="shared" si="25"/>
        <v>1.2100000000000002</v>
      </c>
      <c r="B154" s="335" t="e">
        <f t="shared" si="26"/>
        <v>#REF!</v>
      </c>
      <c r="C154" s="346" t="s">
        <v>474</v>
      </c>
      <c r="D154" s="337" t="s">
        <v>389</v>
      </c>
      <c r="E154" s="338">
        <f>+ROUND(SUM(G154:Z154),2)</f>
        <v>0.32</v>
      </c>
      <c r="F154" s="324"/>
      <c r="G154" s="338">
        <f>+M_01!E193</f>
        <v>2.3E-2</v>
      </c>
      <c r="H154" s="338">
        <f>+M_02!E193</f>
        <v>2.3E-2</v>
      </c>
      <c r="I154" s="338">
        <f>+M_03!E193</f>
        <v>0</v>
      </c>
      <c r="J154" s="338"/>
      <c r="K154" s="338"/>
      <c r="L154" s="338">
        <f>+M_06!E193</f>
        <v>0</v>
      </c>
      <c r="M154" s="338">
        <f>+M_07!E193</f>
        <v>3.0599999999999999E-2</v>
      </c>
      <c r="N154" s="338">
        <f>+M_08!E193</f>
        <v>2.8399999999999998E-2</v>
      </c>
      <c r="O154" s="338">
        <f>+M_09!E193</f>
        <v>0</v>
      </c>
      <c r="P154" s="338">
        <f>+M_10!E193</f>
        <v>0</v>
      </c>
      <c r="Q154" s="338">
        <f>+M_11!E193</f>
        <v>0</v>
      </c>
      <c r="R154" s="338"/>
      <c r="S154" s="338">
        <f>+M_13!E193</f>
        <v>2.4E-2</v>
      </c>
      <c r="T154" s="338"/>
      <c r="U154" s="338">
        <f>+M_15!E193</f>
        <v>0</v>
      </c>
      <c r="V154" s="338">
        <f>+M_16!E193</f>
        <v>3.2500000000000001E-2</v>
      </c>
      <c r="W154" s="338">
        <f>+M_17!E193</f>
        <v>0.03</v>
      </c>
      <c r="X154" s="338">
        <f>+M_18!E193</f>
        <v>5.7499999999999996E-2</v>
      </c>
      <c r="Y154" s="338">
        <f>+M_19!E193</f>
        <v>2.75E-2</v>
      </c>
      <c r="Z154" s="338">
        <f>+M_20!E193</f>
        <v>0.04</v>
      </c>
      <c r="AB154" s="434">
        <f>+E154-'[3]Mtdo-Ppto RP'!$L158</f>
        <v>0</v>
      </c>
    </row>
    <row r="155" spans="1:28" ht="16.5" x14ac:dyDescent="0.25">
      <c r="A155" s="338">
        <f t="shared" si="25"/>
        <v>1.2200000000000002</v>
      </c>
      <c r="B155" s="335" t="e">
        <f t="shared" si="26"/>
        <v>#REF!</v>
      </c>
      <c r="C155" s="346" t="s">
        <v>475</v>
      </c>
      <c r="D155" s="337" t="s">
        <v>389</v>
      </c>
      <c r="E155" s="338">
        <f>+ROUND(SUM(G155:Z155),2)</f>
        <v>0.12</v>
      </c>
      <c r="F155" s="324"/>
      <c r="G155" s="338">
        <f>+M_01!E194</f>
        <v>0</v>
      </c>
      <c r="H155" s="338">
        <f>+M_02!E194</f>
        <v>0</v>
      </c>
      <c r="I155" s="338">
        <f>+M_03!E194</f>
        <v>2.3E-2</v>
      </c>
      <c r="J155" s="338"/>
      <c r="K155" s="338"/>
      <c r="L155" s="338">
        <f>+M_06!E194</f>
        <v>2.3E-2</v>
      </c>
      <c r="M155" s="338">
        <f>+M_07!E194</f>
        <v>0</v>
      </c>
      <c r="N155" s="338">
        <f>+M_08!E194</f>
        <v>0</v>
      </c>
      <c r="O155" s="338">
        <f>+M_09!E194</f>
        <v>0</v>
      </c>
      <c r="P155" s="338">
        <f>+M_10!E194</f>
        <v>2.3E-2</v>
      </c>
      <c r="Q155" s="338">
        <f>+M_11!E194</f>
        <v>2.3E-2</v>
      </c>
      <c r="R155" s="338"/>
      <c r="S155" s="338">
        <f>+M_13!E194</f>
        <v>0</v>
      </c>
      <c r="T155" s="338"/>
      <c r="U155" s="338">
        <f>+M_15!E194</f>
        <v>2.3E-2</v>
      </c>
      <c r="V155" s="338">
        <f>+M_16!E194</f>
        <v>0</v>
      </c>
      <c r="W155" s="338">
        <f>+M_17!E194</f>
        <v>0</v>
      </c>
      <c r="X155" s="338">
        <f>+M_18!E194</f>
        <v>0</v>
      </c>
      <c r="Y155" s="338">
        <f>+M_19!E194</f>
        <v>0</v>
      </c>
      <c r="Z155" s="338">
        <f>+M_20!E194</f>
        <v>0</v>
      </c>
      <c r="AB155" s="434">
        <f>+E155-'[3]Mtdo-Ppto RP'!$L159</f>
        <v>0</v>
      </c>
    </row>
    <row r="156" spans="1:28" ht="16.5" x14ac:dyDescent="0.25">
      <c r="A156" s="338">
        <f t="shared" si="25"/>
        <v>1.2300000000000002</v>
      </c>
      <c r="B156" s="335" t="e">
        <f t="shared" si="26"/>
        <v>#REF!</v>
      </c>
      <c r="C156" s="346" t="s">
        <v>476</v>
      </c>
      <c r="D156" s="337" t="s">
        <v>477</v>
      </c>
      <c r="E156" s="436">
        <v>1</v>
      </c>
      <c r="F156" s="324"/>
      <c r="G156" s="338">
        <f>+M_01!E195</f>
        <v>1</v>
      </c>
      <c r="H156" s="338">
        <f>+M_02!E195</f>
        <v>1</v>
      </c>
      <c r="I156" s="338">
        <f>+M_03!E195</f>
        <v>1</v>
      </c>
      <c r="J156" s="338"/>
      <c r="K156" s="338"/>
      <c r="L156" s="338">
        <f>+M_06!E195</f>
        <v>1</v>
      </c>
      <c r="M156" s="338">
        <f>+M_07!E195</f>
        <v>1</v>
      </c>
      <c r="N156" s="338">
        <f>+M_08!E195</f>
        <v>1</v>
      </c>
      <c r="O156" s="338">
        <f>+M_09!E195</f>
        <v>0</v>
      </c>
      <c r="P156" s="338">
        <f>+M_10!E195</f>
        <v>1</v>
      </c>
      <c r="Q156" s="338">
        <f>+M_11!E195</f>
        <v>1</v>
      </c>
      <c r="R156" s="338"/>
      <c r="S156" s="338">
        <f>+M_13!E195</f>
        <v>1</v>
      </c>
      <c r="T156" s="338"/>
      <c r="U156" s="338">
        <f>+M_15!E195</f>
        <v>1</v>
      </c>
      <c r="V156" s="338">
        <f>+M_16!E195</f>
        <v>1</v>
      </c>
      <c r="W156" s="338">
        <f>+M_17!E195</f>
        <v>1</v>
      </c>
      <c r="X156" s="338">
        <f>+M_18!E195</f>
        <v>1</v>
      </c>
      <c r="Y156" s="338">
        <f>+M_19!E195</f>
        <v>1</v>
      </c>
      <c r="Z156" s="338">
        <f>+M_20!E195</f>
        <v>1</v>
      </c>
      <c r="AB156" s="434">
        <f>+E156-'[3]Mtdo-Ppto RP'!$L160</f>
        <v>0</v>
      </c>
    </row>
    <row r="157" spans="1:28" ht="16.5" x14ac:dyDescent="0.25">
      <c r="A157" s="338">
        <f t="shared" si="25"/>
        <v>1.2400000000000002</v>
      </c>
      <c r="B157" s="335" t="e">
        <f t="shared" si="26"/>
        <v>#REF!</v>
      </c>
      <c r="C157" s="346" t="s">
        <v>478</v>
      </c>
      <c r="D157" s="337" t="s">
        <v>477</v>
      </c>
      <c r="E157" s="436">
        <v>1</v>
      </c>
      <c r="F157" s="324"/>
      <c r="G157" s="338">
        <f>+M_01!E196</f>
        <v>1</v>
      </c>
      <c r="H157" s="338">
        <f>+M_02!E196</f>
        <v>1</v>
      </c>
      <c r="I157" s="338">
        <f>+M_03!E196</f>
        <v>1</v>
      </c>
      <c r="J157" s="338"/>
      <c r="K157" s="338"/>
      <c r="L157" s="338">
        <f>+M_06!E196</f>
        <v>1</v>
      </c>
      <c r="M157" s="338">
        <f>+M_07!E196</f>
        <v>1</v>
      </c>
      <c r="N157" s="338">
        <f>+M_08!E196</f>
        <v>1</v>
      </c>
      <c r="O157" s="338">
        <f>+M_09!E196</f>
        <v>0</v>
      </c>
      <c r="P157" s="338">
        <f>+M_10!E196</f>
        <v>1</v>
      </c>
      <c r="Q157" s="338">
        <f>+M_11!E196</f>
        <v>1</v>
      </c>
      <c r="R157" s="338"/>
      <c r="S157" s="338">
        <f>+M_13!E196</f>
        <v>1</v>
      </c>
      <c r="T157" s="338"/>
      <c r="U157" s="338">
        <f>+M_15!E196</f>
        <v>1</v>
      </c>
      <c r="V157" s="338">
        <f>+M_16!E196</f>
        <v>1</v>
      </c>
      <c r="W157" s="338">
        <f>+M_17!E196</f>
        <v>1</v>
      </c>
      <c r="X157" s="338">
        <f>+M_18!E196</f>
        <v>1</v>
      </c>
      <c r="Y157" s="338">
        <f>+M_19!E196</f>
        <v>1</v>
      </c>
      <c r="Z157" s="338">
        <f>+M_20!E196</f>
        <v>1</v>
      </c>
      <c r="AB157" s="434">
        <f>+E157-'[3]Mtdo-Ppto RP'!$L161</f>
        <v>0</v>
      </c>
    </row>
    <row r="158" spans="1:28" ht="16.5" x14ac:dyDescent="0.25">
      <c r="A158" s="338">
        <f t="shared" si="25"/>
        <v>1.2500000000000002</v>
      </c>
      <c r="B158" s="335" t="e">
        <f t="shared" si="26"/>
        <v>#REF!</v>
      </c>
      <c r="C158" s="346" t="s">
        <v>479</v>
      </c>
      <c r="D158" s="337" t="s">
        <v>364</v>
      </c>
      <c r="E158" s="338">
        <f t="shared" ref="E158:E169" si="27">+SUM(G158:Z158)</f>
        <v>3</v>
      </c>
      <c r="F158" s="324"/>
      <c r="G158" s="338">
        <f>+M_01!E197</f>
        <v>1</v>
      </c>
      <c r="H158" s="338">
        <f>+M_02!E197</f>
        <v>1</v>
      </c>
      <c r="I158" s="338">
        <f>+M_03!E197</f>
        <v>0</v>
      </c>
      <c r="J158" s="338"/>
      <c r="K158" s="338"/>
      <c r="L158" s="338">
        <f>+M_06!E197</f>
        <v>0</v>
      </c>
      <c r="M158" s="338">
        <f>+M_07!E197</f>
        <v>0</v>
      </c>
      <c r="N158" s="338">
        <f>+M_08!E197</f>
        <v>0</v>
      </c>
      <c r="O158" s="338">
        <f>+M_09!E197</f>
        <v>0</v>
      </c>
      <c r="P158" s="338">
        <f>+M_10!E197</f>
        <v>0</v>
      </c>
      <c r="Q158" s="338">
        <f>+M_11!E197</f>
        <v>0</v>
      </c>
      <c r="R158" s="338"/>
      <c r="S158" s="338">
        <f>+M_13!E197</f>
        <v>1</v>
      </c>
      <c r="T158" s="338"/>
      <c r="U158" s="338">
        <f>+M_15!E197</f>
        <v>0</v>
      </c>
      <c r="V158" s="338">
        <f>+M_16!E197</f>
        <v>0</v>
      </c>
      <c r="W158" s="338">
        <f>+M_17!E197</f>
        <v>0</v>
      </c>
      <c r="X158" s="338">
        <f>+M_18!E197</f>
        <v>0</v>
      </c>
      <c r="Y158" s="338">
        <f>+M_19!E197</f>
        <v>0</v>
      </c>
      <c r="Z158" s="338">
        <f>+M_20!E197</f>
        <v>0</v>
      </c>
      <c r="AB158" s="434">
        <f>+E158-'[3]Mtdo-Ppto RP'!$L162</f>
        <v>0</v>
      </c>
    </row>
    <row r="159" spans="1:28" ht="16.5" x14ac:dyDescent="0.25">
      <c r="A159" s="338">
        <f t="shared" si="25"/>
        <v>1.2600000000000002</v>
      </c>
      <c r="B159" s="335" t="e">
        <f t="shared" si="26"/>
        <v>#REF!</v>
      </c>
      <c r="C159" s="346" t="s">
        <v>480</v>
      </c>
      <c r="D159" s="337" t="s">
        <v>364</v>
      </c>
      <c r="E159" s="338">
        <f t="shared" si="27"/>
        <v>5</v>
      </c>
      <c r="F159" s="324"/>
      <c r="G159" s="338">
        <f>+M_01!E198</f>
        <v>0</v>
      </c>
      <c r="H159" s="338">
        <f>+M_02!E198</f>
        <v>0</v>
      </c>
      <c r="I159" s="338">
        <f>+M_03!E198</f>
        <v>1</v>
      </c>
      <c r="J159" s="338"/>
      <c r="K159" s="338"/>
      <c r="L159" s="338">
        <f>+M_06!E198</f>
        <v>1</v>
      </c>
      <c r="M159" s="338">
        <f>+M_07!E198</f>
        <v>0</v>
      </c>
      <c r="N159" s="338">
        <f>+M_08!E198</f>
        <v>0</v>
      </c>
      <c r="O159" s="338">
        <f>+M_09!E198</f>
        <v>0</v>
      </c>
      <c r="P159" s="338">
        <f>+M_10!E198</f>
        <v>1</v>
      </c>
      <c r="Q159" s="338">
        <f>+M_11!E198</f>
        <v>1</v>
      </c>
      <c r="R159" s="338"/>
      <c r="S159" s="338">
        <f>+M_13!E198</f>
        <v>0</v>
      </c>
      <c r="T159" s="338"/>
      <c r="U159" s="338">
        <f>+M_15!E198</f>
        <v>1</v>
      </c>
      <c r="V159" s="338">
        <f>+M_16!E198</f>
        <v>0</v>
      </c>
      <c r="W159" s="338">
        <f>+M_17!E198</f>
        <v>0</v>
      </c>
      <c r="X159" s="338">
        <f>+M_18!E198</f>
        <v>0</v>
      </c>
      <c r="Y159" s="338">
        <f>+M_19!E198</f>
        <v>0</v>
      </c>
      <c r="Z159" s="338">
        <f>+M_20!E198</f>
        <v>0</v>
      </c>
      <c r="AB159" s="434">
        <f>+E159-'[3]Mtdo-Ppto RP'!$L163</f>
        <v>0</v>
      </c>
    </row>
    <row r="160" spans="1:28" ht="16.5" x14ac:dyDescent="0.25">
      <c r="A160" s="338">
        <f t="shared" si="25"/>
        <v>1.2700000000000002</v>
      </c>
      <c r="B160" s="335" t="e">
        <f t="shared" si="26"/>
        <v>#REF!</v>
      </c>
      <c r="C160" s="346" t="s">
        <v>481</v>
      </c>
      <c r="D160" s="337" t="s">
        <v>364</v>
      </c>
      <c r="E160" s="436">
        <f t="shared" si="27"/>
        <v>3</v>
      </c>
      <c r="F160" s="324"/>
      <c r="G160" s="338">
        <f>+M_01!E199</f>
        <v>0</v>
      </c>
      <c r="H160" s="338">
        <f>+M_02!E199</f>
        <v>0</v>
      </c>
      <c r="I160" s="338">
        <f>+M_03!E199</f>
        <v>0</v>
      </c>
      <c r="J160" s="338"/>
      <c r="K160" s="338"/>
      <c r="L160" s="338">
        <f>+M_06!E199</f>
        <v>0</v>
      </c>
      <c r="M160" s="338">
        <f>+M_07!E199</f>
        <v>1</v>
      </c>
      <c r="N160" s="338">
        <f>+M_08!E199</f>
        <v>1</v>
      </c>
      <c r="O160" s="338">
        <f>+M_09!E199</f>
        <v>0</v>
      </c>
      <c r="P160" s="338">
        <f>+M_10!E199</f>
        <v>0</v>
      </c>
      <c r="Q160" s="338">
        <f>+M_11!E199</f>
        <v>0</v>
      </c>
      <c r="R160" s="338"/>
      <c r="S160" s="338">
        <f>+M_13!E199</f>
        <v>0</v>
      </c>
      <c r="T160" s="338"/>
      <c r="U160" s="338">
        <f>+M_15!E199</f>
        <v>0</v>
      </c>
      <c r="V160" s="338">
        <f>+M_16!E199</f>
        <v>0</v>
      </c>
      <c r="W160" s="338">
        <f>+M_17!E199</f>
        <v>0</v>
      </c>
      <c r="X160" s="338">
        <f>+M_18!E199</f>
        <v>0</v>
      </c>
      <c r="Y160" s="338">
        <f>+M_19!E199</f>
        <v>1</v>
      </c>
      <c r="Z160" s="338">
        <f>+M_20!E199</f>
        <v>0</v>
      </c>
      <c r="AB160" s="434">
        <f>+E160-'[3]Mtdo-Ppto RP'!$L164</f>
        <v>0</v>
      </c>
    </row>
    <row r="161" spans="1:28" ht="16.5" x14ac:dyDescent="0.25">
      <c r="A161" s="338">
        <f t="shared" si="25"/>
        <v>1.2800000000000002</v>
      </c>
      <c r="B161" s="335" t="e">
        <f t="shared" si="26"/>
        <v>#REF!</v>
      </c>
      <c r="C161" s="346" t="s">
        <v>482</v>
      </c>
      <c r="D161" s="337" t="s">
        <v>364</v>
      </c>
      <c r="E161" s="338">
        <f t="shared" si="27"/>
        <v>1</v>
      </c>
      <c r="F161" s="324"/>
      <c r="G161" s="338">
        <f>+M_01!E200</f>
        <v>0</v>
      </c>
      <c r="H161" s="338">
        <f>+M_02!E200</f>
        <v>0</v>
      </c>
      <c r="I161" s="338">
        <f>+M_03!E200</f>
        <v>0</v>
      </c>
      <c r="J161" s="338"/>
      <c r="K161" s="338"/>
      <c r="L161" s="338">
        <f>+M_06!E200</f>
        <v>0</v>
      </c>
      <c r="M161" s="338">
        <f>+M_07!E200</f>
        <v>0</v>
      </c>
      <c r="N161" s="338">
        <f>+M_08!E200</f>
        <v>0</v>
      </c>
      <c r="O161" s="338">
        <f>+M_09!E200</f>
        <v>0</v>
      </c>
      <c r="P161" s="338">
        <f>+M_10!E200</f>
        <v>0</v>
      </c>
      <c r="Q161" s="338">
        <f>+M_11!E200</f>
        <v>0</v>
      </c>
      <c r="R161" s="338"/>
      <c r="S161" s="338">
        <f>+M_13!E200</f>
        <v>0</v>
      </c>
      <c r="T161" s="338"/>
      <c r="U161" s="338">
        <f>+M_15!E200</f>
        <v>0</v>
      </c>
      <c r="V161" s="338">
        <f>+M_16!E200</f>
        <v>0</v>
      </c>
      <c r="W161" s="338">
        <f>+M_17!E200</f>
        <v>0</v>
      </c>
      <c r="X161" s="338">
        <f>+M_18!E200</f>
        <v>1</v>
      </c>
      <c r="Y161" s="338">
        <f>+M_19!E200</f>
        <v>0</v>
      </c>
      <c r="Z161" s="338">
        <f>+M_20!E200</f>
        <v>0</v>
      </c>
      <c r="AB161" s="434">
        <f>+E161-'[3]Mtdo-Ppto RP'!$L165</f>
        <v>0</v>
      </c>
    </row>
    <row r="162" spans="1:28" ht="16.5" x14ac:dyDescent="0.25">
      <c r="A162" s="338">
        <f t="shared" si="25"/>
        <v>1.2900000000000003</v>
      </c>
      <c r="B162" s="335" t="e">
        <f t="shared" si="26"/>
        <v>#REF!</v>
      </c>
      <c r="C162" s="346" t="s">
        <v>483</v>
      </c>
      <c r="D162" s="337" t="s">
        <v>364</v>
      </c>
      <c r="E162" s="338">
        <f t="shared" si="27"/>
        <v>65</v>
      </c>
      <c r="F162" s="324"/>
      <c r="G162" s="338">
        <f>+M_01!E201</f>
        <v>0</v>
      </c>
      <c r="H162" s="338">
        <f>+M_02!E201</f>
        <v>0</v>
      </c>
      <c r="I162" s="338">
        <f>+M_03!E201</f>
        <v>0</v>
      </c>
      <c r="J162" s="338"/>
      <c r="K162" s="338"/>
      <c r="L162" s="338">
        <f>+M_06!E201</f>
        <v>0</v>
      </c>
      <c r="M162" s="338">
        <f>+M_07!E201</f>
        <v>0</v>
      </c>
      <c r="N162" s="338">
        <f>+M_08!E201</f>
        <v>0</v>
      </c>
      <c r="O162" s="338">
        <f>+M_09!E201</f>
        <v>0</v>
      </c>
      <c r="P162" s="338">
        <f>+M_10!E201</f>
        <v>0</v>
      </c>
      <c r="Q162" s="338">
        <f>+M_11!E201</f>
        <v>0</v>
      </c>
      <c r="R162" s="338"/>
      <c r="S162" s="338">
        <f>+M_13!E201</f>
        <v>0</v>
      </c>
      <c r="T162" s="338"/>
      <c r="U162" s="338">
        <f>+M_15!E201</f>
        <v>0</v>
      </c>
      <c r="V162" s="338">
        <f>+M_16!E201</f>
        <v>9</v>
      </c>
      <c r="W162" s="338">
        <f>+M_17!E201</f>
        <v>7</v>
      </c>
      <c r="X162" s="338">
        <f>+M_18!E201</f>
        <v>29</v>
      </c>
      <c r="Y162" s="338">
        <f>+M_19!E201</f>
        <v>5</v>
      </c>
      <c r="Z162" s="338">
        <f>+M_20!E201</f>
        <v>15</v>
      </c>
      <c r="AB162" s="434">
        <f>+E162-'[3]Mtdo-Ppto RP'!$L166</f>
        <v>0</v>
      </c>
    </row>
    <row r="163" spans="1:28" ht="16.5" x14ac:dyDescent="0.25">
      <c r="A163" s="338">
        <f t="shared" si="25"/>
        <v>1.3000000000000003</v>
      </c>
      <c r="B163" s="335" t="e">
        <f t="shared" si="26"/>
        <v>#REF!</v>
      </c>
      <c r="C163" s="346" t="s">
        <v>484</v>
      </c>
      <c r="D163" s="337" t="s">
        <v>364</v>
      </c>
      <c r="E163" s="338">
        <f t="shared" si="27"/>
        <v>5</v>
      </c>
      <c r="F163" s="324"/>
      <c r="G163" s="338">
        <f>+M_01!E202</f>
        <v>0</v>
      </c>
      <c r="H163" s="338">
        <f>+M_02!E202</f>
        <v>0</v>
      </c>
      <c r="I163" s="338">
        <f>+M_03!E202</f>
        <v>0</v>
      </c>
      <c r="J163" s="338"/>
      <c r="K163" s="338"/>
      <c r="L163" s="338">
        <f>+M_06!E202</f>
        <v>0</v>
      </c>
      <c r="M163" s="338">
        <f>+M_07!E202</f>
        <v>0</v>
      </c>
      <c r="N163" s="338">
        <f>+M_08!E202</f>
        <v>0</v>
      </c>
      <c r="O163" s="338">
        <f>+M_09!E202</f>
        <v>0</v>
      </c>
      <c r="P163" s="338">
        <f>+M_10!E202</f>
        <v>0</v>
      </c>
      <c r="Q163" s="338">
        <f>+M_11!E202</f>
        <v>0</v>
      </c>
      <c r="R163" s="338"/>
      <c r="S163" s="338">
        <f>+M_13!E202</f>
        <v>0</v>
      </c>
      <c r="T163" s="338"/>
      <c r="U163" s="338">
        <f>+M_15!E202</f>
        <v>0</v>
      </c>
      <c r="V163" s="338">
        <f>+M_16!E202</f>
        <v>1</v>
      </c>
      <c r="W163" s="338">
        <f>+M_17!E202</f>
        <v>1</v>
      </c>
      <c r="X163" s="338">
        <f>+M_18!E202</f>
        <v>1</v>
      </c>
      <c r="Y163" s="338">
        <f>+M_19!E202</f>
        <v>1</v>
      </c>
      <c r="Z163" s="338">
        <f>+M_20!E202</f>
        <v>1</v>
      </c>
      <c r="AB163" s="434">
        <f>+E163-'[3]Mtdo-Ppto RP'!$L167</f>
        <v>0</v>
      </c>
    </row>
    <row r="164" spans="1:28" s="188" customFormat="1" ht="16.5" x14ac:dyDescent="0.25">
      <c r="A164" s="340">
        <f t="shared" si="25"/>
        <v>1.3100000000000003</v>
      </c>
      <c r="B164" s="341" t="e">
        <f t="shared" si="26"/>
        <v>#REF!</v>
      </c>
      <c r="C164" s="342" t="s">
        <v>551</v>
      </c>
      <c r="D164" s="343" t="s">
        <v>364</v>
      </c>
      <c r="E164" s="340">
        <f t="shared" si="27"/>
        <v>0</v>
      </c>
      <c r="F164" s="325"/>
      <c r="G164" s="340">
        <f>+M_01!E203</f>
        <v>0</v>
      </c>
      <c r="H164" s="340">
        <f>+M_02!E203</f>
        <v>0</v>
      </c>
      <c r="I164" s="340">
        <f>+M_03!E203</f>
        <v>0</v>
      </c>
      <c r="J164" s="340"/>
      <c r="K164" s="340"/>
      <c r="L164" s="340">
        <f>+M_06!E203</f>
        <v>0</v>
      </c>
      <c r="M164" s="340">
        <f>+M_07!E203</f>
        <v>0</v>
      </c>
      <c r="N164" s="340">
        <f>+M_08!E203</f>
        <v>0</v>
      </c>
      <c r="O164" s="340">
        <f>+M_09!E203</f>
        <v>0</v>
      </c>
      <c r="P164" s="340">
        <f>+M_10!E203</f>
        <v>0</v>
      </c>
      <c r="Q164" s="340">
        <f>+M_11!E203</f>
        <v>0</v>
      </c>
      <c r="R164" s="340"/>
      <c r="S164" s="340">
        <f>+M_13!E203</f>
        <v>0</v>
      </c>
      <c r="T164" s="340"/>
      <c r="U164" s="340">
        <f>+M_15!E203</f>
        <v>0</v>
      </c>
      <c r="V164" s="340">
        <f>+M_16!E203</f>
        <v>0</v>
      </c>
      <c r="W164" s="340">
        <f>+M_17!E203</f>
        <v>0</v>
      </c>
      <c r="X164" s="340">
        <f>+M_18!E203</f>
        <v>0</v>
      </c>
      <c r="Y164" s="340">
        <f>+M_19!E203</f>
        <v>0</v>
      </c>
      <c r="Z164" s="340">
        <f>+M_20!E203</f>
        <v>0</v>
      </c>
      <c r="AB164" s="434">
        <f>+E164-'[3]Mtdo-Ppto RP'!$L168</f>
        <v>0</v>
      </c>
    </row>
    <row r="165" spans="1:28" s="188" customFormat="1" ht="16.5" x14ac:dyDescent="0.25">
      <c r="A165" s="340">
        <f t="shared" si="25"/>
        <v>1.3200000000000003</v>
      </c>
      <c r="B165" s="341" t="e">
        <f t="shared" si="26"/>
        <v>#REF!</v>
      </c>
      <c r="C165" s="342" t="s">
        <v>552</v>
      </c>
      <c r="D165" s="343" t="s">
        <v>364</v>
      </c>
      <c r="E165" s="340">
        <f t="shared" si="27"/>
        <v>5</v>
      </c>
      <c r="F165" s="325"/>
      <c r="G165" s="340">
        <f>+M_01!E204</f>
        <v>0</v>
      </c>
      <c r="H165" s="340">
        <f>+M_02!E204</f>
        <v>0</v>
      </c>
      <c r="I165" s="344">
        <f>+M_03!E204</f>
        <v>1</v>
      </c>
      <c r="J165" s="344"/>
      <c r="K165" s="344"/>
      <c r="L165" s="344">
        <f>+M_06!E204</f>
        <v>1</v>
      </c>
      <c r="M165" s="340">
        <f>+M_07!E204</f>
        <v>0</v>
      </c>
      <c r="N165" s="340">
        <f>+M_08!E204</f>
        <v>0</v>
      </c>
      <c r="O165" s="340">
        <f>+M_09!E204</f>
        <v>0</v>
      </c>
      <c r="P165" s="340">
        <f>+M_10!E204</f>
        <v>1</v>
      </c>
      <c r="Q165" s="340">
        <f>+M_11!E204</f>
        <v>1</v>
      </c>
      <c r="R165" s="340"/>
      <c r="S165" s="340">
        <f>+M_13!E204</f>
        <v>0</v>
      </c>
      <c r="T165" s="340"/>
      <c r="U165" s="340">
        <f>+M_15!E204</f>
        <v>1</v>
      </c>
      <c r="V165" s="340">
        <f>+M_16!E204</f>
        <v>0</v>
      </c>
      <c r="W165" s="340">
        <f>+M_17!E204</f>
        <v>0</v>
      </c>
      <c r="X165" s="340">
        <f>+M_18!E204</f>
        <v>0</v>
      </c>
      <c r="Y165" s="340">
        <f>+M_19!E204</f>
        <v>0</v>
      </c>
      <c r="Z165" s="340">
        <f>+M_20!E204</f>
        <v>0</v>
      </c>
      <c r="AB165" s="434">
        <f>+E165-'[3]Mtdo-Ppto RP'!$L169</f>
        <v>0</v>
      </c>
    </row>
    <row r="166" spans="1:28" s="188" customFormat="1" ht="16.5" x14ac:dyDescent="0.25">
      <c r="A166" s="340">
        <f t="shared" si="25"/>
        <v>1.3300000000000003</v>
      </c>
      <c r="B166" s="341" t="e">
        <f t="shared" si="26"/>
        <v>#REF!</v>
      </c>
      <c r="C166" s="348" t="s">
        <v>634</v>
      </c>
      <c r="D166" s="343" t="s">
        <v>364</v>
      </c>
      <c r="E166" s="340">
        <f t="shared" si="27"/>
        <v>2</v>
      </c>
      <c r="F166" s="325"/>
      <c r="G166" s="340">
        <f>+M_01!E205</f>
        <v>0</v>
      </c>
      <c r="H166" s="340">
        <f>+M_02!E205</f>
        <v>0</v>
      </c>
      <c r="I166" s="340">
        <f>+M_03!E205</f>
        <v>0</v>
      </c>
      <c r="J166" s="340"/>
      <c r="K166" s="340"/>
      <c r="L166" s="340">
        <f>+M_06!E205</f>
        <v>0</v>
      </c>
      <c r="M166" s="340">
        <f>+M_07!E205</f>
        <v>1</v>
      </c>
      <c r="N166" s="340">
        <f>+M_08!E205</f>
        <v>1</v>
      </c>
      <c r="O166" s="340">
        <f>+M_09!E205</f>
        <v>0</v>
      </c>
      <c r="P166" s="340">
        <f>+M_10!E205</f>
        <v>0</v>
      </c>
      <c r="Q166" s="340">
        <f>+M_11!E205</f>
        <v>0</v>
      </c>
      <c r="R166" s="340"/>
      <c r="S166" s="340">
        <f>+M_13!E205</f>
        <v>0</v>
      </c>
      <c r="T166" s="340"/>
      <c r="U166" s="340">
        <f>+M_15!E205</f>
        <v>0</v>
      </c>
      <c r="V166" s="340">
        <f>+M_16!E205</f>
        <v>0</v>
      </c>
      <c r="W166" s="340">
        <f>+M_17!E205</f>
        <v>0</v>
      </c>
      <c r="X166" s="340">
        <f>+M_18!E205</f>
        <v>0</v>
      </c>
      <c r="Y166" s="340">
        <f>+M_19!E205</f>
        <v>0</v>
      </c>
      <c r="Z166" s="340">
        <f>+M_20!E205</f>
        <v>0</v>
      </c>
      <c r="AB166" s="434">
        <f>+E166-'[3]Mtdo-Ppto RP'!$L170</f>
        <v>0</v>
      </c>
    </row>
    <row r="167" spans="1:28" s="188" customFormat="1" ht="16.5" x14ac:dyDescent="0.25">
      <c r="A167" s="340">
        <f t="shared" si="25"/>
        <v>1.3400000000000003</v>
      </c>
      <c r="B167" s="341" t="e">
        <f>+#REF!+1</f>
        <v>#REF!</v>
      </c>
      <c r="C167" s="348" t="s">
        <v>635</v>
      </c>
      <c r="D167" s="343" t="s">
        <v>364</v>
      </c>
      <c r="E167" s="340">
        <f t="shared" si="27"/>
        <v>3</v>
      </c>
      <c r="F167" s="325"/>
      <c r="G167" s="340">
        <f>+M_01!E206</f>
        <v>0</v>
      </c>
      <c r="H167" s="340">
        <f>+M_02!E206</f>
        <v>0</v>
      </c>
      <c r="I167" s="340">
        <f>+M_03!E206</f>
        <v>0</v>
      </c>
      <c r="J167" s="340"/>
      <c r="K167" s="340"/>
      <c r="L167" s="340">
        <f>+M_06!E206</f>
        <v>0</v>
      </c>
      <c r="M167" s="340">
        <f>+M_07!E206</f>
        <v>2</v>
      </c>
      <c r="N167" s="340">
        <f>+M_08!E206</f>
        <v>1</v>
      </c>
      <c r="O167" s="340">
        <f>+M_09!E206</f>
        <v>0</v>
      </c>
      <c r="P167" s="340">
        <f>+M_10!E206</f>
        <v>0</v>
      </c>
      <c r="Q167" s="340">
        <f>+M_11!E206</f>
        <v>0</v>
      </c>
      <c r="R167" s="340"/>
      <c r="S167" s="340">
        <f>+M_13!E206</f>
        <v>0</v>
      </c>
      <c r="T167" s="340"/>
      <c r="U167" s="340">
        <f>+M_15!E206</f>
        <v>0</v>
      </c>
      <c r="V167" s="340">
        <f>+M_16!E206</f>
        <v>0</v>
      </c>
      <c r="W167" s="340">
        <f>+M_17!E206</f>
        <v>0</v>
      </c>
      <c r="X167" s="340">
        <f>+M_18!E206</f>
        <v>0</v>
      </c>
      <c r="Y167" s="340">
        <f>+M_19!E206</f>
        <v>0</v>
      </c>
      <c r="Z167" s="340">
        <f>+M_20!E206</f>
        <v>0</v>
      </c>
      <c r="AB167" s="434">
        <f>+E167-'[3]Mtdo-Ppto RP'!$L171</f>
        <v>0</v>
      </c>
    </row>
    <row r="168" spans="1:28" s="188" customFormat="1" ht="16.5" x14ac:dyDescent="0.25">
      <c r="A168" s="340">
        <f t="shared" si="25"/>
        <v>1.3500000000000003</v>
      </c>
      <c r="B168" s="341" t="e">
        <f>+#REF!+1</f>
        <v>#REF!</v>
      </c>
      <c r="C168" s="348" t="s">
        <v>636</v>
      </c>
      <c r="D168" s="343" t="s">
        <v>364</v>
      </c>
      <c r="E168" s="340">
        <f t="shared" si="27"/>
        <v>1</v>
      </c>
      <c r="F168" s="325"/>
      <c r="G168" s="340">
        <f>+M_01!E207</f>
        <v>0</v>
      </c>
      <c r="H168" s="340">
        <f>+M_02!E207</f>
        <v>0</v>
      </c>
      <c r="I168" s="340">
        <f>+M_03!E207</f>
        <v>0</v>
      </c>
      <c r="J168" s="340"/>
      <c r="K168" s="340"/>
      <c r="L168" s="340">
        <f>+M_06!E207</f>
        <v>0</v>
      </c>
      <c r="M168" s="340">
        <f>+M_07!E207</f>
        <v>0</v>
      </c>
      <c r="N168" s="340">
        <f>+M_08!E207</f>
        <v>0</v>
      </c>
      <c r="O168" s="340">
        <f>+M_09!E207</f>
        <v>0</v>
      </c>
      <c r="P168" s="340">
        <f>+M_10!E207</f>
        <v>0</v>
      </c>
      <c r="Q168" s="340">
        <f>+M_11!E207</f>
        <v>1</v>
      </c>
      <c r="R168" s="340"/>
      <c r="S168" s="340">
        <f>+M_13!E207</f>
        <v>0</v>
      </c>
      <c r="T168" s="340"/>
      <c r="U168" s="340">
        <f>+M_15!E207</f>
        <v>0</v>
      </c>
      <c r="V168" s="340">
        <f>+M_16!E207</f>
        <v>0</v>
      </c>
      <c r="W168" s="340">
        <f>+M_17!E207</f>
        <v>0</v>
      </c>
      <c r="X168" s="340">
        <f>+M_18!E207</f>
        <v>0</v>
      </c>
      <c r="Y168" s="340">
        <f>+M_19!E207</f>
        <v>0</v>
      </c>
      <c r="Z168" s="340">
        <f>+M_20!E207</f>
        <v>0</v>
      </c>
      <c r="AB168" s="434">
        <f>+E168-'[3]Mtdo-Ppto RP'!$L172</f>
        <v>0</v>
      </c>
    </row>
    <row r="169" spans="1:28" s="188" customFormat="1" ht="16.5" x14ac:dyDescent="0.25">
      <c r="A169" s="340">
        <f t="shared" si="25"/>
        <v>1.3600000000000003</v>
      </c>
      <c r="B169" s="341" t="e">
        <f t="shared" si="26"/>
        <v>#REF!</v>
      </c>
      <c r="C169" s="348" t="s">
        <v>655</v>
      </c>
      <c r="D169" s="343" t="s">
        <v>364</v>
      </c>
      <c r="E169" s="340">
        <f t="shared" si="27"/>
        <v>3</v>
      </c>
      <c r="F169" s="325"/>
      <c r="G169" s="340">
        <f>+M_01!E208</f>
        <v>0</v>
      </c>
      <c r="H169" s="340">
        <f>+M_02!E208</f>
        <v>0</v>
      </c>
      <c r="I169" s="340">
        <f>+M_03!E208</f>
        <v>0</v>
      </c>
      <c r="J169" s="340"/>
      <c r="K169" s="340"/>
      <c r="L169" s="340">
        <f>+M_06!E208</f>
        <v>0</v>
      </c>
      <c r="M169" s="340">
        <f>+M_07!E208</f>
        <v>0</v>
      </c>
      <c r="N169" s="340">
        <f>+M_08!E208</f>
        <v>0</v>
      </c>
      <c r="O169" s="340">
        <f>+M_09!E208</f>
        <v>0</v>
      </c>
      <c r="P169" s="340">
        <f>+M_10!E208</f>
        <v>0</v>
      </c>
      <c r="Q169" s="340">
        <f>+M_11!E208</f>
        <v>0</v>
      </c>
      <c r="R169" s="340"/>
      <c r="S169" s="340">
        <f>+M_13!E208</f>
        <v>0</v>
      </c>
      <c r="T169" s="340"/>
      <c r="U169" s="340">
        <f>+M_15!E208</f>
        <v>0</v>
      </c>
      <c r="V169" s="340">
        <f>+M_16!E208</f>
        <v>1</v>
      </c>
      <c r="W169" s="340">
        <f>+M_17!E208</f>
        <v>1</v>
      </c>
      <c r="X169" s="340">
        <f>+M_18!E208</f>
        <v>0</v>
      </c>
      <c r="Y169" s="340">
        <f>+M_19!E208</f>
        <v>0</v>
      </c>
      <c r="Z169" s="340">
        <f>+M_20!E208</f>
        <v>1</v>
      </c>
      <c r="AB169" s="434">
        <f>+E169-'[3]Mtdo-Ppto RP'!$L173</f>
        <v>0</v>
      </c>
    </row>
    <row r="170" spans="1:28" ht="16.5" x14ac:dyDescent="0.25">
      <c r="A170" s="340"/>
      <c r="B170" s="341" t="e">
        <f>+B169+1</f>
        <v>#REF!</v>
      </c>
      <c r="C170" s="342"/>
      <c r="D170" s="343"/>
      <c r="E170" s="343"/>
      <c r="F170" s="322"/>
      <c r="G170" s="340">
        <f>+M_01!E209</f>
        <v>0</v>
      </c>
      <c r="H170" s="340">
        <f>+M_02!E209</f>
        <v>0</v>
      </c>
      <c r="I170" s="340">
        <f>+M_03!E209</f>
        <v>0</v>
      </c>
      <c r="J170" s="340"/>
      <c r="K170" s="340"/>
      <c r="L170" s="340">
        <f>+M_06!E209</f>
        <v>0</v>
      </c>
      <c r="M170" s="340">
        <f>+M_07!E209</f>
        <v>0</v>
      </c>
      <c r="N170" s="340">
        <f>+M_08!E209</f>
        <v>0</v>
      </c>
      <c r="O170" s="340">
        <f>+M_09!E209</f>
        <v>0</v>
      </c>
      <c r="P170" s="340">
        <f>+M_10!E209</f>
        <v>0</v>
      </c>
      <c r="Q170" s="340">
        <f>+M_11!E209</f>
        <v>0</v>
      </c>
      <c r="R170" s="340"/>
      <c r="S170" s="340">
        <f>+M_13!E209</f>
        <v>0</v>
      </c>
      <c r="T170" s="340"/>
      <c r="U170" s="340">
        <f>+M_15!E209</f>
        <v>0</v>
      </c>
      <c r="V170" s="340">
        <f>+M_16!E209</f>
        <v>0</v>
      </c>
      <c r="W170" s="340">
        <f>+M_17!E209</f>
        <v>0</v>
      </c>
      <c r="X170" s="340">
        <f>+M_18!E209</f>
        <v>0</v>
      </c>
      <c r="Y170" s="340">
        <f>+M_19!E209</f>
        <v>0</v>
      </c>
      <c r="Z170" s="340">
        <f>+M_20!E209</f>
        <v>0</v>
      </c>
    </row>
    <row r="171" spans="1:28" ht="16.5" x14ac:dyDescent="0.25">
      <c r="A171" s="353">
        <v>2</v>
      </c>
      <c r="B171" s="341" t="e">
        <f t="shared" si="26"/>
        <v>#REF!</v>
      </c>
      <c r="C171" s="355" t="s">
        <v>485</v>
      </c>
      <c r="D171" s="356"/>
      <c r="E171" s="356"/>
      <c r="F171" s="328"/>
      <c r="G171" s="357">
        <f>+M_01!E210</f>
        <v>0</v>
      </c>
      <c r="H171" s="357">
        <f>+M_02!E210</f>
        <v>0</v>
      </c>
      <c r="I171" s="357">
        <f>+M_03!E210</f>
        <v>0</v>
      </c>
      <c r="J171" s="357"/>
      <c r="K171" s="357"/>
      <c r="L171" s="357">
        <f>+M_06!E210</f>
        <v>0</v>
      </c>
      <c r="M171" s="357">
        <f>+M_07!E210</f>
        <v>0</v>
      </c>
      <c r="N171" s="357">
        <f>+M_08!E210</f>
        <v>0</v>
      </c>
      <c r="O171" s="357">
        <f>+M_09!E210</f>
        <v>0</v>
      </c>
      <c r="P171" s="357">
        <f>+M_10!E210</f>
        <v>0</v>
      </c>
      <c r="Q171" s="357">
        <f>+M_11!E210</f>
        <v>0</v>
      </c>
      <c r="R171" s="357"/>
      <c r="S171" s="357">
        <f>+M_13!E210</f>
        <v>0</v>
      </c>
      <c r="T171" s="357"/>
      <c r="U171" s="357">
        <f>+M_15!E210</f>
        <v>0</v>
      </c>
      <c r="V171" s="357">
        <f>+M_16!E210</f>
        <v>0</v>
      </c>
      <c r="W171" s="357">
        <f>+M_17!E210</f>
        <v>0</v>
      </c>
      <c r="X171" s="357">
        <f>+M_18!E210</f>
        <v>0</v>
      </c>
      <c r="Y171" s="357">
        <f>+M_19!E210</f>
        <v>0</v>
      </c>
      <c r="Z171" s="357">
        <f>+M_20!E210</f>
        <v>0</v>
      </c>
    </row>
    <row r="172" spans="1:28" ht="16.5" x14ac:dyDescent="0.25">
      <c r="A172" s="338">
        <f t="shared" ref="A172:A182" si="28">+A171+0.01</f>
        <v>2.0099999999999998</v>
      </c>
      <c r="B172" s="335" t="e">
        <f t="shared" si="26"/>
        <v>#REF!</v>
      </c>
      <c r="C172" s="346" t="s">
        <v>486</v>
      </c>
      <c r="D172" s="337" t="s">
        <v>553</v>
      </c>
      <c r="E172" s="338">
        <f t="shared" ref="E172:E184" si="29">+SUM(G172:Z172)</f>
        <v>42.962999999999994</v>
      </c>
      <c r="F172" s="322"/>
      <c r="G172" s="338">
        <f>+M_01!E211</f>
        <v>2.7149999999999999</v>
      </c>
      <c r="H172" s="338">
        <f>+M_02!E211</f>
        <v>5.4300000000000006</v>
      </c>
      <c r="I172" s="338">
        <f>+M_03!E211</f>
        <v>0.90500000000000003</v>
      </c>
      <c r="J172" s="338"/>
      <c r="K172" s="338"/>
      <c r="L172" s="338">
        <f>+M_06!E211</f>
        <v>0.90500000000000003</v>
      </c>
      <c r="M172" s="338">
        <f>+M_07!E211</f>
        <v>1.81</v>
      </c>
      <c r="N172" s="338">
        <f>+M_08!E211</f>
        <v>0.90500000000000003</v>
      </c>
      <c r="O172" s="338">
        <f>+M_09!E211</f>
        <v>0.90500000000000003</v>
      </c>
      <c r="P172" s="338">
        <f>+M_10!E211</f>
        <v>0.90500000000000003</v>
      </c>
      <c r="Q172" s="338">
        <f>+M_11!E211</f>
        <v>0.90500000000000003</v>
      </c>
      <c r="R172" s="338"/>
      <c r="S172" s="338">
        <f>+M_13!E211</f>
        <v>1.81</v>
      </c>
      <c r="T172" s="338"/>
      <c r="U172" s="338">
        <f>+M_15!E211</f>
        <v>0.90500000000000003</v>
      </c>
      <c r="V172" s="338">
        <f>+M_16!E211</f>
        <v>3.2429999999999999</v>
      </c>
      <c r="W172" s="338">
        <f>+M_17!E211</f>
        <v>2.1619999999999999</v>
      </c>
      <c r="X172" s="338">
        <f>+M_18!E211</f>
        <v>12.971999999999996</v>
      </c>
      <c r="Y172" s="338">
        <f>+M_19!E211</f>
        <v>1.081</v>
      </c>
      <c r="Z172" s="338">
        <f>+M_20!E211</f>
        <v>5.4049999999999994</v>
      </c>
      <c r="AB172" s="434">
        <f>+E172-'[3]Mtdo-Ppto RP'!$L176</f>
        <v>1.002999999999993</v>
      </c>
    </row>
    <row r="173" spans="1:28" ht="16.5" x14ac:dyDescent="0.25">
      <c r="A173" s="338">
        <f t="shared" si="28"/>
        <v>2.0199999999999996</v>
      </c>
      <c r="B173" s="335" t="e">
        <f t="shared" si="26"/>
        <v>#REF!</v>
      </c>
      <c r="C173" s="346" t="s">
        <v>487</v>
      </c>
      <c r="D173" s="337" t="s">
        <v>553</v>
      </c>
      <c r="E173" s="338">
        <f t="shared" si="29"/>
        <v>2.036</v>
      </c>
      <c r="F173" s="322"/>
      <c r="G173" s="338">
        <f>+M_01!E212</f>
        <v>0</v>
      </c>
      <c r="H173" s="338">
        <f>+M_02!E212</f>
        <v>0</v>
      </c>
      <c r="I173" s="338">
        <f>+M_03!E212</f>
        <v>0</v>
      </c>
      <c r="J173" s="338"/>
      <c r="K173" s="338"/>
      <c r="L173" s="338">
        <f>+M_06!E212</f>
        <v>0</v>
      </c>
      <c r="M173" s="338">
        <f>+M_07!E212</f>
        <v>0</v>
      </c>
      <c r="N173" s="338">
        <f>+M_08!E212</f>
        <v>0</v>
      </c>
      <c r="O173" s="338">
        <f>+M_09!E212</f>
        <v>0</v>
      </c>
      <c r="P173" s="338">
        <f>+M_10!E212</f>
        <v>0</v>
      </c>
      <c r="Q173" s="338">
        <f>+M_11!E212</f>
        <v>0</v>
      </c>
      <c r="R173" s="338"/>
      <c r="S173" s="338">
        <f>+M_13!E212</f>
        <v>0</v>
      </c>
      <c r="T173" s="338"/>
      <c r="U173" s="338">
        <f>+M_15!E212</f>
        <v>0</v>
      </c>
      <c r="V173" s="338">
        <f>+M_16!E212</f>
        <v>0</v>
      </c>
      <c r="W173" s="338">
        <f>+M_17!E212</f>
        <v>0</v>
      </c>
      <c r="X173" s="338">
        <f>+M_18!E212</f>
        <v>1.018</v>
      </c>
      <c r="Y173" s="338">
        <f>+M_19!E212</f>
        <v>0</v>
      </c>
      <c r="Z173" s="338">
        <f>+M_20!E212</f>
        <v>1.018</v>
      </c>
      <c r="AB173" s="434">
        <f>+E173-'[3]Mtdo-Ppto RP'!$L177</f>
        <v>-0.22399999999999975</v>
      </c>
    </row>
    <row r="174" spans="1:28" ht="16.5" x14ac:dyDescent="0.25">
      <c r="A174" s="338">
        <f t="shared" si="28"/>
        <v>2.0299999999999994</v>
      </c>
      <c r="B174" s="335" t="e">
        <f t="shared" si="26"/>
        <v>#REF!</v>
      </c>
      <c r="C174" s="346" t="s">
        <v>488</v>
      </c>
      <c r="D174" s="337" t="s">
        <v>364</v>
      </c>
      <c r="E174" s="338">
        <f t="shared" si="29"/>
        <v>1</v>
      </c>
      <c r="F174" s="324"/>
      <c r="G174" s="338">
        <f>+M_01!E213</f>
        <v>0</v>
      </c>
      <c r="H174" s="338">
        <f>+M_02!E213</f>
        <v>0</v>
      </c>
      <c r="I174" s="338">
        <f>+M_03!E213</f>
        <v>0</v>
      </c>
      <c r="J174" s="338"/>
      <c r="K174" s="338"/>
      <c r="L174" s="338">
        <f>+M_06!E213</f>
        <v>0</v>
      </c>
      <c r="M174" s="338">
        <f>+M_07!E213</f>
        <v>1</v>
      </c>
      <c r="N174" s="338">
        <f>+M_08!E213</f>
        <v>0</v>
      </c>
      <c r="O174" s="338">
        <f>+M_09!E213</f>
        <v>0</v>
      </c>
      <c r="P174" s="338">
        <f>+M_10!E213</f>
        <v>0</v>
      </c>
      <c r="Q174" s="338">
        <f>+M_11!E213</f>
        <v>0</v>
      </c>
      <c r="R174" s="338"/>
      <c r="S174" s="338">
        <f>+M_13!E213</f>
        <v>0</v>
      </c>
      <c r="T174" s="338"/>
      <c r="U174" s="338">
        <f>+M_15!E213</f>
        <v>0</v>
      </c>
      <c r="V174" s="338">
        <f>+M_16!E213</f>
        <v>0</v>
      </c>
      <c r="W174" s="338">
        <f>+M_17!E213</f>
        <v>0</v>
      </c>
      <c r="X174" s="338">
        <f>+M_18!E213</f>
        <v>0</v>
      </c>
      <c r="Y174" s="338">
        <f>+M_19!E213</f>
        <v>0</v>
      </c>
      <c r="Z174" s="338">
        <f>+M_20!E213</f>
        <v>0</v>
      </c>
      <c r="AB174" s="434">
        <f>+E174-'[3]Mtdo-Ppto RP'!$L178</f>
        <v>0</v>
      </c>
    </row>
    <row r="175" spans="1:28" ht="16.5" x14ac:dyDescent="0.25">
      <c r="A175" s="338">
        <f t="shared" si="28"/>
        <v>2.0399999999999991</v>
      </c>
      <c r="B175" s="335" t="e">
        <f t="shared" si="26"/>
        <v>#REF!</v>
      </c>
      <c r="C175" s="346" t="s">
        <v>489</v>
      </c>
      <c r="D175" s="337" t="s">
        <v>364</v>
      </c>
      <c r="E175" s="338">
        <f t="shared" si="29"/>
        <v>13</v>
      </c>
      <c r="F175" s="324"/>
      <c r="G175" s="338">
        <f>+M_01!E214</f>
        <v>3</v>
      </c>
      <c r="H175" s="338">
        <f>+M_02!E214</f>
        <v>6</v>
      </c>
      <c r="I175" s="338">
        <f>+M_03!E214</f>
        <v>0</v>
      </c>
      <c r="J175" s="338"/>
      <c r="K175" s="338"/>
      <c r="L175" s="338">
        <f>+M_06!E214</f>
        <v>0</v>
      </c>
      <c r="M175" s="338">
        <f>+M_07!E214</f>
        <v>1</v>
      </c>
      <c r="N175" s="338">
        <f>+M_08!E214</f>
        <v>1</v>
      </c>
      <c r="O175" s="338">
        <f>+M_09!E214</f>
        <v>0</v>
      </c>
      <c r="P175" s="338">
        <f>+M_10!E214</f>
        <v>0</v>
      </c>
      <c r="Q175" s="338">
        <f>+M_11!E214</f>
        <v>0</v>
      </c>
      <c r="R175" s="338"/>
      <c r="S175" s="338">
        <f>+M_13!E214</f>
        <v>2</v>
      </c>
      <c r="T175" s="338"/>
      <c r="U175" s="338">
        <f>+M_15!E214</f>
        <v>0</v>
      </c>
      <c r="V175" s="338">
        <f>+M_16!E214</f>
        <v>0</v>
      </c>
      <c r="W175" s="338">
        <f>+M_17!E214</f>
        <v>0</v>
      </c>
      <c r="X175" s="338">
        <f>+M_18!E214</f>
        <v>0</v>
      </c>
      <c r="Y175" s="338">
        <f>+M_19!E214</f>
        <v>0</v>
      </c>
      <c r="Z175" s="338">
        <f>+M_20!E214</f>
        <v>0</v>
      </c>
      <c r="AB175" s="434">
        <f>+E175-'[3]Mtdo-Ppto RP'!$L179</f>
        <v>0</v>
      </c>
    </row>
    <row r="176" spans="1:28" ht="16.5" x14ac:dyDescent="0.25">
      <c r="A176" s="338">
        <f t="shared" si="28"/>
        <v>2.0499999999999989</v>
      </c>
      <c r="B176" s="335" t="e">
        <f t="shared" si="26"/>
        <v>#REF!</v>
      </c>
      <c r="C176" s="346" t="s">
        <v>490</v>
      </c>
      <c r="D176" s="337" t="s">
        <v>364</v>
      </c>
      <c r="E176" s="338">
        <f t="shared" si="29"/>
        <v>11</v>
      </c>
      <c r="F176" s="324"/>
      <c r="G176" s="338">
        <f>+M_01!E215</f>
        <v>0</v>
      </c>
      <c r="H176" s="338">
        <f>+M_02!E215</f>
        <v>0</v>
      </c>
      <c r="I176" s="338">
        <f>+M_03!E215</f>
        <v>0</v>
      </c>
      <c r="J176" s="338"/>
      <c r="K176" s="338"/>
      <c r="L176" s="338">
        <f>+M_06!E215</f>
        <v>0</v>
      </c>
      <c r="M176" s="338">
        <f>+M_07!E215</f>
        <v>0</v>
      </c>
      <c r="N176" s="338">
        <f>+M_08!E215</f>
        <v>0</v>
      </c>
      <c r="O176" s="338">
        <f>+M_09!E215</f>
        <v>0</v>
      </c>
      <c r="P176" s="338">
        <f>+M_10!E215</f>
        <v>0</v>
      </c>
      <c r="Q176" s="338">
        <f>+M_11!E215</f>
        <v>0</v>
      </c>
      <c r="R176" s="338"/>
      <c r="S176" s="338">
        <f>+M_13!E215</f>
        <v>0</v>
      </c>
      <c r="T176" s="338"/>
      <c r="U176" s="338">
        <f>+M_15!E215</f>
        <v>0</v>
      </c>
      <c r="V176" s="338">
        <f>+M_16!E215</f>
        <v>0</v>
      </c>
      <c r="W176" s="338">
        <f>+M_17!E215</f>
        <v>0</v>
      </c>
      <c r="X176" s="338">
        <f>+M_18!E215</f>
        <v>8</v>
      </c>
      <c r="Y176" s="338">
        <f>+M_19!E215</f>
        <v>0</v>
      </c>
      <c r="Z176" s="338">
        <f>+M_20!E215</f>
        <v>3</v>
      </c>
      <c r="AB176" s="434">
        <f>+E176-'[3]Mtdo-Ppto RP'!$L180</f>
        <v>0</v>
      </c>
    </row>
    <row r="177" spans="1:28" ht="16.5" x14ac:dyDescent="0.25">
      <c r="A177" s="338">
        <f t="shared" si="28"/>
        <v>2.0599999999999987</v>
      </c>
      <c r="B177" s="335" t="e">
        <f t="shared" si="26"/>
        <v>#REF!</v>
      </c>
      <c r="C177" s="346" t="s">
        <v>491</v>
      </c>
      <c r="D177" s="337" t="s">
        <v>364</v>
      </c>
      <c r="E177" s="338">
        <f t="shared" si="29"/>
        <v>14</v>
      </c>
      <c r="F177" s="324"/>
      <c r="G177" s="338">
        <f>+M_01!E216</f>
        <v>0</v>
      </c>
      <c r="H177" s="338">
        <f>+M_02!E216</f>
        <v>0</v>
      </c>
      <c r="I177" s="338">
        <f>+M_03!E216</f>
        <v>0</v>
      </c>
      <c r="J177" s="338"/>
      <c r="K177" s="338"/>
      <c r="L177" s="338">
        <f>+M_06!E216</f>
        <v>0</v>
      </c>
      <c r="M177" s="338">
        <f>+M_07!E216</f>
        <v>0</v>
      </c>
      <c r="N177" s="338">
        <f>+M_08!E216</f>
        <v>0</v>
      </c>
      <c r="O177" s="338">
        <f>+M_09!E216</f>
        <v>0</v>
      </c>
      <c r="P177" s="338">
        <f>+M_10!E216</f>
        <v>0</v>
      </c>
      <c r="Q177" s="338">
        <f>+M_11!E216</f>
        <v>0</v>
      </c>
      <c r="R177" s="338"/>
      <c r="S177" s="338">
        <f>+M_13!E216</f>
        <v>0</v>
      </c>
      <c r="T177" s="338"/>
      <c r="U177" s="338">
        <f>+M_15!E216</f>
        <v>0</v>
      </c>
      <c r="V177" s="338">
        <f>+M_16!E216</f>
        <v>3</v>
      </c>
      <c r="W177" s="338">
        <f>+M_17!E216</f>
        <v>2</v>
      </c>
      <c r="X177" s="338">
        <f>+M_18!E216</f>
        <v>5</v>
      </c>
      <c r="Y177" s="338">
        <f>+M_19!E216</f>
        <v>1</v>
      </c>
      <c r="Z177" s="338">
        <f>+M_20!E216</f>
        <v>3</v>
      </c>
      <c r="AB177" s="434">
        <f>+E177-'[3]Mtdo-Ppto RP'!$L181</f>
        <v>0</v>
      </c>
    </row>
    <row r="178" spans="1:28" ht="16.5" x14ac:dyDescent="0.25">
      <c r="A178" s="338">
        <f t="shared" si="28"/>
        <v>2.0699999999999985</v>
      </c>
      <c r="B178" s="335" t="e">
        <f t="shared" si="26"/>
        <v>#REF!</v>
      </c>
      <c r="C178" s="346" t="s">
        <v>492</v>
      </c>
      <c r="D178" s="337" t="s">
        <v>364</v>
      </c>
      <c r="E178" s="338">
        <f t="shared" si="29"/>
        <v>0</v>
      </c>
      <c r="F178" s="322"/>
      <c r="G178" s="338">
        <f>+M_01!E217</f>
        <v>0</v>
      </c>
      <c r="H178" s="338">
        <f>+M_02!E217</f>
        <v>0</v>
      </c>
      <c r="I178" s="338">
        <f>+M_03!E217</f>
        <v>0</v>
      </c>
      <c r="J178" s="338"/>
      <c r="K178" s="338"/>
      <c r="L178" s="338">
        <f>+M_06!E217</f>
        <v>0</v>
      </c>
      <c r="M178" s="338">
        <f>+M_07!E217</f>
        <v>0</v>
      </c>
      <c r="N178" s="338">
        <f>+M_08!E217</f>
        <v>0</v>
      </c>
      <c r="O178" s="338">
        <f>+M_09!E217</f>
        <v>0</v>
      </c>
      <c r="P178" s="338">
        <f>+M_10!E217</f>
        <v>0</v>
      </c>
      <c r="Q178" s="338">
        <f>+M_11!E217</f>
        <v>0</v>
      </c>
      <c r="R178" s="338"/>
      <c r="S178" s="338">
        <f>+M_13!E217</f>
        <v>0</v>
      </c>
      <c r="T178" s="338"/>
      <c r="U178" s="338">
        <f>+M_15!E217</f>
        <v>0</v>
      </c>
      <c r="V178" s="338">
        <f>+M_16!E217</f>
        <v>0</v>
      </c>
      <c r="W178" s="338">
        <f>+M_17!E217</f>
        <v>0</v>
      </c>
      <c r="X178" s="338">
        <f>+M_18!E217</f>
        <v>0</v>
      </c>
      <c r="Y178" s="338">
        <f>+M_19!E217</f>
        <v>0</v>
      </c>
      <c r="Z178" s="338">
        <f>+M_20!E217</f>
        <v>0</v>
      </c>
      <c r="AB178" s="434">
        <f>+E178-'[3]Mtdo-Ppto RP'!$L182</f>
        <v>0</v>
      </c>
    </row>
    <row r="179" spans="1:28" ht="16.5" x14ac:dyDescent="0.25">
      <c r="A179" s="338">
        <f t="shared" si="28"/>
        <v>2.0799999999999983</v>
      </c>
      <c r="B179" s="335" t="e">
        <f t="shared" si="26"/>
        <v>#REF!</v>
      </c>
      <c r="C179" s="346" t="s">
        <v>493</v>
      </c>
      <c r="D179" s="337" t="s">
        <v>553</v>
      </c>
      <c r="E179" s="338">
        <f t="shared" si="29"/>
        <v>17.194999999999997</v>
      </c>
      <c r="F179" s="322"/>
      <c r="G179" s="338">
        <f>+M_01!E218</f>
        <v>2.7149999999999999</v>
      </c>
      <c r="H179" s="338">
        <f>+M_02!E218</f>
        <v>5.4300000000000006</v>
      </c>
      <c r="I179" s="338">
        <f>+M_03!E218</f>
        <v>0.90500000000000003</v>
      </c>
      <c r="J179" s="338"/>
      <c r="K179" s="338"/>
      <c r="L179" s="338">
        <f>+M_06!E218</f>
        <v>0.90500000000000003</v>
      </c>
      <c r="M179" s="338">
        <f>+M_07!E218</f>
        <v>1.81</v>
      </c>
      <c r="N179" s="338">
        <f>+M_08!E218</f>
        <v>0.90500000000000003</v>
      </c>
      <c r="O179" s="338">
        <f>+M_09!E218</f>
        <v>0</v>
      </c>
      <c r="P179" s="338">
        <f>+M_10!E218</f>
        <v>0.90500000000000003</v>
      </c>
      <c r="Q179" s="338">
        <f>+M_11!E218</f>
        <v>0.90500000000000003</v>
      </c>
      <c r="R179" s="338"/>
      <c r="S179" s="338">
        <f>+M_13!E218</f>
        <v>1.81</v>
      </c>
      <c r="T179" s="338"/>
      <c r="U179" s="338">
        <f>+M_15!E218</f>
        <v>0.90500000000000003</v>
      </c>
      <c r="V179" s="338">
        <f>+M_16!E218</f>
        <v>0</v>
      </c>
      <c r="W179" s="338">
        <f>+M_17!E218</f>
        <v>0</v>
      </c>
      <c r="X179" s="338">
        <f>+M_18!E218</f>
        <v>0</v>
      </c>
      <c r="Y179" s="338">
        <f>+M_19!E218</f>
        <v>0</v>
      </c>
      <c r="Z179" s="338">
        <f>+M_20!E218</f>
        <v>0</v>
      </c>
      <c r="AB179" s="434">
        <f>+E179-'[3]Mtdo-Ppto RP'!$L183</f>
        <v>0.90500000000000114</v>
      </c>
    </row>
    <row r="180" spans="1:28" ht="16.5" x14ac:dyDescent="0.25">
      <c r="A180" s="338">
        <f t="shared" si="28"/>
        <v>2.0899999999999981</v>
      </c>
      <c r="B180" s="335" t="e">
        <f t="shared" si="26"/>
        <v>#REF!</v>
      </c>
      <c r="C180" s="346" t="s">
        <v>494</v>
      </c>
      <c r="D180" s="337" t="s">
        <v>364</v>
      </c>
      <c r="E180" s="338">
        <f t="shared" si="29"/>
        <v>25</v>
      </c>
      <c r="F180" s="322"/>
      <c r="G180" s="338">
        <f>+M_01!E219</f>
        <v>0</v>
      </c>
      <c r="H180" s="338">
        <f>+M_02!E219</f>
        <v>0</v>
      </c>
      <c r="I180" s="338">
        <f>+M_03!E219</f>
        <v>0</v>
      </c>
      <c r="J180" s="338"/>
      <c r="K180" s="338"/>
      <c r="L180" s="338">
        <f>+M_06!E219</f>
        <v>0</v>
      </c>
      <c r="M180" s="338">
        <f>+M_07!E219</f>
        <v>0</v>
      </c>
      <c r="N180" s="338">
        <f>+M_08!E219</f>
        <v>0</v>
      </c>
      <c r="O180" s="338">
        <f>+M_09!E219</f>
        <v>0</v>
      </c>
      <c r="P180" s="338">
        <f>+M_10!E219</f>
        <v>0</v>
      </c>
      <c r="Q180" s="338">
        <f>+M_11!E219</f>
        <v>0</v>
      </c>
      <c r="R180" s="338"/>
      <c r="S180" s="338">
        <f>+M_13!E219</f>
        <v>0</v>
      </c>
      <c r="T180" s="338"/>
      <c r="U180" s="338">
        <f>+M_15!E219</f>
        <v>0</v>
      </c>
      <c r="V180" s="338">
        <f>+M_16!E219</f>
        <v>3</v>
      </c>
      <c r="W180" s="338">
        <f>+M_17!E219</f>
        <v>2</v>
      </c>
      <c r="X180" s="338">
        <f>+M_18!E219</f>
        <v>13</v>
      </c>
      <c r="Y180" s="338">
        <f>+M_19!E219</f>
        <v>1</v>
      </c>
      <c r="Z180" s="338">
        <f>+M_20!E219</f>
        <v>6</v>
      </c>
      <c r="AB180" s="434">
        <f>+E180-'[3]Mtdo-Ppto RP'!$L184</f>
        <v>0</v>
      </c>
    </row>
    <row r="181" spans="1:28" ht="16.5" x14ac:dyDescent="0.25">
      <c r="A181" s="338">
        <f t="shared" si="28"/>
        <v>2.0999999999999979</v>
      </c>
      <c r="B181" s="335" t="e">
        <f t="shared" si="26"/>
        <v>#REF!</v>
      </c>
      <c r="C181" s="346" t="s">
        <v>495</v>
      </c>
      <c r="D181" s="337" t="s">
        <v>364</v>
      </c>
      <c r="E181" s="338">
        <f t="shared" si="29"/>
        <v>0</v>
      </c>
      <c r="F181" s="322"/>
      <c r="G181" s="338">
        <f>+M_01!E220</f>
        <v>0</v>
      </c>
      <c r="H181" s="338">
        <f>+M_02!E220</f>
        <v>0</v>
      </c>
      <c r="I181" s="338">
        <f>+M_03!E220</f>
        <v>0</v>
      </c>
      <c r="J181" s="338"/>
      <c r="K181" s="338"/>
      <c r="L181" s="338">
        <f>+M_06!E220</f>
        <v>0</v>
      </c>
      <c r="M181" s="338">
        <f>+M_07!E220</f>
        <v>0</v>
      </c>
      <c r="N181" s="338">
        <f>+M_08!E220</f>
        <v>0</v>
      </c>
      <c r="O181" s="338">
        <f>+M_09!E220</f>
        <v>0</v>
      </c>
      <c r="P181" s="338">
        <f>+M_10!E220</f>
        <v>0</v>
      </c>
      <c r="Q181" s="338">
        <f>+M_11!E220</f>
        <v>0</v>
      </c>
      <c r="R181" s="338"/>
      <c r="S181" s="338">
        <f>+M_13!E220</f>
        <v>0</v>
      </c>
      <c r="T181" s="338"/>
      <c r="U181" s="338">
        <f>+M_15!E220</f>
        <v>0</v>
      </c>
      <c r="V181" s="338">
        <f>+M_16!E220</f>
        <v>0</v>
      </c>
      <c r="W181" s="338">
        <f>+M_17!E220</f>
        <v>0</v>
      </c>
      <c r="X181" s="338">
        <f>+M_18!E220</f>
        <v>0</v>
      </c>
      <c r="Y181" s="338">
        <f>+M_19!E220</f>
        <v>0</v>
      </c>
      <c r="Z181" s="338">
        <f>+M_20!E220</f>
        <v>0</v>
      </c>
      <c r="AB181" s="434">
        <f>+E181-'[3]Mtdo-Ppto RP'!$L185</f>
        <v>0</v>
      </c>
    </row>
    <row r="182" spans="1:28" ht="16.5" x14ac:dyDescent="0.25">
      <c r="A182" s="338">
        <f t="shared" si="28"/>
        <v>2.1099999999999977</v>
      </c>
      <c r="B182" s="335" t="e">
        <f t="shared" si="26"/>
        <v>#REF!</v>
      </c>
      <c r="C182" s="346" t="s">
        <v>496</v>
      </c>
      <c r="D182" s="337" t="s">
        <v>364</v>
      </c>
      <c r="E182" s="338">
        <f t="shared" si="29"/>
        <v>25</v>
      </c>
      <c r="F182" s="322"/>
      <c r="G182" s="338">
        <f>+M_01!E221</f>
        <v>0</v>
      </c>
      <c r="H182" s="338">
        <f>+M_02!E221</f>
        <v>0</v>
      </c>
      <c r="I182" s="338">
        <f>+M_03!E221</f>
        <v>0</v>
      </c>
      <c r="J182" s="338"/>
      <c r="K182" s="338"/>
      <c r="L182" s="338">
        <f>+M_06!E221</f>
        <v>0</v>
      </c>
      <c r="M182" s="338">
        <f>+M_07!E221</f>
        <v>0</v>
      </c>
      <c r="N182" s="338">
        <f>+M_08!E221</f>
        <v>0</v>
      </c>
      <c r="O182" s="338">
        <f>+M_09!E221</f>
        <v>0</v>
      </c>
      <c r="P182" s="338">
        <f>+M_10!E221</f>
        <v>0</v>
      </c>
      <c r="Q182" s="338">
        <f>+M_11!E221</f>
        <v>0</v>
      </c>
      <c r="R182" s="338"/>
      <c r="S182" s="338">
        <f>+M_13!E221</f>
        <v>0</v>
      </c>
      <c r="T182" s="338"/>
      <c r="U182" s="338">
        <f>+M_15!E221</f>
        <v>0</v>
      </c>
      <c r="V182" s="338">
        <f>+M_16!E221</f>
        <v>3</v>
      </c>
      <c r="W182" s="338">
        <f>+M_17!E221</f>
        <v>2</v>
      </c>
      <c r="X182" s="338">
        <f>+M_18!E221</f>
        <v>13</v>
      </c>
      <c r="Y182" s="338">
        <f>+M_19!E221</f>
        <v>1</v>
      </c>
      <c r="Z182" s="338">
        <f>+M_20!E221</f>
        <v>6</v>
      </c>
      <c r="AB182" s="434">
        <f>+E182-'[3]Mtdo-Ppto RP'!$L186</f>
        <v>0</v>
      </c>
    </row>
    <row r="183" spans="1:28" s="188" customFormat="1" ht="16.5" hidden="1" x14ac:dyDescent="0.25">
      <c r="A183" s="340">
        <f>+A181+0.01</f>
        <v>2.1099999999999977</v>
      </c>
      <c r="B183" s="341" t="e">
        <f t="shared" si="26"/>
        <v>#REF!</v>
      </c>
      <c r="C183" s="342" t="s">
        <v>497</v>
      </c>
      <c r="D183" s="343" t="s">
        <v>364</v>
      </c>
      <c r="E183" s="340">
        <f t="shared" si="29"/>
        <v>0</v>
      </c>
      <c r="F183" s="325"/>
      <c r="G183" s="340">
        <f>+M_01!E222</f>
        <v>0</v>
      </c>
      <c r="H183" s="340">
        <f>+M_02!E222</f>
        <v>0</v>
      </c>
      <c r="I183" s="340">
        <f>+M_03!E222</f>
        <v>0</v>
      </c>
      <c r="J183" s="340"/>
      <c r="K183" s="340"/>
      <c r="L183" s="340">
        <f>+M_06!E222</f>
        <v>0</v>
      </c>
      <c r="M183" s="340">
        <f>+M_07!E222</f>
        <v>0</v>
      </c>
      <c r="N183" s="340">
        <f>+M_08!E222</f>
        <v>0</v>
      </c>
      <c r="O183" s="340">
        <f>+M_09!E222</f>
        <v>0</v>
      </c>
      <c r="P183" s="340">
        <f>+M_10!E222</f>
        <v>0</v>
      </c>
      <c r="Q183" s="340">
        <f>+M_11!E222</f>
        <v>0</v>
      </c>
      <c r="R183" s="340"/>
      <c r="S183" s="340">
        <f>+M_13!E222</f>
        <v>0</v>
      </c>
      <c r="T183" s="340"/>
      <c r="U183" s="340">
        <f>+M_15!E222</f>
        <v>0</v>
      </c>
      <c r="V183" s="340">
        <f>+M_16!E222</f>
        <v>0</v>
      </c>
      <c r="W183" s="340">
        <f>+M_17!E222</f>
        <v>0</v>
      </c>
      <c r="X183" s="340">
        <f>+M_18!E222</f>
        <v>0</v>
      </c>
      <c r="Y183" s="340">
        <f>+M_19!E222</f>
        <v>0</v>
      </c>
      <c r="Z183" s="340">
        <f>+M_20!E222</f>
        <v>0</v>
      </c>
      <c r="AB183" s="434">
        <f>+E183-'[3]Mtdo-Ppto RP'!$L187</f>
        <v>0</v>
      </c>
    </row>
    <row r="184" spans="1:28" s="188" customFormat="1" ht="16.5" x14ac:dyDescent="0.25">
      <c r="A184" s="340">
        <f>+A182+0.01</f>
        <v>2.1199999999999974</v>
      </c>
      <c r="B184" s="341" t="e">
        <f t="shared" si="26"/>
        <v>#REF!</v>
      </c>
      <c r="C184" s="342" t="s">
        <v>498</v>
      </c>
      <c r="D184" s="343" t="s">
        <v>364</v>
      </c>
      <c r="E184" s="340">
        <f t="shared" si="29"/>
        <v>5</v>
      </c>
      <c r="F184" s="325"/>
      <c r="G184" s="340">
        <f>+M_01!E223</f>
        <v>0</v>
      </c>
      <c r="H184" s="340">
        <f>+M_02!E223</f>
        <v>0</v>
      </c>
      <c r="I184" s="340">
        <f>+M_03!E223</f>
        <v>1</v>
      </c>
      <c r="J184" s="340"/>
      <c r="K184" s="340"/>
      <c r="L184" s="340">
        <f>+M_06!E223</f>
        <v>1</v>
      </c>
      <c r="M184" s="340">
        <f>+M_07!E223</f>
        <v>0</v>
      </c>
      <c r="N184" s="340">
        <f>+M_08!E223</f>
        <v>0</v>
      </c>
      <c r="O184" s="340">
        <f>+M_09!E223</f>
        <v>0</v>
      </c>
      <c r="P184" s="340">
        <f>+M_10!E223</f>
        <v>1</v>
      </c>
      <c r="Q184" s="340">
        <f>+M_11!E223</f>
        <v>1</v>
      </c>
      <c r="R184" s="340"/>
      <c r="S184" s="340">
        <f>+M_13!E223</f>
        <v>0</v>
      </c>
      <c r="T184" s="340"/>
      <c r="U184" s="340">
        <f>+M_15!E223</f>
        <v>1</v>
      </c>
      <c r="V184" s="340">
        <f>+M_16!E223</f>
        <v>0</v>
      </c>
      <c r="W184" s="340">
        <f>+M_17!E223</f>
        <v>0</v>
      </c>
      <c r="X184" s="340">
        <f>+M_18!E223</f>
        <v>0</v>
      </c>
      <c r="Y184" s="340">
        <f>+M_19!E223</f>
        <v>0</v>
      </c>
      <c r="Z184" s="340">
        <f>+M_20!E223</f>
        <v>0</v>
      </c>
      <c r="AB184" s="434">
        <f>+E184-'[3]Mtdo-Ppto RP'!$L188</f>
        <v>1</v>
      </c>
    </row>
    <row r="185" spans="1:28" ht="16.5" x14ac:dyDescent="0.25">
      <c r="A185" s="363"/>
      <c r="B185" s="367" t="e">
        <f t="shared" si="26"/>
        <v>#REF!</v>
      </c>
      <c r="C185" s="364"/>
      <c r="D185" s="365"/>
      <c r="E185" s="365"/>
      <c r="F185" s="322"/>
      <c r="G185" s="366">
        <f>+M_01!E224</f>
        <v>0</v>
      </c>
      <c r="H185" s="366">
        <f>+M_02!E224</f>
        <v>0</v>
      </c>
      <c r="I185" s="366">
        <f>+M_03!E224</f>
        <v>0</v>
      </c>
      <c r="J185" s="366"/>
      <c r="K185" s="366"/>
      <c r="L185" s="366">
        <f>+M_06!E224</f>
        <v>0</v>
      </c>
      <c r="M185" s="366">
        <f>+M_07!E224</f>
        <v>0</v>
      </c>
      <c r="N185" s="366">
        <f>+M_08!E224</f>
        <v>0</v>
      </c>
      <c r="O185" s="366">
        <f>+M_09!E224</f>
        <v>0</v>
      </c>
      <c r="P185" s="366">
        <f>+M_10!E224</f>
        <v>0</v>
      </c>
      <c r="Q185" s="366">
        <f>+M_11!E224</f>
        <v>0</v>
      </c>
      <c r="R185" s="366"/>
      <c r="S185" s="366">
        <f>+M_13!E224</f>
        <v>0</v>
      </c>
      <c r="T185" s="366"/>
      <c r="U185" s="366">
        <f>+M_15!E224</f>
        <v>0</v>
      </c>
      <c r="V185" s="366">
        <f>+M_16!E224</f>
        <v>0</v>
      </c>
      <c r="W185" s="366">
        <f>+M_17!E224</f>
        <v>0</v>
      </c>
      <c r="X185" s="366">
        <f>+M_18!E224</f>
        <v>0</v>
      </c>
      <c r="Y185" s="366">
        <f>+M_19!E224</f>
        <v>0</v>
      </c>
      <c r="Z185" s="366">
        <f>+M_20!E224</f>
        <v>0</v>
      </c>
      <c r="AB185" s="434" t="e">
        <f>+E185-'[3]Mtdo-Ppto RP'!$L189</f>
        <v>#REF!</v>
      </c>
    </row>
    <row r="186" spans="1:28" ht="16.5" x14ac:dyDescent="0.25">
      <c r="A186" s="353">
        <v>3</v>
      </c>
      <c r="B186" s="354" t="e">
        <f t="shared" si="26"/>
        <v>#REF!</v>
      </c>
      <c r="C186" s="368" t="s">
        <v>499</v>
      </c>
      <c r="D186" s="356"/>
      <c r="E186" s="356"/>
      <c r="F186" s="328"/>
      <c r="G186" s="357">
        <f>+M_01!E225</f>
        <v>0</v>
      </c>
      <c r="H186" s="357">
        <f>+M_02!E225</f>
        <v>0</v>
      </c>
      <c r="I186" s="357">
        <f>+M_03!E225</f>
        <v>0</v>
      </c>
      <c r="J186" s="357"/>
      <c r="K186" s="357"/>
      <c r="L186" s="357">
        <f>+M_06!E225</f>
        <v>0</v>
      </c>
      <c r="M186" s="357">
        <f>+M_07!E225</f>
        <v>0</v>
      </c>
      <c r="N186" s="357">
        <f>+M_08!E225</f>
        <v>0</v>
      </c>
      <c r="O186" s="357">
        <f>+M_09!E225</f>
        <v>0</v>
      </c>
      <c r="P186" s="357">
        <f>+M_10!E225</f>
        <v>0</v>
      </c>
      <c r="Q186" s="357">
        <f>+M_11!E225</f>
        <v>0</v>
      </c>
      <c r="R186" s="357"/>
      <c r="S186" s="357">
        <f>+M_13!E225</f>
        <v>0</v>
      </c>
      <c r="T186" s="357"/>
      <c r="U186" s="357">
        <f>+M_15!E225</f>
        <v>0</v>
      </c>
      <c r="V186" s="357">
        <f>+M_16!E225</f>
        <v>0</v>
      </c>
      <c r="W186" s="357">
        <f>+M_17!E225</f>
        <v>0</v>
      </c>
      <c r="X186" s="357">
        <f>+M_18!E225</f>
        <v>0</v>
      </c>
      <c r="Y186" s="357">
        <f>+M_19!E225</f>
        <v>0</v>
      </c>
      <c r="Z186" s="357">
        <f>+M_20!E225</f>
        <v>0</v>
      </c>
      <c r="AB186" s="434" t="e">
        <f>+E186-'[3]Mtdo-Ppto RP'!$L190</f>
        <v>#REF!</v>
      </c>
    </row>
    <row r="187" spans="1:28" ht="16.5" x14ac:dyDescent="0.25">
      <c r="A187" s="338">
        <f t="shared" ref="A187:A192" si="30">+A186+0.01</f>
        <v>3.01</v>
      </c>
      <c r="B187" s="335" t="e">
        <f t="shared" si="26"/>
        <v>#REF!</v>
      </c>
      <c r="C187" s="369" t="s">
        <v>486</v>
      </c>
      <c r="D187" s="337" t="s">
        <v>553</v>
      </c>
      <c r="E187" s="338">
        <f t="shared" ref="E187:E192" si="31">+SUM(G187:Z187)</f>
        <v>14.534000000000002</v>
      </c>
      <c r="F187" s="322"/>
      <c r="G187" s="338">
        <f>+M_01!E226</f>
        <v>2.2360000000000002</v>
      </c>
      <c r="H187" s="338">
        <f>+M_02!E226</f>
        <v>3.3540000000000001</v>
      </c>
      <c r="I187" s="338">
        <f>+M_03!E226</f>
        <v>0</v>
      </c>
      <c r="J187" s="338"/>
      <c r="K187" s="338"/>
      <c r="L187" s="338">
        <f>+M_06!E226</f>
        <v>0</v>
      </c>
      <c r="M187" s="338">
        <f>+M_07!E226</f>
        <v>0</v>
      </c>
      <c r="N187" s="338">
        <f>+M_08!E226</f>
        <v>0</v>
      </c>
      <c r="O187" s="338">
        <f>+M_09!E226</f>
        <v>0</v>
      </c>
      <c r="P187" s="338">
        <f>+M_10!E226</f>
        <v>0</v>
      </c>
      <c r="Q187" s="338">
        <f>+M_11!E226</f>
        <v>0</v>
      </c>
      <c r="R187" s="338"/>
      <c r="S187" s="338">
        <f>+M_13!E226</f>
        <v>0</v>
      </c>
      <c r="T187" s="338"/>
      <c r="U187" s="338">
        <f>+M_15!E226</f>
        <v>0</v>
      </c>
      <c r="V187" s="338">
        <f>+M_16!E226</f>
        <v>2.2360000000000002</v>
      </c>
      <c r="W187" s="338">
        <f>+M_17!E226</f>
        <v>0</v>
      </c>
      <c r="X187" s="338">
        <f>+M_18!E226</f>
        <v>4.4720000000000004</v>
      </c>
      <c r="Y187" s="338">
        <f>+M_19!E226</f>
        <v>0</v>
      </c>
      <c r="Z187" s="338">
        <f>+M_20!E226</f>
        <v>2.2360000000000002</v>
      </c>
      <c r="AB187" s="434">
        <f>+E187-'[3]Mtdo-Ppto RP'!$L191</f>
        <v>-0.3559999999999981</v>
      </c>
    </row>
    <row r="188" spans="1:28" ht="16.5" x14ac:dyDescent="0.25">
      <c r="A188" s="338">
        <f t="shared" si="30"/>
        <v>3.0199999999999996</v>
      </c>
      <c r="B188" s="335" t="e">
        <f t="shared" si="26"/>
        <v>#REF!</v>
      </c>
      <c r="C188" s="369" t="s">
        <v>487</v>
      </c>
      <c r="D188" s="337" t="s">
        <v>553</v>
      </c>
      <c r="E188" s="338">
        <f t="shared" si="31"/>
        <v>1.1180000000000001</v>
      </c>
      <c r="F188" s="322"/>
      <c r="G188" s="338">
        <f>+M_01!E227</f>
        <v>0</v>
      </c>
      <c r="H188" s="338">
        <f>+M_02!E227</f>
        <v>0</v>
      </c>
      <c r="I188" s="338">
        <f>+M_03!E227</f>
        <v>0</v>
      </c>
      <c r="J188" s="338"/>
      <c r="K188" s="338"/>
      <c r="L188" s="338">
        <f>+M_06!E227</f>
        <v>0</v>
      </c>
      <c r="M188" s="338">
        <f>+M_07!E227</f>
        <v>0</v>
      </c>
      <c r="N188" s="338">
        <f>+M_08!E227</f>
        <v>0</v>
      </c>
      <c r="O188" s="338">
        <f>+M_09!E227</f>
        <v>0</v>
      </c>
      <c r="P188" s="338">
        <f>+M_10!E227</f>
        <v>0</v>
      </c>
      <c r="Q188" s="338">
        <f>+M_11!E227</f>
        <v>0</v>
      </c>
      <c r="R188" s="338"/>
      <c r="S188" s="338">
        <f>+M_13!E227</f>
        <v>0</v>
      </c>
      <c r="T188" s="338"/>
      <c r="U188" s="338">
        <f>+M_15!E227</f>
        <v>0</v>
      </c>
      <c r="V188" s="338">
        <f>+M_16!E227</f>
        <v>0</v>
      </c>
      <c r="W188" s="338">
        <f>+M_17!E227</f>
        <v>1.1180000000000001</v>
      </c>
      <c r="X188" s="338">
        <f>+M_18!E227</f>
        <v>0</v>
      </c>
      <c r="Y188" s="338">
        <f>+M_19!E227</f>
        <v>0</v>
      </c>
      <c r="Z188" s="338">
        <f>+M_20!E227</f>
        <v>0</v>
      </c>
      <c r="AB188" s="434">
        <f>+E188-'[3]Mtdo-Ppto RP'!$L192</f>
        <v>0.3580000000000001</v>
      </c>
    </row>
    <row r="189" spans="1:28" ht="16.5" x14ac:dyDescent="0.25">
      <c r="A189" s="338">
        <f t="shared" si="30"/>
        <v>3.0299999999999994</v>
      </c>
      <c r="B189" s="335" t="e">
        <f t="shared" si="26"/>
        <v>#REF!</v>
      </c>
      <c r="C189" s="369" t="s">
        <v>500</v>
      </c>
      <c r="D189" s="337" t="s">
        <v>364</v>
      </c>
      <c r="E189" s="338">
        <f t="shared" si="31"/>
        <v>6</v>
      </c>
      <c r="F189" s="322"/>
      <c r="G189" s="338">
        <f>+M_01!E228</f>
        <v>2</v>
      </c>
      <c r="H189" s="338">
        <f>+M_02!E228</f>
        <v>3</v>
      </c>
      <c r="I189" s="338">
        <f>+M_03!E228</f>
        <v>0</v>
      </c>
      <c r="J189" s="338"/>
      <c r="K189" s="338"/>
      <c r="L189" s="338">
        <f>+M_06!E228</f>
        <v>0</v>
      </c>
      <c r="M189" s="338">
        <f>+M_07!E228</f>
        <v>0</v>
      </c>
      <c r="N189" s="338">
        <f>+M_08!E228</f>
        <v>0</v>
      </c>
      <c r="O189" s="338">
        <f>+M_09!E228</f>
        <v>0</v>
      </c>
      <c r="P189" s="338">
        <f>+M_10!E228</f>
        <v>0</v>
      </c>
      <c r="Q189" s="338">
        <f>+M_11!E228</f>
        <v>0</v>
      </c>
      <c r="R189" s="338"/>
      <c r="S189" s="338">
        <f>+M_13!E228</f>
        <v>0</v>
      </c>
      <c r="T189" s="338"/>
      <c r="U189" s="338">
        <f>+M_15!E228</f>
        <v>0</v>
      </c>
      <c r="V189" s="338">
        <f>+M_16!E228</f>
        <v>0</v>
      </c>
      <c r="W189" s="338">
        <f>+M_17!E228</f>
        <v>1</v>
      </c>
      <c r="X189" s="338">
        <f>+M_18!E228</f>
        <v>0</v>
      </c>
      <c r="Y189" s="338">
        <f>+M_19!E228</f>
        <v>0</v>
      </c>
      <c r="Z189" s="338">
        <f>+M_20!E228</f>
        <v>0</v>
      </c>
      <c r="AB189" s="434">
        <f>+E189-'[3]Mtdo-Ppto RP'!$L193</f>
        <v>0</v>
      </c>
    </row>
    <row r="190" spans="1:28" ht="16.5" x14ac:dyDescent="0.25">
      <c r="A190" s="338">
        <f t="shared" si="30"/>
        <v>3.0399999999999991</v>
      </c>
      <c r="B190" s="335" t="e">
        <f t="shared" si="26"/>
        <v>#REF!</v>
      </c>
      <c r="C190" s="369" t="s">
        <v>501</v>
      </c>
      <c r="D190" s="337" t="s">
        <v>364</v>
      </c>
      <c r="E190" s="338">
        <f t="shared" si="31"/>
        <v>8</v>
      </c>
      <c r="F190" s="322"/>
      <c r="G190" s="338">
        <f>+M_01!E229</f>
        <v>0</v>
      </c>
      <c r="H190" s="338">
        <f>+M_02!E229</f>
        <v>0</v>
      </c>
      <c r="I190" s="338">
        <f>+M_03!E229</f>
        <v>0</v>
      </c>
      <c r="J190" s="338"/>
      <c r="K190" s="338"/>
      <c r="L190" s="338">
        <f>+M_06!E229</f>
        <v>0</v>
      </c>
      <c r="M190" s="338">
        <f>+M_07!E229</f>
        <v>0</v>
      </c>
      <c r="N190" s="338">
        <f>+M_08!E229</f>
        <v>0</v>
      </c>
      <c r="O190" s="338">
        <f>+M_09!E229</f>
        <v>0</v>
      </c>
      <c r="P190" s="338">
        <f>+M_10!E229</f>
        <v>0</v>
      </c>
      <c r="Q190" s="338">
        <f>+M_11!E229</f>
        <v>0</v>
      </c>
      <c r="R190" s="338"/>
      <c r="S190" s="338">
        <f>+M_13!E229</f>
        <v>0</v>
      </c>
      <c r="T190" s="338"/>
      <c r="U190" s="338">
        <f>+M_15!E229</f>
        <v>0</v>
      </c>
      <c r="V190" s="338">
        <f>+M_16!E229</f>
        <v>2</v>
      </c>
      <c r="W190" s="338">
        <f>+M_17!E229</f>
        <v>0</v>
      </c>
      <c r="X190" s="338">
        <f>+M_18!E229</f>
        <v>4</v>
      </c>
      <c r="Y190" s="338">
        <f>+M_19!E229</f>
        <v>0</v>
      </c>
      <c r="Z190" s="338">
        <f>+M_20!E229</f>
        <v>2</v>
      </c>
      <c r="AB190" s="434">
        <f>+E190-'[3]Mtdo-Ppto RP'!$L194</f>
        <v>0</v>
      </c>
    </row>
    <row r="191" spans="1:28" ht="16.5" x14ac:dyDescent="0.25">
      <c r="A191" s="338">
        <f t="shared" si="30"/>
        <v>3.0499999999999989</v>
      </c>
      <c r="B191" s="335" t="e">
        <f t="shared" si="26"/>
        <v>#REF!</v>
      </c>
      <c r="C191" s="369" t="s">
        <v>502</v>
      </c>
      <c r="D191" s="337" t="s">
        <v>553</v>
      </c>
      <c r="E191" s="338">
        <f t="shared" si="31"/>
        <v>14.222000000000003</v>
      </c>
      <c r="F191" s="322"/>
      <c r="G191" s="338">
        <f>+M_01!E230</f>
        <v>2.1880000000000002</v>
      </c>
      <c r="H191" s="338">
        <f>+M_02!E230</f>
        <v>3.282</v>
      </c>
      <c r="I191" s="338">
        <f>+M_03!E230</f>
        <v>0</v>
      </c>
      <c r="J191" s="338"/>
      <c r="K191" s="338"/>
      <c r="L191" s="338">
        <f>+M_06!E230</f>
        <v>0</v>
      </c>
      <c r="M191" s="338">
        <f>+M_07!E230</f>
        <v>0</v>
      </c>
      <c r="N191" s="338">
        <f>+M_08!E230</f>
        <v>0</v>
      </c>
      <c r="O191" s="338">
        <f>+M_09!E230</f>
        <v>0</v>
      </c>
      <c r="P191" s="338">
        <f>+M_10!E230</f>
        <v>0</v>
      </c>
      <c r="Q191" s="338">
        <f>+M_11!E230</f>
        <v>0</v>
      </c>
      <c r="R191" s="338"/>
      <c r="S191" s="338">
        <f>+M_13!E230</f>
        <v>0</v>
      </c>
      <c r="T191" s="338"/>
      <c r="U191" s="338">
        <f>+M_15!E230</f>
        <v>0</v>
      </c>
      <c r="V191" s="338">
        <f>+M_16!E230</f>
        <v>2.1880000000000002</v>
      </c>
      <c r="W191" s="338">
        <f>+M_17!E230</f>
        <v>0</v>
      </c>
      <c r="X191" s="338">
        <f>+M_18!E230</f>
        <v>4.3760000000000003</v>
      </c>
      <c r="Y191" s="338">
        <f>+M_19!E230</f>
        <v>0</v>
      </c>
      <c r="Z191" s="338">
        <f>+M_20!E230</f>
        <v>2.1880000000000002</v>
      </c>
      <c r="AB191" s="434">
        <f>+E191-'[3]Mtdo-Ppto RP'!$L195</f>
        <v>-0.3479999999999972</v>
      </c>
    </row>
    <row r="192" spans="1:28" ht="16.5" x14ac:dyDescent="0.25">
      <c r="A192" s="338">
        <f t="shared" si="30"/>
        <v>3.0599999999999987</v>
      </c>
      <c r="B192" s="335" t="e">
        <f t="shared" si="26"/>
        <v>#REF!</v>
      </c>
      <c r="C192" s="369" t="s">
        <v>503</v>
      </c>
      <c r="D192" s="337" t="s">
        <v>553</v>
      </c>
      <c r="E192" s="338">
        <f t="shared" si="31"/>
        <v>1.0940000000000001</v>
      </c>
      <c r="F192" s="322"/>
      <c r="G192" s="338">
        <f>+M_01!E231</f>
        <v>0</v>
      </c>
      <c r="H192" s="338">
        <f>+M_02!E231</f>
        <v>0</v>
      </c>
      <c r="I192" s="338">
        <f>+M_03!E231</f>
        <v>0</v>
      </c>
      <c r="J192" s="338"/>
      <c r="K192" s="338"/>
      <c r="L192" s="338">
        <f>+M_06!E231</f>
        <v>0</v>
      </c>
      <c r="M192" s="338">
        <f>+M_07!E231</f>
        <v>0</v>
      </c>
      <c r="N192" s="338">
        <f>+M_08!E231</f>
        <v>0</v>
      </c>
      <c r="O192" s="338">
        <f>+M_09!E231</f>
        <v>0</v>
      </c>
      <c r="P192" s="338">
        <f>+M_10!E231</f>
        <v>0</v>
      </c>
      <c r="Q192" s="338">
        <f>+M_11!E231</f>
        <v>0</v>
      </c>
      <c r="R192" s="338"/>
      <c r="S192" s="338">
        <f>+M_13!E231</f>
        <v>0</v>
      </c>
      <c r="T192" s="338"/>
      <c r="U192" s="338">
        <f>+M_15!E231</f>
        <v>0</v>
      </c>
      <c r="V192" s="338">
        <f>+M_16!E231</f>
        <v>0</v>
      </c>
      <c r="W192" s="338">
        <f>+M_17!E231</f>
        <v>1.0940000000000001</v>
      </c>
      <c r="X192" s="338">
        <f>+M_18!E231</f>
        <v>0</v>
      </c>
      <c r="Y192" s="338">
        <f>+M_19!E231</f>
        <v>0</v>
      </c>
      <c r="Z192" s="338">
        <f>+M_20!E231</f>
        <v>0</v>
      </c>
      <c r="AB192" s="434">
        <f>+E192-'[3]Mtdo-Ppto RP'!$L196</f>
        <v>0.35400000000000009</v>
      </c>
    </row>
    <row r="193" spans="1:28" ht="16.5" x14ac:dyDescent="0.25">
      <c r="A193" s="338"/>
      <c r="B193" s="335" t="e">
        <f>+#REF!+1</f>
        <v>#REF!</v>
      </c>
      <c r="C193" s="369"/>
      <c r="D193" s="337"/>
      <c r="E193" s="337"/>
      <c r="F193" s="322"/>
      <c r="G193" s="338">
        <f>+M_01!E234</f>
        <v>0</v>
      </c>
      <c r="H193" s="338">
        <f>+M_02!E234</f>
        <v>0</v>
      </c>
      <c r="I193" s="338">
        <f>+M_03!E234</f>
        <v>0</v>
      </c>
      <c r="J193" s="338"/>
      <c r="K193" s="338"/>
      <c r="L193" s="338">
        <f>+M_06!E234</f>
        <v>0</v>
      </c>
      <c r="M193" s="338">
        <f>+M_07!E234</f>
        <v>0</v>
      </c>
      <c r="N193" s="338">
        <f>+M_08!E234</f>
        <v>0</v>
      </c>
      <c r="O193" s="338">
        <f>+M_09!E234</f>
        <v>0</v>
      </c>
      <c r="P193" s="338">
        <f>+M_10!E234</f>
        <v>0</v>
      </c>
      <c r="Q193" s="338">
        <f>+M_11!E234</f>
        <v>0</v>
      </c>
      <c r="R193" s="338"/>
      <c r="S193" s="338">
        <f>+M_13!E234</f>
        <v>0</v>
      </c>
      <c r="T193" s="338"/>
      <c r="U193" s="338">
        <f>+M_15!E234</f>
        <v>0</v>
      </c>
      <c r="V193" s="338">
        <f>+M_16!E234</f>
        <v>0</v>
      </c>
      <c r="W193" s="338">
        <f>+M_17!E234</f>
        <v>0</v>
      </c>
      <c r="X193" s="338">
        <f>+M_18!E234</f>
        <v>0</v>
      </c>
      <c r="Y193" s="338">
        <f>+M_19!E234</f>
        <v>0</v>
      </c>
      <c r="Z193" s="338">
        <f>+M_20!E234</f>
        <v>0</v>
      </c>
      <c r="AB193" s="434" t="e">
        <f>+E193-'[3]Mtdo-Ppto RP'!$L197</f>
        <v>#REF!</v>
      </c>
    </row>
    <row r="194" spans="1:28" ht="16.5" x14ac:dyDescent="0.25">
      <c r="A194" s="353">
        <v>4</v>
      </c>
      <c r="B194" s="354" t="e">
        <f t="shared" si="26"/>
        <v>#REF!</v>
      </c>
      <c r="C194" s="355" t="s">
        <v>504</v>
      </c>
      <c r="D194" s="356"/>
      <c r="E194" s="356"/>
      <c r="F194" s="328"/>
      <c r="G194" s="357">
        <f>+M_01!E235</f>
        <v>0</v>
      </c>
      <c r="H194" s="357">
        <f>+M_02!E235</f>
        <v>0</v>
      </c>
      <c r="I194" s="357">
        <f>+M_03!E235</f>
        <v>0</v>
      </c>
      <c r="J194" s="357"/>
      <c r="K194" s="357"/>
      <c r="L194" s="357">
        <f>+M_06!E235</f>
        <v>0</v>
      </c>
      <c r="M194" s="357">
        <f>+M_07!E235</f>
        <v>0</v>
      </c>
      <c r="N194" s="357">
        <f>+M_08!E235</f>
        <v>0</v>
      </c>
      <c r="O194" s="357">
        <f>+M_09!E235</f>
        <v>0</v>
      </c>
      <c r="P194" s="357">
        <f>+M_10!E235</f>
        <v>0</v>
      </c>
      <c r="Q194" s="357">
        <f>+M_11!E235</f>
        <v>0</v>
      </c>
      <c r="R194" s="357"/>
      <c r="S194" s="357">
        <f>+M_13!E235</f>
        <v>0</v>
      </c>
      <c r="T194" s="357"/>
      <c r="U194" s="357">
        <f>+M_15!E235</f>
        <v>0</v>
      </c>
      <c r="V194" s="357">
        <f>+M_16!E235</f>
        <v>0</v>
      </c>
      <c r="W194" s="357">
        <f>+M_17!E235</f>
        <v>0</v>
      </c>
      <c r="X194" s="357">
        <f>+M_18!E235</f>
        <v>0</v>
      </c>
      <c r="Y194" s="357">
        <f>+M_19!E235</f>
        <v>0</v>
      </c>
      <c r="Z194" s="357">
        <f>+M_20!E235</f>
        <v>0</v>
      </c>
      <c r="AB194" s="434" t="e">
        <f>+E194-'[3]Mtdo-Ppto RP'!$L198</f>
        <v>#REF!</v>
      </c>
    </row>
    <row r="195" spans="1:28" ht="16.5" x14ac:dyDescent="0.25">
      <c r="A195" s="338">
        <f>+A194+0.01</f>
        <v>4.01</v>
      </c>
      <c r="B195" s="335" t="e">
        <f t="shared" si="26"/>
        <v>#REF!</v>
      </c>
      <c r="C195" s="346" t="s">
        <v>505</v>
      </c>
      <c r="D195" s="337" t="s">
        <v>410</v>
      </c>
      <c r="E195" s="338">
        <f t="shared" ref="E195:E211" si="32">+SUM(G195:Z195)</f>
        <v>7</v>
      </c>
      <c r="F195" s="322"/>
      <c r="G195" s="338">
        <f>+M_01!E236</f>
        <v>1</v>
      </c>
      <c r="H195" s="338">
        <f>+M_02!E236</f>
        <v>1</v>
      </c>
      <c r="I195" s="338">
        <f>+M_03!E236</f>
        <v>1</v>
      </c>
      <c r="J195" s="338"/>
      <c r="K195" s="338"/>
      <c r="L195" s="338">
        <f>+M_06!E236</f>
        <v>1</v>
      </c>
      <c r="M195" s="338">
        <f>+M_07!E236</f>
        <v>0</v>
      </c>
      <c r="N195" s="338">
        <f>+M_08!E236</f>
        <v>0</v>
      </c>
      <c r="O195" s="338">
        <f>+M_09!E236</f>
        <v>0</v>
      </c>
      <c r="P195" s="338">
        <f>+M_10!E236</f>
        <v>1</v>
      </c>
      <c r="Q195" s="338">
        <f>+M_11!E236</f>
        <v>0</v>
      </c>
      <c r="R195" s="338"/>
      <c r="S195" s="338">
        <f>+M_13!E236</f>
        <v>1</v>
      </c>
      <c r="T195" s="338"/>
      <c r="U195" s="338">
        <f>+M_15!E236</f>
        <v>1</v>
      </c>
      <c r="V195" s="338">
        <f>+M_16!E236</f>
        <v>0</v>
      </c>
      <c r="W195" s="338">
        <f>+M_17!E236</f>
        <v>0</v>
      </c>
      <c r="X195" s="338">
        <f>+M_18!E236</f>
        <v>0</v>
      </c>
      <c r="Y195" s="338">
        <f>+M_19!E236</f>
        <v>0</v>
      </c>
      <c r="Z195" s="338">
        <f>+M_20!E236</f>
        <v>0</v>
      </c>
      <c r="AB195" s="434">
        <f>+E195-'[3]Mtdo-Ppto RP'!$L199</f>
        <v>1</v>
      </c>
    </row>
    <row r="196" spans="1:28" ht="16.5" x14ac:dyDescent="0.25">
      <c r="A196" s="338">
        <f t="shared" ref="A196:A211" si="33">+A195+0.01</f>
        <v>4.0199999999999996</v>
      </c>
      <c r="B196" s="335" t="e">
        <f t="shared" si="26"/>
        <v>#REF!</v>
      </c>
      <c r="C196" s="346" t="s">
        <v>506</v>
      </c>
      <c r="D196" s="337" t="s">
        <v>410</v>
      </c>
      <c r="E196" s="338">
        <f t="shared" si="32"/>
        <v>4</v>
      </c>
      <c r="F196" s="322"/>
      <c r="G196" s="338">
        <f>+M_01!E237</f>
        <v>2</v>
      </c>
      <c r="H196" s="338">
        <f>+M_02!E237</f>
        <v>2</v>
      </c>
      <c r="I196" s="338">
        <f>+M_03!E237</f>
        <v>0</v>
      </c>
      <c r="J196" s="338"/>
      <c r="K196" s="338"/>
      <c r="L196" s="338">
        <f>+M_06!E237</f>
        <v>0</v>
      </c>
      <c r="M196" s="338">
        <f>+M_07!E237</f>
        <v>0</v>
      </c>
      <c r="N196" s="338">
        <f>+M_08!E237</f>
        <v>0</v>
      </c>
      <c r="O196" s="338">
        <f>+M_09!E237</f>
        <v>0</v>
      </c>
      <c r="P196" s="338">
        <f>+M_10!E237</f>
        <v>0</v>
      </c>
      <c r="Q196" s="338">
        <f>+M_11!E237</f>
        <v>0</v>
      </c>
      <c r="R196" s="338"/>
      <c r="S196" s="338">
        <f>+M_13!E237</f>
        <v>0</v>
      </c>
      <c r="T196" s="338"/>
      <c r="U196" s="338">
        <f>+M_15!E237</f>
        <v>0</v>
      </c>
      <c r="V196" s="338">
        <f>+M_16!E237</f>
        <v>0</v>
      </c>
      <c r="W196" s="338">
        <f>+M_17!E237</f>
        <v>0</v>
      </c>
      <c r="X196" s="338">
        <f>+M_18!E237</f>
        <v>0</v>
      </c>
      <c r="Y196" s="338">
        <f>+M_19!E237</f>
        <v>0</v>
      </c>
      <c r="Z196" s="338">
        <f>+M_20!E237</f>
        <v>0</v>
      </c>
      <c r="AB196" s="434">
        <f>+E196-'[3]Mtdo-Ppto RP'!$L200</f>
        <v>0</v>
      </c>
    </row>
    <row r="197" spans="1:28" ht="16.5" x14ac:dyDescent="0.25">
      <c r="A197" s="338">
        <f t="shared" si="33"/>
        <v>4.0299999999999994</v>
      </c>
      <c r="B197" s="335" t="e">
        <f t="shared" si="26"/>
        <v>#REF!</v>
      </c>
      <c r="C197" s="346" t="s">
        <v>507</v>
      </c>
      <c r="D197" s="337" t="s">
        <v>410</v>
      </c>
      <c r="E197" s="338">
        <f t="shared" si="32"/>
        <v>0</v>
      </c>
      <c r="F197" s="322"/>
      <c r="G197" s="338">
        <f>+M_01!E238</f>
        <v>0</v>
      </c>
      <c r="H197" s="338">
        <f>+M_02!E238</f>
        <v>0</v>
      </c>
      <c r="I197" s="338">
        <f>+M_03!E238</f>
        <v>0</v>
      </c>
      <c r="J197" s="338"/>
      <c r="K197" s="338"/>
      <c r="L197" s="338">
        <f>+M_06!E238</f>
        <v>0</v>
      </c>
      <c r="M197" s="338">
        <f>+M_07!E238</f>
        <v>0</v>
      </c>
      <c r="N197" s="338">
        <f>+M_08!E238</f>
        <v>0</v>
      </c>
      <c r="O197" s="338">
        <f>+M_09!E238</f>
        <v>0</v>
      </c>
      <c r="P197" s="338">
        <f>+M_10!E238</f>
        <v>0</v>
      </c>
      <c r="Q197" s="338">
        <f>+M_11!E238</f>
        <v>0</v>
      </c>
      <c r="R197" s="338"/>
      <c r="S197" s="338">
        <f>+M_13!E238</f>
        <v>0</v>
      </c>
      <c r="T197" s="338"/>
      <c r="U197" s="338">
        <f>+M_15!E238</f>
        <v>0</v>
      </c>
      <c r="V197" s="338">
        <f>+M_16!E238</f>
        <v>0</v>
      </c>
      <c r="W197" s="338">
        <f>+M_17!E238</f>
        <v>0</v>
      </c>
      <c r="X197" s="338">
        <f>+M_18!E238</f>
        <v>0</v>
      </c>
      <c r="Y197" s="338">
        <f>+M_19!E238</f>
        <v>0</v>
      </c>
      <c r="Z197" s="338">
        <f>+M_20!E238</f>
        <v>0</v>
      </c>
      <c r="AB197" s="434">
        <f>+E197-'[3]Mtdo-Ppto RP'!$L201</f>
        <v>0</v>
      </c>
    </row>
    <row r="198" spans="1:28" ht="16.5" x14ac:dyDescent="0.25">
      <c r="A198" s="338">
        <f t="shared" si="33"/>
        <v>4.0399999999999991</v>
      </c>
      <c r="B198" s="335" t="e">
        <f t="shared" si="26"/>
        <v>#REF!</v>
      </c>
      <c r="C198" s="346" t="s">
        <v>508</v>
      </c>
      <c r="D198" s="337" t="s">
        <v>410</v>
      </c>
      <c r="E198" s="338">
        <f t="shared" si="32"/>
        <v>8</v>
      </c>
      <c r="F198" s="322"/>
      <c r="G198" s="338">
        <f>+M_01!E239</f>
        <v>1</v>
      </c>
      <c r="H198" s="338">
        <f>+M_02!E239</f>
        <v>1</v>
      </c>
      <c r="I198" s="338">
        <f>+M_03!E239</f>
        <v>1</v>
      </c>
      <c r="J198" s="338"/>
      <c r="K198" s="338"/>
      <c r="L198" s="338">
        <f>+M_06!E239</f>
        <v>1</v>
      </c>
      <c r="M198" s="338">
        <f>+M_07!E239</f>
        <v>1</v>
      </c>
      <c r="N198" s="338">
        <f>+M_08!E239</f>
        <v>1</v>
      </c>
      <c r="O198" s="338">
        <f>+M_09!E239</f>
        <v>0</v>
      </c>
      <c r="P198" s="338">
        <f>+M_10!E239</f>
        <v>1</v>
      </c>
      <c r="Q198" s="338">
        <f>+M_11!E239</f>
        <v>0</v>
      </c>
      <c r="R198" s="338"/>
      <c r="S198" s="338">
        <f>+M_13!E239</f>
        <v>0</v>
      </c>
      <c r="T198" s="338"/>
      <c r="U198" s="338">
        <f>+M_15!E239</f>
        <v>1</v>
      </c>
      <c r="V198" s="338">
        <f>+M_16!E239</f>
        <v>0</v>
      </c>
      <c r="W198" s="338">
        <f>+M_17!E239</f>
        <v>0</v>
      </c>
      <c r="X198" s="338">
        <f>+M_18!E239</f>
        <v>0</v>
      </c>
      <c r="Y198" s="338">
        <f>+M_19!E239</f>
        <v>0</v>
      </c>
      <c r="Z198" s="338">
        <f>+M_20!E239</f>
        <v>0</v>
      </c>
      <c r="AB198" s="434">
        <f>+E198-'[3]Mtdo-Ppto RP'!$L202</f>
        <v>0</v>
      </c>
    </row>
    <row r="199" spans="1:28" ht="16.5" x14ac:dyDescent="0.25">
      <c r="A199" s="338">
        <f t="shared" si="33"/>
        <v>4.0499999999999989</v>
      </c>
      <c r="B199" s="335" t="e">
        <f t="shared" si="26"/>
        <v>#REF!</v>
      </c>
      <c r="C199" s="346" t="s">
        <v>509</v>
      </c>
      <c r="D199" s="337" t="s">
        <v>410</v>
      </c>
      <c r="E199" s="338">
        <f t="shared" si="32"/>
        <v>0</v>
      </c>
      <c r="F199" s="322"/>
      <c r="G199" s="338">
        <f>+M_01!E240</f>
        <v>0</v>
      </c>
      <c r="H199" s="338">
        <f>+M_02!E240</f>
        <v>0</v>
      </c>
      <c r="I199" s="338">
        <f>+M_03!E240</f>
        <v>0</v>
      </c>
      <c r="J199" s="338"/>
      <c r="K199" s="338"/>
      <c r="L199" s="338">
        <f>+M_06!E240</f>
        <v>0</v>
      </c>
      <c r="M199" s="338">
        <f>+M_07!E240</f>
        <v>0</v>
      </c>
      <c r="N199" s="338">
        <f>+M_08!E240</f>
        <v>0</v>
      </c>
      <c r="O199" s="338">
        <f>+M_09!E240</f>
        <v>0</v>
      </c>
      <c r="P199" s="338">
        <f>+M_10!E240</f>
        <v>0</v>
      </c>
      <c r="Q199" s="338">
        <f>+M_11!E240</f>
        <v>0</v>
      </c>
      <c r="R199" s="338"/>
      <c r="S199" s="338">
        <f>+M_13!E240</f>
        <v>0</v>
      </c>
      <c r="T199" s="338"/>
      <c r="U199" s="338">
        <f>+M_15!E240</f>
        <v>0</v>
      </c>
      <c r="V199" s="338">
        <f>+M_16!E240</f>
        <v>0</v>
      </c>
      <c r="W199" s="338">
        <f>+M_17!E240</f>
        <v>0</v>
      </c>
      <c r="X199" s="338">
        <f>+M_18!E240</f>
        <v>0</v>
      </c>
      <c r="Y199" s="338">
        <f>+M_19!E240</f>
        <v>0</v>
      </c>
      <c r="Z199" s="338">
        <f>+M_20!E240</f>
        <v>0</v>
      </c>
      <c r="AB199" s="434">
        <f>+E199-'[3]Mtdo-Ppto RP'!$L203</f>
        <v>0</v>
      </c>
    </row>
    <row r="200" spans="1:28" ht="16.5" x14ac:dyDescent="0.25">
      <c r="A200" s="338">
        <f t="shared" si="33"/>
        <v>4.0599999999999987</v>
      </c>
      <c r="B200" s="335" t="e">
        <f t="shared" si="26"/>
        <v>#REF!</v>
      </c>
      <c r="C200" s="346" t="s">
        <v>510</v>
      </c>
      <c r="D200" s="337" t="s">
        <v>410</v>
      </c>
      <c r="E200" s="338">
        <f t="shared" si="32"/>
        <v>8</v>
      </c>
      <c r="F200" s="322"/>
      <c r="G200" s="338">
        <f>+M_01!E241</f>
        <v>0</v>
      </c>
      <c r="H200" s="338">
        <f>+M_02!E241</f>
        <v>0</v>
      </c>
      <c r="I200" s="338">
        <f>+M_03!E241</f>
        <v>0</v>
      </c>
      <c r="J200" s="338"/>
      <c r="K200" s="338"/>
      <c r="L200" s="338">
        <f>+M_06!E241</f>
        <v>0</v>
      </c>
      <c r="M200" s="338">
        <f>+M_07!E241</f>
        <v>0</v>
      </c>
      <c r="N200" s="338">
        <f>+M_08!E241</f>
        <v>0</v>
      </c>
      <c r="O200" s="338">
        <f>+M_09!E241</f>
        <v>0</v>
      </c>
      <c r="P200" s="338">
        <f>+M_10!E241</f>
        <v>0</v>
      </c>
      <c r="Q200" s="338">
        <f>+M_11!E241</f>
        <v>0</v>
      </c>
      <c r="R200" s="338"/>
      <c r="S200" s="338">
        <f>+M_13!E241</f>
        <v>0</v>
      </c>
      <c r="T200" s="338"/>
      <c r="U200" s="338">
        <f>+M_15!E241</f>
        <v>0</v>
      </c>
      <c r="V200" s="338">
        <f>+M_16!E241</f>
        <v>2</v>
      </c>
      <c r="W200" s="338">
        <f>+M_17!E241</f>
        <v>0</v>
      </c>
      <c r="X200" s="338">
        <f>+M_18!E241</f>
        <v>4</v>
      </c>
      <c r="Y200" s="338">
        <f>+M_19!E241</f>
        <v>0</v>
      </c>
      <c r="Z200" s="338">
        <f>+M_20!E241</f>
        <v>2</v>
      </c>
      <c r="AB200" s="434">
        <f>+E200-'[3]Mtdo-Ppto RP'!$L204</f>
        <v>0</v>
      </c>
    </row>
    <row r="201" spans="1:28" ht="16.5" x14ac:dyDescent="0.25">
      <c r="A201" s="338">
        <f t="shared" si="33"/>
        <v>4.0699999999999985</v>
      </c>
      <c r="B201" s="335" t="e">
        <f t="shared" si="26"/>
        <v>#REF!</v>
      </c>
      <c r="C201" s="346" t="s">
        <v>511</v>
      </c>
      <c r="D201" s="337" t="s">
        <v>410</v>
      </c>
      <c r="E201" s="338">
        <f t="shared" si="32"/>
        <v>0</v>
      </c>
      <c r="F201" s="322"/>
      <c r="G201" s="338">
        <f>+M_01!E242</f>
        <v>0</v>
      </c>
      <c r="H201" s="338">
        <f>+M_02!E242</f>
        <v>0</v>
      </c>
      <c r="I201" s="338">
        <f>+M_03!E242</f>
        <v>0</v>
      </c>
      <c r="J201" s="338"/>
      <c r="K201" s="338"/>
      <c r="L201" s="338">
        <f>+M_06!E242</f>
        <v>0</v>
      </c>
      <c r="M201" s="338">
        <f>+M_07!E242</f>
        <v>0</v>
      </c>
      <c r="N201" s="338">
        <f>+M_08!E242</f>
        <v>0</v>
      </c>
      <c r="O201" s="338">
        <f>+M_09!E242</f>
        <v>0</v>
      </c>
      <c r="P201" s="338">
        <f>+M_10!E242</f>
        <v>0</v>
      </c>
      <c r="Q201" s="338">
        <f>+M_11!E242</f>
        <v>0</v>
      </c>
      <c r="R201" s="338"/>
      <c r="S201" s="338">
        <f>+M_13!E242</f>
        <v>0</v>
      </c>
      <c r="T201" s="338"/>
      <c r="U201" s="338">
        <f>+M_15!E242</f>
        <v>0</v>
      </c>
      <c r="V201" s="338">
        <f>+M_16!E242</f>
        <v>0</v>
      </c>
      <c r="W201" s="338">
        <f>+M_17!E242</f>
        <v>0</v>
      </c>
      <c r="X201" s="338">
        <f>+M_18!E242</f>
        <v>0</v>
      </c>
      <c r="Y201" s="338">
        <f>+M_19!E242</f>
        <v>0</v>
      </c>
      <c r="Z201" s="338">
        <f>+M_20!E242</f>
        <v>0</v>
      </c>
      <c r="AB201" s="434">
        <f>+E201-'[3]Mtdo-Ppto RP'!$L205</f>
        <v>0</v>
      </c>
    </row>
    <row r="202" spans="1:28" ht="16.5" x14ac:dyDescent="0.25">
      <c r="A202" s="338">
        <f t="shared" si="33"/>
        <v>4.0799999999999983</v>
      </c>
      <c r="B202" s="335" t="e">
        <f t="shared" ref="B202:B229" si="34">+B201+1</f>
        <v>#REF!</v>
      </c>
      <c r="C202" s="346" t="s">
        <v>512</v>
      </c>
      <c r="D202" s="337" t="s">
        <v>410</v>
      </c>
      <c r="E202" s="338">
        <f t="shared" si="32"/>
        <v>17</v>
      </c>
      <c r="F202" s="322"/>
      <c r="G202" s="338">
        <f>+M_01!E243</f>
        <v>0</v>
      </c>
      <c r="H202" s="338">
        <f>+M_02!E243</f>
        <v>0</v>
      </c>
      <c r="I202" s="338">
        <f>+M_03!E243</f>
        <v>0</v>
      </c>
      <c r="J202" s="338"/>
      <c r="K202" s="338"/>
      <c r="L202" s="338">
        <f>+M_06!E243</f>
        <v>0</v>
      </c>
      <c r="M202" s="338">
        <f>+M_07!E243</f>
        <v>0</v>
      </c>
      <c r="N202" s="338">
        <f>+M_08!E243</f>
        <v>0</v>
      </c>
      <c r="O202" s="338">
        <f>+M_09!E243</f>
        <v>0</v>
      </c>
      <c r="P202" s="338">
        <f>+M_10!E243</f>
        <v>0</v>
      </c>
      <c r="Q202" s="338">
        <f>+M_11!E243</f>
        <v>0</v>
      </c>
      <c r="R202" s="338"/>
      <c r="S202" s="338">
        <f>+M_13!E243</f>
        <v>0</v>
      </c>
      <c r="T202" s="338"/>
      <c r="U202" s="338">
        <f>+M_15!E243</f>
        <v>0</v>
      </c>
      <c r="V202" s="338">
        <f>+M_16!E243</f>
        <v>1</v>
      </c>
      <c r="W202" s="338">
        <f>+M_17!E243</f>
        <v>2</v>
      </c>
      <c r="X202" s="338">
        <f>+M_18!E243</f>
        <v>9</v>
      </c>
      <c r="Y202" s="338">
        <f>+M_19!E243</f>
        <v>1</v>
      </c>
      <c r="Z202" s="338">
        <f>+M_20!E243</f>
        <v>4</v>
      </c>
      <c r="AB202" s="434">
        <f>+E202-'[3]Mtdo-Ppto RP'!$L206</f>
        <v>0</v>
      </c>
    </row>
    <row r="203" spans="1:28" ht="16.5" x14ac:dyDescent="0.25">
      <c r="A203" s="338">
        <f t="shared" si="33"/>
        <v>4.0899999999999981</v>
      </c>
      <c r="B203" s="335" t="e">
        <f t="shared" si="34"/>
        <v>#REF!</v>
      </c>
      <c r="C203" s="346" t="s">
        <v>513</v>
      </c>
      <c r="D203" s="337" t="s">
        <v>410</v>
      </c>
      <c r="E203" s="338">
        <f t="shared" si="32"/>
        <v>6</v>
      </c>
      <c r="F203" s="322"/>
      <c r="G203" s="338">
        <f>+M_01!E244</f>
        <v>1</v>
      </c>
      <c r="H203" s="338">
        <f>+M_02!E244</f>
        <v>1</v>
      </c>
      <c r="I203" s="338">
        <f>+M_03!E244</f>
        <v>1</v>
      </c>
      <c r="J203" s="338"/>
      <c r="K203" s="338"/>
      <c r="L203" s="338">
        <f>+M_06!E244</f>
        <v>1</v>
      </c>
      <c r="M203" s="338">
        <f>+M_07!E244</f>
        <v>0</v>
      </c>
      <c r="N203" s="338">
        <f>+M_08!E244</f>
        <v>0</v>
      </c>
      <c r="O203" s="338">
        <f>+M_09!E244</f>
        <v>0</v>
      </c>
      <c r="P203" s="338">
        <f>+M_10!E244</f>
        <v>1</v>
      </c>
      <c r="Q203" s="338">
        <f>+M_11!E244</f>
        <v>0</v>
      </c>
      <c r="R203" s="338"/>
      <c r="S203" s="338">
        <f>+M_13!E244</f>
        <v>0</v>
      </c>
      <c r="T203" s="338"/>
      <c r="U203" s="338">
        <f>+M_15!E244</f>
        <v>1</v>
      </c>
      <c r="V203" s="338">
        <f>+M_16!E244</f>
        <v>0</v>
      </c>
      <c r="W203" s="338">
        <f>+M_17!E244</f>
        <v>0</v>
      </c>
      <c r="X203" s="338">
        <f>+M_18!E244</f>
        <v>0</v>
      </c>
      <c r="Y203" s="338">
        <f>+M_19!E244</f>
        <v>0</v>
      </c>
      <c r="Z203" s="338">
        <f>+M_20!E244</f>
        <v>0</v>
      </c>
      <c r="AB203" s="434">
        <f>+E203-'[3]Mtdo-Ppto RP'!$L207</f>
        <v>0</v>
      </c>
    </row>
    <row r="204" spans="1:28" ht="16.5" x14ac:dyDescent="0.25">
      <c r="A204" s="338">
        <f t="shared" si="33"/>
        <v>4.0999999999999979</v>
      </c>
      <c r="B204" s="335" t="e">
        <f t="shared" si="34"/>
        <v>#REF!</v>
      </c>
      <c r="C204" s="346" t="s">
        <v>514</v>
      </c>
      <c r="D204" s="337" t="s">
        <v>410</v>
      </c>
      <c r="E204" s="338">
        <f t="shared" si="32"/>
        <v>5</v>
      </c>
      <c r="F204" s="322"/>
      <c r="G204" s="338">
        <f>+M_01!E245</f>
        <v>0</v>
      </c>
      <c r="H204" s="338">
        <f>+M_02!E245</f>
        <v>0</v>
      </c>
      <c r="I204" s="338">
        <f>+M_03!E245</f>
        <v>0</v>
      </c>
      <c r="J204" s="338"/>
      <c r="K204" s="338"/>
      <c r="L204" s="338">
        <f>+M_06!E245</f>
        <v>0</v>
      </c>
      <c r="M204" s="338">
        <f>+M_07!E245</f>
        <v>0</v>
      </c>
      <c r="N204" s="338">
        <f>+M_08!E245</f>
        <v>0</v>
      </c>
      <c r="O204" s="338">
        <f>+M_09!E245</f>
        <v>0</v>
      </c>
      <c r="P204" s="338">
        <f>+M_10!E245</f>
        <v>0</v>
      </c>
      <c r="Q204" s="338">
        <f>+M_11!E245</f>
        <v>0</v>
      </c>
      <c r="R204" s="338"/>
      <c r="S204" s="338">
        <f>+M_13!E245</f>
        <v>0</v>
      </c>
      <c r="T204" s="338"/>
      <c r="U204" s="338">
        <f>+M_15!E245</f>
        <v>0</v>
      </c>
      <c r="V204" s="338">
        <f>+M_16!E245</f>
        <v>1</v>
      </c>
      <c r="W204" s="338">
        <f>+M_17!E245</f>
        <v>1</v>
      </c>
      <c r="X204" s="338">
        <f>+M_18!E245</f>
        <v>1</v>
      </c>
      <c r="Y204" s="338">
        <f>+M_19!E245</f>
        <v>1</v>
      </c>
      <c r="Z204" s="338">
        <f>+M_20!E245</f>
        <v>1</v>
      </c>
      <c r="AB204" s="434">
        <f>+E204-'[3]Mtdo-Ppto RP'!$L208</f>
        <v>0</v>
      </c>
    </row>
    <row r="205" spans="1:28" s="188" customFormat="1" ht="16.5" x14ac:dyDescent="0.25">
      <c r="A205" s="340">
        <f t="shared" si="33"/>
        <v>4.1099999999999977</v>
      </c>
      <c r="B205" s="341" t="e">
        <f t="shared" si="34"/>
        <v>#REF!</v>
      </c>
      <c r="C205" s="348" t="s">
        <v>536</v>
      </c>
      <c r="D205" s="343" t="s">
        <v>410</v>
      </c>
      <c r="E205" s="340">
        <f t="shared" si="32"/>
        <v>2</v>
      </c>
      <c r="F205" s="323"/>
      <c r="G205" s="340">
        <f>+M_01!E246</f>
        <v>0</v>
      </c>
      <c r="H205" s="340">
        <f>+M_02!E246</f>
        <v>0</v>
      </c>
      <c r="I205" s="340">
        <f>+M_03!E246</f>
        <v>0</v>
      </c>
      <c r="J205" s="340"/>
      <c r="K205" s="340"/>
      <c r="L205" s="340">
        <f>+M_06!E246</f>
        <v>0</v>
      </c>
      <c r="M205" s="340">
        <f>+M_07!E246</f>
        <v>1</v>
      </c>
      <c r="N205" s="340">
        <f>+M_08!E246</f>
        <v>1</v>
      </c>
      <c r="O205" s="340">
        <f>+M_09!E246</f>
        <v>0</v>
      </c>
      <c r="P205" s="340">
        <f>+M_10!E246</f>
        <v>0</v>
      </c>
      <c r="Q205" s="340">
        <f>+M_11!E246</f>
        <v>0</v>
      </c>
      <c r="R205" s="340"/>
      <c r="S205" s="340">
        <f>+M_13!E246</f>
        <v>0</v>
      </c>
      <c r="T205" s="340"/>
      <c r="U205" s="340">
        <f>+M_15!E246</f>
        <v>0</v>
      </c>
      <c r="V205" s="340">
        <f>+M_16!E246</f>
        <v>0</v>
      </c>
      <c r="W205" s="340">
        <f>+M_17!E246</f>
        <v>0</v>
      </c>
      <c r="X205" s="340">
        <f>+M_18!E246</f>
        <v>0</v>
      </c>
      <c r="Y205" s="340">
        <f>+M_19!E246</f>
        <v>0</v>
      </c>
      <c r="Z205" s="340">
        <f>+M_20!E246</f>
        <v>0</v>
      </c>
      <c r="AB205" s="434">
        <f>+E205-'[3]Mtdo-Ppto RP'!$L209</f>
        <v>0</v>
      </c>
    </row>
    <row r="206" spans="1:28" s="188" customFormat="1" ht="16.5" x14ac:dyDescent="0.25">
      <c r="A206" s="340">
        <f t="shared" si="33"/>
        <v>4.1199999999999974</v>
      </c>
      <c r="B206" s="341" t="e">
        <f t="shared" si="34"/>
        <v>#REF!</v>
      </c>
      <c r="C206" s="348" t="s">
        <v>537</v>
      </c>
      <c r="D206" s="343" t="s">
        <v>410</v>
      </c>
      <c r="E206" s="340">
        <f t="shared" si="32"/>
        <v>3</v>
      </c>
      <c r="F206" s="323"/>
      <c r="G206" s="340">
        <f>+M_01!E247</f>
        <v>0</v>
      </c>
      <c r="H206" s="340">
        <f>+M_02!E247</f>
        <v>3</v>
      </c>
      <c r="I206" s="340">
        <f>+M_03!E247</f>
        <v>0</v>
      </c>
      <c r="J206" s="340"/>
      <c r="K206" s="340"/>
      <c r="L206" s="340">
        <f>+M_06!E247</f>
        <v>0</v>
      </c>
      <c r="M206" s="340">
        <f>+M_07!E247</f>
        <v>0</v>
      </c>
      <c r="N206" s="340">
        <f>+M_08!E247</f>
        <v>0</v>
      </c>
      <c r="O206" s="340">
        <f>+M_09!E247</f>
        <v>0</v>
      </c>
      <c r="P206" s="340">
        <f>+M_10!E247</f>
        <v>0</v>
      </c>
      <c r="Q206" s="340">
        <f>+M_11!E247</f>
        <v>0</v>
      </c>
      <c r="R206" s="340"/>
      <c r="S206" s="340">
        <f>+M_13!E247</f>
        <v>0</v>
      </c>
      <c r="T206" s="340"/>
      <c r="U206" s="340">
        <f>+M_15!E247</f>
        <v>0</v>
      </c>
      <c r="V206" s="340">
        <f>+M_16!E247</f>
        <v>0</v>
      </c>
      <c r="W206" s="340">
        <f>+M_17!E247</f>
        <v>0</v>
      </c>
      <c r="X206" s="340">
        <f>+M_18!E247</f>
        <v>0</v>
      </c>
      <c r="Y206" s="340">
        <f>+M_19!E247</f>
        <v>0</v>
      </c>
      <c r="Z206" s="340">
        <f>+M_20!E247</f>
        <v>0</v>
      </c>
      <c r="AB206" s="434">
        <f>+E206-'[3]Mtdo-Ppto RP'!$L210</f>
        <v>0</v>
      </c>
    </row>
    <row r="207" spans="1:28" s="188" customFormat="1" ht="16.5" x14ac:dyDescent="0.25">
      <c r="A207" s="340">
        <f t="shared" si="33"/>
        <v>4.1299999999999972</v>
      </c>
      <c r="B207" s="341" t="e">
        <f t="shared" si="34"/>
        <v>#REF!</v>
      </c>
      <c r="C207" s="348" t="s">
        <v>538</v>
      </c>
      <c r="D207" s="343" t="s">
        <v>410</v>
      </c>
      <c r="E207" s="340">
        <f t="shared" si="32"/>
        <v>2</v>
      </c>
      <c r="F207" s="323"/>
      <c r="G207" s="340">
        <f>+M_01!E248</f>
        <v>0</v>
      </c>
      <c r="H207" s="340">
        <f>+M_02!E248</f>
        <v>0</v>
      </c>
      <c r="I207" s="340">
        <f>+M_03!E248</f>
        <v>0</v>
      </c>
      <c r="J207" s="340"/>
      <c r="K207" s="340"/>
      <c r="L207" s="340">
        <f>+M_06!E248</f>
        <v>0</v>
      </c>
      <c r="M207" s="340">
        <f>+M_07!E248</f>
        <v>0</v>
      </c>
      <c r="N207" s="340">
        <f>+M_08!E248</f>
        <v>0</v>
      </c>
      <c r="O207" s="340">
        <f>+M_09!E248</f>
        <v>0</v>
      </c>
      <c r="P207" s="340">
        <f>+M_10!E248</f>
        <v>0</v>
      </c>
      <c r="Q207" s="340">
        <f>+M_11!E248</f>
        <v>1</v>
      </c>
      <c r="R207" s="340"/>
      <c r="S207" s="340">
        <f>+M_13!E248</f>
        <v>1</v>
      </c>
      <c r="T207" s="340"/>
      <c r="U207" s="340">
        <f>+M_15!E248</f>
        <v>0</v>
      </c>
      <c r="V207" s="340">
        <f>+M_16!E248</f>
        <v>0</v>
      </c>
      <c r="W207" s="340">
        <f>+M_17!E248</f>
        <v>0</v>
      </c>
      <c r="X207" s="340">
        <f>+M_18!E248</f>
        <v>0</v>
      </c>
      <c r="Y207" s="340">
        <f>+M_19!E248</f>
        <v>0</v>
      </c>
      <c r="Z207" s="340">
        <f>+M_20!E248</f>
        <v>0</v>
      </c>
      <c r="AB207" s="434">
        <f>+E207-'[3]Mtdo-Ppto RP'!$L211</f>
        <v>0</v>
      </c>
    </row>
    <row r="208" spans="1:28" s="188" customFormat="1" ht="16.5" x14ac:dyDescent="0.25">
      <c r="A208" s="340">
        <f t="shared" si="33"/>
        <v>4.139999999999997</v>
      </c>
      <c r="B208" s="341" t="e">
        <f t="shared" si="34"/>
        <v>#REF!</v>
      </c>
      <c r="C208" s="348" t="s">
        <v>539</v>
      </c>
      <c r="D208" s="343" t="s">
        <v>410</v>
      </c>
      <c r="E208" s="340">
        <f t="shared" si="32"/>
        <v>2</v>
      </c>
      <c r="F208" s="323"/>
      <c r="G208" s="340">
        <f>+M_01!E249</f>
        <v>0</v>
      </c>
      <c r="H208" s="340">
        <f>+M_02!E249</f>
        <v>0</v>
      </c>
      <c r="I208" s="340">
        <f>+M_03!E249</f>
        <v>0</v>
      </c>
      <c r="J208" s="340"/>
      <c r="K208" s="340"/>
      <c r="L208" s="340">
        <f>+M_06!E249</f>
        <v>0</v>
      </c>
      <c r="M208" s="340">
        <f>+M_07!E249</f>
        <v>0</v>
      </c>
      <c r="N208" s="340">
        <f>+M_08!E249</f>
        <v>0</v>
      </c>
      <c r="O208" s="340">
        <f>+M_09!E249</f>
        <v>0</v>
      </c>
      <c r="P208" s="340">
        <f>+M_10!E249</f>
        <v>0</v>
      </c>
      <c r="Q208" s="340">
        <f>+M_11!E249</f>
        <v>1</v>
      </c>
      <c r="R208" s="340"/>
      <c r="S208" s="340">
        <f>+M_13!E249</f>
        <v>1</v>
      </c>
      <c r="T208" s="340"/>
      <c r="U208" s="340">
        <f>+M_15!E249</f>
        <v>0</v>
      </c>
      <c r="V208" s="340">
        <f>+M_16!E249</f>
        <v>0</v>
      </c>
      <c r="W208" s="340">
        <f>+M_17!E249</f>
        <v>0</v>
      </c>
      <c r="X208" s="340">
        <f>+M_18!E249</f>
        <v>0</v>
      </c>
      <c r="Y208" s="340">
        <f>+M_19!E249</f>
        <v>0</v>
      </c>
      <c r="Z208" s="340">
        <f>+M_20!E249</f>
        <v>0</v>
      </c>
      <c r="AB208" s="434">
        <f>+E208-'[3]Mtdo-Ppto RP'!$L212</f>
        <v>0</v>
      </c>
    </row>
    <row r="209" spans="1:28" s="188" customFormat="1" ht="16.5" x14ac:dyDescent="0.25">
      <c r="A209" s="340">
        <f t="shared" si="33"/>
        <v>4.1499999999999968</v>
      </c>
      <c r="B209" s="341" t="e">
        <f t="shared" si="34"/>
        <v>#REF!</v>
      </c>
      <c r="C209" s="348" t="s">
        <v>540</v>
      </c>
      <c r="D209" s="343" t="s">
        <v>410</v>
      </c>
      <c r="E209" s="340">
        <f t="shared" si="32"/>
        <v>4</v>
      </c>
      <c r="F209" s="323"/>
      <c r="G209" s="340">
        <f>+M_01!E250</f>
        <v>0</v>
      </c>
      <c r="H209" s="340">
        <f>+M_02!E250</f>
        <v>0</v>
      </c>
      <c r="I209" s="340">
        <f>+M_03!E250</f>
        <v>0</v>
      </c>
      <c r="J209" s="340"/>
      <c r="K209" s="340"/>
      <c r="L209" s="340">
        <f>+M_06!E250</f>
        <v>0</v>
      </c>
      <c r="M209" s="340">
        <f>+M_07!E250</f>
        <v>0</v>
      </c>
      <c r="N209" s="340">
        <f>+M_08!E250</f>
        <v>0</v>
      </c>
      <c r="O209" s="340">
        <f>+M_09!E250</f>
        <v>0</v>
      </c>
      <c r="P209" s="340">
        <f>+M_10!E250</f>
        <v>0</v>
      </c>
      <c r="Q209" s="340">
        <f>+M_11!E250</f>
        <v>0</v>
      </c>
      <c r="R209" s="340"/>
      <c r="S209" s="340">
        <f>+M_13!E250</f>
        <v>0</v>
      </c>
      <c r="T209" s="340"/>
      <c r="U209" s="340">
        <f>+M_15!E250</f>
        <v>0</v>
      </c>
      <c r="V209" s="340">
        <f>+M_16!E250</f>
        <v>0</v>
      </c>
      <c r="W209" s="340">
        <f>+M_17!E250</f>
        <v>1</v>
      </c>
      <c r="X209" s="340">
        <f>+M_18!E250</f>
        <v>1</v>
      </c>
      <c r="Y209" s="340">
        <f>+M_19!E250</f>
        <v>1</v>
      </c>
      <c r="Z209" s="340">
        <f>+M_20!E250</f>
        <v>1</v>
      </c>
      <c r="AB209" s="434">
        <f>+E209-'[3]Mtdo-Ppto RP'!$L213</f>
        <v>0</v>
      </c>
    </row>
    <row r="210" spans="1:28" s="188" customFormat="1" ht="16.5" x14ac:dyDescent="0.25">
      <c r="A210" s="340">
        <f t="shared" si="33"/>
        <v>4.1599999999999966</v>
      </c>
      <c r="B210" s="341" t="e">
        <f t="shared" si="34"/>
        <v>#REF!</v>
      </c>
      <c r="C210" s="348" t="s">
        <v>541</v>
      </c>
      <c r="D210" s="343" t="s">
        <v>410</v>
      </c>
      <c r="E210" s="340">
        <f t="shared" si="32"/>
        <v>3</v>
      </c>
      <c r="F210" s="323"/>
      <c r="G210" s="340">
        <f>+M_01!E251</f>
        <v>0</v>
      </c>
      <c r="H210" s="340">
        <f>+M_02!E251</f>
        <v>0</v>
      </c>
      <c r="I210" s="340">
        <f>+M_03!E251</f>
        <v>0</v>
      </c>
      <c r="J210" s="340"/>
      <c r="K210" s="340"/>
      <c r="L210" s="340">
        <f>+M_06!E251</f>
        <v>0</v>
      </c>
      <c r="M210" s="340">
        <f>+M_07!E251</f>
        <v>2</v>
      </c>
      <c r="N210" s="340">
        <f>+M_08!E251</f>
        <v>1</v>
      </c>
      <c r="O210" s="340">
        <f>+M_09!E251</f>
        <v>0</v>
      </c>
      <c r="P210" s="340">
        <f>+M_10!E251</f>
        <v>0</v>
      </c>
      <c r="Q210" s="340">
        <f>+M_11!E251</f>
        <v>0</v>
      </c>
      <c r="R210" s="340"/>
      <c r="S210" s="340">
        <f>+M_13!E251</f>
        <v>0</v>
      </c>
      <c r="T210" s="340"/>
      <c r="U210" s="340">
        <f>+M_15!E251</f>
        <v>0</v>
      </c>
      <c r="V210" s="340">
        <f>+M_16!E251</f>
        <v>0</v>
      </c>
      <c r="W210" s="340">
        <f>+M_17!E251</f>
        <v>0</v>
      </c>
      <c r="X210" s="340">
        <f>+M_18!E251</f>
        <v>0</v>
      </c>
      <c r="Y210" s="340">
        <f>+M_19!E251</f>
        <v>0</v>
      </c>
      <c r="Z210" s="340">
        <f>+M_20!E251</f>
        <v>0</v>
      </c>
      <c r="AB210" s="434">
        <f>+E210-'[3]Mtdo-Ppto RP'!$L214</f>
        <v>0</v>
      </c>
    </row>
    <row r="211" spans="1:28" s="188" customFormat="1" ht="16.5" x14ac:dyDescent="0.25">
      <c r="A211" s="340">
        <f t="shared" si="33"/>
        <v>4.1699999999999964</v>
      </c>
      <c r="B211" s="341" t="e">
        <f t="shared" si="34"/>
        <v>#REF!</v>
      </c>
      <c r="C211" s="348" t="s">
        <v>542</v>
      </c>
      <c r="D211" s="343" t="s">
        <v>410</v>
      </c>
      <c r="E211" s="340">
        <f t="shared" si="32"/>
        <v>2</v>
      </c>
      <c r="F211" s="323"/>
      <c r="G211" s="340">
        <f>+M_01!E252</f>
        <v>0</v>
      </c>
      <c r="H211" s="340">
        <f>+M_02!E252</f>
        <v>0</v>
      </c>
      <c r="I211" s="340">
        <f>+M_03!E252</f>
        <v>0</v>
      </c>
      <c r="J211" s="340"/>
      <c r="K211" s="340"/>
      <c r="L211" s="340">
        <f>+M_06!E252</f>
        <v>0</v>
      </c>
      <c r="M211" s="340">
        <f>+M_07!E252</f>
        <v>1</v>
      </c>
      <c r="N211" s="340">
        <f>+M_08!E252</f>
        <v>1</v>
      </c>
      <c r="O211" s="340">
        <f>+M_09!E252</f>
        <v>0</v>
      </c>
      <c r="P211" s="340">
        <f>+M_10!E252</f>
        <v>0</v>
      </c>
      <c r="Q211" s="340">
        <f>+M_11!E252</f>
        <v>0</v>
      </c>
      <c r="R211" s="340"/>
      <c r="S211" s="340">
        <f>+M_13!E252</f>
        <v>0</v>
      </c>
      <c r="T211" s="340"/>
      <c r="U211" s="340">
        <f>+M_15!E252</f>
        <v>0</v>
      </c>
      <c r="V211" s="340">
        <f>+M_16!E252</f>
        <v>0</v>
      </c>
      <c r="W211" s="340">
        <f>+M_17!E252</f>
        <v>0</v>
      </c>
      <c r="X211" s="340">
        <f>+M_18!E252</f>
        <v>0</v>
      </c>
      <c r="Y211" s="340">
        <f>+M_19!E252</f>
        <v>0</v>
      </c>
      <c r="Z211" s="340">
        <f>+M_20!E252</f>
        <v>0</v>
      </c>
      <c r="AB211" s="434">
        <f>+E211-'[3]Mtdo-Ppto RP'!$L215</f>
        <v>0</v>
      </c>
    </row>
    <row r="212" spans="1:28" s="188" customFormat="1" ht="16.5" x14ac:dyDescent="0.25">
      <c r="A212" s="340"/>
      <c r="B212" s="341"/>
      <c r="C212" s="348"/>
      <c r="D212" s="343"/>
      <c r="E212" s="340"/>
      <c r="F212" s="323"/>
      <c r="G212" s="340"/>
      <c r="H212" s="340"/>
      <c r="I212" s="340"/>
      <c r="J212" s="340"/>
      <c r="K212" s="340"/>
      <c r="L212" s="340"/>
      <c r="M212" s="340"/>
      <c r="N212" s="340"/>
      <c r="O212" s="340"/>
      <c r="P212" s="340"/>
      <c r="Q212" s="340"/>
      <c r="R212" s="340"/>
      <c r="S212" s="340"/>
      <c r="T212" s="340"/>
      <c r="U212" s="340"/>
      <c r="V212" s="340"/>
      <c r="W212" s="340"/>
      <c r="X212" s="340"/>
      <c r="Y212" s="340"/>
      <c r="Z212" s="340"/>
      <c r="AB212" s="434">
        <f>+E212-'[3]Mtdo-Ppto RP'!$L216</f>
        <v>0</v>
      </c>
    </row>
    <row r="213" spans="1:28" ht="16.5" x14ac:dyDescent="0.25">
      <c r="A213" s="363"/>
      <c r="B213" s="341" t="e">
        <f>+B211+1</f>
        <v>#REF!</v>
      </c>
      <c r="C213" s="364"/>
      <c r="D213" s="365"/>
      <c r="E213" s="365"/>
      <c r="F213" s="322"/>
      <c r="G213" s="366">
        <f>+M_01!E253</f>
        <v>0</v>
      </c>
      <c r="H213" s="366">
        <f>+M_02!E253</f>
        <v>0</v>
      </c>
      <c r="I213" s="366">
        <f>+M_03!E253</f>
        <v>0</v>
      </c>
      <c r="J213" s="366"/>
      <c r="K213" s="366"/>
      <c r="L213" s="366">
        <f>+M_06!E253</f>
        <v>0</v>
      </c>
      <c r="M213" s="366">
        <f>+M_07!E253</f>
        <v>0</v>
      </c>
      <c r="N213" s="366">
        <f>+M_08!E253</f>
        <v>0</v>
      </c>
      <c r="O213" s="366">
        <f>+M_09!E253</f>
        <v>0</v>
      </c>
      <c r="P213" s="366">
        <f>+M_10!E253</f>
        <v>0</v>
      </c>
      <c r="Q213" s="366">
        <f>+M_11!E253</f>
        <v>0</v>
      </c>
      <c r="R213" s="366"/>
      <c r="S213" s="366">
        <f>+M_13!E253</f>
        <v>0</v>
      </c>
      <c r="T213" s="366"/>
      <c r="U213" s="366">
        <f>+M_15!E253</f>
        <v>0</v>
      </c>
      <c r="V213" s="340">
        <f>+M_16!E253</f>
        <v>0</v>
      </c>
      <c r="W213" s="366">
        <f>+M_17!E253</f>
        <v>0</v>
      </c>
      <c r="X213" s="366">
        <f>+M_18!E253</f>
        <v>0</v>
      </c>
      <c r="Y213" s="366">
        <f>+M_19!E253</f>
        <v>0</v>
      </c>
      <c r="Z213" s="366">
        <f>+M_20!E253</f>
        <v>0</v>
      </c>
      <c r="AB213" s="434" t="e">
        <f>+E213-'[3]Mtdo-Ppto RP'!$L217</f>
        <v>#REF!</v>
      </c>
    </row>
    <row r="214" spans="1:28" ht="16.5" x14ac:dyDescent="0.25">
      <c r="A214" s="353">
        <v>5</v>
      </c>
      <c r="B214" s="354" t="e">
        <f t="shared" si="34"/>
        <v>#REF!</v>
      </c>
      <c r="C214" s="355" t="s">
        <v>515</v>
      </c>
      <c r="D214" s="356"/>
      <c r="E214" s="356"/>
      <c r="F214" s="328"/>
      <c r="G214" s="357">
        <f>+M_01!E254</f>
        <v>0</v>
      </c>
      <c r="H214" s="357">
        <f>+M_02!E254</f>
        <v>0</v>
      </c>
      <c r="I214" s="357">
        <f>+M_03!E254</f>
        <v>0</v>
      </c>
      <c r="J214" s="357"/>
      <c r="K214" s="357"/>
      <c r="L214" s="357">
        <f>+M_06!E254</f>
        <v>0</v>
      </c>
      <c r="M214" s="357">
        <f>+M_07!E254</f>
        <v>0</v>
      </c>
      <c r="N214" s="357">
        <f>+M_08!E254</f>
        <v>0</v>
      </c>
      <c r="O214" s="357">
        <f>+M_09!E254</f>
        <v>0</v>
      </c>
      <c r="P214" s="357">
        <f>+M_10!E254</f>
        <v>0</v>
      </c>
      <c r="Q214" s="357">
        <f>+M_11!E254</f>
        <v>0</v>
      </c>
      <c r="R214" s="357"/>
      <c r="S214" s="357">
        <f>+M_13!E254</f>
        <v>0</v>
      </c>
      <c r="T214" s="357"/>
      <c r="U214" s="357">
        <f>+M_15!E254</f>
        <v>0</v>
      </c>
      <c r="V214" s="357">
        <f>+M_16!E254</f>
        <v>0</v>
      </c>
      <c r="W214" s="357">
        <f>+M_17!E254</f>
        <v>0</v>
      </c>
      <c r="X214" s="357">
        <f>+M_18!E254</f>
        <v>0</v>
      </c>
      <c r="Y214" s="357">
        <f>+M_19!E254</f>
        <v>0</v>
      </c>
      <c r="Z214" s="357">
        <f>+M_20!E254</f>
        <v>0</v>
      </c>
      <c r="AB214" s="434" t="e">
        <f>+E214-'[3]Mtdo-Ppto RP'!$L218</f>
        <v>#REF!</v>
      </c>
    </row>
    <row r="215" spans="1:28" ht="16.5" x14ac:dyDescent="0.25">
      <c r="A215" s="338">
        <f>+A214+0.01</f>
        <v>5.01</v>
      </c>
      <c r="B215" s="335" t="e">
        <f t="shared" si="34"/>
        <v>#REF!</v>
      </c>
      <c r="C215" s="346" t="s">
        <v>516</v>
      </c>
      <c r="D215" s="337" t="s">
        <v>389</v>
      </c>
      <c r="E215" s="338">
        <f>+SUM(G215:Z215)</f>
        <v>3.9891797999999996</v>
      </c>
      <c r="F215" s="322"/>
      <c r="G215" s="338">
        <f>+M_01!E255</f>
        <v>0.10070549999999999</v>
      </c>
      <c r="H215" s="338">
        <f>+M_02!E255</f>
        <v>0.33099299999999993</v>
      </c>
      <c r="I215" s="338">
        <f>+M_03!E255</f>
        <v>2.5046999999999996E-2</v>
      </c>
      <c r="J215" s="338"/>
      <c r="K215" s="338"/>
      <c r="L215" s="338">
        <f>+M_06!E255</f>
        <v>3.1670999999999998E-2</v>
      </c>
      <c r="M215" s="338">
        <f>+M_07!E255</f>
        <v>8.3834999999999993E-2</v>
      </c>
      <c r="N215" s="338">
        <f>+M_08!E255</f>
        <v>8.8388999999999995E-2</v>
      </c>
      <c r="O215" s="338">
        <f>+M_09!E255</f>
        <v>0</v>
      </c>
      <c r="P215" s="338">
        <f>+M_10!E255</f>
        <v>3.5624699999999995E-2</v>
      </c>
      <c r="Q215" s="338">
        <f>+M_11!E255</f>
        <v>4.3407899999999992E-2</v>
      </c>
      <c r="R215" s="338"/>
      <c r="S215" s="338">
        <f>+M_13!E255</f>
        <v>4.2434999999999994E-2</v>
      </c>
      <c r="T215" s="338"/>
      <c r="U215" s="338">
        <f>+M_15!E255</f>
        <v>2.4446699999999998E-2</v>
      </c>
      <c r="V215" s="338">
        <f>+M_16!E255</f>
        <v>0.25833600000000001</v>
      </c>
      <c r="W215" s="338">
        <f>+M_17!E255</f>
        <v>0.12833999999999998</v>
      </c>
      <c r="X215" s="338">
        <f>+M_18!E255</f>
        <v>1.9486979999999998</v>
      </c>
      <c r="Y215" s="338">
        <f>+M_19!E255</f>
        <v>5.2370999999999994E-2</v>
      </c>
      <c r="Z215" s="338">
        <f>+M_20!E255</f>
        <v>0.79488000000000003</v>
      </c>
      <c r="AB215" s="434">
        <f>+E215-'[3]Mtdo-Ppto RP'!$L219</f>
        <v>-8.2020000000060378E-4</v>
      </c>
    </row>
    <row r="216" spans="1:28" ht="16.5" x14ac:dyDescent="0.25">
      <c r="A216" s="338"/>
      <c r="B216" s="335" t="e">
        <f t="shared" si="34"/>
        <v>#REF!</v>
      </c>
      <c r="C216" s="346"/>
      <c r="D216" s="337"/>
      <c r="E216" s="337"/>
      <c r="F216" s="322"/>
      <c r="G216" s="338">
        <f>+M_01!E256</f>
        <v>0</v>
      </c>
      <c r="H216" s="338">
        <f>+M_02!E256</f>
        <v>0</v>
      </c>
      <c r="I216" s="338">
        <f>+M_03!E256</f>
        <v>0</v>
      </c>
      <c r="J216" s="338"/>
      <c r="K216" s="338"/>
      <c r="L216" s="338">
        <f>+M_06!E256</f>
        <v>0</v>
      </c>
      <c r="M216" s="338">
        <f>+M_07!E256</f>
        <v>0</v>
      </c>
      <c r="N216" s="338">
        <f>+M_08!E256</f>
        <v>0</v>
      </c>
      <c r="O216" s="338">
        <f>+M_09!E256</f>
        <v>0</v>
      </c>
      <c r="P216" s="338">
        <f>+M_10!E256</f>
        <v>0</v>
      </c>
      <c r="Q216" s="338">
        <f>+M_11!E256</f>
        <v>0</v>
      </c>
      <c r="R216" s="338"/>
      <c r="S216" s="338">
        <f>+M_13!E256</f>
        <v>0</v>
      </c>
      <c r="T216" s="338"/>
      <c r="U216" s="338">
        <f>+M_15!E256</f>
        <v>0</v>
      </c>
      <c r="V216" s="338">
        <f>+M_16!E256</f>
        <v>0</v>
      </c>
      <c r="W216" s="338">
        <f>+M_17!E256</f>
        <v>0</v>
      </c>
      <c r="X216" s="338">
        <f>+M_18!E256</f>
        <v>0</v>
      </c>
      <c r="Y216" s="338">
        <f>+M_19!E256</f>
        <v>0</v>
      </c>
      <c r="Z216" s="338">
        <f>+M_20!E256</f>
        <v>0</v>
      </c>
      <c r="AB216" s="434" t="e">
        <f>+E216-'[3]Mtdo-Ppto RP'!$L220</f>
        <v>#REF!</v>
      </c>
    </row>
    <row r="217" spans="1:28" ht="16.5" x14ac:dyDescent="0.25">
      <c r="A217" s="353">
        <f>1+A214</f>
        <v>6</v>
      </c>
      <c r="B217" s="354" t="e">
        <f t="shared" si="34"/>
        <v>#REF!</v>
      </c>
      <c r="C217" s="355" t="s">
        <v>517</v>
      </c>
      <c r="D217" s="356"/>
      <c r="E217" s="356"/>
      <c r="F217" s="328"/>
      <c r="G217" s="357">
        <f>+M_01!E257</f>
        <v>0</v>
      </c>
      <c r="H217" s="357">
        <f>+M_02!E257</f>
        <v>0</v>
      </c>
      <c r="I217" s="357">
        <f>+M_03!E257</f>
        <v>0</v>
      </c>
      <c r="J217" s="357"/>
      <c r="K217" s="357"/>
      <c r="L217" s="357">
        <f>+M_06!E257</f>
        <v>0</v>
      </c>
      <c r="M217" s="357">
        <f>+M_07!E257</f>
        <v>0</v>
      </c>
      <c r="N217" s="357">
        <f>+M_08!E257</f>
        <v>0</v>
      </c>
      <c r="O217" s="357">
        <f>+M_09!E257</f>
        <v>0</v>
      </c>
      <c r="P217" s="357">
        <f>+M_10!E257</f>
        <v>0</v>
      </c>
      <c r="Q217" s="357">
        <f>+M_11!E257</f>
        <v>0</v>
      </c>
      <c r="R217" s="357"/>
      <c r="S217" s="357">
        <f>+M_13!E257</f>
        <v>0</v>
      </c>
      <c r="T217" s="357"/>
      <c r="U217" s="357">
        <f>+M_15!E257</f>
        <v>0</v>
      </c>
      <c r="V217" s="357">
        <f>+M_16!E257</f>
        <v>0</v>
      </c>
      <c r="W217" s="357">
        <f>+M_17!E257</f>
        <v>0</v>
      </c>
      <c r="X217" s="357">
        <f>+M_18!E257</f>
        <v>0</v>
      </c>
      <c r="Y217" s="357">
        <f>+M_19!E257</f>
        <v>0</v>
      </c>
      <c r="Z217" s="357">
        <f>+M_20!E257</f>
        <v>0</v>
      </c>
      <c r="AB217" s="434" t="e">
        <f>+E217-'[3]Mtdo-Ppto RP'!$L221</f>
        <v>#REF!</v>
      </c>
    </row>
    <row r="218" spans="1:28" ht="16.5" x14ac:dyDescent="0.25">
      <c r="A218" s="338">
        <f t="shared" ref="A218:A224" si="35">+A217+0.01</f>
        <v>6.01</v>
      </c>
      <c r="B218" s="335" t="e">
        <f t="shared" si="34"/>
        <v>#REF!</v>
      </c>
      <c r="C218" s="346" t="s">
        <v>486</v>
      </c>
      <c r="D218" s="337" t="s">
        <v>553</v>
      </c>
      <c r="E218" s="338">
        <f t="shared" ref="E218:E224" si="36">+SUM(G218:Z218)</f>
        <v>71.245999999999995</v>
      </c>
      <c r="F218" s="322"/>
      <c r="G218" s="338">
        <f>+M_01!E258</f>
        <v>5.0890000000000004</v>
      </c>
      <c r="H218" s="338">
        <f>+M_02!E258</f>
        <v>5.0890000000000004</v>
      </c>
      <c r="I218" s="338">
        <f>+M_03!E258</f>
        <v>5.0890000000000004</v>
      </c>
      <c r="J218" s="338"/>
      <c r="K218" s="338"/>
      <c r="L218" s="338">
        <f>+M_06!E258</f>
        <v>5.0890000000000004</v>
      </c>
      <c r="M218" s="338">
        <f>+M_07!E258</f>
        <v>5.0890000000000004</v>
      </c>
      <c r="N218" s="338">
        <f>+M_08!E258</f>
        <v>5.0890000000000004</v>
      </c>
      <c r="O218" s="338">
        <f>+M_09!E258</f>
        <v>0</v>
      </c>
      <c r="P218" s="338">
        <f>+M_10!E258</f>
        <v>5.0890000000000004</v>
      </c>
      <c r="Q218" s="338">
        <f>+M_11!E258</f>
        <v>5.0890000000000004</v>
      </c>
      <c r="R218" s="338"/>
      <c r="S218" s="338">
        <f>+M_13!E258</f>
        <v>5.0890000000000004</v>
      </c>
      <c r="T218" s="338"/>
      <c r="U218" s="338">
        <f>+M_15!E258</f>
        <v>5.0890000000000004</v>
      </c>
      <c r="V218" s="338">
        <f>+M_16!E258</f>
        <v>5.0890000000000004</v>
      </c>
      <c r="W218" s="338">
        <f>+M_17!E258</f>
        <v>5.0890000000000004</v>
      </c>
      <c r="X218" s="338">
        <f>+M_18!E258</f>
        <v>5.0890000000000004</v>
      </c>
      <c r="Y218" s="338">
        <f>+M_19!E258</f>
        <v>5.0890000000000004</v>
      </c>
      <c r="Z218" s="338">
        <f>+M_20!E258</f>
        <v>0</v>
      </c>
      <c r="AB218" s="434">
        <f>+E218-'[3]Mtdo-Ppto RP'!$L222</f>
        <v>0.50600000000000023</v>
      </c>
    </row>
    <row r="219" spans="1:28" ht="16.5" x14ac:dyDescent="0.25">
      <c r="A219" s="338">
        <f t="shared" si="35"/>
        <v>6.02</v>
      </c>
      <c r="B219" s="335" t="e">
        <f t="shared" si="34"/>
        <v>#REF!</v>
      </c>
      <c r="C219" s="346" t="s">
        <v>487</v>
      </c>
      <c r="D219" s="337" t="s">
        <v>553</v>
      </c>
      <c r="E219" s="338">
        <f t="shared" si="36"/>
        <v>5.0890000000000004</v>
      </c>
      <c r="F219" s="322"/>
      <c r="G219" s="338">
        <f>+M_01!E259</f>
        <v>0</v>
      </c>
      <c r="H219" s="338">
        <f>+M_02!E259</f>
        <v>0</v>
      </c>
      <c r="I219" s="338">
        <f>+M_03!E259</f>
        <v>0</v>
      </c>
      <c r="J219" s="338"/>
      <c r="K219" s="338"/>
      <c r="L219" s="338">
        <f>+M_06!E259</f>
        <v>0</v>
      </c>
      <c r="M219" s="338">
        <f>+M_07!E259</f>
        <v>0</v>
      </c>
      <c r="N219" s="338">
        <f>+M_08!E259</f>
        <v>0</v>
      </c>
      <c r="O219" s="338">
        <f>+M_09!E259</f>
        <v>0</v>
      </c>
      <c r="P219" s="338">
        <f>+M_10!E259</f>
        <v>0</v>
      </c>
      <c r="Q219" s="338">
        <f>+M_11!E259</f>
        <v>0</v>
      </c>
      <c r="R219" s="338"/>
      <c r="S219" s="338">
        <f>+M_13!E259</f>
        <v>0</v>
      </c>
      <c r="T219" s="338"/>
      <c r="U219" s="338">
        <f>+M_15!E259</f>
        <v>0</v>
      </c>
      <c r="V219" s="338">
        <f>+M_16!E259</f>
        <v>0</v>
      </c>
      <c r="W219" s="338">
        <f>+M_17!E259</f>
        <v>0</v>
      </c>
      <c r="X219" s="338">
        <f>+M_18!E259</f>
        <v>0</v>
      </c>
      <c r="Y219" s="338">
        <f>+M_19!E259</f>
        <v>0</v>
      </c>
      <c r="Z219" s="338">
        <f>+M_20!E259</f>
        <v>5.0890000000000004</v>
      </c>
      <c r="AB219" s="434">
        <f>+E219-'[3]Mtdo-Ppto RP'!$L223</f>
        <v>-0.51099999999999923</v>
      </c>
    </row>
    <row r="220" spans="1:28" ht="16.5" x14ac:dyDescent="0.25">
      <c r="A220" s="338">
        <f t="shared" si="35"/>
        <v>6.0299999999999994</v>
      </c>
      <c r="B220" s="335" t="e">
        <f t="shared" si="34"/>
        <v>#REF!</v>
      </c>
      <c r="C220" s="346" t="s">
        <v>518</v>
      </c>
      <c r="D220" s="337" t="s">
        <v>364</v>
      </c>
      <c r="E220" s="338">
        <f t="shared" si="36"/>
        <v>29</v>
      </c>
      <c r="F220" s="322"/>
      <c r="G220" s="338">
        <f>+M_01!E260</f>
        <v>2</v>
      </c>
      <c r="H220" s="338">
        <f>+M_02!E260</f>
        <v>5</v>
      </c>
      <c r="I220" s="338">
        <f>+M_03!E260</f>
        <v>0</v>
      </c>
      <c r="J220" s="338"/>
      <c r="K220" s="338"/>
      <c r="L220" s="338">
        <f>+M_06!E260</f>
        <v>0</v>
      </c>
      <c r="M220" s="338">
        <f>+M_07!E260</f>
        <v>1</v>
      </c>
      <c r="N220" s="338">
        <f>+M_08!E260</f>
        <v>0</v>
      </c>
      <c r="O220" s="338">
        <f>+M_09!E260</f>
        <v>0</v>
      </c>
      <c r="P220" s="338">
        <f>+M_10!E260</f>
        <v>0</v>
      </c>
      <c r="Q220" s="338">
        <f>+M_11!E260</f>
        <v>0</v>
      </c>
      <c r="R220" s="338"/>
      <c r="S220" s="338">
        <f>+M_13!E260</f>
        <v>1</v>
      </c>
      <c r="T220" s="338"/>
      <c r="U220" s="338">
        <f>+M_15!E260</f>
        <v>0</v>
      </c>
      <c r="V220" s="338">
        <f>+M_16!E260</f>
        <v>2</v>
      </c>
      <c r="W220" s="338">
        <f>+M_17!E260</f>
        <v>1</v>
      </c>
      <c r="X220" s="338">
        <f>+M_18!E260</f>
        <v>12</v>
      </c>
      <c r="Y220" s="338">
        <f>+M_19!E260</f>
        <v>0</v>
      </c>
      <c r="Z220" s="338">
        <f>+M_20!E260</f>
        <v>5</v>
      </c>
      <c r="AB220" s="434">
        <f>+E220-'[3]Mtdo-Ppto RP'!$L224</f>
        <v>1</v>
      </c>
    </row>
    <row r="221" spans="1:28" ht="16.5" x14ac:dyDescent="0.25">
      <c r="A221" s="338">
        <f t="shared" si="35"/>
        <v>6.0399999999999991</v>
      </c>
      <c r="B221" s="335" t="e">
        <f t="shared" si="34"/>
        <v>#REF!</v>
      </c>
      <c r="C221" s="346" t="s">
        <v>519</v>
      </c>
      <c r="D221" s="337" t="s">
        <v>364</v>
      </c>
      <c r="E221" s="338">
        <f t="shared" si="36"/>
        <v>0</v>
      </c>
      <c r="F221" s="322"/>
      <c r="G221" s="338">
        <f>+M_01!E261</f>
        <v>0</v>
      </c>
      <c r="H221" s="338">
        <f>+M_02!E261</f>
        <v>0</v>
      </c>
      <c r="I221" s="338">
        <f>+M_03!E261</f>
        <v>0</v>
      </c>
      <c r="J221" s="338"/>
      <c r="K221" s="338"/>
      <c r="L221" s="338">
        <f>+M_06!E261</f>
        <v>0</v>
      </c>
      <c r="M221" s="338">
        <f>+M_07!E261</f>
        <v>0</v>
      </c>
      <c r="N221" s="338">
        <f>+M_08!E261</f>
        <v>0</v>
      </c>
      <c r="O221" s="338">
        <f>+M_09!E261</f>
        <v>0</v>
      </c>
      <c r="P221" s="338">
        <f>+M_10!E261</f>
        <v>0</v>
      </c>
      <c r="Q221" s="338">
        <f>+M_11!E261</f>
        <v>0</v>
      </c>
      <c r="R221" s="338"/>
      <c r="S221" s="338">
        <f>+M_13!E261</f>
        <v>0</v>
      </c>
      <c r="T221" s="338"/>
      <c r="U221" s="338">
        <f>+M_15!E261</f>
        <v>0</v>
      </c>
      <c r="V221" s="338">
        <f>+M_16!E261</f>
        <v>0</v>
      </c>
      <c r="W221" s="338">
        <f>+M_17!E261</f>
        <v>0</v>
      </c>
      <c r="X221" s="338">
        <f>+M_18!E261</f>
        <v>0</v>
      </c>
      <c r="Y221" s="338">
        <f>+M_19!E261</f>
        <v>0</v>
      </c>
      <c r="Z221" s="338">
        <f>+M_20!E261</f>
        <v>0</v>
      </c>
      <c r="AB221" s="434">
        <f>+E221-'[3]Mtdo-Ppto RP'!$L225</f>
        <v>0</v>
      </c>
    </row>
    <row r="222" spans="1:28" ht="16.5" x14ac:dyDescent="0.25">
      <c r="A222" s="338">
        <f t="shared" si="35"/>
        <v>6.0499999999999989</v>
      </c>
      <c r="B222" s="335" t="e">
        <f t="shared" si="34"/>
        <v>#REF!</v>
      </c>
      <c r="C222" s="346" t="s">
        <v>520</v>
      </c>
      <c r="D222" s="337" t="s">
        <v>364</v>
      </c>
      <c r="E222" s="338">
        <f t="shared" si="36"/>
        <v>15</v>
      </c>
      <c r="F222" s="322"/>
      <c r="G222" s="338">
        <f>+M_01!E262</f>
        <v>1</v>
      </c>
      <c r="H222" s="338">
        <f>+M_02!E262</f>
        <v>1</v>
      </c>
      <c r="I222" s="338">
        <f>+M_03!E262</f>
        <v>1</v>
      </c>
      <c r="J222" s="338"/>
      <c r="K222" s="338"/>
      <c r="L222" s="338">
        <f>+M_06!E262</f>
        <v>1</v>
      </c>
      <c r="M222" s="338">
        <f>+M_07!E262</f>
        <v>1</v>
      </c>
      <c r="N222" s="338">
        <f>+M_08!E262</f>
        <v>1</v>
      </c>
      <c r="O222" s="338">
        <f>+M_09!E262</f>
        <v>0</v>
      </c>
      <c r="P222" s="338">
        <f>+M_10!E262</f>
        <v>1</v>
      </c>
      <c r="Q222" s="338">
        <f>+M_11!E262</f>
        <v>1</v>
      </c>
      <c r="R222" s="338"/>
      <c r="S222" s="338">
        <f>+M_13!E262</f>
        <v>1</v>
      </c>
      <c r="T222" s="338"/>
      <c r="U222" s="338">
        <f>+M_15!E262</f>
        <v>1</v>
      </c>
      <c r="V222" s="338">
        <f>+M_16!E262</f>
        <v>1</v>
      </c>
      <c r="W222" s="338">
        <f>+M_17!E262</f>
        <v>1</v>
      </c>
      <c r="X222" s="338">
        <f>+M_18!E262</f>
        <v>1</v>
      </c>
      <c r="Y222" s="338">
        <f>+M_19!E262</f>
        <v>1</v>
      </c>
      <c r="Z222" s="338">
        <f>+M_20!E262</f>
        <v>1</v>
      </c>
      <c r="AB222" s="434">
        <f>+E222-'[3]Mtdo-Ppto RP'!$L226</f>
        <v>0</v>
      </c>
    </row>
    <row r="223" spans="1:28" ht="16.5" x14ac:dyDescent="0.25">
      <c r="A223" s="338">
        <f t="shared" si="35"/>
        <v>6.0599999999999987</v>
      </c>
      <c r="B223" s="335" t="e">
        <f t="shared" si="34"/>
        <v>#REF!</v>
      </c>
      <c r="C223" s="346" t="s">
        <v>521</v>
      </c>
      <c r="D223" s="337" t="s">
        <v>364</v>
      </c>
      <c r="E223" s="338">
        <f t="shared" si="36"/>
        <v>0</v>
      </c>
      <c r="F223" s="322"/>
      <c r="G223" s="338">
        <f>+M_01!E263</f>
        <v>0</v>
      </c>
      <c r="H223" s="338">
        <f>+M_02!E263</f>
        <v>0</v>
      </c>
      <c r="I223" s="338">
        <f>+M_03!E263</f>
        <v>0</v>
      </c>
      <c r="J223" s="338"/>
      <c r="K223" s="338"/>
      <c r="L223" s="338">
        <f>+M_06!E263</f>
        <v>0</v>
      </c>
      <c r="M223" s="338">
        <f>+M_07!E263</f>
        <v>0</v>
      </c>
      <c r="N223" s="338">
        <f>+M_08!E263</f>
        <v>0</v>
      </c>
      <c r="O223" s="338">
        <f>+M_09!E263</f>
        <v>0</v>
      </c>
      <c r="P223" s="338">
        <f>+M_10!E263</f>
        <v>0</v>
      </c>
      <c r="Q223" s="338">
        <f>+M_11!E263</f>
        <v>0</v>
      </c>
      <c r="R223" s="338"/>
      <c r="S223" s="338">
        <f>+M_13!E263</f>
        <v>0</v>
      </c>
      <c r="T223" s="338"/>
      <c r="U223" s="338">
        <f>+M_15!E263</f>
        <v>0</v>
      </c>
      <c r="V223" s="338">
        <f>+M_16!E263</f>
        <v>0</v>
      </c>
      <c r="W223" s="338">
        <f>+M_17!E263</f>
        <v>0</v>
      </c>
      <c r="X223" s="338">
        <f>+M_18!E263</f>
        <v>0</v>
      </c>
      <c r="Y223" s="338">
        <f>+M_19!E263</f>
        <v>0</v>
      </c>
      <c r="Z223" s="338">
        <f>+M_20!E263</f>
        <v>0</v>
      </c>
      <c r="AB223" s="434">
        <f>+E223-'[3]Mtdo-Ppto RP'!$L227</f>
        <v>0</v>
      </c>
    </row>
    <row r="224" spans="1:28" ht="16.5" x14ac:dyDescent="0.25">
      <c r="A224" s="338">
        <f t="shared" si="35"/>
        <v>6.0699999999999985</v>
      </c>
      <c r="B224" s="335" t="e">
        <f t="shared" si="34"/>
        <v>#REF!</v>
      </c>
      <c r="C224" s="346" t="s">
        <v>522</v>
      </c>
      <c r="D224" s="337" t="s">
        <v>553</v>
      </c>
      <c r="E224" s="338">
        <f t="shared" si="36"/>
        <v>72.375000000000014</v>
      </c>
      <c r="F224" s="322"/>
      <c r="G224" s="338">
        <f>+M_01!E264</f>
        <v>4.8250000000000002</v>
      </c>
      <c r="H224" s="338">
        <f>+M_02!E264</f>
        <v>4.8250000000000002</v>
      </c>
      <c r="I224" s="338">
        <f>+M_03!E264</f>
        <v>4.8250000000000002</v>
      </c>
      <c r="J224" s="338"/>
      <c r="K224" s="338"/>
      <c r="L224" s="338">
        <f>+M_06!E264</f>
        <v>4.8250000000000002</v>
      </c>
      <c r="M224" s="338">
        <f>+M_07!E264</f>
        <v>4.8250000000000002</v>
      </c>
      <c r="N224" s="338">
        <f>+M_08!E264</f>
        <v>4.8250000000000002</v>
      </c>
      <c r="O224" s="338">
        <f>+M_09!E264</f>
        <v>0</v>
      </c>
      <c r="P224" s="338">
        <f>+M_10!E264</f>
        <v>4.8250000000000002</v>
      </c>
      <c r="Q224" s="338">
        <f>+M_11!E264</f>
        <v>4.8250000000000002</v>
      </c>
      <c r="R224" s="338"/>
      <c r="S224" s="338">
        <f>+M_13!E264</f>
        <v>4.8250000000000002</v>
      </c>
      <c r="T224" s="338"/>
      <c r="U224" s="338">
        <f>+M_15!E264</f>
        <v>4.8250000000000002</v>
      </c>
      <c r="V224" s="338">
        <f>+M_16!E264</f>
        <v>4.8250000000000002</v>
      </c>
      <c r="W224" s="338">
        <f>+M_17!E264</f>
        <v>4.8250000000000002</v>
      </c>
      <c r="X224" s="338">
        <f>+M_18!E264</f>
        <v>4.8250000000000002</v>
      </c>
      <c r="Y224" s="338">
        <f>+M_19!E264</f>
        <v>4.8250000000000002</v>
      </c>
      <c r="Z224" s="338">
        <f>+M_20!E264</f>
        <v>4.8250000000000002</v>
      </c>
      <c r="AB224" s="434">
        <f>+E224-'[3]Mtdo-Ppto RP'!$L228</f>
        <v>-4.9999999999812417E-3</v>
      </c>
    </row>
    <row r="225" spans="1:28" ht="16.5" x14ac:dyDescent="0.25">
      <c r="A225" s="338"/>
      <c r="B225" s="335" t="e">
        <f t="shared" si="34"/>
        <v>#REF!</v>
      </c>
      <c r="C225" s="346"/>
      <c r="D225" s="337"/>
      <c r="E225" s="337"/>
      <c r="F225" s="322"/>
      <c r="G225" s="338">
        <f>+M_01!E265</f>
        <v>0</v>
      </c>
      <c r="H225" s="338">
        <f>+M_02!E265</f>
        <v>0</v>
      </c>
      <c r="I225" s="338">
        <f>+M_03!E265</f>
        <v>0</v>
      </c>
      <c r="J225" s="338"/>
      <c r="K225" s="338"/>
      <c r="L225" s="338">
        <f>+M_06!E265</f>
        <v>0</v>
      </c>
      <c r="M225" s="338">
        <f>+M_07!E265</f>
        <v>0</v>
      </c>
      <c r="N225" s="338">
        <f>+M_08!E265</f>
        <v>0</v>
      </c>
      <c r="O225" s="338">
        <f>+M_09!E265</f>
        <v>0</v>
      </c>
      <c r="P225" s="338">
        <f>+M_10!E265</f>
        <v>0</v>
      </c>
      <c r="Q225" s="338">
        <f>+M_11!E265</f>
        <v>0</v>
      </c>
      <c r="R225" s="338"/>
      <c r="S225" s="338">
        <f>+M_13!E265</f>
        <v>0</v>
      </c>
      <c r="T225" s="338"/>
      <c r="U225" s="338">
        <f>+M_15!E265</f>
        <v>0</v>
      </c>
      <c r="V225" s="338">
        <f>+M_16!E265</f>
        <v>0</v>
      </c>
      <c r="W225" s="338">
        <f>+M_17!E265</f>
        <v>0</v>
      </c>
      <c r="X225" s="338">
        <f>+M_18!E265</f>
        <v>0</v>
      </c>
      <c r="Y225" s="338">
        <f>+M_19!E265</f>
        <v>0</v>
      </c>
      <c r="Z225" s="338">
        <f>+M_20!E265</f>
        <v>0</v>
      </c>
      <c r="AB225" s="434" t="e">
        <f>+E225-'[3]Mtdo-Ppto RP'!$L229</f>
        <v>#REF!</v>
      </c>
    </row>
    <row r="226" spans="1:28" ht="16.5" x14ac:dyDescent="0.25">
      <c r="A226" s="353">
        <f>1+A217</f>
        <v>7</v>
      </c>
      <c r="B226" s="354" t="e">
        <f t="shared" si="34"/>
        <v>#REF!</v>
      </c>
      <c r="C226" s="355" t="s">
        <v>523</v>
      </c>
      <c r="D226" s="356"/>
      <c r="E226" s="356"/>
      <c r="F226" s="328"/>
      <c r="G226" s="357">
        <f>+M_01!E266</f>
        <v>0</v>
      </c>
      <c r="H226" s="357">
        <f>+M_02!E266</f>
        <v>0</v>
      </c>
      <c r="I226" s="357">
        <f>+M_03!E266</f>
        <v>0</v>
      </c>
      <c r="J226" s="357"/>
      <c r="K226" s="357"/>
      <c r="L226" s="357">
        <f>+M_06!E266</f>
        <v>0</v>
      </c>
      <c r="M226" s="357">
        <f>+M_07!E266</f>
        <v>0</v>
      </c>
      <c r="N226" s="357">
        <f>+M_08!E266</f>
        <v>0</v>
      </c>
      <c r="O226" s="357">
        <f>+M_09!E266</f>
        <v>0</v>
      </c>
      <c r="P226" s="357">
        <f>+M_10!E266</f>
        <v>0</v>
      </c>
      <c r="Q226" s="357">
        <f>+M_11!E266</f>
        <v>0</v>
      </c>
      <c r="R226" s="357"/>
      <c r="S226" s="357">
        <f>+M_13!E266</f>
        <v>0</v>
      </c>
      <c r="T226" s="357"/>
      <c r="U226" s="357">
        <f>+M_15!E266</f>
        <v>0</v>
      </c>
      <c r="V226" s="357">
        <f>+M_16!E266</f>
        <v>0</v>
      </c>
      <c r="W226" s="357">
        <f>+M_17!E266</f>
        <v>0</v>
      </c>
      <c r="X226" s="357">
        <f>+M_18!E266</f>
        <v>0</v>
      </c>
      <c r="Y226" s="357">
        <f>+M_19!E266</f>
        <v>0</v>
      </c>
      <c r="Z226" s="357">
        <f>+M_20!E266</f>
        <v>0</v>
      </c>
      <c r="AB226" s="434" t="e">
        <f>+E226-'[3]Mtdo-Ppto RP'!$L230</f>
        <v>#REF!</v>
      </c>
    </row>
    <row r="227" spans="1:28" ht="16.5" x14ac:dyDescent="0.25">
      <c r="A227" s="338">
        <f t="shared" ref="A227:A228" si="37">+A226+0.01</f>
        <v>7.01</v>
      </c>
      <c r="B227" s="335" t="e">
        <f t="shared" si="34"/>
        <v>#REF!</v>
      </c>
      <c r="C227" s="346" t="s">
        <v>524</v>
      </c>
      <c r="D227" s="337" t="s">
        <v>452</v>
      </c>
      <c r="E227" s="338">
        <f>+ROUNDUP(SUM(G227:Z227),0)</f>
        <v>15</v>
      </c>
      <c r="F227" s="322"/>
      <c r="G227" s="338">
        <f>+M_01!E267</f>
        <v>1</v>
      </c>
      <c r="H227" s="338">
        <f>+M_02!E267</f>
        <v>1</v>
      </c>
      <c r="I227" s="338">
        <f>+M_03!E267</f>
        <v>1</v>
      </c>
      <c r="J227" s="338"/>
      <c r="K227" s="338"/>
      <c r="L227" s="338">
        <f>+M_06!E267</f>
        <v>1</v>
      </c>
      <c r="M227" s="338">
        <f>+M_07!E267</f>
        <v>1</v>
      </c>
      <c r="N227" s="338">
        <f>+M_08!E267</f>
        <v>1</v>
      </c>
      <c r="O227" s="338">
        <f>+M_09!E267</f>
        <v>0</v>
      </c>
      <c r="P227" s="338">
        <f>+M_10!E267</f>
        <v>1</v>
      </c>
      <c r="Q227" s="338">
        <f>+M_11!E267</f>
        <v>1</v>
      </c>
      <c r="R227" s="338"/>
      <c r="S227" s="338">
        <f>+M_13!E267</f>
        <v>1</v>
      </c>
      <c r="T227" s="338"/>
      <c r="U227" s="338">
        <f>+M_15!E267</f>
        <v>1</v>
      </c>
      <c r="V227" s="338">
        <f>+M_16!E267</f>
        <v>1</v>
      </c>
      <c r="W227" s="338">
        <f>+M_17!E267</f>
        <v>1</v>
      </c>
      <c r="X227" s="338">
        <f>+M_18!E267</f>
        <v>1</v>
      </c>
      <c r="Y227" s="338">
        <f>+M_19!E267</f>
        <v>1</v>
      </c>
      <c r="Z227" s="338">
        <f>+M_20!E267</f>
        <v>1</v>
      </c>
      <c r="AB227" s="434">
        <f>+E227-'[3]Mtdo-Ppto RP'!$L231</f>
        <v>0</v>
      </c>
    </row>
    <row r="228" spans="1:28" ht="16.5" x14ac:dyDescent="0.25">
      <c r="A228" s="338">
        <f t="shared" si="37"/>
        <v>7.02</v>
      </c>
      <c r="B228" s="335" t="e">
        <f t="shared" si="34"/>
        <v>#REF!</v>
      </c>
      <c r="C228" s="346" t="s">
        <v>525</v>
      </c>
      <c r="D228" s="337" t="s">
        <v>452</v>
      </c>
      <c r="E228" s="338">
        <f>+ROUNDUP(SUM(G228:Z228),0)</f>
        <v>15</v>
      </c>
      <c r="F228" s="322"/>
      <c r="G228" s="338">
        <f>+M_01!E268</f>
        <v>1</v>
      </c>
      <c r="H228" s="338">
        <f>+M_02!E268</f>
        <v>1</v>
      </c>
      <c r="I228" s="338">
        <f>+M_03!E268</f>
        <v>1</v>
      </c>
      <c r="J228" s="338"/>
      <c r="K228" s="338"/>
      <c r="L228" s="338">
        <f>+M_06!E268</f>
        <v>1</v>
      </c>
      <c r="M228" s="338">
        <f>+M_07!E268</f>
        <v>1</v>
      </c>
      <c r="N228" s="338">
        <f>+M_08!E268</f>
        <v>1</v>
      </c>
      <c r="O228" s="338">
        <f>+M_09!E268</f>
        <v>0</v>
      </c>
      <c r="P228" s="338">
        <f>+M_10!E268</f>
        <v>1</v>
      </c>
      <c r="Q228" s="338">
        <f>+M_11!E268</f>
        <v>1</v>
      </c>
      <c r="R228" s="338"/>
      <c r="S228" s="338">
        <f>+M_13!E268</f>
        <v>1</v>
      </c>
      <c r="T228" s="338"/>
      <c r="U228" s="338">
        <f>+M_15!E268</f>
        <v>1</v>
      </c>
      <c r="V228" s="338">
        <f>+M_16!E268</f>
        <v>1</v>
      </c>
      <c r="W228" s="338">
        <f>+M_17!E268</f>
        <v>1</v>
      </c>
      <c r="X228" s="338">
        <f>+M_18!E268</f>
        <v>1</v>
      </c>
      <c r="Y228" s="338">
        <f>+M_19!E268</f>
        <v>1</v>
      </c>
      <c r="Z228" s="338">
        <f>+M_20!E268</f>
        <v>1</v>
      </c>
      <c r="AB228" s="434">
        <f>+E228-'[3]Mtdo-Ppto RP'!$L232</f>
        <v>0</v>
      </c>
    </row>
    <row r="229" spans="1:28" ht="16.5" x14ac:dyDescent="0.25">
      <c r="A229" s="363"/>
      <c r="B229" s="367" t="e">
        <f t="shared" si="34"/>
        <v>#REF!</v>
      </c>
      <c r="C229" s="370"/>
      <c r="D229" s="365"/>
      <c r="E229" s="365"/>
      <c r="F229" s="322"/>
      <c r="G229" s="366">
        <f>+M_01!E269</f>
        <v>0</v>
      </c>
      <c r="H229" s="366">
        <f>+M_02!E269</f>
        <v>0</v>
      </c>
      <c r="I229" s="366">
        <f>+M_03!E269</f>
        <v>0</v>
      </c>
      <c r="J229" s="366"/>
      <c r="K229" s="366"/>
      <c r="L229" s="366">
        <f>+M_06!E269</f>
        <v>0</v>
      </c>
      <c r="M229" s="366">
        <f>+M_07!E269</f>
        <v>0</v>
      </c>
      <c r="N229" s="366">
        <f>+M_08!E269</f>
        <v>0</v>
      </c>
      <c r="O229" s="366">
        <f>+M_09!E269</f>
        <v>0</v>
      </c>
      <c r="P229" s="366">
        <f>+M_10!E269</f>
        <v>0</v>
      </c>
      <c r="Q229" s="366">
        <f>+M_11!E269</f>
        <v>0</v>
      </c>
      <c r="R229" s="366"/>
      <c r="S229" s="366">
        <f>+M_13!E269</f>
        <v>0</v>
      </c>
      <c r="T229" s="366"/>
      <c r="U229" s="366">
        <f>+M_15!E269</f>
        <v>0</v>
      </c>
      <c r="V229" s="366">
        <f>+M_16!E269</f>
        <v>0</v>
      </c>
      <c r="W229" s="366">
        <f>+M_17!E269</f>
        <v>0</v>
      </c>
      <c r="X229" s="366">
        <f>+M_18!E269</f>
        <v>0</v>
      </c>
      <c r="Y229" s="366">
        <f>+M_19!E269</f>
        <v>0</v>
      </c>
      <c r="Z229" s="366">
        <f>+M_20!E269</f>
        <v>0</v>
      </c>
    </row>
    <row r="230" spans="1:28" ht="16.5" x14ac:dyDescent="0.25">
      <c r="A230" s="371"/>
      <c r="B230" s="372"/>
      <c r="C230" s="373"/>
      <c r="D230" s="374"/>
      <c r="E230" s="374"/>
      <c r="F230" s="322"/>
      <c r="G230" s="374"/>
      <c r="H230" s="374"/>
      <c r="I230" s="374"/>
      <c r="J230" s="374"/>
      <c r="K230" s="374"/>
      <c r="L230" s="374"/>
      <c r="M230" s="374"/>
      <c r="N230" s="374"/>
      <c r="O230" s="374"/>
      <c r="P230" s="374"/>
      <c r="Q230" s="374"/>
      <c r="R230" s="374"/>
      <c r="S230" s="374"/>
      <c r="T230" s="374"/>
      <c r="U230" s="374"/>
      <c r="V230" s="374"/>
      <c r="W230" s="374"/>
      <c r="X230" s="374"/>
      <c r="Y230" s="374"/>
      <c r="Z230" s="374"/>
    </row>
    <row r="237" spans="1:28" x14ac:dyDescent="0.25">
      <c r="E237" s="434">
        <f t="shared" ref="E237:Z237" si="38">+SUM(E21:E22)-SUM(E180:E181)</f>
        <v>0</v>
      </c>
      <c r="F237" s="434">
        <f t="shared" si="38"/>
        <v>0</v>
      </c>
      <c r="G237" s="434">
        <f t="shared" si="38"/>
        <v>0</v>
      </c>
      <c r="H237" s="434">
        <f t="shared" si="38"/>
        <v>0</v>
      </c>
      <c r="I237" s="434">
        <f t="shared" si="38"/>
        <v>0</v>
      </c>
      <c r="J237" s="434">
        <f t="shared" si="38"/>
        <v>0</v>
      </c>
      <c r="K237" s="434">
        <f t="shared" si="38"/>
        <v>0</v>
      </c>
      <c r="L237" s="434">
        <f t="shared" si="38"/>
        <v>0</v>
      </c>
      <c r="M237" s="434">
        <f t="shared" si="38"/>
        <v>0</v>
      </c>
      <c r="N237" s="434">
        <f t="shared" si="38"/>
        <v>0</v>
      </c>
      <c r="O237" s="434">
        <f t="shared" si="38"/>
        <v>0</v>
      </c>
      <c r="P237" s="434">
        <f t="shared" si="38"/>
        <v>0</v>
      </c>
      <c r="Q237" s="434">
        <f t="shared" si="38"/>
        <v>0</v>
      </c>
      <c r="R237" s="434">
        <f t="shared" si="38"/>
        <v>0</v>
      </c>
      <c r="S237" s="434">
        <f t="shared" si="38"/>
        <v>0</v>
      </c>
      <c r="T237" s="434">
        <f t="shared" si="38"/>
        <v>0</v>
      </c>
      <c r="U237" s="434">
        <f t="shared" si="38"/>
        <v>0</v>
      </c>
      <c r="V237" s="434">
        <f t="shared" si="38"/>
        <v>0</v>
      </c>
      <c r="W237" s="434">
        <f t="shared" si="38"/>
        <v>0</v>
      </c>
      <c r="X237" s="434">
        <f t="shared" si="38"/>
        <v>0</v>
      </c>
      <c r="Y237" s="434">
        <f t="shared" si="38"/>
        <v>0</v>
      </c>
      <c r="Z237" s="434">
        <f t="shared" si="38"/>
        <v>0</v>
      </c>
    </row>
  </sheetData>
  <mergeCells count="20">
    <mergeCell ref="Q2:Q9"/>
    <mergeCell ref="G2:G9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X2:X9"/>
    <mergeCell ref="Y2:Y9"/>
    <mergeCell ref="Z2:Z9"/>
    <mergeCell ref="R2:R9"/>
    <mergeCell ref="S2:S9"/>
    <mergeCell ref="T2:T9"/>
    <mergeCell ref="U2:U9"/>
    <mergeCell ref="V2:V9"/>
    <mergeCell ref="W2:W9"/>
  </mergeCells>
  <pageMargins left="0.7" right="0.7" top="0.75" bottom="0.75" header="0.3" footer="0.3"/>
  <pageSetup scale="22" orientation="portrait" horizontalDpi="1200" verticalDpi="1200" r:id="rId1"/>
  <rowBreaks count="1" manualBreakCount="1">
    <brk id="193" max="2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2ECF-B6EE-41D6-832F-D4E769834A6E}">
  <sheetPr>
    <tabColor rgb="FF92D050"/>
  </sheetPr>
  <dimension ref="A1:AJ270"/>
  <sheetViews>
    <sheetView view="pageBreakPreview" topLeftCell="B196" zoomScale="80" zoomScaleNormal="80" zoomScaleSheetLayoutView="80" workbookViewId="0">
      <selection activeCell="G220" sqref="G220:AJ220"/>
    </sheetView>
  </sheetViews>
  <sheetFormatPr baseColWidth="10" defaultRowHeight="15" x14ac:dyDescent="0.25"/>
  <cols>
    <col min="2" max="2" width="5" customWidth="1"/>
    <col min="3" max="3" width="81.7109375" customWidth="1"/>
    <col min="6" max="6" width="14.7109375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Y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ref="Z1:AH1" si="1">+Y1+1</f>
        <v>20</v>
      </c>
      <c r="AA1">
        <f t="shared" si="1"/>
        <v>21</v>
      </c>
      <c r="AB1">
        <f t="shared" si="1"/>
        <v>22</v>
      </c>
      <c r="AC1">
        <f t="shared" si="1"/>
        <v>23</v>
      </c>
      <c r="AD1">
        <f t="shared" si="1"/>
        <v>24</v>
      </c>
      <c r="AE1">
        <f t="shared" si="1"/>
        <v>25</v>
      </c>
      <c r="AF1">
        <f t="shared" si="1"/>
        <v>26</v>
      </c>
      <c r="AG1">
        <f t="shared" si="1"/>
        <v>27</v>
      </c>
      <c r="AH1">
        <f t="shared" si="1"/>
        <v>28</v>
      </c>
      <c r="AI1">
        <f t="shared" ref="AI1:AJ1" si="2">+AH1+1</f>
        <v>29</v>
      </c>
      <c r="AJ1">
        <f t="shared" si="2"/>
        <v>30</v>
      </c>
    </row>
    <row r="2" spans="3:36" x14ac:dyDescent="0.25">
      <c r="C2" s="474" t="s">
        <v>4</v>
      </c>
      <c r="D2" s="475"/>
      <c r="E2" s="476"/>
      <c r="G2" s="254" t="str">
        <f t="array" ref="G2:AJ30">+TRANSPOSE(P_01!B13:AD42)</f>
        <v>0</v>
      </c>
      <c r="H2" s="255">
        <v>1</v>
      </c>
      <c r="I2" s="255">
        <v>2</v>
      </c>
      <c r="J2" s="255">
        <v>3</v>
      </c>
      <c r="K2" s="255">
        <v>0</v>
      </c>
      <c r="L2" s="255">
        <v>0</v>
      </c>
      <c r="M2" s="255">
        <v>0</v>
      </c>
      <c r="N2" s="255">
        <v>0</v>
      </c>
      <c r="O2" s="255">
        <v>0</v>
      </c>
      <c r="P2" s="255">
        <v>0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7" t="str">
        <v>-</v>
      </c>
      <c r="H3" s="258" t="str">
        <v>TS-0</v>
      </c>
      <c r="I3" s="258" t="str">
        <v>TS-0</v>
      </c>
      <c r="J3" s="258" t="str">
        <v>PS1-0</v>
      </c>
      <c r="K3" s="258" t="str">
        <v>-</v>
      </c>
      <c r="L3" s="258" t="str">
        <v>-</v>
      </c>
      <c r="M3" s="258" t="str">
        <v>-</v>
      </c>
      <c r="N3" s="258" t="str">
        <v>-</v>
      </c>
      <c r="O3" s="258" t="str">
        <v>-</v>
      </c>
      <c r="P3" s="258" t="str">
        <v>-</v>
      </c>
      <c r="Q3" s="258" t="str">
        <v>-</v>
      </c>
      <c r="R3" s="258" t="str">
        <v>-</v>
      </c>
      <c r="S3" s="258" t="str">
        <v>-</v>
      </c>
      <c r="T3" s="258" t="str">
        <v>-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7" t="str">
        <v>DS-0</v>
      </c>
      <c r="H4" s="258" t="str">
        <v>-</v>
      </c>
      <c r="I4" s="258" t="str">
        <v>-</v>
      </c>
      <c r="J4" s="258" t="str">
        <v>SMM-2P</v>
      </c>
      <c r="K4" s="258" t="str">
        <v>-</v>
      </c>
      <c r="L4" s="258" t="str">
        <v>-</v>
      </c>
      <c r="M4" s="258" t="str">
        <v>-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-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-</v>
      </c>
      <c r="I5" s="258" t="str">
        <v>-</v>
      </c>
      <c r="J5" s="258" t="str">
        <v>2A-K</v>
      </c>
      <c r="K5" s="258" t="str">
        <v>-</v>
      </c>
      <c r="L5" s="258" t="str">
        <v>-</v>
      </c>
      <c r="M5" s="258" t="str">
        <v>-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-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-</v>
      </c>
      <c r="I6" s="258" t="str">
        <v>-</v>
      </c>
      <c r="J6" s="258" t="str">
        <v>01</v>
      </c>
      <c r="K6" s="258" t="str">
        <v>-</v>
      </c>
      <c r="L6" s="258" t="str">
        <v>-</v>
      </c>
      <c r="M6" s="258" t="str">
        <v>-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-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-</v>
      </c>
      <c r="I7" s="258" t="str">
        <v>-</v>
      </c>
      <c r="J7" s="258" t="str">
        <v>5kVA-1ø-13,2kV</v>
      </c>
      <c r="K7" s="258" t="str">
        <v>-</v>
      </c>
      <c r="L7" s="258" t="str">
        <v>-</v>
      </c>
      <c r="M7" s="258" t="str">
        <v>-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-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 t="str">
        <v>-</v>
      </c>
      <c r="I8" s="258" t="str">
        <v>-</v>
      </c>
      <c r="J8" s="258">
        <v>5</v>
      </c>
      <c r="K8" s="258" t="str">
        <v>-</v>
      </c>
      <c r="L8" s="258" t="str">
        <v>-</v>
      </c>
      <c r="M8" s="258" t="str">
        <v>-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 t="str">
        <v>-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1</v>
      </c>
      <c r="I9" s="258">
        <v>1</v>
      </c>
      <c r="J9" s="258">
        <v>1</v>
      </c>
      <c r="K9" s="258">
        <v>0</v>
      </c>
      <c r="L9" s="258">
        <v>0</v>
      </c>
      <c r="M9" s="258">
        <v>0</v>
      </c>
      <c r="N9" s="258">
        <v>0</v>
      </c>
      <c r="O9" s="258">
        <v>0</v>
      </c>
      <c r="P9" s="258">
        <v>0</v>
      </c>
      <c r="Q9" s="258">
        <v>0</v>
      </c>
      <c r="R9" s="258">
        <v>0</v>
      </c>
      <c r="S9" s="258">
        <v>0</v>
      </c>
      <c r="T9" s="258">
        <v>0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CAC</v>
      </c>
      <c r="I10" s="258" t="str">
        <v>CAC</v>
      </c>
      <c r="J10" s="258" t="str">
        <v>CAC</v>
      </c>
      <c r="K10" s="258" t="str">
        <v>-</v>
      </c>
      <c r="L10" s="258" t="str">
        <v>-</v>
      </c>
      <c r="M10" s="258" t="str">
        <v>-</v>
      </c>
      <c r="N10" s="258" t="str">
        <v>-</v>
      </c>
      <c r="O10" s="258" t="str">
        <v>-</v>
      </c>
      <c r="P10" s="258" t="str">
        <v>-</v>
      </c>
      <c r="Q10" s="258" t="str">
        <v>-</v>
      </c>
      <c r="R10" s="258" t="str">
        <v>-</v>
      </c>
      <c r="S10" s="258" t="str">
        <v>-</v>
      </c>
      <c r="T10" s="258" t="str">
        <v>-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12/300</v>
      </c>
      <c r="I11" s="258" t="str">
        <v>12/300</v>
      </c>
      <c r="J11" s="258" t="str">
        <v>12/300</v>
      </c>
      <c r="K11" s="258" t="str">
        <v>-</v>
      </c>
      <c r="L11" s="258" t="str">
        <v>-</v>
      </c>
      <c r="M11" s="258" t="str">
        <v>-</v>
      </c>
      <c r="N11" s="258" t="str">
        <v>-</v>
      </c>
      <c r="O11" s="258" t="str">
        <v>-</v>
      </c>
      <c r="P11" s="258" t="str">
        <v>-</v>
      </c>
      <c r="Q11" s="258" t="str">
        <v>-</v>
      </c>
      <c r="R11" s="258" t="str">
        <v>-</v>
      </c>
      <c r="S11" s="258" t="str">
        <v>-</v>
      </c>
      <c r="T11" s="258" t="str">
        <v>-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22.2</v>
      </c>
      <c r="I12" s="258">
        <v>45.3</v>
      </c>
      <c r="J12" s="258">
        <v>29.8</v>
      </c>
      <c r="K12" s="258" t="str">
        <v>-</v>
      </c>
      <c r="L12" s="258" t="str">
        <v>-</v>
      </c>
      <c r="M12" s="258" t="str">
        <v>-</v>
      </c>
      <c r="N12" s="258" t="str">
        <v>-</v>
      </c>
      <c r="O12" s="258" t="str">
        <v>-</v>
      </c>
      <c r="P12" s="258" t="str">
        <v>-</v>
      </c>
      <c r="Q12" s="258" t="str">
        <v>-</v>
      </c>
      <c r="R12" s="258" t="str">
        <v>-</v>
      </c>
      <c r="S12" s="258" t="str">
        <v>-</v>
      </c>
      <c r="T12" s="258" t="str">
        <v>-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35 mm² AAAC</v>
      </c>
      <c r="J13" s="258" t="str">
        <v>35 mm² AAAC</v>
      </c>
      <c r="K13" s="258" t="str">
        <v>-</v>
      </c>
      <c r="L13" s="258" t="str">
        <v>-</v>
      </c>
      <c r="M13" s="258" t="str">
        <v>-</v>
      </c>
      <c r="N13" s="258" t="str">
        <v>-</v>
      </c>
      <c r="O13" s="258" t="str">
        <v>-</v>
      </c>
      <c r="P13" s="258" t="str">
        <v>-</v>
      </c>
      <c r="Q13" s="258" t="str">
        <v>-</v>
      </c>
      <c r="R13" s="258" t="str">
        <v>-</v>
      </c>
      <c r="S13" s="258" t="str">
        <v>-</v>
      </c>
      <c r="T13" s="258" t="str">
        <v>-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1</v>
      </c>
      <c r="H14" s="258">
        <v>1</v>
      </c>
      <c r="I14" s="258">
        <v>1</v>
      </c>
      <c r="J14" s="258">
        <v>1</v>
      </c>
      <c r="K14" s="258" t="str">
        <v>-</v>
      </c>
      <c r="L14" s="258" t="str">
        <v>-</v>
      </c>
      <c r="M14" s="258" t="str">
        <v>-</v>
      </c>
      <c r="N14" s="258" t="str">
        <v>-</v>
      </c>
      <c r="O14" s="258" t="str">
        <v>-</v>
      </c>
      <c r="P14" s="258" t="str">
        <v>-</v>
      </c>
      <c r="Q14" s="258" t="str">
        <v>-</v>
      </c>
      <c r="R14" s="258" t="str">
        <v>-</v>
      </c>
      <c r="S14" s="258" t="str">
        <v>-</v>
      </c>
      <c r="T14" s="258" t="str">
        <v>-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1</v>
      </c>
      <c r="I15" s="258">
        <v>1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PAT-1C</v>
      </c>
      <c r="I19" s="258" t="str">
        <v>PAT-1C</v>
      </c>
      <c r="J19" s="258" t="str">
        <v>PAT-3</v>
      </c>
      <c r="K19" s="258" t="str">
        <v>-</v>
      </c>
      <c r="L19" s="258" t="str">
        <v>-</v>
      </c>
      <c r="M19" s="258" t="str">
        <v>-</v>
      </c>
      <c r="N19" s="258" t="str">
        <v>-</v>
      </c>
      <c r="O19" s="258" t="str">
        <v>-</v>
      </c>
      <c r="P19" s="258" t="str">
        <v>-</v>
      </c>
      <c r="Q19" s="258" t="str">
        <v>-</v>
      </c>
      <c r="R19" s="258" t="str">
        <v>-</v>
      </c>
      <c r="S19" s="258" t="str">
        <v>-</v>
      </c>
      <c r="T19" s="258" t="str">
        <v>-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CI-C</v>
      </c>
      <c r="I20" s="258" t="str">
        <v>CI-C</v>
      </c>
      <c r="J20" s="258" t="str">
        <v>CI-C</v>
      </c>
      <c r="K20" s="258" t="str">
        <v>-</v>
      </c>
      <c r="L20" s="258" t="str">
        <v>-</v>
      </c>
      <c r="M20" s="258" t="str">
        <v>-</v>
      </c>
      <c r="N20" s="258" t="str">
        <v>-</v>
      </c>
      <c r="O20" s="258" t="str">
        <v>-</v>
      </c>
      <c r="P20" s="258" t="str">
        <v>-</v>
      </c>
      <c r="Q20" s="258" t="str">
        <v>-</v>
      </c>
      <c r="R20" s="258" t="str">
        <v>-</v>
      </c>
      <c r="S20" s="258" t="str">
        <v>-</v>
      </c>
      <c r="T20" s="258" t="str">
        <v>-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SI</v>
      </c>
      <c r="H21" s="258" t="str">
        <v>SI</v>
      </c>
      <c r="I21" s="258" t="str">
        <v>SI</v>
      </c>
      <c r="J21" s="258" t="str">
        <v>SI</v>
      </c>
      <c r="K21" s="258" t="str">
        <v>-</v>
      </c>
      <c r="L21" s="258" t="str">
        <v>-</v>
      </c>
      <c r="M21" s="258" t="str">
        <v>-</v>
      </c>
      <c r="N21" s="258" t="str">
        <v>-</v>
      </c>
      <c r="O21" s="258" t="str">
        <v>-</v>
      </c>
      <c r="P21" s="258" t="str">
        <v>-</v>
      </c>
      <c r="Q21" s="258" t="str">
        <v>-</v>
      </c>
      <c r="R21" s="258" t="str">
        <v>-</v>
      </c>
      <c r="S21" s="258" t="str">
        <v>-</v>
      </c>
      <c r="T21" s="258" t="str">
        <v>-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>
        <v>0</v>
      </c>
      <c r="J22" s="258">
        <v>0</v>
      </c>
      <c r="K22" s="258" t="str">
        <v>-</v>
      </c>
      <c r="L22" s="258" t="str">
        <v>-</v>
      </c>
      <c r="M22" s="258" t="str">
        <v>-</v>
      </c>
      <c r="N22" s="258" t="str">
        <v>-</v>
      </c>
      <c r="O22" s="258" t="str">
        <v>-</v>
      </c>
      <c r="P22" s="258" t="str">
        <v>-</v>
      </c>
      <c r="Q22" s="258" t="str">
        <v>-</v>
      </c>
      <c r="R22" s="258" t="str">
        <v>-</v>
      </c>
      <c r="S22" s="258" t="str">
        <v>-</v>
      </c>
      <c r="T22" s="258" t="str">
        <v>-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174368.64</v>
      </c>
      <c r="H23" s="258" t="str">
        <v>174390.7176</v>
      </c>
      <c r="I23" s="258" t="str">
        <v>174434.0564</v>
      </c>
      <c r="J23" s="258" t="str">
        <v>174461.1523</v>
      </c>
      <c r="K23" s="258" t="str">
        <v>-</v>
      </c>
      <c r="L23" s="258" t="str">
        <v>-</v>
      </c>
      <c r="M23" s="258" t="str">
        <v>-</v>
      </c>
      <c r="N23" s="258" t="str">
        <v>-</v>
      </c>
      <c r="O23" s="258" t="str">
        <v>-</v>
      </c>
      <c r="P23" s="258" t="str">
        <v>-</v>
      </c>
      <c r="Q23" s="258" t="str">
        <v>-</v>
      </c>
      <c r="R23" s="258" t="str">
        <v>-</v>
      </c>
      <c r="S23" s="258" t="str">
        <v>-</v>
      </c>
      <c r="T23" s="258" t="str">
        <v>-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8980122.95</v>
      </c>
      <c r="H24" s="258" t="str">
        <v>8980123.4154</v>
      </c>
      <c r="I24" s="258" t="str">
        <v>8980110.6284</v>
      </c>
      <c r="J24" s="258" t="str">
        <v>8980123.1393</v>
      </c>
      <c r="K24" s="258" t="str">
        <v>-</v>
      </c>
      <c r="L24" s="258" t="str">
        <v>-</v>
      </c>
      <c r="M24" s="258" t="str">
        <v>-</v>
      </c>
      <c r="N24" s="258" t="str">
        <v>-</v>
      </c>
      <c r="O24" s="258" t="str">
        <v>-</v>
      </c>
      <c r="P24" s="258" t="str">
        <v>-</v>
      </c>
      <c r="Q24" s="258" t="str">
        <v>-</v>
      </c>
      <c r="R24" s="258" t="str">
        <v>-</v>
      </c>
      <c r="S24" s="258" t="str">
        <v>-</v>
      </c>
      <c r="T24" s="258" t="str">
        <v>-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2</v>
      </c>
      <c r="J25" s="258">
        <v>2</v>
      </c>
      <c r="K25" s="258">
        <v>0</v>
      </c>
      <c r="L25" s="258">
        <v>0</v>
      </c>
      <c r="M25" s="258">
        <v>0</v>
      </c>
      <c r="N25" s="258">
        <v>0</v>
      </c>
      <c r="O25" s="258">
        <v>0</v>
      </c>
      <c r="P25" s="258">
        <v>0</v>
      </c>
      <c r="Q25" s="258">
        <v>0</v>
      </c>
      <c r="R25" s="258">
        <v>0</v>
      </c>
      <c r="S25" s="258">
        <v>0</v>
      </c>
      <c r="T25" s="258">
        <v>0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-</v>
      </c>
      <c r="I26" s="258" t="str">
        <v>-</v>
      </c>
      <c r="J26" s="258" t="str">
        <v>13,2kV</v>
      </c>
      <c r="K26" s="258" t="str">
        <v>-</v>
      </c>
      <c r="L26" s="258" t="str">
        <v>-</v>
      </c>
      <c r="M26" s="258" t="str">
        <v>-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-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NO</v>
      </c>
      <c r="J27" s="258" t="str">
        <v>NO</v>
      </c>
      <c r="K27" s="258" t="str">
        <v>-</v>
      </c>
      <c r="L27" s="258" t="str">
        <v>-</v>
      </c>
      <c r="M27" s="258" t="str">
        <v>-</v>
      </c>
      <c r="N27" s="258" t="str">
        <v>-</v>
      </c>
      <c r="O27" s="258" t="str">
        <v>-</v>
      </c>
      <c r="P27" s="258" t="str">
        <v>-</v>
      </c>
      <c r="Q27" s="258" t="str">
        <v>-</v>
      </c>
      <c r="R27" s="258" t="str">
        <v>-</v>
      </c>
      <c r="S27" s="258" t="str">
        <v>-</v>
      </c>
      <c r="T27" s="258" t="str">
        <v>-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1</v>
      </c>
      <c r="J28" s="258">
        <v>1</v>
      </c>
      <c r="K28" s="258">
        <v>0</v>
      </c>
      <c r="L28" s="258">
        <v>0</v>
      </c>
      <c r="M28" s="258">
        <v>0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7" t="s">
        <v>120</v>
      </c>
      <c r="D31" s="482" t="s">
        <v>152</v>
      </c>
      <c r="E31" s="483"/>
      <c r="G31" s="254" cm="1">
        <f t="array" ref="G31:AJ34">+TRANSPOSE(P_01!AE13:AH42)</f>
        <v>0</v>
      </c>
      <c r="H31" s="255">
        <v>1</v>
      </c>
      <c r="I31" s="255">
        <v>1</v>
      </c>
      <c r="J31" s="255">
        <v>0</v>
      </c>
      <c r="K31" s="255">
        <v>0</v>
      </c>
      <c r="L31" s="255">
        <v>0</v>
      </c>
      <c r="M31" s="255">
        <v>0</v>
      </c>
      <c r="N31" s="255">
        <v>0</v>
      </c>
      <c r="O31" s="255">
        <v>0</v>
      </c>
      <c r="P31" s="255">
        <v>0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88"/>
      <c r="D32" s="484" t="s">
        <v>153</v>
      </c>
      <c r="E32" s="485"/>
      <c r="G32" s="257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7" t="s">
        <v>649</v>
      </c>
      <c r="D33" s="463" t="s">
        <v>152</v>
      </c>
      <c r="E33" s="486"/>
      <c r="G33" s="257">
        <v>0</v>
      </c>
      <c r="H33" s="258">
        <v>1</v>
      </c>
      <c r="I33" s="258">
        <v>1</v>
      </c>
      <c r="J33" s="258">
        <v>1</v>
      </c>
      <c r="K33" s="258">
        <v>0</v>
      </c>
      <c r="L33" s="258">
        <v>0</v>
      </c>
      <c r="M33" s="258">
        <v>0</v>
      </c>
      <c r="N33" s="258">
        <v>0</v>
      </c>
      <c r="O33" s="258">
        <v>0</v>
      </c>
      <c r="P33" s="258">
        <v>0</v>
      </c>
      <c r="Q33" s="258">
        <v>0</v>
      </c>
      <c r="R33" s="258">
        <v>0</v>
      </c>
      <c r="S33" s="258">
        <v>0</v>
      </c>
      <c r="T33" s="258">
        <v>0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88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 t="str">
        <f>+G2</f>
        <v>0</v>
      </c>
      <c r="H43" s="306">
        <f t="shared" ref="H43:AJ43" si="3">+H2</f>
        <v>1</v>
      </c>
      <c r="I43" s="306">
        <f t="shared" si="3"/>
        <v>2</v>
      </c>
      <c r="J43" s="306">
        <f t="shared" si="3"/>
        <v>3</v>
      </c>
      <c r="K43" s="306">
        <f t="shared" si="3"/>
        <v>0</v>
      </c>
      <c r="L43" s="306">
        <f t="shared" si="3"/>
        <v>0</v>
      </c>
      <c r="M43" s="306">
        <f t="shared" si="3"/>
        <v>0</v>
      </c>
      <c r="N43" s="306">
        <f t="shared" si="3"/>
        <v>0</v>
      </c>
      <c r="O43" s="306">
        <f t="shared" si="3"/>
        <v>0</v>
      </c>
      <c r="P43" s="306">
        <f t="shared" si="3"/>
        <v>0</v>
      </c>
      <c r="Q43" s="306">
        <f t="shared" si="3"/>
        <v>0</v>
      </c>
      <c r="R43" s="306">
        <f t="shared" si="3"/>
        <v>0</v>
      </c>
      <c r="S43" s="306">
        <f t="shared" si="3"/>
        <v>0</v>
      </c>
      <c r="T43" s="306">
        <f t="shared" si="3"/>
        <v>0</v>
      </c>
      <c r="U43" s="306">
        <f t="shared" si="3"/>
        <v>0</v>
      </c>
      <c r="V43" s="306">
        <f t="shared" si="3"/>
        <v>0</v>
      </c>
      <c r="W43" s="306">
        <f t="shared" si="3"/>
        <v>0</v>
      </c>
      <c r="X43" s="306">
        <f t="shared" si="3"/>
        <v>0</v>
      </c>
      <c r="Y43" s="306">
        <f t="shared" si="3"/>
        <v>0</v>
      </c>
      <c r="Z43" s="306">
        <f t="shared" si="3"/>
        <v>0</v>
      </c>
      <c r="AA43" s="306">
        <f t="shared" si="3"/>
        <v>0</v>
      </c>
      <c r="AB43" s="306">
        <f t="shared" si="3"/>
        <v>0</v>
      </c>
      <c r="AC43" s="306">
        <f t="shared" si="3"/>
        <v>0</v>
      </c>
      <c r="AD43" s="306">
        <f t="shared" si="3"/>
        <v>0</v>
      </c>
      <c r="AE43" s="306">
        <f t="shared" si="3"/>
        <v>0</v>
      </c>
      <c r="AF43" s="306">
        <f t="shared" si="3"/>
        <v>0</v>
      </c>
      <c r="AG43" s="306">
        <f t="shared" si="3"/>
        <v>0</v>
      </c>
      <c r="AH43" s="306">
        <f t="shared" si="3"/>
        <v>0</v>
      </c>
      <c r="AI43" s="306">
        <f t="shared" si="3"/>
        <v>0</v>
      </c>
      <c r="AJ43" s="307">
        <f t="shared" si="3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4">+H10</f>
        <v>CAC</v>
      </c>
      <c r="I44" s="309" t="str">
        <f t="shared" si="4"/>
        <v>CAC</v>
      </c>
      <c r="J44" s="309" t="str">
        <f t="shared" si="4"/>
        <v>CAC</v>
      </c>
      <c r="K44" s="309" t="str">
        <f t="shared" si="4"/>
        <v>-</v>
      </c>
      <c r="L44" s="309" t="str">
        <f t="shared" si="4"/>
        <v>-</v>
      </c>
      <c r="M44" s="309" t="str">
        <f t="shared" si="4"/>
        <v>-</v>
      </c>
      <c r="N44" s="309" t="str">
        <f t="shared" si="4"/>
        <v>-</v>
      </c>
      <c r="O44" s="309" t="str">
        <f t="shared" si="4"/>
        <v>-</v>
      </c>
      <c r="P44" s="309" t="str">
        <f t="shared" si="4"/>
        <v>-</v>
      </c>
      <c r="Q44" s="309" t="str">
        <f t="shared" si="4"/>
        <v>-</v>
      </c>
      <c r="R44" s="309" t="str">
        <f t="shared" si="4"/>
        <v>-</v>
      </c>
      <c r="S44" s="309" t="str">
        <f t="shared" si="4"/>
        <v>-</v>
      </c>
      <c r="T44" s="309" t="str">
        <f t="shared" si="4"/>
        <v>-</v>
      </c>
      <c r="U44" s="309" t="str">
        <f t="shared" si="4"/>
        <v>-</v>
      </c>
      <c r="V44" s="309" t="str">
        <f t="shared" si="4"/>
        <v>-</v>
      </c>
      <c r="W44" s="309" t="str">
        <f t="shared" si="4"/>
        <v>-</v>
      </c>
      <c r="X44" s="309" t="str">
        <f t="shared" si="4"/>
        <v>-</v>
      </c>
      <c r="Y44" s="309" t="str">
        <f t="shared" si="4"/>
        <v>-</v>
      </c>
      <c r="Z44" s="309" t="str">
        <f t="shared" si="4"/>
        <v>-</v>
      </c>
      <c r="AA44" s="309" t="str">
        <f t="shared" si="4"/>
        <v>-</v>
      </c>
      <c r="AB44" s="309" t="str">
        <f t="shared" si="4"/>
        <v>-</v>
      </c>
      <c r="AC44" s="309" t="str">
        <f t="shared" si="4"/>
        <v>-</v>
      </c>
      <c r="AD44" s="309" t="str">
        <f t="shared" si="4"/>
        <v>-</v>
      </c>
      <c r="AE44" s="309" t="str">
        <f t="shared" si="4"/>
        <v>-</v>
      </c>
      <c r="AF44" s="309" t="str">
        <f t="shared" si="4"/>
        <v>-</v>
      </c>
      <c r="AG44" s="309" t="str">
        <f t="shared" si="4"/>
        <v>-</v>
      </c>
      <c r="AH44" s="309" t="str">
        <f t="shared" si="4"/>
        <v>-</v>
      </c>
      <c r="AI44" s="309" t="str">
        <f t="shared" si="4"/>
        <v>-</v>
      </c>
      <c r="AJ44" s="310" t="str">
        <f t="shared" si="4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 t="str">
        <f>+G3</f>
        <v>-</v>
      </c>
      <c r="H45" s="309" t="str">
        <f t="shared" ref="H45:AJ45" si="5">+H3</f>
        <v>TS-0</v>
      </c>
      <c r="I45" s="309" t="str">
        <f t="shared" si="5"/>
        <v>TS-0</v>
      </c>
      <c r="J45" s="309" t="str">
        <f t="shared" si="5"/>
        <v>PS1-0</v>
      </c>
      <c r="K45" s="309" t="str">
        <f t="shared" si="5"/>
        <v>-</v>
      </c>
      <c r="L45" s="309" t="str">
        <f t="shared" si="5"/>
        <v>-</v>
      </c>
      <c r="M45" s="309" t="str">
        <f t="shared" si="5"/>
        <v>-</v>
      </c>
      <c r="N45" s="309" t="str">
        <f t="shared" si="5"/>
        <v>-</v>
      </c>
      <c r="O45" s="309" t="str">
        <f t="shared" si="5"/>
        <v>-</v>
      </c>
      <c r="P45" s="309" t="str">
        <f t="shared" si="5"/>
        <v>-</v>
      </c>
      <c r="Q45" s="309" t="str">
        <f t="shared" si="5"/>
        <v>-</v>
      </c>
      <c r="R45" s="309" t="str">
        <f t="shared" si="5"/>
        <v>-</v>
      </c>
      <c r="S45" s="309" t="str">
        <f t="shared" si="5"/>
        <v>-</v>
      </c>
      <c r="T45" s="309" t="str">
        <f t="shared" si="5"/>
        <v>-</v>
      </c>
      <c r="U45" s="309" t="str">
        <f t="shared" si="5"/>
        <v>-</v>
      </c>
      <c r="V45" s="309" t="str">
        <f t="shared" si="5"/>
        <v>-</v>
      </c>
      <c r="W45" s="309" t="str">
        <f t="shared" si="5"/>
        <v>-</v>
      </c>
      <c r="X45" s="309" t="str">
        <f t="shared" si="5"/>
        <v>-</v>
      </c>
      <c r="Y45" s="309" t="str">
        <f t="shared" si="5"/>
        <v>-</v>
      </c>
      <c r="Z45" s="309" t="str">
        <f t="shared" si="5"/>
        <v>-</v>
      </c>
      <c r="AA45" s="309" t="str">
        <f t="shared" si="5"/>
        <v>-</v>
      </c>
      <c r="AB45" s="309" t="str">
        <f t="shared" si="5"/>
        <v>-</v>
      </c>
      <c r="AC45" s="309" t="str">
        <f t="shared" si="5"/>
        <v>-</v>
      </c>
      <c r="AD45" s="309" t="str">
        <f t="shared" si="5"/>
        <v>-</v>
      </c>
      <c r="AE45" s="309" t="str">
        <f t="shared" si="5"/>
        <v>-</v>
      </c>
      <c r="AF45" s="309" t="str">
        <f t="shared" si="5"/>
        <v>-</v>
      </c>
      <c r="AG45" s="309" t="str">
        <f t="shared" si="5"/>
        <v>-</v>
      </c>
      <c r="AH45" s="309" t="str">
        <f t="shared" si="5"/>
        <v>-</v>
      </c>
      <c r="AI45" s="309" t="str">
        <f t="shared" si="5"/>
        <v>-</v>
      </c>
      <c r="AJ45" s="310" t="str">
        <f t="shared" si="5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 t="str">
        <f>+G4</f>
        <v>DS-0</v>
      </c>
      <c r="H46" s="309" t="str">
        <f t="shared" ref="H46:AJ46" si="6">+H4</f>
        <v>-</v>
      </c>
      <c r="I46" s="309" t="str">
        <f t="shared" si="6"/>
        <v>-</v>
      </c>
      <c r="J46" s="309" t="str">
        <f t="shared" si="6"/>
        <v>SMM-2P</v>
      </c>
      <c r="K46" s="309" t="str">
        <f t="shared" si="6"/>
        <v>-</v>
      </c>
      <c r="L46" s="309" t="str">
        <f t="shared" si="6"/>
        <v>-</v>
      </c>
      <c r="M46" s="309" t="str">
        <f t="shared" si="6"/>
        <v>-</v>
      </c>
      <c r="N46" s="309" t="str">
        <f t="shared" si="6"/>
        <v>-</v>
      </c>
      <c r="O46" s="309" t="str">
        <f t="shared" si="6"/>
        <v>-</v>
      </c>
      <c r="P46" s="309" t="str">
        <f t="shared" si="6"/>
        <v>-</v>
      </c>
      <c r="Q46" s="309" t="str">
        <f t="shared" si="6"/>
        <v>-</v>
      </c>
      <c r="R46" s="309" t="str">
        <f t="shared" si="6"/>
        <v>-</v>
      </c>
      <c r="S46" s="309" t="str">
        <f t="shared" si="6"/>
        <v>-</v>
      </c>
      <c r="T46" s="309" t="str">
        <f t="shared" si="6"/>
        <v>-</v>
      </c>
      <c r="U46" s="309" t="str">
        <f t="shared" si="6"/>
        <v>-</v>
      </c>
      <c r="V46" s="309" t="str">
        <f t="shared" si="6"/>
        <v>-</v>
      </c>
      <c r="W46" s="309" t="str">
        <f t="shared" si="6"/>
        <v>-</v>
      </c>
      <c r="X46" s="309" t="str">
        <f t="shared" si="6"/>
        <v>-</v>
      </c>
      <c r="Y46" s="309" t="str">
        <f t="shared" si="6"/>
        <v>-</v>
      </c>
      <c r="Z46" s="309" t="str">
        <f t="shared" si="6"/>
        <v>-</v>
      </c>
      <c r="AA46" s="309" t="str">
        <f t="shared" si="6"/>
        <v>-</v>
      </c>
      <c r="AB46" s="309" t="str">
        <f t="shared" si="6"/>
        <v>-</v>
      </c>
      <c r="AC46" s="309" t="str">
        <f t="shared" si="6"/>
        <v>-</v>
      </c>
      <c r="AD46" s="309" t="str">
        <f t="shared" si="6"/>
        <v>-</v>
      </c>
      <c r="AE46" s="309" t="str">
        <f t="shared" si="6"/>
        <v>-</v>
      </c>
      <c r="AF46" s="309" t="str">
        <f t="shared" si="6"/>
        <v>-</v>
      </c>
      <c r="AG46" s="309" t="str">
        <f t="shared" si="6"/>
        <v>-</v>
      </c>
      <c r="AH46" s="309" t="str">
        <f t="shared" si="6"/>
        <v>-</v>
      </c>
      <c r="AI46" s="309" t="str">
        <f t="shared" si="6"/>
        <v>-</v>
      </c>
      <c r="AJ46" s="310" t="str">
        <f t="shared" si="6"/>
        <v>-</v>
      </c>
    </row>
    <row r="47" spans="1:36" ht="17.25" thickBot="1" x14ac:dyDescent="0.3">
      <c r="A47" s="298">
        <f>+P_01!S3</f>
        <v>1</v>
      </c>
      <c r="B47" s="299"/>
      <c r="C47" s="300" t="str">
        <f>+VLOOKUP($A$47,LOCALIDAD,2,FALSE)</f>
        <v>CONCHIPAMPA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7">+H6</f>
        <v>-</v>
      </c>
      <c r="I47" s="312" t="str">
        <f t="shared" si="7"/>
        <v>-</v>
      </c>
      <c r="J47" s="312" t="str">
        <f t="shared" si="7"/>
        <v>01</v>
      </c>
      <c r="K47" s="312" t="str">
        <f t="shared" si="7"/>
        <v>-</v>
      </c>
      <c r="L47" s="312" t="str">
        <f t="shared" si="7"/>
        <v>-</v>
      </c>
      <c r="M47" s="312" t="str">
        <f t="shared" si="7"/>
        <v>-</v>
      </c>
      <c r="N47" s="312" t="str">
        <f t="shared" si="7"/>
        <v>-</v>
      </c>
      <c r="O47" s="312" t="str">
        <f t="shared" si="7"/>
        <v>-</v>
      </c>
      <c r="P47" s="312" t="str">
        <f t="shared" si="7"/>
        <v>-</v>
      </c>
      <c r="Q47" s="312" t="str">
        <f t="shared" si="7"/>
        <v>-</v>
      </c>
      <c r="R47" s="312" t="str">
        <f t="shared" si="7"/>
        <v>-</v>
      </c>
      <c r="S47" s="312" t="str">
        <f t="shared" si="7"/>
        <v>-</v>
      </c>
      <c r="T47" s="312" t="str">
        <f t="shared" si="7"/>
        <v>-</v>
      </c>
      <c r="U47" s="312" t="str">
        <f t="shared" si="7"/>
        <v>-</v>
      </c>
      <c r="V47" s="312" t="str">
        <f t="shared" si="7"/>
        <v>-</v>
      </c>
      <c r="W47" s="312" t="str">
        <f t="shared" si="7"/>
        <v>-</v>
      </c>
      <c r="X47" s="312" t="str">
        <f t="shared" si="7"/>
        <v>-</v>
      </c>
      <c r="Y47" s="312" t="str">
        <f t="shared" si="7"/>
        <v>-</v>
      </c>
      <c r="Z47" s="312" t="str">
        <f t="shared" si="7"/>
        <v>-</v>
      </c>
      <c r="AA47" s="312" t="str">
        <f t="shared" si="7"/>
        <v>-</v>
      </c>
      <c r="AB47" s="312" t="str">
        <f t="shared" si="7"/>
        <v>-</v>
      </c>
      <c r="AC47" s="312" t="str">
        <f t="shared" si="7"/>
        <v>-</v>
      </c>
      <c r="AD47" s="312" t="str">
        <f t="shared" si="7"/>
        <v>-</v>
      </c>
      <c r="AE47" s="312" t="str">
        <f t="shared" si="7"/>
        <v>-</v>
      </c>
      <c r="AF47" s="312" t="str">
        <f t="shared" si="7"/>
        <v>-</v>
      </c>
      <c r="AG47" s="312" t="str">
        <f t="shared" si="7"/>
        <v>-</v>
      </c>
      <c r="AH47" s="312" t="str">
        <f t="shared" si="7"/>
        <v>-</v>
      </c>
      <c r="AI47" s="312" t="str">
        <f t="shared" si="7"/>
        <v>-</v>
      </c>
      <c r="AJ47" s="313" t="str">
        <f t="shared" si="7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8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8"/>
        <v>4</v>
      </c>
      <c r="C52" s="158" t="s">
        <v>363</v>
      </c>
      <c r="D52" s="156" t="s">
        <v>364</v>
      </c>
      <c r="E52" s="157">
        <f>+SUM(G52:AJ52)</f>
        <v>1</v>
      </c>
      <c r="F52" s="249"/>
      <c r="G52" s="157">
        <f t="shared" ref="G52:P55" si="9">+HLOOKUP(G$3,ARMADO_RP,$B52,0)+HLOOKUP(G$4,ARMADO_RP,$B52,0)</f>
        <v>0</v>
      </c>
      <c r="H52" s="157">
        <f t="shared" si="9"/>
        <v>0</v>
      </c>
      <c r="I52" s="157">
        <f t="shared" si="9"/>
        <v>0</v>
      </c>
      <c r="J52" s="157">
        <f t="shared" si="9"/>
        <v>1</v>
      </c>
      <c r="K52" s="157">
        <f t="shared" si="9"/>
        <v>0</v>
      </c>
      <c r="L52" s="157">
        <f t="shared" si="9"/>
        <v>0</v>
      </c>
      <c r="M52" s="157">
        <f t="shared" si="9"/>
        <v>0</v>
      </c>
      <c r="N52" s="157">
        <f t="shared" si="9"/>
        <v>0</v>
      </c>
      <c r="O52" s="157">
        <f t="shared" si="9"/>
        <v>0</v>
      </c>
      <c r="P52" s="157">
        <f t="shared" si="9"/>
        <v>0</v>
      </c>
      <c r="Q52" s="157">
        <f t="shared" ref="Q52:Z55" si="10">+HLOOKUP(Q$3,ARMADO_RP,$B52,0)+HLOOKUP(Q$4,ARMADO_RP,$B52,0)</f>
        <v>0</v>
      </c>
      <c r="R52" s="157">
        <f t="shared" si="10"/>
        <v>0</v>
      </c>
      <c r="S52" s="157">
        <f t="shared" si="10"/>
        <v>0</v>
      </c>
      <c r="T52" s="157">
        <f t="shared" si="10"/>
        <v>0</v>
      </c>
      <c r="U52" s="157">
        <f t="shared" si="10"/>
        <v>0</v>
      </c>
      <c r="V52" s="157">
        <f t="shared" si="10"/>
        <v>0</v>
      </c>
      <c r="W52" s="157">
        <f t="shared" si="10"/>
        <v>0</v>
      </c>
      <c r="X52" s="157">
        <f t="shared" si="10"/>
        <v>0</v>
      </c>
      <c r="Y52" s="157">
        <f t="shared" si="10"/>
        <v>0</v>
      </c>
      <c r="Z52" s="157">
        <f t="shared" si="10"/>
        <v>0</v>
      </c>
      <c r="AA52" s="157">
        <f t="shared" ref="AA52:AJ55" si="11">+HLOOKUP(AA$3,ARMADO_RP,$B52,0)+HLOOKUP(AA$4,ARMADO_RP,$B52,0)</f>
        <v>0</v>
      </c>
      <c r="AB52" s="157">
        <f t="shared" si="11"/>
        <v>0</v>
      </c>
      <c r="AC52" s="157">
        <f t="shared" si="11"/>
        <v>0</v>
      </c>
      <c r="AD52" s="157">
        <f t="shared" si="11"/>
        <v>0</v>
      </c>
      <c r="AE52" s="157">
        <f t="shared" si="11"/>
        <v>0</v>
      </c>
      <c r="AF52" s="157">
        <f t="shared" si="11"/>
        <v>0</v>
      </c>
      <c r="AG52" s="157">
        <f t="shared" si="11"/>
        <v>0</v>
      </c>
      <c r="AH52" s="157">
        <f t="shared" si="11"/>
        <v>0</v>
      </c>
      <c r="AI52" s="157">
        <f t="shared" si="11"/>
        <v>0</v>
      </c>
      <c r="AJ52" s="157">
        <f t="shared" si="11"/>
        <v>0</v>
      </c>
    </row>
    <row r="53" spans="1:36" ht="16.5" x14ac:dyDescent="0.25">
      <c r="A53" s="157">
        <f>+A52+0.01</f>
        <v>1.02</v>
      </c>
      <c r="B53" s="153">
        <f t="shared" si="8"/>
        <v>5</v>
      </c>
      <c r="C53" s="158" t="s">
        <v>365</v>
      </c>
      <c r="D53" s="156" t="s">
        <v>364</v>
      </c>
      <c r="E53" s="157">
        <f t="shared" ref="E53:E55" si="12">+SUM(G53:AJ53)</f>
        <v>0</v>
      </c>
      <c r="F53" s="249"/>
      <c r="G53" s="157">
        <f t="shared" si="9"/>
        <v>0</v>
      </c>
      <c r="H53" s="157">
        <f t="shared" si="9"/>
        <v>0</v>
      </c>
      <c r="I53" s="157">
        <f t="shared" si="9"/>
        <v>0</v>
      </c>
      <c r="J53" s="157">
        <f t="shared" si="9"/>
        <v>0</v>
      </c>
      <c r="K53" s="157">
        <f t="shared" si="9"/>
        <v>0</v>
      </c>
      <c r="L53" s="157">
        <f t="shared" si="9"/>
        <v>0</v>
      </c>
      <c r="M53" s="157">
        <f t="shared" si="9"/>
        <v>0</v>
      </c>
      <c r="N53" s="157">
        <f t="shared" si="9"/>
        <v>0</v>
      </c>
      <c r="O53" s="157">
        <f t="shared" si="9"/>
        <v>0</v>
      </c>
      <c r="P53" s="157">
        <f t="shared" si="9"/>
        <v>0</v>
      </c>
      <c r="Q53" s="157">
        <f t="shared" si="10"/>
        <v>0</v>
      </c>
      <c r="R53" s="157">
        <f t="shared" si="10"/>
        <v>0</v>
      </c>
      <c r="S53" s="157">
        <f t="shared" si="10"/>
        <v>0</v>
      </c>
      <c r="T53" s="157">
        <f t="shared" si="10"/>
        <v>0</v>
      </c>
      <c r="U53" s="157">
        <f t="shared" si="10"/>
        <v>0</v>
      </c>
      <c r="V53" s="157">
        <f t="shared" si="10"/>
        <v>0</v>
      </c>
      <c r="W53" s="157">
        <f t="shared" si="10"/>
        <v>0</v>
      </c>
      <c r="X53" s="157">
        <f t="shared" si="10"/>
        <v>0</v>
      </c>
      <c r="Y53" s="157">
        <f t="shared" si="10"/>
        <v>0</v>
      </c>
      <c r="Z53" s="157">
        <f t="shared" si="10"/>
        <v>0</v>
      </c>
      <c r="AA53" s="157">
        <f t="shared" si="11"/>
        <v>0</v>
      </c>
      <c r="AB53" s="157">
        <f t="shared" si="11"/>
        <v>0</v>
      </c>
      <c r="AC53" s="157">
        <f t="shared" si="11"/>
        <v>0</v>
      </c>
      <c r="AD53" s="157">
        <f t="shared" si="11"/>
        <v>0</v>
      </c>
      <c r="AE53" s="157">
        <f t="shared" si="11"/>
        <v>0</v>
      </c>
      <c r="AF53" s="157">
        <f t="shared" si="11"/>
        <v>0</v>
      </c>
      <c r="AG53" s="157">
        <f t="shared" si="11"/>
        <v>0</v>
      </c>
      <c r="AH53" s="157">
        <f t="shared" si="11"/>
        <v>0</v>
      </c>
      <c r="AI53" s="157">
        <f t="shared" si="11"/>
        <v>0</v>
      </c>
      <c r="AJ53" s="157">
        <f t="shared" si="11"/>
        <v>0</v>
      </c>
    </row>
    <row r="54" spans="1:36" s="188" customFormat="1" ht="16.5" x14ac:dyDescent="0.25">
      <c r="A54" s="160">
        <f t="shared" ref="A54:A55" si="13">+A53+0.01</f>
        <v>1.03</v>
      </c>
      <c r="B54" s="161">
        <f t="shared" si="8"/>
        <v>6</v>
      </c>
      <c r="C54" s="162" t="s">
        <v>532</v>
      </c>
      <c r="D54" s="164" t="s">
        <v>364</v>
      </c>
      <c r="E54" s="157">
        <f t="shared" si="12"/>
        <v>0</v>
      </c>
      <c r="F54" s="249"/>
      <c r="G54" s="157">
        <f t="shared" si="9"/>
        <v>0</v>
      </c>
      <c r="H54" s="157">
        <f t="shared" si="9"/>
        <v>0</v>
      </c>
      <c r="I54" s="157">
        <f t="shared" si="9"/>
        <v>0</v>
      </c>
      <c r="J54" s="157">
        <f t="shared" si="9"/>
        <v>0</v>
      </c>
      <c r="K54" s="157">
        <f t="shared" si="9"/>
        <v>0</v>
      </c>
      <c r="L54" s="157">
        <f t="shared" si="9"/>
        <v>0</v>
      </c>
      <c r="M54" s="157">
        <f t="shared" si="9"/>
        <v>0</v>
      </c>
      <c r="N54" s="157">
        <f t="shared" si="9"/>
        <v>0</v>
      </c>
      <c r="O54" s="157">
        <f t="shared" si="9"/>
        <v>0</v>
      </c>
      <c r="P54" s="157">
        <f t="shared" si="9"/>
        <v>0</v>
      </c>
      <c r="Q54" s="157">
        <f t="shared" si="10"/>
        <v>0</v>
      </c>
      <c r="R54" s="157">
        <f t="shared" si="10"/>
        <v>0</v>
      </c>
      <c r="S54" s="157">
        <f t="shared" si="10"/>
        <v>0</v>
      </c>
      <c r="T54" s="157">
        <f t="shared" si="10"/>
        <v>0</v>
      </c>
      <c r="U54" s="157">
        <f t="shared" si="10"/>
        <v>0</v>
      </c>
      <c r="V54" s="157">
        <f t="shared" si="10"/>
        <v>0</v>
      </c>
      <c r="W54" s="157">
        <f t="shared" si="10"/>
        <v>0</v>
      </c>
      <c r="X54" s="157">
        <f t="shared" si="10"/>
        <v>0</v>
      </c>
      <c r="Y54" s="157">
        <f t="shared" si="10"/>
        <v>0</v>
      </c>
      <c r="Z54" s="157">
        <f t="shared" si="10"/>
        <v>0</v>
      </c>
      <c r="AA54" s="157">
        <f t="shared" si="11"/>
        <v>0</v>
      </c>
      <c r="AB54" s="157">
        <f t="shared" si="11"/>
        <v>0</v>
      </c>
      <c r="AC54" s="157">
        <f t="shared" si="11"/>
        <v>0</v>
      </c>
      <c r="AD54" s="157">
        <f t="shared" si="11"/>
        <v>0</v>
      </c>
      <c r="AE54" s="157">
        <f t="shared" si="11"/>
        <v>0</v>
      </c>
      <c r="AF54" s="157">
        <f t="shared" si="11"/>
        <v>0</v>
      </c>
      <c r="AG54" s="157">
        <f t="shared" si="11"/>
        <v>0</v>
      </c>
      <c r="AH54" s="157">
        <f t="shared" si="11"/>
        <v>0</v>
      </c>
      <c r="AI54" s="157">
        <f t="shared" si="11"/>
        <v>0</v>
      </c>
      <c r="AJ54" s="157">
        <f t="shared" si="11"/>
        <v>0</v>
      </c>
    </row>
    <row r="55" spans="1:36" s="188" customFormat="1" ht="16.5" x14ac:dyDescent="0.25">
      <c r="A55" s="160">
        <f t="shared" si="13"/>
        <v>1.04</v>
      </c>
      <c r="B55" s="161">
        <f t="shared" si="8"/>
        <v>7</v>
      </c>
      <c r="C55" s="162" t="s">
        <v>531</v>
      </c>
      <c r="D55" s="164" t="s">
        <v>364</v>
      </c>
      <c r="E55" s="157">
        <f t="shared" si="12"/>
        <v>0</v>
      </c>
      <c r="F55" s="249"/>
      <c r="G55" s="157">
        <f t="shared" si="9"/>
        <v>0</v>
      </c>
      <c r="H55" s="157">
        <f t="shared" si="9"/>
        <v>0</v>
      </c>
      <c r="I55" s="157">
        <f t="shared" si="9"/>
        <v>0</v>
      </c>
      <c r="J55" s="157">
        <f t="shared" si="9"/>
        <v>0</v>
      </c>
      <c r="K55" s="157">
        <f t="shared" si="9"/>
        <v>0</v>
      </c>
      <c r="L55" s="157">
        <f t="shared" si="9"/>
        <v>0</v>
      </c>
      <c r="M55" s="157">
        <f t="shared" si="9"/>
        <v>0</v>
      </c>
      <c r="N55" s="157">
        <f t="shared" si="9"/>
        <v>0</v>
      </c>
      <c r="O55" s="157">
        <f t="shared" si="9"/>
        <v>0</v>
      </c>
      <c r="P55" s="157">
        <f t="shared" si="9"/>
        <v>0</v>
      </c>
      <c r="Q55" s="157">
        <f t="shared" si="10"/>
        <v>0</v>
      </c>
      <c r="R55" s="157">
        <f t="shared" si="10"/>
        <v>0</v>
      </c>
      <c r="S55" s="157">
        <f t="shared" si="10"/>
        <v>0</v>
      </c>
      <c r="T55" s="157">
        <f t="shared" si="10"/>
        <v>0</v>
      </c>
      <c r="U55" s="157">
        <f t="shared" si="10"/>
        <v>0</v>
      </c>
      <c r="V55" s="157">
        <f t="shared" si="10"/>
        <v>0</v>
      </c>
      <c r="W55" s="157">
        <f t="shared" si="10"/>
        <v>0</v>
      </c>
      <c r="X55" s="157">
        <f t="shared" si="10"/>
        <v>0</v>
      </c>
      <c r="Y55" s="157">
        <f t="shared" si="10"/>
        <v>0</v>
      </c>
      <c r="Z55" s="157">
        <f t="shared" si="10"/>
        <v>0</v>
      </c>
      <c r="AA55" s="157">
        <f t="shared" si="11"/>
        <v>0</v>
      </c>
      <c r="AB55" s="157">
        <f t="shared" si="11"/>
        <v>0</v>
      </c>
      <c r="AC55" s="157">
        <f t="shared" si="11"/>
        <v>0</v>
      </c>
      <c r="AD55" s="157">
        <f t="shared" si="11"/>
        <v>0</v>
      </c>
      <c r="AE55" s="157">
        <f t="shared" si="11"/>
        <v>0</v>
      </c>
      <c r="AF55" s="157">
        <f t="shared" si="11"/>
        <v>0</v>
      </c>
      <c r="AG55" s="157">
        <f t="shared" si="11"/>
        <v>0</v>
      </c>
      <c r="AH55" s="157">
        <f t="shared" si="11"/>
        <v>0</v>
      </c>
      <c r="AI55" s="157">
        <f t="shared" si="11"/>
        <v>0</v>
      </c>
      <c r="AJ55" s="157">
        <f t="shared" si="11"/>
        <v>0</v>
      </c>
    </row>
    <row r="56" spans="1:36" ht="16.5" x14ac:dyDescent="0.25">
      <c r="A56" s="159"/>
      <c r="B56" s="153">
        <f t="shared" si="8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8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8"/>
        <v>10</v>
      </c>
      <c r="C58" s="155" t="s">
        <v>367</v>
      </c>
      <c r="D58" s="156" t="s">
        <v>364</v>
      </c>
      <c r="E58" s="157">
        <f t="shared" ref="E58:E61" si="14">+SUM(G58:AJ58)</f>
        <v>0</v>
      </c>
      <c r="F58" s="314" t="s">
        <v>214</v>
      </c>
      <c r="G58" s="157">
        <f>+IF($F58=G$10&amp;" "&amp;G$11,G$9,0)</f>
        <v>0</v>
      </c>
      <c r="H58" s="157">
        <f t="shared" ref="H58:AJ61" si="15">+IF($F58=H$10&amp;" "&amp;H$11,H$9,0)</f>
        <v>0</v>
      </c>
      <c r="I58" s="157">
        <f t="shared" si="15"/>
        <v>0</v>
      </c>
      <c r="J58" s="157">
        <f t="shared" si="15"/>
        <v>0</v>
      </c>
      <c r="K58" s="157">
        <f t="shared" si="15"/>
        <v>0</v>
      </c>
      <c r="L58" s="157">
        <f t="shared" si="15"/>
        <v>0</v>
      </c>
      <c r="M58" s="157">
        <f t="shared" si="15"/>
        <v>0</v>
      </c>
      <c r="N58" s="157">
        <f t="shared" si="15"/>
        <v>0</v>
      </c>
      <c r="O58" s="157">
        <f t="shared" si="15"/>
        <v>0</v>
      </c>
      <c r="P58" s="157">
        <f t="shared" si="15"/>
        <v>0</v>
      </c>
      <c r="Q58" s="157">
        <f t="shared" si="15"/>
        <v>0</v>
      </c>
      <c r="R58" s="157">
        <f t="shared" si="15"/>
        <v>0</v>
      </c>
      <c r="S58" s="157">
        <f t="shared" si="15"/>
        <v>0</v>
      </c>
      <c r="T58" s="157">
        <f t="shared" si="15"/>
        <v>0</v>
      </c>
      <c r="U58" s="157">
        <f t="shared" si="15"/>
        <v>0</v>
      </c>
      <c r="V58" s="157">
        <f t="shared" si="15"/>
        <v>0</v>
      </c>
      <c r="W58" s="157">
        <f t="shared" si="15"/>
        <v>0</v>
      </c>
      <c r="X58" s="157">
        <f t="shared" si="15"/>
        <v>0</v>
      </c>
      <c r="Y58" s="157">
        <f t="shared" si="15"/>
        <v>0</v>
      </c>
      <c r="Z58" s="157">
        <f t="shared" si="15"/>
        <v>0</v>
      </c>
      <c r="AA58" s="157">
        <f t="shared" si="15"/>
        <v>0</v>
      </c>
      <c r="AB58" s="157">
        <f t="shared" si="15"/>
        <v>0</v>
      </c>
      <c r="AC58" s="157">
        <f t="shared" si="15"/>
        <v>0</v>
      </c>
      <c r="AD58" s="157">
        <f t="shared" si="15"/>
        <v>0</v>
      </c>
      <c r="AE58" s="157">
        <f t="shared" si="15"/>
        <v>0</v>
      </c>
      <c r="AF58" s="157">
        <f t="shared" si="15"/>
        <v>0</v>
      </c>
      <c r="AG58" s="157">
        <f t="shared" si="15"/>
        <v>0</v>
      </c>
      <c r="AH58" s="157">
        <f t="shared" si="15"/>
        <v>0</v>
      </c>
      <c r="AI58" s="157">
        <f t="shared" si="15"/>
        <v>0</v>
      </c>
      <c r="AJ58" s="157">
        <f t="shared" si="15"/>
        <v>0</v>
      </c>
    </row>
    <row r="59" spans="1:36" ht="16.5" x14ac:dyDescent="0.25">
      <c r="A59" s="157">
        <f t="shared" ref="A59:A61" si="16">+A58+0.01</f>
        <v>2.0199999999999996</v>
      </c>
      <c r="B59" s="153">
        <f t="shared" si="8"/>
        <v>11</v>
      </c>
      <c r="C59" s="155" t="s">
        <v>368</v>
      </c>
      <c r="D59" s="156" t="s">
        <v>364</v>
      </c>
      <c r="E59" s="157">
        <f t="shared" si="14"/>
        <v>3</v>
      </c>
      <c r="F59" s="314" t="s">
        <v>172</v>
      </c>
      <c r="G59" s="157">
        <f t="shared" ref="G59:V61" si="17">+IF($F59=G$10&amp;" "&amp;G$11,G$9,0)</f>
        <v>0</v>
      </c>
      <c r="H59" s="157">
        <f t="shared" si="17"/>
        <v>1</v>
      </c>
      <c r="I59" s="157">
        <f t="shared" si="17"/>
        <v>1</v>
      </c>
      <c r="J59" s="157">
        <f t="shared" si="17"/>
        <v>1</v>
      </c>
      <c r="K59" s="157">
        <f t="shared" si="17"/>
        <v>0</v>
      </c>
      <c r="L59" s="157">
        <f t="shared" si="17"/>
        <v>0</v>
      </c>
      <c r="M59" s="157">
        <f t="shared" si="17"/>
        <v>0</v>
      </c>
      <c r="N59" s="157">
        <f t="shared" si="17"/>
        <v>0</v>
      </c>
      <c r="O59" s="157">
        <f t="shared" si="17"/>
        <v>0</v>
      </c>
      <c r="P59" s="157">
        <f t="shared" si="17"/>
        <v>0</v>
      </c>
      <c r="Q59" s="157">
        <f t="shared" si="17"/>
        <v>0</v>
      </c>
      <c r="R59" s="157">
        <f t="shared" si="17"/>
        <v>0</v>
      </c>
      <c r="S59" s="157">
        <f t="shared" si="17"/>
        <v>0</v>
      </c>
      <c r="T59" s="157">
        <f t="shared" si="17"/>
        <v>0</v>
      </c>
      <c r="U59" s="157">
        <f t="shared" si="17"/>
        <v>0</v>
      </c>
      <c r="V59" s="157">
        <f t="shared" si="17"/>
        <v>0</v>
      </c>
      <c r="W59" s="157">
        <f t="shared" si="15"/>
        <v>0</v>
      </c>
      <c r="X59" s="157">
        <f t="shared" si="15"/>
        <v>0</v>
      </c>
      <c r="Y59" s="157">
        <f t="shared" si="15"/>
        <v>0</v>
      </c>
      <c r="Z59" s="157">
        <f t="shared" si="15"/>
        <v>0</v>
      </c>
      <c r="AA59" s="157">
        <f t="shared" si="15"/>
        <v>0</v>
      </c>
      <c r="AB59" s="157">
        <f t="shared" si="15"/>
        <v>0</v>
      </c>
      <c r="AC59" s="157">
        <f t="shared" si="15"/>
        <v>0</v>
      </c>
      <c r="AD59" s="157">
        <f t="shared" si="15"/>
        <v>0</v>
      </c>
      <c r="AE59" s="157">
        <f t="shared" si="15"/>
        <v>0</v>
      </c>
      <c r="AF59" s="157">
        <f t="shared" si="15"/>
        <v>0</v>
      </c>
      <c r="AG59" s="157">
        <f t="shared" si="15"/>
        <v>0</v>
      </c>
      <c r="AH59" s="157">
        <f t="shared" si="15"/>
        <v>0</v>
      </c>
      <c r="AI59" s="157">
        <f t="shared" si="15"/>
        <v>0</v>
      </c>
      <c r="AJ59" s="157">
        <f t="shared" si="15"/>
        <v>0</v>
      </c>
    </row>
    <row r="60" spans="1:36" ht="16.5" x14ac:dyDescent="0.25">
      <c r="A60" s="157">
        <f t="shared" si="16"/>
        <v>2.0299999999999994</v>
      </c>
      <c r="B60" s="153">
        <f t="shared" si="8"/>
        <v>12</v>
      </c>
      <c r="C60" s="155" t="s">
        <v>369</v>
      </c>
      <c r="D60" s="156" t="s">
        <v>364</v>
      </c>
      <c r="E60" s="157">
        <f t="shared" si="14"/>
        <v>0</v>
      </c>
      <c r="F60" s="314" t="s">
        <v>274</v>
      </c>
      <c r="G60" s="157">
        <f t="shared" si="17"/>
        <v>0</v>
      </c>
      <c r="H60" s="157">
        <f t="shared" si="15"/>
        <v>0</v>
      </c>
      <c r="I60" s="157">
        <f t="shared" si="15"/>
        <v>0</v>
      </c>
      <c r="J60" s="157">
        <f t="shared" si="15"/>
        <v>0</v>
      </c>
      <c r="K60" s="157">
        <f t="shared" si="15"/>
        <v>0</v>
      </c>
      <c r="L60" s="157">
        <f t="shared" si="15"/>
        <v>0</v>
      </c>
      <c r="M60" s="157">
        <f t="shared" si="15"/>
        <v>0</v>
      </c>
      <c r="N60" s="157">
        <f t="shared" si="15"/>
        <v>0</v>
      </c>
      <c r="O60" s="157">
        <f t="shared" si="15"/>
        <v>0</v>
      </c>
      <c r="P60" s="157">
        <f t="shared" si="15"/>
        <v>0</v>
      </c>
      <c r="Q60" s="157">
        <f t="shared" si="15"/>
        <v>0</v>
      </c>
      <c r="R60" s="157">
        <f t="shared" si="15"/>
        <v>0</v>
      </c>
      <c r="S60" s="157">
        <f t="shared" si="15"/>
        <v>0</v>
      </c>
      <c r="T60" s="157">
        <f t="shared" si="15"/>
        <v>0</v>
      </c>
      <c r="U60" s="157">
        <f t="shared" si="15"/>
        <v>0</v>
      </c>
      <c r="V60" s="157">
        <f t="shared" si="15"/>
        <v>0</v>
      </c>
      <c r="W60" s="157">
        <f t="shared" si="15"/>
        <v>0</v>
      </c>
      <c r="X60" s="157">
        <f t="shared" si="15"/>
        <v>0</v>
      </c>
      <c r="Y60" s="157">
        <f t="shared" si="15"/>
        <v>0</v>
      </c>
      <c r="Z60" s="157">
        <f t="shared" si="15"/>
        <v>0</v>
      </c>
      <c r="AA60" s="157">
        <f t="shared" si="15"/>
        <v>0</v>
      </c>
      <c r="AB60" s="157">
        <f t="shared" si="15"/>
        <v>0</v>
      </c>
      <c r="AC60" s="157">
        <f t="shared" si="15"/>
        <v>0</v>
      </c>
      <c r="AD60" s="157">
        <f t="shared" si="15"/>
        <v>0</v>
      </c>
      <c r="AE60" s="157">
        <f t="shared" si="15"/>
        <v>0</v>
      </c>
      <c r="AF60" s="157">
        <f t="shared" si="15"/>
        <v>0</v>
      </c>
      <c r="AG60" s="157">
        <f t="shared" si="15"/>
        <v>0</v>
      </c>
      <c r="AH60" s="157">
        <f t="shared" si="15"/>
        <v>0</v>
      </c>
      <c r="AI60" s="157">
        <f t="shared" si="15"/>
        <v>0</v>
      </c>
      <c r="AJ60" s="157">
        <f t="shared" si="15"/>
        <v>0</v>
      </c>
    </row>
    <row r="61" spans="1:36" ht="16.5" x14ac:dyDescent="0.25">
      <c r="A61" s="157">
        <f t="shared" si="16"/>
        <v>2.0399999999999991</v>
      </c>
      <c r="B61" s="153">
        <f t="shared" si="8"/>
        <v>13</v>
      </c>
      <c r="C61" s="155" t="s">
        <v>370</v>
      </c>
      <c r="D61" s="156" t="s">
        <v>364</v>
      </c>
      <c r="E61" s="157">
        <f t="shared" si="14"/>
        <v>0</v>
      </c>
      <c r="F61" s="314" t="s">
        <v>252</v>
      </c>
      <c r="G61" s="157">
        <f t="shared" si="17"/>
        <v>0</v>
      </c>
      <c r="H61" s="157">
        <f t="shared" si="15"/>
        <v>0</v>
      </c>
      <c r="I61" s="157">
        <f t="shared" si="15"/>
        <v>0</v>
      </c>
      <c r="J61" s="157">
        <f t="shared" si="15"/>
        <v>0</v>
      </c>
      <c r="K61" s="157">
        <f t="shared" si="15"/>
        <v>0</v>
      </c>
      <c r="L61" s="157">
        <f t="shared" si="15"/>
        <v>0</v>
      </c>
      <c r="M61" s="157">
        <f t="shared" si="15"/>
        <v>0</v>
      </c>
      <c r="N61" s="157">
        <f t="shared" si="15"/>
        <v>0</v>
      </c>
      <c r="O61" s="157">
        <f t="shared" si="15"/>
        <v>0</v>
      </c>
      <c r="P61" s="157">
        <f t="shared" si="15"/>
        <v>0</v>
      </c>
      <c r="Q61" s="157">
        <f t="shared" si="15"/>
        <v>0</v>
      </c>
      <c r="R61" s="157">
        <f t="shared" si="15"/>
        <v>0</v>
      </c>
      <c r="S61" s="157">
        <f t="shared" si="15"/>
        <v>0</v>
      </c>
      <c r="T61" s="157">
        <f t="shared" si="15"/>
        <v>0</v>
      </c>
      <c r="U61" s="157">
        <f t="shared" si="15"/>
        <v>0</v>
      </c>
      <c r="V61" s="157">
        <f t="shared" si="15"/>
        <v>0</v>
      </c>
      <c r="W61" s="157">
        <f t="shared" si="15"/>
        <v>0</v>
      </c>
      <c r="X61" s="157">
        <f t="shared" si="15"/>
        <v>0</v>
      </c>
      <c r="Y61" s="157">
        <f t="shared" si="15"/>
        <v>0</v>
      </c>
      <c r="Z61" s="157">
        <f t="shared" si="15"/>
        <v>0</v>
      </c>
      <c r="AA61" s="157">
        <f t="shared" si="15"/>
        <v>0</v>
      </c>
      <c r="AB61" s="157">
        <f t="shared" si="15"/>
        <v>0</v>
      </c>
      <c r="AC61" s="157">
        <f t="shared" si="15"/>
        <v>0</v>
      </c>
      <c r="AD61" s="157">
        <f t="shared" si="15"/>
        <v>0</v>
      </c>
      <c r="AE61" s="157">
        <f t="shared" si="15"/>
        <v>0</v>
      </c>
      <c r="AF61" s="157">
        <f t="shared" si="15"/>
        <v>0</v>
      </c>
      <c r="AG61" s="157">
        <f t="shared" si="15"/>
        <v>0</v>
      </c>
      <c r="AH61" s="157">
        <f t="shared" si="15"/>
        <v>0</v>
      </c>
      <c r="AI61" s="157">
        <f t="shared" si="15"/>
        <v>0</v>
      </c>
      <c r="AJ61" s="157">
        <f t="shared" si="15"/>
        <v>0</v>
      </c>
    </row>
    <row r="62" spans="1:36" ht="16.5" x14ac:dyDescent="0.25">
      <c r="A62" s="159"/>
      <c r="B62" s="153">
        <f t="shared" si="8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8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8"/>
        <v>16</v>
      </c>
      <c r="C64" s="158" t="s">
        <v>372</v>
      </c>
      <c r="D64" s="156" t="s">
        <v>364</v>
      </c>
      <c r="E64" s="157">
        <f t="shared" ref="E64:E68" si="18">+SUM(G64:AJ64)</f>
        <v>0</v>
      </c>
      <c r="F64" s="314" t="s">
        <v>633</v>
      </c>
      <c r="G64" s="157">
        <f t="shared" ref="G64:V68" si="19">+IF($F64=G$10&amp;" "&amp;G$11,G$9,0)</f>
        <v>0</v>
      </c>
      <c r="H64" s="157">
        <f t="shared" si="19"/>
        <v>0</v>
      </c>
      <c r="I64" s="157">
        <f t="shared" si="19"/>
        <v>0</v>
      </c>
      <c r="J64" s="157">
        <f t="shared" si="19"/>
        <v>0</v>
      </c>
      <c r="K64" s="157">
        <f t="shared" si="19"/>
        <v>0</v>
      </c>
      <c r="L64" s="157">
        <f t="shared" si="19"/>
        <v>0</v>
      </c>
      <c r="M64" s="157">
        <f t="shared" si="19"/>
        <v>0</v>
      </c>
      <c r="N64" s="157">
        <f t="shared" si="19"/>
        <v>0</v>
      </c>
      <c r="O64" s="157">
        <f t="shared" si="19"/>
        <v>0</v>
      </c>
      <c r="P64" s="157">
        <f t="shared" si="19"/>
        <v>0</v>
      </c>
      <c r="Q64" s="157">
        <f t="shared" si="19"/>
        <v>0</v>
      </c>
      <c r="R64" s="157">
        <f t="shared" si="19"/>
        <v>0</v>
      </c>
      <c r="S64" s="157">
        <f t="shared" si="19"/>
        <v>0</v>
      </c>
      <c r="T64" s="157">
        <f t="shared" si="19"/>
        <v>0</v>
      </c>
      <c r="U64" s="157">
        <f t="shared" si="19"/>
        <v>0</v>
      </c>
      <c r="V64" s="157">
        <f t="shared" si="19"/>
        <v>0</v>
      </c>
      <c r="W64" s="157">
        <f t="shared" ref="H64:AJ68" si="20">+IF($F64=W$10&amp;" "&amp;W$11,W$9,0)</f>
        <v>0</v>
      </c>
      <c r="X64" s="157">
        <f t="shared" si="20"/>
        <v>0</v>
      </c>
      <c r="Y64" s="157">
        <f t="shared" si="20"/>
        <v>0</v>
      </c>
      <c r="Z64" s="157">
        <f t="shared" si="20"/>
        <v>0</v>
      </c>
      <c r="AA64" s="157">
        <f t="shared" si="20"/>
        <v>0</v>
      </c>
      <c r="AB64" s="157">
        <f t="shared" si="20"/>
        <v>0</v>
      </c>
      <c r="AC64" s="157">
        <f t="shared" si="20"/>
        <v>0</v>
      </c>
      <c r="AD64" s="157">
        <f t="shared" si="20"/>
        <v>0</v>
      </c>
      <c r="AE64" s="157">
        <f t="shared" si="20"/>
        <v>0</v>
      </c>
      <c r="AF64" s="157">
        <f t="shared" si="20"/>
        <v>0</v>
      </c>
      <c r="AG64" s="157">
        <f t="shared" si="20"/>
        <v>0</v>
      </c>
      <c r="AH64" s="157">
        <f t="shared" si="20"/>
        <v>0</v>
      </c>
      <c r="AI64" s="157">
        <f t="shared" si="20"/>
        <v>0</v>
      </c>
      <c r="AJ64" s="157">
        <f t="shared" si="20"/>
        <v>0</v>
      </c>
    </row>
    <row r="65" spans="1:36" ht="16.5" x14ac:dyDescent="0.25">
      <c r="A65" s="157"/>
      <c r="B65" s="153">
        <f t="shared" si="8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8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8"/>
        <v>19</v>
      </c>
      <c r="C67" s="162" t="s">
        <v>373</v>
      </c>
      <c r="D67" s="164" t="s">
        <v>364</v>
      </c>
      <c r="E67" s="157">
        <f t="shared" si="18"/>
        <v>0</v>
      </c>
      <c r="F67" s="249" t="s">
        <v>327</v>
      </c>
      <c r="G67" s="157">
        <f t="shared" si="19"/>
        <v>0</v>
      </c>
      <c r="H67" s="157">
        <f t="shared" si="20"/>
        <v>0</v>
      </c>
      <c r="I67" s="157">
        <f t="shared" si="20"/>
        <v>0</v>
      </c>
      <c r="J67" s="157">
        <f t="shared" si="20"/>
        <v>0</v>
      </c>
      <c r="K67" s="157">
        <f t="shared" si="20"/>
        <v>0</v>
      </c>
      <c r="L67" s="157">
        <f t="shared" si="20"/>
        <v>0</v>
      </c>
      <c r="M67" s="157">
        <f t="shared" si="20"/>
        <v>0</v>
      </c>
      <c r="N67" s="157">
        <f t="shared" si="20"/>
        <v>0</v>
      </c>
      <c r="O67" s="157">
        <f t="shared" si="20"/>
        <v>0</v>
      </c>
      <c r="P67" s="157">
        <f t="shared" si="20"/>
        <v>0</v>
      </c>
      <c r="Q67" s="157">
        <f t="shared" si="20"/>
        <v>0</v>
      </c>
      <c r="R67" s="157">
        <f t="shared" si="20"/>
        <v>0</v>
      </c>
      <c r="S67" s="157">
        <f t="shared" si="20"/>
        <v>0</v>
      </c>
      <c r="T67" s="157">
        <f t="shared" si="20"/>
        <v>0</v>
      </c>
      <c r="U67" s="157">
        <f t="shared" si="20"/>
        <v>0</v>
      </c>
      <c r="V67" s="157">
        <f t="shared" si="20"/>
        <v>0</v>
      </c>
      <c r="W67" s="157">
        <f t="shared" si="20"/>
        <v>0</v>
      </c>
      <c r="X67" s="157">
        <f t="shared" si="20"/>
        <v>0</v>
      </c>
      <c r="Y67" s="157">
        <f t="shared" si="20"/>
        <v>0</v>
      </c>
      <c r="Z67" s="157">
        <f t="shared" si="20"/>
        <v>0</v>
      </c>
      <c r="AA67" s="157">
        <f t="shared" si="20"/>
        <v>0</v>
      </c>
      <c r="AB67" s="157">
        <f t="shared" si="20"/>
        <v>0</v>
      </c>
      <c r="AC67" s="157">
        <f t="shared" si="20"/>
        <v>0</v>
      </c>
      <c r="AD67" s="157">
        <f t="shared" si="20"/>
        <v>0</v>
      </c>
      <c r="AE67" s="157">
        <f t="shared" si="20"/>
        <v>0</v>
      </c>
      <c r="AF67" s="157">
        <f t="shared" si="20"/>
        <v>0</v>
      </c>
      <c r="AG67" s="157">
        <f t="shared" si="20"/>
        <v>0</v>
      </c>
      <c r="AH67" s="157">
        <f t="shared" si="20"/>
        <v>0</v>
      </c>
      <c r="AI67" s="157">
        <f t="shared" si="20"/>
        <v>0</v>
      </c>
      <c r="AJ67" s="157">
        <f t="shared" si="20"/>
        <v>0</v>
      </c>
    </row>
    <row r="68" spans="1:36" s="188" customFormat="1" ht="16.5" x14ac:dyDescent="0.25">
      <c r="A68" s="160">
        <f>+A67+0.01</f>
        <v>3.0299999999999994</v>
      </c>
      <c r="B68" s="161">
        <f t="shared" si="8"/>
        <v>20</v>
      </c>
      <c r="C68" s="162" t="s">
        <v>374</v>
      </c>
      <c r="D68" s="164" t="s">
        <v>364</v>
      </c>
      <c r="E68" s="157">
        <f t="shared" si="18"/>
        <v>0</v>
      </c>
      <c r="F68" s="249" t="s">
        <v>328</v>
      </c>
      <c r="G68" s="157">
        <f t="shared" si="19"/>
        <v>0</v>
      </c>
      <c r="H68" s="157">
        <f t="shared" si="20"/>
        <v>0</v>
      </c>
      <c r="I68" s="157">
        <f t="shared" si="20"/>
        <v>0</v>
      </c>
      <c r="J68" s="157">
        <f t="shared" si="20"/>
        <v>0</v>
      </c>
      <c r="K68" s="157">
        <f t="shared" si="20"/>
        <v>0</v>
      </c>
      <c r="L68" s="157">
        <f t="shared" si="20"/>
        <v>0</v>
      </c>
      <c r="M68" s="157">
        <f t="shared" si="20"/>
        <v>0</v>
      </c>
      <c r="N68" s="157">
        <f t="shared" si="20"/>
        <v>0</v>
      </c>
      <c r="O68" s="157">
        <f t="shared" si="20"/>
        <v>0</v>
      </c>
      <c r="P68" s="157">
        <f t="shared" si="20"/>
        <v>0</v>
      </c>
      <c r="Q68" s="157">
        <f t="shared" si="20"/>
        <v>0</v>
      </c>
      <c r="R68" s="157">
        <f t="shared" si="20"/>
        <v>0</v>
      </c>
      <c r="S68" s="157">
        <f t="shared" si="20"/>
        <v>0</v>
      </c>
      <c r="T68" s="157">
        <f t="shared" si="20"/>
        <v>0</v>
      </c>
      <c r="U68" s="157">
        <f t="shared" si="20"/>
        <v>0</v>
      </c>
      <c r="V68" s="157">
        <f t="shared" si="20"/>
        <v>0</v>
      </c>
      <c r="W68" s="157">
        <f t="shared" si="20"/>
        <v>0</v>
      </c>
      <c r="X68" s="157">
        <f t="shared" si="20"/>
        <v>0</v>
      </c>
      <c r="Y68" s="157">
        <f t="shared" si="20"/>
        <v>0</v>
      </c>
      <c r="Z68" s="157">
        <f t="shared" si="20"/>
        <v>0</v>
      </c>
      <c r="AA68" s="157">
        <f t="shared" si="20"/>
        <v>0</v>
      </c>
      <c r="AB68" s="157">
        <f t="shared" si="20"/>
        <v>0</v>
      </c>
      <c r="AC68" s="157">
        <f t="shared" si="20"/>
        <v>0</v>
      </c>
      <c r="AD68" s="157">
        <f t="shared" si="20"/>
        <v>0</v>
      </c>
      <c r="AE68" s="157">
        <f t="shared" si="20"/>
        <v>0</v>
      </c>
      <c r="AF68" s="157">
        <f t="shared" si="20"/>
        <v>0</v>
      </c>
      <c r="AG68" s="157">
        <f t="shared" si="20"/>
        <v>0</v>
      </c>
      <c r="AH68" s="157">
        <f t="shared" si="20"/>
        <v>0</v>
      </c>
      <c r="AI68" s="157">
        <f t="shared" si="20"/>
        <v>0</v>
      </c>
      <c r="AJ68" s="157">
        <f t="shared" si="20"/>
        <v>0</v>
      </c>
    </row>
    <row r="69" spans="1:36" ht="16.5" x14ac:dyDescent="0.25">
      <c r="A69" s="159"/>
      <c r="B69" s="153">
        <f t="shared" si="8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8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21">+A70+0.01</f>
        <v>4.01</v>
      </c>
      <c r="B71" s="153">
        <f t="shared" si="8"/>
        <v>23</v>
      </c>
      <c r="C71" s="155" t="s">
        <v>376</v>
      </c>
      <c r="D71" s="156" t="s">
        <v>364</v>
      </c>
      <c r="E71" s="157">
        <f t="shared" ref="E71:E73" si="22">+SUM(G71:AJ71)</f>
        <v>0</v>
      </c>
      <c r="F71" s="249"/>
      <c r="G71" s="157">
        <f t="shared" ref="G71:P73" si="23">+HLOOKUP(G$3,ARMADO_RP,$B71,0)+HLOOKUP(G$4,ARMADO_RP,$B71,0)</f>
        <v>0</v>
      </c>
      <c r="H71" s="157">
        <f t="shared" si="23"/>
        <v>0</v>
      </c>
      <c r="I71" s="157">
        <f t="shared" si="23"/>
        <v>0</v>
      </c>
      <c r="J71" s="157">
        <f t="shared" si="23"/>
        <v>0</v>
      </c>
      <c r="K71" s="157">
        <f t="shared" si="23"/>
        <v>0</v>
      </c>
      <c r="L71" s="157">
        <f t="shared" si="23"/>
        <v>0</v>
      </c>
      <c r="M71" s="157">
        <f t="shared" si="23"/>
        <v>0</v>
      </c>
      <c r="N71" s="157">
        <f t="shared" si="23"/>
        <v>0</v>
      </c>
      <c r="O71" s="157">
        <f t="shared" si="23"/>
        <v>0</v>
      </c>
      <c r="P71" s="157">
        <f t="shared" si="23"/>
        <v>0</v>
      </c>
      <c r="Q71" s="157">
        <f t="shared" ref="Q71:Z73" si="24">+HLOOKUP(Q$3,ARMADO_RP,$B71,0)+HLOOKUP(Q$4,ARMADO_RP,$B71,0)</f>
        <v>0</v>
      </c>
      <c r="R71" s="157">
        <f t="shared" si="24"/>
        <v>0</v>
      </c>
      <c r="S71" s="157">
        <f t="shared" si="24"/>
        <v>0</v>
      </c>
      <c r="T71" s="157">
        <f t="shared" si="24"/>
        <v>0</v>
      </c>
      <c r="U71" s="157">
        <f t="shared" si="24"/>
        <v>0</v>
      </c>
      <c r="V71" s="157">
        <f t="shared" si="24"/>
        <v>0</v>
      </c>
      <c r="W71" s="157">
        <f t="shared" si="24"/>
        <v>0</v>
      </c>
      <c r="X71" s="157">
        <f t="shared" si="24"/>
        <v>0</v>
      </c>
      <c r="Y71" s="157">
        <f t="shared" si="24"/>
        <v>0</v>
      </c>
      <c r="Z71" s="157">
        <f t="shared" si="24"/>
        <v>0</v>
      </c>
      <c r="AA71" s="157">
        <f t="shared" ref="AA71:AJ73" si="25">+HLOOKUP(AA$3,ARMADO_RP,$B71,0)+HLOOKUP(AA$4,ARMADO_RP,$B71,0)</f>
        <v>0</v>
      </c>
      <c r="AB71" s="157">
        <f t="shared" si="25"/>
        <v>0</v>
      </c>
      <c r="AC71" s="157">
        <f t="shared" si="25"/>
        <v>0</v>
      </c>
      <c r="AD71" s="157">
        <f t="shared" si="25"/>
        <v>0</v>
      </c>
      <c r="AE71" s="157">
        <f t="shared" si="25"/>
        <v>0</v>
      </c>
      <c r="AF71" s="157">
        <f t="shared" si="25"/>
        <v>0</v>
      </c>
      <c r="AG71" s="157">
        <f t="shared" si="25"/>
        <v>0</v>
      </c>
      <c r="AH71" s="157">
        <f t="shared" si="25"/>
        <v>0</v>
      </c>
      <c r="AI71" s="157">
        <f t="shared" si="25"/>
        <v>0</v>
      </c>
      <c r="AJ71" s="157">
        <f t="shared" si="25"/>
        <v>0</v>
      </c>
    </row>
    <row r="72" spans="1:36" ht="16.5" x14ac:dyDescent="0.25">
      <c r="A72" s="157">
        <f t="shared" si="21"/>
        <v>4.0199999999999996</v>
      </c>
      <c r="B72" s="153">
        <f t="shared" si="8"/>
        <v>24</v>
      </c>
      <c r="C72" s="155" t="s">
        <v>377</v>
      </c>
      <c r="D72" s="156" t="s">
        <v>364</v>
      </c>
      <c r="E72" s="157">
        <f t="shared" si="22"/>
        <v>0</v>
      </c>
      <c r="F72" s="249"/>
      <c r="G72" s="157">
        <f t="shared" si="23"/>
        <v>0</v>
      </c>
      <c r="H72" s="157">
        <f t="shared" si="23"/>
        <v>0</v>
      </c>
      <c r="I72" s="157">
        <f t="shared" si="23"/>
        <v>0</v>
      </c>
      <c r="J72" s="157">
        <f t="shared" si="23"/>
        <v>0</v>
      </c>
      <c r="K72" s="157">
        <f t="shared" si="23"/>
        <v>0</v>
      </c>
      <c r="L72" s="157">
        <f t="shared" si="23"/>
        <v>0</v>
      </c>
      <c r="M72" s="157">
        <f t="shared" si="23"/>
        <v>0</v>
      </c>
      <c r="N72" s="157">
        <f t="shared" si="23"/>
        <v>0</v>
      </c>
      <c r="O72" s="157">
        <f t="shared" si="23"/>
        <v>0</v>
      </c>
      <c r="P72" s="157">
        <f t="shared" si="23"/>
        <v>0</v>
      </c>
      <c r="Q72" s="157">
        <f t="shared" si="24"/>
        <v>0</v>
      </c>
      <c r="R72" s="157">
        <f t="shared" si="24"/>
        <v>0</v>
      </c>
      <c r="S72" s="157">
        <f t="shared" si="24"/>
        <v>0</v>
      </c>
      <c r="T72" s="157">
        <f t="shared" si="24"/>
        <v>0</v>
      </c>
      <c r="U72" s="157">
        <f t="shared" si="24"/>
        <v>0</v>
      </c>
      <c r="V72" s="157">
        <f t="shared" si="24"/>
        <v>0</v>
      </c>
      <c r="W72" s="157">
        <f t="shared" si="24"/>
        <v>0</v>
      </c>
      <c r="X72" s="157">
        <f t="shared" si="24"/>
        <v>0</v>
      </c>
      <c r="Y72" s="157">
        <f t="shared" si="24"/>
        <v>0</v>
      </c>
      <c r="Z72" s="157">
        <f t="shared" si="24"/>
        <v>0</v>
      </c>
      <c r="AA72" s="157">
        <f t="shared" si="25"/>
        <v>0</v>
      </c>
      <c r="AB72" s="157">
        <f t="shared" si="25"/>
        <v>0</v>
      </c>
      <c r="AC72" s="157">
        <f t="shared" si="25"/>
        <v>0</v>
      </c>
      <c r="AD72" s="157">
        <f t="shared" si="25"/>
        <v>0</v>
      </c>
      <c r="AE72" s="157">
        <f t="shared" si="25"/>
        <v>0</v>
      </c>
      <c r="AF72" s="157">
        <f t="shared" si="25"/>
        <v>0</v>
      </c>
      <c r="AG72" s="157">
        <f t="shared" si="25"/>
        <v>0</v>
      </c>
      <c r="AH72" s="157">
        <f t="shared" si="25"/>
        <v>0</v>
      </c>
      <c r="AI72" s="157">
        <f t="shared" si="25"/>
        <v>0</v>
      </c>
      <c r="AJ72" s="157">
        <f t="shared" si="25"/>
        <v>0</v>
      </c>
    </row>
    <row r="73" spans="1:36" ht="16.5" x14ac:dyDescent="0.25">
      <c r="A73" s="157">
        <f t="shared" si="21"/>
        <v>4.0299999999999994</v>
      </c>
      <c r="B73" s="153">
        <f t="shared" si="8"/>
        <v>25</v>
      </c>
      <c r="C73" s="155" t="s">
        <v>378</v>
      </c>
      <c r="D73" s="156" t="s">
        <v>364</v>
      </c>
      <c r="E73" s="157">
        <f t="shared" si="22"/>
        <v>0</v>
      </c>
      <c r="F73" s="249"/>
      <c r="G73" s="157">
        <f t="shared" si="23"/>
        <v>0</v>
      </c>
      <c r="H73" s="157">
        <f t="shared" si="23"/>
        <v>0</v>
      </c>
      <c r="I73" s="157">
        <f t="shared" si="23"/>
        <v>0</v>
      </c>
      <c r="J73" s="157">
        <f t="shared" si="23"/>
        <v>0</v>
      </c>
      <c r="K73" s="157">
        <f t="shared" si="23"/>
        <v>0</v>
      </c>
      <c r="L73" s="157">
        <f t="shared" si="23"/>
        <v>0</v>
      </c>
      <c r="M73" s="157">
        <f t="shared" si="23"/>
        <v>0</v>
      </c>
      <c r="N73" s="157">
        <f t="shared" si="23"/>
        <v>0</v>
      </c>
      <c r="O73" s="157">
        <f t="shared" si="23"/>
        <v>0</v>
      </c>
      <c r="P73" s="157">
        <f t="shared" si="23"/>
        <v>0</v>
      </c>
      <c r="Q73" s="157">
        <f t="shared" si="24"/>
        <v>0</v>
      </c>
      <c r="R73" s="157">
        <f t="shared" si="24"/>
        <v>0</v>
      </c>
      <c r="S73" s="157">
        <f t="shared" si="24"/>
        <v>0</v>
      </c>
      <c r="T73" s="157">
        <f t="shared" si="24"/>
        <v>0</v>
      </c>
      <c r="U73" s="157">
        <f t="shared" si="24"/>
        <v>0</v>
      </c>
      <c r="V73" s="157">
        <f t="shared" si="24"/>
        <v>0</v>
      </c>
      <c r="W73" s="157">
        <f t="shared" si="24"/>
        <v>0</v>
      </c>
      <c r="X73" s="157">
        <f t="shared" si="24"/>
        <v>0</v>
      </c>
      <c r="Y73" s="157">
        <f t="shared" si="24"/>
        <v>0</v>
      </c>
      <c r="Z73" s="157">
        <f t="shared" si="24"/>
        <v>0</v>
      </c>
      <c r="AA73" s="157">
        <f t="shared" si="25"/>
        <v>0</v>
      </c>
      <c r="AB73" s="157">
        <f t="shared" si="25"/>
        <v>0</v>
      </c>
      <c r="AC73" s="157">
        <f t="shared" si="25"/>
        <v>0</v>
      </c>
      <c r="AD73" s="157">
        <f t="shared" si="25"/>
        <v>0</v>
      </c>
      <c r="AE73" s="157">
        <f t="shared" si="25"/>
        <v>0</v>
      </c>
      <c r="AF73" s="157">
        <f t="shared" si="25"/>
        <v>0</v>
      </c>
      <c r="AG73" s="157">
        <f t="shared" si="25"/>
        <v>0</v>
      </c>
      <c r="AH73" s="157">
        <f t="shared" si="25"/>
        <v>0</v>
      </c>
      <c r="AI73" s="157">
        <f t="shared" si="25"/>
        <v>0</v>
      </c>
      <c r="AJ73" s="157">
        <f t="shared" si="25"/>
        <v>0</v>
      </c>
    </row>
    <row r="74" spans="1:36" ht="16.5" x14ac:dyDescent="0.25">
      <c r="A74" s="159"/>
      <c r="B74" s="153">
        <f t="shared" si="8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8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6">+A75+0.01</f>
        <v>5.01</v>
      </c>
      <c r="B76" s="153">
        <f t="shared" si="8"/>
        <v>28</v>
      </c>
      <c r="C76" s="155" t="s">
        <v>380</v>
      </c>
      <c r="D76" s="156" t="s">
        <v>364</v>
      </c>
      <c r="E76" s="157">
        <f t="shared" ref="E76:E80" si="27">+SUM(G76:AJ76)</f>
        <v>3</v>
      </c>
      <c r="F76" s="249"/>
      <c r="G76" s="157">
        <f t="shared" ref="G76:P80" si="28">+HLOOKUP(G$3,ARMADO_RP,$B76,0)+HLOOKUP(G$4,ARMADO_RP,$B76,0)</f>
        <v>0</v>
      </c>
      <c r="H76" s="157">
        <f t="shared" si="28"/>
        <v>1</v>
      </c>
      <c r="I76" s="157">
        <f t="shared" si="28"/>
        <v>1</v>
      </c>
      <c r="J76" s="157">
        <f t="shared" si="28"/>
        <v>1</v>
      </c>
      <c r="K76" s="157">
        <f t="shared" si="28"/>
        <v>0</v>
      </c>
      <c r="L76" s="157">
        <f t="shared" si="28"/>
        <v>0</v>
      </c>
      <c r="M76" s="157">
        <f t="shared" si="28"/>
        <v>0</v>
      </c>
      <c r="N76" s="157">
        <f t="shared" si="28"/>
        <v>0</v>
      </c>
      <c r="O76" s="157">
        <f t="shared" si="28"/>
        <v>0</v>
      </c>
      <c r="P76" s="157">
        <f t="shared" si="28"/>
        <v>0</v>
      </c>
      <c r="Q76" s="157">
        <f t="shared" ref="Q76:Z80" si="29">+HLOOKUP(Q$3,ARMADO_RP,$B76,0)+HLOOKUP(Q$4,ARMADO_RP,$B76,0)</f>
        <v>0</v>
      </c>
      <c r="R76" s="157">
        <f t="shared" si="29"/>
        <v>0</v>
      </c>
      <c r="S76" s="157">
        <f t="shared" si="29"/>
        <v>0</v>
      </c>
      <c r="T76" s="157">
        <f t="shared" si="29"/>
        <v>0</v>
      </c>
      <c r="U76" s="157">
        <f t="shared" si="29"/>
        <v>0</v>
      </c>
      <c r="V76" s="157">
        <f t="shared" si="29"/>
        <v>0</v>
      </c>
      <c r="W76" s="157">
        <f t="shared" si="29"/>
        <v>0</v>
      </c>
      <c r="X76" s="157">
        <f t="shared" si="29"/>
        <v>0</v>
      </c>
      <c r="Y76" s="157">
        <f t="shared" si="29"/>
        <v>0</v>
      </c>
      <c r="Z76" s="157">
        <f t="shared" si="29"/>
        <v>0</v>
      </c>
      <c r="AA76" s="157">
        <f t="shared" ref="AA76:AJ80" si="30">+HLOOKUP(AA$3,ARMADO_RP,$B76,0)+HLOOKUP(AA$4,ARMADO_RP,$B76,0)</f>
        <v>0</v>
      </c>
      <c r="AB76" s="157">
        <f t="shared" si="30"/>
        <v>0</v>
      </c>
      <c r="AC76" s="157">
        <f t="shared" si="30"/>
        <v>0</v>
      </c>
      <c r="AD76" s="157">
        <f t="shared" si="30"/>
        <v>0</v>
      </c>
      <c r="AE76" s="157">
        <f t="shared" si="30"/>
        <v>0</v>
      </c>
      <c r="AF76" s="157">
        <f t="shared" si="30"/>
        <v>0</v>
      </c>
      <c r="AG76" s="157">
        <f t="shared" si="30"/>
        <v>0</v>
      </c>
      <c r="AH76" s="157">
        <f t="shared" si="30"/>
        <v>0</v>
      </c>
      <c r="AI76" s="157">
        <f t="shared" si="30"/>
        <v>0</v>
      </c>
      <c r="AJ76" s="157">
        <f t="shared" si="30"/>
        <v>0</v>
      </c>
    </row>
    <row r="77" spans="1:36" ht="16.5" x14ac:dyDescent="0.25">
      <c r="A77" s="157">
        <f t="shared" si="26"/>
        <v>5.0199999999999996</v>
      </c>
      <c r="B77" s="153">
        <f t="shared" si="8"/>
        <v>29</v>
      </c>
      <c r="C77" s="155" t="s">
        <v>381</v>
      </c>
      <c r="D77" s="156" t="s">
        <v>364</v>
      </c>
      <c r="E77" s="157">
        <f t="shared" si="27"/>
        <v>3</v>
      </c>
      <c r="F77" s="249"/>
      <c r="G77" s="157">
        <f t="shared" si="28"/>
        <v>0</v>
      </c>
      <c r="H77" s="157">
        <f t="shared" si="28"/>
        <v>1</v>
      </c>
      <c r="I77" s="157">
        <f t="shared" si="28"/>
        <v>1</v>
      </c>
      <c r="J77" s="157">
        <f t="shared" si="28"/>
        <v>1</v>
      </c>
      <c r="K77" s="157">
        <f t="shared" si="28"/>
        <v>0</v>
      </c>
      <c r="L77" s="157">
        <f t="shared" si="28"/>
        <v>0</v>
      </c>
      <c r="M77" s="157">
        <f t="shared" si="28"/>
        <v>0</v>
      </c>
      <c r="N77" s="157">
        <f t="shared" si="28"/>
        <v>0</v>
      </c>
      <c r="O77" s="157">
        <f t="shared" si="28"/>
        <v>0</v>
      </c>
      <c r="P77" s="157">
        <f t="shared" si="28"/>
        <v>0</v>
      </c>
      <c r="Q77" s="157">
        <f t="shared" si="29"/>
        <v>0</v>
      </c>
      <c r="R77" s="157">
        <f t="shared" si="29"/>
        <v>0</v>
      </c>
      <c r="S77" s="157">
        <f t="shared" si="29"/>
        <v>0</v>
      </c>
      <c r="T77" s="157">
        <f t="shared" si="29"/>
        <v>0</v>
      </c>
      <c r="U77" s="157">
        <f t="shared" si="29"/>
        <v>0</v>
      </c>
      <c r="V77" s="157">
        <f t="shared" si="29"/>
        <v>0</v>
      </c>
      <c r="W77" s="157">
        <f t="shared" si="29"/>
        <v>0</v>
      </c>
      <c r="X77" s="157">
        <f t="shared" si="29"/>
        <v>0</v>
      </c>
      <c r="Y77" s="157">
        <f t="shared" si="29"/>
        <v>0</v>
      </c>
      <c r="Z77" s="157">
        <f t="shared" si="29"/>
        <v>0</v>
      </c>
      <c r="AA77" s="157">
        <f t="shared" si="30"/>
        <v>0</v>
      </c>
      <c r="AB77" s="157">
        <f t="shared" si="30"/>
        <v>0</v>
      </c>
      <c r="AC77" s="157">
        <f t="shared" si="30"/>
        <v>0</v>
      </c>
      <c r="AD77" s="157">
        <f t="shared" si="30"/>
        <v>0</v>
      </c>
      <c r="AE77" s="157">
        <f t="shared" si="30"/>
        <v>0</v>
      </c>
      <c r="AF77" s="157">
        <f t="shared" si="30"/>
        <v>0</v>
      </c>
      <c r="AG77" s="157">
        <f t="shared" si="30"/>
        <v>0</v>
      </c>
      <c r="AH77" s="157">
        <f t="shared" si="30"/>
        <v>0</v>
      </c>
      <c r="AI77" s="157">
        <f t="shared" si="30"/>
        <v>0</v>
      </c>
      <c r="AJ77" s="157">
        <f t="shared" si="30"/>
        <v>0</v>
      </c>
    </row>
    <row r="78" spans="1:36" ht="16.5" x14ac:dyDescent="0.25">
      <c r="A78" s="157">
        <f t="shared" si="26"/>
        <v>5.0299999999999994</v>
      </c>
      <c r="B78" s="153">
        <f t="shared" si="8"/>
        <v>30</v>
      </c>
      <c r="C78" s="155" t="s">
        <v>382</v>
      </c>
      <c r="D78" s="156"/>
      <c r="E78" s="157">
        <f t="shared" si="27"/>
        <v>0</v>
      </c>
      <c r="F78" s="249"/>
      <c r="G78" s="157">
        <f t="shared" si="28"/>
        <v>0</v>
      </c>
      <c r="H78" s="157">
        <f t="shared" si="28"/>
        <v>0</v>
      </c>
      <c r="I78" s="157">
        <f t="shared" si="28"/>
        <v>0</v>
      </c>
      <c r="J78" s="157">
        <f t="shared" si="28"/>
        <v>0</v>
      </c>
      <c r="K78" s="157">
        <f t="shared" si="28"/>
        <v>0</v>
      </c>
      <c r="L78" s="157">
        <f t="shared" si="28"/>
        <v>0</v>
      </c>
      <c r="M78" s="157">
        <f t="shared" si="28"/>
        <v>0</v>
      </c>
      <c r="N78" s="157">
        <f t="shared" si="28"/>
        <v>0</v>
      </c>
      <c r="O78" s="157">
        <f t="shared" si="28"/>
        <v>0</v>
      </c>
      <c r="P78" s="157">
        <f t="shared" si="28"/>
        <v>0</v>
      </c>
      <c r="Q78" s="157">
        <f t="shared" si="29"/>
        <v>0</v>
      </c>
      <c r="R78" s="157">
        <f t="shared" si="29"/>
        <v>0</v>
      </c>
      <c r="S78" s="157">
        <f t="shared" si="29"/>
        <v>0</v>
      </c>
      <c r="T78" s="157">
        <f t="shared" si="29"/>
        <v>0</v>
      </c>
      <c r="U78" s="157">
        <f t="shared" si="29"/>
        <v>0</v>
      </c>
      <c r="V78" s="157">
        <f t="shared" si="29"/>
        <v>0</v>
      </c>
      <c r="W78" s="157">
        <f t="shared" si="29"/>
        <v>0</v>
      </c>
      <c r="X78" s="157">
        <f t="shared" si="29"/>
        <v>0</v>
      </c>
      <c r="Y78" s="157">
        <f t="shared" si="29"/>
        <v>0</v>
      </c>
      <c r="Z78" s="157">
        <f t="shared" si="29"/>
        <v>0</v>
      </c>
      <c r="AA78" s="157">
        <f t="shared" si="30"/>
        <v>0</v>
      </c>
      <c r="AB78" s="157">
        <f t="shared" si="30"/>
        <v>0</v>
      </c>
      <c r="AC78" s="157">
        <f t="shared" si="30"/>
        <v>0</v>
      </c>
      <c r="AD78" s="157">
        <f t="shared" si="30"/>
        <v>0</v>
      </c>
      <c r="AE78" s="157">
        <f t="shared" si="30"/>
        <v>0</v>
      </c>
      <c r="AF78" s="157">
        <f t="shared" si="30"/>
        <v>0</v>
      </c>
      <c r="AG78" s="157">
        <f t="shared" si="30"/>
        <v>0</v>
      </c>
      <c r="AH78" s="157">
        <f t="shared" si="30"/>
        <v>0</v>
      </c>
      <c r="AI78" s="157">
        <f t="shared" si="30"/>
        <v>0</v>
      </c>
      <c r="AJ78" s="157">
        <f t="shared" si="30"/>
        <v>0</v>
      </c>
    </row>
    <row r="79" spans="1:36" ht="16.5" x14ac:dyDescent="0.25">
      <c r="A79" s="157"/>
      <c r="B79" s="153">
        <f t="shared" si="8"/>
        <v>31</v>
      </c>
      <c r="C79" s="155" t="s">
        <v>383</v>
      </c>
      <c r="D79" s="156" t="s">
        <v>364</v>
      </c>
      <c r="E79" s="157">
        <f t="shared" si="27"/>
        <v>0</v>
      </c>
      <c r="F79" s="249"/>
      <c r="G79" s="157">
        <f t="shared" si="28"/>
        <v>0</v>
      </c>
      <c r="H79" s="157">
        <f t="shared" si="28"/>
        <v>0</v>
      </c>
      <c r="I79" s="157">
        <f t="shared" si="28"/>
        <v>0</v>
      </c>
      <c r="J79" s="157">
        <f t="shared" si="28"/>
        <v>0</v>
      </c>
      <c r="K79" s="157">
        <f t="shared" si="28"/>
        <v>0</v>
      </c>
      <c r="L79" s="157">
        <f t="shared" si="28"/>
        <v>0</v>
      </c>
      <c r="M79" s="157">
        <f t="shared" si="28"/>
        <v>0</v>
      </c>
      <c r="N79" s="157">
        <f t="shared" si="28"/>
        <v>0</v>
      </c>
      <c r="O79" s="157">
        <f t="shared" si="28"/>
        <v>0</v>
      </c>
      <c r="P79" s="157">
        <f t="shared" si="28"/>
        <v>0</v>
      </c>
      <c r="Q79" s="157">
        <f t="shared" si="29"/>
        <v>0</v>
      </c>
      <c r="R79" s="157">
        <f t="shared" si="29"/>
        <v>0</v>
      </c>
      <c r="S79" s="157">
        <f t="shared" si="29"/>
        <v>0</v>
      </c>
      <c r="T79" s="157">
        <f t="shared" si="29"/>
        <v>0</v>
      </c>
      <c r="U79" s="157">
        <f t="shared" si="29"/>
        <v>0</v>
      </c>
      <c r="V79" s="157">
        <f t="shared" si="29"/>
        <v>0</v>
      </c>
      <c r="W79" s="157">
        <f t="shared" si="29"/>
        <v>0</v>
      </c>
      <c r="X79" s="157">
        <f t="shared" si="29"/>
        <v>0</v>
      </c>
      <c r="Y79" s="157">
        <f t="shared" si="29"/>
        <v>0</v>
      </c>
      <c r="Z79" s="157">
        <f t="shared" si="29"/>
        <v>0</v>
      </c>
      <c r="AA79" s="157">
        <f t="shared" si="30"/>
        <v>0</v>
      </c>
      <c r="AB79" s="157">
        <f t="shared" si="30"/>
        <v>0</v>
      </c>
      <c r="AC79" s="157">
        <f t="shared" si="30"/>
        <v>0</v>
      </c>
      <c r="AD79" s="157">
        <f t="shared" si="30"/>
        <v>0</v>
      </c>
      <c r="AE79" s="157">
        <f t="shared" si="30"/>
        <v>0</v>
      </c>
      <c r="AF79" s="157">
        <f t="shared" si="30"/>
        <v>0</v>
      </c>
      <c r="AG79" s="157">
        <f t="shared" si="30"/>
        <v>0</v>
      </c>
      <c r="AH79" s="157">
        <f t="shared" si="30"/>
        <v>0</v>
      </c>
      <c r="AI79" s="157">
        <f t="shared" si="30"/>
        <v>0</v>
      </c>
      <c r="AJ79" s="157">
        <f t="shared" si="30"/>
        <v>0</v>
      </c>
    </row>
    <row r="80" spans="1:36" s="188" customFormat="1" ht="16.5" x14ac:dyDescent="0.25">
      <c r="A80" s="160">
        <v>5.04</v>
      </c>
      <c r="B80" s="161">
        <f t="shared" si="8"/>
        <v>32</v>
      </c>
      <c r="C80" s="163" t="s">
        <v>547</v>
      </c>
      <c r="D80" s="164" t="s">
        <v>364</v>
      </c>
      <c r="E80" s="157">
        <f t="shared" si="27"/>
        <v>0</v>
      </c>
      <c r="F80" s="249"/>
      <c r="G80" s="157">
        <f t="shared" si="28"/>
        <v>0</v>
      </c>
      <c r="H80" s="157">
        <f t="shared" si="28"/>
        <v>0</v>
      </c>
      <c r="I80" s="157">
        <f t="shared" si="28"/>
        <v>0</v>
      </c>
      <c r="J80" s="157">
        <f t="shared" si="28"/>
        <v>0</v>
      </c>
      <c r="K80" s="157">
        <f t="shared" si="28"/>
        <v>0</v>
      </c>
      <c r="L80" s="157">
        <f t="shared" si="28"/>
        <v>0</v>
      </c>
      <c r="M80" s="157">
        <f t="shared" si="28"/>
        <v>0</v>
      </c>
      <c r="N80" s="157">
        <f t="shared" si="28"/>
        <v>0</v>
      </c>
      <c r="O80" s="157">
        <f t="shared" si="28"/>
        <v>0</v>
      </c>
      <c r="P80" s="157">
        <f t="shared" si="28"/>
        <v>0</v>
      </c>
      <c r="Q80" s="157">
        <f t="shared" si="29"/>
        <v>0</v>
      </c>
      <c r="R80" s="157">
        <f t="shared" si="29"/>
        <v>0</v>
      </c>
      <c r="S80" s="157">
        <f t="shared" si="29"/>
        <v>0</v>
      </c>
      <c r="T80" s="157">
        <f t="shared" si="29"/>
        <v>0</v>
      </c>
      <c r="U80" s="157">
        <f t="shared" si="29"/>
        <v>0</v>
      </c>
      <c r="V80" s="157">
        <f t="shared" si="29"/>
        <v>0</v>
      </c>
      <c r="W80" s="157">
        <f t="shared" si="29"/>
        <v>0</v>
      </c>
      <c r="X80" s="157">
        <f t="shared" si="29"/>
        <v>0</v>
      </c>
      <c r="Y80" s="157">
        <f t="shared" si="29"/>
        <v>0</v>
      </c>
      <c r="Z80" s="157">
        <f t="shared" si="29"/>
        <v>0</v>
      </c>
      <c r="AA80" s="157">
        <f t="shared" si="30"/>
        <v>0</v>
      </c>
      <c r="AB80" s="157">
        <f t="shared" si="30"/>
        <v>0</v>
      </c>
      <c r="AC80" s="157">
        <f t="shared" si="30"/>
        <v>0</v>
      </c>
      <c r="AD80" s="157">
        <f t="shared" si="30"/>
        <v>0</v>
      </c>
      <c r="AE80" s="157">
        <f t="shared" si="30"/>
        <v>0</v>
      </c>
      <c r="AF80" s="157">
        <f t="shared" si="30"/>
        <v>0</v>
      </c>
      <c r="AG80" s="157">
        <f t="shared" si="30"/>
        <v>0</v>
      </c>
      <c r="AH80" s="157">
        <f t="shared" si="30"/>
        <v>0</v>
      </c>
      <c r="AI80" s="157">
        <f t="shared" si="30"/>
        <v>0</v>
      </c>
      <c r="AJ80" s="157">
        <f t="shared" si="30"/>
        <v>0</v>
      </c>
    </row>
    <row r="81" spans="1:36" ht="16.5" x14ac:dyDescent="0.25">
      <c r="A81" s="159"/>
      <c r="B81" s="153">
        <f t="shared" si="8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8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8"/>
        <v>35</v>
      </c>
      <c r="C83" s="158" t="s">
        <v>385</v>
      </c>
      <c r="D83" s="156" t="s">
        <v>364</v>
      </c>
      <c r="E83" s="157">
        <f t="shared" ref="E83:E84" si="31">+SUM(G83:AJ83)</f>
        <v>2</v>
      </c>
      <c r="F83" s="249"/>
      <c r="G83" s="157">
        <f t="shared" ref="G83:P84" si="32">+HLOOKUP(G$3,ARMADO_RP,$B83,0)+HLOOKUP(G$4,ARMADO_RP,$B83,0)</f>
        <v>0</v>
      </c>
      <c r="H83" s="157">
        <f t="shared" si="32"/>
        <v>1</v>
      </c>
      <c r="I83" s="157">
        <f t="shared" si="32"/>
        <v>1</v>
      </c>
      <c r="J83" s="157">
        <f t="shared" si="32"/>
        <v>0</v>
      </c>
      <c r="K83" s="157">
        <f t="shared" si="32"/>
        <v>0</v>
      </c>
      <c r="L83" s="157">
        <f t="shared" si="32"/>
        <v>0</v>
      </c>
      <c r="M83" s="157">
        <f t="shared" si="32"/>
        <v>0</v>
      </c>
      <c r="N83" s="157">
        <f t="shared" si="32"/>
        <v>0</v>
      </c>
      <c r="O83" s="157">
        <f t="shared" si="32"/>
        <v>0</v>
      </c>
      <c r="P83" s="157">
        <f t="shared" si="32"/>
        <v>0</v>
      </c>
      <c r="Q83" s="157">
        <f t="shared" ref="Q83:Z84" si="33">+HLOOKUP(Q$3,ARMADO_RP,$B83,0)+HLOOKUP(Q$4,ARMADO_RP,$B83,0)</f>
        <v>0</v>
      </c>
      <c r="R83" s="157">
        <f t="shared" si="33"/>
        <v>0</v>
      </c>
      <c r="S83" s="157">
        <f t="shared" si="33"/>
        <v>0</v>
      </c>
      <c r="T83" s="157">
        <f t="shared" si="33"/>
        <v>0</v>
      </c>
      <c r="U83" s="157">
        <f t="shared" si="33"/>
        <v>0</v>
      </c>
      <c r="V83" s="157">
        <f t="shared" si="33"/>
        <v>0</v>
      </c>
      <c r="W83" s="157">
        <f t="shared" si="33"/>
        <v>0</v>
      </c>
      <c r="X83" s="157">
        <f t="shared" si="33"/>
        <v>0</v>
      </c>
      <c r="Y83" s="157">
        <f t="shared" si="33"/>
        <v>0</v>
      </c>
      <c r="Z83" s="157">
        <f t="shared" si="33"/>
        <v>0</v>
      </c>
      <c r="AA83" s="157">
        <f t="shared" ref="AA83:AJ84" si="34">+HLOOKUP(AA$3,ARMADO_RP,$B83,0)+HLOOKUP(AA$4,ARMADO_RP,$B83,0)</f>
        <v>0</v>
      </c>
      <c r="AB83" s="157">
        <f t="shared" si="34"/>
        <v>0</v>
      </c>
      <c r="AC83" s="157">
        <f t="shared" si="34"/>
        <v>0</v>
      </c>
      <c r="AD83" s="157">
        <f t="shared" si="34"/>
        <v>0</v>
      </c>
      <c r="AE83" s="157">
        <f t="shared" si="34"/>
        <v>0</v>
      </c>
      <c r="AF83" s="157">
        <f t="shared" si="34"/>
        <v>0</v>
      </c>
      <c r="AG83" s="157">
        <f t="shared" si="34"/>
        <v>0</v>
      </c>
      <c r="AH83" s="157">
        <f t="shared" si="34"/>
        <v>0</v>
      </c>
      <c r="AI83" s="157">
        <f t="shared" si="34"/>
        <v>0</v>
      </c>
      <c r="AJ83" s="157">
        <f t="shared" si="34"/>
        <v>0</v>
      </c>
    </row>
    <row r="84" spans="1:36" ht="16.5" x14ac:dyDescent="0.25">
      <c r="A84" s="157">
        <f>+A83+0.01</f>
        <v>6.02</v>
      </c>
      <c r="B84" s="153">
        <f t="shared" si="8"/>
        <v>36</v>
      </c>
      <c r="C84" s="158" t="s">
        <v>386</v>
      </c>
      <c r="D84" s="156" t="s">
        <v>364</v>
      </c>
      <c r="E84" s="157">
        <f t="shared" si="31"/>
        <v>2</v>
      </c>
      <c r="F84" s="249"/>
      <c r="G84" s="157">
        <f t="shared" si="32"/>
        <v>0</v>
      </c>
      <c r="H84" s="157">
        <f t="shared" si="32"/>
        <v>1</v>
      </c>
      <c r="I84" s="157">
        <f t="shared" si="32"/>
        <v>1</v>
      </c>
      <c r="J84" s="157">
        <f t="shared" si="32"/>
        <v>0</v>
      </c>
      <c r="K84" s="157">
        <f t="shared" si="32"/>
        <v>0</v>
      </c>
      <c r="L84" s="157">
        <f t="shared" si="32"/>
        <v>0</v>
      </c>
      <c r="M84" s="157">
        <f t="shared" si="32"/>
        <v>0</v>
      </c>
      <c r="N84" s="157">
        <f t="shared" si="32"/>
        <v>0</v>
      </c>
      <c r="O84" s="157">
        <f t="shared" si="32"/>
        <v>0</v>
      </c>
      <c r="P84" s="157">
        <f t="shared" si="32"/>
        <v>0</v>
      </c>
      <c r="Q84" s="157">
        <f t="shared" si="33"/>
        <v>0</v>
      </c>
      <c r="R84" s="157">
        <f t="shared" si="33"/>
        <v>0</v>
      </c>
      <c r="S84" s="157">
        <f t="shared" si="33"/>
        <v>0</v>
      </c>
      <c r="T84" s="157">
        <f t="shared" si="33"/>
        <v>0</v>
      </c>
      <c r="U84" s="157">
        <f t="shared" si="33"/>
        <v>0</v>
      </c>
      <c r="V84" s="157">
        <f t="shared" si="33"/>
        <v>0</v>
      </c>
      <c r="W84" s="157">
        <f t="shared" si="33"/>
        <v>0</v>
      </c>
      <c r="X84" s="157">
        <f t="shared" si="33"/>
        <v>0</v>
      </c>
      <c r="Y84" s="157">
        <f t="shared" si="33"/>
        <v>0</v>
      </c>
      <c r="Z84" s="157">
        <f t="shared" si="33"/>
        <v>0</v>
      </c>
      <c r="AA84" s="157">
        <f t="shared" si="34"/>
        <v>0</v>
      </c>
      <c r="AB84" s="157">
        <f t="shared" si="34"/>
        <v>0</v>
      </c>
      <c r="AC84" s="157">
        <f t="shared" si="34"/>
        <v>0</v>
      </c>
      <c r="AD84" s="157">
        <f t="shared" si="34"/>
        <v>0</v>
      </c>
      <c r="AE84" s="157">
        <f t="shared" si="34"/>
        <v>0</v>
      </c>
      <c r="AF84" s="157">
        <f t="shared" si="34"/>
        <v>0</v>
      </c>
      <c r="AG84" s="157">
        <f t="shared" si="34"/>
        <v>0</v>
      </c>
      <c r="AH84" s="157">
        <f t="shared" si="34"/>
        <v>0</v>
      </c>
      <c r="AI84" s="157">
        <f t="shared" si="34"/>
        <v>0</v>
      </c>
      <c r="AJ84" s="157">
        <f t="shared" si="34"/>
        <v>0</v>
      </c>
    </row>
    <row r="85" spans="1:36" ht="16.5" x14ac:dyDescent="0.25">
      <c r="A85" s="159"/>
      <c r="B85" s="153">
        <f t="shared" si="8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8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5">+A86+0.01</f>
        <v>7.01</v>
      </c>
      <c r="B87" s="153">
        <f t="shared" si="8"/>
        <v>39</v>
      </c>
      <c r="C87" s="158" t="s">
        <v>388</v>
      </c>
      <c r="D87" s="156" t="s">
        <v>389</v>
      </c>
      <c r="E87" s="157">
        <f>+SUM(G87:AJ87)</f>
        <v>0.10070549999999999</v>
      </c>
      <c r="F87" s="249" t="s">
        <v>62</v>
      </c>
      <c r="G87" s="157">
        <f t="shared" ref="G87:AJ87" si="36">+IF($F87=G$13,G$12*f_cond*G$14/1000,0)</f>
        <v>0</v>
      </c>
      <c r="H87" s="157">
        <f t="shared" si="36"/>
        <v>2.2976999999999997E-2</v>
      </c>
      <c r="I87" s="157">
        <f t="shared" si="36"/>
        <v>4.6885499999999997E-2</v>
      </c>
      <c r="J87" s="157">
        <f t="shared" si="36"/>
        <v>3.0842999999999999E-2</v>
      </c>
      <c r="K87" s="157">
        <f t="shared" si="36"/>
        <v>0</v>
      </c>
      <c r="L87" s="157">
        <f t="shared" si="36"/>
        <v>0</v>
      </c>
      <c r="M87" s="157">
        <f t="shared" si="36"/>
        <v>0</v>
      </c>
      <c r="N87" s="157">
        <f t="shared" si="36"/>
        <v>0</v>
      </c>
      <c r="O87" s="157">
        <f t="shared" si="36"/>
        <v>0</v>
      </c>
      <c r="P87" s="157">
        <f t="shared" si="36"/>
        <v>0</v>
      </c>
      <c r="Q87" s="157">
        <f t="shared" si="36"/>
        <v>0</v>
      </c>
      <c r="R87" s="157">
        <f t="shared" si="36"/>
        <v>0</v>
      </c>
      <c r="S87" s="157">
        <f t="shared" si="36"/>
        <v>0</v>
      </c>
      <c r="T87" s="157">
        <f t="shared" si="36"/>
        <v>0</v>
      </c>
      <c r="U87" s="157">
        <f t="shared" si="36"/>
        <v>0</v>
      </c>
      <c r="V87" s="157">
        <f t="shared" si="36"/>
        <v>0</v>
      </c>
      <c r="W87" s="157">
        <f t="shared" si="36"/>
        <v>0</v>
      </c>
      <c r="X87" s="157">
        <f t="shared" si="36"/>
        <v>0</v>
      </c>
      <c r="Y87" s="157">
        <f t="shared" si="36"/>
        <v>0</v>
      </c>
      <c r="Z87" s="157">
        <f t="shared" si="36"/>
        <v>0</v>
      </c>
      <c r="AA87" s="157">
        <f t="shared" si="36"/>
        <v>0</v>
      </c>
      <c r="AB87" s="157">
        <f t="shared" si="36"/>
        <v>0</v>
      </c>
      <c r="AC87" s="157">
        <f t="shared" si="36"/>
        <v>0</v>
      </c>
      <c r="AD87" s="157">
        <f t="shared" si="36"/>
        <v>0</v>
      </c>
      <c r="AE87" s="157">
        <f t="shared" si="36"/>
        <v>0</v>
      </c>
      <c r="AF87" s="157">
        <f t="shared" si="36"/>
        <v>0</v>
      </c>
      <c r="AG87" s="157">
        <f t="shared" si="36"/>
        <v>0</v>
      </c>
      <c r="AH87" s="157">
        <f t="shared" si="36"/>
        <v>0</v>
      </c>
      <c r="AI87" s="157">
        <f t="shared" si="36"/>
        <v>0</v>
      </c>
      <c r="AJ87" s="157">
        <f t="shared" si="36"/>
        <v>0</v>
      </c>
    </row>
    <row r="88" spans="1:36" ht="16.5" x14ac:dyDescent="0.25">
      <c r="A88" s="159"/>
      <c r="B88" s="153">
        <f t="shared" si="8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8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7">+A89+0.01</f>
        <v>8.01</v>
      </c>
      <c r="B90" s="153">
        <f t="shared" si="8"/>
        <v>42</v>
      </c>
      <c r="C90" s="158" t="s">
        <v>391</v>
      </c>
      <c r="D90" s="156" t="s">
        <v>364</v>
      </c>
      <c r="E90" s="157">
        <f t="shared" ref="E90:E95" si="38">+SUM(G90:AJ90)</f>
        <v>1</v>
      </c>
      <c r="F90" s="249"/>
      <c r="G90" s="157">
        <f t="shared" ref="G90:P95" si="39">+HLOOKUP(G$3,ARMADO_RP,$B90,0)+HLOOKUP(G$4,ARMADO_RP,$B90,0)</f>
        <v>0</v>
      </c>
      <c r="H90" s="157">
        <f t="shared" si="39"/>
        <v>0</v>
      </c>
      <c r="I90" s="157">
        <f t="shared" si="39"/>
        <v>0</v>
      </c>
      <c r="J90" s="157">
        <f t="shared" si="39"/>
        <v>1</v>
      </c>
      <c r="K90" s="157">
        <f t="shared" si="39"/>
        <v>0</v>
      </c>
      <c r="L90" s="157">
        <f t="shared" si="39"/>
        <v>0</v>
      </c>
      <c r="M90" s="157">
        <f t="shared" si="39"/>
        <v>0</v>
      </c>
      <c r="N90" s="157">
        <f t="shared" si="39"/>
        <v>0</v>
      </c>
      <c r="O90" s="157">
        <f t="shared" si="39"/>
        <v>0</v>
      </c>
      <c r="P90" s="157">
        <f t="shared" si="39"/>
        <v>0</v>
      </c>
      <c r="Q90" s="157">
        <f t="shared" ref="Q90:Z95" si="40">+HLOOKUP(Q$3,ARMADO_RP,$B90,0)+HLOOKUP(Q$4,ARMADO_RP,$B90,0)</f>
        <v>0</v>
      </c>
      <c r="R90" s="157">
        <f t="shared" si="40"/>
        <v>0</v>
      </c>
      <c r="S90" s="157">
        <f t="shared" si="40"/>
        <v>0</v>
      </c>
      <c r="T90" s="157">
        <f t="shared" si="40"/>
        <v>0</v>
      </c>
      <c r="U90" s="157">
        <f t="shared" si="40"/>
        <v>0</v>
      </c>
      <c r="V90" s="157">
        <f t="shared" si="40"/>
        <v>0</v>
      </c>
      <c r="W90" s="157">
        <f t="shared" si="40"/>
        <v>0</v>
      </c>
      <c r="X90" s="157">
        <f t="shared" si="40"/>
        <v>0</v>
      </c>
      <c r="Y90" s="157">
        <f t="shared" si="40"/>
        <v>0</v>
      </c>
      <c r="Z90" s="157">
        <f t="shared" si="40"/>
        <v>0</v>
      </c>
      <c r="AA90" s="157">
        <f t="shared" ref="AA90:AJ95" si="41">+HLOOKUP(AA$3,ARMADO_RP,$B90,0)+HLOOKUP(AA$4,ARMADO_RP,$B90,0)</f>
        <v>0</v>
      </c>
      <c r="AB90" s="157">
        <f t="shared" si="41"/>
        <v>0</v>
      </c>
      <c r="AC90" s="157">
        <f t="shared" si="41"/>
        <v>0</v>
      </c>
      <c r="AD90" s="157">
        <f t="shared" si="41"/>
        <v>0</v>
      </c>
      <c r="AE90" s="157">
        <f t="shared" si="41"/>
        <v>0</v>
      </c>
      <c r="AF90" s="157">
        <f t="shared" si="41"/>
        <v>0</v>
      </c>
      <c r="AG90" s="157">
        <f t="shared" si="41"/>
        <v>0</v>
      </c>
      <c r="AH90" s="157">
        <f t="shared" si="41"/>
        <v>0</v>
      </c>
      <c r="AI90" s="157">
        <f t="shared" si="41"/>
        <v>0</v>
      </c>
      <c r="AJ90" s="157">
        <f t="shared" si="41"/>
        <v>0</v>
      </c>
    </row>
    <row r="91" spans="1:36" ht="16.5" x14ac:dyDescent="0.25">
      <c r="A91" s="157">
        <f t="shared" si="37"/>
        <v>8.02</v>
      </c>
      <c r="B91" s="153">
        <f t="shared" si="8"/>
        <v>43</v>
      </c>
      <c r="C91" s="158" t="s">
        <v>392</v>
      </c>
      <c r="D91" s="156" t="s">
        <v>364</v>
      </c>
      <c r="E91" s="157">
        <f t="shared" si="38"/>
        <v>2</v>
      </c>
      <c r="F91" s="249"/>
      <c r="G91" s="157">
        <f t="shared" si="39"/>
        <v>2</v>
      </c>
      <c r="H91" s="157">
        <f t="shared" si="39"/>
        <v>0</v>
      </c>
      <c r="I91" s="157">
        <f t="shared" si="39"/>
        <v>0</v>
      </c>
      <c r="J91" s="157">
        <f t="shared" si="39"/>
        <v>0</v>
      </c>
      <c r="K91" s="157">
        <f t="shared" si="39"/>
        <v>0</v>
      </c>
      <c r="L91" s="157">
        <f t="shared" si="39"/>
        <v>0</v>
      </c>
      <c r="M91" s="157">
        <f t="shared" si="39"/>
        <v>0</v>
      </c>
      <c r="N91" s="157">
        <f t="shared" si="39"/>
        <v>0</v>
      </c>
      <c r="O91" s="157">
        <f t="shared" si="39"/>
        <v>0</v>
      </c>
      <c r="P91" s="157">
        <f t="shared" si="39"/>
        <v>0</v>
      </c>
      <c r="Q91" s="157">
        <f t="shared" si="40"/>
        <v>0</v>
      </c>
      <c r="R91" s="157">
        <f t="shared" si="40"/>
        <v>0</v>
      </c>
      <c r="S91" s="157">
        <f t="shared" si="40"/>
        <v>0</v>
      </c>
      <c r="T91" s="157">
        <f t="shared" si="40"/>
        <v>0</v>
      </c>
      <c r="U91" s="157">
        <f t="shared" si="40"/>
        <v>0</v>
      </c>
      <c r="V91" s="157">
        <f t="shared" si="40"/>
        <v>0</v>
      </c>
      <c r="W91" s="157">
        <f t="shared" si="40"/>
        <v>0</v>
      </c>
      <c r="X91" s="157">
        <f t="shared" si="40"/>
        <v>0</v>
      </c>
      <c r="Y91" s="157">
        <f t="shared" si="40"/>
        <v>0</v>
      </c>
      <c r="Z91" s="157">
        <f t="shared" si="40"/>
        <v>0</v>
      </c>
      <c r="AA91" s="157">
        <f t="shared" si="41"/>
        <v>0</v>
      </c>
      <c r="AB91" s="157">
        <f t="shared" si="41"/>
        <v>0</v>
      </c>
      <c r="AC91" s="157">
        <f t="shared" si="41"/>
        <v>0</v>
      </c>
      <c r="AD91" s="157">
        <f t="shared" si="41"/>
        <v>0</v>
      </c>
      <c r="AE91" s="157">
        <f t="shared" si="41"/>
        <v>0</v>
      </c>
      <c r="AF91" s="157">
        <f t="shared" si="41"/>
        <v>0</v>
      </c>
      <c r="AG91" s="157">
        <f t="shared" si="41"/>
        <v>0</v>
      </c>
      <c r="AH91" s="157">
        <f t="shared" si="41"/>
        <v>0</v>
      </c>
      <c r="AI91" s="157">
        <f t="shared" si="41"/>
        <v>0</v>
      </c>
      <c r="AJ91" s="157">
        <f t="shared" si="41"/>
        <v>0</v>
      </c>
    </row>
    <row r="92" spans="1:36" ht="16.5" x14ac:dyDescent="0.25">
      <c r="A92" s="157">
        <f t="shared" si="37"/>
        <v>8.0299999999999994</v>
      </c>
      <c r="B92" s="153">
        <f t="shared" si="8"/>
        <v>44</v>
      </c>
      <c r="C92" s="158" t="s">
        <v>393</v>
      </c>
      <c r="D92" s="156" t="s">
        <v>146</v>
      </c>
      <c r="E92" s="157">
        <f t="shared" si="38"/>
        <v>10</v>
      </c>
      <c r="F92" s="249"/>
      <c r="G92" s="157">
        <f t="shared" si="39"/>
        <v>2.5</v>
      </c>
      <c r="H92" s="157">
        <f t="shared" si="39"/>
        <v>2.5</v>
      </c>
      <c r="I92" s="157">
        <f t="shared" si="39"/>
        <v>2.5</v>
      </c>
      <c r="J92" s="157">
        <f t="shared" si="39"/>
        <v>2.5</v>
      </c>
      <c r="K92" s="157">
        <f t="shared" si="39"/>
        <v>0</v>
      </c>
      <c r="L92" s="157">
        <f t="shared" si="39"/>
        <v>0</v>
      </c>
      <c r="M92" s="157">
        <f t="shared" si="39"/>
        <v>0</v>
      </c>
      <c r="N92" s="157">
        <f t="shared" si="39"/>
        <v>0</v>
      </c>
      <c r="O92" s="157">
        <f t="shared" si="39"/>
        <v>0</v>
      </c>
      <c r="P92" s="157">
        <f t="shared" si="39"/>
        <v>0</v>
      </c>
      <c r="Q92" s="157">
        <f t="shared" si="40"/>
        <v>0</v>
      </c>
      <c r="R92" s="157">
        <f t="shared" si="40"/>
        <v>0</v>
      </c>
      <c r="S92" s="157">
        <f t="shared" si="40"/>
        <v>0</v>
      </c>
      <c r="T92" s="157">
        <f t="shared" si="40"/>
        <v>0</v>
      </c>
      <c r="U92" s="157">
        <f t="shared" si="40"/>
        <v>0</v>
      </c>
      <c r="V92" s="157">
        <f t="shared" si="40"/>
        <v>0</v>
      </c>
      <c r="W92" s="157">
        <f t="shared" si="40"/>
        <v>0</v>
      </c>
      <c r="X92" s="157">
        <f t="shared" si="40"/>
        <v>0</v>
      </c>
      <c r="Y92" s="157">
        <f t="shared" si="40"/>
        <v>0</v>
      </c>
      <c r="Z92" s="157">
        <f t="shared" si="40"/>
        <v>0</v>
      </c>
      <c r="AA92" s="157">
        <f t="shared" si="41"/>
        <v>0</v>
      </c>
      <c r="AB92" s="157">
        <f t="shared" si="41"/>
        <v>0</v>
      </c>
      <c r="AC92" s="157">
        <f t="shared" si="41"/>
        <v>0</v>
      </c>
      <c r="AD92" s="157">
        <f t="shared" si="41"/>
        <v>0</v>
      </c>
      <c r="AE92" s="157">
        <f t="shared" si="41"/>
        <v>0</v>
      </c>
      <c r="AF92" s="157">
        <f t="shared" si="41"/>
        <v>0</v>
      </c>
      <c r="AG92" s="157">
        <f t="shared" si="41"/>
        <v>0</v>
      </c>
      <c r="AH92" s="157">
        <f t="shared" si="41"/>
        <v>0</v>
      </c>
      <c r="AI92" s="157">
        <f t="shared" si="41"/>
        <v>0</v>
      </c>
      <c r="AJ92" s="157">
        <f t="shared" si="41"/>
        <v>0</v>
      </c>
    </row>
    <row r="93" spans="1:36" ht="16.5" x14ac:dyDescent="0.25">
      <c r="A93" s="157">
        <f t="shared" si="37"/>
        <v>8.0399999999999991</v>
      </c>
      <c r="B93" s="153">
        <f t="shared" si="8"/>
        <v>45</v>
      </c>
      <c r="C93" s="158" t="s">
        <v>394</v>
      </c>
      <c r="D93" s="156" t="s">
        <v>364</v>
      </c>
      <c r="E93" s="157">
        <f t="shared" si="38"/>
        <v>2</v>
      </c>
      <c r="F93" s="249"/>
      <c r="G93" s="157">
        <f t="shared" si="39"/>
        <v>0</v>
      </c>
      <c r="H93" s="157">
        <f t="shared" si="39"/>
        <v>1</v>
      </c>
      <c r="I93" s="157">
        <f t="shared" si="39"/>
        <v>1</v>
      </c>
      <c r="J93" s="157">
        <f t="shared" si="39"/>
        <v>0</v>
      </c>
      <c r="K93" s="157">
        <f t="shared" si="39"/>
        <v>0</v>
      </c>
      <c r="L93" s="157">
        <f t="shared" si="39"/>
        <v>0</v>
      </c>
      <c r="M93" s="157">
        <f t="shared" si="39"/>
        <v>0</v>
      </c>
      <c r="N93" s="157">
        <f t="shared" si="39"/>
        <v>0</v>
      </c>
      <c r="O93" s="157">
        <f t="shared" si="39"/>
        <v>0</v>
      </c>
      <c r="P93" s="157">
        <f t="shared" si="39"/>
        <v>0</v>
      </c>
      <c r="Q93" s="157">
        <f t="shared" si="40"/>
        <v>0</v>
      </c>
      <c r="R93" s="157">
        <f t="shared" si="40"/>
        <v>0</v>
      </c>
      <c r="S93" s="157">
        <f t="shared" si="40"/>
        <v>0</v>
      </c>
      <c r="T93" s="157">
        <f t="shared" si="40"/>
        <v>0</v>
      </c>
      <c r="U93" s="157">
        <f t="shared" si="40"/>
        <v>0</v>
      </c>
      <c r="V93" s="157">
        <f t="shared" si="40"/>
        <v>0</v>
      </c>
      <c r="W93" s="157">
        <f t="shared" si="40"/>
        <v>0</v>
      </c>
      <c r="X93" s="157">
        <f t="shared" si="40"/>
        <v>0</v>
      </c>
      <c r="Y93" s="157">
        <f t="shared" si="40"/>
        <v>0</v>
      </c>
      <c r="Z93" s="157">
        <f t="shared" si="40"/>
        <v>0</v>
      </c>
      <c r="AA93" s="157">
        <f t="shared" si="41"/>
        <v>0</v>
      </c>
      <c r="AB93" s="157">
        <f t="shared" si="41"/>
        <v>0</v>
      </c>
      <c r="AC93" s="157">
        <f t="shared" si="41"/>
        <v>0</v>
      </c>
      <c r="AD93" s="157">
        <f t="shared" si="41"/>
        <v>0</v>
      </c>
      <c r="AE93" s="157">
        <f t="shared" si="41"/>
        <v>0</v>
      </c>
      <c r="AF93" s="157">
        <f t="shared" si="41"/>
        <v>0</v>
      </c>
      <c r="AG93" s="157">
        <f t="shared" si="41"/>
        <v>0</v>
      </c>
      <c r="AH93" s="157">
        <f t="shared" si="41"/>
        <v>0</v>
      </c>
      <c r="AI93" s="157">
        <f t="shared" si="41"/>
        <v>0</v>
      </c>
      <c r="AJ93" s="157">
        <f t="shared" si="41"/>
        <v>0</v>
      </c>
    </row>
    <row r="94" spans="1:36" s="188" customFormat="1" ht="16.5" x14ac:dyDescent="0.25">
      <c r="A94" s="160">
        <f t="shared" si="37"/>
        <v>8.0499999999999989</v>
      </c>
      <c r="B94" s="161">
        <f t="shared" si="8"/>
        <v>46</v>
      </c>
      <c r="C94" s="162" t="s">
        <v>529</v>
      </c>
      <c r="D94" s="164" t="s">
        <v>364</v>
      </c>
      <c r="E94" s="157">
        <f t="shared" si="38"/>
        <v>0</v>
      </c>
      <c r="F94" s="249"/>
      <c r="G94" s="157">
        <f t="shared" si="39"/>
        <v>0</v>
      </c>
      <c r="H94" s="157">
        <f t="shared" si="39"/>
        <v>0</v>
      </c>
      <c r="I94" s="157">
        <f t="shared" si="39"/>
        <v>0</v>
      </c>
      <c r="J94" s="157">
        <f t="shared" si="39"/>
        <v>0</v>
      </c>
      <c r="K94" s="157">
        <f t="shared" si="39"/>
        <v>0</v>
      </c>
      <c r="L94" s="157">
        <f t="shared" si="39"/>
        <v>0</v>
      </c>
      <c r="M94" s="157">
        <f t="shared" si="39"/>
        <v>0</v>
      </c>
      <c r="N94" s="157">
        <f t="shared" si="39"/>
        <v>0</v>
      </c>
      <c r="O94" s="157">
        <f t="shared" si="39"/>
        <v>0</v>
      </c>
      <c r="P94" s="157">
        <f t="shared" si="39"/>
        <v>0</v>
      </c>
      <c r="Q94" s="157">
        <f t="shared" si="40"/>
        <v>0</v>
      </c>
      <c r="R94" s="157">
        <f t="shared" si="40"/>
        <v>0</v>
      </c>
      <c r="S94" s="157">
        <f t="shared" si="40"/>
        <v>0</v>
      </c>
      <c r="T94" s="157">
        <f t="shared" si="40"/>
        <v>0</v>
      </c>
      <c r="U94" s="157">
        <f t="shared" si="40"/>
        <v>0</v>
      </c>
      <c r="V94" s="157">
        <f t="shared" si="40"/>
        <v>0</v>
      </c>
      <c r="W94" s="157">
        <f t="shared" si="40"/>
        <v>0</v>
      </c>
      <c r="X94" s="157">
        <f t="shared" si="40"/>
        <v>0</v>
      </c>
      <c r="Y94" s="157">
        <f t="shared" si="40"/>
        <v>0</v>
      </c>
      <c r="Z94" s="157">
        <f t="shared" si="40"/>
        <v>0</v>
      </c>
      <c r="AA94" s="157">
        <f t="shared" si="41"/>
        <v>0</v>
      </c>
      <c r="AB94" s="157">
        <f t="shared" si="41"/>
        <v>0</v>
      </c>
      <c r="AC94" s="157">
        <f t="shared" si="41"/>
        <v>0</v>
      </c>
      <c r="AD94" s="157">
        <f t="shared" si="41"/>
        <v>0</v>
      </c>
      <c r="AE94" s="157">
        <f t="shared" si="41"/>
        <v>0</v>
      </c>
      <c r="AF94" s="157">
        <f t="shared" si="41"/>
        <v>0</v>
      </c>
      <c r="AG94" s="157">
        <f t="shared" si="41"/>
        <v>0</v>
      </c>
      <c r="AH94" s="157">
        <f t="shared" si="41"/>
        <v>0</v>
      </c>
      <c r="AI94" s="157">
        <f t="shared" si="41"/>
        <v>0</v>
      </c>
      <c r="AJ94" s="157">
        <f t="shared" si="41"/>
        <v>0</v>
      </c>
    </row>
    <row r="95" spans="1:36" s="188" customFormat="1" ht="16.5" x14ac:dyDescent="0.25">
      <c r="A95" s="160">
        <f t="shared" si="37"/>
        <v>8.0599999999999987</v>
      </c>
      <c r="B95" s="161">
        <f t="shared" si="8"/>
        <v>47</v>
      </c>
      <c r="C95" s="162" t="s">
        <v>530</v>
      </c>
      <c r="D95" s="164" t="s">
        <v>146</v>
      </c>
      <c r="E95" s="157">
        <f t="shared" si="38"/>
        <v>1.2</v>
      </c>
      <c r="F95" s="249"/>
      <c r="G95" s="157">
        <f t="shared" si="39"/>
        <v>0</v>
      </c>
      <c r="H95" s="157">
        <f t="shared" si="39"/>
        <v>0.6</v>
      </c>
      <c r="I95" s="157">
        <f t="shared" si="39"/>
        <v>0.6</v>
      </c>
      <c r="J95" s="157">
        <f t="shared" si="39"/>
        <v>0</v>
      </c>
      <c r="K95" s="157">
        <f t="shared" si="39"/>
        <v>0</v>
      </c>
      <c r="L95" s="157">
        <f t="shared" si="39"/>
        <v>0</v>
      </c>
      <c r="M95" s="157">
        <f t="shared" si="39"/>
        <v>0</v>
      </c>
      <c r="N95" s="157">
        <f t="shared" si="39"/>
        <v>0</v>
      </c>
      <c r="O95" s="157">
        <f t="shared" si="39"/>
        <v>0</v>
      </c>
      <c r="P95" s="157">
        <f t="shared" si="39"/>
        <v>0</v>
      </c>
      <c r="Q95" s="157">
        <f t="shared" si="40"/>
        <v>0</v>
      </c>
      <c r="R95" s="157">
        <f t="shared" si="40"/>
        <v>0</v>
      </c>
      <c r="S95" s="157">
        <f t="shared" si="40"/>
        <v>0</v>
      </c>
      <c r="T95" s="157">
        <f t="shared" si="40"/>
        <v>0</v>
      </c>
      <c r="U95" s="157">
        <f t="shared" si="40"/>
        <v>0</v>
      </c>
      <c r="V95" s="157">
        <f t="shared" si="40"/>
        <v>0</v>
      </c>
      <c r="W95" s="157">
        <f t="shared" si="40"/>
        <v>0</v>
      </c>
      <c r="X95" s="157">
        <f t="shared" si="40"/>
        <v>0</v>
      </c>
      <c r="Y95" s="157">
        <f t="shared" si="40"/>
        <v>0</v>
      </c>
      <c r="Z95" s="157">
        <f t="shared" si="40"/>
        <v>0</v>
      </c>
      <c r="AA95" s="157">
        <f t="shared" si="41"/>
        <v>0</v>
      </c>
      <c r="AB95" s="157">
        <f t="shared" si="41"/>
        <v>0</v>
      </c>
      <c r="AC95" s="157">
        <f t="shared" si="41"/>
        <v>0</v>
      </c>
      <c r="AD95" s="157">
        <f t="shared" si="41"/>
        <v>0</v>
      </c>
      <c r="AE95" s="157">
        <f t="shared" si="41"/>
        <v>0</v>
      </c>
      <c r="AF95" s="157">
        <f t="shared" si="41"/>
        <v>0</v>
      </c>
      <c r="AG95" s="157">
        <f t="shared" si="41"/>
        <v>0</v>
      </c>
      <c r="AH95" s="157">
        <f t="shared" si="41"/>
        <v>0</v>
      </c>
      <c r="AI95" s="157">
        <f t="shared" si="41"/>
        <v>0</v>
      </c>
      <c r="AJ95" s="157">
        <f t="shared" si="41"/>
        <v>0</v>
      </c>
    </row>
    <row r="96" spans="1:36" ht="16.5" x14ac:dyDescent="0.25">
      <c r="A96" s="159"/>
      <c r="B96" s="161">
        <f t="shared" si="8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8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8"/>
        <v>50</v>
      </c>
      <c r="C98" s="158" t="s">
        <v>396</v>
      </c>
      <c r="D98" s="156" t="s">
        <v>146</v>
      </c>
      <c r="E98" s="157">
        <f>+SUM(G98:AJ98)</f>
        <v>23</v>
      </c>
      <c r="F98" s="249"/>
      <c r="G98" s="157">
        <f t="shared" ref="G98:AJ98" si="42">+HLOOKUP(G$3,ARMADO_RP,$B98,0)+HLOOKUP(G$4,ARMADO_RP,$B98,0)+HLOOKUP(G$19,ARMADO_RP,$B98,0)</f>
        <v>0</v>
      </c>
      <c r="H98" s="157">
        <f t="shared" si="42"/>
        <v>0</v>
      </c>
      <c r="I98" s="157">
        <f t="shared" si="42"/>
        <v>0</v>
      </c>
      <c r="J98" s="157">
        <f t="shared" si="42"/>
        <v>23</v>
      </c>
      <c r="K98" s="157">
        <f t="shared" si="42"/>
        <v>0</v>
      </c>
      <c r="L98" s="157">
        <f t="shared" si="42"/>
        <v>0</v>
      </c>
      <c r="M98" s="157">
        <f t="shared" si="42"/>
        <v>0</v>
      </c>
      <c r="N98" s="157">
        <f t="shared" si="42"/>
        <v>0</v>
      </c>
      <c r="O98" s="157">
        <f t="shared" si="42"/>
        <v>0</v>
      </c>
      <c r="P98" s="157">
        <f t="shared" si="42"/>
        <v>0</v>
      </c>
      <c r="Q98" s="157">
        <f t="shared" si="42"/>
        <v>0</v>
      </c>
      <c r="R98" s="157">
        <f t="shared" si="42"/>
        <v>0</v>
      </c>
      <c r="S98" s="157">
        <f t="shared" si="42"/>
        <v>0</v>
      </c>
      <c r="T98" s="157">
        <f t="shared" si="42"/>
        <v>0</v>
      </c>
      <c r="U98" s="157">
        <f t="shared" si="42"/>
        <v>0</v>
      </c>
      <c r="V98" s="157">
        <f t="shared" si="42"/>
        <v>0</v>
      </c>
      <c r="W98" s="157">
        <f t="shared" si="42"/>
        <v>0</v>
      </c>
      <c r="X98" s="157">
        <f t="shared" si="42"/>
        <v>0</v>
      </c>
      <c r="Y98" s="157">
        <f t="shared" si="42"/>
        <v>0</v>
      </c>
      <c r="Z98" s="157">
        <f t="shared" si="42"/>
        <v>0</v>
      </c>
      <c r="AA98" s="157">
        <f t="shared" si="42"/>
        <v>0</v>
      </c>
      <c r="AB98" s="157">
        <f t="shared" si="42"/>
        <v>0</v>
      </c>
      <c r="AC98" s="157">
        <f t="shared" si="42"/>
        <v>0</v>
      </c>
      <c r="AD98" s="157">
        <f t="shared" si="42"/>
        <v>0</v>
      </c>
      <c r="AE98" s="157">
        <f t="shared" si="42"/>
        <v>0</v>
      </c>
      <c r="AF98" s="157">
        <f t="shared" si="42"/>
        <v>0</v>
      </c>
      <c r="AG98" s="157">
        <f t="shared" si="42"/>
        <v>0</v>
      </c>
      <c r="AH98" s="157">
        <f t="shared" si="42"/>
        <v>0</v>
      </c>
      <c r="AI98" s="157">
        <f t="shared" si="42"/>
        <v>0</v>
      </c>
      <c r="AJ98" s="157">
        <f t="shared" si="42"/>
        <v>0</v>
      </c>
    </row>
    <row r="99" spans="1:36" ht="16.5" x14ac:dyDescent="0.25">
      <c r="A99" s="152"/>
      <c r="B99" s="153">
        <f t="shared" si="8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8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3">+A100+0.01</f>
        <v>10.01</v>
      </c>
      <c r="B101" s="153">
        <f t="shared" si="8"/>
        <v>53</v>
      </c>
      <c r="C101" s="158" t="s">
        <v>398</v>
      </c>
      <c r="D101" s="156" t="s">
        <v>364</v>
      </c>
      <c r="E101" s="157">
        <f t="shared" ref="E101:E118" si="44">+SUM(G101:AJ101)</f>
        <v>1</v>
      </c>
      <c r="F101" s="249"/>
      <c r="G101" s="157">
        <f t="shared" ref="G101:P111" si="45">+HLOOKUP(G$3,ARMADO_RP,$B101,0)+HLOOKUP(G$4,ARMADO_RP,$B101,0)</f>
        <v>0</v>
      </c>
      <c r="H101" s="157">
        <f t="shared" si="45"/>
        <v>0</v>
      </c>
      <c r="I101" s="157">
        <f t="shared" si="45"/>
        <v>0</v>
      </c>
      <c r="J101" s="157">
        <f t="shared" si="45"/>
        <v>1</v>
      </c>
      <c r="K101" s="157">
        <f t="shared" si="45"/>
        <v>0</v>
      </c>
      <c r="L101" s="157">
        <f t="shared" si="45"/>
        <v>0</v>
      </c>
      <c r="M101" s="157">
        <f t="shared" si="45"/>
        <v>0</v>
      </c>
      <c r="N101" s="157">
        <f t="shared" si="45"/>
        <v>0</v>
      </c>
      <c r="O101" s="157">
        <f t="shared" si="45"/>
        <v>0</v>
      </c>
      <c r="P101" s="157">
        <f t="shared" si="45"/>
        <v>0</v>
      </c>
      <c r="Q101" s="157">
        <f t="shared" ref="Q101:Z111" si="46">+HLOOKUP(Q$3,ARMADO_RP,$B101,0)+HLOOKUP(Q$4,ARMADO_RP,$B101,0)</f>
        <v>0</v>
      </c>
      <c r="R101" s="157">
        <f t="shared" si="46"/>
        <v>0</v>
      </c>
      <c r="S101" s="157">
        <f t="shared" si="46"/>
        <v>0</v>
      </c>
      <c r="T101" s="157">
        <f t="shared" si="46"/>
        <v>0</v>
      </c>
      <c r="U101" s="157">
        <f t="shared" si="46"/>
        <v>0</v>
      </c>
      <c r="V101" s="157">
        <f t="shared" si="46"/>
        <v>0</v>
      </c>
      <c r="W101" s="157">
        <f t="shared" si="46"/>
        <v>0</v>
      </c>
      <c r="X101" s="157">
        <f t="shared" si="46"/>
        <v>0</v>
      </c>
      <c r="Y101" s="157">
        <f t="shared" si="46"/>
        <v>0</v>
      </c>
      <c r="Z101" s="157">
        <f t="shared" si="46"/>
        <v>0</v>
      </c>
      <c r="AA101" s="157">
        <f t="shared" ref="AA101:AJ111" si="47">+HLOOKUP(AA$3,ARMADO_RP,$B101,0)+HLOOKUP(AA$4,ARMADO_RP,$B101,0)</f>
        <v>0</v>
      </c>
      <c r="AB101" s="157">
        <f t="shared" si="47"/>
        <v>0</v>
      </c>
      <c r="AC101" s="157">
        <f t="shared" si="47"/>
        <v>0</v>
      </c>
      <c r="AD101" s="157">
        <f t="shared" si="47"/>
        <v>0</v>
      </c>
      <c r="AE101" s="157">
        <f t="shared" si="47"/>
        <v>0</v>
      </c>
      <c r="AF101" s="157">
        <f t="shared" si="47"/>
        <v>0</v>
      </c>
      <c r="AG101" s="157">
        <f t="shared" si="47"/>
        <v>0</v>
      </c>
      <c r="AH101" s="157">
        <f t="shared" si="47"/>
        <v>0</v>
      </c>
      <c r="AI101" s="157">
        <f t="shared" si="47"/>
        <v>0</v>
      </c>
      <c r="AJ101" s="157">
        <f t="shared" si="47"/>
        <v>0</v>
      </c>
    </row>
    <row r="102" spans="1:36" ht="16.5" x14ac:dyDescent="0.25">
      <c r="A102" s="157">
        <f t="shared" si="43"/>
        <v>10.02</v>
      </c>
      <c r="B102" s="153">
        <f t="shared" si="8"/>
        <v>54</v>
      </c>
      <c r="C102" s="158" t="s">
        <v>399</v>
      </c>
      <c r="D102" s="156" t="s">
        <v>364</v>
      </c>
      <c r="E102" s="157">
        <f t="shared" si="44"/>
        <v>1</v>
      </c>
      <c r="F102" s="249"/>
      <c r="G102" s="157">
        <f t="shared" si="45"/>
        <v>0</v>
      </c>
      <c r="H102" s="157">
        <f t="shared" si="45"/>
        <v>0</v>
      </c>
      <c r="I102" s="157">
        <f t="shared" si="45"/>
        <v>0</v>
      </c>
      <c r="J102" s="157">
        <f t="shared" si="45"/>
        <v>1</v>
      </c>
      <c r="K102" s="157">
        <f t="shared" si="45"/>
        <v>0</v>
      </c>
      <c r="L102" s="157">
        <f t="shared" si="45"/>
        <v>0</v>
      </c>
      <c r="M102" s="157">
        <f t="shared" si="45"/>
        <v>0</v>
      </c>
      <c r="N102" s="157">
        <f t="shared" si="45"/>
        <v>0</v>
      </c>
      <c r="O102" s="157">
        <f t="shared" si="45"/>
        <v>0</v>
      </c>
      <c r="P102" s="157">
        <f t="shared" si="45"/>
        <v>0</v>
      </c>
      <c r="Q102" s="157">
        <f t="shared" si="46"/>
        <v>0</v>
      </c>
      <c r="R102" s="157">
        <f t="shared" si="46"/>
        <v>0</v>
      </c>
      <c r="S102" s="157">
        <f t="shared" si="46"/>
        <v>0</v>
      </c>
      <c r="T102" s="157">
        <f t="shared" si="46"/>
        <v>0</v>
      </c>
      <c r="U102" s="157">
        <f t="shared" si="46"/>
        <v>0</v>
      </c>
      <c r="V102" s="157">
        <f t="shared" si="46"/>
        <v>0</v>
      </c>
      <c r="W102" s="157">
        <f t="shared" si="46"/>
        <v>0</v>
      </c>
      <c r="X102" s="157">
        <f t="shared" si="46"/>
        <v>0</v>
      </c>
      <c r="Y102" s="157">
        <f t="shared" si="46"/>
        <v>0</v>
      </c>
      <c r="Z102" s="157">
        <f t="shared" si="46"/>
        <v>0</v>
      </c>
      <c r="AA102" s="157">
        <f t="shared" si="47"/>
        <v>0</v>
      </c>
      <c r="AB102" s="157">
        <f t="shared" si="47"/>
        <v>0</v>
      </c>
      <c r="AC102" s="157">
        <f t="shared" si="47"/>
        <v>0</v>
      </c>
      <c r="AD102" s="157">
        <f t="shared" si="47"/>
        <v>0</v>
      </c>
      <c r="AE102" s="157">
        <f t="shared" si="47"/>
        <v>0</v>
      </c>
      <c r="AF102" s="157">
        <f t="shared" si="47"/>
        <v>0</v>
      </c>
      <c r="AG102" s="157">
        <f t="shared" si="47"/>
        <v>0</v>
      </c>
      <c r="AH102" s="157">
        <f t="shared" si="47"/>
        <v>0</v>
      </c>
      <c r="AI102" s="157">
        <f t="shared" si="47"/>
        <v>0</v>
      </c>
      <c r="AJ102" s="157">
        <f t="shared" si="47"/>
        <v>0</v>
      </c>
    </row>
    <row r="103" spans="1:36" ht="16.5" x14ac:dyDescent="0.25">
      <c r="A103" s="157">
        <f t="shared" si="43"/>
        <v>10.029999999999999</v>
      </c>
      <c r="B103" s="153">
        <f t="shared" si="8"/>
        <v>55</v>
      </c>
      <c r="C103" s="158" t="s">
        <v>400</v>
      </c>
      <c r="D103" s="156" t="s">
        <v>364</v>
      </c>
      <c r="E103" s="157">
        <f t="shared" si="44"/>
        <v>6</v>
      </c>
      <c r="F103" s="249"/>
      <c r="G103" s="157">
        <f t="shared" si="45"/>
        <v>0</v>
      </c>
      <c r="H103" s="157">
        <f t="shared" si="45"/>
        <v>2</v>
      </c>
      <c r="I103" s="157">
        <f t="shared" si="45"/>
        <v>2</v>
      </c>
      <c r="J103" s="157">
        <f t="shared" si="45"/>
        <v>2</v>
      </c>
      <c r="K103" s="157">
        <f t="shared" si="45"/>
        <v>0</v>
      </c>
      <c r="L103" s="157">
        <f t="shared" si="45"/>
        <v>0</v>
      </c>
      <c r="M103" s="157">
        <f t="shared" si="45"/>
        <v>0</v>
      </c>
      <c r="N103" s="157">
        <f t="shared" si="45"/>
        <v>0</v>
      </c>
      <c r="O103" s="157">
        <f t="shared" si="45"/>
        <v>0</v>
      </c>
      <c r="P103" s="157">
        <f t="shared" si="45"/>
        <v>0</v>
      </c>
      <c r="Q103" s="157">
        <f t="shared" si="46"/>
        <v>0</v>
      </c>
      <c r="R103" s="157">
        <f t="shared" si="46"/>
        <v>0</v>
      </c>
      <c r="S103" s="157">
        <f t="shared" si="46"/>
        <v>0</v>
      </c>
      <c r="T103" s="157">
        <f t="shared" si="46"/>
        <v>0</v>
      </c>
      <c r="U103" s="157">
        <f t="shared" si="46"/>
        <v>0</v>
      </c>
      <c r="V103" s="157">
        <f t="shared" si="46"/>
        <v>0</v>
      </c>
      <c r="W103" s="157">
        <f t="shared" si="46"/>
        <v>0</v>
      </c>
      <c r="X103" s="157">
        <f t="shared" si="46"/>
        <v>0</v>
      </c>
      <c r="Y103" s="157">
        <f t="shared" si="46"/>
        <v>0</v>
      </c>
      <c r="Z103" s="157">
        <f t="shared" si="46"/>
        <v>0</v>
      </c>
      <c r="AA103" s="157">
        <f t="shared" si="47"/>
        <v>0</v>
      </c>
      <c r="AB103" s="157">
        <f t="shared" si="47"/>
        <v>0</v>
      </c>
      <c r="AC103" s="157">
        <f t="shared" si="47"/>
        <v>0</v>
      </c>
      <c r="AD103" s="157">
        <f t="shared" si="47"/>
        <v>0</v>
      </c>
      <c r="AE103" s="157">
        <f t="shared" si="47"/>
        <v>0</v>
      </c>
      <c r="AF103" s="157">
        <f t="shared" si="47"/>
        <v>0</v>
      </c>
      <c r="AG103" s="157">
        <f t="shared" si="47"/>
        <v>0</v>
      </c>
      <c r="AH103" s="157">
        <f t="shared" si="47"/>
        <v>0</v>
      </c>
      <c r="AI103" s="157">
        <f t="shared" si="47"/>
        <v>0</v>
      </c>
      <c r="AJ103" s="157">
        <f t="shared" si="47"/>
        <v>0</v>
      </c>
    </row>
    <row r="104" spans="1:36" ht="16.5" x14ac:dyDescent="0.25">
      <c r="A104" s="157">
        <f t="shared" si="43"/>
        <v>10.039999999999999</v>
      </c>
      <c r="B104" s="153">
        <f t="shared" si="8"/>
        <v>56</v>
      </c>
      <c r="C104" s="158" t="s">
        <v>401</v>
      </c>
      <c r="D104" s="156" t="s">
        <v>364</v>
      </c>
      <c r="E104" s="157">
        <f t="shared" si="44"/>
        <v>2</v>
      </c>
      <c r="F104" s="249"/>
      <c r="G104" s="157">
        <f t="shared" si="45"/>
        <v>0</v>
      </c>
      <c r="H104" s="157">
        <f t="shared" si="45"/>
        <v>0</v>
      </c>
      <c r="I104" s="157">
        <f t="shared" si="45"/>
        <v>0</v>
      </c>
      <c r="J104" s="157">
        <f t="shared" si="45"/>
        <v>2</v>
      </c>
      <c r="K104" s="157">
        <f t="shared" si="45"/>
        <v>0</v>
      </c>
      <c r="L104" s="157">
        <f t="shared" si="45"/>
        <v>0</v>
      </c>
      <c r="M104" s="157">
        <f t="shared" si="45"/>
        <v>0</v>
      </c>
      <c r="N104" s="157">
        <f t="shared" si="45"/>
        <v>0</v>
      </c>
      <c r="O104" s="157">
        <f t="shared" si="45"/>
        <v>0</v>
      </c>
      <c r="P104" s="157">
        <f t="shared" si="45"/>
        <v>0</v>
      </c>
      <c r="Q104" s="157">
        <f t="shared" si="46"/>
        <v>0</v>
      </c>
      <c r="R104" s="157">
        <f t="shared" si="46"/>
        <v>0</v>
      </c>
      <c r="S104" s="157">
        <f t="shared" si="46"/>
        <v>0</v>
      </c>
      <c r="T104" s="157">
        <f t="shared" si="46"/>
        <v>0</v>
      </c>
      <c r="U104" s="157">
        <f t="shared" si="46"/>
        <v>0</v>
      </c>
      <c r="V104" s="157">
        <f t="shared" si="46"/>
        <v>0</v>
      </c>
      <c r="W104" s="157">
        <f t="shared" si="46"/>
        <v>0</v>
      </c>
      <c r="X104" s="157">
        <f t="shared" si="46"/>
        <v>0</v>
      </c>
      <c r="Y104" s="157">
        <f t="shared" si="46"/>
        <v>0</v>
      </c>
      <c r="Z104" s="157">
        <f t="shared" si="46"/>
        <v>0</v>
      </c>
      <c r="AA104" s="157">
        <f t="shared" si="47"/>
        <v>0</v>
      </c>
      <c r="AB104" s="157">
        <f t="shared" si="47"/>
        <v>0</v>
      </c>
      <c r="AC104" s="157">
        <f t="shared" si="47"/>
        <v>0</v>
      </c>
      <c r="AD104" s="157">
        <f t="shared" si="47"/>
        <v>0</v>
      </c>
      <c r="AE104" s="157">
        <f t="shared" si="47"/>
        <v>0</v>
      </c>
      <c r="AF104" s="157">
        <f t="shared" si="47"/>
        <v>0</v>
      </c>
      <c r="AG104" s="157">
        <f t="shared" si="47"/>
        <v>0</v>
      </c>
      <c r="AH104" s="157">
        <f t="shared" si="47"/>
        <v>0</v>
      </c>
      <c r="AI104" s="157">
        <f t="shared" si="47"/>
        <v>0</v>
      </c>
      <c r="AJ104" s="157">
        <f t="shared" si="47"/>
        <v>0</v>
      </c>
    </row>
    <row r="105" spans="1:36" ht="16.5" x14ac:dyDescent="0.25">
      <c r="A105" s="157">
        <f t="shared" si="43"/>
        <v>10.049999999999999</v>
      </c>
      <c r="B105" s="153">
        <f t="shared" si="8"/>
        <v>57</v>
      </c>
      <c r="C105" s="158" t="s">
        <v>402</v>
      </c>
      <c r="D105" s="156" t="s">
        <v>364</v>
      </c>
      <c r="E105" s="157">
        <f t="shared" si="44"/>
        <v>1</v>
      </c>
      <c r="F105" s="249"/>
      <c r="G105" s="157">
        <f t="shared" si="45"/>
        <v>0</v>
      </c>
      <c r="H105" s="157">
        <f t="shared" si="45"/>
        <v>0</v>
      </c>
      <c r="I105" s="157">
        <f t="shared" si="45"/>
        <v>0</v>
      </c>
      <c r="J105" s="157">
        <f t="shared" si="45"/>
        <v>1</v>
      </c>
      <c r="K105" s="157">
        <f t="shared" si="45"/>
        <v>0</v>
      </c>
      <c r="L105" s="157">
        <f t="shared" si="45"/>
        <v>0</v>
      </c>
      <c r="M105" s="157">
        <f t="shared" si="45"/>
        <v>0</v>
      </c>
      <c r="N105" s="157">
        <f t="shared" si="45"/>
        <v>0</v>
      </c>
      <c r="O105" s="157">
        <f t="shared" si="45"/>
        <v>0</v>
      </c>
      <c r="P105" s="157">
        <f t="shared" si="45"/>
        <v>0</v>
      </c>
      <c r="Q105" s="157">
        <f t="shared" si="46"/>
        <v>0</v>
      </c>
      <c r="R105" s="157">
        <f t="shared" si="46"/>
        <v>0</v>
      </c>
      <c r="S105" s="157">
        <f t="shared" si="46"/>
        <v>0</v>
      </c>
      <c r="T105" s="157">
        <f t="shared" si="46"/>
        <v>0</v>
      </c>
      <c r="U105" s="157">
        <f t="shared" si="46"/>
        <v>0</v>
      </c>
      <c r="V105" s="157">
        <f t="shared" si="46"/>
        <v>0</v>
      </c>
      <c r="W105" s="157">
        <f t="shared" si="46"/>
        <v>0</v>
      </c>
      <c r="X105" s="157">
        <f t="shared" si="46"/>
        <v>0</v>
      </c>
      <c r="Y105" s="157">
        <f t="shared" si="46"/>
        <v>0</v>
      </c>
      <c r="Z105" s="157">
        <f t="shared" si="46"/>
        <v>0</v>
      </c>
      <c r="AA105" s="157">
        <f t="shared" si="47"/>
        <v>0</v>
      </c>
      <c r="AB105" s="157">
        <f t="shared" si="47"/>
        <v>0</v>
      </c>
      <c r="AC105" s="157">
        <f t="shared" si="47"/>
        <v>0</v>
      </c>
      <c r="AD105" s="157">
        <f t="shared" si="47"/>
        <v>0</v>
      </c>
      <c r="AE105" s="157">
        <f t="shared" si="47"/>
        <v>0</v>
      </c>
      <c r="AF105" s="157">
        <f t="shared" si="47"/>
        <v>0</v>
      </c>
      <c r="AG105" s="157">
        <f t="shared" si="47"/>
        <v>0</v>
      </c>
      <c r="AH105" s="157">
        <f t="shared" si="47"/>
        <v>0</v>
      </c>
      <c r="AI105" s="157">
        <f t="shared" si="47"/>
        <v>0</v>
      </c>
      <c r="AJ105" s="157">
        <f t="shared" si="47"/>
        <v>0</v>
      </c>
    </row>
    <row r="106" spans="1:36" ht="16.5" x14ac:dyDescent="0.25">
      <c r="A106" s="157">
        <f t="shared" si="43"/>
        <v>10.059999999999999</v>
      </c>
      <c r="B106" s="153">
        <f t="shared" si="8"/>
        <v>58</v>
      </c>
      <c r="C106" s="158" t="s">
        <v>403</v>
      </c>
      <c r="D106" s="156" t="s">
        <v>364</v>
      </c>
      <c r="E106" s="157">
        <f t="shared" si="44"/>
        <v>2</v>
      </c>
      <c r="F106" s="249"/>
      <c r="G106" s="157">
        <f t="shared" si="45"/>
        <v>0</v>
      </c>
      <c r="H106" s="157">
        <f t="shared" si="45"/>
        <v>1</v>
      </c>
      <c r="I106" s="157">
        <f t="shared" si="45"/>
        <v>1</v>
      </c>
      <c r="J106" s="157">
        <f t="shared" si="45"/>
        <v>0</v>
      </c>
      <c r="K106" s="157">
        <f t="shared" si="45"/>
        <v>0</v>
      </c>
      <c r="L106" s="157">
        <f t="shared" si="45"/>
        <v>0</v>
      </c>
      <c r="M106" s="157">
        <f t="shared" si="45"/>
        <v>0</v>
      </c>
      <c r="N106" s="157">
        <f t="shared" si="45"/>
        <v>0</v>
      </c>
      <c r="O106" s="157">
        <f t="shared" si="45"/>
        <v>0</v>
      </c>
      <c r="P106" s="157">
        <f t="shared" si="45"/>
        <v>0</v>
      </c>
      <c r="Q106" s="157">
        <f t="shared" si="46"/>
        <v>0</v>
      </c>
      <c r="R106" s="157">
        <f t="shared" si="46"/>
        <v>0</v>
      </c>
      <c r="S106" s="157">
        <f t="shared" si="46"/>
        <v>0</v>
      </c>
      <c r="T106" s="157">
        <f t="shared" si="46"/>
        <v>0</v>
      </c>
      <c r="U106" s="157">
        <f t="shared" si="46"/>
        <v>0</v>
      </c>
      <c r="V106" s="157">
        <f t="shared" si="46"/>
        <v>0</v>
      </c>
      <c r="W106" s="157">
        <f t="shared" si="46"/>
        <v>0</v>
      </c>
      <c r="X106" s="157">
        <f t="shared" si="46"/>
        <v>0</v>
      </c>
      <c r="Y106" s="157">
        <f t="shared" si="46"/>
        <v>0</v>
      </c>
      <c r="Z106" s="157">
        <f t="shared" si="46"/>
        <v>0</v>
      </c>
      <c r="AA106" s="157">
        <f t="shared" si="47"/>
        <v>0</v>
      </c>
      <c r="AB106" s="157">
        <f t="shared" si="47"/>
        <v>0</v>
      </c>
      <c r="AC106" s="157">
        <f t="shared" si="47"/>
        <v>0</v>
      </c>
      <c r="AD106" s="157">
        <f t="shared" si="47"/>
        <v>0</v>
      </c>
      <c r="AE106" s="157">
        <f t="shared" si="47"/>
        <v>0</v>
      </c>
      <c r="AF106" s="157">
        <f t="shared" si="47"/>
        <v>0</v>
      </c>
      <c r="AG106" s="157">
        <f t="shared" si="47"/>
        <v>0</v>
      </c>
      <c r="AH106" s="157">
        <f t="shared" si="47"/>
        <v>0</v>
      </c>
      <c r="AI106" s="157">
        <f t="shared" si="47"/>
        <v>0</v>
      </c>
      <c r="AJ106" s="157">
        <f t="shared" si="47"/>
        <v>0</v>
      </c>
    </row>
    <row r="107" spans="1:36" ht="16.5" x14ac:dyDescent="0.25">
      <c r="A107" s="157">
        <f t="shared" si="43"/>
        <v>10.069999999999999</v>
      </c>
      <c r="B107" s="153">
        <f t="shared" si="8"/>
        <v>59</v>
      </c>
      <c r="C107" s="158" t="s">
        <v>404</v>
      </c>
      <c r="D107" s="156" t="s">
        <v>364</v>
      </c>
      <c r="E107" s="157">
        <f t="shared" si="44"/>
        <v>0</v>
      </c>
      <c r="F107" s="249"/>
      <c r="G107" s="157">
        <f t="shared" si="45"/>
        <v>0</v>
      </c>
      <c r="H107" s="157">
        <f t="shared" si="45"/>
        <v>0</v>
      </c>
      <c r="I107" s="157">
        <f t="shared" si="45"/>
        <v>0</v>
      </c>
      <c r="J107" s="157">
        <f t="shared" si="45"/>
        <v>0</v>
      </c>
      <c r="K107" s="157">
        <f t="shared" si="45"/>
        <v>0</v>
      </c>
      <c r="L107" s="157">
        <f t="shared" si="45"/>
        <v>0</v>
      </c>
      <c r="M107" s="157">
        <f t="shared" si="45"/>
        <v>0</v>
      </c>
      <c r="N107" s="157">
        <f t="shared" si="45"/>
        <v>0</v>
      </c>
      <c r="O107" s="157">
        <f t="shared" si="45"/>
        <v>0</v>
      </c>
      <c r="P107" s="157">
        <f t="shared" si="45"/>
        <v>0</v>
      </c>
      <c r="Q107" s="157">
        <f t="shared" si="46"/>
        <v>0</v>
      </c>
      <c r="R107" s="157">
        <f t="shared" si="46"/>
        <v>0</v>
      </c>
      <c r="S107" s="157">
        <f t="shared" si="46"/>
        <v>0</v>
      </c>
      <c r="T107" s="157">
        <f t="shared" si="46"/>
        <v>0</v>
      </c>
      <c r="U107" s="157">
        <f t="shared" si="46"/>
        <v>0</v>
      </c>
      <c r="V107" s="157">
        <f t="shared" si="46"/>
        <v>0</v>
      </c>
      <c r="W107" s="157">
        <f t="shared" si="46"/>
        <v>0</v>
      </c>
      <c r="X107" s="157">
        <f t="shared" si="46"/>
        <v>0</v>
      </c>
      <c r="Y107" s="157">
        <f t="shared" si="46"/>
        <v>0</v>
      </c>
      <c r="Z107" s="157">
        <f t="shared" si="46"/>
        <v>0</v>
      </c>
      <c r="AA107" s="157">
        <f t="shared" si="47"/>
        <v>0</v>
      </c>
      <c r="AB107" s="157">
        <f t="shared" si="47"/>
        <v>0</v>
      </c>
      <c r="AC107" s="157">
        <f t="shared" si="47"/>
        <v>0</v>
      </c>
      <c r="AD107" s="157">
        <f t="shared" si="47"/>
        <v>0</v>
      </c>
      <c r="AE107" s="157">
        <f t="shared" si="47"/>
        <v>0</v>
      </c>
      <c r="AF107" s="157">
        <f t="shared" si="47"/>
        <v>0</v>
      </c>
      <c r="AG107" s="157">
        <f t="shared" si="47"/>
        <v>0</v>
      </c>
      <c r="AH107" s="157">
        <f t="shared" si="47"/>
        <v>0</v>
      </c>
      <c r="AI107" s="157">
        <f t="shared" si="47"/>
        <v>0</v>
      </c>
      <c r="AJ107" s="157">
        <f t="shared" si="47"/>
        <v>0</v>
      </c>
    </row>
    <row r="108" spans="1:36" ht="16.5" x14ac:dyDescent="0.25">
      <c r="A108" s="157">
        <f t="shared" si="43"/>
        <v>10.079999999999998</v>
      </c>
      <c r="B108" s="153">
        <f t="shared" si="8"/>
        <v>60</v>
      </c>
      <c r="C108" s="158" t="s">
        <v>405</v>
      </c>
      <c r="D108" s="156" t="s">
        <v>364</v>
      </c>
      <c r="E108" s="157">
        <f t="shared" si="44"/>
        <v>0</v>
      </c>
      <c r="F108" s="249"/>
      <c r="G108" s="157">
        <f t="shared" si="45"/>
        <v>0</v>
      </c>
      <c r="H108" s="157">
        <f t="shared" si="45"/>
        <v>0</v>
      </c>
      <c r="I108" s="157">
        <f t="shared" si="45"/>
        <v>0</v>
      </c>
      <c r="J108" s="157">
        <f t="shared" si="45"/>
        <v>0</v>
      </c>
      <c r="K108" s="157">
        <f t="shared" si="45"/>
        <v>0</v>
      </c>
      <c r="L108" s="157">
        <f t="shared" si="45"/>
        <v>0</v>
      </c>
      <c r="M108" s="157">
        <f t="shared" si="45"/>
        <v>0</v>
      </c>
      <c r="N108" s="157">
        <f t="shared" si="45"/>
        <v>0</v>
      </c>
      <c r="O108" s="157">
        <f t="shared" si="45"/>
        <v>0</v>
      </c>
      <c r="P108" s="157">
        <f t="shared" si="45"/>
        <v>0</v>
      </c>
      <c r="Q108" s="157">
        <f t="shared" si="46"/>
        <v>0</v>
      </c>
      <c r="R108" s="157">
        <f t="shared" si="46"/>
        <v>0</v>
      </c>
      <c r="S108" s="157">
        <f t="shared" si="46"/>
        <v>0</v>
      </c>
      <c r="T108" s="157">
        <f t="shared" si="46"/>
        <v>0</v>
      </c>
      <c r="U108" s="157">
        <f t="shared" si="46"/>
        <v>0</v>
      </c>
      <c r="V108" s="157">
        <f t="shared" si="46"/>
        <v>0</v>
      </c>
      <c r="W108" s="157">
        <f t="shared" si="46"/>
        <v>0</v>
      </c>
      <c r="X108" s="157">
        <f t="shared" si="46"/>
        <v>0</v>
      </c>
      <c r="Y108" s="157">
        <f t="shared" si="46"/>
        <v>0</v>
      </c>
      <c r="Z108" s="157">
        <f t="shared" si="46"/>
        <v>0</v>
      </c>
      <c r="AA108" s="157">
        <f t="shared" si="47"/>
        <v>0</v>
      </c>
      <c r="AB108" s="157">
        <f t="shared" si="47"/>
        <v>0</v>
      </c>
      <c r="AC108" s="157">
        <f t="shared" si="47"/>
        <v>0</v>
      </c>
      <c r="AD108" s="157">
        <f t="shared" si="47"/>
        <v>0</v>
      </c>
      <c r="AE108" s="157">
        <f t="shared" si="47"/>
        <v>0</v>
      </c>
      <c r="AF108" s="157">
        <f t="shared" si="47"/>
        <v>0</v>
      </c>
      <c r="AG108" s="157">
        <f t="shared" si="47"/>
        <v>0</v>
      </c>
      <c r="AH108" s="157">
        <f t="shared" si="47"/>
        <v>0</v>
      </c>
      <c r="AI108" s="157">
        <f t="shared" si="47"/>
        <v>0</v>
      </c>
      <c r="AJ108" s="157">
        <f t="shared" si="47"/>
        <v>0</v>
      </c>
    </row>
    <row r="109" spans="1:36" ht="16.5" x14ac:dyDescent="0.25">
      <c r="A109" s="157">
        <f t="shared" si="43"/>
        <v>10.089999999999998</v>
      </c>
      <c r="B109" s="153">
        <f t="shared" si="8"/>
        <v>61</v>
      </c>
      <c r="C109" s="158" t="s">
        <v>406</v>
      </c>
      <c r="D109" s="156" t="s">
        <v>364</v>
      </c>
      <c r="E109" s="157">
        <f t="shared" si="44"/>
        <v>1</v>
      </c>
      <c r="F109" s="249"/>
      <c r="G109" s="157">
        <f t="shared" si="45"/>
        <v>0</v>
      </c>
      <c r="H109" s="157">
        <f t="shared" si="45"/>
        <v>0</v>
      </c>
      <c r="I109" s="157">
        <f t="shared" si="45"/>
        <v>0</v>
      </c>
      <c r="J109" s="157">
        <f t="shared" si="45"/>
        <v>1</v>
      </c>
      <c r="K109" s="157">
        <f t="shared" si="45"/>
        <v>0</v>
      </c>
      <c r="L109" s="157">
        <f t="shared" si="45"/>
        <v>0</v>
      </c>
      <c r="M109" s="157">
        <f t="shared" si="45"/>
        <v>0</v>
      </c>
      <c r="N109" s="157">
        <f t="shared" si="45"/>
        <v>0</v>
      </c>
      <c r="O109" s="157">
        <f t="shared" si="45"/>
        <v>0</v>
      </c>
      <c r="P109" s="157">
        <f t="shared" si="45"/>
        <v>0</v>
      </c>
      <c r="Q109" s="157">
        <f t="shared" si="46"/>
        <v>0</v>
      </c>
      <c r="R109" s="157">
        <f t="shared" si="46"/>
        <v>0</v>
      </c>
      <c r="S109" s="157">
        <f t="shared" si="46"/>
        <v>0</v>
      </c>
      <c r="T109" s="157">
        <f t="shared" si="46"/>
        <v>0</v>
      </c>
      <c r="U109" s="157">
        <f t="shared" si="46"/>
        <v>0</v>
      </c>
      <c r="V109" s="157">
        <f t="shared" si="46"/>
        <v>0</v>
      </c>
      <c r="W109" s="157">
        <f t="shared" si="46"/>
        <v>0</v>
      </c>
      <c r="X109" s="157">
        <f t="shared" si="46"/>
        <v>0</v>
      </c>
      <c r="Y109" s="157">
        <f t="shared" si="46"/>
        <v>0</v>
      </c>
      <c r="Z109" s="157">
        <f t="shared" si="46"/>
        <v>0</v>
      </c>
      <c r="AA109" s="157">
        <f t="shared" si="47"/>
        <v>0</v>
      </c>
      <c r="AB109" s="157">
        <f t="shared" si="47"/>
        <v>0</v>
      </c>
      <c r="AC109" s="157">
        <f t="shared" si="47"/>
        <v>0</v>
      </c>
      <c r="AD109" s="157">
        <f t="shared" si="47"/>
        <v>0</v>
      </c>
      <c r="AE109" s="157">
        <f t="shared" si="47"/>
        <v>0</v>
      </c>
      <c r="AF109" s="157">
        <f t="shared" si="47"/>
        <v>0</v>
      </c>
      <c r="AG109" s="157">
        <f t="shared" si="47"/>
        <v>0</v>
      </c>
      <c r="AH109" s="157">
        <f t="shared" si="47"/>
        <v>0</v>
      </c>
      <c r="AI109" s="157">
        <f t="shared" si="47"/>
        <v>0</v>
      </c>
      <c r="AJ109" s="157">
        <f t="shared" si="47"/>
        <v>0</v>
      </c>
    </row>
    <row r="110" spans="1:36" ht="16.5" x14ac:dyDescent="0.25">
      <c r="A110" s="157">
        <f t="shared" si="43"/>
        <v>10.099999999999998</v>
      </c>
      <c r="B110" s="153">
        <f t="shared" si="8"/>
        <v>62</v>
      </c>
      <c r="C110" s="158" t="s">
        <v>407</v>
      </c>
      <c r="D110" s="156" t="s">
        <v>364</v>
      </c>
      <c r="E110" s="157">
        <f t="shared" si="44"/>
        <v>3</v>
      </c>
      <c r="F110" s="249" t="str">
        <f>+G$10&amp;" "&amp;G11</f>
        <v>- -</v>
      </c>
      <c r="G110" s="157">
        <f t="shared" si="45"/>
        <v>0</v>
      </c>
      <c r="H110" s="157">
        <f t="shared" si="45"/>
        <v>0</v>
      </c>
      <c r="I110" s="157">
        <f t="shared" si="45"/>
        <v>0</v>
      </c>
      <c r="J110" s="157">
        <f t="shared" si="45"/>
        <v>3</v>
      </c>
      <c r="K110" s="157">
        <f t="shared" si="45"/>
        <v>0</v>
      </c>
      <c r="L110" s="157">
        <f t="shared" si="45"/>
        <v>0</v>
      </c>
      <c r="M110" s="157">
        <f t="shared" si="45"/>
        <v>0</v>
      </c>
      <c r="N110" s="157">
        <f t="shared" si="45"/>
        <v>0</v>
      </c>
      <c r="O110" s="157">
        <f t="shared" si="45"/>
        <v>0</v>
      </c>
      <c r="P110" s="157">
        <f t="shared" si="45"/>
        <v>0</v>
      </c>
      <c r="Q110" s="157">
        <f t="shared" si="46"/>
        <v>0</v>
      </c>
      <c r="R110" s="157">
        <f t="shared" si="46"/>
        <v>0</v>
      </c>
      <c r="S110" s="157">
        <f t="shared" si="46"/>
        <v>0</v>
      </c>
      <c r="T110" s="157">
        <f t="shared" si="46"/>
        <v>0</v>
      </c>
      <c r="U110" s="157">
        <f t="shared" si="46"/>
        <v>0</v>
      </c>
      <c r="V110" s="157">
        <f t="shared" si="46"/>
        <v>0</v>
      </c>
      <c r="W110" s="157">
        <f t="shared" si="46"/>
        <v>0</v>
      </c>
      <c r="X110" s="157">
        <f t="shared" si="46"/>
        <v>0</v>
      </c>
      <c r="Y110" s="157">
        <f t="shared" si="46"/>
        <v>0</v>
      </c>
      <c r="Z110" s="157">
        <f t="shared" si="46"/>
        <v>0</v>
      </c>
      <c r="AA110" s="157">
        <f t="shared" si="47"/>
        <v>0</v>
      </c>
      <c r="AB110" s="157">
        <f t="shared" si="47"/>
        <v>0</v>
      </c>
      <c r="AC110" s="157">
        <f t="shared" si="47"/>
        <v>0</v>
      </c>
      <c r="AD110" s="157">
        <f t="shared" si="47"/>
        <v>0</v>
      </c>
      <c r="AE110" s="157">
        <f t="shared" si="47"/>
        <v>0</v>
      </c>
      <c r="AF110" s="157">
        <f t="shared" si="47"/>
        <v>0</v>
      </c>
      <c r="AG110" s="157">
        <f t="shared" si="47"/>
        <v>0</v>
      </c>
      <c r="AH110" s="157">
        <f t="shared" si="47"/>
        <v>0</v>
      </c>
      <c r="AI110" s="157">
        <f t="shared" si="47"/>
        <v>0</v>
      </c>
      <c r="AJ110" s="157">
        <f t="shared" si="47"/>
        <v>0</v>
      </c>
    </row>
    <row r="111" spans="1:36" ht="16.5" x14ac:dyDescent="0.25">
      <c r="A111" s="157">
        <f t="shared" si="43"/>
        <v>10.109999999999998</v>
      </c>
      <c r="B111" s="153">
        <f t="shared" si="8"/>
        <v>63</v>
      </c>
      <c r="C111" s="158" t="s">
        <v>408</v>
      </c>
      <c r="D111" s="156" t="s">
        <v>364</v>
      </c>
      <c r="E111" s="157">
        <f t="shared" si="44"/>
        <v>14</v>
      </c>
      <c r="F111" s="249"/>
      <c r="G111" s="157">
        <f t="shared" si="45"/>
        <v>0</v>
      </c>
      <c r="H111" s="157">
        <f t="shared" si="45"/>
        <v>4</v>
      </c>
      <c r="I111" s="157">
        <f t="shared" si="45"/>
        <v>4</v>
      </c>
      <c r="J111" s="157">
        <f t="shared" si="45"/>
        <v>6</v>
      </c>
      <c r="K111" s="157">
        <f t="shared" si="45"/>
        <v>0</v>
      </c>
      <c r="L111" s="157">
        <f t="shared" si="45"/>
        <v>0</v>
      </c>
      <c r="M111" s="157">
        <f t="shared" si="45"/>
        <v>0</v>
      </c>
      <c r="N111" s="157">
        <f t="shared" si="45"/>
        <v>0</v>
      </c>
      <c r="O111" s="157">
        <f t="shared" si="45"/>
        <v>0</v>
      </c>
      <c r="P111" s="157">
        <f t="shared" si="45"/>
        <v>0</v>
      </c>
      <c r="Q111" s="157">
        <f t="shared" si="46"/>
        <v>0</v>
      </c>
      <c r="R111" s="157">
        <f t="shared" si="46"/>
        <v>0</v>
      </c>
      <c r="S111" s="157">
        <f t="shared" si="46"/>
        <v>0</v>
      </c>
      <c r="T111" s="157">
        <f t="shared" si="46"/>
        <v>0</v>
      </c>
      <c r="U111" s="157">
        <f t="shared" si="46"/>
        <v>0</v>
      </c>
      <c r="V111" s="157">
        <f t="shared" si="46"/>
        <v>0</v>
      </c>
      <c r="W111" s="157">
        <f t="shared" si="46"/>
        <v>0</v>
      </c>
      <c r="X111" s="157">
        <f t="shared" si="46"/>
        <v>0</v>
      </c>
      <c r="Y111" s="157">
        <f t="shared" si="46"/>
        <v>0</v>
      </c>
      <c r="Z111" s="157">
        <f t="shared" si="46"/>
        <v>0</v>
      </c>
      <c r="AA111" s="157">
        <f t="shared" si="47"/>
        <v>0</v>
      </c>
      <c r="AB111" s="157">
        <f t="shared" si="47"/>
        <v>0</v>
      </c>
      <c r="AC111" s="157">
        <f t="shared" si="47"/>
        <v>0</v>
      </c>
      <c r="AD111" s="157">
        <f t="shared" si="47"/>
        <v>0</v>
      </c>
      <c r="AE111" s="157">
        <f t="shared" si="47"/>
        <v>0</v>
      </c>
      <c r="AF111" s="157">
        <f t="shared" si="47"/>
        <v>0</v>
      </c>
      <c r="AG111" s="157">
        <f t="shared" si="47"/>
        <v>0</v>
      </c>
      <c r="AH111" s="157">
        <f t="shared" si="47"/>
        <v>0</v>
      </c>
      <c r="AI111" s="157">
        <f t="shared" si="47"/>
        <v>0</v>
      </c>
      <c r="AJ111" s="157">
        <f t="shared" si="47"/>
        <v>0</v>
      </c>
    </row>
    <row r="112" spans="1:36" ht="16.5" x14ac:dyDescent="0.25">
      <c r="A112" s="157">
        <f t="shared" si="43"/>
        <v>10.119999999999997</v>
      </c>
      <c r="B112" s="153">
        <f t="shared" si="8"/>
        <v>64</v>
      </c>
      <c r="C112" s="158" t="s">
        <v>409</v>
      </c>
      <c r="D112" s="156" t="s">
        <v>410</v>
      </c>
      <c r="E112" s="157">
        <f>+ROUNDUP(SUM(G112:AJ112),0)</f>
        <v>1</v>
      </c>
      <c r="F112" s="249"/>
      <c r="G112" s="157">
        <f t="shared" ref="G112:AJ112" si="48">+HLOOKUP(G$10&amp;" "&amp;G11,ARMADO_RP,$B112,0)</f>
        <v>0</v>
      </c>
      <c r="H112" s="157">
        <f t="shared" si="48"/>
        <v>8.3333333333333329E-2</v>
      </c>
      <c r="I112" s="157">
        <f t="shared" si="48"/>
        <v>8.3333333333333329E-2</v>
      </c>
      <c r="J112" s="157">
        <f t="shared" si="48"/>
        <v>8.3333333333333329E-2</v>
      </c>
      <c r="K112" s="157">
        <f t="shared" si="48"/>
        <v>0</v>
      </c>
      <c r="L112" s="157">
        <f t="shared" si="48"/>
        <v>0</v>
      </c>
      <c r="M112" s="157">
        <f t="shared" si="48"/>
        <v>0</v>
      </c>
      <c r="N112" s="157">
        <f t="shared" si="48"/>
        <v>0</v>
      </c>
      <c r="O112" s="157">
        <f t="shared" si="48"/>
        <v>0</v>
      </c>
      <c r="P112" s="157">
        <f t="shared" si="48"/>
        <v>0</v>
      </c>
      <c r="Q112" s="157">
        <f t="shared" si="48"/>
        <v>0</v>
      </c>
      <c r="R112" s="157">
        <f t="shared" si="48"/>
        <v>0</v>
      </c>
      <c r="S112" s="157">
        <f t="shared" si="48"/>
        <v>0</v>
      </c>
      <c r="T112" s="157">
        <f t="shared" si="48"/>
        <v>0</v>
      </c>
      <c r="U112" s="157">
        <f t="shared" si="48"/>
        <v>0</v>
      </c>
      <c r="V112" s="157">
        <f t="shared" si="48"/>
        <v>0</v>
      </c>
      <c r="W112" s="157">
        <f t="shared" si="48"/>
        <v>0</v>
      </c>
      <c r="X112" s="157">
        <f t="shared" si="48"/>
        <v>0</v>
      </c>
      <c r="Y112" s="157">
        <f t="shared" si="48"/>
        <v>0</v>
      </c>
      <c r="Z112" s="157">
        <f t="shared" si="48"/>
        <v>0</v>
      </c>
      <c r="AA112" s="157">
        <f t="shared" si="48"/>
        <v>0</v>
      </c>
      <c r="AB112" s="157">
        <f t="shared" si="48"/>
        <v>0</v>
      </c>
      <c r="AC112" s="157">
        <f t="shared" si="48"/>
        <v>0</v>
      </c>
      <c r="AD112" s="157">
        <f t="shared" si="48"/>
        <v>0</v>
      </c>
      <c r="AE112" s="157">
        <f t="shared" si="48"/>
        <v>0</v>
      </c>
      <c r="AF112" s="157">
        <f t="shared" si="48"/>
        <v>0</v>
      </c>
      <c r="AG112" s="157">
        <f t="shared" si="48"/>
        <v>0</v>
      </c>
      <c r="AH112" s="157">
        <f t="shared" si="48"/>
        <v>0</v>
      </c>
      <c r="AI112" s="157">
        <f t="shared" si="48"/>
        <v>0</v>
      </c>
      <c r="AJ112" s="157">
        <f t="shared" si="48"/>
        <v>0</v>
      </c>
    </row>
    <row r="113" spans="1:36" ht="16.5" x14ac:dyDescent="0.25">
      <c r="A113" s="157">
        <f t="shared" si="43"/>
        <v>10.129999999999997</v>
      </c>
      <c r="B113" s="153">
        <f t="shared" si="8"/>
        <v>65</v>
      </c>
      <c r="C113" s="158" t="s">
        <v>411</v>
      </c>
      <c r="D113" s="156" t="s">
        <v>364</v>
      </c>
      <c r="E113" s="157">
        <f t="shared" si="44"/>
        <v>0</v>
      </c>
      <c r="F113" s="249"/>
      <c r="G113" s="157">
        <f t="shared" ref="G113:P118" si="49">+HLOOKUP(G$3,ARMADO_RP,$B113,0)+HLOOKUP(G$4,ARMADO_RP,$B113,0)</f>
        <v>0</v>
      </c>
      <c r="H113" s="157">
        <f t="shared" si="49"/>
        <v>0</v>
      </c>
      <c r="I113" s="157">
        <f t="shared" si="49"/>
        <v>0</v>
      </c>
      <c r="J113" s="157">
        <f t="shared" si="49"/>
        <v>0</v>
      </c>
      <c r="K113" s="157">
        <f t="shared" si="49"/>
        <v>0</v>
      </c>
      <c r="L113" s="157">
        <f t="shared" si="49"/>
        <v>0</v>
      </c>
      <c r="M113" s="157">
        <f t="shared" si="49"/>
        <v>0</v>
      </c>
      <c r="N113" s="157">
        <f t="shared" si="49"/>
        <v>0</v>
      </c>
      <c r="O113" s="157">
        <f t="shared" si="49"/>
        <v>0</v>
      </c>
      <c r="P113" s="157">
        <f t="shared" si="49"/>
        <v>0</v>
      </c>
      <c r="Q113" s="157">
        <f t="shared" ref="Q113:Z118" si="50">+HLOOKUP(Q$3,ARMADO_RP,$B113,0)+HLOOKUP(Q$4,ARMADO_RP,$B113,0)</f>
        <v>0</v>
      </c>
      <c r="R113" s="157">
        <f t="shared" si="50"/>
        <v>0</v>
      </c>
      <c r="S113" s="157">
        <f t="shared" si="50"/>
        <v>0</v>
      </c>
      <c r="T113" s="157">
        <f t="shared" si="50"/>
        <v>0</v>
      </c>
      <c r="U113" s="157">
        <f t="shared" si="50"/>
        <v>0</v>
      </c>
      <c r="V113" s="157">
        <f t="shared" si="50"/>
        <v>0</v>
      </c>
      <c r="W113" s="157">
        <f t="shared" si="50"/>
        <v>0</v>
      </c>
      <c r="X113" s="157">
        <f t="shared" si="50"/>
        <v>0</v>
      </c>
      <c r="Y113" s="157">
        <f t="shared" si="50"/>
        <v>0</v>
      </c>
      <c r="Z113" s="157">
        <f t="shared" si="50"/>
        <v>0</v>
      </c>
      <c r="AA113" s="157">
        <f t="shared" ref="AA113:AJ118" si="51">+HLOOKUP(AA$3,ARMADO_RP,$B113,0)+HLOOKUP(AA$4,ARMADO_RP,$B113,0)</f>
        <v>0</v>
      </c>
      <c r="AB113" s="157">
        <f t="shared" si="51"/>
        <v>0</v>
      </c>
      <c r="AC113" s="157">
        <f t="shared" si="51"/>
        <v>0</v>
      </c>
      <c r="AD113" s="157">
        <f t="shared" si="51"/>
        <v>0</v>
      </c>
      <c r="AE113" s="157">
        <f t="shared" si="51"/>
        <v>0</v>
      </c>
      <c r="AF113" s="157">
        <f t="shared" si="51"/>
        <v>0</v>
      </c>
      <c r="AG113" s="157">
        <f t="shared" si="51"/>
        <v>0</v>
      </c>
      <c r="AH113" s="157">
        <f t="shared" si="51"/>
        <v>0</v>
      </c>
      <c r="AI113" s="157">
        <f t="shared" si="51"/>
        <v>0</v>
      </c>
      <c r="AJ113" s="157">
        <f t="shared" si="51"/>
        <v>0</v>
      </c>
    </row>
    <row r="114" spans="1:36" ht="16.5" x14ac:dyDescent="0.25">
      <c r="A114" s="157">
        <f t="shared" si="43"/>
        <v>10.139999999999997</v>
      </c>
      <c r="B114" s="153">
        <f t="shared" si="8"/>
        <v>66</v>
      </c>
      <c r="C114" s="158" t="s">
        <v>412</v>
      </c>
      <c r="D114" s="156" t="s">
        <v>364</v>
      </c>
      <c r="E114" s="157">
        <f t="shared" si="44"/>
        <v>0</v>
      </c>
      <c r="F114" s="249"/>
      <c r="G114" s="157">
        <f t="shared" si="49"/>
        <v>0</v>
      </c>
      <c r="H114" s="157">
        <f t="shared" si="49"/>
        <v>0</v>
      </c>
      <c r="I114" s="157">
        <f t="shared" si="49"/>
        <v>0</v>
      </c>
      <c r="J114" s="157">
        <f t="shared" si="49"/>
        <v>0</v>
      </c>
      <c r="K114" s="157">
        <f t="shared" si="49"/>
        <v>0</v>
      </c>
      <c r="L114" s="157">
        <f t="shared" si="49"/>
        <v>0</v>
      </c>
      <c r="M114" s="157">
        <f t="shared" si="49"/>
        <v>0</v>
      </c>
      <c r="N114" s="157">
        <f t="shared" si="49"/>
        <v>0</v>
      </c>
      <c r="O114" s="157">
        <f t="shared" si="49"/>
        <v>0</v>
      </c>
      <c r="P114" s="157">
        <f t="shared" si="49"/>
        <v>0</v>
      </c>
      <c r="Q114" s="157">
        <f t="shared" si="50"/>
        <v>0</v>
      </c>
      <c r="R114" s="157">
        <f t="shared" si="50"/>
        <v>0</v>
      </c>
      <c r="S114" s="157">
        <f t="shared" si="50"/>
        <v>0</v>
      </c>
      <c r="T114" s="157">
        <f t="shared" si="50"/>
        <v>0</v>
      </c>
      <c r="U114" s="157">
        <f t="shared" si="50"/>
        <v>0</v>
      </c>
      <c r="V114" s="157">
        <f t="shared" si="50"/>
        <v>0</v>
      </c>
      <c r="W114" s="157">
        <f t="shared" si="50"/>
        <v>0</v>
      </c>
      <c r="X114" s="157">
        <f t="shared" si="50"/>
        <v>0</v>
      </c>
      <c r="Y114" s="157">
        <f t="shared" si="50"/>
        <v>0</v>
      </c>
      <c r="Z114" s="157">
        <f t="shared" si="50"/>
        <v>0</v>
      </c>
      <c r="AA114" s="157">
        <f t="shared" si="51"/>
        <v>0</v>
      </c>
      <c r="AB114" s="157">
        <f t="shared" si="51"/>
        <v>0</v>
      </c>
      <c r="AC114" s="157">
        <f t="shared" si="51"/>
        <v>0</v>
      </c>
      <c r="AD114" s="157">
        <f t="shared" si="51"/>
        <v>0</v>
      </c>
      <c r="AE114" s="157">
        <f t="shared" si="51"/>
        <v>0</v>
      </c>
      <c r="AF114" s="157">
        <f t="shared" si="51"/>
        <v>0</v>
      </c>
      <c r="AG114" s="157">
        <f t="shared" si="51"/>
        <v>0</v>
      </c>
      <c r="AH114" s="157">
        <f t="shared" si="51"/>
        <v>0</v>
      </c>
      <c r="AI114" s="157">
        <f t="shared" si="51"/>
        <v>0</v>
      </c>
      <c r="AJ114" s="157">
        <f t="shared" si="51"/>
        <v>0</v>
      </c>
    </row>
    <row r="115" spans="1:36" ht="16.5" x14ac:dyDescent="0.25">
      <c r="A115" s="157">
        <f t="shared" si="43"/>
        <v>10.149999999999997</v>
      </c>
      <c r="B115" s="153">
        <f t="shared" si="8"/>
        <v>67</v>
      </c>
      <c r="C115" s="158" t="s">
        <v>413</v>
      </c>
      <c r="D115" s="156" t="s">
        <v>364</v>
      </c>
      <c r="E115" s="157">
        <f t="shared" si="44"/>
        <v>0</v>
      </c>
      <c r="F115" s="249"/>
      <c r="G115" s="157">
        <f t="shared" si="49"/>
        <v>0</v>
      </c>
      <c r="H115" s="157">
        <f t="shared" si="49"/>
        <v>0</v>
      </c>
      <c r="I115" s="157">
        <f t="shared" si="49"/>
        <v>0</v>
      </c>
      <c r="J115" s="157">
        <f t="shared" si="49"/>
        <v>0</v>
      </c>
      <c r="K115" s="157">
        <f t="shared" si="49"/>
        <v>0</v>
      </c>
      <c r="L115" s="157">
        <f t="shared" si="49"/>
        <v>0</v>
      </c>
      <c r="M115" s="157">
        <f t="shared" si="49"/>
        <v>0</v>
      </c>
      <c r="N115" s="157">
        <f t="shared" si="49"/>
        <v>0</v>
      </c>
      <c r="O115" s="157">
        <f t="shared" si="49"/>
        <v>0</v>
      </c>
      <c r="P115" s="157">
        <f t="shared" si="49"/>
        <v>0</v>
      </c>
      <c r="Q115" s="157">
        <f t="shared" si="50"/>
        <v>0</v>
      </c>
      <c r="R115" s="157">
        <f t="shared" si="50"/>
        <v>0</v>
      </c>
      <c r="S115" s="157">
        <f t="shared" si="50"/>
        <v>0</v>
      </c>
      <c r="T115" s="157">
        <f t="shared" si="50"/>
        <v>0</v>
      </c>
      <c r="U115" s="157">
        <f t="shared" si="50"/>
        <v>0</v>
      </c>
      <c r="V115" s="157">
        <f t="shared" si="50"/>
        <v>0</v>
      </c>
      <c r="W115" s="157">
        <f t="shared" si="50"/>
        <v>0</v>
      </c>
      <c r="X115" s="157">
        <f t="shared" si="50"/>
        <v>0</v>
      </c>
      <c r="Y115" s="157">
        <f t="shared" si="50"/>
        <v>0</v>
      </c>
      <c r="Z115" s="157">
        <f t="shared" si="50"/>
        <v>0</v>
      </c>
      <c r="AA115" s="157">
        <f t="shared" si="51"/>
        <v>0</v>
      </c>
      <c r="AB115" s="157">
        <f t="shared" si="51"/>
        <v>0</v>
      </c>
      <c r="AC115" s="157">
        <f t="shared" si="51"/>
        <v>0</v>
      </c>
      <c r="AD115" s="157">
        <f t="shared" si="51"/>
        <v>0</v>
      </c>
      <c r="AE115" s="157">
        <f t="shared" si="51"/>
        <v>0</v>
      </c>
      <c r="AF115" s="157">
        <f t="shared" si="51"/>
        <v>0</v>
      </c>
      <c r="AG115" s="157">
        <f t="shared" si="51"/>
        <v>0</v>
      </c>
      <c r="AH115" s="157">
        <f t="shared" si="51"/>
        <v>0</v>
      </c>
      <c r="AI115" s="157">
        <f t="shared" si="51"/>
        <v>0</v>
      </c>
      <c r="AJ115" s="157">
        <f t="shared" si="51"/>
        <v>0</v>
      </c>
    </row>
    <row r="116" spans="1:36" s="188" customFormat="1" ht="16.5" x14ac:dyDescent="0.25">
      <c r="A116" s="160">
        <f t="shared" si="43"/>
        <v>10.159999999999997</v>
      </c>
      <c r="B116" s="161">
        <f t="shared" si="8"/>
        <v>68</v>
      </c>
      <c r="C116" s="162" t="s">
        <v>630</v>
      </c>
      <c r="D116" s="164" t="s">
        <v>364</v>
      </c>
      <c r="E116" s="157">
        <f t="shared" si="44"/>
        <v>0</v>
      </c>
      <c r="F116" s="249"/>
      <c r="G116" s="157">
        <f t="shared" si="49"/>
        <v>0</v>
      </c>
      <c r="H116" s="157">
        <f t="shared" si="49"/>
        <v>0</v>
      </c>
      <c r="I116" s="157">
        <f t="shared" si="49"/>
        <v>0</v>
      </c>
      <c r="J116" s="157">
        <f t="shared" si="49"/>
        <v>0</v>
      </c>
      <c r="K116" s="157">
        <f t="shared" si="49"/>
        <v>0</v>
      </c>
      <c r="L116" s="157">
        <f t="shared" si="49"/>
        <v>0</v>
      </c>
      <c r="M116" s="157">
        <f t="shared" si="49"/>
        <v>0</v>
      </c>
      <c r="N116" s="157">
        <f t="shared" si="49"/>
        <v>0</v>
      </c>
      <c r="O116" s="157">
        <f t="shared" si="49"/>
        <v>0</v>
      </c>
      <c r="P116" s="157">
        <f t="shared" si="49"/>
        <v>0</v>
      </c>
      <c r="Q116" s="157">
        <f t="shared" si="50"/>
        <v>0</v>
      </c>
      <c r="R116" s="157">
        <f t="shared" si="50"/>
        <v>0</v>
      </c>
      <c r="S116" s="157">
        <f t="shared" si="50"/>
        <v>0</v>
      </c>
      <c r="T116" s="157">
        <f t="shared" si="50"/>
        <v>0</v>
      </c>
      <c r="U116" s="157">
        <f t="shared" si="50"/>
        <v>0</v>
      </c>
      <c r="V116" s="157">
        <f t="shared" si="50"/>
        <v>0</v>
      </c>
      <c r="W116" s="157">
        <f t="shared" si="50"/>
        <v>0</v>
      </c>
      <c r="X116" s="157">
        <f t="shared" si="50"/>
        <v>0</v>
      </c>
      <c r="Y116" s="157">
        <f t="shared" si="50"/>
        <v>0</v>
      </c>
      <c r="Z116" s="157">
        <f t="shared" si="50"/>
        <v>0</v>
      </c>
      <c r="AA116" s="157">
        <f t="shared" si="51"/>
        <v>0</v>
      </c>
      <c r="AB116" s="157">
        <f t="shared" si="51"/>
        <v>0</v>
      </c>
      <c r="AC116" s="157">
        <f t="shared" si="51"/>
        <v>0</v>
      </c>
      <c r="AD116" s="157">
        <f t="shared" si="51"/>
        <v>0</v>
      </c>
      <c r="AE116" s="157">
        <f t="shared" si="51"/>
        <v>0</v>
      </c>
      <c r="AF116" s="157">
        <f t="shared" si="51"/>
        <v>0</v>
      </c>
      <c r="AG116" s="157">
        <f t="shared" si="51"/>
        <v>0</v>
      </c>
      <c r="AH116" s="157">
        <f t="shared" si="51"/>
        <v>0</v>
      </c>
      <c r="AI116" s="157">
        <f t="shared" si="51"/>
        <v>0</v>
      </c>
      <c r="AJ116" s="157">
        <f t="shared" si="51"/>
        <v>0</v>
      </c>
    </row>
    <row r="117" spans="1:36" s="188" customFormat="1" ht="16.5" x14ac:dyDescent="0.25">
      <c r="A117" s="160">
        <f t="shared" si="43"/>
        <v>10.169999999999996</v>
      </c>
      <c r="B117" s="161">
        <f t="shared" ref="B117:B181" si="52">+B116+1</f>
        <v>69</v>
      </c>
      <c r="C117" s="162" t="s">
        <v>549</v>
      </c>
      <c r="D117" s="164" t="s">
        <v>364</v>
      </c>
      <c r="E117" s="157">
        <f t="shared" si="44"/>
        <v>0</v>
      </c>
      <c r="F117" s="249"/>
      <c r="G117" s="157">
        <f t="shared" si="49"/>
        <v>0</v>
      </c>
      <c r="H117" s="157">
        <f t="shared" si="49"/>
        <v>0</v>
      </c>
      <c r="I117" s="157">
        <f t="shared" si="49"/>
        <v>0</v>
      </c>
      <c r="J117" s="157">
        <f t="shared" si="49"/>
        <v>0</v>
      </c>
      <c r="K117" s="157">
        <f t="shared" si="49"/>
        <v>0</v>
      </c>
      <c r="L117" s="157">
        <f t="shared" si="49"/>
        <v>0</v>
      </c>
      <c r="M117" s="157">
        <f t="shared" si="49"/>
        <v>0</v>
      </c>
      <c r="N117" s="157">
        <f t="shared" si="49"/>
        <v>0</v>
      </c>
      <c r="O117" s="157">
        <f t="shared" si="49"/>
        <v>0</v>
      </c>
      <c r="P117" s="157">
        <f t="shared" si="49"/>
        <v>0</v>
      </c>
      <c r="Q117" s="157">
        <f t="shared" si="50"/>
        <v>0</v>
      </c>
      <c r="R117" s="157">
        <f t="shared" si="50"/>
        <v>0</v>
      </c>
      <c r="S117" s="157">
        <f t="shared" si="50"/>
        <v>0</v>
      </c>
      <c r="T117" s="157">
        <f t="shared" si="50"/>
        <v>0</v>
      </c>
      <c r="U117" s="157">
        <f t="shared" si="50"/>
        <v>0</v>
      </c>
      <c r="V117" s="157">
        <f t="shared" si="50"/>
        <v>0</v>
      </c>
      <c r="W117" s="157">
        <f t="shared" si="50"/>
        <v>0</v>
      </c>
      <c r="X117" s="157">
        <f t="shared" si="50"/>
        <v>0</v>
      </c>
      <c r="Y117" s="157">
        <f t="shared" si="50"/>
        <v>0</v>
      </c>
      <c r="Z117" s="157">
        <f t="shared" si="50"/>
        <v>0</v>
      </c>
      <c r="AA117" s="157">
        <f t="shared" si="51"/>
        <v>0</v>
      </c>
      <c r="AB117" s="157">
        <f t="shared" si="51"/>
        <v>0</v>
      </c>
      <c r="AC117" s="157">
        <f t="shared" si="51"/>
        <v>0</v>
      </c>
      <c r="AD117" s="157">
        <f t="shared" si="51"/>
        <v>0</v>
      </c>
      <c r="AE117" s="157">
        <f t="shared" si="51"/>
        <v>0</v>
      </c>
      <c r="AF117" s="157">
        <f t="shared" si="51"/>
        <v>0</v>
      </c>
      <c r="AG117" s="157">
        <f t="shared" si="51"/>
        <v>0</v>
      </c>
      <c r="AH117" s="157">
        <f t="shared" si="51"/>
        <v>0</v>
      </c>
      <c r="AI117" s="157">
        <f t="shared" si="51"/>
        <v>0</v>
      </c>
      <c r="AJ117" s="157">
        <f t="shared" si="51"/>
        <v>0</v>
      </c>
    </row>
    <row r="118" spans="1:36" s="188" customFormat="1" ht="16.5" x14ac:dyDescent="0.25">
      <c r="A118" s="160">
        <f t="shared" si="43"/>
        <v>10.179999999999996</v>
      </c>
      <c r="B118" s="161">
        <f t="shared" si="52"/>
        <v>70</v>
      </c>
      <c r="C118" s="162" t="s">
        <v>631</v>
      </c>
      <c r="D118" s="164" t="s">
        <v>364</v>
      </c>
      <c r="E118" s="157">
        <f t="shared" si="44"/>
        <v>0</v>
      </c>
      <c r="F118" s="249"/>
      <c r="G118" s="157">
        <f t="shared" si="49"/>
        <v>0</v>
      </c>
      <c r="H118" s="157">
        <f t="shared" si="49"/>
        <v>0</v>
      </c>
      <c r="I118" s="157">
        <f t="shared" si="49"/>
        <v>0</v>
      </c>
      <c r="J118" s="157">
        <f t="shared" si="49"/>
        <v>0</v>
      </c>
      <c r="K118" s="157">
        <f t="shared" si="49"/>
        <v>0</v>
      </c>
      <c r="L118" s="157">
        <f t="shared" si="49"/>
        <v>0</v>
      </c>
      <c r="M118" s="157">
        <f t="shared" si="49"/>
        <v>0</v>
      </c>
      <c r="N118" s="157">
        <f t="shared" si="49"/>
        <v>0</v>
      </c>
      <c r="O118" s="157">
        <f t="shared" si="49"/>
        <v>0</v>
      </c>
      <c r="P118" s="157">
        <f t="shared" si="49"/>
        <v>0</v>
      </c>
      <c r="Q118" s="157">
        <f t="shared" si="50"/>
        <v>0</v>
      </c>
      <c r="R118" s="157">
        <f t="shared" si="50"/>
        <v>0</v>
      </c>
      <c r="S118" s="157">
        <f t="shared" si="50"/>
        <v>0</v>
      </c>
      <c r="T118" s="157">
        <f t="shared" si="50"/>
        <v>0</v>
      </c>
      <c r="U118" s="157">
        <f t="shared" si="50"/>
        <v>0</v>
      </c>
      <c r="V118" s="157">
        <f t="shared" si="50"/>
        <v>0</v>
      </c>
      <c r="W118" s="157">
        <f t="shared" si="50"/>
        <v>0</v>
      </c>
      <c r="X118" s="157">
        <f t="shared" si="50"/>
        <v>0</v>
      </c>
      <c r="Y118" s="157">
        <f t="shared" si="50"/>
        <v>0</v>
      </c>
      <c r="Z118" s="157">
        <f t="shared" si="50"/>
        <v>0</v>
      </c>
      <c r="AA118" s="157">
        <f t="shared" si="51"/>
        <v>0</v>
      </c>
      <c r="AB118" s="157">
        <f t="shared" si="51"/>
        <v>0</v>
      </c>
      <c r="AC118" s="157">
        <f t="shared" si="51"/>
        <v>0</v>
      </c>
      <c r="AD118" s="157">
        <f t="shared" si="51"/>
        <v>0</v>
      </c>
      <c r="AE118" s="157">
        <f t="shared" si="51"/>
        <v>0</v>
      </c>
      <c r="AF118" s="157">
        <f t="shared" si="51"/>
        <v>0</v>
      </c>
      <c r="AG118" s="157">
        <f t="shared" si="51"/>
        <v>0</v>
      </c>
      <c r="AH118" s="157">
        <f t="shared" si="51"/>
        <v>0</v>
      </c>
      <c r="AI118" s="157">
        <f t="shared" si="51"/>
        <v>0</v>
      </c>
      <c r="AJ118" s="157">
        <f t="shared" si="51"/>
        <v>0</v>
      </c>
    </row>
    <row r="119" spans="1:36" ht="16.5" x14ac:dyDescent="0.25">
      <c r="A119" s="159"/>
      <c r="B119" s="161">
        <f t="shared" si="52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52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3">+A120+0.01</f>
        <v>11.01</v>
      </c>
      <c r="B121" s="153">
        <f t="shared" si="52"/>
        <v>73</v>
      </c>
      <c r="C121" s="158" t="s">
        <v>415</v>
      </c>
      <c r="D121" s="156" t="s">
        <v>146</v>
      </c>
      <c r="E121" s="157">
        <f t="shared" ref="E121:E131" si="54">+SUM(G121:AJ121)</f>
        <v>28</v>
      </c>
      <c r="F121" s="249"/>
      <c r="G121" s="157">
        <f t="shared" ref="G121:P131" si="55">+HLOOKUP("RI",ARMADO_RP,$B121,0)*G$15+HLOOKUP("RV",ARMADO_RP,$B121,0)*G$16+HLOOKUP("RIY",ARMADO_RP,$B121,0)*G$17+HLOOKUP("RVY",ARMADO_RP,$B121,0)*G$18</f>
        <v>0</v>
      </c>
      <c r="H121" s="157">
        <f t="shared" si="55"/>
        <v>14</v>
      </c>
      <c r="I121" s="157">
        <f t="shared" si="55"/>
        <v>14</v>
      </c>
      <c r="J121" s="157">
        <f t="shared" si="55"/>
        <v>0</v>
      </c>
      <c r="K121" s="157">
        <f t="shared" si="55"/>
        <v>0</v>
      </c>
      <c r="L121" s="157">
        <f t="shared" si="55"/>
        <v>0</v>
      </c>
      <c r="M121" s="157">
        <f t="shared" si="55"/>
        <v>0</v>
      </c>
      <c r="N121" s="157">
        <f t="shared" si="55"/>
        <v>0</v>
      </c>
      <c r="O121" s="157">
        <f t="shared" si="55"/>
        <v>0</v>
      </c>
      <c r="P121" s="157">
        <f t="shared" si="55"/>
        <v>0</v>
      </c>
      <c r="Q121" s="157">
        <f t="shared" ref="Q121:Z131" si="56">+HLOOKUP("RI",ARMADO_RP,$B121,0)*Q$15+HLOOKUP("RV",ARMADO_RP,$B121,0)*Q$16+HLOOKUP("RIY",ARMADO_RP,$B121,0)*Q$17+HLOOKUP("RVY",ARMADO_RP,$B121,0)*Q$18</f>
        <v>0</v>
      </c>
      <c r="R121" s="157">
        <f t="shared" si="56"/>
        <v>0</v>
      </c>
      <c r="S121" s="157">
        <f t="shared" si="56"/>
        <v>0</v>
      </c>
      <c r="T121" s="157">
        <f t="shared" si="56"/>
        <v>0</v>
      </c>
      <c r="U121" s="157">
        <f t="shared" si="56"/>
        <v>0</v>
      </c>
      <c r="V121" s="157">
        <f t="shared" si="56"/>
        <v>0</v>
      </c>
      <c r="W121" s="157">
        <f t="shared" si="56"/>
        <v>0</v>
      </c>
      <c r="X121" s="157">
        <f t="shared" si="56"/>
        <v>0</v>
      </c>
      <c r="Y121" s="157">
        <f t="shared" si="56"/>
        <v>0</v>
      </c>
      <c r="Z121" s="157">
        <f t="shared" si="56"/>
        <v>0</v>
      </c>
      <c r="AA121" s="157">
        <f t="shared" ref="AA121:AJ131" si="57">+HLOOKUP("RI",ARMADO_RP,$B121,0)*AA$15+HLOOKUP("RV",ARMADO_RP,$B121,0)*AA$16+HLOOKUP("RIY",ARMADO_RP,$B121,0)*AA$17+HLOOKUP("RVY",ARMADO_RP,$B121,0)*AA$18</f>
        <v>0</v>
      </c>
      <c r="AB121" s="157">
        <f t="shared" si="57"/>
        <v>0</v>
      </c>
      <c r="AC121" s="157">
        <f t="shared" si="57"/>
        <v>0</v>
      </c>
      <c r="AD121" s="157">
        <f t="shared" si="57"/>
        <v>0</v>
      </c>
      <c r="AE121" s="157">
        <f t="shared" si="57"/>
        <v>0</v>
      </c>
      <c r="AF121" s="157">
        <f t="shared" si="57"/>
        <v>0</v>
      </c>
      <c r="AG121" s="157">
        <f t="shared" si="57"/>
        <v>0</v>
      </c>
      <c r="AH121" s="157">
        <f t="shared" si="57"/>
        <v>0</v>
      </c>
      <c r="AI121" s="157">
        <f t="shared" si="57"/>
        <v>0</v>
      </c>
      <c r="AJ121" s="157">
        <f t="shared" si="57"/>
        <v>0</v>
      </c>
    </row>
    <row r="122" spans="1:36" ht="16.5" x14ac:dyDescent="0.25">
      <c r="A122" s="157">
        <f t="shared" si="53"/>
        <v>11.02</v>
      </c>
      <c r="B122" s="153">
        <f t="shared" si="52"/>
        <v>74</v>
      </c>
      <c r="C122" s="158" t="s">
        <v>416</v>
      </c>
      <c r="D122" s="156" t="s">
        <v>364</v>
      </c>
      <c r="E122" s="157">
        <f t="shared" si="54"/>
        <v>2</v>
      </c>
      <c r="F122" s="249"/>
      <c r="G122" s="157">
        <f t="shared" si="55"/>
        <v>0</v>
      </c>
      <c r="H122" s="157">
        <f t="shared" si="55"/>
        <v>1</v>
      </c>
      <c r="I122" s="157">
        <f t="shared" si="55"/>
        <v>1</v>
      </c>
      <c r="J122" s="157">
        <f t="shared" si="55"/>
        <v>0</v>
      </c>
      <c r="K122" s="157">
        <f t="shared" si="55"/>
        <v>0</v>
      </c>
      <c r="L122" s="157">
        <f t="shared" si="55"/>
        <v>0</v>
      </c>
      <c r="M122" s="157">
        <f t="shared" si="55"/>
        <v>0</v>
      </c>
      <c r="N122" s="157">
        <f t="shared" si="55"/>
        <v>0</v>
      </c>
      <c r="O122" s="157">
        <f t="shared" si="55"/>
        <v>0</v>
      </c>
      <c r="P122" s="157">
        <f t="shared" si="55"/>
        <v>0</v>
      </c>
      <c r="Q122" s="157">
        <f t="shared" si="56"/>
        <v>0</v>
      </c>
      <c r="R122" s="157">
        <f t="shared" si="56"/>
        <v>0</v>
      </c>
      <c r="S122" s="157">
        <f t="shared" si="56"/>
        <v>0</v>
      </c>
      <c r="T122" s="157">
        <f t="shared" si="56"/>
        <v>0</v>
      </c>
      <c r="U122" s="157">
        <f t="shared" si="56"/>
        <v>0</v>
      </c>
      <c r="V122" s="157">
        <f t="shared" si="56"/>
        <v>0</v>
      </c>
      <c r="W122" s="157">
        <f t="shared" si="56"/>
        <v>0</v>
      </c>
      <c r="X122" s="157">
        <f t="shared" si="56"/>
        <v>0</v>
      </c>
      <c r="Y122" s="157">
        <f t="shared" si="56"/>
        <v>0</v>
      </c>
      <c r="Z122" s="157">
        <f t="shared" si="56"/>
        <v>0</v>
      </c>
      <c r="AA122" s="157">
        <f t="shared" si="57"/>
        <v>0</v>
      </c>
      <c r="AB122" s="157">
        <f t="shared" si="57"/>
        <v>0</v>
      </c>
      <c r="AC122" s="157">
        <f t="shared" si="57"/>
        <v>0</v>
      </c>
      <c r="AD122" s="157">
        <f t="shared" si="57"/>
        <v>0</v>
      </c>
      <c r="AE122" s="157">
        <f t="shared" si="57"/>
        <v>0</v>
      </c>
      <c r="AF122" s="157">
        <f t="shared" si="57"/>
        <v>0</v>
      </c>
      <c r="AG122" s="157">
        <f t="shared" si="57"/>
        <v>0</v>
      </c>
      <c r="AH122" s="157">
        <f t="shared" si="57"/>
        <v>0</v>
      </c>
      <c r="AI122" s="157">
        <f t="shared" si="57"/>
        <v>0</v>
      </c>
      <c r="AJ122" s="157">
        <f t="shared" si="57"/>
        <v>0</v>
      </c>
    </row>
    <row r="123" spans="1:36" ht="16.5" x14ac:dyDescent="0.25">
      <c r="A123" s="157">
        <f t="shared" si="53"/>
        <v>11.03</v>
      </c>
      <c r="B123" s="153">
        <f t="shared" si="52"/>
        <v>75</v>
      </c>
      <c r="C123" s="158" t="s">
        <v>417</v>
      </c>
      <c r="D123" s="156" t="s">
        <v>364</v>
      </c>
      <c r="E123" s="157">
        <f t="shared" si="54"/>
        <v>8</v>
      </c>
      <c r="F123" s="249"/>
      <c r="G123" s="157">
        <f t="shared" si="55"/>
        <v>0</v>
      </c>
      <c r="H123" s="157">
        <f t="shared" si="55"/>
        <v>4</v>
      </c>
      <c r="I123" s="157">
        <f t="shared" si="55"/>
        <v>4</v>
      </c>
      <c r="J123" s="157">
        <f t="shared" si="55"/>
        <v>0</v>
      </c>
      <c r="K123" s="157">
        <f t="shared" si="55"/>
        <v>0</v>
      </c>
      <c r="L123" s="157">
        <f t="shared" si="55"/>
        <v>0</v>
      </c>
      <c r="M123" s="157">
        <f t="shared" si="55"/>
        <v>0</v>
      </c>
      <c r="N123" s="157">
        <f t="shared" si="55"/>
        <v>0</v>
      </c>
      <c r="O123" s="157">
        <f t="shared" si="55"/>
        <v>0</v>
      </c>
      <c r="P123" s="157">
        <f t="shared" si="55"/>
        <v>0</v>
      </c>
      <c r="Q123" s="157">
        <f t="shared" si="56"/>
        <v>0</v>
      </c>
      <c r="R123" s="157">
        <f t="shared" si="56"/>
        <v>0</v>
      </c>
      <c r="S123" s="157">
        <f t="shared" si="56"/>
        <v>0</v>
      </c>
      <c r="T123" s="157">
        <f t="shared" si="56"/>
        <v>0</v>
      </c>
      <c r="U123" s="157">
        <f t="shared" si="56"/>
        <v>0</v>
      </c>
      <c r="V123" s="157">
        <f t="shared" si="56"/>
        <v>0</v>
      </c>
      <c r="W123" s="157">
        <f t="shared" si="56"/>
        <v>0</v>
      </c>
      <c r="X123" s="157">
        <f t="shared" si="56"/>
        <v>0</v>
      </c>
      <c r="Y123" s="157">
        <f t="shared" si="56"/>
        <v>0</v>
      </c>
      <c r="Z123" s="157">
        <f t="shared" si="56"/>
        <v>0</v>
      </c>
      <c r="AA123" s="157">
        <f t="shared" si="57"/>
        <v>0</v>
      </c>
      <c r="AB123" s="157">
        <f t="shared" si="57"/>
        <v>0</v>
      </c>
      <c r="AC123" s="157">
        <f t="shared" si="57"/>
        <v>0</v>
      </c>
      <c r="AD123" s="157">
        <f t="shared" si="57"/>
        <v>0</v>
      </c>
      <c r="AE123" s="157">
        <f t="shared" si="57"/>
        <v>0</v>
      </c>
      <c r="AF123" s="157">
        <f t="shared" si="57"/>
        <v>0</v>
      </c>
      <c r="AG123" s="157">
        <f t="shared" si="57"/>
        <v>0</v>
      </c>
      <c r="AH123" s="157">
        <f t="shared" si="57"/>
        <v>0</v>
      </c>
      <c r="AI123" s="157">
        <f t="shared" si="57"/>
        <v>0</v>
      </c>
      <c r="AJ123" s="157">
        <f t="shared" si="57"/>
        <v>0</v>
      </c>
    </row>
    <row r="124" spans="1:36" ht="16.5" x14ac:dyDescent="0.25">
      <c r="A124" s="157">
        <f t="shared" si="53"/>
        <v>11.04</v>
      </c>
      <c r="B124" s="153">
        <f t="shared" si="52"/>
        <v>76</v>
      </c>
      <c r="C124" s="158" t="s">
        <v>418</v>
      </c>
      <c r="D124" s="156" t="s">
        <v>146</v>
      </c>
      <c r="E124" s="157">
        <f t="shared" si="54"/>
        <v>3</v>
      </c>
      <c r="F124" s="249"/>
      <c r="G124" s="157">
        <f t="shared" si="55"/>
        <v>0</v>
      </c>
      <c r="H124" s="157">
        <f t="shared" si="55"/>
        <v>1.5</v>
      </c>
      <c r="I124" s="157">
        <f t="shared" si="55"/>
        <v>1.5</v>
      </c>
      <c r="J124" s="157">
        <f t="shared" si="55"/>
        <v>0</v>
      </c>
      <c r="K124" s="157">
        <f t="shared" si="55"/>
        <v>0</v>
      </c>
      <c r="L124" s="157">
        <f t="shared" si="55"/>
        <v>0</v>
      </c>
      <c r="M124" s="157">
        <f t="shared" si="55"/>
        <v>0</v>
      </c>
      <c r="N124" s="157">
        <f t="shared" si="55"/>
        <v>0</v>
      </c>
      <c r="O124" s="157">
        <f t="shared" si="55"/>
        <v>0</v>
      </c>
      <c r="P124" s="157">
        <f t="shared" si="55"/>
        <v>0</v>
      </c>
      <c r="Q124" s="157">
        <f t="shared" si="56"/>
        <v>0</v>
      </c>
      <c r="R124" s="157">
        <f t="shared" si="56"/>
        <v>0</v>
      </c>
      <c r="S124" s="157">
        <f t="shared" si="56"/>
        <v>0</v>
      </c>
      <c r="T124" s="157">
        <f t="shared" si="56"/>
        <v>0</v>
      </c>
      <c r="U124" s="157">
        <f t="shared" si="56"/>
        <v>0</v>
      </c>
      <c r="V124" s="157">
        <f t="shared" si="56"/>
        <v>0</v>
      </c>
      <c r="W124" s="157">
        <f t="shared" si="56"/>
        <v>0</v>
      </c>
      <c r="X124" s="157">
        <f t="shared" si="56"/>
        <v>0</v>
      </c>
      <c r="Y124" s="157">
        <f t="shared" si="56"/>
        <v>0</v>
      </c>
      <c r="Z124" s="157">
        <f t="shared" si="56"/>
        <v>0</v>
      </c>
      <c r="AA124" s="157">
        <f t="shared" si="57"/>
        <v>0</v>
      </c>
      <c r="AB124" s="157">
        <f t="shared" si="57"/>
        <v>0</v>
      </c>
      <c r="AC124" s="157">
        <f t="shared" si="57"/>
        <v>0</v>
      </c>
      <c r="AD124" s="157">
        <f t="shared" si="57"/>
        <v>0</v>
      </c>
      <c r="AE124" s="157">
        <f t="shared" si="57"/>
        <v>0</v>
      </c>
      <c r="AF124" s="157">
        <f t="shared" si="57"/>
        <v>0</v>
      </c>
      <c r="AG124" s="157">
        <f t="shared" si="57"/>
        <v>0</v>
      </c>
      <c r="AH124" s="157">
        <f t="shared" si="57"/>
        <v>0</v>
      </c>
      <c r="AI124" s="157">
        <f t="shared" si="57"/>
        <v>0</v>
      </c>
      <c r="AJ124" s="157">
        <f t="shared" si="57"/>
        <v>0</v>
      </c>
    </row>
    <row r="125" spans="1:36" ht="16.5" x14ac:dyDescent="0.25">
      <c r="A125" s="157">
        <f t="shared" si="53"/>
        <v>11.049999999999999</v>
      </c>
      <c r="B125" s="153">
        <f t="shared" si="52"/>
        <v>77</v>
      </c>
      <c r="C125" s="158" t="s">
        <v>419</v>
      </c>
      <c r="D125" s="156" t="s">
        <v>364</v>
      </c>
      <c r="E125" s="157">
        <f t="shared" si="54"/>
        <v>2</v>
      </c>
      <c r="F125" s="249"/>
      <c r="G125" s="157">
        <f t="shared" si="55"/>
        <v>0</v>
      </c>
      <c r="H125" s="157">
        <f t="shared" si="55"/>
        <v>1</v>
      </c>
      <c r="I125" s="157">
        <f t="shared" si="55"/>
        <v>1</v>
      </c>
      <c r="J125" s="157">
        <f t="shared" si="55"/>
        <v>0</v>
      </c>
      <c r="K125" s="157">
        <f t="shared" si="55"/>
        <v>0</v>
      </c>
      <c r="L125" s="157">
        <f t="shared" si="55"/>
        <v>0</v>
      </c>
      <c r="M125" s="157">
        <f t="shared" si="55"/>
        <v>0</v>
      </c>
      <c r="N125" s="157">
        <f t="shared" si="55"/>
        <v>0</v>
      </c>
      <c r="O125" s="157">
        <f t="shared" si="55"/>
        <v>0</v>
      </c>
      <c r="P125" s="157">
        <f t="shared" si="55"/>
        <v>0</v>
      </c>
      <c r="Q125" s="157">
        <f t="shared" si="56"/>
        <v>0</v>
      </c>
      <c r="R125" s="157">
        <f t="shared" si="56"/>
        <v>0</v>
      </c>
      <c r="S125" s="157">
        <f t="shared" si="56"/>
        <v>0</v>
      </c>
      <c r="T125" s="157">
        <f t="shared" si="56"/>
        <v>0</v>
      </c>
      <c r="U125" s="157">
        <f t="shared" si="56"/>
        <v>0</v>
      </c>
      <c r="V125" s="157">
        <f t="shared" si="56"/>
        <v>0</v>
      </c>
      <c r="W125" s="157">
        <f t="shared" si="56"/>
        <v>0</v>
      </c>
      <c r="X125" s="157">
        <f t="shared" si="56"/>
        <v>0</v>
      </c>
      <c r="Y125" s="157">
        <f t="shared" si="56"/>
        <v>0</v>
      </c>
      <c r="Z125" s="157">
        <f t="shared" si="56"/>
        <v>0</v>
      </c>
      <c r="AA125" s="157">
        <f t="shared" si="57"/>
        <v>0</v>
      </c>
      <c r="AB125" s="157">
        <f t="shared" si="57"/>
        <v>0</v>
      </c>
      <c r="AC125" s="157">
        <f t="shared" si="57"/>
        <v>0</v>
      </c>
      <c r="AD125" s="157">
        <f t="shared" si="57"/>
        <v>0</v>
      </c>
      <c r="AE125" s="157">
        <f t="shared" si="57"/>
        <v>0</v>
      </c>
      <c r="AF125" s="157">
        <f t="shared" si="57"/>
        <v>0</v>
      </c>
      <c r="AG125" s="157">
        <f t="shared" si="57"/>
        <v>0</v>
      </c>
      <c r="AH125" s="157">
        <f t="shared" si="57"/>
        <v>0</v>
      </c>
      <c r="AI125" s="157">
        <f t="shared" si="57"/>
        <v>0</v>
      </c>
      <c r="AJ125" s="157">
        <f t="shared" si="57"/>
        <v>0</v>
      </c>
    </row>
    <row r="126" spans="1:36" ht="16.5" x14ac:dyDescent="0.25">
      <c r="A126" s="157">
        <f t="shared" si="53"/>
        <v>11.059999999999999</v>
      </c>
      <c r="B126" s="153">
        <f t="shared" si="52"/>
        <v>78</v>
      </c>
      <c r="C126" s="158" t="s">
        <v>420</v>
      </c>
      <c r="D126" s="156" t="s">
        <v>364</v>
      </c>
      <c r="E126" s="157">
        <f t="shared" si="54"/>
        <v>2</v>
      </c>
      <c r="F126" s="249"/>
      <c r="G126" s="157">
        <f t="shared" si="55"/>
        <v>0</v>
      </c>
      <c r="H126" s="157">
        <f t="shared" si="55"/>
        <v>1</v>
      </c>
      <c r="I126" s="157">
        <f t="shared" si="55"/>
        <v>1</v>
      </c>
      <c r="J126" s="157">
        <f t="shared" si="55"/>
        <v>0</v>
      </c>
      <c r="K126" s="157">
        <f t="shared" si="55"/>
        <v>0</v>
      </c>
      <c r="L126" s="157">
        <f t="shared" si="55"/>
        <v>0</v>
      </c>
      <c r="M126" s="157">
        <f t="shared" si="55"/>
        <v>0</v>
      </c>
      <c r="N126" s="157">
        <f t="shared" si="55"/>
        <v>0</v>
      </c>
      <c r="O126" s="157">
        <f t="shared" si="55"/>
        <v>0</v>
      </c>
      <c r="P126" s="157">
        <f t="shared" si="55"/>
        <v>0</v>
      </c>
      <c r="Q126" s="157">
        <f t="shared" si="56"/>
        <v>0</v>
      </c>
      <c r="R126" s="157">
        <f t="shared" si="56"/>
        <v>0</v>
      </c>
      <c r="S126" s="157">
        <f t="shared" si="56"/>
        <v>0</v>
      </c>
      <c r="T126" s="157">
        <f t="shared" si="56"/>
        <v>0</v>
      </c>
      <c r="U126" s="157">
        <f t="shared" si="56"/>
        <v>0</v>
      </c>
      <c r="V126" s="157">
        <f t="shared" si="56"/>
        <v>0</v>
      </c>
      <c r="W126" s="157">
        <f t="shared" si="56"/>
        <v>0</v>
      </c>
      <c r="X126" s="157">
        <f t="shared" si="56"/>
        <v>0</v>
      </c>
      <c r="Y126" s="157">
        <f t="shared" si="56"/>
        <v>0</v>
      </c>
      <c r="Z126" s="157">
        <f t="shared" si="56"/>
        <v>0</v>
      </c>
      <c r="AA126" s="157">
        <f t="shared" si="57"/>
        <v>0</v>
      </c>
      <c r="AB126" s="157">
        <f t="shared" si="57"/>
        <v>0</v>
      </c>
      <c r="AC126" s="157">
        <f t="shared" si="57"/>
        <v>0</v>
      </c>
      <c r="AD126" s="157">
        <f t="shared" si="57"/>
        <v>0</v>
      </c>
      <c r="AE126" s="157">
        <f t="shared" si="57"/>
        <v>0</v>
      </c>
      <c r="AF126" s="157">
        <f t="shared" si="57"/>
        <v>0</v>
      </c>
      <c r="AG126" s="157">
        <f t="shared" si="57"/>
        <v>0</v>
      </c>
      <c r="AH126" s="157">
        <f t="shared" si="57"/>
        <v>0</v>
      </c>
      <c r="AI126" s="157">
        <f t="shared" si="57"/>
        <v>0</v>
      </c>
      <c r="AJ126" s="157">
        <f t="shared" si="57"/>
        <v>0</v>
      </c>
    </row>
    <row r="127" spans="1:36" ht="16.5" x14ac:dyDescent="0.25">
      <c r="A127" s="157">
        <f t="shared" si="53"/>
        <v>11.069999999999999</v>
      </c>
      <c r="B127" s="153">
        <f t="shared" si="52"/>
        <v>79</v>
      </c>
      <c r="C127" s="158" t="s">
        <v>421</v>
      </c>
      <c r="D127" s="156" t="s">
        <v>364</v>
      </c>
      <c r="E127" s="157">
        <f t="shared" si="54"/>
        <v>2</v>
      </c>
      <c r="F127" s="249"/>
      <c r="G127" s="157">
        <f t="shared" si="55"/>
        <v>0</v>
      </c>
      <c r="H127" s="157">
        <f t="shared" si="55"/>
        <v>1</v>
      </c>
      <c r="I127" s="157">
        <f t="shared" si="55"/>
        <v>1</v>
      </c>
      <c r="J127" s="157">
        <f t="shared" si="55"/>
        <v>0</v>
      </c>
      <c r="K127" s="157">
        <f t="shared" si="55"/>
        <v>0</v>
      </c>
      <c r="L127" s="157">
        <f t="shared" si="55"/>
        <v>0</v>
      </c>
      <c r="M127" s="157">
        <f t="shared" si="55"/>
        <v>0</v>
      </c>
      <c r="N127" s="157">
        <f t="shared" si="55"/>
        <v>0</v>
      </c>
      <c r="O127" s="157">
        <f t="shared" si="55"/>
        <v>0</v>
      </c>
      <c r="P127" s="157">
        <f t="shared" si="55"/>
        <v>0</v>
      </c>
      <c r="Q127" s="157">
        <f t="shared" si="56"/>
        <v>0</v>
      </c>
      <c r="R127" s="157">
        <f t="shared" si="56"/>
        <v>0</v>
      </c>
      <c r="S127" s="157">
        <f t="shared" si="56"/>
        <v>0</v>
      </c>
      <c r="T127" s="157">
        <f t="shared" si="56"/>
        <v>0</v>
      </c>
      <c r="U127" s="157">
        <f t="shared" si="56"/>
        <v>0</v>
      </c>
      <c r="V127" s="157">
        <f t="shared" si="56"/>
        <v>0</v>
      </c>
      <c r="W127" s="157">
        <f t="shared" si="56"/>
        <v>0</v>
      </c>
      <c r="X127" s="157">
        <f t="shared" si="56"/>
        <v>0</v>
      </c>
      <c r="Y127" s="157">
        <f t="shared" si="56"/>
        <v>0</v>
      </c>
      <c r="Z127" s="157">
        <f t="shared" si="56"/>
        <v>0</v>
      </c>
      <c r="AA127" s="157">
        <f t="shared" si="57"/>
        <v>0</v>
      </c>
      <c r="AB127" s="157">
        <f t="shared" si="57"/>
        <v>0</v>
      </c>
      <c r="AC127" s="157">
        <f t="shared" si="57"/>
        <v>0</v>
      </c>
      <c r="AD127" s="157">
        <f t="shared" si="57"/>
        <v>0</v>
      </c>
      <c r="AE127" s="157">
        <f t="shared" si="57"/>
        <v>0</v>
      </c>
      <c r="AF127" s="157">
        <f t="shared" si="57"/>
        <v>0</v>
      </c>
      <c r="AG127" s="157">
        <f t="shared" si="57"/>
        <v>0</v>
      </c>
      <c r="AH127" s="157">
        <f t="shared" si="57"/>
        <v>0</v>
      </c>
      <c r="AI127" s="157">
        <f t="shared" si="57"/>
        <v>0</v>
      </c>
      <c r="AJ127" s="157">
        <f t="shared" si="57"/>
        <v>0</v>
      </c>
    </row>
    <row r="128" spans="1:36" ht="16.5" x14ac:dyDescent="0.25">
      <c r="A128" s="157">
        <f t="shared" si="53"/>
        <v>11.079999999999998</v>
      </c>
      <c r="B128" s="153">
        <f t="shared" si="52"/>
        <v>80</v>
      </c>
      <c r="C128" s="158" t="s">
        <v>422</v>
      </c>
      <c r="D128" s="156" t="s">
        <v>364</v>
      </c>
      <c r="E128" s="157">
        <f t="shared" si="54"/>
        <v>2</v>
      </c>
      <c r="F128" s="249"/>
      <c r="G128" s="157">
        <f t="shared" si="55"/>
        <v>0</v>
      </c>
      <c r="H128" s="157">
        <f t="shared" si="55"/>
        <v>1</v>
      </c>
      <c r="I128" s="157">
        <f t="shared" si="55"/>
        <v>1</v>
      </c>
      <c r="J128" s="157">
        <f t="shared" si="55"/>
        <v>0</v>
      </c>
      <c r="K128" s="157">
        <f t="shared" si="55"/>
        <v>0</v>
      </c>
      <c r="L128" s="157">
        <f t="shared" si="55"/>
        <v>0</v>
      </c>
      <c r="M128" s="157">
        <f t="shared" si="55"/>
        <v>0</v>
      </c>
      <c r="N128" s="157">
        <f t="shared" si="55"/>
        <v>0</v>
      </c>
      <c r="O128" s="157">
        <f t="shared" si="55"/>
        <v>0</v>
      </c>
      <c r="P128" s="157">
        <f t="shared" si="55"/>
        <v>0</v>
      </c>
      <c r="Q128" s="157">
        <f t="shared" si="56"/>
        <v>0</v>
      </c>
      <c r="R128" s="157">
        <f t="shared" si="56"/>
        <v>0</v>
      </c>
      <c r="S128" s="157">
        <f t="shared" si="56"/>
        <v>0</v>
      </c>
      <c r="T128" s="157">
        <f t="shared" si="56"/>
        <v>0</v>
      </c>
      <c r="U128" s="157">
        <f t="shared" si="56"/>
        <v>0</v>
      </c>
      <c r="V128" s="157">
        <f t="shared" si="56"/>
        <v>0</v>
      </c>
      <c r="W128" s="157">
        <f t="shared" si="56"/>
        <v>0</v>
      </c>
      <c r="X128" s="157">
        <f t="shared" si="56"/>
        <v>0</v>
      </c>
      <c r="Y128" s="157">
        <f t="shared" si="56"/>
        <v>0</v>
      </c>
      <c r="Z128" s="157">
        <f t="shared" si="56"/>
        <v>0</v>
      </c>
      <c r="AA128" s="157">
        <f t="shared" si="57"/>
        <v>0</v>
      </c>
      <c r="AB128" s="157">
        <f t="shared" si="57"/>
        <v>0</v>
      </c>
      <c r="AC128" s="157">
        <f t="shared" si="57"/>
        <v>0</v>
      </c>
      <c r="AD128" s="157">
        <f t="shared" si="57"/>
        <v>0</v>
      </c>
      <c r="AE128" s="157">
        <f t="shared" si="57"/>
        <v>0</v>
      </c>
      <c r="AF128" s="157">
        <f t="shared" si="57"/>
        <v>0</v>
      </c>
      <c r="AG128" s="157">
        <f t="shared" si="57"/>
        <v>0</v>
      </c>
      <c r="AH128" s="157">
        <f t="shared" si="57"/>
        <v>0</v>
      </c>
      <c r="AI128" s="157">
        <f t="shared" si="57"/>
        <v>0</v>
      </c>
      <c r="AJ128" s="157">
        <f t="shared" si="57"/>
        <v>0</v>
      </c>
    </row>
    <row r="129" spans="1:36" ht="16.5" x14ac:dyDescent="0.25">
      <c r="A129" s="157">
        <f t="shared" si="53"/>
        <v>11.089999999999998</v>
      </c>
      <c r="B129" s="153">
        <f t="shared" si="52"/>
        <v>81</v>
      </c>
      <c r="C129" s="158" t="s">
        <v>423</v>
      </c>
      <c r="D129" s="156" t="s">
        <v>364</v>
      </c>
      <c r="E129" s="157">
        <f t="shared" si="54"/>
        <v>2</v>
      </c>
      <c r="F129" s="249"/>
      <c r="G129" s="157">
        <f t="shared" si="55"/>
        <v>0</v>
      </c>
      <c r="H129" s="157">
        <f t="shared" si="55"/>
        <v>1</v>
      </c>
      <c r="I129" s="157">
        <f t="shared" si="55"/>
        <v>1</v>
      </c>
      <c r="J129" s="157">
        <f t="shared" si="55"/>
        <v>0</v>
      </c>
      <c r="K129" s="157">
        <f t="shared" si="55"/>
        <v>0</v>
      </c>
      <c r="L129" s="157">
        <f t="shared" si="55"/>
        <v>0</v>
      </c>
      <c r="M129" s="157">
        <f t="shared" si="55"/>
        <v>0</v>
      </c>
      <c r="N129" s="157">
        <f t="shared" si="55"/>
        <v>0</v>
      </c>
      <c r="O129" s="157">
        <f t="shared" si="55"/>
        <v>0</v>
      </c>
      <c r="P129" s="157">
        <f t="shared" si="55"/>
        <v>0</v>
      </c>
      <c r="Q129" s="157">
        <f t="shared" si="56"/>
        <v>0</v>
      </c>
      <c r="R129" s="157">
        <f t="shared" si="56"/>
        <v>0</v>
      </c>
      <c r="S129" s="157">
        <f t="shared" si="56"/>
        <v>0</v>
      </c>
      <c r="T129" s="157">
        <f t="shared" si="56"/>
        <v>0</v>
      </c>
      <c r="U129" s="157">
        <f t="shared" si="56"/>
        <v>0</v>
      </c>
      <c r="V129" s="157">
        <f t="shared" si="56"/>
        <v>0</v>
      </c>
      <c r="W129" s="157">
        <f t="shared" si="56"/>
        <v>0</v>
      </c>
      <c r="X129" s="157">
        <f t="shared" si="56"/>
        <v>0</v>
      </c>
      <c r="Y129" s="157">
        <f t="shared" si="56"/>
        <v>0</v>
      </c>
      <c r="Z129" s="157">
        <f t="shared" si="56"/>
        <v>0</v>
      </c>
      <c r="AA129" s="157">
        <f t="shared" si="57"/>
        <v>0</v>
      </c>
      <c r="AB129" s="157">
        <f t="shared" si="57"/>
        <v>0</v>
      </c>
      <c r="AC129" s="157">
        <f t="shared" si="57"/>
        <v>0</v>
      </c>
      <c r="AD129" s="157">
        <f t="shared" si="57"/>
        <v>0</v>
      </c>
      <c r="AE129" s="157">
        <f t="shared" si="57"/>
        <v>0</v>
      </c>
      <c r="AF129" s="157">
        <f t="shared" si="57"/>
        <v>0</v>
      </c>
      <c r="AG129" s="157">
        <f t="shared" si="57"/>
        <v>0</v>
      </c>
      <c r="AH129" s="157">
        <f t="shared" si="57"/>
        <v>0</v>
      </c>
      <c r="AI129" s="157">
        <f t="shared" si="57"/>
        <v>0</v>
      </c>
      <c r="AJ129" s="157">
        <f t="shared" si="57"/>
        <v>0</v>
      </c>
    </row>
    <row r="130" spans="1:36" ht="16.5" x14ac:dyDescent="0.25">
      <c r="A130" s="157">
        <f t="shared" si="53"/>
        <v>11.099999999999998</v>
      </c>
      <c r="B130" s="153">
        <f t="shared" si="52"/>
        <v>82</v>
      </c>
      <c r="C130" s="155" t="s">
        <v>424</v>
      </c>
      <c r="D130" s="156" t="s">
        <v>364</v>
      </c>
      <c r="E130" s="157">
        <f t="shared" si="54"/>
        <v>0</v>
      </c>
      <c r="F130" s="249"/>
      <c r="G130" s="157">
        <f t="shared" si="55"/>
        <v>0</v>
      </c>
      <c r="H130" s="157">
        <f t="shared" si="55"/>
        <v>0</v>
      </c>
      <c r="I130" s="157">
        <f t="shared" si="55"/>
        <v>0</v>
      </c>
      <c r="J130" s="157">
        <f t="shared" si="55"/>
        <v>0</v>
      </c>
      <c r="K130" s="157">
        <f t="shared" si="55"/>
        <v>0</v>
      </c>
      <c r="L130" s="157">
        <f t="shared" si="55"/>
        <v>0</v>
      </c>
      <c r="M130" s="157">
        <f t="shared" si="55"/>
        <v>0</v>
      </c>
      <c r="N130" s="157">
        <f t="shared" si="55"/>
        <v>0</v>
      </c>
      <c r="O130" s="157">
        <f t="shared" si="55"/>
        <v>0</v>
      </c>
      <c r="P130" s="157">
        <f t="shared" si="55"/>
        <v>0</v>
      </c>
      <c r="Q130" s="157">
        <f t="shared" si="56"/>
        <v>0</v>
      </c>
      <c r="R130" s="157">
        <f t="shared" si="56"/>
        <v>0</v>
      </c>
      <c r="S130" s="157">
        <f t="shared" si="56"/>
        <v>0</v>
      </c>
      <c r="T130" s="157">
        <f t="shared" si="56"/>
        <v>0</v>
      </c>
      <c r="U130" s="157">
        <f t="shared" si="56"/>
        <v>0</v>
      </c>
      <c r="V130" s="157">
        <f t="shared" si="56"/>
        <v>0</v>
      </c>
      <c r="W130" s="157">
        <f t="shared" si="56"/>
        <v>0</v>
      </c>
      <c r="X130" s="157">
        <f t="shared" si="56"/>
        <v>0</v>
      </c>
      <c r="Y130" s="157">
        <f t="shared" si="56"/>
        <v>0</v>
      </c>
      <c r="Z130" s="157">
        <f t="shared" si="56"/>
        <v>0</v>
      </c>
      <c r="AA130" s="157">
        <f t="shared" si="57"/>
        <v>0</v>
      </c>
      <c r="AB130" s="157">
        <f t="shared" si="57"/>
        <v>0</v>
      </c>
      <c r="AC130" s="157">
        <f t="shared" si="57"/>
        <v>0</v>
      </c>
      <c r="AD130" s="157">
        <f t="shared" si="57"/>
        <v>0</v>
      </c>
      <c r="AE130" s="157">
        <f t="shared" si="57"/>
        <v>0</v>
      </c>
      <c r="AF130" s="157">
        <f t="shared" si="57"/>
        <v>0</v>
      </c>
      <c r="AG130" s="157">
        <f t="shared" si="57"/>
        <v>0</v>
      </c>
      <c r="AH130" s="157">
        <f t="shared" si="57"/>
        <v>0</v>
      </c>
      <c r="AI130" s="157">
        <f t="shared" si="57"/>
        <v>0</v>
      </c>
      <c r="AJ130" s="157">
        <f t="shared" si="57"/>
        <v>0</v>
      </c>
    </row>
    <row r="131" spans="1:36" ht="16.5" x14ac:dyDescent="0.25">
      <c r="A131" s="157">
        <f t="shared" si="53"/>
        <v>11.109999999999998</v>
      </c>
      <c r="B131" s="153">
        <f t="shared" si="52"/>
        <v>83</v>
      </c>
      <c r="C131" s="158" t="s">
        <v>425</v>
      </c>
      <c r="D131" s="165" t="s">
        <v>364</v>
      </c>
      <c r="E131" s="157">
        <f t="shared" si="54"/>
        <v>2</v>
      </c>
      <c r="F131" s="250"/>
      <c r="G131" s="157">
        <f t="shared" si="55"/>
        <v>0</v>
      </c>
      <c r="H131" s="157">
        <f t="shared" si="55"/>
        <v>1</v>
      </c>
      <c r="I131" s="157">
        <f t="shared" si="55"/>
        <v>1</v>
      </c>
      <c r="J131" s="157">
        <f t="shared" si="55"/>
        <v>0</v>
      </c>
      <c r="K131" s="157">
        <f t="shared" si="55"/>
        <v>0</v>
      </c>
      <c r="L131" s="157">
        <f t="shared" si="55"/>
        <v>0</v>
      </c>
      <c r="M131" s="157">
        <f t="shared" si="55"/>
        <v>0</v>
      </c>
      <c r="N131" s="157">
        <f t="shared" si="55"/>
        <v>0</v>
      </c>
      <c r="O131" s="157">
        <f t="shared" si="55"/>
        <v>0</v>
      </c>
      <c r="P131" s="157">
        <f t="shared" si="55"/>
        <v>0</v>
      </c>
      <c r="Q131" s="157">
        <f t="shared" si="56"/>
        <v>0</v>
      </c>
      <c r="R131" s="157">
        <f t="shared" si="56"/>
        <v>0</v>
      </c>
      <c r="S131" s="157">
        <f t="shared" si="56"/>
        <v>0</v>
      </c>
      <c r="T131" s="157">
        <f t="shared" si="56"/>
        <v>0</v>
      </c>
      <c r="U131" s="157">
        <f t="shared" si="56"/>
        <v>0</v>
      </c>
      <c r="V131" s="157">
        <f t="shared" si="56"/>
        <v>0</v>
      </c>
      <c r="W131" s="157">
        <f t="shared" si="56"/>
        <v>0</v>
      </c>
      <c r="X131" s="157">
        <f t="shared" si="56"/>
        <v>0</v>
      </c>
      <c r="Y131" s="157">
        <f t="shared" si="56"/>
        <v>0</v>
      </c>
      <c r="Z131" s="157">
        <f t="shared" si="56"/>
        <v>0</v>
      </c>
      <c r="AA131" s="157">
        <f t="shared" si="57"/>
        <v>0</v>
      </c>
      <c r="AB131" s="157">
        <f t="shared" si="57"/>
        <v>0</v>
      </c>
      <c r="AC131" s="157">
        <f t="shared" si="57"/>
        <v>0</v>
      </c>
      <c r="AD131" s="157">
        <f t="shared" si="57"/>
        <v>0</v>
      </c>
      <c r="AE131" s="157">
        <f t="shared" si="57"/>
        <v>0</v>
      </c>
      <c r="AF131" s="157">
        <f t="shared" si="57"/>
        <v>0</v>
      </c>
      <c r="AG131" s="157">
        <f t="shared" si="57"/>
        <v>0</v>
      </c>
      <c r="AH131" s="157">
        <f t="shared" si="57"/>
        <v>0</v>
      </c>
      <c r="AI131" s="157">
        <f t="shared" si="57"/>
        <v>0</v>
      </c>
      <c r="AJ131" s="157">
        <f t="shared" si="57"/>
        <v>0</v>
      </c>
    </row>
    <row r="132" spans="1:36" ht="16.5" x14ac:dyDescent="0.25">
      <c r="A132" s="159"/>
      <c r="B132" s="153">
        <f t="shared" si="52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52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8">+A133+0.01</f>
        <v>12.01</v>
      </c>
      <c r="B134" s="153">
        <f t="shared" si="52"/>
        <v>86</v>
      </c>
      <c r="C134" s="197" t="s">
        <v>427</v>
      </c>
      <c r="D134" s="156" t="s">
        <v>364</v>
      </c>
      <c r="E134" s="157">
        <f t="shared" ref="E134:E141" si="59">+SUM(G134:AJ134)</f>
        <v>3</v>
      </c>
      <c r="F134" s="249"/>
      <c r="G134" s="157">
        <f t="shared" ref="G134:P143" si="60">+HLOOKUP(G$3,ARMADO_RP,$B134,0)+HLOOKUP(G$4,ARMADO_RP,$B134,0)+HLOOKUP(G$19,ARMADO_RP,$B134,0)</f>
        <v>0</v>
      </c>
      <c r="H134" s="157">
        <f t="shared" si="60"/>
        <v>0</v>
      </c>
      <c r="I134" s="157">
        <f t="shared" si="60"/>
        <v>0</v>
      </c>
      <c r="J134" s="157">
        <f t="shared" si="60"/>
        <v>3</v>
      </c>
      <c r="K134" s="157">
        <f t="shared" si="60"/>
        <v>0</v>
      </c>
      <c r="L134" s="157">
        <f t="shared" si="60"/>
        <v>0</v>
      </c>
      <c r="M134" s="157">
        <f t="shared" si="60"/>
        <v>0</v>
      </c>
      <c r="N134" s="157">
        <f t="shared" si="60"/>
        <v>0</v>
      </c>
      <c r="O134" s="157">
        <f t="shared" si="60"/>
        <v>0</v>
      </c>
      <c r="P134" s="157">
        <f t="shared" si="60"/>
        <v>0</v>
      </c>
      <c r="Q134" s="157">
        <f t="shared" ref="Q134:Z143" si="61">+HLOOKUP(Q$3,ARMADO_RP,$B134,0)+HLOOKUP(Q$4,ARMADO_RP,$B134,0)+HLOOKUP(Q$19,ARMADO_RP,$B134,0)</f>
        <v>0</v>
      </c>
      <c r="R134" s="157">
        <f t="shared" si="61"/>
        <v>0</v>
      </c>
      <c r="S134" s="157">
        <f t="shared" si="61"/>
        <v>0</v>
      </c>
      <c r="T134" s="157">
        <f t="shared" si="61"/>
        <v>0</v>
      </c>
      <c r="U134" s="157">
        <f t="shared" si="61"/>
        <v>0</v>
      </c>
      <c r="V134" s="157">
        <f t="shared" si="61"/>
        <v>0</v>
      </c>
      <c r="W134" s="157">
        <f t="shared" si="61"/>
        <v>0</v>
      </c>
      <c r="X134" s="157">
        <f t="shared" si="61"/>
        <v>0</v>
      </c>
      <c r="Y134" s="157">
        <f t="shared" si="61"/>
        <v>0</v>
      </c>
      <c r="Z134" s="157">
        <f t="shared" si="61"/>
        <v>0</v>
      </c>
      <c r="AA134" s="157">
        <f t="shared" ref="AA134:AJ143" si="62">+HLOOKUP(AA$3,ARMADO_RP,$B134,0)+HLOOKUP(AA$4,ARMADO_RP,$B134,0)+HLOOKUP(AA$19,ARMADO_RP,$B134,0)</f>
        <v>0</v>
      </c>
      <c r="AB134" s="157">
        <f t="shared" si="62"/>
        <v>0</v>
      </c>
      <c r="AC134" s="157">
        <f t="shared" si="62"/>
        <v>0</v>
      </c>
      <c r="AD134" s="157">
        <f t="shared" si="62"/>
        <v>0</v>
      </c>
      <c r="AE134" s="157">
        <f t="shared" si="62"/>
        <v>0</v>
      </c>
      <c r="AF134" s="157">
        <f t="shared" si="62"/>
        <v>0</v>
      </c>
      <c r="AG134" s="157">
        <f t="shared" si="62"/>
        <v>0</v>
      </c>
      <c r="AH134" s="157">
        <f t="shared" si="62"/>
        <v>0</v>
      </c>
      <c r="AI134" s="157">
        <f t="shared" si="62"/>
        <v>0</v>
      </c>
      <c r="AJ134" s="157">
        <f t="shared" si="62"/>
        <v>0</v>
      </c>
    </row>
    <row r="135" spans="1:36" ht="16.5" x14ac:dyDescent="0.25">
      <c r="A135" s="157">
        <f t="shared" si="58"/>
        <v>12.02</v>
      </c>
      <c r="B135" s="153">
        <f t="shared" si="52"/>
        <v>87</v>
      </c>
      <c r="C135" s="197" t="s">
        <v>428</v>
      </c>
      <c r="D135" s="156" t="s">
        <v>364</v>
      </c>
      <c r="E135" s="157">
        <f t="shared" si="59"/>
        <v>3</v>
      </c>
      <c r="F135" s="249"/>
      <c r="G135" s="157">
        <f t="shared" si="60"/>
        <v>0</v>
      </c>
      <c r="H135" s="157">
        <f t="shared" si="60"/>
        <v>0</v>
      </c>
      <c r="I135" s="157">
        <f t="shared" si="60"/>
        <v>0</v>
      </c>
      <c r="J135" s="157">
        <f t="shared" si="60"/>
        <v>3</v>
      </c>
      <c r="K135" s="157">
        <f t="shared" si="60"/>
        <v>0</v>
      </c>
      <c r="L135" s="157">
        <f t="shared" si="60"/>
        <v>0</v>
      </c>
      <c r="M135" s="157">
        <f t="shared" si="60"/>
        <v>0</v>
      </c>
      <c r="N135" s="157">
        <f t="shared" si="60"/>
        <v>0</v>
      </c>
      <c r="O135" s="157">
        <f t="shared" si="60"/>
        <v>0</v>
      </c>
      <c r="P135" s="157">
        <f t="shared" si="60"/>
        <v>0</v>
      </c>
      <c r="Q135" s="157">
        <f t="shared" si="61"/>
        <v>0</v>
      </c>
      <c r="R135" s="157">
        <f t="shared" si="61"/>
        <v>0</v>
      </c>
      <c r="S135" s="157">
        <f t="shared" si="61"/>
        <v>0</v>
      </c>
      <c r="T135" s="157">
        <f t="shared" si="61"/>
        <v>0</v>
      </c>
      <c r="U135" s="157">
        <f t="shared" si="61"/>
        <v>0</v>
      </c>
      <c r="V135" s="157">
        <f t="shared" si="61"/>
        <v>0</v>
      </c>
      <c r="W135" s="157">
        <f t="shared" si="61"/>
        <v>0</v>
      </c>
      <c r="X135" s="157">
        <f t="shared" si="61"/>
        <v>0</v>
      </c>
      <c r="Y135" s="157">
        <f t="shared" si="61"/>
        <v>0</v>
      </c>
      <c r="Z135" s="157">
        <f t="shared" si="61"/>
        <v>0</v>
      </c>
      <c r="AA135" s="157">
        <f t="shared" si="62"/>
        <v>0</v>
      </c>
      <c r="AB135" s="157">
        <f t="shared" si="62"/>
        <v>0</v>
      </c>
      <c r="AC135" s="157">
        <f t="shared" si="62"/>
        <v>0</v>
      </c>
      <c r="AD135" s="157">
        <f t="shared" si="62"/>
        <v>0</v>
      </c>
      <c r="AE135" s="157">
        <f t="shared" si="62"/>
        <v>0</v>
      </c>
      <c r="AF135" s="157">
        <f t="shared" si="62"/>
        <v>0</v>
      </c>
      <c r="AG135" s="157">
        <f t="shared" si="62"/>
        <v>0</v>
      </c>
      <c r="AH135" s="157">
        <f t="shared" si="62"/>
        <v>0</v>
      </c>
      <c r="AI135" s="157">
        <f t="shared" si="62"/>
        <v>0</v>
      </c>
      <c r="AJ135" s="157">
        <f t="shared" si="62"/>
        <v>0</v>
      </c>
    </row>
    <row r="136" spans="1:36" ht="16.5" x14ac:dyDescent="0.25">
      <c r="A136" s="157">
        <f t="shared" si="58"/>
        <v>12.03</v>
      </c>
      <c r="B136" s="153">
        <f t="shared" si="52"/>
        <v>88</v>
      </c>
      <c r="C136" s="158" t="s">
        <v>429</v>
      </c>
      <c r="D136" s="156" t="s">
        <v>364</v>
      </c>
      <c r="E136" s="157">
        <f t="shared" si="59"/>
        <v>6</v>
      </c>
      <c r="F136" s="249"/>
      <c r="G136" s="157">
        <f t="shared" si="60"/>
        <v>0</v>
      </c>
      <c r="H136" s="157">
        <f t="shared" si="60"/>
        <v>2</v>
      </c>
      <c r="I136" s="157">
        <f t="shared" si="60"/>
        <v>2</v>
      </c>
      <c r="J136" s="157">
        <f t="shared" si="60"/>
        <v>2</v>
      </c>
      <c r="K136" s="157">
        <f t="shared" si="60"/>
        <v>0</v>
      </c>
      <c r="L136" s="157">
        <f t="shared" si="60"/>
        <v>0</v>
      </c>
      <c r="M136" s="157">
        <f t="shared" si="60"/>
        <v>0</v>
      </c>
      <c r="N136" s="157">
        <f t="shared" si="60"/>
        <v>0</v>
      </c>
      <c r="O136" s="157">
        <f t="shared" si="60"/>
        <v>0</v>
      </c>
      <c r="P136" s="157">
        <f t="shared" si="60"/>
        <v>0</v>
      </c>
      <c r="Q136" s="157">
        <f t="shared" si="61"/>
        <v>0</v>
      </c>
      <c r="R136" s="157">
        <f t="shared" si="61"/>
        <v>0</v>
      </c>
      <c r="S136" s="157">
        <f t="shared" si="61"/>
        <v>0</v>
      </c>
      <c r="T136" s="157">
        <f t="shared" si="61"/>
        <v>0</v>
      </c>
      <c r="U136" s="157">
        <f t="shared" si="61"/>
        <v>0</v>
      </c>
      <c r="V136" s="157">
        <f t="shared" si="61"/>
        <v>0</v>
      </c>
      <c r="W136" s="157">
        <f t="shared" si="61"/>
        <v>0</v>
      </c>
      <c r="X136" s="157">
        <f t="shared" si="61"/>
        <v>0</v>
      </c>
      <c r="Y136" s="157">
        <f t="shared" si="61"/>
        <v>0</v>
      </c>
      <c r="Z136" s="157">
        <f t="shared" si="61"/>
        <v>0</v>
      </c>
      <c r="AA136" s="157">
        <f t="shared" si="62"/>
        <v>0</v>
      </c>
      <c r="AB136" s="157">
        <f t="shared" si="62"/>
        <v>0</v>
      </c>
      <c r="AC136" s="157">
        <f t="shared" si="62"/>
        <v>0</v>
      </c>
      <c r="AD136" s="157">
        <f t="shared" si="62"/>
        <v>0</v>
      </c>
      <c r="AE136" s="157">
        <f t="shared" si="62"/>
        <v>0</v>
      </c>
      <c r="AF136" s="157">
        <f t="shared" si="62"/>
        <v>0</v>
      </c>
      <c r="AG136" s="157">
        <f t="shared" si="62"/>
        <v>0</v>
      </c>
      <c r="AH136" s="157">
        <f t="shared" si="62"/>
        <v>0</v>
      </c>
      <c r="AI136" s="157">
        <f t="shared" si="62"/>
        <v>0</v>
      </c>
      <c r="AJ136" s="157">
        <f t="shared" si="62"/>
        <v>0</v>
      </c>
    </row>
    <row r="137" spans="1:36" ht="16.5" x14ac:dyDescent="0.25">
      <c r="A137" s="157">
        <f t="shared" si="58"/>
        <v>12.04</v>
      </c>
      <c r="B137" s="153">
        <f t="shared" si="52"/>
        <v>89</v>
      </c>
      <c r="C137" s="158" t="s">
        <v>430</v>
      </c>
      <c r="D137" s="156" t="s">
        <v>364</v>
      </c>
      <c r="E137" s="157">
        <f t="shared" si="59"/>
        <v>3</v>
      </c>
      <c r="F137" s="249"/>
      <c r="G137" s="157">
        <f t="shared" si="60"/>
        <v>0</v>
      </c>
      <c r="H137" s="157">
        <f t="shared" si="60"/>
        <v>0</v>
      </c>
      <c r="I137" s="157">
        <f t="shared" si="60"/>
        <v>0</v>
      </c>
      <c r="J137" s="157">
        <f t="shared" si="60"/>
        <v>3</v>
      </c>
      <c r="K137" s="157">
        <f t="shared" si="60"/>
        <v>0</v>
      </c>
      <c r="L137" s="157">
        <f t="shared" si="60"/>
        <v>0</v>
      </c>
      <c r="M137" s="157">
        <f t="shared" si="60"/>
        <v>0</v>
      </c>
      <c r="N137" s="157">
        <f t="shared" si="60"/>
        <v>0</v>
      </c>
      <c r="O137" s="157">
        <f t="shared" si="60"/>
        <v>0</v>
      </c>
      <c r="P137" s="157">
        <f t="shared" si="60"/>
        <v>0</v>
      </c>
      <c r="Q137" s="157">
        <f t="shared" si="61"/>
        <v>0</v>
      </c>
      <c r="R137" s="157">
        <f t="shared" si="61"/>
        <v>0</v>
      </c>
      <c r="S137" s="157">
        <f t="shared" si="61"/>
        <v>0</v>
      </c>
      <c r="T137" s="157">
        <f t="shared" si="61"/>
        <v>0</v>
      </c>
      <c r="U137" s="157">
        <f t="shared" si="61"/>
        <v>0</v>
      </c>
      <c r="V137" s="157">
        <f t="shared" si="61"/>
        <v>0</v>
      </c>
      <c r="W137" s="157">
        <f t="shared" si="61"/>
        <v>0</v>
      </c>
      <c r="X137" s="157">
        <f t="shared" si="61"/>
        <v>0</v>
      </c>
      <c r="Y137" s="157">
        <f t="shared" si="61"/>
        <v>0</v>
      </c>
      <c r="Z137" s="157">
        <f t="shared" si="61"/>
        <v>0</v>
      </c>
      <c r="AA137" s="157">
        <f t="shared" si="62"/>
        <v>0</v>
      </c>
      <c r="AB137" s="157">
        <f t="shared" si="62"/>
        <v>0</v>
      </c>
      <c r="AC137" s="157">
        <f t="shared" si="62"/>
        <v>0</v>
      </c>
      <c r="AD137" s="157">
        <f t="shared" si="62"/>
        <v>0</v>
      </c>
      <c r="AE137" s="157">
        <f t="shared" si="62"/>
        <v>0</v>
      </c>
      <c r="AF137" s="157">
        <f t="shared" si="62"/>
        <v>0</v>
      </c>
      <c r="AG137" s="157">
        <f t="shared" si="62"/>
        <v>0</v>
      </c>
      <c r="AH137" s="157">
        <f t="shared" si="62"/>
        <v>0</v>
      </c>
      <c r="AI137" s="157">
        <f t="shared" si="62"/>
        <v>0</v>
      </c>
      <c r="AJ137" s="157">
        <f t="shared" si="62"/>
        <v>0</v>
      </c>
    </row>
    <row r="138" spans="1:36" ht="16.5" x14ac:dyDescent="0.25">
      <c r="A138" s="157">
        <f t="shared" si="58"/>
        <v>12.049999999999999</v>
      </c>
      <c r="B138" s="153">
        <f t="shared" si="52"/>
        <v>90</v>
      </c>
      <c r="C138" s="158" t="s">
        <v>431</v>
      </c>
      <c r="D138" s="156" t="s">
        <v>364</v>
      </c>
      <c r="E138" s="157">
        <f t="shared" si="59"/>
        <v>3</v>
      </c>
      <c r="F138" s="249"/>
      <c r="G138" s="157">
        <f t="shared" si="60"/>
        <v>0</v>
      </c>
      <c r="H138" s="157">
        <f t="shared" si="60"/>
        <v>0</v>
      </c>
      <c r="I138" s="157">
        <f t="shared" si="60"/>
        <v>0</v>
      </c>
      <c r="J138" s="157">
        <f t="shared" si="60"/>
        <v>3</v>
      </c>
      <c r="K138" s="157">
        <f t="shared" si="60"/>
        <v>0</v>
      </c>
      <c r="L138" s="157">
        <f t="shared" si="60"/>
        <v>0</v>
      </c>
      <c r="M138" s="157">
        <f t="shared" si="60"/>
        <v>0</v>
      </c>
      <c r="N138" s="157">
        <f t="shared" si="60"/>
        <v>0</v>
      </c>
      <c r="O138" s="157">
        <f t="shared" si="60"/>
        <v>0</v>
      </c>
      <c r="P138" s="157">
        <f t="shared" si="60"/>
        <v>0</v>
      </c>
      <c r="Q138" s="157">
        <f t="shared" si="61"/>
        <v>0</v>
      </c>
      <c r="R138" s="157">
        <f t="shared" si="61"/>
        <v>0</v>
      </c>
      <c r="S138" s="157">
        <f t="shared" si="61"/>
        <v>0</v>
      </c>
      <c r="T138" s="157">
        <f t="shared" si="61"/>
        <v>0</v>
      </c>
      <c r="U138" s="157">
        <f t="shared" si="61"/>
        <v>0</v>
      </c>
      <c r="V138" s="157">
        <f t="shared" si="61"/>
        <v>0</v>
      </c>
      <c r="W138" s="157">
        <f t="shared" si="61"/>
        <v>0</v>
      </c>
      <c r="X138" s="157">
        <f t="shared" si="61"/>
        <v>0</v>
      </c>
      <c r="Y138" s="157">
        <f t="shared" si="61"/>
        <v>0</v>
      </c>
      <c r="Z138" s="157">
        <f t="shared" si="61"/>
        <v>0</v>
      </c>
      <c r="AA138" s="157">
        <f t="shared" si="62"/>
        <v>0</v>
      </c>
      <c r="AB138" s="157">
        <f t="shared" si="62"/>
        <v>0</v>
      </c>
      <c r="AC138" s="157">
        <f t="shared" si="62"/>
        <v>0</v>
      </c>
      <c r="AD138" s="157">
        <f t="shared" si="62"/>
        <v>0</v>
      </c>
      <c r="AE138" s="157">
        <f t="shared" si="62"/>
        <v>0</v>
      </c>
      <c r="AF138" s="157">
        <f t="shared" si="62"/>
        <v>0</v>
      </c>
      <c r="AG138" s="157">
        <f t="shared" si="62"/>
        <v>0</v>
      </c>
      <c r="AH138" s="157">
        <f t="shared" si="62"/>
        <v>0</v>
      </c>
      <c r="AI138" s="157">
        <f t="shared" si="62"/>
        <v>0</v>
      </c>
      <c r="AJ138" s="157">
        <f t="shared" si="62"/>
        <v>0</v>
      </c>
    </row>
    <row r="139" spans="1:36" ht="16.5" x14ac:dyDescent="0.25">
      <c r="A139" s="157">
        <f t="shared" si="58"/>
        <v>12.059999999999999</v>
      </c>
      <c r="B139" s="153">
        <f t="shared" si="52"/>
        <v>91</v>
      </c>
      <c r="C139" s="158" t="s">
        <v>432</v>
      </c>
      <c r="D139" s="156" t="s">
        <v>364</v>
      </c>
      <c r="E139" s="157">
        <f t="shared" si="59"/>
        <v>3</v>
      </c>
      <c r="F139" s="249"/>
      <c r="G139" s="157">
        <f t="shared" si="60"/>
        <v>0</v>
      </c>
      <c r="H139" s="157">
        <f t="shared" si="60"/>
        <v>0</v>
      </c>
      <c r="I139" s="157">
        <f t="shared" si="60"/>
        <v>0</v>
      </c>
      <c r="J139" s="157">
        <f t="shared" si="60"/>
        <v>3</v>
      </c>
      <c r="K139" s="157">
        <f t="shared" si="60"/>
        <v>0</v>
      </c>
      <c r="L139" s="157">
        <f t="shared" si="60"/>
        <v>0</v>
      </c>
      <c r="M139" s="157">
        <f t="shared" si="60"/>
        <v>0</v>
      </c>
      <c r="N139" s="157">
        <f t="shared" si="60"/>
        <v>0</v>
      </c>
      <c r="O139" s="157">
        <f t="shared" si="60"/>
        <v>0</v>
      </c>
      <c r="P139" s="157">
        <f t="shared" si="60"/>
        <v>0</v>
      </c>
      <c r="Q139" s="157">
        <f t="shared" si="61"/>
        <v>0</v>
      </c>
      <c r="R139" s="157">
        <f t="shared" si="61"/>
        <v>0</v>
      </c>
      <c r="S139" s="157">
        <f t="shared" si="61"/>
        <v>0</v>
      </c>
      <c r="T139" s="157">
        <f t="shared" si="61"/>
        <v>0</v>
      </c>
      <c r="U139" s="157">
        <f t="shared" si="61"/>
        <v>0</v>
      </c>
      <c r="V139" s="157">
        <f t="shared" si="61"/>
        <v>0</v>
      </c>
      <c r="W139" s="157">
        <f t="shared" si="61"/>
        <v>0</v>
      </c>
      <c r="X139" s="157">
        <f t="shared" si="61"/>
        <v>0</v>
      </c>
      <c r="Y139" s="157">
        <f t="shared" si="61"/>
        <v>0</v>
      </c>
      <c r="Z139" s="157">
        <f t="shared" si="61"/>
        <v>0</v>
      </c>
      <c r="AA139" s="157">
        <f t="shared" si="62"/>
        <v>0</v>
      </c>
      <c r="AB139" s="157">
        <f t="shared" si="62"/>
        <v>0</v>
      </c>
      <c r="AC139" s="157">
        <f t="shared" si="62"/>
        <v>0</v>
      </c>
      <c r="AD139" s="157">
        <f t="shared" si="62"/>
        <v>0</v>
      </c>
      <c r="AE139" s="157">
        <f t="shared" si="62"/>
        <v>0</v>
      </c>
      <c r="AF139" s="157">
        <f t="shared" si="62"/>
        <v>0</v>
      </c>
      <c r="AG139" s="157">
        <f t="shared" si="62"/>
        <v>0</v>
      </c>
      <c r="AH139" s="157">
        <f t="shared" si="62"/>
        <v>0</v>
      </c>
      <c r="AI139" s="157">
        <f t="shared" si="62"/>
        <v>0</v>
      </c>
      <c r="AJ139" s="157">
        <f t="shared" si="62"/>
        <v>0</v>
      </c>
    </row>
    <row r="140" spans="1:36" ht="16.5" x14ac:dyDescent="0.25">
      <c r="A140" s="157">
        <f t="shared" si="58"/>
        <v>12.069999999999999</v>
      </c>
      <c r="B140" s="153">
        <f t="shared" si="52"/>
        <v>92</v>
      </c>
      <c r="C140" s="155" t="s">
        <v>433</v>
      </c>
      <c r="D140" s="156" t="s">
        <v>364</v>
      </c>
      <c r="E140" s="157">
        <f t="shared" si="59"/>
        <v>4</v>
      </c>
      <c r="F140" s="249"/>
      <c r="G140" s="157">
        <f t="shared" si="60"/>
        <v>0</v>
      </c>
      <c r="H140" s="157">
        <f t="shared" si="60"/>
        <v>1</v>
      </c>
      <c r="I140" s="157">
        <f t="shared" si="60"/>
        <v>1</v>
      </c>
      <c r="J140" s="157">
        <f t="shared" si="60"/>
        <v>2</v>
      </c>
      <c r="K140" s="157">
        <f t="shared" si="60"/>
        <v>0</v>
      </c>
      <c r="L140" s="157">
        <f t="shared" si="60"/>
        <v>0</v>
      </c>
      <c r="M140" s="157">
        <f t="shared" si="60"/>
        <v>0</v>
      </c>
      <c r="N140" s="157">
        <f t="shared" si="60"/>
        <v>0</v>
      </c>
      <c r="O140" s="157">
        <f t="shared" si="60"/>
        <v>0</v>
      </c>
      <c r="P140" s="157">
        <f t="shared" si="60"/>
        <v>0</v>
      </c>
      <c r="Q140" s="157">
        <f t="shared" si="61"/>
        <v>0</v>
      </c>
      <c r="R140" s="157">
        <f t="shared" si="61"/>
        <v>0</v>
      </c>
      <c r="S140" s="157">
        <f t="shared" si="61"/>
        <v>0</v>
      </c>
      <c r="T140" s="157">
        <f t="shared" si="61"/>
        <v>0</v>
      </c>
      <c r="U140" s="157">
        <f t="shared" si="61"/>
        <v>0</v>
      </c>
      <c r="V140" s="157">
        <f t="shared" si="61"/>
        <v>0</v>
      </c>
      <c r="W140" s="157">
        <f t="shared" si="61"/>
        <v>0</v>
      </c>
      <c r="X140" s="157">
        <f t="shared" si="61"/>
        <v>0</v>
      </c>
      <c r="Y140" s="157">
        <f t="shared" si="61"/>
        <v>0</v>
      </c>
      <c r="Z140" s="157">
        <f t="shared" si="61"/>
        <v>0</v>
      </c>
      <c r="AA140" s="157">
        <f t="shared" si="62"/>
        <v>0</v>
      </c>
      <c r="AB140" s="157">
        <f t="shared" si="62"/>
        <v>0</v>
      </c>
      <c r="AC140" s="157">
        <f t="shared" si="62"/>
        <v>0</v>
      </c>
      <c r="AD140" s="157">
        <f t="shared" si="62"/>
        <v>0</v>
      </c>
      <c r="AE140" s="157">
        <f t="shared" si="62"/>
        <v>0</v>
      </c>
      <c r="AF140" s="157">
        <f t="shared" si="62"/>
        <v>0</v>
      </c>
      <c r="AG140" s="157">
        <f t="shared" si="62"/>
        <v>0</v>
      </c>
      <c r="AH140" s="157">
        <f t="shared" si="62"/>
        <v>0</v>
      </c>
      <c r="AI140" s="157">
        <f t="shared" si="62"/>
        <v>0</v>
      </c>
      <c r="AJ140" s="157">
        <f t="shared" si="62"/>
        <v>0</v>
      </c>
    </row>
    <row r="141" spans="1:36" ht="16.5" x14ac:dyDescent="0.25">
      <c r="A141" s="157">
        <f t="shared" si="58"/>
        <v>12.079999999999998</v>
      </c>
      <c r="B141" s="153">
        <f t="shared" si="52"/>
        <v>93</v>
      </c>
      <c r="C141" s="155" t="s">
        <v>434</v>
      </c>
      <c r="D141" s="156" t="s">
        <v>364</v>
      </c>
      <c r="E141" s="157">
        <f t="shared" si="59"/>
        <v>0</v>
      </c>
      <c r="F141" s="249"/>
      <c r="G141" s="157">
        <f t="shared" si="60"/>
        <v>0</v>
      </c>
      <c r="H141" s="157">
        <f t="shared" si="60"/>
        <v>0</v>
      </c>
      <c r="I141" s="157">
        <f t="shared" si="60"/>
        <v>0</v>
      </c>
      <c r="J141" s="157">
        <f t="shared" si="60"/>
        <v>0</v>
      </c>
      <c r="K141" s="157">
        <f t="shared" si="60"/>
        <v>0</v>
      </c>
      <c r="L141" s="157">
        <f t="shared" si="60"/>
        <v>0</v>
      </c>
      <c r="M141" s="157">
        <f t="shared" si="60"/>
        <v>0</v>
      </c>
      <c r="N141" s="157">
        <f t="shared" si="60"/>
        <v>0</v>
      </c>
      <c r="O141" s="157">
        <f t="shared" si="60"/>
        <v>0</v>
      </c>
      <c r="P141" s="157">
        <f t="shared" si="60"/>
        <v>0</v>
      </c>
      <c r="Q141" s="157">
        <f t="shared" si="61"/>
        <v>0</v>
      </c>
      <c r="R141" s="157">
        <f t="shared" si="61"/>
        <v>0</v>
      </c>
      <c r="S141" s="157">
        <f t="shared" si="61"/>
        <v>0</v>
      </c>
      <c r="T141" s="157">
        <f t="shared" si="61"/>
        <v>0</v>
      </c>
      <c r="U141" s="157">
        <f t="shared" si="61"/>
        <v>0</v>
      </c>
      <c r="V141" s="157">
        <f t="shared" si="61"/>
        <v>0</v>
      </c>
      <c r="W141" s="157">
        <f t="shared" si="61"/>
        <v>0</v>
      </c>
      <c r="X141" s="157">
        <f t="shared" si="61"/>
        <v>0</v>
      </c>
      <c r="Y141" s="157">
        <f t="shared" si="61"/>
        <v>0</v>
      </c>
      <c r="Z141" s="157">
        <f t="shared" si="61"/>
        <v>0</v>
      </c>
      <c r="AA141" s="157">
        <f t="shared" si="62"/>
        <v>0</v>
      </c>
      <c r="AB141" s="157">
        <f t="shared" si="62"/>
        <v>0</v>
      </c>
      <c r="AC141" s="157">
        <f t="shared" si="62"/>
        <v>0</v>
      </c>
      <c r="AD141" s="157">
        <f t="shared" si="62"/>
        <v>0</v>
      </c>
      <c r="AE141" s="157">
        <f t="shared" si="62"/>
        <v>0</v>
      </c>
      <c r="AF141" s="157">
        <f t="shared" si="62"/>
        <v>0</v>
      </c>
      <c r="AG141" s="157">
        <f t="shared" si="62"/>
        <v>0</v>
      </c>
      <c r="AH141" s="157">
        <f t="shared" si="62"/>
        <v>0</v>
      </c>
      <c r="AI141" s="157">
        <f t="shared" si="62"/>
        <v>0</v>
      </c>
      <c r="AJ141" s="157">
        <f t="shared" si="62"/>
        <v>0</v>
      </c>
    </row>
    <row r="142" spans="1:36" ht="16.5" x14ac:dyDescent="0.25">
      <c r="A142" s="157">
        <f t="shared" si="58"/>
        <v>12.089999999999998</v>
      </c>
      <c r="B142" s="153">
        <f t="shared" si="52"/>
        <v>94</v>
      </c>
      <c r="C142" s="155" t="s">
        <v>435</v>
      </c>
      <c r="D142" s="165" t="s">
        <v>364</v>
      </c>
      <c r="E142" s="157">
        <f>+ROUNDUP(SUM(G142:AJ142),0)</f>
        <v>1</v>
      </c>
      <c r="F142" s="250"/>
      <c r="G142" s="157">
        <f t="shared" si="60"/>
        <v>0</v>
      </c>
      <c r="H142" s="157">
        <f t="shared" si="60"/>
        <v>6.6666666666666666E-2</v>
      </c>
      <c r="I142" s="157">
        <f t="shared" si="60"/>
        <v>6.6666666666666666E-2</v>
      </c>
      <c r="J142" s="157">
        <f t="shared" si="60"/>
        <v>0.1</v>
      </c>
      <c r="K142" s="157">
        <f t="shared" si="60"/>
        <v>0</v>
      </c>
      <c r="L142" s="157">
        <f t="shared" si="60"/>
        <v>0</v>
      </c>
      <c r="M142" s="157">
        <f t="shared" si="60"/>
        <v>0</v>
      </c>
      <c r="N142" s="157">
        <f t="shared" si="60"/>
        <v>0</v>
      </c>
      <c r="O142" s="157">
        <f t="shared" si="60"/>
        <v>0</v>
      </c>
      <c r="P142" s="157">
        <f t="shared" si="60"/>
        <v>0</v>
      </c>
      <c r="Q142" s="157">
        <f t="shared" si="61"/>
        <v>0</v>
      </c>
      <c r="R142" s="157">
        <f t="shared" si="61"/>
        <v>0</v>
      </c>
      <c r="S142" s="157">
        <f t="shared" si="61"/>
        <v>0</v>
      </c>
      <c r="T142" s="157">
        <f t="shared" si="61"/>
        <v>0</v>
      </c>
      <c r="U142" s="157">
        <f t="shared" si="61"/>
        <v>0</v>
      </c>
      <c r="V142" s="157">
        <f t="shared" si="61"/>
        <v>0</v>
      </c>
      <c r="W142" s="157">
        <f t="shared" si="61"/>
        <v>0</v>
      </c>
      <c r="X142" s="157">
        <f t="shared" si="61"/>
        <v>0</v>
      </c>
      <c r="Y142" s="157">
        <f t="shared" si="61"/>
        <v>0</v>
      </c>
      <c r="Z142" s="157">
        <f t="shared" si="61"/>
        <v>0</v>
      </c>
      <c r="AA142" s="157">
        <f t="shared" si="62"/>
        <v>0</v>
      </c>
      <c r="AB142" s="157">
        <f t="shared" si="62"/>
        <v>0</v>
      </c>
      <c r="AC142" s="157">
        <f t="shared" si="62"/>
        <v>0</v>
      </c>
      <c r="AD142" s="157">
        <f t="shared" si="62"/>
        <v>0</v>
      </c>
      <c r="AE142" s="157">
        <f t="shared" si="62"/>
        <v>0</v>
      </c>
      <c r="AF142" s="157">
        <f t="shared" si="62"/>
        <v>0</v>
      </c>
      <c r="AG142" s="157">
        <f t="shared" si="62"/>
        <v>0</v>
      </c>
      <c r="AH142" s="157">
        <f t="shared" si="62"/>
        <v>0</v>
      </c>
      <c r="AI142" s="157">
        <f t="shared" si="62"/>
        <v>0</v>
      </c>
      <c r="AJ142" s="157">
        <f t="shared" si="62"/>
        <v>0</v>
      </c>
    </row>
    <row r="143" spans="1:36" s="188" customFormat="1" ht="16.5" x14ac:dyDescent="0.25">
      <c r="A143" s="160">
        <f t="shared" si="58"/>
        <v>12.099999999999998</v>
      </c>
      <c r="B143" s="161">
        <f t="shared" si="52"/>
        <v>95</v>
      </c>
      <c r="C143" s="163" t="s">
        <v>644</v>
      </c>
      <c r="D143" s="195" t="s">
        <v>364</v>
      </c>
      <c r="E143" s="157">
        <f>+ROUNDUP(SUM(G143:AJ143),0)</f>
        <v>9</v>
      </c>
      <c r="F143" s="247"/>
      <c r="G143" s="157">
        <f t="shared" si="60"/>
        <v>0</v>
      </c>
      <c r="H143" s="157">
        <f t="shared" si="60"/>
        <v>0</v>
      </c>
      <c r="I143" s="157">
        <f t="shared" si="60"/>
        <v>0</v>
      </c>
      <c r="J143" s="157">
        <f t="shared" si="60"/>
        <v>9</v>
      </c>
      <c r="K143" s="157">
        <f t="shared" si="60"/>
        <v>0</v>
      </c>
      <c r="L143" s="157">
        <f t="shared" si="60"/>
        <v>0</v>
      </c>
      <c r="M143" s="157">
        <f t="shared" si="60"/>
        <v>0</v>
      </c>
      <c r="N143" s="157">
        <f t="shared" si="60"/>
        <v>0</v>
      </c>
      <c r="O143" s="157">
        <f t="shared" si="60"/>
        <v>0</v>
      </c>
      <c r="P143" s="157">
        <f t="shared" si="60"/>
        <v>0</v>
      </c>
      <c r="Q143" s="157">
        <f t="shared" si="61"/>
        <v>0</v>
      </c>
      <c r="R143" s="157">
        <f t="shared" si="61"/>
        <v>0</v>
      </c>
      <c r="S143" s="157">
        <f t="shared" si="61"/>
        <v>0</v>
      </c>
      <c r="T143" s="157">
        <f t="shared" si="61"/>
        <v>0</v>
      </c>
      <c r="U143" s="157">
        <f t="shared" si="61"/>
        <v>0</v>
      </c>
      <c r="V143" s="157">
        <f t="shared" si="61"/>
        <v>0</v>
      </c>
      <c r="W143" s="157">
        <f t="shared" si="61"/>
        <v>0</v>
      </c>
      <c r="X143" s="157">
        <f t="shared" si="61"/>
        <v>0</v>
      </c>
      <c r="Y143" s="157">
        <f t="shared" si="61"/>
        <v>0</v>
      </c>
      <c r="Z143" s="157">
        <f t="shared" si="61"/>
        <v>0</v>
      </c>
      <c r="AA143" s="157">
        <f t="shared" si="62"/>
        <v>0</v>
      </c>
      <c r="AB143" s="157">
        <f t="shared" si="62"/>
        <v>0</v>
      </c>
      <c r="AC143" s="157">
        <f t="shared" si="62"/>
        <v>0</v>
      </c>
      <c r="AD143" s="157">
        <f t="shared" si="62"/>
        <v>0</v>
      </c>
      <c r="AE143" s="157">
        <f t="shared" si="62"/>
        <v>0</v>
      </c>
      <c r="AF143" s="157">
        <f t="shared" si="62"/>
        <v>0</v>
      </c>
      <c r="AG143" s="157">
        <f t="shared" si="62"/>
        <v>0</v>
      </c>
      <c r="AH143" s="157">
        <f t="shared" si="62"/>
        <v>0</v>
      </c>
      <c r="AI143" s="157">
        <f t="shared" si="62"/>
        <v>0</v>
      </c>
      <c r="AJ143" s="157">
        <f t="shared" si="62"/>
        <v>0</v>
      </c>
    </row>
    <row r="144" spans="1:36" ht="16.5" x14ac:dyDescent="0.25">
      <c r="A144" s="159"/>
      <c r="B144" s="153">
        <f t="shared" si="52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52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52"/>
        <v>98</v>
      </c>
      <c r="C146" s="158" t="s">
        <v>437</v>
      </c>
      <c r="D146" s="156" t="s">
        <v>364</v>
      </c>
      <c r="E146" s="157">
        <f t="shared" ref="E146:E149" si="63">+SUM(G146:AJ146)</f>
        <v>1</v>
      </c>
      <c r="F146" s="249"/>
      <c r="G146" s="157">
        <f t="shared" ref="G146:P148" si="64">+HLOOKUP(G$3,ARMADO_RP,$B146,0)+HLOOKUP(G$4,ARMADO_RP,$B146,0)</f>
        <v>0</v>
      </c>
      <c r="H146" s="157">
        <f t="shared" si="64"/>
        <v>0</v>
      </c>
      <c r="I146" s="157">
        <f t="shared" si="64"/>
        <v>0</v>
      </c>
      <c r="J146" s="157">
        <f t="shared" si="64"/>
        <v>1</v>
      </c>
      <c r="K146" s="157">
        <f t="shared" si="64"/>
        <v>0</v>
      </c>
      <c r="L146" s="157">
        <f t="shared" si="64"/>
        <v>0</v>
      </c>
      <c r="M146" s="157">
        <f t="shared" si="64"/>
        <v>0</v>
      </c>
      <c r="N146" s="157">
        <f t="shared" si="64"/>
        <v>0</v>
      </c>
      <c r="O146" s="157">
        <f t="shared" si="64"/>
        <v>0</v>
      </c>
      <c r="P146" s="157">
        <f t="shared" si="64"/>
        <v>0</v>
      </c>
      <c r="Q146" s="157">
        <f t="shared" ref="Q146:Z148" si="65">+HLOOKUP(Q$3,ARMADO_RP,$B146,0)+HLOOKUP(Q$4,ARMADO_RP,$B146,0)</f>
        <v>0</v>
      </c>
      <c r="R146" s="157">
        <f t="shared" si="65"/>
        <v>0</v>
      </c>
      <c r="S146" s="157">
        <f t="shared" si="65"/>
        <v>0</v>
      </c>
      <c r="T146" s="157">
        <f t="shared" si="65"/>
        <v>0</v>
      </c>
      <c r="U146" s="157">
        <f t="shared" si="65"/>
        <v>0</v>
      </c>
      <c r="V146" s="157">
        <f t="shared" si="65"/>
        <v>0</v>
      </c>
      <c r="W146" s="157">
        <f t="shared" si="65"/>
        <v>0</v>
      </c>
      <c r="X146" s="157">
        <f t="shared" si="65"/>
        <v>0</v>
      </c>
      <c r="Y146" s="157">
        <f t="shared" si="65"/>
        <v>0</v>
      </c>
      <c r="Z146" s="157">
        <f t="shared" si="65"/>
        <v>0</v>
      </c>
      <c r="AA146" s="157">
        <f t="shared" ref="AA146:AJ148" si="66">+HLOOKUP(AA$3,ARMADO_RP,$B146,0)+HLOOKUP(AA$4,ARMADO_RP,$B146,0)</f>
        <v>0</v>
      </c>
      <c r="AB146" s="157">
        <f t="shared" si="66"/>
        <v>0</v>
      </c>
      <c r="AC146" s="157">
        <f t="shared" si="66"/>
        <v>0</v>
      </c>
      <c r="AD146" s="157">
        <f t="shared" si="66"/>
        <v>0</v>
      </c>
      <c r="AE146" s="157">
        <f t="shared" si="66"/>
        <v>0</v>
      </c>
      <c r="AF146" s="157">
        <f t="shared" si="66"/>
        <v>0</v>
      </c>
      <c r="AG146" s="157">
        <f t="shared" si="66"/>
        <v>0</v>
      </c>
      <c r="AH146" s="157">
        <f t="shared" si="66"/>
        <v>0</v>
      </c>
      <c r="AI146" s="157">
        <f t="shared" si="66"/>
        <v>0</v>
      </c>
      <c r="AJ146" s="157">
        <f t="shared" si="66"/>
        <v>0</v>
      </c>
    </row>
    <row r="147" spans="1:36" ht="16.5" x14ac:dyDescent="0.25">
      <c r="A147" s="157">
        <f t="shared" ref="A147:A148" si="67">+A146+0.01</f>
        <v>13.02</v>
      </c>
      <c r="B147" s="153">
        <f t="shared" si="52"/>
        <v>99</v>
      </c>
      <c r="C147" s="158" t="s">
        <v>438</v>
      </c>
      <c r="D147" s="156" t="s">
        <v>364</v>
      </c>
      <c r="E147" s="157">
        <f t="shared" si="63"/>
        <v>1</v>
      </c>
      <c r="F147" s="249"/>
      <c r="G147" s="157">
        <f t="shared" si="64"/>
        <v>0</v>
      </c>
      <c r="H147" s="157">
        <f t="shared" si="64"/>
        <v>0</v>
      </c>
      <c r="I147" s="157">
        <f t="shared" si="64"/>
        <v>0</v>
      </c>
      <c r="J147" s="157">
        <f t="shared" si="64"/>
        <v>1</v>
      </c>
      <c r="K147" s="157">
        <f t="shared" si="64"/>
        <v>0</v>
      </c>
      <c r="L147" s="157">
        <f t="shared" si="64"/>
        <v>0</v>
      </c>
      <c r="M147" s="157">
        <f t="shared" si="64"/>
        <v>0</v>
      </c>
      <c r="N147" s="157">
        <f t="shared" si="64"/>
        <v>0</v>
      </c>
      <c r="O147" s="157">
        <f t="shared" si="64"/>
        <v>0</v>
      </c>
      <c r="P147" s="157">
        <f t="shared" si="64"/>
        <v>0</v>
      </c>
      <c r="Q147" s="157">
        <f t="shared" si="65"/>
        <v>0</v>
      </c>
      <c r="R147" s="157">
        <f t="shared" si="65"/>
        <v>0</v>
      </c>
      <c r="S147" s="157">
        <f t="shared" si="65"/>
        <v>0</v>
      </c>
      <c r="T147" s="157">
        <f t="shared" si="65"/>
        <v>0</v>
      </c>
      <c r="U147" s="157">
        <f t="shared" si="65"/>
        <v>0</v>
      </c>
      <c r="V147" s="157">
        <f t="shared" si="65"/>
        <v>0</v>
      </c>
      <c r="W147" s="157">
        <f t="shared" si="65"/>
        <v>0</v>
      </c>
      <c r="X147" s="157">
        <f t="shared" si="65"/>
        <v>0</v>
      </c>
      <c r="Y147" s="157">
        <f t="shared" si="65"/>
        <v>0</v>
      </c>
      <c r="Z147" s="157">
        <f t="shared" si="65"/>
        <v>0</v>
      </c>
      <c r="AA147" s="157">
        <f t="shared" si="66"/>
        <v>0</v>
      </c>
      <c r="AB147" s="157">
        <f t="shared" si="66"/>
        <v>0</v>
      </c>
      <c r="AC147" s="157">
        <f t="shared" si="66"/>
        <v>0</v>
      </c>
      <c r="AD147" s="157">
        <f t="shared" si="66"/>
        <v>0</v>
      </c>
      <c r="AE147" s="157">
        <f t="shared" si="66"/>
        <v>0</v>
      </c>
      <c r="AF147" s="157">
        <f t="shared" si="66"/>
        <v>0</v>
      </c>
      <c r="AG147" s="157">
        <f t="shared" si="66"/>
        <v>0</v>
      </c>
      <c r="AH147" s="157">
        <f t="shared" si="66"/>
        <v>0</v>
      </c>
      <c r="AI147" s="157">
        <f t="shared" si="66"/>
        <v>0</v>
      </c>
      <c r="AJ147" s="157">
        <f t="shared" si="66"/>
        <v>0</v>
      </c>
    </row>
    <row r="148" spans="1:36" ht="16.5" x14ac:dyDescent="0.25">
      <c r="A148" s="157">
        <f t="shared" si="67"/>
        <v>13.03</v>
      </c>
      <c r="B148" s="153">
        <f t="shared" si="52"/>
        <v>100</v>
      </c>
      <c r="C148" s="158" t="s">
        <v>439</v>
      </c>
      <c r="D148" s="156" t="s">
        <v>364</v>
      </c>
      <c r="E148" s="157">
        <f t="shared" si="63"/>
        <v>1</v>
      </c>
      <c r="F148" s="249"/>
      <c r="G148" s="157">
        <f t="shared" si="64"/>
        <v>0</v>
      </c>
      <c r="H148" s="157">
        <f t="shared" si="64"/>
        <v>0</v>
      </c>
      <c r="I148" s="157">
        <f t="shared" si="64"/>
        <v>0</v>
      </c>
      <c r="J148" s="157">
        <f t="shared" si="64"/>
        <v>1</v>
      </c>
      <c r="K148" s="157">
        <f t="shared" si="64"/>
        <v>0</v>
      </c>
      <c r="L148" s="157">
        <f t="shared" si="64"/>
        <v>0</v>
      </c>
      <c r="M148" s="157">
        <f t="shared" si="64"/>
        <v>0</v>
      </c>
      <c r="N148" s="157">
        <f t="shared" si="64"/>
        <v>0</v>
      </c>
      <c r="O148" s="157">
        <f t="shared" si="64"/>
        <v>0</v>
      </c>
      <c r="P148" s="157">
        <f t="shared" si="64"/>
        <v>0</v>
      </c>
      <c r="Q148" s="157">
        <f t="shared" si="65"/>
        <v>0</v>
      </c>
      <c r="R148" s="157">
        <f t="shared" si="65"/>
        <v>0</v>
      </c>
      <c r="S148" s="157">
        <f t="shared" si="65"/>
        <v>0</v>
      </c>
      <c r="T148" s="157">
        <f t="shared" si="65"/>
        <v>0</v>
      </c>
      <c r="U148" s="157">
        <f t="shared" si="65"/>
        <v>0</v>
      </c>
      <c r="V148" s="157">
        <f t="shared" si="65"/>
        <v>0</v>
      </c>
      <c r="W148" s="157">
        <f t="shared" si="65"/>
        <v>0</v>
      </c>
      <c r="X148" s="157">
        <f t="shared" si="65"/>
        <v>0</v>
      </c>
      <c r="Y148" s="157">
        <f t="shared" si="65"/>
        <v>0</v>
      </c>
      <c r="Z148" s="157">
        <f t="shared" si="65"/>
        <v>0</v>
      </c>
      <c r="AA148" s="157">
        <f t="shared" si="66"/>
        <v>0</v>
      </c>
      <c r="AB148" s="157">
        <f t="shared" si="66"/>
        <v>0</v>
      </c>
      <c r="AC148" s="157">
        <f t="shared" si="66"/>
        <v>0</v>
      </c>
      <c r="AD148" s="157">
        <f t="shared" si="66"/>
        <v>0</v>
      </c>
      <c r="AE148" s="157">
        <f t="shared" si="66"/>
        <v>0</v>
      </c>
      <c r="AF148" s="157">
        <f t="shared" si="66"/>
        <v>0</v>
      </c>
      <c r="AG148" s="157">
        <f t="shared" si="66"/>
        <v>0</v>
      </c>
      <c r="AH148" s="157">
        <f t="shared" si="66"/>
        <v>0</v>
      </c>
      <c r="AI148" s="157">
        <f t="shared" si="66"/>
        <v>0</v>
      </c>
      <c r="AJ148" s="157">
        <f t="shared" si="66"/>
        <v>0</v>
      </c>
    </row>
    <row r="149" spans="1:36" s="188" customFormat="1" ht="16.5" x14ac:dyDescent="0.25">
      <c r="A149" s="160">
        <v>13.04</v>
      </c>
      <c r="B149" s="161">
        <f t="shared" si="52"/>
        <v>101</v>
      </c>
      <c r="C149" s="163" t="s">
        <v>648</v>
      </c>
      <c r="D149" s="195" t="s">
        <v>364</v>
      </c>
      <c r="E149" s="157">
        <f t="shared" si="63"/>
        <v>0</v>
      </c>
      <c r="F149" s="24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</row>
    <row r="150" spans="1:36" ht="16.5" x14ac:dyDescent="0.25">
      <c r="A150" s="159"/>
      <c r="B150" s="153">
        <f t="shared" si="52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52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52"/>
        <v>104</v>
      </c>
      <c r="C152" s="155" t="s">
        <v>441</v>
      </c>
      <c r="D152" s="156" t="s">
        <v>364</v>
      </c>
      <c r="E152" s="157">
        <f t="shared" ref="E152:E156" si="68">+SUM(G152:AJ152)</f>
        <v>1</v>
      </c>
      <c r="F152" s="314" t="s">
        <v>77</v>
      </c>
      <c r="G152" s="157">
        <f t="shared" ref="G152:V156" si="69">+IF($F152=G$7,HLOOKUP(G$7,ARMADO_RP,$B152,0),0)</f>
        <v>0</v>
      </c>
      <c r="H152" s="157">
        <f t="shared" si="69"/>
        <v>0</v>
      </c>
      <c r="I152" s="157">
        <f t="shared" si="69"/>
        <v>0</v>
      </c>
      <c r="J152" s="157">
        <f t="shared" si="69"/>
        <v>1</v>
      </c>
      <c r="K152" s="157">
        <f t="shared" si="69"/>
        <v>0</v>
      </c>
      <c r="L152" s="157">
        <f t="shared" si="69"/>
        <v>0</v>
      </c>
      <c r="M152" s="157">
        <f t="shared" si="69"/>
        <v>0</v>
      </c>
      <c r="N152" s="157">
        <f t="shared" si="69"/>
        <v>0</v>
      </c>
      <c r="O152" s="157">
        <f t="shared" si="69"/>
        <v>0</v>
      </c>
      <c r="P152" s="157">
        <f t="shared" si="69"/>
        <v>0</v>
      </c>
      <c r="Q152" s="157">
        <f t="shared" ref="Q152:AF156" si="70">+IF($F152=Q$7,HLOOKUP(Q$7,ARMADO_RP,$B152,0),0)</f>
        <v>0</v>
      </c>
      <c r="R152" s="157">
        <f t="shared" si="70"/>
        <v>0</v>
      </c>
      <c r="S152" s="157">
        <f t="shared" si="70"/>
        <v>0</v>
      </c>
      <c r="T152" s="157">
        <f t="shared" si="70"/>
        <v>0</v>
      </c>
      <c r="U152" s="157">
        <f t="shared" si="70"/>
        <v>0</v>
      </c>
      <c r="V152" s="157">
        <f t="shared" si="70"/>
        <v>0</v>
      </c>
      <c r="W152" s="157">
        <f t="shared" si="70"/>
        <v>0</v>
      </c>
      <c r="X152" s="157">
        <f t="shared" si="70"/>
        <v>0</v>
      </c>
      <c r="Y152" s="157">
        <f t="shared" si="70"/>
        <v>0</v>
      </c>
      <c r="Z152" s="157">
        <f t="shared" si="70"/>
        <v>0</v>
      </c>
      <c r="AA152" s="157">
        <f t="shared" ref="AA152:AJ156" si="71">+IF($F152=AA$7,HLOOKUP(AA$7,ARMADO_RP,$B152,0),0)</f>
        <v>0</v>
      </c>
      <c r="AB152" s="157">
        <f t="shared" si="71"/>
        <v>0</v>
      </c>
      <c r="AC152" s="157">
        <f t="shared" si="71"/>
        <v>0</v>
      </c>
      <c r="AD152" s="157">
        <f t="shared" si="71"/>
        <v>0</v>
      </c>
      <c r="AE152" s="157">
        <f t="shared" si="71"/>
        <v>0</v>
      </c>
      <c r="AF152" s="157">
        <f t="shared" si="71"/>
        <v>0</v>
      </c>
      <c r="AG152" s="157">
        <f t="shared" si="71"/>
        <v>0</v>
      </c>
      <c r="AH152" s="157">
        <f t="shared" si="71"/>
        <v>0</v>
      </c>
      <c r="AI152" s="157">
        <f t="shared" si="71"/>
        <v>0</v>
      </c>
      <c r="AJ152" s="157">
        <f t="shared" si="71"/>
        <v>0</v>
      </c>
    </row>
    <row r="153" spans="1:36" ht="16.5" x14ac:dyDescent="0.25">
      <c r="A153" s="157">
        <f t="shared" ref="A153:A156" si="72">+A152+0.01</f>
        <v>14.02</v>
      </c>
      <c r="B153" s="153">
        <f t="shared" si="52"/>
        <v>105</v>
      </c>
      <c r="C153" s="155" t="s">
        <v>442</v>
      </c>
      <c r="D153" s="156" t="s">
        <v>364</v>
      </c>
      <c r="E153" s="157">
        <f t="shared" si="68"/>
        <v>0</v>
      </c>
      <c r="F153" s="314" t="s">
        <v>303</v>
      </c>
      <c r="G153" s="157">
        <f t="shared" si="69"/>
        <v>0</v>
      </c>
      <c r="H153" s="157">
        <f t="shared" si="69"/>
        <v>0</v>
      </c>
      <c r="I153" s="157">
        <f t="shared" si="69"/>
        <v>0</v>
      </c>
      <c r="J153" s="157">
        <f t="shared" si="69"/>
        <v>0</v>
      </c>
      <c r="K153" s="157">
        <f t="shared" si="69"/>
        <v>0</v>
      </c>
      <c r="L153" s="157">
        <f t="shared" si="69"/>
        <v>0</v>
      </c>
      <c r="M153" s="157">
        <f t="shared" si="69"/>
        <v>0</v>
      </c>
      <c r="N153" s="157">
        <f t="shared" si="69"/>
        <v>0</v>
      </c>
      <c r="O153" s="157">
        <f t="shared" si="69"/>
        <v>0</v>
      </c>
      <c r="P153" s="157">
        <f t="shared" si="69"/>
        <v>0</v>
      </c>
      <c r="Q153" s="157">
        <f t="shared" si="70"/>
        <v>0</v>
      </c>
      <c r="R153" s="157">
        <f t="shared" si="70"/>
        <v>0</v>
      </c>
      <c r="S153" s="157">
        <f t="shared" si="70"/>
        <v>0</v>
      </c>
      <c r="T153" s="157">
        <f t="shared" si="70"/>
        <v>0</v>
      </c>
      <c r="U153" s="157">
        <f t="shared" si="70"/>
        <v>0</v>
      </c>
      <c r="V153" s="157">
        <f t="shared" si="70"/>
        <v>0</v>
      </c>
      <c r="W153" s="157">
        <f t="shared" si="70"/>
        <v>0</v>
      </c>
      <c r="X153" s="157">
        <f t="shared" si="70"/>
        <v>0</v>
      </c>
      <c r="Y153" s="157">
        <f t="shared" si="70"/>
        <v>0</v>
      </c>
      <c r="Z153" s="157">
        <f t="shared" si="70"/>
        <v>0</v>
      </c>
      <c r="AA153" s="157">
        <f t="shared" si="71"/>
        <v>0</v>
      </c>
      <c r="AB153" s="157">
        <f t="shared" si="71"/>
        <v>0</v>
      </c>
      <c r="AC153" s="157">
        <f t="shared" si="71"/>
        <v>0</v>
      </c>
      <c r="AD153" s="157">
        <f t="shared" si="71"/>
        <v>0</v>
      </c>
      <c r="AE153" s="157">
        <f t="shared" si="71"/>
        <v>0</v>
      </c>
      <c r="AF153" s="157">
        <f t="shared" si="71"/>
        <v>0</v>
      </c>
      <c r="AG153" s="157">
        <f t="shared" si="71"/>
        <v>0</v>
      </c>
      <c r="AH153" s="157">
        <f t="shared" si="71"/>
        <v>0</v>
      </c>
      <c r="AI153" s="157">
        <f t="shared" si="71"/>
        <v>0</v>
      </c>
      <c r="AJ153" s="157">
        <f t="shared" si="71"/>
        <v>0</v>
      </c>
    </row>
    <row r="154" spans="1:36" ht="16.5" x14ac:dyDescent="0.25">
      <c r="A154" s="157">
        <f t="shared" si="72"/>
        <v>14.03</v>
      </c>
      <c r="B154" s="153">
        <f t="shared" si="52"/>
        <v>106</v>
      </c>
      <c r="C154" s="155" t="s">
        <v>443</v>
      </c>
      <c r="D154" s="156" t="s">
        <v>364</v>
      </c>
      <c r="E154" s="157">
        <f t="shared" si="68"/>
        <v>0</v>
      </c>
      <c r="F154" s="314" t="s">
        <v>297</v>
      </c>
      <c r="G154" s="157">
        <f t="shared" si="69"/>
        <v>0</v>
      </c>
      <c r="H154" s="157">
        <f t="shared" si="69"/>
        <v>0</v>
      </c>
      <c r="I154" s="157">
        <f t="shared" si="69"/>
        <v>0</v>
      </c>
      <c r="J154" s="157">
        <f t="shared" si="69"/>
        <v>0</v>
      </c>
      <c r="K154" s="157">
        <f t="shared" si="69"/>
        <v>0</v>
      </c>
      <c r="L154" s="157">
        <f t="shared" si="69"/>
        <v>0</v>
      </c>
      <c r="M154" s="157">
        <f t="shared" si="69"/>
        <v>0</v>
      </c>
      <c r="N154" s="157">
        <f t="shared" si="69"/>
        <v>0</v>
      </c>
      <c r="O154" s="157">
        <f t="shared" si="69"/>
        <v>0</v>
      </c>
      <c r="P154" s="157">
        <f t="shared" si="69"/>
        <v>0</v>
      </c>
      <c r="Q154" s="157">
        <f t="shared" si="70"/>
        <v>0</v>
      </c>
      <c r="R154" s="157">
        <f t="shared" si="70"/>
        <v>0</v>
      </c>
      <c r="S154" s="157">
        <f t="shared" si="70"/>
        <v>0</v>
      </c>
      <c r="T154" s="157">
        <f t="shared" si="70"/>
        <v>0</v>
      </c>
      <c r="U154" s="157">
        <f t="shared" si="70"/>
        <v>0</v>
      </c>
      <c r="V154" s="157">
        <f t="shared" si="70"/>
        <v>0</v>
      </c>
      <c r="W154" s="157">
        <f t="shared" si="70"/>
        <v>0</v>
      </c>
      <c r="X154" s="157">
        <f t="shared" si="70"/>
        <v>0</v>
      </c>
      <c r="Y154" s="157">
        <f t="shared" si="70"/>
        <v>0</v>
      </c>
      <c r="Z154" s="157">
        <f t="shared" si="70"/>
        <v>0</v>
      </c>
      <c r="AA154" s="157">
        <f t="shared" si="71"/>
        <v>0</v>
      </c>
      <c r="AB154" s="157">
        <f t="shared" si="71"/>
        <v>0</v>
      </c>
      <c r="AC154" s="157">
        <f t="shared" si="71"/>
        <v>0</v>
      </c>
      <c r="AD154" s="157">
        <f t="shared" si="71"/>
        <v>0</v>
      </c>
      <c r="AE154" s="157">
        <f t="shared" si="71"/>
        <v>0</v>
      </c>
      <c r="AF154" s="157">
        <f t="shared" si="71"/>
        <v>0</v>
      </c>
      <c r="AG154" s="157">
        <f t="shared" si="71"/>
        <v>0</v>
      </c>
      <c r="AH154" s="157">
        <f t="shared" si="71"/>
        <v>0</v>
      </c>
      <c r="AI154" s="157">
        <f t="shared" si="71"/>
        <v>0</v>
      </c>
      <c r="AJ154" s="157">
        <f t="shared" si="71"/>
        <v>0</v>
      </c>
    </row>
    <row r="155" spans="1:36" s="188" customFormat="1" ht="16.5" x14ac:dyDescent="0.25">
      <c r="A155" s="160">
        <f t="shared" si="72"/>
        <v>14.04</v>
      </c>
      <c r="B155" s="161">
        <f t="shared" si="52"/>
        <v>107</v>
      </c>
      <c r="C155" s="163" t="s">
        <v>533</v>
      </c>
      <c r="D155" s="164" t="s">
        <v>364</v>
      </c>
      <c r="E155" s="160">
        <f t="shared" si="68"/>
        <v>0</v>
      </c>
      <c r="F155" s="314" t="s">
        <v>218</v>
      </c>
      <c r="G155" s="160">
        <f t="shared" si="69"/>
        <v>0</v>
      </c>
      <c r="H155" s="160">
        <f t="shared" si="69"/>
        <v>0</v>
      </c>
      <c r="I155" s="160">
        <f t="shared" si="69"/>
        <v>0</v>
      </c>
      <c r="J155" s="160">
        <f t="shared" si="69"/>
        <v>0</v>
      </c>
      <c r="K155" s="160">
        <f t="shared" si="69"/>
        <v>0</v>
      </c>
      <c r="L155" s="160">
        <f t="shared" si="69"/>
        <v>0</v>
      </c>
      <c r="M155" s="160">
        <f t="shared" si="69"/>
        <v>0</v>
      </c>
      <c r="N155" s="160">
        <f t="shared" si="69"/>
        <v>0</v>
      </c>
      <c r="O155" s="160">
        <f t="shared" si="69"/>
        <v>0</v>
      </c>
      <c r="P155" s="160">
        <f t="shared" si="69"/>
        <v>0</v>
      </c>
      <c r="Q155" s="160">
        <f t="shared" si="70"/>
        <v>0</v>
      </c>
      <c r="R155" s="160">
        <f t="shared" si="70"/>
        <v>0</v>
      </c>
      <c r="S155" s="160">
        <f t="shared" si="70"/>
        <v>0</v>
      </c>
      <c r="T155" s="160">
        <f t="shared" si="70"/>
        <v>0</v>
      </c>
      <c r="U155" s="160">
        <f t="shared" si="70"/>
        <v>0</v>
      </c>
      <c r="V155" s="160">
        <f t="shared" si="70"/>
        <v>0</v>
      </c>
      <c r="W155" s="160">
        <f t="shared" si="70"/>
        <v>0</v>
      </c>
      <c r="X155" s="160">
        <f t="shared" si="70"/>
        <v>0</v>
      </c>
      <c r="Y155" s="160">
        <f t="shared" si="70"/>
        <v>0</v>
      </c>
      <c r="Z155" s="160">
        <f t="shared" si="70"/>
        <v>0</v>
      </c>
      <c r="AA155" s="160">
        <f t="shared" si="71"/>
        <v>0</v>
      </c>
      <c r="AB155" s="160">
        <f t="shared" si="71"/>
        <v>0</v>
      </c>
      <c r="AC155" s="160">
        <f t="shared" si="71"/>
        <v>0</v>
      </c>
      <c r="AD155" s="160">
        <f t="shared" si="71"/>
        <v>0</v>
      </c>
      <c r="AE155" s="160">
        <f t="shared" si="71"/>
        <v>0</v>
      </c>
      <c r="AF155" s="160">
        <f t="shared" si="71"/>
        <v>0</v>
      </c>
      <c r="AG155" s="160">
        <f t="shared" si="71"/>
        <v>0</v>
      </c>
      <c r="AH155" s="160">
        <f t="shared" si="71"/>
        <v>0</v>
      </c>
      <c r="AI155" s="160">
        <f t="shared" si="71"/>
        <v>0</v>
      </c>
      <c r="AJ155" s="160">
        <f t="shared" si="71"/>
        <v>0</v>
      </c>
    </row>
    <row r="156" spans="1:36" s="188" customFormat="1" ht="16.5" x14ac:dyDescent="0.25">
      <c r="A156" s="160">
        <f t="shared" si="72"/>
        <v>14.049999999999999</v>
      </c>
      <c r="B156" s="161">
        <f t="shared" si="52"/>
        <v>108</v>
      </c>
      <c r="C156" s="163" t="s">
        <v>534</v>
      </c>
      <c r="D156" s="164" t="s">
        <v>364</v>
      </c>
      <c r="E156" s="160">
        <f t="shared" si="68"/>
        <v>0</v>
      </c>
      <c r="F156" s="314" t="s">
        <v>259</v>
      </c>
      <c r="G156" s="160">
        <f t="shared" si="69"/>
        <v>0</v>
      </c>
      <c r="H156" s="160">
        <f t="shared" si="69"/>
        <v>0</v>
      </c>
      <c r="I156" s="160">
        <f t="shared" si="69"/>
        <v>0</v>
      </c>
      <c r="J156" s="160">
        <f t="shared" si="69"/>
        <v>0</v>
      </c>
      <c r="K156" s="160">
        <f t="shared" si="69"/>
        <v>0</v>
      </c>
      <c r="L156" s="160">
        <f t="shared" si="69"/>
        <v>0</v>
      </c>
      <c r="M156" s="160">
        <f t="shared" si="69"/>
        <v>0</v>
      </c>
      <c r="N156" s="160">
        <f t="shared" si="69"/>
        <v>0</v>
      </c>
      <c r="O156" s="160">
        <f t="shared" si="69"/>
        <v>0</v>
      </c>
      <c r="P156" s="160">
        <f t="shared" si="69"/>
        <v>0</v>
      </c>
      <c r="Q156" s="160">
        <f t="shared" si="69"/>
        <v>0</v>
      </c>
      <c r="R156" s="160">
        <f t="shared" si="69"/>
        <v>0</v>
      </c>
      <c r="S156" s="160">
        <f t="shared" si="69"/>
        <v>0</v>
      </c>
      <c r="T156" s="160">
        <f t="shared" si="69"/>
        <v>0</v>
      </c>
      <c r="U156" s="160">
        <f t="shared" si="69"/>
        <v>0</v>
      </c>
      <c r="V156" s="160">
        <f t="shared" si="69"/>
        <v>0</v>
      </c>
      <c r="W156" s="160">
        <f t="shared" si="70"/>
        <v>0</v>
      </c>
      <c r="X156" s="160">
        <f t="shared" si="70"/>
        <v>0</v>
      </c>
      <c r="Y156" s="160">
        <f t="shared" si="70"/>
        <v>0</v>
      </c>
      <c r="Z156" s="160">
        <f t="shared" si="70"/>
        <v>0</v>
      </c>
      <c r="AA156" s="160">
        <f t="shared" si="70"/>
        <v>0</v>
      </c>
      <c r="AB156" s="160">
        <f t="shared" si="70"/>
        <v>0</v>
      </c>
      <c r="AC156" s="160">
        <f t="shared" si="70"/>
        <v>0</v>
      </c>
      <c r="AD156" s="160">
        <f t="shared" si="70"/>
        <v>0</v>
      </c>
      <c r="AE156" s="160">
        <f t="shared" si="70"/>
        <v>0</v>
      </c>
      <c r="AF156" s="160">
        <f t="shared" si="70"/>
        <v>0</v>
      </c>
      <c r="AG156" s="160">
        <f t="shared" si="71"/>
        <v>0</v>
      </c>
      <c r="AH156" s="160">
        <f t="shared" si="71"/>
        <v>0</v>
      </c>
      <c r="AI156" s="160">
        <f t="shared" si="71"/>
        <v>0</v>
      </c>
      <c r="AJ156" s="160">
        <f t="shared" si="71"/>
        <v>0</v>
      </c>
    </row>
    <row r="157" spans="1:36" ht="16.5" x14ac:dyDescent="0.25">
      <c r="A157" s="159"/>
      <c r="B157" s="153">
        <f t="shared" si="52"/>
        <v>109</v>
      </c>
      <c r="C157" s="155"/>
      <c r="D157" s="156"/>
      <c r="E157" s="156"/>
      <c r="F157" s="314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</row>
    <row r="158" spans="1:36" ht="16.5" x14ac:dyDescent="0.25">
      <c r="A158" s="166">
        <f>1+A151</f>
        <v>15</v>
      </c>
      <c r="B158" s="167">
        <f t="shared" si="52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67">
        <f t="shared" si="52"/>
        <v>111</v>
      </c>
      <c r="C159" s="169" t="s">
        <v>445</v>
      </c>
      <c r="D159" s="170" t="s">
        <v>364</v>
      </c>
      <c r="E159" s="157">
        <f t="shared" ref="E159:E161" si="73">+SUM(G159:AJ159)</f>
        <v>1</v>
      </c>
      <c r="F159" s="314">
        <v>5</v>
      </c>
      <c r="G159" s="171">
        <f t="shared" ref="G159:P161" si="74">+HLOOKUP(G$7,ARMADO_RP,$B159,0)</f>
        <v>0</v>
      </c>
      <c r="H159" s="171">
        <f t="shared" si="74"/>
        <v>0</v>
      </c>
      <c r="I159" s="171">
        <f t="shared" si="74"/>
        <v>0</v>
      </c>
      <c r="J159" s="171">
        <f t="shared" si="74"/>
        <v>1</v>
      </c>
      <c r="K159" s="171">
        <f t="shared" si="74"/>
        <v>0</v>
      </c>
      <c r="L159" s="171">
        <f t="shared" si="74"/>
        <v>0</v>
      </c>
      <c r="M159" s="171">
        <f t="shared" si="74"/>
        <v>0</v>
      </c>
      <c r="N159" s="171">
        <f t="shared" si="74"/>
        <v>0</v>
      </c>
      <c r="O159" s="171">
        <f t="shared" si="74"/>
        <v>0</v>
      </c>
      <c r="P159" s="171">
        <f t="shared" si="74"/>
        <v>0</v>
      </c>
      <c r="Q159" s="171">
        <f t="shared" ref="Q159:Z161" si="75">+HLOOKUP(Q$7,ARMADO_RP,$B159,0)</f>
        <v>0</v>
      </c>
      <c r="R159" s="171">
        <f t="shared" si="75"/>
        <v>0</v>
      </c>
      <c r="S159" s="171">
        <f t="shared" si="75"/>
        <v>0</v>
      </c>
      <c r="T159" s="171">
        <f t="shared" si="75"/>
        <v>0</v>
      </c>
      <c r="U159" s="171">
        <f t="shared" si="75"/>
        <v>0</v>
      </c>
      <c r="V159" s="171">
        <f t="shared" si="75"/>
        <v>0</v>
      </c>
      <c r="W159" s="171">
        <f t="shared" si="75"/>
        <v>0</v>
      </c>
      <c r="X159" s="171">
        <f t="shared" si="75"/>
        <v>0</v>
      </c>
      <c r="Y159" s="171">
        <f t="shared" si="75"/>
        <v>0</v>
      </c>
      <c r="Z159" s="171">
        <f t="shared" si="75"/>
        <v>0</v>
      </c>
      <c r="AA159" s="171">
        <f t="shared" ref="AA159:AJ161" si="76">+HLOOKUP(AA$7,ARMADO_RP,$B159,0)</f>
        <v>0</v>
      </c>
      <c r="AB159" s="171">
        <f t="shared" si="76"/>
        <v>0</v>
      </c>
      <c r="AC159" s="171">
        <f t="shared" si="76"/>
        <v>0</v>
      </c>
      <c r="AD159" s="171">
        <f t="shared" si="76"/>
        <v>0</v>
      </c>
      <c r="AE159" s="171">
        <f t="shared" si="76"/>
        <v>0</v>
      </c>
      <c r="AF159" s="171">
        <f t="shared" si="76"/>
        <v>0</v>
      </c>
      <c r="AG159" s="171">
        <f t="shared" si="76"/>
        <v>0</v>
      </c>
      <c r="AH159" s="171">
        <f t="shared" si="76"/>
        <v>0</v>
      </c>
      <c r="AI159" s="171">
        <f t="shared" si="76"/>
        <v>0</v>
      </c>
      <c r="AJ159" s="171">
        <f t="shared" si="76"/>
        <v>0</v>
      </c>
    </row>
    <row r="160" spans="1:36" ht="16.5" x14ac:dyDescent="0.25">
      <c r="A160" s="171">
        <f t="shared" ref="A160:A161" si="77">0.01+A159</f>
        <v>15.02</v>
      </c>
      <c r="B160" s="167">
        <f t="shared" si="52"/>
        <v>112</v>
      </c>
      <c r="C160" s="169" t="s">
        <v>446</v>
      </c>
      <c r="D160" s="170" t="s">
        <v>364</v>
      </c>
      <c r="E160" s="157">
        <f t="shared" si="73"/>
        <v>0</v>
      </c>
      <c r="F160" s="314">
        <v>10</v>
      </c>
      <c r="G160" s="171">
        <f t="shared" si="74"/>
        <v>0</v>
      </c>
      <c r="H160" s="171">
        <f t="shared" si="74"/>
        <v>0</v>
      </c>
      <c r="I160" s="171">
        <f t="shared" si="74"/>
        <v>0</v>
      </c>
      <c r="J160" s="171">
        <f t="shared" si="74"/>
        <v>0</v>
      </c>
      <c r="K160" s="171">
        <f t="shared" si="74"/>
        <v>0</v>
      </c>
      <c r="L160" s="171">
        <f t="shared" si="74"/>
        <v>0</v>
      </c>
      <c r="M160" s="171">
        <f t="shared" si="74"/>
        <v>0</v>
      </c>
      <c r="N160" s="171">
        <f t="shared" si="74"/>
        <v>0</v>
      </c>
      <c r="O160" s="171">
        <f t="shared" si="74"/>
        <v>0</v>
      </c>
      <c r="P160" s="171">
        <f t="shared" si="74"/>
        <v>0</v>
      </c>
      <c r="Q160" s="171">
        <f t="shared" si="75"/>
        <v>0</v>
      </c>
      <c r="R160" s="171">
        <f t="shared" si="75"/>
        <v>0</v>
      </c>
      <c r="S160" s="171">
        <f t="shared" si="75"/>
        <v>0</v>
      </c>
      <c r="T160" s="171">
        <f t="shared" si="75"/>
        <v>0</v>
      </c>
      <c r="U160" s="171">
        <f t="shared" si="75"/>
        <v>0</v>
      </c>
      <c r="V160" s="171">
        <f t="shared" si="75"/>
        <v>0</v>
      </c>
      <c r="W160" s="171">
        <f t="shared" si="75"/>
        <v>0</v>
      </c>
      <c r="X160" s="171">
        <f t="shared" si="75"/>
        <v>0</v>
      </c>
      <c r="Y160" s="171">
        <f t="shared" si="75"/>
        <v>0</v>
      </c>
      <c r="Z160" s="171">
        <f t="shared" si="75"/>
        <v>0</v>
      </c>
      <c r="AA160" s="171">
        <f t="shared" si="76"/>
        <v>0</v>
      </c>
      <c r="AB160" s="171">
        <f t="shared" si="76"/>
        <v>0</v>
      </c>
      <c r="AC160" s="171">
        <f t="shared" si="76"/>
        <v>0</v>
      </c>
      <c r="AD160" s="171">
        <f t="shared" si="76"/>
        <v>0</v>
      </c>
      <c r="AE160" s="171">
        <f t="shared" si="76"/>
        <v>0</v>
      </c>
      <c r="AF160" s="171">
        <f t="shared" si="76"/>
        <v>0</v>
      </c>
      <c r="AG160" s="171">
        <f t="shared" si="76"/>
        <v>0</v>
      </c>
      <c r="AH160" s="171">
        <f t="shared" si="76"/>
        <v>0</v>
      </c>
      <c r="AI160" s="171">
        <f t="shared" si="76"/>
        <v>0</v>
      </c>
      <c r="AJ160" s="171">
        <f t="shared" si="76"/>
        <v>0</v>
      </c>
    </row>
    <row r="161" spans="1:36" s="188" customFormat="1" ht="16.5" x14ac:dyDescent="0.25">
      <c r="A161" s="191">
        <f t="shared" si="77"/>
        <v>15.03</v>
      </c>
      <c r="B161" s="192">
        <f t="shared" si="52"/>
        <v>113</v>
      </c>
      <c r="C161" s="193" t="s">
        <v>535</v>
      </c>
      <c r="D161" s="194" t="s">
        <v>364</v>
      </c>
      <c r="E161" s="160">
        <f t="shared" si="73"/>
        <v>0</v>
      </c>
      <c r="F161" s="314">
        <v>37.5</v>
      </c>
      <c r="G161" s="191">
        <f t="shared" si="74"/>
        <v>0</v>
      </c>
      <c r="H161" s="191">
        <f t="shared" si="74"/>
        <v>0</v>
      </c>
      <c r="I161" s="191">
        <f t="shared" si="74"/>
        <v>0</v>
      </c>
      <c r="J161" s="191">
        <f t="shared" si="74"/>
        <v>0</v>
      </c>
      <c r="K161" s="191">
        <f t="shared" si="74"/>
        <v>0</v>
      </c>
      <c r="L161" s="191">
        <f t="shared" si="74"/>
        <v>0</v>
      </c>
      <c r="M161" s="191">
        <f t="shared" si="74"/>
        <v>0</v>
      </c>
      <c r="N161" s="191">
        <f t="shared" si="74"/>
        <v>0</v>
      </c>
      <c r="O161" s="191">
        <f t="shared" si="74"/>
        <v>0</v>
      </c>
      <c r="P161" s="191">
        <f t="shared" si="74"/>
        <v>0</v>
      </c>
      <c r="Q161" s="191">
        <f t="shared" si="75"/>
        <v>0</v>
      </c>
      <c r="R161" s="191">
        <f t="shared" si="75"/>
        <v>0</v>
      </c>
      <c r="S161" s="191">
        <f t="shared" si="75"/>
        <v>0</v>
      </c>
      <c r="T161" s="191">
        <f t="shared" si="75"/>
        <v>0</v>
      </c>
      <c r="U161" s="191">
        <f t="shared" si="75"/>
        <v>0</v>
      </c>
      <c r="V161" s="191">
        <f t="shared" si="75"/>
        <v>0</v>
      </c>
      <c r="W161" s="191">
        <f t="shared" si="75"/>
        <v>0</v>
      </c>
      <c r="X161" s="191">
        <f t="shared" si="75"/>
        <v>0</v>
      </c>
      <c r="Y161" s="191">
        <f t="shared" si="75"/>
        <v>0</v>
      </c>
      <c r="Z161" s="191">
        <f t="shared" si="75"/>
        <v>0</v>
      </c>
      <c r="AA161" s="191">
        <f t="shared" si="76"/>
        <v>0</v>
      </c>
      <c r="AB161" s="191">
        <f t="shared" si="76"/>
        <v>0</v>
      </c>
      <c r="AC161" s="191">
        <f t="shared" si="76"/>
        <v>0</v>
      </c>
      <c r="AD161" s="191">
        <f t="shared" si="76"/>
        <v>0</v>
      </c>
      <c r="AE161" s="191">
        <f t="shared" si="76"/>
        <v>0</v>
      </c>
      <c r="AF161" s="191">
        <f t="shared" si="76"/>
        <v>0</v>
      </c>
      <c r="AG161" s="191">
        <f t="shared" si="76"/>
        <v>0</v>
      </c>
      <c r="AH161" s="191">
        <f t="shared" si="76"/>
        <v>0</v>
      </c>
      <c r="AI161" s="191">
        <f t="shared" si="76"/>
        <v>0</v>
      </c>
      <c r="AJ161" s="191">
        <f t="shared" si="76"/>
        <v>0</v>
      </c>
    </row>
    <row r="162" spans="1:36" ht="16.5" x14ac:dyDescent="0.25">
      <c r="A162" s="159"/>
      <c r="B162" s="167">
        <f t="shared" si="52"/>
        <v>114</v>
      </c>
      <c r="C162" s="155"/>
      <c r="D162" s="156"/>
      <c r="E162" s="156"/>
      <c r="F162" s="314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</row>
    <row r="163" spans="1:36" ht="16.5" x14ac:dyDescent="0.25">
      <c r="A163" s="166">
        <f>A158+1</f>
        <v>16</v>
      </c>
      <c r="B163" s="167">
        <f t="shared" si="52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8">+A163+0.01</f>
        <v>16.010000000000002</v>
      </c>
      <c r="B164" s="167">
        <f t="shared" si="52"/>
        <v>116</v>
      </c>
      <c r="C164" s="169" t="s">
        <v>448</v>
      </c>
      <c r="D164" s="170" t="s">
        <v>146</v>
      </c>
      <c r="E164" s="157">
        <f t="shared" ref="E164:E166" si="79">+SUM(G164:AJ164)</f>
        <v>5</v>
      </c>
      <c r="F164" s="314"/>
      <c r="G164" s="171">
        <f t="shared" ref="G164:P166" si="80">+HLOOKUP(G$7,ARMADO_RP,$B164,0)</f>
        <v>0</v>
      </c>
      <c r="H164" s="171">
        <f t="shared" si="80"/>
        <v>0</v>
      </c>
      <c r="I164" s="171">
        <f t="shared" si="80"/>
        <v>0</v>
      </c>
      <c r="J164" s="171">
        <f t="shared" si="80"/>
        <v>5</v>
      </c>
      <c r="K164" s="171">
        <f t="shared" si="80"/>
        <v>0</v>
      </c>
      <c r="L164" s="171">
        <f t="shared" si="80"/>
        <v>0</v>
      </c>
      <c r="M164" s="171">
        <f t="shared" si="80"/>
        <v>0</v>
      </c>
      <c r="N164" s="171">
        <f t="shared" si="80"/>
        <v>0</v>
      </c>
      <c r="O164" s="171">
        <f t="shared" si="80"/>
        <v>0</v>
      </c>
      <c r="P164" s="171">
        <f t="shared" si="80"/>
        <v>0</v>
      </c>
      <c r="Q164" s="171">
        <f t="shared" ref="Q164:Z166" si="81">+HLOOKUP(Q$7,ARMADO_RP,$B164,0)</f>
        <v>0</v>
      </c>
      <c r="R164" s="171">
        <f t="shared" si="81"/>
        <v>0</v>
      </c>
      <c r="S164" s="171">
        <f t="shared" si="81"/>
        <v>0</v>
      </c>
      <c r="T164" s="171">
        <f t="shared" si="81"/>
        <v>0</v>
      </c>
      <c r="U164" s="171">
        <f t="shared" si="81"/>
        <v>0</v>
      </c>
      <c r="V164" s="171">
        <f t="shared" si="81"/>
        <v>0</v>
      </c>
      <c r="W164" s="171">
        <f t="shared" si="81"/>
        <v>0</v>
      </c>
      <c r="X164" s="171">
        <f t="shared" si="81"/>
        <v>0</v>
      </c>
      <c r="Y164" s="171">
        <f t="shared" si="81"/>
        <v>0</v>
      </c>
      <c r="Z164" s="171">
        <f t="shared" si="81"/>
        <v>0</v>
      </c>
      <c r="AA164" s="171">
        <f t="shared" ref="AA164:AJ166" si="82">+HLOOKUP(AA$7,ARMADO_RP,$B164,0)</f>
        <v>0</v>
      </c>
      <c r="AB164" s="171">
        <f t="shared" si="82"/>
        <v>0</v>
      </c>
      <c r="AC164" s="171">
        <f t="shared" si="82"/>
        <v>0</v>
      </c>
      <c r="AD164" s="171">
        <f t="shared" si="82"/>
        <v>0</v>
      </c>
      <c r="AE164" s="171">
        <f t="shared" si="82"/>
        <v>0</v>
      </c>
      <c r="AF164" s="171">
        <f t="shared" si="82"/>
        <v>0</v>
      </c>
      <c r="AG164" s="171">
        <f t="shared" si="82"/>
        <v>0</v>
      </c>
      <c r="AH164" s="171">
        <f t="shared" si="82"/>
        <v>0</v>
      </c>
      <c r="AI164" s="171">
        <f t="shared" si="82"/>
        <v>0</v>
      </c>
      <c r="AJ164" s="171">
        <f t="shared" si="82"/>
        <v>0</v>
      </c>
    </row>
    <row r="165" spans="1:36" ht="16.5" x14ac:dyDescent="0.25">
      <c r="A165" s="157">
        <f t="shared" si="78"/>
        <v>16.020000000000003</v>
      </c>
      <c r="B165" s="167">
        <f t="shared" si="52"/>
        <v>117</v>
      </c>
      <c r="C165" s="169" t="s">
        <v>449</v>
      </c>
      <c r="D165" s="170" t="s">
        <v>146</v>
      </c>
      <c r="E165" s="157">
        <f t="shared" si="79"/>
        <v>10</v>
      </c>
      <c r="F165" s="251"/>
      <c r="G165" s="171">
        <f t="shared" si="80"/>
        <v>0</v>
      </c>
      <c r="H165" s="171">
        <f t="shared" si="80"/>
        <v>0</v>
      </c>
      <c r="I165" s="171">
        <f t="shared" si="80"/>
        <v>0</v>
      </c>
      <c r="J165" s="171">
        <f t="shared" si="80"/>
        <v>10</v>
      </c>
      <c r="K165" s="171">
        <f t="shared" si="80"/>
        <v>0</v>
      </c>
      <c r="L165" s="171">
        <f t="shared" si="80"/>
        <v>0</v>
      </c>
      <c r="M165" s="171">
        <f t="shared" si="80"/>
        <v>0</v>
      </c>
      <c r="N165" s="171">
        <f t="shared" si="80"/>
        <v>0</v>
      </c>
      <c r="O165" s="171">
        <f t="shared" si="80"/>
        <v>0</v>
      </c>
      <c r="P165" s="171">
        <f t="shared" si="80"/>
        <v>0</v>
      </c>
      <c r="Q165" s="171">
        <f t="shared" si="81"/>
        <v>0</v>
      </c>
      <c r="R165" s="171">
        <f t="shared" si="81"/>
        <v>0</v>
      </c>
      <c r="S165" s="171">
        <f t="shared" si="81"/>
        <v>0</v>
      </c>
      <c r="T165" s="171">
        <f t="shared" si="81"/>
        <v>0</v>
      </c>
      <c r="U165" s="171">
        <f t="shared" si="81"/>
        <v>0</v>
      </c>
      <c r="V165" s="171">
        <f t="shared" si="81"/>
        <v>0</v>
      </c>
      <c r="W165" s="171">
        <f t="shared" si="81"/>
        <v>0</v>
      </c>
      <c r="X165" s="171">
        <f t="shared" si="81"/>
        <v>0</v>
      </c>
      <c r="Y165" s="171">
        <f t="shared" si="81"/>
        <v>0</v>
      </c>
      <c r="Z165" s="171">
        <f t="shared" si="81"/>
        <v>0</v>
      </c>
      <c r="AA165" s="171">
        <f t="shared" si="82"/>
        <v>0</v>
      </c>
      <c r="AB165" s="171">
        <f t="shared" si="82"/>
        <v>0</v>
      </c>
      <c r="AC165" s="171">
        <f t="shared" si="82"/>
        <v>0</v>
      </c>
      <c r="AD165" s="171">
        <f t="shared" si="82"/>
        <v>0</v>
      </c>
      <c r="AE165" s="171">
        <f t="shared" si="82"/>
        <v>0</v>
      </c>
      <c r="AF165" s="171">
        <f t="shared" si="82"/>
        <v>0</v>
      </c>
      <c r="AG165" s="171">
        <f t="shared" si="82"/>
        <v>0</v>
      </c>
      <c r="AH165" s="171">
        <f t="shared" si="82"/>
        <v>0</v>
      </c>
      <c r="AI165" s="171">
        <f t="shared" si="82"/>
        <v>0</v>
      </c>
      <c r="AJ165" s="171">
        <f t="shared" si="82"/>
        <v>0</v>
      </c>
    </row>
    <row r="166" spans="1:36" s="188" customFormat="1" ht="16.5" x14ac:dyDescent="0.25">
      <c r="A166" s="160">
        <f t="shared" si="78"/>
        <v>16.030000000000005</v>
      </c>
      <c r="B166" s="192">
        <f t="shared" si="52"/>
        <v>118</v>
      </c>
      <c r="C166" s="163" t="s">
        <v>632</v>
      </c>
      <c r="D166" s="194" t="s">
        <v>146</v>
      </c>
      <c r="E166" s="157">
        <f t="shared" si="79"/>
        <v>0</v>
      </c>
      <c r="F166" s="315"/>
      <c r="G166" s="171">
        <f t="shared" si="80"/>
        <v>0</v>
      </c>
      <c r="H166" s="171">
        <f t="shared" si="80"/>
        <v>0</v>
      </c>
      <c r="I166" s="171">
        <f t="shared" si="80"/>
        <v>0</v>
      </c>
      <c r="J166" s="171">
        <f t="shared" si="80"/>
        <v>0</v>
      </c>
      <c r="K166" s="171">
        <f t="shared" si="80"/>
        <v>0</v>
      </c>
      <c r="L166" s="171">
        <f t="shared" si="80"/>
        <v>0</v>
      </c>
      <c r="M166" s="171">
        <f t="shared" si="80"/>
        <v>0</v>
      </c>
      <c r="N166" s="171">
        <f t="shared" si="80"/>
        <v>0</v>
      </c>
      <c r="O166" s="171">
        <f t="shared" si="80"/>
        <v>0</v>
      </c>
      <c r="P166" s="171">
        <f t="shared" si="80"/>
        <v>0</v>
      </c>
      <c r="Q166" s="171">
        <f t="shared" si="81"/>
        <v>0</v>
      </c>
      <c r="R166" s="171">
        <f t="shared" si="81"/>
        <v>0</v>
      </c>
      <c r="S166" s="171">
        <f t="shared" si="81"/>
        <v>0</v>
      </c>
      <c r="T166" s="171">
        <f t="shared" si="81"/>
        <v>0</v>
      </c>
      <c r="U166" s="171">
        <f t="shared" si="81"/>
        <v>0</v>
      </c>
      <c r="V166" s="171">
        <f t="shared" si="81"/>
        <v>0</v>
      </c>
      <c r="W166" s="171">
        <f t="shared" si="81"/>
        <v>0</v>
      </c>
      <c r="X166" s="171">
        <f t="shared" si="81"/>
        <v>0</v>
      </c>
      <c r="Y166" s="171">
        <f t="shared" si="81"/>
        <v>0</v>
      </c>
      <c r="Z166" s="171">
        <f t="shared" si="81"/>
        <v>0</v>
      </c>
      <c r="AA166" s="171">
        <f t="shared" si="82"/>
        <v>0</v>
      </c>
      <c r="AB166" s="171">
        <f t="shared" si="82"/>
        <v>0</v>
      </c>
      <c r="AC166" s="171">
        <f t="shared" si="82"/>
        <v>0</v>
      </c>
      <c r="AD166" s="171">
        <f t="shared" si="82"/>
        <v>0</v>
      </c>
      <c r="AE166" s="171">
        <f t="shared" si="82"/>
        <v>0</v>
      </c>
      <c r="AF166" s="171">
        <f t="shared" si="82"/>
        <v>0</v>
      </c>
      <c r="AG166" s="171">
        <f t="shared" si="82"/>
        <v>0</v>
      </c>
      <c r="AH166" s="171">
        <f t="shared" si="82"/>
        <v>0</v>
      </c>
      <c r="AI166" s="171">
        <f t="shared" si="82"/>
        <v>0</v>
      </c>
      <c r="AJ166" s="171">
        <f t="shared" si="82"/>
        <v>0</v>
      </c>
    </row>
    <row r="167" spans="1:36" ht="16.5" x14ac:dyDescent="0.25">
      <c r="A167" s="172"/>
      <c r="B167" s="167">
        <f t="shared" si="52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52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52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52"/>
        <v>122</v>
      </c>
      <c r="C170" s="162" t="s">
        <v>451</v>
      </c>
      <c r="D170" s="164" t="s">
        <v>452</v>
      </c>
      <c r="E170" s="157">
        <f>+ROUNDUP(SUM(G170:AJ170),0)</f>
        <v>1</v>
      </c>
      <c r="F170" s="249"/>
      <c r="G170" s="157">
        <f>+IF(G$2&lt;&gt;0,1/COUNTA(G$2:M$2),0)</f>
        <v>0.14285714285714285</v>
      </c>
      <c r="H170" s="157">
        <f t="shared" ref="H170" si="83">+IF(H$2&lt;&gt;0,1/COUNTA(H$2:N$2),0)</f>
        <v>0.14285714285714285</v>
      </c>
      <c r="I170" s="157">
        <f t="shared" ref="I170" si="84">+IF(I$2&lt;&gt;0,1/COUNTA(I$2:O$2),0)</f>
        <v>0.14285714285714285</v>
      </c>
      <c r="J170" s="157">
        <f t="shared" ref="J170" si="85">+IF(J$2&lt;&gt;0,1/COUNTA(J$2:P$2),0)</f>
        <v>0.14285714285714285</v>
      </c>
      <c r="K170" s="157">
        <f t="shared" ref="K170" si="86">+IF(K$2&lt;&gt;0,1/COUNTA(K$2:Q$2),0)</f>
        <v>0</v>
      </c>
      <c r="L170" s="157">
        <f t="shared" ref="L170" si="87">+IF(L$2&lt;&gt;0,1/COUNTA(L$2:R$2),0)</f>
        <v>0</v>
      </c>
      <c r="M170" s="157">
        <f t="shared" ref="M170" si="88">+IF(M$2&lt;&gt;0,1/COUNTA(M$2:S$2),0)</f>
        <v>0</v>
      </c>
      <c r="N170" s="157">
        <f t="shared" ref="N170" si="89">+IF(N$2&lt;&gt;0,1/COUNTA(N$2:T$2),0)</f>
        <v>0</v>
      </c>
      <c r="O170" s="157">
        <f t="shared" ref="O170" si="90">+IF(O$2&lt;&gt;0,1/COUNTA(O$2:U$2),0)</f>
        <v>0</v>
      </c>
      <c r="P170" s="157">
        <f t="shared" ref="P170" si="91">+IF(P$2&lt;&gt;0,1/COUNTA(P$2:V$2),0)</f>
        <v>0</v>
      </c>
      <c r="Q170" s="157">
        <f t="shared" ref="Q170" si="92">+IF(Q$2&lt;&gt;0,1/COUNTA(Q$2:W$2),0)</f>
        <v>0</v>
      </c>
      <c r="R170" s="157">
        <f t="shared" ref="R170" si="93">+IF(R$2&lt;&gt;0,1/COUNTA(R$2:X$2),0)</f>
        <v>0</v>
      </c>
      <c r="S170" s="157">
        <f t="shared" ref="S170" si="94">+IF(S$2&lt;&gt;0,1/COUNTA(S$2:Y$2),0)</f>
        <v>0</v>
      </c>
      <c r="T170" s="157">
        <f t="shared" ref="T170" si="95">+IF(T$2&lt;&gt;0,1/COUNTA(T$2:Z$2),0)</f>
        <v>0</v>
      </c>
      <c r="U170" s="157">
        <f t="shared" ref="U170" si="96">+IF(U$2&lt;&gt;0,1/COUNTA(U$2:AA$2),0)</f>
        <v>0</v>
      </c>
      <c r="V170" s="157">
        <f t="shared" ref="V170" si="97">+IF(V$2&lt;&gt;0,1/COUNTA(V$2:AB$2),0)</f>
        <v>0</v>
      </c>
      <c r="W170" s="157">
        <f t="shared" ref="W170" si="98">+IF(W$2&lt;&gt;0,1/COUNTA(W$2:AC$2),0)</f>
        <v>0</v>
      </c>
      <c r="X170" s="157">
        <f t="shared" ref="X170" si="99">+IF(X$2&lt;&gt;0,1/COUNTA(X$2:AD$2),0)</f>
        <v>0</v>
      </c>
      <c r="Y170" s="157">
        <f t="shared" ref="Y170" si="100">+IF(Y$2&lt;&gt;0,1/COUNTA(Y$2:AE$2),0)</f>
        <v>0</v>
      </c>
      <c r="Z170" s="157">
        <f t="shared" ref="Z170" si="101">+IF(Z$2&lt;&gt;0,1/COUNTA(Z$2:AF$2),0)</f>
        <v>0</v>
      </c>
      <c r="AA170" s="157">
        <f t="shared" ref="AA170" si="102">+IF(AA$2&lt;&gt;0,1/COUNTA(AA$2:AG$2),0)</f>
        <v>0</v>
      </c>
      <c r="AB170" s="157">
        <f t="shared" ref="AB170" si="103">+IF(AB$2&lt;&gt;0,1/COUNTA(AB$2:AH$2),0)</f>
        <v>0</v>
      </c>
      <c r="AC170" s="157">
        <f t="shared" ref="AC170" si="104">+IF(AC$2&lt;&gt;0,1/COUNTA(AC$2:AI$2),0)</f>
        <v>0</v>
      </c>
      <c r="AD170" s="157">
        <f t="shared" ref="AD170" si="105">+IF(AD$2&lt;&gt;0,1/COUNTA(AD$2:AJ$2),0)</f>
        <v>0</v>
      </c>
      <c r="AE170" s="157">
        <f t="shared" ref="AE170" si="106">+IF(AE$2&lt;&gt;0,1/COUNTA(AE$2:AK$2),0)</f>
        <v>0</v>
      </c>
      <c r="AF170" s="157">
        <f t="shared" ref="AF170" si="107">+IF(AF$2&lt;&gt;0,1/COUNTA(AF$2:AL$2),0)</f>
        <v>0</v>
      </c>
      <c r="AG170" s="157">
        <f t="shared" ref="AG170" si="108">+IF(AG$2&lt;&gt;0,1/COUNTA(AG$2:AM$2),0)</f>
        <v>0</v>
      </c>
      <c r="AH170" s="157">
        <f t="shared" ref="AH170" si="109">+IF(AH$2&lt;&gt;0,1/COUNTA(AH$2:AN$2),0)</f>
        <v>0</v>
      </c>
      <c r="AI170" s="157">
        <f t="shared" ref="AI170" si="110">+IF(AI$2&lt;&gt;0,1/COUNTA(AI$2:AO$2),0)</f>
        <v>0</v>
      </c>
      <c r="AJ170" s="157">
        <f t="shared" ref="AJ170" si="111">+IF(AJ$2&lt;&gt;0,1/COUNTA(AJ$2:AP$2),0)</f>
        <v>0</v>
      </c>
    </row>
    <row r="171" spans="1:36" ht="16.5" x14ac:dyDescent="0.25">
      <c r="A171" s="160"/>
      <c r="B171" s="161">
        <f t="shared" si="52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52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52"/>
        <v>125</v>
      </c>
      <c r="C173" s="155" t="s">
        <v>454</v>
      </c>
      <c r="D173" s="156" t="s">
        <v>364</v>
      </c>
      <c r="E173" s="157">
        <f t="shared" ref="E173:E208" si="112">+SUM(G173:AJ173)</f>
        <v>0</v>
      </c>
      <c r="F173" s="314" t="s">
        <v>331</v>
      </c>
      <c r="G173" s="157">
        <f>+IF($F173=G$21,G$58,0)</f>
        <v>0</v>
      </c>
      <c r="H173" s="157">
        <f t="shared" ref="H173:AJ173" si="113">+IF($F173=H$21,H$58,0)</f>
        <v>0</v>
      </c>
      <c r="I173" s="157">
        <f t="shared" si="113"/>
        <v>0</v>
      </c>
      <c r="J173" s="157">
        <f t="shared" si="113"/>
        <v>0</v>
      </c>
      <c r="K173" s="157">
        <f t="shared" si="113"/>
        <v>0</v>
      </c>
      <c r="L173" s="157">
        <f t="shared" si="113"/>
        <v>0</v>
      </c>
      <c r="M173" s="157">
        <f t="shared" si="113"/>
        <v>0</v>
      </c>
      <c r="N173" s="157">
        <f t="shared" si="113"/>
        <v>0</v>
      </c>
      <c r="O173" s="157">
        <f t="shared" si="113"/>
        <v>0</v>
      </c>
      <c r="P173" s="157">
        <f t="shared" si="113"/>
        <v>0</v>
      </c>
      <c r="Q173" s="157">
        <f t="shared" si="113"/>
        <v>0</v>
      </c>
      <c r="R173" s="157">
        <f t="shared" si="113"/>
        <v>0</v>
      </c>
      <c r="S173" s="157">
        <f t="shared" si="113"/>
        <v>0</v>
      </c>
      <c r="T173" s="157">
        <f t="shared" si="113"/>
        <v>0</v>
      </c>
      <c r="U173" s="157">
        <f t="shared" si="113"/>
        <v>0</v>
      </c>
      <c r="V173" s="157">
        <f t="shared" si="113"/>
        <v>0</v>
      </c>
      <c r="W173" s="157">
        <f t="shared" si="113"/>
        <v>0</v>
      </c>
      <c r="X173" s="157">
        <f t="shared" si="113"/>
        <v>0</v>
      </c>
      <c r="Y173" s="157">
        <f t="shared" si="113"/>
        <v>0</v>
      </c>
      <c r="Z173" s="157">
        <f t="shared" si="113"/>
        <v>0</v>
      </c>
      <c r="AA173" s="157">
        <f t="shared" si="113"/>
        <v>0</v>
      </c>
      <c r="AB173" s="157">
        <f t="shared" si="113"/>
        <v>0</v>
      </c>
      <c r="AC173" s="157">
        <f t="shared" si="113"/>
        <v>0</v>
      </c>
      <c r="AD173" s="157">
        <f t="shared" si="113"/>
        <v>0</v>
      </c>
      <c r="AE173" s="157">
        <f t="shared" si="113"/>
        <v>0</v>
      </c>
      <c r="AF173" s="157">
        <f t="shared" si="113"/>
        <v>0</v>
      </c>
      <c r="AG173" s="157">
        <f t="shared" si="113"/>
        <v>0</v>
      </c>
      <c r="AH173" s="157">
        <f t="shared" si="113"/>
        <v>0</v>
      </c>
      <c r="AI173" s="157">
        <f t="shared" si="113"/>
        <v>0</v>
      </c>
      <c r="AJ173" s="157">
        <f t="shared" si="113"/>
        <v>0</v>
      </c>
    </row>
    <row r="174" spans="1:36" ht="16.5" x14ac:dyDescent="0.25">
      <c r="A174" s="157">
        <f t="shared" ref="A174:A208" si="114">+A173+0.01</f>
        <v>1.02</v>
      </c>
      <c r="B174" s="153">
        <f t="shared" si="52"/>
        <v>126</v>
      </c>
      <c r="C174" s="155" t="s">
        <v>455</v>
      </c>
      <c r="D174" s="156" t="s">
        <v>364</v>
      </c>
      <c r="E174" s="157">
        <f t="shared" si="112"/>
        <v>3</v>
      </c>
      <c r="F174" s="314" t="s">
        <v>331</v>
      </c>
      <c r="G174" s="157">
        <f>+IF($F174=G$21,G$59,0)</f>
        <v>0</v>
      </c>
      <c r="H174" s="157">
        <f t="shared" ref="H174:AJ174" si="115">+IF($F174=H$21,H$59,0)</f>
        <v>1</v>
      </c>
      <c r="I174" s="157">
        <f t="shared" si="115"/>
        <v>1</v>
      </c>
      <c r="J174" s="157">
        <f t="shared" si="115"/>
        <v>1</v>
      </c>
      <c r="K174" s="157">
        <f t="shared" si="115"/>
        <v>0</v>
      </c>
      <c r="L174" s="157">
        <f t="shared" si="115"/>
        <v>0</v>
      </c>
      <c r="M174" s="157">
        <f t="shared" si="115"/>
        <v>0</v>
      </c>
      <c r="N174" s="157">
        <f t="shared" si="115"/>
        <v>0</v>
      </c>
      <c r="O174" s="157">
        <f t="shared" si="115"/>
        <v>0</v>
      </c>
      <c r="P174" s="157">
        <f t="shared" si="115"/>
        <v>0</v>
      </c>
      <c r="Q174" s="157">
        <f t="shared" si="115"/>
        <v>0</v>
      </c>
      <c r="R174" s="157">
        <f t="shared" si="115"/>
        <v>0</v>
      </c>
      <c r="S174" s="157">
        <f t="shared" si="115"/>
        <v>0</v>
      </c>
      <c r="T174" s="157">
        <f t="shared" si="115"/>
        <v>0</v>
      </c>
      <c r="U174" s="157">
        <f t="shared" si="115"/>
        <v>0</v>
      </c>
      <c r="V174" s="157">
        <f t="shared" si="115"/>
        <v>0</v>
      </c>
      <c r="W174" s="157">
        <f t="shared" si="115"/>
        <v>0</v>
      </c>
      <c r="X174" s="157">
        <f t="shared" si="115"/>
        <v>0</v>
      </c>
      <c r="Y174" s="157">
        <f t="shared" si="115"/>
        <v>0</v>
      </c>
      <c r="Z174" s="157">
        <f t="shared" si="115"/>
        <v>0</v>
      </c>
      <c r="AA174" s="157">
        <f t="shared" si="115"/>
        <v>0</v>
      </c>
      <c r="AB174" s="157">
        <f t="shared" si="115"/>
        <v>0</v>
      </c>
      <c r="AC174" s="157">
        <f t="shared" si="115"/>
        <v>0</v>
      </c>
      <c r="AD174" s="157">
        <f t="shared" si="115"/>
        <v>0</v>
      </c>
      <c r="AE174" s="157">
        <f t="shared" si="115"/>
        <v>0</v>
      </c>
      <c r="AF174" s="157">
        <f t="shared" si="115"/>
        <v>0</v>
      </c>
      <c r="AG174" s="157">
        <f t="shared" si="115"/>
        <v>0</v>
      </c>
      <c r="AH174" s="157">
        <f t="shared" si="115"/>
        <v>0</v>
      </c>
      <c r="AI174" s="157">
        <f t="shared" si="115"/>
        <v>0</v>
      </c>
      <c r="AJ174" s="157">
        <f t="shared" si="115"/>
        <v>0</v>
      </c>
    </row>
    <row r="175" spans="1:36" ht="16.5" x14ac:dyDescent="0.25">
      <c r="A175" s="157">
        <f t="shared" si="114"/>
        <v>1.03</v>
      </c>
      <c r="B175" s="153">
        <f t="shared" si="52"/>
        <v>127</v>
      </c>
      <c r="C175" s="155" t="s">
        <v>456</v>
      </c>
      <c r="D175" s="156" t="s">
        <v>364</v>
      </c>
      <c r="E175" s="157">
        <f t="shared" si="112"/>
        <v>0</v>
      </c>
      <c r="F175" s="314" t="s">
        <v>331</v>
      </c>
      <c r="G175" s="157">
        <f>+IF($F175=G$21,G$60,0)</f>
        <v>0</v>
      </c>
      <c r="H175" s="157">
        <f t="shared" ref="H175:AJ175" si="116">+IF($F175=H$21,H$60,0)</f>
        <v>0</v>
      </c>
      <c r="I175" s="157">
        <f t="shared" si="116"/>
        <v>0</v>
      </c>
      <c r="J175" s="157">
        <f t="shared" si="116"/>
        <v>0</v>
      </c>
      <c r="K175" s="157">
        <f t="shared" si="116"/>
        <v>0</v>
      </c>
      <c r="L175" s="157">
        <f t="shared" si="116"/>
        <v>0</v>
      </c>
      <c r="M175" s="157">
        <f t="shared" si="116"/>
        <v>0</v>
      </c>
      <c r="N175" s="157">
        <f t="shared" si="116"/>
        <v>0</v>
      </c>
      <c r="O175" s="157">
        <f t="shared" si="116"/>
        <v>0</v>
      </c>
      <c r="P175" s="157">
        <f t="shared" si="116"/>
        <v>0</v>
      </c>
      <c r="Q175" s="157">
        <f t="shared" si="116"/>
        <v>0</v>
      </c>
      <c r="R175" s="157">
        <f t="shared" si="116"/>
        <v>0</v>
      </c>
      <c r="S175" s="157">
        <f t="shared" si="116"/>
        <v>0</v>
      </c>
      <c r="T175" s="157">
        <f t="shared" si="116"/>
        <v>0</v>
      </c>
      <c r="U175" s="157">
        <f t="shared" si="116"/>
        <v>0</v>
      </c>
      <c r="V175" s="157">
        <f t="shared" si="116"/>
        <v>0</v>
      </c>
      <c r="W175" s="157">
        <f t="shared" si="116"/>
        <v>0</v>
      </c>
      <c r="X175" s="157">
        <f t="shared" si="116"/>
        <v>0</v>
      </c>
      <c r="Y175" s="157">
        <f t="shared" si="116"/>
        <v>0</v>
      </c>
      <c r="Z175" s="157">
        <f t="shared" si="116"/>
        <v>0</v>
      </c>
      <c r="AA175" s="157">
        <f t="shared" si="116"/>
        <v>0</v>
      </c>
      <c r="AB175" s="157">
        <f t="shared" si="116"/>
        <v>0</v>
      </c>
      <c r="AC175" s="157">
        <f t="shared" si="116"/>
        <v>0</v>
      </c>
      <c r="AD175" s="157">
        <f t="shared" si="116"/>
        <v>0</v>
      </c>
      <c r="AE175" s="157">
        <f t="shared" si="116"/>
        <v>0</v>
      </c>
      <c r="AF175" s="157">
        <f t="shared" si="116"/>
        <v>0</v>
      </c>
      <c r="AG175" s="157">
        <f t="shared" si="116"/>
        <v>0</v>
      </c>
      <c r="AH175" s="157">
        <f t="shared" si="116"/>
        <v>0</v>
      </c>
      <c r="AI175" s="157">
        <f t="shared" si="116"/>
        <v>0</v>
      </c>
      <c r="AJ175" s="157">
        <f t="shared" si="116"/>
        <v>0</v>
      </c>
    </row>
    <row r="176" spans="1:36" ht="16.5" x14ac:dyDescent="0.25">
      <c r="A176" s="157">
        <f t="shared" si="114"/>
        <v>1.04</v>
      </c>
      <c r="B176" s="153">
        <f t="shared" si="52"/>
        <v>128</v>
      </c>
      <c r="C176" s="155" t="s">
        <v>457</v>
      </c>
      <c r="D176" s="156" t="s">
        <v>364</v>
      </c>
      <c r="E176" s="157">
        <f t="shared" si="112"/>
        <v>0</v>
      </c>
      <c r="F176" s="314" t="s">
        <v>331</v>
      </c>
      <c r="G176" s="157">
        <f>+IF($F176=G$21,G$61,0)</f>
        <v>0</v>
      </c>
      <c r="H176" s="157">
        <f t="shared" ref="H176:AJ176" si="117">+IF($F176=H$21,H$61,0)</f>
        <v>0</v>
      </c>
      <c r="I176" s="157">
        <f t="shared" si="117"/>
        <v>0</v>
      </c>
      <c r="J176" s="157">
        <f t="shared" si="117"/>
        <v>0</v>
      </c>
      <c r="K176" s="157">
        <f t="shared" si="117"/>
        <v>0</v>
      </c>
      <c r="L176" s="157">
        <f t="shared" si="117"/>
        <v>0</v>
      </c>
      <c r="M176" s="157">
        <f t="shared" si="117"/>
        <v>0</v>
      </c>
      <c r="N176" s="157">
        <f t="shared" si="117"/>
        <v>0</v>
      </c>
      <c r="O176" s="157">
        <f t="shared" si="117"/>
        <v>0</v>
      </c>
      <c r="P176" s="157">
        <f t="shared" si="117"/>
        <v>0</v>
      </c>
      <c r="Q176" s="157">
        <f t="shared" si="117"/>
        <v>0</v>
      </c>
      <c r="R176" s="157">
        <f t="shared" si="117"/>
        <v>0</v>
      </c>
      <c r="S176" s="157">
        <f t="shared" si="117"/>
        <v>0</v>
      </c>
      <c r="T176" s="157">
        <f t="shared" si="117"/>
        <v>0</v>
      </c>
      <c r="U176" s="157">
        <f t="shared" si="117"/>
        <v>0</v>
      </c>
      <c r="V176" s="157">
        <f t="shared" si="117"/>
        <v>0</v>
      </c>
      <c r="W176" s="157">
        <f t="shared" si="117"/>
        <v>0</v>
      </c>
      <c r="X176" s="157">
        <f t="shared" si="117"/>
        <v>0</v>
      </c>
      <c r="Y176" s="157">
        <f t="shared" si="117"/>
        <v>0</v>
      </c>
      <c r="Z176" s="157">
        <f t="shared" si="117"/>
        <v>0</v>
      </c>
      <c r="AA176" s="157">
        <f t="shared" si="117"/>
        <v>0</v>
      </c>
      <c r="AB176" s="157">
        <f t="shared" si="117"/>
        <v>0</v>
      </c>
      <c r="AC176" s="157">
        <f t="shared" si="117"/>
        <v>0</v>
      </c>
      <c r="AD176" s="157">
        <f t="shared" si="117"/>
        <v>0</v>
      </c>
      <c r="AE176" s="157">
        <f t="shared" si="117"/>
        <v>0</v>
      </c>
      <c r="AF176" s="157">
        <f t="shared" si="117"/>
        <v>0</v>
      </c>
      <c r="AG176" s="157">
        <f t="shared" si="117"/>
        <v>0</v>
      </c>
      <c r="AH176" s="157">
        <f t="shared" si="117"/>
        <v>0</v>
      </c>
      <c r="AI176" s="157">
        <f t="shared" si="117"/>
        <v>0</v>
      </c>
      <c r="AJ176" s="157">
        <f t="shared" si="117"/>
        <v>0</v>
      </c>
    </row>
    <row r="177" spans="1:36" ht="16.5" x14ac:dyDescent="0.25">
      <c r="A177" s="157">
        <f t="shared" si="114"/>
        <v>1.05</v>
      </c>
      <c r="B177" s="153">
        <f t="shared" si="52"/>
        <v>129</v>
      </c>
      <c r="C177" s="155" t="s">
        <v>458</v>
      </c>
      <c r="D177" s="156" t="s">
        <v>364</v>
      </c>
      <c r="E177" s="157">
        <f t="shared" si="112"/>
        <v>0</v>
      </c>
      <c r="F177" s="314" t="s">
        <v>101</v>
      </c>
      <c r="G177" s="157">
        <f>+IF($F177=G$21,G$64,0)</f>
        <v>0</v>
      </c>
      <c r="H177" s="157">
        <f t="shared" ref="H177:AJ177" si="118">+IF($F177=H$21,H$64,0)</f>
        <v>0</v>
      </c>
      <c r="I177" s="157">
        <f t="shared" si="118"/>
        <v>0</v>
      </c>
      <c r="J177" s="157">
        <f t="shared" si="118"/>
        <v>0</v>
      </c>
      <c r="K177" s="157">
        <f t="shared" si="118"/>
        <v>0</v>
      </c>
      <c r="L177" s="157">
        <f t="shared" si="118"/>
        <v>0</v>
      </c>
      <c r="M177" s="157">
        <f t="shared" si="118"/>
        <v>0</v>
      </c>
      <c r="N177" s="157">
        <f t="shared" si="118"/>
        <v>0</v>
      </c>
      <c r="O177" s="157">
        <f t="shared" si="118"/>
        <v>0</v>
      </c>
      <c r="P177" s="157">
        <f t="shared" si="118"/>
        <v>0</v>
      </c>
      <c r="Q177" s="157">
        <f t="shared" si="118"/>
        <v>0</v>
      </c>
      <c r="R177" s="157">
        <f t="shared" si="118"/>
        <v>0</v>
      </c>
      <c r="S177" s="157">
        <f t="shared" si="118"/>
        <v>0</v>
      </c>
      <c r="T177" s="157">
        <f t="shared" si="118"/>
        <v>0</v>
      </c>
      <c r="U177" s="157">
        <f t="shared" si="118"/>
        <v>0</v>
      </c>
      <c r="V177" s="157">
        <f t="shared" si="118"/>
        <v>0</v>
      </c>
      <c r="W177" s="157">
        <f t="shared" si="118"/>
        <v>0</v>
      </c>
      <c r="X177" s="157">
        <f t="shared" si="118"/>
        <v>0</v>
      </c>
      <c r="Y177" s="157">
        <f t="shared" si="118"/>
        <v>0</v>
      </c>
      <c r="Z177" s="157">
        <f t="shared" si="118"/>
        <v>0</v>
      </c>
      <c r="AA177" s="157">
        <f t="shared" si="118"/>
        <v>0</v>
      </c>
      <c r="AB177" s="157">
        <f t="shared" si="118"/>
        <v>0</v>
      </c>
      <c r="AC177" s="157">
        <f t="shared" si="118"/>
        <v>0</v>
      </c>
      <c r="AD177" s="157">
        <f t="shared" si="118"/>
        <v>0</v>
      </c>
      <c r="AE177" s="157">
        <f t="shared" si="118"/>
        <v>0</v>
      </c>
      <c r="AF177" s="157">
        <f t="shared" si="118"/>
        <v>0</v>
      </c>
      <c r="AG177" s="157">
        <f t="shared" si="118"/>
        <v>0</v>
      </c>
      <c r="AH177" s="157">
        <f t="shared" si="118"/>
        <v>0</v>
      </c>
      <c r="AI177" s="157">
        <f t="shared" si="118"/>
        <v>0</v>
      </c>
      <c r="AJ177" s="157">
        <f t="shared" si="118"/>
        <v>0</v>
      </c>
    </row>
    <row r="178" spans="1:36" ht="16.5" x14ac:dyDescent="0.25">
      <c r="A178" s="157">
        <f t="shared" si="114"/>
        <v>1.06</v>
      </c>
      <c r="B178" s="153">
        <f t="shared" si="52"/>
        <v>130</v>
      </c>
      <c r="C178" s="155" t="s">
        <v>459</v>
      </c>
      <c r="D178" s="156" t="s">
        <v>364</v>
      </c>
      <c r="E178" s="157">
        <f t="shared" si="112"/>
        <v>1</v>
      </c>
      <c r="F178" s="314" t="s">
        <v>331</v>
      </c>
      <c r="G178" s="157">
        <f>+IF($F178=G$21,G$52,0)</f>
        <v>0</v>
      </c>
      <c r="H178" s="157">
        <f t="shared" ref="H178:W179" si="119">+IF($F178=H$21,H$52,0)</f>
        <v>0</v>
      </c>
      <c r="I178" s="157">
        <f t="shared" si="119"/>
        <v>0</v>
      </c>
      <c r="J178" s="157">
        <f t="shared" si="119"/>
        <v>1</v>
      </c>
      <c r="K178" s="157">
        <f t="shared" si="119"/>
        <v>0</v>
      </c>
      <c r="L178" s="157">
        <f t="shared" si="119"/>
        <v>0</v>
      </c>
      <c r="M178" s="157">
        <f t="shared" si="119"/>
        <v>0</v>
      </c>
      <c r="N178" s="157">
        <f t="shared" si="119"/>
        <v>0</v>
      </c>
      <c r="O178" s="157">
        <f t="shared" si="119"/>
        <v>0</v>
      </c>
      <c r="P178" s="157">
        <f t="shared" si="119"/>
        <v>0</v>
      </c>
      <c r="Q178" s="157">
        <f t="shared" si="119"/>
        <v>0</v>
      </c>
      <c r="R178" s="157">
        <f t="shared" si="119"/>
        <v>0</v>
      </c>
      <c r="S178" s="157">
        <f t="shared" si="119"/>
        <v>0</v>
      </c>
      <c r="T178" s="157">
        <f t="shared" si="119"/>
        <v>0</v>
      </c>
      <c r="U178" s="157">
        <f t="shared" si="119"/>
        <v>0</v>
      </c>
      <c r="V178" s="157">
        <f t="shared" si="119"/>
        <v>0</v>
      </c>
      <c r="W178" s="157">
        <f t="shared" si="119"/>
        <v>0</v>
      </c>
      <c r="X178" s="157">
        <f t="shared" ref="N178:AJ179" si="120">+IF($F178=X$21,X$52,0)</f>
        <v>0</v>
      </c>
      <c r="Y178" s="157">
        <f t="shared" si="120"/>
        <v>0</v>
      </c>
      <c r="Z178" s="157">
        <f t="shared" si="120"/>
        <v>0</v>
      </c>
      <c r="AA178" s="157">
        <f t="shared" si="120"/>
        <v>0</v>
      </c>
      <c r="AB178" s="157">
        <f t="shared" si="120"/>
        <v>0</v>
      </c>
      <c r="AC178" s="157">
        <f t="shared" si="120"/>
        <v>0</v>
      </c>
      <c r="AD178" s="157">
        <f t="shared" si="120"/>
        <v>0</v>
      </c>
      <c r="AE178" s="157">
        <f t="shared" si="120"/>
        <v>0</v>
      </c>
      <c r="AF178" s="157">
        <f t="shared" si="120"/>
        <v>0</v>
      </c>
      <c r="AG178" s="157">
        <f t="shared" si="120"/>
        <v>0</v>
      </c>
      <c r="AH178" s="157">
        <f t="shared" si="120"/>
        <v>0</v>
      </c>
      <c r="AI178" s="157">
        <f t="shared" si="120"/>
        <v>0</v>
      </c>
      <c r="AJ178" s="157">
        <f t="shared" si="120"/>
        <v>0</v>
      </c>
    </row>
    <row r="179" spans="1:36" ht="16.5" x14ac:dyDescent="0.25">
      <c r="A179" s="157">
        <f t="shared" si="114"/>
        <v>1.07</v>
      </c>
      <c r="B179" s="153">
        <f t="shared" si="52"/>
        <v>131</v>
      </c>
      <c r="C179" s="155" t="s">
        <v>460</v>
      </c>
      <c r="D179" s="156" t="s">
        <v>364</v>
      </c>
      <c r="E179" s="157">
        <f t="shared" si="112"/>
        <v>0</v>
      </c>
      <c r="F179" s="314" t="s">
        <v>101</v>
      </c>
      <c r="G179" s="157">
        <f>+IF($F179=G$21,G$52,0)</f>
        <v>0</v>
      </c>
      <c r="H179" s="157">
        <f t="shared" si="119"/>
        <v>0</v>
      </c>
      <c r="I179" s="157">
        <f t="shared" si="119"/>
        <v>0</v>
      </c>
      <c r="J179" s="157">
        <f t="shared" si="119"/>
        <v>0</v>
      </c>
      <c r="K179" s="157">
        <f t="shared" si="119"/>
        <v>0</v>
      </c>
      <c r="L179" s="157">
        <f t="shared" si="119"/>
        <v>0</v>
      </c>
      <c r="M179" s="157">
        <f t="shared" si="119"/>
        <v>0</v>
      </c>
      <c r="N179" s="157">
        <f t="shared" si="120"/>
        <v>0</v>
      </c>
      <c r="O179" s="157">
        <f t="shared" si="120"/>
        <v>0</v>
      </c>
      <c r="P179" s="157">
        <f t="shared" si="120"/>
        <v>0</v>
      </c>
      <c r="Q179" s="157">
        <f t="shared" si="120"/>
        <v>0</v>
      </c>
      <c r="R179" s="157">
        <f t="shared" si="120"/>
        <v>0</v>
      </c>
      <c r="S179" s="157">
        <f t="shared" si="119"/>
        <v>0</v>
      </c>
      <c r="T179" s="157">
        <f t="shared" si="120"/>
        <v>0</v>
      </c>
      <c r="U179" s="157">
        <f t="shared" si="120"/>
        <v>0</v>
      </c>
      <c r="V179" s="157">
        <f t="shared" si="120"/>
        <v>0</v>
      </c>
      <c r="W179" s="157">
        <f t="shared" si="120"/>
        <v>0</v>
      </c>
      <c r="X179" s="157">
        <f t="shared" si="120"/>
        <v>0</v>
      </c>
      <c r="Y179" s="157">
        <f t="shared" si="120"/>
        <v>0</v>
      </c>
      <c r="Z179" s="157">
        <f t="shared" si="120"/>
        <v>0</v>
      </c>
      <c r="AA179" s="157">
        <f t="shared" si="120"/>
        <v>0</v>
      </c>
      <c r="AB179" s="157">
        <f t="shared" si="120"/>
        <v>0</v>
      </c>
      <c r="AC179" s="157">
        <f t="shared" si="120"/>
        <v>0</v>
      </c>
      <c r="AD179" s="157">
        <f t="shared" si="120"/>
        <v>0</v>
      </c>
      <c r="AE179" s="157">
        <f t="shared" si="120"/>
        <v>0</v>
      </c>
      <c r="AF179" s="157">
        <f t="shared" si="120"/>
        <v>0</v>
      </c>
      <c r="AG179" s="157">
        <f t="shared" si="120"/>
        <v>0</v>
      </c>
      <c r="AH179" s="157">
        <f t="shared" si="120"/>
        <v>0</v>
      </c>
      <c r="AI179" s="157">
        <f t="shared" si="120"/>
        <v>0</v>
      </c>
      <c r="AJ179" s="157">
        <f t="shared" si="120"/>
        <v>0</v>
      </c>
    </row>
    <row r="180" spans="1:36" ht="16.5" x14ac:dyDescent="0.25">
      <c r="A180" s="157">
        <f t="shared" si="114"/>
        <v>1.08</v>
      </c>
      <c r="B180" s="153">
        <f t="shared" si="52"/>
        <v>132</v>
      </c>
      <c r="C180" s="155" t="s">
        <v>461</v>
      </c>
      <c r="D180" s="156" t="s">
        <v>364</v>
      </c>
      <c r="E180" s="157">
        <f t="shared" si="112"/>
        <v>3</v>
      </c>
      <c r="F180" s="314" t="s">
        <v>331</v>
      </c>
      <c r="G180" s="157">
        <f t="shared" ref="G180:P181" si="121">+IF($F180=G$21,G$76,0)</f>
        <v>0</v>
      </c>
      <c r="H180" s="157">
        <f t="shared" si="121"/>
        <v>1</v>
      </c>
      <c r="I180" s="157">
        <f t="shared" si="121"/>
        <v>1</v>
      </c>
      <c r="J180" s="157">
        <f t="shared" si="121"/>
        <v>1</v>
      </c>
      <c r="K180" s="157">
        <f t="shared" si="121"/>
        <v>0</v>
      </c>
      <c r="L180" s="157">
        <f t="shared" si="121"/>
        <v>0</v>
      </c>
      <c r="M180" s="157">
        <f t="shared" si="121"/>
        <v>0</v>
      </c>
      <c r="N180" s="157">
        <f t="shared" si="121"/>
        <v>0</v>
      </c>
      <c r="O180" s="157">
        <f t="shared" si="121"/>
        <v>0</v>
      </c>
      <c r="P180" s="157">
        <f t="shared" si="121"/>
        <v>0</v>
      </c>
      <c r="Q180" s="157">
        <f t="shared" ref="Q180:Z181" si="122">+IF($F180=Q$21,Q$76,0)</f>
        <v>0</v>
      </c>
      <c r="R180" s="157">
        <f t="shared" si="122"/>
        <v>0</v>
      </c>
      <c r="S180" s="157">
        <f t="shared" si="122"/>
        <v>0</v>
      </c>
      <c r="T180" s="157">
        <f t="shared" si="122"/>
        <v>0</v>
      </c>
      <c r="U180" s="157">
        <f t="shared" si="122"/>
        <v>0</v>
      </c>
      <c r="V180" s="157">
        <f t="shared" si="122"/>
        <v>0</v>
      </c>
      <c r="W180" s="157">
        <f t="shared" si="122"/>
        <v>0</v>
      </c>
      <c r="X180" s="157">
        <f t="shared" si="122"/>
        <v>0</v>
      </c>
      <c r="Y180" s="157">
        <f t="shared" si="122"/>
        <v>0</v>
      </c>
      <c r="Z180" s="157">
        <f t="shared" si="122"/>
        <v>0</v>
      </c>
      <c r="AA180" s="157">
        <f t="shared" ref="AA180:AJ181" si="123">+IF($F180=AA$21,AA$76,0)</f>
        <v>0</v>
      </c>
      <c r="AB180" s="157">
        <f t="shared" si="123"/>
        <v>0</v>
      </c>
      <c r="AC180" s="157">
        <f t="shared" si="123"/>
        <v>0</v>
      </c>
      <c r="AD180" s="157">
        <f t="shared" si="123"/>
        <v>0</v>
      </c>
      <c r="AE180" s="157">
        <f t="shared" si="123"/>
        <v>0</v>
      </c>
      <c r="AF180" s="157">
        <f t="shared" si="123"/>
        <v>0</v>
      </c>
      <c r="AG180" s="157">
        <f t="shared" si="123"/>
        <v>0</v>
      </c>
      <c r="AH180" s="157">
        <f t="shared" si="123"/>
        <v>0</v>
      </c>
      <c r="AI180" s="157">
        <f t="shared" si="123"/>
        <v>0</v>
      </c>
      <c r="AJ180" s="157">
        <f t="shared" si="123"/>
        <v>0</v>
      </c>
    </row>
    <row r="181" spans="1:36" ht="16.5" x14ac:dyDescent="0.25">
      <c r="A181" s="157">
        <f t="shared" si="114"/>
        <v>1.0900000000000001</v>
      </c>
      <c r="B181" s="153">
        <f t="shared" si="52"/>
        <v>133</v>
      </c>
      <c r="C181" s="155" t="s">
        <v>462</v>
      </c>
      <c r="D181" s="156" t="s">
        <v>364</v>
      </c>
      <c r="E181" s="157">
        <f t="shared" si="112"/>
        <v>0</v>
      </c>
      <c r="F181" s="314" t="s">
        <v>101</v>
      </c>
      <c r="G181" s="157">
        <f t="shared" si="121"/>
        <v>0</v>
      </c>
      <c r="H181" s="157">
        <f t="shared" si="121"/>
        <v>0</v>
      </c>
      <c r="I181" s="157">
        <f t="shared" si="121"/>
        <v>0</v>
      </c>
      <c r="J181" s="157">
        <f t="shared" si="121"/>
        <v>0</v>
      </c>
      <c r="K181" s="157">
        <f t="shared" si="121"/>
        <v>0</v>
      </c>
      <c r="L181" s="157">
        <f t="shared" si="121"/>
        <v>0</v>
      </c>
      <c r="M181" s="157">
        <f t="shared" si="121"/>
        <v>0</v>
      </c>
      <c r="N181" s="157">
        <f t="shared" si="121"/>
        <v>0</v>
      </c>
      <c r="O181" s="157">
        <f t="shared" si="121"/>
        <v>0</v>
      </c>
      <c r="P181" s="157">
        <f t="shared" si="121"/>
        <v>0</v>
      </c>
      <c r="Q181" s="157">
        <f t="shared" si="122"/>
        <v>0</v>
      </c>
      <c r="R181" s="157">
        <f t="shared" si="122"/>
        <v>0</v>
      </c>
      <c r="S181" s="157">
        <f t="shared" si="122"/>
        <v>0</v>
      </c>
      <c r="T181" s="157">
        <f t="shared" si="122"/>
        <v>0</v>
      </c>
      <c r="U181" s="157">
        <f t="shared" si="122"/>
        <v>0</v>
      </c>
      <c r="V181" s="157">
        <f t="shared" si="122"/>
        <v>0</v>
      </c>
      <c r="W181" s="157">
        <f t="shared" si="122"/>
        <v>0</v>
      </c>
      <c r="X181" s="157">
        <f t="shared" si="122"/>
        <v>0</v>
      </c>
      <c r="Y181" s="157">
        <f t="shared" si="122"/>
        <v>0</v>
      </c>
      <c r="Z181" s="157">
        <f t="shared" si="122"/>
        <v>0</v>
      </c>
      <c r="AA181" s="157">
        <f t="shared" si="123"/>
        <v>0</v>
      </c>
      <c r="AB181" s="157">
        <f t="shared" si="123"/>
        <v>0</v>
      </c>
      <c r="AC181" s="157">
        <f t="shared" si="123"/>
        <v>0</v>
      </c>
      <c r="AD181" s="157">
        <f t="shared" si="123"/>
        <v>0</v>
      </c>
      <c r="AE181" s="157">
        <f t="shared" si="123"/>
        <v>0</v>
      </c>
      <c r="AF181" s="157">
        <f t="shared" si="123"/>
        <v>0</v>
      </c>
      <c r="AG181" s="157">
        <f t="shared" si="123"/>
        <v>0</v>
      </c>
      <c r="AH181" s="157">
        <f t="shared" si="123"/>
        <v>0</v>
      </c>
      <c r="AI181" s="157">
        <f t="shared" si="123"/>
        <v>0</v>
      </c>
      <c r="AJ181" s="157">
        <f t="shared" si="123"/>
        <v>0</v>
      </c>
    </row>
    <row r="182" spans="1:36" ht="16.5" x14ac:dyDescent="0.25">
      <c r="A182" s="157">
        <f t="shared" si="114"/>
        <v>1.1000000000000001</v>
      </c>
      <c r="B182" s="153">
        <f t="shared" ref="B182:B251" si="124">+B181+1</f>
        <v>134</v>
      </c>
      <c r="C182" s="155" t="s">
        <v>463</v>
      </c>
      <c r="D182" s="156" t="s">
        <v>364</v>
      </c>
      <c r="E182" s="157">
        <f t="shared" si="112"/>
        <v>0</v>
      </c>
      <c r="F182" s="314" t="s">
        <v>331</v>
      </c>
      <c r="G182" s="157">
        <f>+IF($F182=G$21,G$79,0)</f>
        <v>0</v>
      </c>
      <c r="H182" s="157">
        <f t="shared" ref="H182:AJ182" si="125">+IF($F182=H$21,H$79,0)</f>
        <v>0</v>
      </c>
      <c r="I182" s="157">
        <f t="shared" si="125"/>
        <v>0</v>
      </c>
      <c r="J182" s="157">
        <f t="shared" si="125"/>
        <v>0</v>
      </c>
      <c r="K182" s="157">
        <f t="shared" si="125"/>
        <v>0</v>
      </c>
      <c r="L182" s="157">
        <f t="shared" si="125"/>
        <v>0</v>
      </c>
      <c r="M182" s="157">
        <f t="shared" si="125"/>
        <v>0</v>
      </c>
      <c r="N182" s="157">
        <f t="shared" si="125"/>
        <v>0</v>
      </c>
      <c r="O182" s="157">
        <f t="shared" si="125"/>
        <v>0</v>
      </c>
      <c r="P182" s="157">
        <f t="shared" si="125"/>
        <v>0</v>
      </c>
      <c r="Q182" s="157">
        <f t="shared" si="125"/>
        <v>0</v>
      </c>
      <c r="R182" s="157">
        <f t="shared" si="125"/>
        <v>0</v>
      </c>
      <c r="S182" s="157">
        <f t="shared" si="125"/>
        <v>0</v>
      </c>
      <c r="T182" s="157">
        <f t="shared" si="125"/>
        <v>0</v>
      </c>
      <c r="U182" s="157">
        <f t="shared" si="125"/>
        <v>0</v>
      </c>
      <c r="V182" s="157">
        <f t="shared" si="125"/>
        <v>0</v>
      </c>
      <c r="W182" s="157">
        <f t="shared" si="125"/>
        <v>0</v>
      </c>
      <c r="X182" s="157">
        <f t="shared" si="125"/>
        <v>0</v>
      </c>
      <c r="Y182" s="157">
        <f t="shared" si="125"/>
        <v>0</v>
      </c>
      <c r="Z182" s="157">
        <f t="shared" si="125"/>
        <v>0</v>
      </c>
      <c r="AA182" s="157">
        <f t="shared" si="125"/>
        <v>0</v>
      </c>
      <c r="AB182" s="157">
        <f t="shared" si="125"/>
        <v>0</v>
      </c>
      <c r="AC182" s="157">
        <f t="shared" si="125"/>
        <v>0</v>
      </c>
      <c r="AD182" s="157">
        <f t="shared" si="125"/>
        <v>0</v>
      </c>
      <c r="AE182" s="157">
        <f t="shared" si="125"/>
        <v>0</v>
      </c>
      <c r="AF182" s="157">
        <f t="shared" si="125"/>
        <v>0</v>
      </c>
      <c r="AG182" s="157">
        <f t="shared" si="125"/>
        <v>0</v>
      </c>
      <c r="AH182" s="157">
        <f t="shared" si="125"/>
        <v>0</v>
      </c>
      <c r="AI182" s="157">
        <f t="shared" si="125"/>
        <v>0</v>
      </c>
      <c r="AJ182" s="157">
        <f t="shared" si="125"/>
        <v>0</v>
      </c>
    </row>
    <row r="183" spans="1:36" ht="16.5" x14ac:dyDescent="0.25">
      <c r="A183" s="157">
        <f t="shared" si="114"/>
        <v>1.1100000000000001</v>
      </c>
      <c r="B183" s="153">
        <f t="shared" si="124"/>
        <v>135</v>
      </c>
      <c r="C183" s="155" t="s">
        <v>464</v>
      </c>
      <c r="D183" s="156" t="s">
        <v>364</v>
      </c>
      <c r="E183" s="157">
        <f t="shared" si="112"/>
        <v>2</v>
      </c>
      <c r="F183" s="314" t="s">
        <v>331</v>
      </c>
      <c r="G183" s="157">
        <f>+IF($F183=G$21,G$84,0)</f>
        <v>0</v>
      </c>
      <c r="H183" s="157">
        <f t="shared" ref="H183:AJ183" si="126">+IF($F183=H$21,H$84,0)</f>
        <v>1</v>
      </c>
      <c r="I183" s="157">
        <f t="shared" si="126"/>
        <v>1</v>
      </c>
      <c r="J183" s="157">
        <f t="shared" si="126"/>
        <v>0</v>
      </c>
      <c r="K183" s="157">
        <f t="shared" si="126"/>
        <v>0</v>
      </c>
      <c r="L183" s="157">
        <f t="shared" si="126"/>
        <v>0</v>
      </c>
      <c r="M183" s="157">
        <f t="shared" si="126"/>
        <v>0</v>
      </c>
      <c r="N183" s="157">
        <f t="shared" si="126"/>
        <v>0</v>
      </c>
      <c r="O183" s="157">
        <f t="shared" si="126"/>
        <v>0</v>
      </c>
      <c r="P183" s="157">
        <f t="shared" si="126"/>
        <v>0</v>
      </c>
      <c r="Q183" s="157">
        <f t="shared" si="126"/>
        <v>0</v>
      </c>
      <c r="R183" s="157">
        <f t="shared" si="126"/>
        <v>0</v>
      </c>
      <c r="S183" s="157">
        <f t="shared" si="126"/>
        <v>0</v>
      </c>
      <c r="T183" s="157">
        <f t="shared" si="126"/>
        <v>0</v>
      </c>
      <c r="U183" s="157">
        <f t="shared" si="126"/>
        <v>0</v>
      </c>
      <c r="V183" s="157">
        <f t="shared" si="126"/>
        <v>0</v>
      </c>
      <c r="W183" s="157">
        <f t="shared" si="126"/>
        <v>0</v>
      </c>
      <c r="X183" s="157">
        <f t="shared" si="126"/>
        <v>0</v>
      </c>
      <c r="Y183" s="157">
        <f t="shared" si="126"/>
        <v>0</v>
      </c>
      <c r="Z183" s="157">
        <f t="shared" si="126"/>
        <v>0</v>
      </c>
      <c r="AA183" s="157">
        <f t="shared" si="126"/>
        <v>0</v>
      </c>
      <c r="AB183" s="157">
        <f t="shared" si="126"/>
        <v>0</v>
      </c>
      <c r="AC183" s="157">
        <f t="shared" si="126"/>
        <v>0</v>
      </c>
      <c r="AD183" s="157">
        <f t="shared" si="126"/>
        <v>0</v>
      </c>
      <c r="AE183" s="157">
        <f t="shared" si="126"/>
        <v>0</v>
      </c>
      <c r="AF183" s="157">
        <f t="shared" si="126"/>
        <v>0</v>
      </c>
      <c r="AG183" s="157">
        <f t="shared" si="126"/>
        <v>0</v>
      </c>
      <c r="AH183" s="157">
        <f t="shared" si="126"/>
        <v>0</v>
      </c>
      <c r="AI183" s="157">
        <f t="shared" si="126"/>
        <v>0</v>
      </c>
      <c r="AJ183" s="157">
        <f t="shared" si="126"/>
        <v>0</v>
      </c>
    </row>
    <row r="184" spans="1:36" ht="16.5" x14ac:dyDescent="0.25">
      <c r="A184" s="157">
        <f t="shared" si="114"/>
        <v>1.1200000000000001</v>
      </c>
      <c r="B184" s="153">
        <f t="shared" si="124"/>
        <v>136</v>
      </c>
      <c r="C184" s="155" t="s">
        <v>465</v>
      </c>
      <c r="D184" s="156" t="s">
        <v>389</v>
      </c>
      <c r="E184" s="157">
        <f t="shared" si="112"/>
        <v>0.10070549999999999</v>
      </c>
      <c r="F184" s="314" t="s">
        <v>331</v>
      </c>
      <c r="G184" s="157">
        <f t="shared" ref="G184:P185" si="127">+IF($F184=G$21,G$87,0)</f>
        <v>0</v>
      </c>
      <c r="H184" s="157">
        <f t="shared" si="127"/>
        <v>2.2976999999999997E-2</v>
      </c>
      <c r="I184" s="157">
        <f t="shared" si="127"/>
        <v>4.6885499999999997E-2</v>
      </c>
      <c r="J184" s="157">
        <f t="shared" si="127"/>
        <v>3.0842999999999999E-2</v>
      </c>
      <c r="K184" s="157">
        <f t="shared" si="127"/>
        <v>0</v>
      </c>
      <c r="L184" s="157">
        <f t="shared" si="127"/>
        <v>0</v>
      </c>
      <c r="M184" s="157">
        <f t="shared" si="127"/>
        <v>0</v>
      </c>
      <c r="N184" s="157">
        <f t="shared" si="127"/>
        <v>0</v>
      </c>
      <c r="O184" s="157">
        <f t="shared" si="127"/>
        <v>0</v>
      </c>
      <c r="P184" s="157">
        <f t="shared" si="127"/>
        <v>0</v>
      </c>
      <c r="Q184" s="157">
        <f t="shared" ref="Q184:Z185" si="128">+IF($F184=Q$21,Q$87,0)</f>
        <v>0</v>
      </c>
      <c r="R184" s="157">
        <f t="shared" si="128"/>
        <v>0</v>
      </c>
      <c r="S184" s="157">
        <f t="shared" si="128"/>
        <v>0</v>
      </c>
      <c r="T184" s="157">
        <f t="shared" si="128"/>
        <v>0</v>
      </c>
      <c r="U184" s="157">
        <f t="shared" si="128"/>
        <v>0</v>
      </c>
      <c r="V184" s="157">
        <f t="shared" si="128"/>
        <v>0</v>
      </c>
      <c r="W184" s="157">
        <f t="shared" si="128"/>
        <v>0</v>
      </c>
      <c r="X184" s="157">
        <f t="shared" si="128"/>
        <v>0</v>
      </c>
      <c r="Y184" s="157">
        <f t="shared" si="128"/>
        <v>0</v>
      </c>
      <c r="Z184" s="157">
        <f t="shared" si="128"/>
        <v>0</v>
      </c>
      <c r="AA184" s="157">
        <f t="shared" ref="AA184:AJ185" si="129">+IF($F184=AA$21,AA$87,0)</f>
        <v>0</v>
      </c>
      <c r="AB184" s="157">
        <f t="shared" si="129"/>
        <v>0</v>
      </c>
      <c r="AC184" s="157">
        <f t="shared" si="129"/>
        <v>0</v>
      </c>
      <c r="AD184" s="157">
        <f t="shared" si="129"/>
        <v>0</v>
      </c>
      <c r="AE184" s="157">
        <f t="shared" si="129"/>
        <v>0</v>
      </c>
      <c r="AF184" s="157">
        <f t="shared" si="129"/>
        <v>0</v>
      </c>
      <c r="AG184" s="157">
        <f t="shared" si="129"/>
        <v>0</v>
      </c>
      <c r="AH184" s="157">
        <f t="shared" si="129"/>
        <v>0</v>
      </c>
      <c r="AI184" s="157">
        <f t="shared" si="129"/>
        <v>0</v>
      </c>
      <c r="AJ184" s="157">
        <f t="shared" si="129"/>
        <v>0</v>
      </c>
    </row>
    <row r="185" spans="1:36" ht="16.5" x14ac:dyDescent="0.25">
      <c r="A185" s="157">
        <f t="shared" si="114"/>
        <v>1.1300000000000001</v>
      </c>
      <c r="B185" s="153">
        <f t="shared" si="124"/>
        <v>137</v>
      </c>
      <c r="C185" s="155" t="s">
        <v>466</v>
      </c>
      <c r="D185" s="156" t="s">
        <v>389</v>
      </c>
      <c r="E185" s="157">
        <f t="shared" si="112"/>
        <v>0</v>
      </c>
      <c r="F185" s="314" t="s">
        <v>101</v>
      </c>
      <c r="G185" s="157">
        <f t="shared" si="127"/>
        <v>0</v>
      </c>
      <c r="H185" s="157">
        <f t="shared" si="127"/>
        <v>0</v>
      </c>
      <c r="I185" s="157">
        <f t="shared" si="127"/>
        <v>0</v>
      </c>
      <c r="J185" s="157">
        <f t="shared" si="127"/>
        <v>0</v>
      </c>
      <c r="K185" s="157">
        <f t="shared" si="127"/>
        <v>0</v>
      </c>
      <c r="L185" s="157">
        <f t="shared" si="127"/>
        <v>0</v>
      </c>
      <c r="M185" s="157">
        <f t="shared" si="127"/>
        <v>0</v>
      </c>
      <c r="N185" s="157">
        <f t="shared" si="127"/>
        <v>0</v>
      </c>
      <c r="O185" s="157">
        <f t="shared" si="127"/>
        <v>0</v>
      </c>
      <c r="P185" s="157">
        <f t="shared" si="127"/>
        <v>0</v>
      </c>
      <c r="Q185" s="157">
        <f t="shared" si="128"/>
        <v>0</v>
      </c>
      <c r="R185" s="157">
        <f t="shared" si="128"/>
        <v>0</v>
      </c>
      <c r="S185" s="157">
        <f t="shared" si="128"/>
        <v>0</v>
      </c>
      <c r="T185" s="157">
        <f t="shared" si="128"/>
        <v>0</v>
      </c>
      <c r="U185" s="157">
        <f t="shared" si="128"/>
        <v>0</v>
      </c>
      <c r="V185" s="157">
        <f t="shared" si="128"/>
        <v>0</v>
      </c>
      <c r="W185" s="157">
        <f t="shared" si="128"/>
        <v>0</v>
      </c>
      <c r="X185" s="157">
        <f t="shared" si="128"/>
        <v>0</v>
      </c>
      <c r="Y185" s="157">
        <f t="shared" si="128"/>
        <v>0</v>
      </c>
      <c r="Z185" s="157">
        <f t="shared" si="128"/>
        <v>0</v>
      </c>
      <c r="AA185" s="157">
        <f t="shared" si="129"/>
        <v>0</v>
      </c>
      <c r="AB185" s="157">
        <f t="shared" si="129"/>
        <v>0</v>
      </c>
      <c r="AC185" s="157">
        <f t="shared" si="129"/>
        <v>0</v>
      </c>
      <c r="AD185" s="157">
        <f t="shared" si="129"/>
        <v>0</v>
      </c>
      <c r="AE185" s="157">
        <f t="shared" si="129"/>
        <v>0</v>
      </c>
      <c r="AF185" s="157">
        <f t="shared" si="129"/>
        <v>0</v>
      </c>
      <c r="AG185" s="157">
        <f t="shared" si="129"/>
        <v>0</v>
      </c>
      <c r="AH185" s="157">
        <f t="shared" si="129"/>
        <v>0</v>
      </c>
      <c r="AI185" s="157">
        <f t="shared" si="129"/>
        <v>0</v>
      </c>
      <c r="AJ185" s="157">
        <f t="shared" si="129"/>
        <v>0</v>
      </c>
    </row>
    <row r="186" spans="1:36" ht="16.5" x14ac:dyDescent="0.25">
      <c r="A186" s="157">
        <f t="shared" si="114"/>
        <v>1.1400000000000001</v>
      </c>
      <c r="B186" s="153">
        <f t="shared" si="124"/>
        <v>138</v>
      </c>
      <c r="C186" s="155" t="s">
        <v>467</v>
      </c>
      <c r="D186" s="156" t="s">
        <v>364</v>
      </c>
      <c r="E186" s="157">
        <f t="shared" si="112"/>
        <v>1</v>
      </c>
      <c r="F186" s="314" t="s">
        <v>331</v>
      </c>
      <c r="G186" s="157">
        <f t="shared" ref="G186:P187" si="130">+IF($F186=G$21,G$146,0)</f>
        <v>0</v>
      </c>
      <c r="H186" s="157">
        <f t="shared" si="130"/>
        <v>0</v>
      </c>
      <c r="I186" s="157">
        <f t="shared" si="130"/>
        <v>0</v>
      </c>
      <c r="J186" s="157">
        <f t="shared" si="130"/>
        <v>1</v>
      </c>
      <c r="K186" s="157">
        <f t="shared" si="130"/>
        <v>0</v>
      </c>
      <c r="L186" s="157">
        <f t="shared" si="130"/>
        <v>0</v>
      </c>
      <c r="M186" s="157">
        <f t="shared" si="130"/>
        <v>0</v>
      </c>
      <c r="N186" s="157">
        <f t="shared" si="130"/>
        <v>0</v>
      </c>
      <c r="O186" s="157">
        <f t="shared" si="130"/>
        <v>0</v>
      </c>
      <c r="P186" s="157">
        <f t="shared" si="130"/>
        <v>0</v>
      </c>
      <c r="Q186" s="157">
        <f t="shared" ref="Q186:Z187" si="131">+IF($F186=Q$21,Q$146,0)</f>
        <v>0</v>
      </c>
      <c r="R186" s="157">
        <f t="shared" si="131"/>
        <v>0</v>
      </c>
      <c r="S186" s="157">
        <f t="shared" si="131"/>
        <v>0</v>
      </c>
      <c r="T186" s="157">
        <f t="shared" si="131"/>
        <v>0</v>
      </c>
      <c r="U186" s="157">
        <f t="shared" si="131"/>
        <v>0</v>
      </c>
      <c r="V186" s="157">
        <f t="shared" si="131"/>
        <v>0</v>
      </c>
      <c r="W186" s="157">
        <f t="shared" si="131"/>
        <v>0</v>
      </c>
      <c r="X186" s="157">
        <f t="shared" si="131"/>
        <v>0</v>
      </c>
      <c r="Y186" s="157">
        <f t="shared" si="131"/>
        <v>0</v>
      </c>
      <c r="Z186" s="157">
        <f t="shared" si="131"/>
        <v>0</v>
      </c>
      <c r="AA186" s="157">
        <f t="shared" ref="AA186:AJ187" si="132">+IF($F186=AA$21,AA$146,0)</f>
        <v>0</v>
      </c>
      <c r="AB186" s="157">
        <f t="shared" si="132"/>
        <v>0</v>
      </c>
      <c r="AC186" s="157">
        <f t="shared" si="132"/>
        <v>0</v>
      </c>
      <c r="AD186" s="157">
        <f t="shared" si="132"/>
        <v>0</v>
      </c>
      <c r="AE186" s="157">
        <f t="shared" si="132"/>
        <v>0</v>
      </c>
      <c r="AF186" s="157">
        <f t="shared" si="132"/>
        <v>0</v>
      </c>
      <c r="AG186" s="157">
        <f t="shared" si="132"/>
        <v>0</v>
      </c>
      <c r="AH186" s="157">
        <f t="shared" si="132"/>
        <v>0</v>
      </c>
      <c r="AI186" s="157">
        <f t="shared" si="132"/>
        <v>0</v>
      </c>
      <c r="AJ186" s="157">
        <f t="shared" si="132"/>
        <v>0</v>
      </c>
    </row>
    <row r="187" spans="1:36" ht="16.5" x14ac:dyDescent="0.25">
      <c r="A187" s="157">
        <f t="shared" si="114"/>
        <v>1.1500000000000001</v>
      </c>
      <c r="B187" s="153">
        <f t="shared" si="124"/>
        <v>139</v>
      </c>
      <c r="C187" s="155" t="s">
        <v>468</v>
      </c>
      <c r="D187" s="156" t="s">
        <v>364</v>
      </c>
      <c r="E187" s="157">
        <f t="shared" si="112"/>
        <v>0</v>
      </c>
      <c r="F187" s="314" t="s">
        <v>101</v>
      </c>
      <c r="G187" s="157">
        <f t="shared" si="130"/>
        <v>0</v>
      </c>
      <c r="H187" s="157">
        <f t="shared" si="130"/>
        <v>0</v>
      </c>
      <c r="I187" s="157">
        <f t="shared" si="130"/>
        <v>0</v>
      </c>
      <c r="J187" s="157">
        <f t="shared" si="130"/>
        <v>0</v>
      </c>
      <c r="K187" s="157">
        <f t="shared" si="130"/>
        <v>0</v>
      </c>
      <c r="L187" s="157">
        <f t="shared" si="130"/>
        <v>0</v>
      </c>
      <c r="M187" s="157">
        <f t="shared" si="130"/>
        <v>0</v>
      </c>
      <c r="N187" s="157">
        <f t="shared" si="130"/>
        <v>0</v>
      </c>
      <c r="O187" s="157">
        <f t="shared" si="130"/>
        <v>0</v>
      </c>
      <c r="P187" s="157">
        <f t="shared" si="130"/>
        <v>0</v>
      </c>
      <c r="Q187" s="157">
        <f t="shared" si="131"/>
        <v>0</v>
      </c>
      <c r="R187" s="157">
        <f t="shared" si="131"/>
        <v>0</v>
      </c>
      <c r="S187" s="157">
        <f t="shared" si="131"/>
        <v>0</v>
      </c>
      <c r="T187" s="157">
        <f t="shared" si="131"/>
        <v>0</v>
      </c>
      <c r="U187" s="157">
        <f t="shared" si="131"/>
        <v>0</v>
      </c>
      <c r="V187" s="157">
        <f t="shared" si="131"/>
        <v>0</v>
      </c>
      <c r="W187" s="157">
        <f t="shared" si="131"/>
        <v>0</v>
      </c>
      <c r="X187" s="157">
        <f t="shared" si="131"/>
        <v>0</v>
      </c>
      <c r="Y187" s="157">
        <f t="shared" si="131"/>
        <v>0</v>
      </c>
      <c r="Z187" s="157">
        <f t="shared" si="131"/>
        <v>0</v>
      </c>
      <c r="AA187" s="157">
        <f t="shared" si="132"/>
        <v>0</v>
      </c>
      <c r="AB187" s="157">
        <f t="shared" si="132"/>
        <v>0</v>
      </c>
      <c r="AC187" s="157">
        <f t="shared" si="132"/>
        <v>0</v>
      </c>
      <c r="AD187" s="157">
        <f t="shared" si="132"/>
        <v>0</v>
      </c>
      <c r="AE187" s="157">
        <f t="shared" si="132"/>
        <v>0</v>
      </c>
      <c r="AF187" s="157">
        <f t="shared" si="132"/>
        <v>0</v>
      </c>
      <c r="AG187" s="157">
        <f t="shared" si="132"/>
        <v>0</v>
      </c>
      <c r="AH187" s="157">
        <f t="shared" si="132"/>
        <v>0</v>
      </c>
      <c r="AI187" s="157">
        <f t="shared" si="132"/>
        <v>0</v>
      </c>
      <c r="AJ187" s="157">
        <f t="shared" si="132"/>
        <v>0</v>
      </c>
    </row>
    <row r="188" spans="1:36" ht="16.5" x14ac:dyDescent="0.25">
      <c r="A188" s="157">
        <f t="shared" si="114"/>
        <v>1.1600000000000001</v>
      </c>
      <c r="B188" s="153">
        <f t="shared" si="124"/>
        <v>140</v>
      </c>
      <c r="C188" s="155" t="s">
        <v>469</v>
      </c>
      <c r="D188" s="156" t="s">
        <v>364</v>
      </c>
      <c r="E188" s="157">
        <f t="shared" si="112"/>
        <v>1</v>
      </c>
      <c r="F188" s="314" t="s">
        <v>331</v>
      </c>
      <c r="G188" s="157">
        <f t="shared" ref="G188:AJ188" si="133">+IF($F188=G$21,G$148+G$149,0)</f>
        <v>0</v>
      </c>
      <c r="H188" s="157">
        <f t="shared" si="133"/>
        <v>0</v>
      </c>
      <c r="I188" s="157">
        <f t="shared" si="133"/>
        <v>0</v>
      </c>
      <c r="J188" s="157">
        <f t="shared" si="133"/>
        <v>1</v>
      </c>
      <c r="K188" s="157">
        <f t="shared" si="133"/>
        <v>0</v>
      </c>
      <c r="L188" s="157">
        <f t="shared" si="133"/>
        <v>0</v>
      </c>
      <c r="M188" s="157">
        <f t="shared" si="133"/>
        <v>0</v>
      </c>
      <c r="N188" s="157">
        <f t="shared" si="133"/>
        <v>0</v>
      </c>
      <c r="O188" s="157">
        <f t="shared" si="133"/>
        <v>0</v>
      </c>
      <c r="P188" s="157">
        <f t="shared" si="133"/>
        <v>0</v>
      </c>
      <c r="Q188" s="157">
        <f t="shared" si="133"/>
        <v>0</v>
      </c>
      <c r="R188" s="157">
        <f t="shared" si="133"/>
        <v>0</v>
      </c>
      <c r="S188" s="157">
        <f t="shared" si="133"/>
        <v>0</v>
      </c>
      <c r="T188" s="157">
        <f t="shared" si="133"/>
        <v>0</v>
      </c>
      <c r="U188" s="157">
        <f t="shared" si="133"/>
        <v>0</v>
      </c>
      <c r="V188" s="157">
        <f t="shared" si="133"/>
        <v>0</v>
      </c>
      <c r="W188" s="157">
        <f t="shared" si="133"/>
        <v>0</v>
      </c>
      <c r="X188" s="157">
        <f t="shared" si="133"/>
        <v>0</v>
      </c>
      <c r="Y188" s="157">
        <f t="shared" si="133"/>
        <v>0</v>
      </c>
      <c r="Z188" s="157">
        <f t="shared" si="133"/>
        <v>0</v>
      </c>
      <c r="AA188" s="157">
        <f t="shared" si="133"/>
        <v>0</v>
      </c>
      <c r="AB188" s="157">
        <f t="shared" si="133"/>
        <v>0</v>
      </c>
      <c r="AC188" s="157">
        <f t="shared" si="133"/>
        <v>0</v>
      </c>
      <c r="AD188" s="157">
        <f t="shared" si="133"/>
        <v>0</v>
      </c>
      <c r="AE188" s="157">
        <f t="shared" si="133"/>
        <v>0</v>
      </c>
      <c r="AF188" s="157">
        <f t="shared" si="133"/>
        <v>0</v>
      </c>
      <c r="AG188" s="157">
        <f t="shared" si="133"/>
        <v>0</v>
      </c>
      <c r="AH188" s="157">
        <f t="shared" si="133"/>
        <v>0</v>
      </c>
      <c r="AI188" s="157">
        <f t="shared" si="133"/>
        <v>0</v>
      </c>
      <c r="AJ188" s="157">
        <f t="shared" si="133"/>
        <v>0</v>
      </c>
    </row>
    <row r="189" spans="1:36" ht="16.5" x14ac:dyDescent="0.25">
      <c r="A189" s="157">
        <f t="shared" si="114"/>
        <v>1.1700000000000002</v>
      </c>
      <c r="B189" s="153">
        <f t="shared" si="124"/>
        <v>141</v>
      </c>
      <c r="C189" s="155" t="s">
        <v>470</v>
      </c>
      <c r="D189" s="156" t="s">
        <v>364</v>
      </c>
      <c r="E189" s="157">
        <f t="shared" si="112"/>
        <v>0</v>
      </c>
      <c r="F189" s="314" t="s">
        <v>101</v>
      </c>
      <c r="G189" s="157">
        <f t="shared" ref="G189:AJ189" si="134">+IF($F189=G$21,G$148,0)</f>
        <v>0</v>
      </c>
      <c r="H189" s="157">
        <f t="shared" si="134"/>
        <v>0</v>
      </c>
      <c r="I189" s="157">
        <f t="shared" si="134"/>
        <v>0</v>
      </c>
      <c r="J189" s="157">
        <f t="shared" si="134"/>
        <v>0</v>
      </c>
      <c r="K189" s="157">
        <f t="shared" si="134"/>
        <v>0</v>
      </c>
      <c r="L189" s="157">
        <f t="shared" si="134"/>
        <v>0</v>
      </c>
      <c r="M189" s="157">
        <f t="shared" si="134"/>
        <v>0</v>
      </c>
      <c r="N189" s="157">
        <f t="shared" si="134"/>
        <v>0</v>
      </c>
      <c r="O189" s="157">
        <f t="shared" si="134"/>
        <v>0</v>
      </c>
      <c r="P189" s="157">
        <f t="shared" si="134"/>
        <v>0</v>
      </c>
      <c r="Q189" s="157">
        <f t="shared" si="134"/>
        <v>0</v>
      </c>
      <c r="R189" s="157">
        <f t="shared" si="134"/>
        <v>0</v>
      </c>
      <c r="S189" s="157">
        <f t="shared" si="134"/>
        <v>0</v>
      </c>
      <c r="T189" s="157">
        <f t="shared" si="134"/>
        <v>0</v>
      </c>
      <c r="U189" s="157">
        <f t="shared" si="134"/>
        <v>0</v>
      </c>
      <c r="V189" s="157">
        <f t="shared" si="134"/>
        <v>0</v>
      </c>
      <c r="W189" s="157">
        <f t="shared" si="134"/>
        <v>0</v>
      </c>
      <c r="X189" s="157">
        <f t="shared" si="134"/>
        <v>0</v>
      </c>
      <c r="Y189" s="157">
        <f t="shared" si="134"/>
        <v>0</v>
      </c>
      <c r="Z189" s="157">
        <f t="shared" si="134"/>
        <v>0</v>
      </c>
      <c r="AA189" s="157">
        <f t="shared" si="134"/>
        <v>0</v>
      </c>
      <c r="AB189" s="157">
        <f t="shared" si="134"/>
        <v>0</v>
      </c>
      <c r="AC189" s="157">
        <f t="shared" si="134"/>
        <v>0</v>
      </c>
      <c r="AD189" s="157">
        <f t="shared" si="134"/>
        <v>0</v>
      </c>
      <c r="AE189" s="157">
        <f t="shared" si="134"/>
        <v>0</v>
      </c>
      <c r="AF189" s="157">
        <f t="shared" si="134"/>
        <v>0</v>
      </c>
      <c r="AG189" s="157">
        <f t="shared" si="134"/>
        <v>0</v>
      </c>
      <c r="AH189" s="157">
        <f t="shared" si="134"/>
        <v>0</v>
      </c>
      <c r="AI189" s="157">
        <f t="shared" si="134"/>
        <v>0</v>
      </c>
      <c r="AJ189" s="157">
        <f t="shared" si="134"/>
        <v>0</v>
      </c>
    </row>
    <row r="190" spans="1:36" ht="16.5" x14ac:dyDescent="0.25">
      <c r="A190" s="157">
        <f t="shared" si="114"/>
        <v>1.1800000000000002</v>
      </c>
      <c r="B190" s="153">
        <f t="shared" si="124"/>
        <v>142</v>
      </c>
      <c r="C190" s="155" t="s">
        <v>471</v>
      </c>
      <c r="D190" s="156" t="s">
        <v>364</v>
      </c>
      <c r="E190" s="157">
        <f t="shared" si="112"/>
        <v>2</v>
      </c>
      <c r="F190" s="314" t="s">
        <v>331</v>
      </c>
      <c r="G190" s="157">
        <f>+IF($F190=G$21,G$129,0)</f>
        <v>0</v>
      </c>
      <c r="H190" s="157">
        <f t="shared" ref="H190:AJ190" si="135">+IF($F190=H$21,H$129,0)</f>
        <v>1</v>
      </c>
      <c r="I190" s="157">
        <f t="shared" si="135"/>
        <v>1</v>
      </c>
      <c r="J190" s="157">
        <f t="shared" si="135"/>
        <v>0</v>
      </c>
      <c r="K190" s="157">
        <f t="shared" si="135"/>
        <v>0</v>
      </c>
      <c r="L190" s="157">
        <f t="shared" si="135"/>
        <v>0</v>
      </c>
      <c r="M190" s="157">
        <f t="shared" si="135"/>
        <v>0</v>
      </c>
      <c r="N190" s="157">
        <f t="shared" si="135"/>
        <v>0</v>
      </c>
      <c r="O190" s="157">
        <f t="shared" si="135"/>
        <v>0</v>
      </c>
      <c r="P190" s="157">
        <f t="shared" si="135"/>
        <v>0</v>
      </c>
      <c r="Q190" s="157">
        <f t="shared" si="135"/>
        <v>0</v>
      </c>
      <c r="R190" s="157">
        <f t="shared" si="135"/>
        <v>0</v>
      </c>
      <c r="S190" s="157">
        <f t="shared" si="135"/>
        <v>0</v>
      </c>
      <c r="T190" s="157">
        <f t="shared" si="135"/>
        <v>0</v>
      </c>
      <c r="U190" s="157">
        <f t="shared" si="135"/>
        <v>0</v>
      </c>
      <c r="V190" s="157">
        <f t="shared" si="135"/>
        <v>0</v>
      </c>
      <c r="W190" s="157">
        <f t="shared" si="135"/>
        <v>0</v>
      </c>
      <c r="X190" s="157">
        <f t="shared" si="135"/>
        <v>0</v>
      </c>
      <c r="Y190" s="157">
        <f t="shared" si="135"/>
        <v>0</v>
      </c>
      <c r="Z190" s="157">
        <f t="shared" si="135"/>
        <v>0</v>
      </c>
      <c r="AA190" s="157">
        <f t="shared" si="135"/>
        <v>0</v>
      </c>
      <c r="AB190" s="157">
        <f t="shared" si="135"/>
        <v>0</v>
      </c>
      <c r="AC190" s="157">
        <f t="shared" si="135"/>
        <v>0</v>
      </c>
      <c r="AD190" s="157">
        <f t="shared" si="135"/>
        <v>0</v>
      </c>
      <c r="AE190" s="157">
        <f t="shared" si="135"/>
        <v>0</v>
      </c>
      <c r="AF190" s="157">
        <f t="shared" si="135"/>
        <v>0</v>
      </c>
      <c r="AG190" s="157">
        <f t="shared" si="135"/>
        <v>0</v>
      </c>
      <c r="AH190" s="157">
        <f t="shared" si="135"/>
        <v>0</v>
      </c>
      <c r="AI190" s="157">
        <f t="shared" si="135"/>
        <v>0</v>
      </c>
      <c r="AJ190" s="157">
        <f t="shared" si="135"/>
        <v>0</v>
      </c>
    </row>
    <row r="191" spans="1:36" ht="16.5" x14ac:dyDescent="0.25">
      <c r="A191" s="157">
        <f t="shared" si="114"/>
        <v>1.1900000000000002</v>
      </c>
      <c r="B191" s="153">
        <f t="shared" si="124"/>
        <v>143</v>
      </c>
      <c r="C191" s="155" t="s">
        <v>472</v>
      </c>
      <c r="D191" s="156" t="s">
        <v>364</v>
      </c>
      <c r="E191" s="157">
        <f t="shared" si="112"/>
        <v>3</v>
      </c>
      <c r="F191" s="314" t="s">
        <v>331</v>
      </c>
      <c r="G191" s="157">
        <f t="shared" ref="G191:P192" si="136">+IF($F191=G$21,G$135,0)</f>
        <v>0</v>
      </c>
      <c r="H191" s="157">
        <f t="shared" si="136"/>
        <v>0</v>
      </c>
      <c r="I191" s="157">
        <f t="shared" si="136"/>
        <v>0</v>
      </c>
      <c r="J191" s="157">
        <f t="shared" si="136"/>
        <v>3</v>
      </c>
      <c r="K191" s="157">
        <f t="shared" si="136"/>
        <v>0</v>
      </c>
      <c r="L191" s="157">
        <f t="shared" si="136"/>
        <v>0</v>
      </c>
      <c r="M191" s="157">
        <f t="shared" si="136"/>
        <v>0</v>
      </c>
      <c r="N191" s="157">
        <f t="shared" si="136"/>
        <v>0</v>
      </c>
      <c r="O191" s="157">
        <f t="shared" si="136"/>
        <v>0</v>
      </c>
      <c r="P191" s="157">
        <f t="shared" si="136"/>
        <v>0</v>
      </c>
      <c r="Q191" s="157">
        <f t="shared" ref="Q191:Z192" si="137">+IF($F191=Q$21,Q$135,0)</f>
        <v>0</v>
      </c>
      <c r="R191" s="157">
        <f t="shared" si="137"/>
        <v>0</v>
      </c>
      <c r="S191" s="157">
        <f t="shared" si="137"/>
        <v>0</v>
      </c>
      <c r="T191" s="157">
        <f t="shared" si="137"/>
        <v>0</v>
      </c>
      <c r="U191" s="157">
        <f t="shared" si="137"/>
        <v>0</v>
      </c>
      <c r="V191" s="157">
        <f t="shared" si="137"/>
        <v>0</v>
      </c>
      <c r="W191" s="157">
        <f t="shared" si="137"/>
        <v>0</v>
      </c>
      <c r="X191" s="157">
        <f t="shared" si="137"/>
        <v>0</v>
      </c>
      <c r="Y191" s="157">
        <f t="shared" si="137"/>
        <v>0</v>
      </c>
      <c r="Z191" s="157">
        <f t="shared" si="137"/>
        <v>0</v>
      </c>
      <c r="AA191" s="157">
        <f t="shared" ref="AA191:AJ192" si="138">+IF($F191=AA$21,AA$135,0)</f>
        <v>0</v>
      </c>
      <c r="AB191" s="157">
        <f t="shared" si="138"/>
        <v>0</v>
      </c>
      <c r="AC191" s="157">
        <f t="shared" si="138"/>
        <v>0</v>
      </c>
      <c r="AD191" s="157">
        <f t="shared" si="138"/>
        <v>0</v>
      </c>
      <c r="AE191" s="157">
        <f t="shared" si="138"/>
        <v>0</v>
      </c>
      <c r="AF191" s="157">
        <f t="shared" si="138"/>
        <v>0</v>
      </c>
      <c r="AG191" s="157">
        <f t="shared" si="138"/>
        <v>0</v>
      </c>
      <c r="AH191" s="157">
        <f t="shared" si="138"/>
        <v>0</v>
      </c>
      <c r="AI191" s="157">
        <f t="shared" si="138"/>
        <v>0</v>
      </c>
      <c r="AJ191" s="157">
        <f t="shared" si="138"/>
        <v>0</v>
      </c>
    </row>
    <row r="192" spans="1:36" ht="16.5" x14ac:dyDescent="0.25">
      <c r="A192" s="157">
        <f t="shared" si="114"/>
        <v>1.2000000000000002</v>
      </c>
      <c r="B192" s="153">
        <f t="shared" si="124"/>
        <v>144</v>
      </c>
      <c r="C192" s="155" t="s">
        <v>473</v>
      </c>
      <c r="D192" s="156" t="s">
        <v>364</v>
      </c>
      <c r="E192" s="157">
        <f t="shared" si="112"/>
        <v>0</v>
      </c>
      <c r="F192" s="314" t="s">
        <v>101</v>
      </c>
      <c r="G192" s="157">
        <f t="shared" si="136"/>
        <v>0</v>
      </c>
      <c r="H192" s="157">
        <f t="shared" si="136"/>
        <v>0</v>
      </c>
      <c r="I192" s="157">
        <f t="shared" si="136"/>
        <v>0</v>
      </c>
      <c r="J192" s="157">
        <f t="shared" si="136"/>
        <v>0</v>
      </c>
      <c r="K192" s="157">
        <f t="shared" si="136"/>
        <v>0</v>
      </c>
      <c r="L192" s="157">
        <f t="shared" si="136"/>
        <v>0</v>
      </c>
      <c r="M192" s="157">
        <f t="shared" si="136"/>
        <v>0</v>
      </c>
      <c r="N192" s="157">
        <f t="shared" si="136"/>
        <v>0</v>
      </c>
      <c r="O192" s="157">
        <f t="shared" si="136"/>
        <v>0</v>
      </c>
      <c r="P192" s="157">
        <f t="shared" si="136"/>
        <v>0</v>
      </c>
      <c r="Q192" s="157">
        <f t="shared" si="137"/>
        <v>0</v>
      </c>
      <c r="R192" s="157">
        <f t="shared" si="137"/>
        <v>0</v>
      </c>
      <c r="S192" s="157">
        <f t="shared" si="137"/>
        <v>0</v>
      </c>
      <c r="T192" s="157">
        <f t="shared" si="137"/>
        <v>0</v>
      </c>
      <c r="U192" s="157">
        <f t="shared" si="137"/>
        <v>0</v>
      </c>
      <c r="V192" s="157">
        <f t="shared" si="137"/>
        <v>0</v>
      </c>
      <c r="W192" s="157">
        <f t="shared" si="137"/>
        <v>0</v>
      </c>
      <c r="X192" s="157">
        <f t="shared" si="137"/>
        <v>0</v>
      </c>
      <c r="Y192" s="157">
        <f t="shared" si="137"/>
        <v>0</v>
      </c>
      <c r="Z192" s="157">
        <f t="shared" si="137"/>
        <v>0</v>
      </c>
      <c r="AA192" s="157">
        <f t="shared" si="138"/>
        <v>0</v>
      </c>
      <c r="AB192" s="157">
        <f t="shared" si="138"/>
        <v>0</v>
      </c>
      <c r="AC192" s="157">
        <f t="shared" si="138"/>
        <v>0</v>
      </c>
      <c r="AD192" s="157">
        <f t="shared" si="138"/>
        <v>0</v>
      </c>
      <c r="AE192" s="157">
        <f t="shared" si="138"/>
        <v>0</v>
      </c>
      <c r="AF192" s="157">
        <f t="shared" si="138"/>
        <v>0</v>
      </c>
      <c r="AG192" s="157">
        <f t="shared" si="138"/>
        <v>0</v>
      </c>
      <c r="AH192" s="157">
        <f t="shared" si="138"/>
        <v>0</v>
      </c>
      <c r="AI192" s="157">
        <f t="shared" si="138"/>
        <v>0</v>
      </c>
      <c r="AJ192" s="157">
        <f t="shared" si="138"/>
        <v>0</v>
      </c>
    </row>
    <row r="193" spans="1:36" ht="16.5" x14ac:dyDescent="0.25">
      <c r="A193" s="157">
        <f t="shared" si="114"/>
        <v>1.2100000000000002</v>
      </c>
      <c r="B193" s="153">
        <f t="shared" si="124"/>
        <v>145</v>
      </c>
      <c r="C193" s="155" t="s">
        <v>474</v>
      </c>
      <c r="D193" s="156" t="s">
        <v>389</v>
      </c>
      <c r="E193" s="157">
        <f t="shared" si="112"/>
        <v>2.3E-2</v>
      </c>
      <c r="F193" s="314" t="s">
        <v>331</v>
      </c>
      <c r="G193" s="157">
        <f t="shared" ref="G193:P194" si="139">+IF($F193=G$21,G$98/1000,0)</f>
        <v>0</v>
      </c>
      <c r="H193" s="157">
        <f t="shared" si="139"/>
        <v>0</v>
      </c>
      <c r="I193" s="157">
        <f t="shared" si="139"/>
        <v>0</v>
      </c>
      <c r="J193" s="157">
        <f t="shared" si="139"/>
        <v>2.3E-2</v>
      </c>
      <c r="K193" s="157">
        <f t="shared" si="139"/>
        <v>0</v>
      </c>
      <c r="L193" s="157">
        <f t="shared" si="139"/>
        <v>0</v>
      </c>
      <c r="M193" s="157">
        <f t="shared" si="139"/>
        <v>0</v>
      </c>
      <c r="N193" s="157">
        <f t="shared" si="139"/>
        <v>0</v>
      </c>
      <c r="O193" s="157">
        <f t="shared" si="139"/>
        <v>0</v>
      </c>
      <c r="P193" s="157">
        <f t="shared" si="139"/>
        <v>0</v>
      </c>
      <c r="Q193" s="157">
        <f t="shared" ref="Q193:Z194" si="140">+IF($F193=Q$21,Q$98/1000,0)</f>
        <v>0</v>
      </c>
      <c r="R193" s="157">
        <f t="shared" si="140"/>
        <v>0</v>
      </c>
      <c r="S193" s="157">
        <f t="shared" si="140"/>
        <v>0</v>
      </c>
      <c r="T193" s="157">
        <f t="shared" si="140"/>
        <v>0</v>
      </c>
      <c r="U193" s="157">
        <f t="shared" si="140"/>
        <v>0</v>
      </c>
      <c r="V193" s="157">
        <f t="shared" si="140"/>
        <v>0</v>
      </c>
      <c r="W193" s="157">
        <f t="shared" si="140"/>
        <v>0</v>
      </c>
      <c r="X193" s="157">
        <f t="shared" si="140"/>
        <v>0</v>
      </c>
      <c r="Y193" s="157">
        <f t="shared" si="140"/>
        <v>0</v>
      </c>
      <c r="Z193" s="157">
        <f t="shared" si="140"/>
        <v>0</v>
      </c>
      <c r="AA193" s="157">
        <f t="shared" ref="AA193:AJ194" si="141">+IF($F193=AA$21,AA$98/1000,0)</f>
        <v>0</v>
      </c>
      <c r="AB193" s="157">
        <f t="shared" si="141"/>
        <v>0</v>
      </c>
      <c r="AC193" s="157">
        <f t="shared" si="141"/>
        <v>0</v>
      </c>
      <c r="AD193" s="157">
        <f t="shared" si="141"/>
        <v>0</v>
      </c>
      <c r="AE193" s="157">
        <f t="shared" si="141"/>
        <v>0</v>
      </c>
      <c r="AF193" s="157">
        <f t="shared" si="141"/>
        <v>0</v>
      </c>
      <c r="AG193" s="157">
        <f t="shared" si="141"/>
        <v>0</v>
      </c>
      <c r="AH193" s="157">
        <f t="shared" si="141"/>
        <v>0</v>
      </c>
      <c r="AI193" s="157">
        <f t="shared" si="141"/>
        <v>0</v>
      </c>
      <c r="AJ193" s="157">
        <f t="shared" si="141"/>
        <v>0</v>
      </c>
    </row>
    <row r="194" spans="1:36" ht="16.5" x14ac:dyDescent="0.25">
      <c r="A194" s="157">
        <f t="shared" si="114"/>
        <v>1.2200000000000002</v>
      </c>
      <c r="B194" s="153">
        <f t="shared" si="124"/>
        <v>146</v>
      </c>
      <c r="C194" s="155" t="s">
        <v>475</v>
      </c>
      <c r="D194" s="156" t="s">
        <v>389</v>
      </c>
      <c r="E194" s="157">
        <f t="shared" si="112"/>
        <v>0</v>
      </c>
      <c r="F194" s="314" t="s">
        <v>101</v>
      </c>
      <c r="G194" s="157">
        <f t="shared" si="139"/>
        <v>0</v>
      </c>
      <c r="H194" s="157">
        <f t="shared" si="139"/>
        <v>0</v>
      </c>
      <c r="I194" s="157">
        <f t="shared" si="139"/>
        <v>0</v>
      </c>
      <c r="J194" s="157">
        <f t="shared" si="139"/>
        <v>0</v>
      </c>
      <c r="K194" s="157">
        <f t="shared" si="139"/>
        <v>0</v>
      </c>
      <c r="L194" s="157">
        <f t="shared" si="139"/>
        <v>0</v>
      </c>
      <c r="M194" s="157">
        <f t="shared" si="139"/>
        <v>0</v>
      </c>
      <c r="N194" s="157">
        <f t="shared" si="139"/>
        <v>0</v>
      </c>
      <c r="O194" s="157">
        <f t="shared" si="139"/>
        <v>0</v>
      </c>
      <c r="P194" s="157">
        <f t="shared" si="139"/>
        <v>0</v>
      </c>
      <c r="Q194" s="157">
        <f t="shared" si="140"/>
        <v>0</v>
      </c>
      <c r="R194" s="157">
        <f t="shared" si="140"/>
        <v>0</v>
      </c>
      <c r="S194" s="157">
        <f t="shared" si="140"/>
        <v>0</v>
      </c>
      <c r="T194" s="157">
        <f t="shared" si="140"/>
        <v>0</v>
      </c>
      <c r="U194" s="157">
        <f t="shared" si="140"/>
        <v>0</v>
      </c>
      <c r="V194" s="157">
        <f t="shared" si="140"/>
        <v>0</v>
      </c>
      <c r="W194" s="157">
        <f t="shared" si="140"/>
        <v>0</v>
      </c>
      <c r="X194" s="157">
        <f t="shared" si="140"/>
        <v>0</v>
      </c>
      <c r="Y194" s="157">
        <f t="shared" si="140"/>
        <v>0</v>
      </c>
      <c r="Z194" s="157">
        <f t="shared" si="140"/>
        <v>0</v>
      </c>
      <c r="AA194" s="157">
        <f t="shared" si="141"/>
        <v>0</v>
      </c>
      <c r="AB194" s="157">
        <f t="shared" si="141"/>
        <v>0</v>
      </c>
      <c r="AC194" s="157">
        <f t="shared" si="141"/>
        <v>0</v>
      </c>
      <c r="AD194" s="157">
        <f t="shared" si="141"/>
        <v>0</v>
      </c>
      <c r="AE194" s="157">
        <f t="shared" si="141"/>
        <v>0</v>
      </c>
      <c r="AF194" s="157">
        <f t="shared" si="141"/>
        <v>0</v>
      </c>
      <c r="AG194" s="157">
        <f t="shared" si="141"/>
        <v>0</v>
      </c>
      <c r="AH194" s="157">
        <f t="shared" si="141"/>
        <v>0</v>
      </c>
      <c r="AI194" s="157">
        <f t="shared" si="141"/>
        <v>0</v>
      </c>
      <c r="AJ194" s="157">
        <f t="shared" si="141"/>
        <v>0</v>
      </c>
    </row>
    <row r="195" spans="1:36" ht="16.5" x14ac:dyDescent="0.25">
      <c r="A195" s="157">
        <f t="shared" si="114"/>
        <v>1.2300000000000002</v>
      </c>
      <c r="B195" s="153">
        <f t="shared" si="124"/>
        <v>147</v>
      </c>
      <c r="C195" s="155" t="s">
        <v>476</v>
      </c>
      <c r="D195" s="156" t="s">
        <v>477</v>
      </c>
      <c r="E195" s="157">
        <f t="shared" ref="E195:E196" si="142">+ROUNDUP(SUM(G195:AJ195),0)</f>
        <v>1</v>
      </c>
      <c r="F195" s="314" t="s">
        <v>331</v>
      </c>
      <c r="G195" s="157">
        <f t="shared" ref="G195:G196" si="143">+IF(G$2&lt;&gt;0,1/COUNTA(G$2:M$2),0)</f>
        <v>0.14285714285714285</v>
      </c>
      <c r="H195" s="157">
        <f t="shared" ref="H195:H196" si="144">+IF(H$2&lt;&gt;0,1/COUNTA(H$2:N$2),0)</f>
        <v>0.14285714285714285</v>
      </c>
      <c r="I195" s="157">
        <f t="shared" ref="I195:I196" si="145">+IF(I$2&lt;&gt;0,1/COUNTA(I$2:O$2),0)</f>
        <v>0.14285714285714285</v>
      </c>
      <c r="J195" s="157">
        <f t="shared" ref="J195:J196" si="146">+IF(J$2&lt;&gt;0,1/COUNTA(J$2:P$2),0)</f>
        <v>0.14285714285714285</v>
      </c>
      <c r="K195" s="157">
        <f t="shared" ref="K195:K196" si="147">+IF(K$2&lt;&gt;0,1/COUNTA(K$2:Q$2),0)</f>
        <v>0</v>
      </c>
      <c r="L195" s="157">
        <f t="shared" ref="L195:L196" si="148">+IF(L$2&lt;&gt;0,1/COUNTA(L$2:R$2),0)</f>
        <v>0</v>
      </c>
      <c r="M195" s="157">
        <f t="shared" ref="M195:M196" si="149">+IF(M$2&lt;&gt;0,1/COUNTA(M$2:S$2),0)</f>
        <v>0</v>
      </c>
      <c r="N195" s="157">
        <f t="shared" ref="N195:N196" si="150">+IF(N$2&lt;&gt;0,1/COUNTA(N$2:T$2),0)</f>
        <v>0</v>
      </c>
      <c r="O195" s="157">
        <f t="shared" ref="O195:O196" si="151">+IF(O$2&lt;&gt;0,1/COUNTA(O$2:U$2),0)</f>
        <v>0</v>
      </c>
      <c r="P195" s="157">
        <f t="shared" ref="P195:P196" si="152">+IF(P$2&lt;&gt;0,1/COUNTA(P$2:V$2),0)</f>
        <v>0</v>
      </c>
      <c r="Q195" s="157">
        <f t="shared" ref="Q195:Q196" si="153">+IF(Q$2&lt;&gt;0,1/COUNTA(Q$2:W$2),0)</f>
        <v>0</v>
      </c>
      <c r="R195" s="157">
        <f t="shared" ref="R195:R196" si="154">+IF(R$2&lt;&gt;0,1/COUNTA(R$2:X$2),0)</f>
        <v>0</v>
      </c>
      <c r="S195" s="157">
        <f t="shared" ref="S195:S196" si="155">+IF(S$2&lt;&gt;0,1/COUNTA(S$2:Y$2),0)</f>
        <v>0</v>
      </c>
      <c r="T195" s="157">
        <f t="shared" ref="T195:T196" si="156">+IF(T$2&lt;&gt;0,1/COUNTA(T$2:Z$2),0)</f>
        <v>0</v>
      </c>
      <c r="U195" s="157">
        <f t="shared" ref="U195:U196" si="157">+IF(U$2&lt;&gt;0,1/COUNTA(U$2:AA$2),0)</f>
        <v>0</v>
      </c>
      <c r="V195" s="157">
        <f t="shared" ref="V195:V196" si="158">+IF(V$2&lt;&gt;0,1/COUNTA(V$2:AB$2),0)</f>
        <v>0</v>
      </c>
      <c r="W195" s="157">
        <f t="shared" ref="W195:W196" si="159">+IF(W$2&lt;&gt;0,1/COUNTA(W$2:AC$2),0)</f>
        <v>0</v>
      </c>
      <c r="X195" s="157">
        <f t="shared" ref="X195:X196" si="160">+IF(X$2&lt;&gt;0,1/COUNTA(X$2:AD$2),0)</f>
        <v>0</v>
      </c>
      <c r="Y195" s="157">
        <f t="shared" ref="Y195:Y196" si="161">+IF(Y$2&lt;&gt;0,1/COUNTA(Y$2:AE$2),0)</f>
        <v>0</v>
      </c>
      <c r="Z195" s="157">
        <f t="shared" ref="Z195:Z196" si="162">+IF(Z$2&lt;&gt;0,1/COUNTA(Z$2:AF$2),0)</f>
        <v>0</v>
      </c>
      <c r="AA195" s="157">
        <f t="shared" ref="AA195:AA196" si="163">+IF(AA$2&lt;&gt;0,1/COUNTA(AA$2:AG$2),0)</f>
        <v>0</v>
      </c>
      <c r="AB195" s="157">
        <f t="shared" ref="AB195:AB196" si="164">+IF(AB$2&lt;&gt;0,1/COUNTA(AB$2:AH$2),0)</f>
        <v>0</v>
      </c>
      <c r="AC195" s="157">
        <f t="shared" ref="AC195:AC196" si="165">+IF(AC$2&lt;&gt;0,1/COUNTA(AC$2:AI$2),0)</f>
        <v>0</v>
      </c>
      <c r="AD195" s="157">
        <f t="shared" ref="AD195:AD196" si="166">+IF(AD$2&lt;&gt;0,1/COUNTA(AD$2:AJ$2),0)</f>
        <v>0</v>
      </c>
      <c r="AE195" s="157">
        <f t="shared" ref="AE195:AE196" si="167">+IF(AE$2&lt;&gt;0,1/COUNTA(AE$2:AK$2),0)</f>
        <v>0</v>
      </c>
      <c r="AF195" s="157">
        <f t="shared" ref="AF195:AF196" si="168">+IF(AF$2&lt;&gt;0,1/COUNTA(AF$2:AL$2),0)</f>
        <v>0</v>
      </c>
      <c r="AG195" s="157">
        <f t="shared" ref="AG195:AG196" si="169">+IF(AG$2&lt;&gt;0,1/COUNTA(AG$2:AM$2),0)</f>
        <v>0</v>
      </c>
      <c r="AH195" s="157">
        <f t="shared" ref="AH195:AH196" si="170">+IF(AH$2&lt;&gt;0,1/COUNTA(AH$2:AN$2),0)</f>
        <v>0</v>
      </c>
      <c r="AI195" s="157">
        <f t="shared" ref="AI195:AI196" si="171">+IF(AI$2&lt;&gt;0,1/COUNTA(AI$2:AO$2),0)</f>
        <v>0</v>
      </c>
      <c r="AJ195" s="157">
        <f t="shared" ref="AJ195:AJ196" si="172">+IF(AJ$2&lt;&gt;0,1/COUNTA(AJ$2:AP$2),0)</f>
        <v>0</v>
      </c>
    </row>
    <row r="196" spans="1:36" ht="16.5" x14ac:dyDescent="0.25">
      <c r="A196" s="157">
        <f t="shared" si="114"/>
        <v>1.2400000000000002</v>
      </c>
      <c r="B196" s="153">
        <f t="shared" si="124"/>
        <v>148</v>
      </c>
      <c r="C196" s="155" t="s">
        <v>478</v>
      </c>
      <c r="D196" s="156" t="s">
        <v>477</v>
      </c>
      <c r="E196" s="157">
        <f t="shared" si="142"/>
        <v>1</v>
      </c>
      <c r="F196" s="314" t="s">
        <v>101</v>
      </c>
      <c r="G196" s="157">
        <f t="shared" si="143"/>
        <v>0.14285714285714285</v>
      </c>
      <c r="H196" s="157">
        <f t="shared" si="144"/>
        <v>0.14285714285714285</v>
      </c>
      <c r="I196" s="157">
        <f t="shared" si="145"/>
        <v>0.14285714285714285</v>
      </c>
      <c r="J196" s="157">
        <f t="shared" si="146"/>
        <v>0.14285714285714285</v>
      </c>
      <c r="K196" s="157">
        <f t="shared" si="147"/>
        <v>0</v>
      </c>
      <c r="L196" s="157">
        <f t="shared" si="148"/>
        <v>0</v>
      </c>
      <c r="M196" s="157">
        <f t="shared" si="149"/>
        <v>0</v>
      </c>
      <c r="N196" s="157">
        <f t="shared" si="150"/>
        <v>0</v>
      </c>
      <c r="O196" s="157">
        <f t="shared" si="151"/>
        <v>0</v>
      </c>
      <c r="P196" s="157">
        <f t="shared" si="152"/>
        <v>0</v>
      </c>
      <c r="Q196" s="157">
        <f t="shared" si="153"/>
        <v>0</v>
      </c>
      <c r="R196" s="157">
        <f t="shared" si="154"/>
        <v>0</v>
      </c>
      <c r="S196" s="157">
        <f t="shared" si="155"/>
        <v>0</v>
      </c>
      <c r="T196" s="157">
        <f t="shared" si="156"/>
        <v>0</v>
      </c>
      <c r="U196" s="157">
        <f t="shared" si="157"/>
        <v>0</v>
      </c>
      <c r="V196" s="157">
        <f t="shared" si="158"/>
        <v>0</v>
      </c>
      <c r="W196" s="157">
        <f t="shared" si="159"/>
        <v>0</v>
      </c>
      <c r="X196" s="157">
        <f t="shared" si="160"/>
        <v>0</v>
      </c>
      <c r="Y196" s="157">
        <f t="shared" si="161"/>
        <v>0</v>
      </c>
      <c r="Z196" s="157">
        <f t="shared" si="162"/>
        <v>0</v>
      </c>
      <c r="AA196" s="157">
        <f t="shared" si="163"/>
        <v>0</v>
      </c>
      <c r="AB196" s="157">
        <f t="shared" si="164"/>
        <v>0</v>
      </c>
      <c r="AC196" s="157">
        <f t="shared" si="165"/>
        <v>0</v>
      </c>
      <c r="AD196" s="157">
        <f t="shared" si="166"/>
        <v>0</v>
      </c>
      <c r="AE196" s="157">
        <f t="shared" si="167"/>
        <v>0</v>
      </c>
      <c r="AF196" s="157">
        <f t="shared" si="168"/>
        <v>0</v>
      </c>
      <c r="AG196" s="157">
        <f t="shared" si="169"/>
        <v>0</v>
      </c>
      <c r="AH196" s="157">
        <f t="shared" si="170"/>
        <v>0</v>
      </c>
      <c r="AI196" s="157">
        <f t="shared" si="171"/>
        <v>0</v>
      </c>
      <c r="AJ196" s="157">
        <f t="shared" si="172"/>
        <v>0</v>
      </c>
    </row>
    <row r="197" spans="1:36" ht="16.5" x14ac:dyDescent="0.25">
      <c r="A197" s="157">
        <f t="shared" si="114"/>
        <v>1.2500000000000002</v>
      </c>
      <c r="B197" s="153">
        <f t="shared" si="124"/>
        <v>149</v>
      </c>
      <c r="C197" s="155" t="s">
        <v>479</v>
      </c>
      <c r="D197" s="156" t="s">
        <v>364</v>
      </c>
      <c r="E197" s="157">
        <f t="shared" si="112"/>
        <v>1</v>
      </c>
      <c r="F197" s="314" t="s">
        <v>331</v>
      </c>
      <c r="G197" s="157">
        <f t="shared" ref="G197:P198" si="173">+IF($F197=G$21,G$152,0)</f>
        <v>0</v>
      </c>
      <c r="H197" s="157">
        <f t="shared" si="173"/>
        <v>0</v>
      </c>
      <c r="I197" s="157">
        <f t="shared" si="173"/>
        <v>0</v>
      </c>
      <c r="J197" s="157">
        <f t="shared" si="173"/>
        <v>1</v>
      </c>
      <c r="K197" s="157">
        <f t="shared" si="173"/>
        <v>0</v>
      </c>
      <c r="L197" s="157">
        <f t="shared" si="173"/>
        <v>0</v>
      </c>
      <c r="M197" s="157">
        <f t="shared" si="173"/>
        <v>0</v>
      </c>
      <c r="N197" s="157">
        <f t="shared" si="173"/>
        <v>0</v>
      </c>
      <c r="O197" s="157">
        <f t="shared" si="173"/>
        <v>0</v>
      </c>
      <c r="P197" s="157">
        <f t="shared" si="173"/>
        <v>0</v>
      </c>
      <c r="Q197" s="157">
        <f t="shared" ref="Q197:Z198" si="174">+IF($F197=Q$21,Q$152,0)</f>
        <v>0</v>
      </c>
      <c r="R197" s="157">
        <f t="shared" si="174"/>
        <v>0</v>
      </c>
      <c r="S197" s="157">
        <f t="shared" si="174"/>
        <v>0</v>
      </c>
      <c r="T197" s="157">
        <f t="shared" si="174"/>
        <v>0</v>
      </c>
      <c r="U197" s="157">
        <f t="shared" si="174"/>
        <v>0</v>
      </c>
      <c r="V197" s="157">
        <f t="shared" si="174"/>
        <v>0</v>
      </c>
      <c r="W197" s="157">
        <f t="shared" si="174"/>
        <v>0</v>
      </c>
      <c r="X197" s="157">
        <f t="shared" si="174"/>
        <v>0</v>
      </c>
      <c r="Y197" s="157">
        <f t="shared" si="174"/>
        <v>0</v>
      </c>
      <c r="Z197" s="157">
        <f t="shared" si="174"/>
        <v>0</v>
      </c>
      <c r="AA197" s="157">
        <f t="shared" ref="AA197:AJ198" si="175">+IF($F197=AA$21,AA$152,0)</f>
        <v>0</v>
      </c>
      <c r="AB197" s="157">
        <f t="shared" si="175"/>
        <v>0</v>
      </c>
      <c r="AC197" s="157">
        <f t="shared" si="175"/>
        <v>0</v>
      </c>
      <c r="AD197" s="157">
        <f t="shared" si="175"/>
        <v>0</v>
      </c>
      <c r="AE197" s="157">
        <f t="shared" si="175"/>
        <v>0</v>
      </c>
      <c r="AF197" s="157">
        <f t="shared" si="175"/>
        <v>0</v>
      </c>
      <c r="AG197" s="157">
        <f t="shared" si="175"/>
        <v>0</v>
      </c>
      <c r="AH197" s="157">
        <f t="shared" si="175"/>
        <v>0</v>
      </c>
      <c r="AI197" s="157">
        <f t="shared" si="175"/>
        <v>0</v>
      </c>
      <c r="AJ197" s="157">
        <f t="shared" si="175"/>
        <v>0</v>
      </c>
    </row>
    <row r="198" spans="1:36" ht="16.5" x14ac:dyDescent="0.25">
      <c r="A198" s="157">
        <f t="shared" si="114"/>
        <v>1.2600000000000002</v>
      </c>
      <c r="B198" s="153">
        <f t="shared" si="124"/>
        <v>150</v>
      </c>
      <c r="C198" s="155" t="s">
        <v>480</v>
      </c>
      <c r="D198" s="156" t="s">
        <v>364</v>
      </c>
      <c r="E198" s="157">
        <f t="shared" si="112"/>
        <v>0</v>
      </c>
      <c r="F198" s="314" t="s">
        <v>101</v>
      </c>
      <c r="G198" s="157">
        <f t="shared" si="173"/>
        <v>0</v>
      </c>
      <c r="H198" s="157">
        <f t="shared" si="173"/>
        <v>0</v>
      </c>
      <c r="I198" s="157">
        <f t="shared" si="173"/>
        <v>0</v>
      </c>
      <c r="J198" s="157">
        <f t="shared" si="173"/>
        <v>0</v>
      </c>
      <c r="K198" s="157">
        <f t="shared" si="173"/>
        <v>0</v>
      </c>
      <c r="L198" s="157">
        <f t="shared" si="173"/>
        <v>0</v>
      </c>
      <c r="M198" s="157">
        <f t="shared" si="173"/>
        <v>0</v>
      </c>
      <c r="N198" s="157">
        <f t="shared" si="173"/>
        <v>0</v>
      </c>
      <c r="O198" s="157">
        <f t="shared" si="173"/>
        <v>0</v>
      </c>
      <c r="P198" s="157">
        <f t="shared" si="173"/>
        <v>0</v>
      </c>
      <c r="Q198" s="157">
        <f t="shared" si="174"/>
        <v>0</v>
      </c>
      <c r="R198" s="157">
        <f t="shared" si="174"/>
        <v>0</v>
      </c>
      <c r="S198" s="157">
        <f t="shared" si="174"/>
        <v>0</v>
      </c>
      <c r="T198" s="157">
        <f t="shared" si="174"/>
        <v>0</v>
      </c>
      <c r="U198" s="157">
        <f t="shared" si="174"/>
        <v>0</v>
      </c>
      <c r="V198" s="157">
        <f t="shared" si="174"/>
        <v>0</v>
      </c>
      <c r="W198" s="157">
        <f t="shared" si="174"/>
        <v>0</v>
      </c>
      <c r="X198" s="157">
        <f t="shared" si="174"/>
        <v>0</v>
      </c>
      <c r="Y198" s="157">
        <f t="shared" si="174"/>
        <v>0</v>
      </c>
      <c r="Z198" s="157">
        <f t="shared" si="174"/>
        <v>0</v>
      </c>
      <c r="AA198" s="157">
        <f t="shared" si="175"/>
        <v>0</v>
      </c>
      <c r="AB198" s="157">
        <f t="shared" si="175"/>
        <v>0</v>
      </c>
      <c r="AC198" s="157">
        <f t="shared" si="175"/>
        <v>0</v>
      </c>
      <c r="AD198" s="157">
        <f t="shared" si="175"/>
        <v>0</v>
      </c>
      <c r="AE198" s="157">
        <f t="shared" si="175"/>
        <v>0</v>
      </c>
      <c r="AF198" s="157">
        <f t="shared" si="175"/>
        <v>0</v>
      </c>
      <c r="AG198" s="157">
        <f t="shared" si="175"/>
        <v>0</v>
      </c>
      <c r="AH198" s="157">
        <f t="shared" si="175"/>
        <v>0</v>
      </c>
      <c r="AI198" s="157">
        <f t="shared" si="175"/>
        <v>0</v>
      </c>
      <c r="AJ198" s="157">
        <f t="shared" si="175"/>
        <v>0</v>
      </c>
    </row>
    <row r="199" spans="1:36" ht="16.5" x14ac:dyDescent="0.25">
      <c r="A199" s="157">
        <f t="shared" si="114"/>
        <v>1.2700000000000002</v>
      </c>
      <c r="B199" s="153">
        <f t="shared" si="124"/>
        <v>151</v>
      </c>
      <c r="C199" s="155" t="s">
        <v>481</v>
      </c>
      <c r="D199" s="156" t="s">
        <v>364</v>
      </c>
      <c r="E199" s="157">
        <f t="shared" si="112"/>
        <v>0</v>
      </c>
      <c r="F199" s="314" t="s">
        <v>331</v>
      </c>
      <c r="G199" s="157">
        <f t="shared" ref="G199:AJ199" si="176">+IF($F199=G$21,G$153+G$155,0)</f>
        <v>0</v>
      </c>
      <c r="H199" s="157">
        <f t="shared" si="176"/>
        <v>0</v>
      </c>
      <c r="I199" s="157">
        <f t="shared" si="176"/>
        <v>0</v>
      </c>
      <c r="J199" s="157">
        <f t="shared" si="176"/>
        <v>0</v>
      </c>
      <c r="K199" s="157">
        <f t="shared" si="176"/>
        <v>0</v>
      </c>
      <c r="L199" s="157">
        <f t="shared" si="176"/>
        <v>0</v>
      </c>
      <c r="M199" s="157">
        <f t="shared" si="176"/>
        <v>0</v>
      </c>
      <c r="N199" s="157">
        <f t="shared" si="176"/>
        <v>0</v>
      </c>
      <c r="O199" s="157">
        <f t="shared" si="176"/>
        <v>0</v>
      </c>
      <c r="P199" s="157">
        <f t="shared" si="176"/>
        <v>0</v>
      </c>
      <c r="Q199" s="157">
        <f t="shared" si="176"/>
        <v>0</v>
      </c>
      <c r="R199" s="157">
        <f t="shared" si="176"/>
        <v>0</v>
      </c>
      <c r="S199" s="157">
        <f t="shared" si="176"/>
        <v>0</v>
      </c>
      <c r="T199" s="157">
        <f t="shared" si="176"/>
        <v>0</v>
      </c>
      <c r="U199" s="157">
        <f t="shared" si="176"/>
        <v>0</v>
      </c>
      <c r="V199" s="157">
        <f t="shared" si="176"/>
        <v>0</v>
      </c>
      <c r="W199" s="157">
        <f t="shared" si="176"/>
        <v>0</v>
      </c>
      <c r="X199" s="157">
        <f t="shared" si="176"/>
        <v>0</v>
      </c>
      <c r="Y199" s="157">
        <f t="shared" si="176"/>
        <v>0</v>
      </c>
      <c r="Z199" s="157">
        <f t="shared" si="176"/>
        <v>0</v>
      </c>
      <c r="AA199" s="157">
        <f t="shared" si="176"/>
        <v>0</v>
      </c>
      <c r="AB199" s="157">
        <f t="shared" si="176"/>
        <v>0</v>
      </c>
      <c r="AC199" s="157">
        <f t="shared" si="176"/>
        <v>0</v>
      </c>
      <c r="AD199" s="157">
        <f t="shared" si="176"/>
        <v>0</v>
      </c>
      <c r="AE199" s="157">
        <f t="shared" si="176"/>
        <v>0</v>
      </c>
      <c r="AF199" s="157">
        <f t="shared" si="176"/>
        <v>0</v>
      </c>
      <c r="AG199" s="157">
        <f t="shared" si="176"/>
        <v>0</v>
      </c>
      <c r="AH199" s="157">
        <f t="shared" si="176"/>
        <v>0</v>
      </c>
      <c r="AI199" s="157">
        <f t="shared" si="176"/>
        <v>0</v>
      </c>
      <c r="AJ199" s="157">
        <f t="shared" si="176"/>
        <v>0</v>
      </c>
    </row>
    <row r="200" spans="1:36" ht="16.5" x14ac:dyDescent="0.25">
      <c r="A200" s="157">
        <f t="shared" si="114"/>
        <v>1.2800000000000002</v>
      </c>
      <c r="B200" s="153">
        <f t="shared" si="124"/>
        <v>152</v>
      </c>
      <c r="C200" s="155" t="s">
        <v>482</v>
      </c>
      <c r="D200" s="156" t="s">
        <v>364</v>
      </c>
      <c r="E200" s="157">
        <f t="shared" si="112"/>
        <v>0</v>
      </c>
      <c r="F200" s="314" t="s">
        <v>331</v>
      </c>
      <c r="G200" s="157">
        <f t="shared" ref="G200:AJ200" si="177">+IF($F200=G$21,G$154,0)</f>
        <v>0</v>
      </c>
      <c r="H200" s="157">
        <f t="shared" si="177"/>
        <v>0</v>
      </c>
      <c r="I200" s="157">
        <f t="shared" si="177"/>
        <v>0</v>
      </c>
      <c r="J200" s="157">
        <f t="shared" si="177"/>
        <v>0</v>
      </c>
      <c r="K200" s="157">
        <f t="shared" si="177"/>
        <v>0</v>
      </c>
      <c r="L200" s="157">
        <f t="shared" si="177"/>
        <v>0</v>
      </c>
      <c r="M200" s="157">
        <f t="shared" si="177"/>
        <v>0</v>
      </c>
      <c r="N200" s="157">
        <f t="shared" si="177"/>
        <v>0</v>
      </c>
      <c r="O200" s="157">
        <f t="shared" si="177"/>
        <v>0</v>
      </c>
      <c r="P200" s="157">
        <f t="shared" si="177"/>
        <v>0</v>
      </c>
      <c r="Q200" s="157">
        <f t="shared" si="177"/>
        <v>0</v>
      </c>
      <c r="R200" s="157">
        <f t="shared" si="177"/>
        <v>0</v>
      </c>
      <c r="S200" s="157">
        <f t="shared" si="177"/>
        <v>0</v>
      </c>
      <c r="T200" s="157">
        <f t="shared" si="177"/>
        <v>0</v>
      </c>
      <c r="U200" s="157">
        <f t="shared" si="177"/>
        <v>0</v>
      </c>
      <c r="V200" s="157">
        <f t="shared" si="177"/>
        <v>0</v>
      </c>
      <c r="W200" s="157">
        <f t="shared" si="177"/>
        <v>0</v>
      </c>
      <c r="X200" s="157">
        <f t="shared" si="177"/>
        <v>0</v>
      </c>
      <c r="Y200" s="157">
        <f t="shared" si="177"/>
        <v>0</v>
      </c>
      <c r="Z200" s="157">
        <f t="shared" si="177"/>
        <v>0</v>
      </c>
      <c r="AA200" s="157">
        <f t="shared" si="177"/>
        <v>0</v>
      </c>
      <c r="AB200" s="157">
        <f t="shared" si="177"/>
        <v>0</v>
      </c>
      <c r="AC200" s="157">
        <f t="shared" si="177"/>
        <v>0</v>
      </c>
      <c r="AD200" s="157">
        <f t="shared" si="177"/>
        <v>0</v>
      </c>
      <c r="AE200" s="157">
        <f t="shared" si="177"/>
        <v>0</v>
      </c>
      <c r="AF200" s="157">
        <f t="shared" si="177"/>
        <v>0</v>
      </c>
      <c r="AG200" s="157">
        <f t="shared" si="177"/>
        <v>0</v>
      </c>
      <c r="AH200" s="157">
        <f t="shared" si="177"/>
        <v>0</v>
      </c>
      <c r="AI200" s="157">
        <f t="shared" si="177"/>
        <v>0</v>
      </c>
      <c r="AJ200" s="157">
        <f t="shared" si="177"/>
        <v>0</v>
      </c>
    </row>
    <row r="201" spans="1:36" ht="16.5" x14ac:dyDescent="0.25">
      <c r="A201" s="157">
        <f t="shared" si="114"/>
        <v>1.2900000000000003</v>
      </c>
      <c r="B201" s="153">
        <f t="shared" si="124"/>
        <v>153</v>
      </c>
      <c r="C201" s="155" t="s">
        <v>483</v>
      </c>
      <c r="D201" s="156" t="s">
        <v>364</v>
      </c>
      <c r="E201" s="157">
        <f t="shared" si="112"/>
        <v>0</v>
      </c>
      <c r="F201" s="314" t="s">
        <v>331</v>
      </c>
      <c r="G201" s="157">
        <f>+IF($F201=G$21,G$72+G$71,0)</f>
        <v>0</v>
      </c>
      <c r="H201" s="157">
        <f t="shared" ref="H201:AJ201" si="178">+IF($F201=H$21,H$72+H$71,0)</f>
        <v>0</v>
      </c>
      <c r="I201" s="157">
        <f t="shared" si="178"/>
        <v>0</v>
      </c>
      <c r="J201" s="157">
        <f t="shared" si="178"/>
        <v>0</v>
      </c>
      <c r="K201" s="157">
        <f t="shared" si="178"/>
        <v>0</v>
      </c>
      <c r="L201" s="157">
        <f t="shared" si="178"/>
        <v>0</v>
      </c>
      <c r="M201" s="157">
        <f t="shared" si="178"/>
        <v>0</v>
      </c>
      <c r="N201" s="157">
        <f t="shared" si="178"/>
        <v>0</v>
      </c>
      <c r="O201" s="157">
        <f t="shared" si="178"/>
        <v>0</v>
      </c>
      <c r="P201" s="157">
        <f t="shared" si="178"/>
        <v>0</v>
      </c>
      <c r="Q201" s="157">
        <f t="shared" si="178"/>
        <v>0</v>
      </c>
      <c r="R201" s="157">
        <f t="shared" si="178"/>
        <v>0</v>
      </c>
      <c r="S201" s="157">
        <f t="shared" si="178"/>
        <v>0</v>
      </c>
      <c r="T201" s="157">
        <f t="shared" si="178"/>
        <v>0</v>
      </c>
      <c r="U201" s="157">
        <f t="shared" si="178"/>
        <v>0</v>
      </c>
      <c r="V201" s="157">
        <f t="shared" si="178"/>
        <v>0</v>
      </c>
      <c r="W201" s="157">
        <f t="shared" si="178"/>
        <v>0</v>
      </c>
      <c r="X201" s="157">
        <f t="shared" si="178"/>
        <v>0</v>
      </c>
      <c r="Y201" s="157">
        <f t="shared" si="178"/>
        <v>0</v>
      </c>
      <c r="Z201" s="157">
        <f t="shared" si="178"/>
        <v>0</v>
      </c>
      <c r="AA201" s="157">
        <f t="shared" si="178"/>
        <v>0</v>
      </c>
      <c r="AB201" s="157">
        <f t="shared" si="178"/>
        <v>0</v>
      </c>
      <c r="AC201" s="157">
        <f t="shared" si="178"/>
        <v>0</v>
      </c>
      <c r="AD201" s="157">
        <f t="shared" si="178"/>
        <v>0</v>
      </c>
      <c r="AE201" s="157">
        <f t="shared" si="178"/>
        <v>0</v>
      </c>
      <c r="AF201" s="157">
        <f t="shared" si="178"/>
        <v>0</v>
      </c>
      <c r="AG201" s="157">
        <f t="shared" si="178"/>
        <v>0</v>
      </c>
      <c r="AH201" s="157">
        <f t="shared" si="178"/>
        <v>0</v>
      </c>
      <c r="AI201" s="157">
        <f t="shared" si="178"/>
        <v>0</v>
      </c>
      <c r="AJ201" s="157">
        <f t="shared" si="178"/>
        <v>0</v>
      </c>
    </row>
    <row r="202" spans="1:36" ht="16.5" x14ac:dyDescent="0.25">
      <c r="A202" s="157">
        <f t="shared" si="114"/>
        <v>1.3000000000000003</v>
      </c>
      <c r="B202" s="153">
        <f t="shared" si="124"/>
        <v>154</v>
      </c>
      <c r="C202" s="155" t="s">
        <v>484</v>
      </c>
      <c r="D202" s="156" t="s">
        <v>364</v>
      </c>
      <c r="E202" s="157">
        <f t="shared" si="112"/>
        <v>0</v>
      </c>
      <c r="F202" s="314" t="s">
        <v>331</v>
      </c>
      <c r="G202" s="157">
        <f>+IF($F202=G$21,G$73,0)</f>
        <v>0</v>
      </c>
      <c r="H202" s="157">
        <f t="shared" ref="H202:AJ202" si="179">+IF($F202=H$21,H$73,0)</f>
        <v>0</v>
      </c>
      <c r="I202" s="157">
        <f t="shared" si="179"/>
        <v>0</v>
      </c>
      <c r="J202" s="157">
        <f t="shared" si="179"/>
        <v>0</v>
      </c>
      <c r="K202" s="157">
        <f t="shared" si="179"/>
        <v>0</v>
      </c>
      <c r="L202" s="157">
        <f t="shared" si="179"/>
        <v>0</v>
      </c>
      <c r="M202" s="157">
        <f t="shared" si="179"/>
        <v>0</v>
      </c>
      <c r="N202" s="157">
        <f t="shared" si="179"/>
        <v>0</v>
      </c>
      <c r="O202" s="157">
        <f t="shared" si="179"/>
        <v>0</v>
      </c>
      <c r="P202" s="157">
        <f t="shared" si="179"/>
        <v>0</v>
      </c>
      <c r="Q202" s="157">
        <f t="shared" si="179"/>
        <v>0</v>
      </c>
      <c r="R202" s="157">
        <f t="shared" si="179"/>
        <v>0</v>
      </c>
      <c r="S202" s="157">
        <f t="shared" si="179"/>
        <v>0</v>
      </c>
      <c r="T202" s="157">
        <f t="shared" si="179"/>
        <v>0</v>
      </c>
      <c r="U202" s="157">
        <f t="shared" si="179"/>
        <v>0</v>
      </c>
      <c r="V202" s="157">
        <f t="shared" si="179"/>
        <v>0</v>
      </c>
      <c r="W202" s="157">
        <f t="shared" si="179"/>
        <v>0</v>
      </c>
      <c r="X202" s="157">
        <f t="shared" si="179"/>
        <v>0</v>
      </c>
      <c r="Y202" s="157">
        <f t="shared" si="179"/>
        <v>0</v>
      </c>
      <c r="Z202" s="157">
        <f t="shared" si="179"/>
        <v>0</v>
      </c>
      <c r="AA202" s="157">
        <f t="shared" si="179"/>
        <v>0</v>
      </c>
      <c r="AB202" s="157">
        <f t="shared" si="179"/>
        <v>0</v>
      </c>
      <c r="AC202" s="157">
        <f t="shared" si="179"/>
        <v>0</v>
      </c>
      <c r="AD202" s="157">
        <f t="shared" si="179"/>
        <v>0</v>
      </c>
      <c r="AE202" s="157">
        <f t="shared" si="179"/>
        <v>0</v>
      </c>
      <c r="AF202" s="157">
        <f t="shared" si="179"/>
        <v>0</v>
      </c>
      <c r="AG202" s="157">
        <f t="shared" si="179"/>
        <v>0</v>
      </c>
      <c r="AH202" s="157">
        <f t="shared" si="179"/>
        <v>0</v>
      </c>
      <c r="AI202" s="157">
        <f t="shared" si="179"/>
        <v>0</v>
      </c>
      <c r="AJ202" s="157">
        <f t="shared" si="179"/>
        <v>0</v>
      </c>
    </row>
    <row r="203" spans="1:36" s="188" customFormat="1" ht="16.5" x14ac:dyDescent="0.25">
      <c r="A203" s="160">
        <f t="shared" si="114"/>
        <v>1.3100000000000003</v>
      </c>
      <c r="B203" s="161">
        <f t="shared" si="124"/>
        <v>155</v>
      </c>
      <c r="C203" s="162" t="s">
        <v>551</v>
      </c>
      <c r="D203" s="164" t="s">
        <v>364</v>
      </c>
      <c r="E203" s="160">
        <f t="shared" si="112"/>
        <v>0</v>
      </c>
      <c r="F203" s="314" t="s">
        <v>101</v>
      </c>
      <c r="G203" s="160">
        <f>+IF($F203=G$21,G$67,0)</f>
        <v>0</v>
      </c>
      <c r="H203" s="160">
        <f t="shared" ref="H203:AJ203" si="180">+IF($F203=H$21,H$67,0)</f>
        <v>0</v>
      </c>
      <c r="I203" s="160">
        <f t="shared" si="180"/>
        <v>0</v>
      </c>
      <c r="J203" s="160">
        <f t="shared" si="180"/>
        <v>0</v>
      </c>
      <c r="K203" s="160">
        <f t="shared" si="180"/>
        <v>0</v>
      </c>
      <c r="L203" s="160">
        <f t="shared" si="180"/>
        <v>0</v>
      </c>
      <c r="M203" s="160">
        <f t="shared" si="180"/>
        <v>0</v>
      </c>
      <c r="N203" s="160">
        <f t="shared" si="180"/>
        <v>0</v>
      </c>
      <c r="O203" s="160">
        <f t="shared" si="180"/>
        <v>0</v>
      </c>
      <c r="P203" s="160">
        <f t="shared" si="180"/>
        <v>0</v>
      </c>
      <c r="Q203" s="160">
        <f t="shared" si="180"/>
        <v>0</v>
      </c>
      <c r="R203" s="160">
        <f t="shared" si="180"/>
        <v>0</v>
      </c>
      <c r="S203" s="160">
        <f t="shared" si="180"/>
        <v>0</v>
      </c>
      <c r="T203" s="160">
        <f t="shared" si="180"/>
        <v>0</v>
      </c>
      <c r="U203" s="160">
        <f t="shared" si="180"/>
        <v>0</v>
      </c>
      <c r="V203" s="160">
        <f t="shared" si="180"/>
        <v>0</v>
      </c>
      <c r="W203" s="160">
        <f t="shared" si="180"/>
        <v>0</v>
      </c>
      <c r="X203" s="160">
        <f t="shared" si="180"/>
        <v>0</v>
      </c>
      <c r="Y203" s="160">
        <f t="shared" si="180"/>
        <v>0</v>
      </c>
      <c r="Z203" s="160">
        <f t="shared" si="180"/>
        <v>0</v>
      </c>
      <c r="AA203" s="160">
        <f t="shared" si="180"/>
        <v>0</v>
      </c>
      <c r="AB203" s="160">
        <f t="shared" si="180"/>
        <v>0</v>
      </c>
      <c r="AC203" s="160">
        <f t="shared" si="180"/>
        <v>0</v>
      </c>
      <c r="AD203" s="160">
        <f t="shared" si="180"/>
        <v>0</v>
      </c>
      <c r="AE203" s="160">
        <f t="shared" si="180"/>
        <v>0</v>
      </c>
      <c r="AF203" s="160">
        <f t="shared" si="180"/>
        <v>0</v>
      </c>
      <c r="AG203" s="160">
        <f t="shared" si="180"/>
        <v>0</v>
      </c>
      <c r="AH203" s="160">
        <f t="shared" si="180"/>
        <v>0</v>
      </c>
      <c r="AI203" s="160">
        <f t="shared" si="180"/>
        <v>0</v>
      </c>
      <c r="AJ203" s="160">
        <f t="shared" si="180"/>
        <v>0</v>
      </c>
    </row>
    <row r="204" spans="1:36" s="188" customFormat="1" ht="16.5" x14ac:dyDescent="0.25">
      <c r="A204" s="160">
        <f t="shared" si="114"/>
        <v>1.3200000000000003</v>
      </c>
      <c r="B204" s="161">
        <f t="shared" si="124"/>
        <v>156</v>
      </c>
      <c r="C204" s="162" t="s">
        <v>552</v>
      </c>
      <c r="D204" s="164" t="s">
        <v>364</v>
      </c>
      <c r="E204" s="160">
        <f t="shared" si="112"/>
        <v>0</v>
      </c>
      <c r="F204" s="314" t="s">
        <v>101</v>
      </c>
      <c r="G204" s="160">
        <f>+IF($F204=G$21,G$68,0)</f>
        <v>0</v>
      </c>
      <c r="H204" s="160">
        <f t="shared" ref="H204:AJ204" si="181">+IF($F204=H$21,H$68,0)</f>
        <v>0</v>
      </c>
      <c r="I204" s="160">
        <f t="shared" si="181"/>
        <v>0</v>
      </c>
      <c r="J204" s="160">
        <f t="shared" si="181"/>
        <v>0</v>
      </c>
      <c r="K204" s="160">
        <f t="shared" si="181"/>
        <v>0</v>
      </c>
      <c r="L204" s="160">
        <f t="shared" si="181"/>
        <v>0</v>
      </c>
      <c r="M204" s="160">
        <f t="shared" si="181"/>
        <v>0</v>
      </c>
      <c r="N204" s="160">
        <f t="shared" si="181"/>
        <v>0</v>
      </c>
      <c r="O204" s="160">
        <f t="shared" si="181"/>
        <v>0</v>
      </c>
      <c r="P204" s="160">
        <f t="shared" si="181"/>
        <v>0</v>
      </c>
      <c r="Q204" s="160">
        <f t="shared" si="181"/>
        <v>0</v>
      </c>
      <c r="R204" s="160">
        <f t="shared" si="181"/>
        <v>0</v>
      </c>
      <c r="S204" s="160">
        <f t="shared" si="181"/>
        <v>0</v>
      </c>
      <c r="T204" s="160">
        <f t="shared" si="181"/>
        <v>0</v>
      </c>
      <c r="U204" s="160">
        <f t="shared" si="181"/>
        <v>0</v>
      </c>
      <c r="V204" s="160">
        <f t="shared" si="181"/>
        <v>0</v>
      </c>
      <c r="W204" s="160">
        <f t="shared" si="181"/>
        <v>0</v>
      </c>
      <c r="X204" s="160">
        <f t="shared" si="181"/>
        <v>0</v>
      </c>
      <c r="Y204" s="160">
        <f t="shared" si="181"/>
        <v>0</v>
      </c>
      <c r="Z204" s="160">
        <f t="shared" si="181"/>
        <v>0</v>
      </c>
      <c r="AA204" s="160">
        <f t="shared" si="181"/>
        <v>0</v>
      </c>
      <c r="AB204" s="160">
        <f t="shared" si="181"/>
        <v>0</v>
      </c>
      <c r="AC204" s="160">
        <f t="shared" si="181"/>
        <v>0</v>
      </c>
      <c r="AD204" s="160">
        <f t="shared" si="181"/>
        <v>0</v>
      </c>
      <c r="AE204" s="160">
        <f t="shared" si="181"/>
        <v>0</v>
      </c>
      <c r="AF204" s="160">
        <f t="shared" si="181"/>
        <v>0</v>
      </c>
      <c r="AG204" s="160">
        <f t="shared" si="181"/>
        <v>0</v>
      </c>
      <c r="AH204" s="160">
        <f t="shared" si="181"/>
        <v>0</v>
      </c>
      <c r="AI204" s="160">
        <f t="shared" si="181"/>
        <v>0</v>
      </c>
      <c r="AJ204" s="160">
        <f t="shared" si="181"/>
        <v>0</v>
      </c>
    </row>
    <row r="205" spans="1:36" s="188" customFormat="1" ht="16.5" x14ac:dyDescent="0.25">
      <c r="A205" s="160">
        <f t="shared" si="114"/>
        <v>1.3300000000000003</v>
      </c>
      <c r="B205" s="161">
        <f t="shared" si="124"/>
        <v>157</v>
      </c>
      <c r="C205" s="163" t="s">
        <v>634</v>
      </c>
      <c r="D205" s="164" t="s">
        <v>364</v>
      </c>
      <c r="E205" s="160">
        <f t="shared" si="112"/>
        <v>0</v>
      </c>
      <c r="F205" s="314" t="s">
        <v>331</v>
      </c>
      <c r="G205" s="160">
        <f>+IF($F205=G$21,G$54,0)</f>
        <v>0</v>
      </c>
      <c r="H205" s="160">
        <f t="shared" ref="H205:AJ205" si="182">+IF($F205=H$21,H$54,0)</f>
        <v>0</v>
      </c>
      <c r="I205" s="160">
        <f t="shared" si="182"/>
        <v>0</v>
      </c>
      <c r="J205" s="160">
        <f t="shared" si="182"/>
        <v>0</v>
      </c>
      <c r="K205" s="160">
        <f t="shared" si="182"/>
        <v>0</v>
      </c>
      <c r="L205" s="160">
        <f t="shared" si="182"/>
        <v>0</v>
      </c>
      <c r="M205" s="160">
        <f t="shared" si="182"/>
        <v>0</v>
      </c>
      <c r="N205" s="160">
        <f t="shared" si="182"/>
        <v>0</v>
      </c>
      <c r="O205" s="160">
        <f t="shared" si="182"/>
        <v>0</v>
      </c>
      <c r="P205" s="160">
        <f t="shared" si="182"/>
        <v>0</v>
      </c>
      <c r="Q205" s="160">
        <f t="shared" si="182"/>
        <v>0</v>
      </c>
      <c r="R205" s="160">
        <f t="shared" si="182"/>
        <v>0</v>
      </c>
      <c r="S205" s="160">
        <f t="shared" si="182"/>
        <v>0</v>
      </c>
      <c r="T205" s="160">
        <f t="shared" si="182"/>
        <v>0</v>
      </c>
      <c r="U205" s="160">
        <f t="shared" si="182"/>
        <v>0</v>
      </c>
      <c r="V205" s="160">
        <f t="shared" si="182"/>
        <v>0</v>
      </c>
      <c r="W205" s="160">
        <f t="shared" si="182"/>
        <v>0</v>
      </c>
      <c r="X205" s="160">
        <f t="shared" si="182"/>
        <v>0</v>
      </c>
      <c r="Y205" s="160">
        <f t="shared" si="182"/>
        <v>0</v>
      </c>
      <c r="Z205" s="160">
        <f t="shared" si="182"/>
        <v>0</v>
      </c>
      <c r="AA205" s="160">
        <f t="shared" si="182"/>
        <v>0</v>
      </c>
      <c r="AB205" s="160">
        <f t="shared" si="182"/>
        <v>0</v>
      </c>
      <c r="AC205" s="160">
        <f t="shared" si="182"/>
        <v>0</v>
      </c>
      <c r="AD205" s="160">
        <f t="shared" si="182"/>
        <v>0</v>
      </c>
      <c r="AE205" s="160">
        <f t="shared" si="182"/>
        <v>0</v>
      </c>
      <c r="AF205" s="160">
        <f t="shared" si="182"/>
        <v>0</v>
      </c>
      <c r="AG205" s="160">
        <f t="shared" si="182"/>
        <v>0</v>
      </c>
      <c r="AH205" s="160">
        <f t="shared" si="182"/>
        <v>0</v>
      </c>
      <c r="AI205" s="160">
        <f t="shared" si="182"/>
        <v>0</v>
      </c>
      <c r="AJ205" s="160">
        <f t="shared" si="182"/>
        <v>0</v>
      </c>
    </row>
    <row r="206" spans="1:36" s="188" customFormat="1" ht="16.5" x14ac:dyDescent="0.25">
      <c r="A206" s="160">
        <f t="shared" si="114"/>
        <v>1.3400000000000003</v>
      </c>
      <c r="B206" s="161">
        <f t="shared" si="124"/>
        <v>158</v>
      </c>
      <c r="C206" s="163" t="s">
        <v>635</v>
      </c>
      <c r="D206" s="164" t="s">
        <v>364</v>
      </c>
      <c r="E206" s="160">
        <f t="shared" si="112"/>
        <v>0</v>
      </c>
      <c r="F206" s="314" t="s">
        <v>331</v>
      </c>
      <c r="G206" s="160">
        <f>+IF($F206=G$21,G$55,0)</f>
        <v>0</v>
      </c>
      <c r="H206" s="160">
        <f t="shared" ref="H206:AJ206" si="183">+IF($F206=H$21,H$55,0)</f>
        <v>0</v>
      </c>
      <c r="I206" s="160">
        <f t="shared" si="183"/>
        <v>0</v>
      </c>
      <c r="J206" s="160">
        <f t="shared" si="183"/>
        <v>0</v>
      </c>
      <c r="K206" s="160">
        <f t="shared" si="183"/>
        <v>0</v>
      </c>
      <c r="L206" s="160">
        <f t="shared" si="183"/>
        <v>0</v>
      </c>
      <c r="M206" s="160">
        <f t="shared" si="183"/>
        <v>0</v>
      </c>
      <c r="N206" s="160">
        <f t="shared" si="183"/>
        <v>0</v>
      </c>
      <c r="O206" s="160">
        <f t="shared" si="183"/>
        <v>0</v>
      </c>
      <c r="P206" s="160">
        <f t="shared" si="183"/>
        <v>0</v>
      </c>
      <c r="Q206" s="160">
        <f t="shared" si="183"/>
        <v>0</v>
      </c>
      <c r="R206" s="160">
        <f t="shared" si="183"/>
        <v>0</v>
      </c>
      <c r="S206" s="160">
        <f t="shared" si="183"/>
        <v>0</v>
      </c>
      <c r="T206" s="160">
        <f t="shared" si="183"/>
        <v>0</v>
      </c>
      <c r="U206" s="160">
        <f t="shared" si="183"/>
        <v>0</v>
      </c>
      <c r="V206" s="160">
        <f t="shared" si="183"/>
        <v>0</v>
      </c>
      <c r="W206" s="160">
        <f t="shared" si="183"/>
        <v>0</v>
      </c>
      <c r="X206" s="160">
        <f t="shared" si="183"/>
        <v>0</v>
      </c>
      <c r="Y206" s="160">
        <f t="shared" si="183"/>
        <v>0</v>
      </c>
      <c r="Z206" s="160">
        <f t="shared" si="183"/>
        <v>0</v>
      </c>
      <c r="AA206" s="160">
        <f t="shared" si="183"/>
        <v>0</v>
      </c>
      <c r="AB206" s="160">
        <f t="shared" si="183"/>
        <v>0</v>
      </c>
      <c r="AC206" s="160">
        <f t="shared" si="183"/>
        <v>0</v>
      </c>
      <c r="AD206" s="160">
        <f t="shared" si="183"/>
        <v>0</v>
      </c>
      <c r="AE206" s="160">
        <f t="shared" si="183"/>
        <v>0</v>
      </c>
      <c r="AF206" s="160">
        <f t="shared" si="183"/>
        <v>0</v>
      </c>
      <c r="AG206" s="160">
        <f t="shared" si="183"/>
        <v>0</v>
      </c>
      <c r="AH206" s="160">
        <f t="shared" si="183"/>
        <v>0</v>
      </c>
      <c r="AI206" s="160">
        <f t="shared" si="183"/>
        <v>0</v>
      </c>
      <c r="AJ206" s="160">
        <f t="shared" si="183"/>
        <v>0</v>
      </c>
    </row>
    <row r="207" spans="1:36" s="188" customFormat="1" ht="16.5" x14ac:dyDescent="0.25">
      <c r="A207" s="160">
        <f t="shared" si="114"/>
        <v>1.3500000000000003</v>
      </c>
      <c r="B207" s="161">
        <f t="shared" si="124"/>
        <v>159</v>
      </c>
      <c r="C207" s="163" t="s">
        <v>636</v>
      </c>
      <c r="D207" s="164" t="s">
        <v>364</v>
      </c>
      <c r="E207" s="160">
        <f t="shared" si="112"/>
        <v>0</v>
      </c>
      <c r="F207" s="314" t="s">
        <v>101</v>
      </c>
      <c r="G207" s="160">
        <f>+IF($F207=G$21,G$84,0)</f>
        <v>0</v>
      </c>
      <c r="H207" s="160">
        <f t="shared" ref="H207:AJ207" si="184">+IF($F207=H$21,H$84,0)</f>
        <v>0</v>
      </c>
      <c r="I207" s="160">
        <f t="shared" si="184"/>
        <v>0</v>
      </c>
      <c r="J207" s="160">
        <f t="shared" si="184"/>
        <v>0</v>
      </c>
      <c r="K207" s="160">
        <f t="shared" si="184"/>
        <v>0</v>
      </c>
      <c r="L207" s="160">
        <f t="shared" si="184"/>
        <v>0</v>
      </c>
      <c r="M207" s="160">
        <f t="shared" si="184"/>
        <v>0</v>
      </c>
      <c r="N207" s="160">
        <f t="shared" si="184"/>
        <v>0</v>
      </c>
      <c r="O207" s="160">
        <f t="shared" si="184"/>
        <v>0</v>
      </c>
      <c r="P207" s="160">
        <f t="shared" si="184"/>
        <v>0</v>
      </c>
      <c r="Q207" s="160">
        <f t="shared" si="184"/>
        <v>0</v>
      </c>
      <c r="R207" s="160">
        <f t="shared" si="184"/>
        <v>0</v>
      </c>
      <c r="S207" s="160">
        <f t="shared" si="184"/>
        <v>0</v>
      </c>
      <c r="T207" s="160">
        <f t="shared" si="184"/>
        <v>0</v>
      </c>
      <c r="U207" s="160">
        <f t="shared" si="184"/>
        <v>0</v>
      </c>
      <c r="V207" s="160">
        <f t="shared" si="184"/>
        <v>0</v>
      </c>
      <c r="W207" s="160">
        <f t="shared" si="184"/>
        <v>0</v>
      </c>
      <c r="X207" s="160">
        <f t="shared" si="184"/>
        <v>0</v>
      </c>
      <c r="Y207" s="160">
        <f t="shared" si="184"/>
        <v>0</v>
      </c>
      <c r="Z207" s="160">
        <f t="shared" si="184"/>
        <v>0</v>
      </c>
      <c r="AA207" s="160">
        <f t="shared" si="184"/>
        <v>0</v>
      </c>
      <c r="AB207" s="160">
        <f t="shared" si="184"/>
        <v>0</v>
      </c>
      <c r="AC207" s="160">
        <f t="shared" si="184"/>
        <v>0</v>
      </c>
      <c r="AD207" s="160">
        <f t="shared" si="184"/>
        <v>0</v>
      </c>
      <c r="AE207" s="160">
        <f t="shared" si="184"/>
        <v>0</v>
      </c>
      <c r="AF207" s="160">
        <f t="shared" si="184"/>
        <v>0</v>
      </c>
      <c r="AG207" s="160">
        <f t="shared" si="184"/>
        <v>0</v>
      </c>
      <c r="AH207" s="160">
        <f t="shared" si="184"/>
        <v>0</v>
      </c>
      <c r="AI207" s="160">
        <f t="shared" si="184"/>
        <v>0</v>
      </c>
      <c r="AJ207" s="160">
        <f t="shared" si="184"/>
        <v>0</v>
      </c>
    </row>
    <row r="208" spans="1:36" s="188" customFormat="1" ht="16.5" x14ac:dyDescent="0.25">
      <c r="A208" s="160">
        <f t="shared" si="114"/>
        <v>1.3600000000000003</v>
      </c>
      <c r="B208" s="161">
        <f t="shared" si="124"/>
        <v>160</v>
      </c>
      <c r="C208" s="163" t="s">
        <v>655</v>
      </c>
      <c r="D208" s="164" t="s">
        <v>364</v>
      </c>
      <c r="E208" s="160">
        <f t="shared" si="112"/>
        <v>0</v>
      </c>
      <c r="F208" s="314" t="s">
        <v>331</v>
      </c>
      <c r="G208" s="160">
        <f t="shared" ref="G208:AJ208" si="185">+IF($F208=G$21,G$157,0)</f>
        <v>0</v>
      </c>
      <c r="H208" s="160">
        <f t="shared" si="185"/>
        <v>0</v>
      </c>
      <c r="I208" s="160">
        <f t="shared" si="185"/>
        <v>0</v>
      </c>
      <c r="J208" s="160">
        <f t="shared" si="185"/>
        <v>0</v>
      </c>
      <c r="K208" s="160">
        <f t="shared" si="185"/>
        <v>0</v>
      </c>
      <c r="L208" s="160">
        <f t="shared" si="185"/>
        <v>0</v>
      </c>
      <c r="M208" s="160">
        <f t="shared" si="185"/>
        <v>0</v>
      </c>
      <c r="N208" s="160">
        <f t="shared" si="185"/>
        <v>0</v>
      </c>
      <c r="O208" s="160">
        <f t="shared" si="185"/>
        <v>0</v>
      </c>
      <c r="P208" s="160">
        <f t="shared" si="185"/>
        <v>0</v>
      </c>
      <c r="Q208" s="160">
        <f t="shared" si="185"/>
        <v>0</v>
      </c>
      <c r="R208" s="160">
        <f t="shared" si="185"/>
        <v>0</v>
      </c>
      <c r="S208" s="160">
        <f t="shared" si="185"/>
        <v>0</v>
      </c>
      <c r="T208" s="160">
        <f t="shared" si="185"/>
        <v>0</v>
      </c>
      <c r="U208" s="160">
        <f t="shared" si="185"/>
        <v>0</v>
      </c>
      <c r="V208" s="160">
        <f t="shared" si="185"/>
        <v>0</v>
      </c>
      <c r="W208" s="160">
        <f t="shared" si="185"/>
        <v>0</v>
      </c>
      <c r="X208" s="160">
        <f t="shared" si="185"/>
        <v>0</v>
      </c>
      <c r="Y208" s="160">
        <f t="shared" si="185"/>
        <v>0</v>
      </c>
      <c r="Z208" s="160">
        <f t="shared" si="185"/>
        <v>0</v>
      </c>
      <c r="AA208" s="160">
        <f t="shared" si="185"/>
        <v>0</v>
      </c>
      <c r="AB208" s="160">
        <f t="shared" si="185"/>
        <v>0</v>
      </c>
      <c r="AC208" s="160">
        <f t="shared" si="185"/>
        <v>0</v>
      </c>
      <c r="AD208" s="160">
        <f t="shared" si="185"/>
        <v>0</v>
      </c>
      <c r="AE208" s="160">
        <f t="shared" si="185"/>
        <v>0</v>
      </c>
      <c r="AF208" s="160">
        <f t="shared" si="185"/>
        <v>0</v>
      </c>
      <c r="AG208" s="160">
        <f t="shared" si="185"/>
        <v>0</v>
      </c>
      <c r="AH208" s="160">
        <f t="shared" si="185"/>
        <v>0</v>
      </c>
      <c r="AI208" s="160">
        <f t="shared" si="185"/>
        <v>0</v>
      </c>
      <c r="AJ208" s="160">
        <f t="shared" si="185"/>
        <v>0</v>
      </c>
    </row>
    <row r="209" spans="1:36" ht="16.5" x14ac:dyDescent="0.25">
      <c r="A209" s="160"/>
      <c r="B209" s="161">
        <f t="shared" si="124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124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86">+A210+0.01</f>
        <v>2.0099999999999998</v>
      </c>
      <c r="B211" s="153">
        <f t="shared" si="124"/>
        <v>163</v>
      </c>
      <c r="C211" s="155" t="s">
        <v>486</v>
      </c>
      <c r="D211" s="156" t="s">
        <v>553</v>
      </c>
      <c r="E211" s="157">
        <f t="shared" ref="E211:E223" si="187">+SUM(G211:AJ211)</f>
        <v>2.7149999999999999</v>
      </c>
      <c r="F211" s="249"/>
      <c r="G211" s="157">
        <f t="shared" ref="G211:AJ211" si="188">+VLOOKUP(G$10&amp;" "&amp;G$11&amp;G$20,Vol_Poste,4,0)*G$28</f>
        <v>0</v>
      </c>
      <c r="H211" s="157">
        <f t="shared" si="188"/>
        <v>0.90500000000000003</v>
      </c>
      <c r="I211" s="157">
        <f t="shared" si="188"/>
        <v>0.90500000000000003</v>
      </c>
      <c r="J211" s="157">
        <f t="shared" si="188"/>
        <v>0.90500000000000003</v>
      </c>
      <c r="K211" s="157">
        <f t="shared" si="188"/>
        <v>0</v>
      </c>
      <c r="L211" s="157">
        <f t="shared" si="188"/>
        <v>0</v>
      </c>
      <c r="M211" s="157">
        <f t="shared" si="188"/>
        <v>0</v>
      </c>
      <c r="N211" s="157">
        <f t="shared" si="188"/>
        <v>0</v>
      </c>
      <c r="O211" s="157">
        <f t="shared" si="188"/>
        <v>0</v>
      </c>
      <c r="P211" s="157">
        <f t="shared" si="188"/>
        <v>0</v>
      </c>
      <c r="Q211" s="157">
        <f t="shared" si="188"/>
        <v>0</v>
      </c>
      <c r="R211" s="157">
        <f t="shared" si="188"/>
        <v>0</v>
      </c>
      <c r="S211" s="157">
        <f t="shared" si="188"/>
        <v>0</v>
      </c>
      <c r="T211" s="157">
        <f t="shared" si="188"/>
        <v>0</v>
      </c>
      <c r="U211" s="157">
        <f t="shared" si="188"/>
        <v>0</v>
      </c>
      <c r="V211" s="157">
        <f t="shared" si="188"/>
        <v>0</v>
      </c>
      <c r="W211" s="157">
        <f t="shared" si="188"/>
        <v>0</v>
      </c>
      <c r="X211" s="157">
        <f t="shared" si="188"/>
        <v>0</v>
      </c>
      <c r="Y211" s="157">
        <f t="shared" si="188"/>
        <v>0</v>
      </c>
      <c r="Z211" s="157">
        <f t="shared" si="188"/>
        <v>0</v>
      </c>
      <c r="AA211" s="157">
        <f t="shared" si="188"/>
        <v>0</v>
      </c>
      <c r="AB211" s="157">
        <f t="shared" si="188"/>
        <v>0</v>
      </c>
      <c r="AC211" s="157">
        <f t="shared" si="188"/>
        <v>0</v>
      </c>
      <c r="AD211" s="157">
        <f t="shared" si="188"/>
        <v>0</v>
      </c>
      <c r="AE211" s="157">
        <f t="shared" si="188"/>
        <v>0</v>
      </c>
      <c r="AF211" s="157">
        <f t="shared" si="188"/>
        <v>0</v>
      </c>
      <c r="AG211" s="157">
        <f t="shared" si="188"/>
        <v>0</v>
      </c>
      <c r="AH211" s="157">
        <f t="shared" si="188"/>
        <v>0</v>
      </c>
      <c r="AI211" s="157">
        <f t="shared" si="188"/>
        <v>0</v>
      </c>
      <c r="AJ211" s="157">
        <f t="shared" si="188"/>
        <v>0</v>
      </c>
    </row>
    <row r="212" spans="1:36" ht="16.5" x14ac:dyDescent="0.25">
      <c r="A212" s="157">
        <f t="shared" si="186"/>
        <v>2.0199999999999996</v>
      </c>
      <c r="B212" s="153">
        <f t="shared" si="124"/>
        <v>164</v>
      </c>
      <c r="C212" s="155" t="s">
        <v>487</v>
      </c>
      <c r="D212" s="156" t="s">
        <v>553</v>
      </c>
      <c r="E212" s="157">
        <f t="shared" si="187"/>
        <v>0</v>
      </c>
      <c r="F212" s="249"/>
      <c r="G212" s="157">
        <f t="shared" ref="G212:AJ212" si="189">+VLOOKUP(G$10&amp;" "&amp;G$11&amp;G$20,Vol_Poste,4,0)*G$29</f>
        <v>0</v>
      </c>
      <c r="H212" s="157">
        <f t="shared" si="189"/>
        <v>0</v>
      </c>
      <c r="I212" s="157">
        <f t="shared" si="189"/>
        <v>0</v>
      </c>
      <c r="J212" s="157">
        <f t="shared" si="189"/>
        <v>0</v>
      </c>
      <c r="K212" s="157">
        <f t="shared" si="189"/>
        <v>0</v>
      </c>
      <c r="L212" s="157">
        <f t="shared" si="189"/>
        <v>0</v>
      </c>
      <c r="M212" s="157">
        <f t="shared" si="189"/>
        <v>0</v>
      </c>
      <c r="N212" s="157">
        <f t="shared" si="189"/>
        <v>0</v>
      </c>
      <c r="O212" s="157">
        <f t="shared" si="189"/>
        <v>0</v>
      </c>
      <c r="P212" s="157">
        <f t="shared" si="189"/>
        <v>0</v>
      </c>
      <c r="Q212" s="157">
        <f t="shared" si="189"/>
        <v>0</v>
      </c>
      <c r="R212" s="157">
        <f t="shared" si="189"/>
        <v>0</v>
      </c>
      <c r="S212" s="157">
        <f t="shared" si="189"/>
        <v>0</v>
      </c>
      <c r="T212" s="157">
        <f t="shared" si="189"/>
        <v>0</v>
      </c>
      <c r="U212" s="157">
        <f t="shared" si="189"/>
        <v>0</v>
      </c>
      <c r="V212" s="157">
        <f t="shared" si="189"/>
        <v>0</v>
      </c>
      <c r="W212" s="157">
        <f t="shared" si="189"/>
        <v>0</v>
      </c>
      <c r="X212" s="157">
        <f t="shared" si="189"/>
        <v>0</v>
      </c>
      <c r="Y212" s="157">
        <f t="shared" si="189"/>
        <v>0</v>
      </c>
      <c r="Z212" s="157">
        <f t="shared" si="189"/>
        <v>0</v>
      </c>
      <c r="AA212" s="157">
        <f t="shared" si="189"/>
        <v>0</v>
      </c>
      <c r="AB212" s="157">
        <f t="shared" si="189"/>
        <v>0</v>
      </c>
      <c r="AC212" s="157">
        <f t="shared" si="189"/>
        <v>0</v>
      </c>
      <c r="AD212" s="157">
        <f t="shared" si="189"/>
        <v>0</v>
      </c>
      <c r="AE212" s="157">
        <f t="shared" si="189"/>
        <v>0</v>
      </c>
      <c r="AF212" s="157">
        <f t="shared" si="189"/>
        <v>0</v>
      </c>
      <c r="AG212" s="157">
        <f t="shared" si="189"/>
        <v>0</v>
      </c>
      <c r="AH212" s="157">
        <f t="shared" si="189"/>
        <v>0</v>
      </c>
      <c r="AI212" s="157">
        <f t="shared" si="189"/>
        <v>0</v>
      </c>
      <c r="AJ212" s="157">
        <f t="shared" si="189"/>
        <v>0</v>
      </c>
    </row>
    <row r="213" spans="1:36" ht="16.5" x14ac:dyDescent="0.25">
      <c r="A213" s="157">
        <f t="shared" si="186"/>
        <v>2.0299999999999994</v>
      </c>
      <c r="B213" s="153">
        <f t="shared" si="124"/>
        <v>165</v>
      </c>
      <c r="C213" s="155" t="s">
        <v>488</v>
      </c>
      <c r="D213" s="156" t="s">
        <v>364</v>
      </c>
      <c r="E213" s="157">
        <f t="shared" si="187"/>
        <v>0</v>
      </c>
      <c r="F213" s="314" t="s">
        <v>214</v>
      </c>
      <c r="G213" s="157">
        <f>+IF($F213=G$10&amp;" "&amp;G$11,G$9,0)</f>
        <v>0</v>
      </c>
      <c r="H213" s="157">
        <f t="shared" ref="H213:AJ217" si="190">+IF($F213=H$10&amp;" "&amp;H$11,H$9,0)</f>
        <v>0</v>
      </c>
      <c r="I213" s="157">
        <f t="shared" si="190"/>
        <v>0</v>
      </c>
      <c r="J213" s="157">
        <f t="shared" si="190"/>
        <v>0</v>
      </c>
      <c r="K213" s="157">
        <f t="shared" si="190"/>
        <v>0</v>
      </c>
      <c r="L213" s="157">
        <f t="shared" si="190"/>
        <v>0</v>
      </c>
      <c r="M213" s="157">
        <f t="shared" si="190"/>
        <v>0</v>
      </c>
      <c r="N213" s="157">
        <f t="shared" si="190"/>
        <v>0</v>
      </c>
      <c r="O213" s="157">
        <f t="shared" si="190"/>
        <v>0</v>
      </c>
      <c r="P213" s="157">
        <f t="shared" si="190"/>
        <v>0</v>
      </c>
      <c r="Q213" s="157">
        <f t="shared" si="190"/>
        <v>0</v>
      </c>
      <c r="R213" s="157">
        <f t="shared" si="190"/>
        <v>0</v>
      </c>
      <c r="S213" s="157">
        <f t="shared" si="190"/>
        <v>0</v>
      </c>
      <c r="T213" s="157">
        <f t="shared" si="190"/>
        <v>0</v>
      </c>
      <c r="U213" s="157">
        <f t="shared" si="190"/>
        <v>0</v>
      </c>
      <c r="V213" s="157">
        <f t="shared" si="190"/>
        <v>0</v>
      </c>
      <c r="W213" s="157">
        <f t="shared" si="190"/>
        <v>0</v>
      </c>
      <c r="X213" s="157">
        <f t="shared" si="190"/>
        <v>0</v>
      </c>
      <c r="Y213" s="157">
        <f t="shared" si="190"/>
        <v>0</v>
      </c>
      <c r="Z213" s="157">
        <f t="shared" si="190"/>
        <v>0</v>
      </c>
      <c r="AA213" s="157">
        <f t="shared" si="190"/>
        <v>0</v>
      </c>
      <c r="AB213" s="157">
        <f t="shared" si="190"/>
        <v>0</v>
      </c>
      <c r="AC213" s="157">
        <f t="shared" si="190"/>
        <v>0</v>
      </c>
      <c r="AD213" s="157">
        <f t="shared" si="190"/>
        <v>0</v>
      </c>
      <c r="AE213" s="157">
        <f t="shared" si="190"/>
        <v>0</v>
      </c>
      <c r="AF213" s="157">
        <f t="shared" si="190"/>
        <v>0</v>
      </c>
      <c r="AG213" s="157">
        <f t="shared" si="190"/>
        <v>0</v>
      </c>
      <c r="AH213" s="157">
        <f t="shared" si="190"/>
        <v>0</v>
      </c>
      <c r="AI213" s="157">
        <f t="shared" si="190"/>
        <v>0</v>
      </c>
      <c r="AJ213" s="157">
        <f t="shared" si="190"/>
        <v>0</v>
      </c>
    </row>
    <row r="214" spans="1:36" ht="16.5" x14ac:dyDescent="0.25">
      <c r="A214" s="157">
        <f t="shared" si="186"/>
        <v>2.0399999999999991</v>
      </c>
      <c r="B214" s="153">
        <f t="shared" si="124"/>
        <v>166</v>
      </c>
      <c r="C214" s="155" t="s">
        <v>489</v>
      </c>
      <c r="D214" s="156" t="s">
        <v>364</v>
      </c>
      <c r="E214" s="157">
        <f t="shared" si="187"/>
        <v>3</v>
      </c>
      <c r="F214" s="314" t="s">
        <v>172</v>
      </c>
      <c r="G214" s="157">
        <f t="shared" ref="G214:V216" si="191">+IF($F214=G$10&amp;" "&amp;G$11,G$9,0)</f>
        <v>0</v>
      </c>
      <c r="H214" s="157">
        <f t="shared" si="191"/>
        <v>1</v>
      </c>
      <c r="I214" s="157">
        <f t="shared" si="191"/>
        <v>1</v>
      </c>
      <c r="J214" s="157">
        <f t="shared" si="191"/>
        <v>1</v>
      </c>
      <c r="K214" s="157">
        <f t="shared" si="191"/>
        <v>0</v>
      </c>
      <c r="L214" s="157">
        <f t="shared" si="191"/>
        <v>0</v>
      </c>
      <c r="M214" s="157">
        <f t="shared" si="191"/>
        <v>0</v>
      </c>
      <c r="N214" s="157">
        <f t="shared" si="191"/>
        <v>0</v>
      </c>
      <c r="O214" s="157">
        <f t="shared" si="191"/>
        <v>0</v>
      </c>
      <c r="P214" s="157">
        <f t="shared" si="191"/>
        <v>0</v>
      </c>
      <c r="Q214" s="157">
        <f t="shared" si="191"/>
        <v>0</v>
      </c>
      <c r="R214" s="157">
        <f t="shared" si="191"/>
        <v>0</v>
      </c>
      <c r="S214" s="157">
        <f t="shared" si="191"/>
        <v>0</v>
      </c>
      <c r="T214" s="157">
        <f t="shared" si="191"/>
        <v>0</v>
      </c>
      <c r="U214" s="157">
        <f t="shared" si="191"/>
        <v>0</v>
      </c>
      <c r="V214" s="157">
        <f t="shared" si="191"/>
        <v>0</v>
      </c>
      <c r="W214" s="157">
        <f t="shared" si="190"/>
        <v>0</v>
      </c>
      <c r="X214" s="157">
        <f t="shared" si="190"/>
        <v>0</v>
      </c>
      <c r="Y214" s="157">
        <f t="shared" si="190"/>
        <v>0</v>
      </c>
      <c r="Z214" s="157">
        <f t="shared" si="190"/>
        <v>0</v>
      </c>
      <c r="AA214" s="157">
        <f t="shared" si="190"/>
        <v>0</v>
      </c>
      <c r="AB214" s="157">
        <f t="shared" si="190"/>
        <v>0</v>
      </c>
      <c r="AC214" s="157">
        <f t="shared" si="190"/>
        <v>0</v>
      </c>
      <c r="AD214" s="157">
        <f t="shared" si="190"/>
        <v>0</v>
      </c>
      <c r="AE214" s="157">
        <f t="shared" si="190"/>
        <v>0</v>
      </c>
      <c r="AF214" s="157">
        <f t="shared" si="190"/>
        <v>0</v>
      </c>
      <c r="AG214" s="157">
        <f t="shared" si="190"/>
        <v>0</v>
      </c>
      <c r="AH214" s="157">
        <f t="shared" si="190"/>
        <v>0</v>
      </c>
      <c r="AI214" s="157">
        <f t="shared" si="190"/>
        <v>0</v>
      </c>
      <c r="AJ214" s="157">
        <f t="shared" si="190"/>
        <v>0</v>
      </c>
    </row>
    <row r="215" spans="1:36" ht="16.5" x14ac:dyDescent="0.25">
      <c r="A215" s="157">
        <f t="shared" si="186"/>
        <v>2.0499999999999989</v>
      </c>
      <c r="B215" s="153">
        <f t="shared" si="124"/>
        <v>167</v>
      </c>
      <c r="C215" s="155" t="s">
        <v>490</v>
      </c>
      <c r="D215" s="156" t="s">
        <v>364</v>
      </c>
      <c r="E215" s="157">
        <f t="shared" si="187"/>
        <v>0</v>
      </c>
      <c r="F215" s="314" t="s">
        <v>274</v>
      </c>
      <c r="G215" s="157">
        <f t="shared" si="191"/>
        <v>0</v>
      </c>
      <c r="H215" s="157">
        <f t="shared" si="190"/>
        <v>0</v>
      </c>
      <c r="I215" s="157">
        <f t="shared" si="190"/>
        <v>0</v>
      </c>
      <c r="J215" s="157">
        <f t="shared" si="190"/>
        <v>0</v>
      </c>
      <c r="K215" s="157">
        <f t="shared" si="190"/>
        <v>0</v>
      </c>
      <c r="L215" s="157">
        <f t="shared" si="190"/>
        <v>0</v>
      </c>
      <c r="M215" s="157">
        <f t="shared" si="190"/>
        <v>0</v>
      </c>
      <c r="N215" s="157">
        <f t="shared" si="190"/>
        <v>0</v>
      </c>
      <c r="O215" s="157">
        <f t="shared" si="190"/>
        <v>0</v>
      </c>
      <c r="P215" s="157">
        <f t="shared" si="190"/>
        <v>0</v>
      </c>
      <c r="Q215" s="157">
        <f t="shared" si="190"/>
        <v>0</v>
      </c>
      <c r="R215" s="157">
        <f t="shared" si="190"/>
        <v>0</v>
      </c>
      <c r="S215" s="157">
        <f t="shared" si="190"/>
        <v>0</v>
      </c>
      <c r="T215" s="157">
        <f t="shared" si="190"/>
        <v>0</v>
      </c>
      <c r="U215" s="157">
        <f t="shared" si="190"/>
        <v>0</v>
      </c>
      <c r="V215" s="157">
        <f t="shared" si="190"/>
        <v>0</v>
      </c>
      <c r="W215" s="157">
        <f t="shared" si="190"/>
        <v>0</v>
      </c>
      <c r="X215" s="157">
        <f t="shared" si="190"/>
        <v>0</v>
      </c>
      <c r="Y215" s="157">
        <f t="shared" si="190"/>
        <v>0</v>
      </c>
      <c r="Z215" s="157">
        <f t="shared" si="190"/>
        <v>0</v>
      </c>
      <c r="AA215" s="157">
        <f t="shared" si="190"/>
        <v>0</v>
      </c>
      <c r="AB215" s="157">
        <f t="shared" si="190"/>
        <v>0</v>
      </c>
      <c r="AC215" s="157">
        <f t="shared" si="190"/>
        <v>0</v>
      </c>
      <c r="AD215" s="157">
        <f t="shared" si="190"/>
        <v>0</v>
      </c>
      <c r="AE215" s="157">
        <f t="shared" si="190"/>
        <v>0</v>
      </c>
      <c r="AF215" s="157">
        <f t="shared" si="190"/>
        <v>0</v>
      </c>
      <c r="AG215" s="157">
        <f t="shared" si="190"/>
        <v>0</v>
      </c>
      <c r="AH215" s="157">
        <f t="shared" si="190"/>
        <v>0</v>
      </c>
      <c r="AI215" s="157">
        <f t="shared" si="190"/>
        <v>0</v>
      </c>
      <c r="AJ215" s="157">
        <f t="shared" si="190"/>
        <v>0</v>
      </c>
    </row>
    <row r="216" spans="1:36" ht="16.5" x14ac:dyDescent="0.25">
      <c r="A216" s="157">
        <f t="shared" si="186"/>
        <v>2.0599999999999987</v>
      </c>
      <c r="B216" s="153">
        <f t="shared" si="124"/>
        <v>168</v>
      </c>
      <c r="C216" s="155" t="s">
        <v>491</v>
      </c>
      <c r="D216" s="156" t="s">
        <v>364</v>
      </c>
      <c r="E216" s="157">
        <f t="shared" si="187"/>
        <v>0</v>
      </c>
      <c r="F216" s="314" t="s">
        <v>252</v>
      </c>
      <c r="G216" s="157">
        <f t="shared" si="191"/>
        <v>0</v>
      </c>
      <c r="H216" s="157">
        <f t="shared" si="190"/>
        <v>0</v>
      </c>
      <c r="I216" s="157">
        <f t="shared" si="190"/>
        <v>0</v>
      </c>
      <c r="J216" s="157">
        <f t="shared" si="190"/>
        <v>0</v>
      </c>
      <c r="K216" s="157">
        <f t="shared" si="190"/>
        <v>0</v>
      </c>
      <c r="L216" s="157">
        <f t="shared" si="190"/>
        <v>0</v>
      </c>
      <c r="M216" s="157">
        <f t="shared" si="190"/>
        <v>0</v>
      </c>
      <c r="N216" s="157">
        <f t="shared" si="190"/>
        <v>0</v>
      </c>
      <c r="O216" s="157">
        <f t="shared" si="190"/>
        <v>0</v>
      </c>
      <c r="P216" s="157">
        <f t="shared" si="190"/>
        <v>0</v>
      </c>
      <c r="Q216" s="157">
        <f t="shared" si="190"/>
        <v>0</v>
      </c>
      <c r="R216" s="157">
        <f t="shared" si="190"/>
        <v>0</v>
      </c>
      <c r="S216" s="157">
        <f t="shared" si="190"/>
        <v>0</v>
      </c>
      <c r="T216" s="157">
        <f t="shared" si="190"/>
        <v>0</v>
      </c>
      <c r="U216" s="157">
        <f t="shared" si="190"/>
        <v>0</v>
      </c>
      <c r="V216" s="157">
        <f t="shared" si="190"/>
        <v>0</v>
      </c>
      <c r="W216" s="157">
        <f t="shared" si="190"/>
        <v>0</v>
      </c>
      <c r="X216" s="157">
        <f t="shared" si="190"/>
        <v>0</v>
      </c>
      <c r="Y216" s="157">
        <f t="shared" si="190"/>
        <v>0</v>
      </c>
      <c r="Z216" s="157">
        <f t="shared" si="190"/>
        <v>0</v>
      </c>
      <c r="AA216" s="157">
        <f t="shared" si="190"/>
        <v>0</v>
      </c>
      <c r="AB216" s="157">
        <f t="shared" si="190"/>
        <v>0</v>
      </c>
      <c r="AC216" s="157">
        <f t="shared" si="190"/>
        <v>0</v>
      </c>
      <c r="AD216" s="157">
        <f t="shared" si="190"/>
        <v>0</v>
      </c>
      <c r="AE216" s="157">
        <f t="shared" si="190"/>
        <v>0</v>
      </c>
      <c r="AF216" s="157">
        <f t="shared" si="190"/>
        <v>0</v>
      </c>
      <c r="AG216" s="157">
        <f t="shared" si="190"/>
        <v>0</v>
      </c>
      <c r="AH216" s="157">
        <f t="shared" si="190"/>
        <v>0</v>
      </c>
      <c r="AI216" s="157">
        <f t="shared" si="190"/>
        <v>0</v>
      </c>
      <c r="AJ216" s="157">
        <f t="shared" si="190"/>
        <v>0</v>
      </c>
    </row>
    <row r="217" spans="1:36" ht="16.5" x14ac:dyDescent="0.25">
      <c r="A217" s="157">
        <f t="shared" si="186"/>
        <v>2.0699999999999985</v>
      </c>
      <c r="B217" s="153">
        <f t="shared" si="124"/>
        <v>169</v>
      </c>
      <c r="C217" s="155" t="s">
        <v>492</v>
      </c>
      <c r="D217" s="156" t="s">
        <v>364</v>
      </c>
      <c r="E217" s="157">
        <f t="shared" si="187"/>
        <v>0</v>
      </c>
      <c r="F217" s="249" t="s">
        <v>633</v>
      </c>
      <c r="G217" s="157">
        <f>+IF($F217=G$10&amp;" "&amp;G$11,G$9,0)</f>
        <v>0</v>
      </c>
      <c r="H217" s="157">
        <f t="shared" si="190"/>
        <v>0</v>
      </c>
      <c r="I217" s="157">
        <f t="shared" si="190"/>
        <v>0</v>
      </c>
      <c r="J217" s="157">
        <f t="shared" si="190"/>
        <v>0</v>
      </c>
      <c r="K217" s="157">
        <f t="shared" si="190"/>
        <v>0</v>
      </c>
      <c r="L217" s="157">
        <f t="shared" si="190"/>
        <v>0</v>
      </c>
      <c r="M217" s="157">
        <f t="shared" si="190"/>
        <v>0</v>
      </c>
      <c r="N217" s="157">
        <f t="shared" si="190"/>
        <v>0</v>
      </c>
      <c r="O217" s="157">
        <f t="shared" si="190"/>
        <v>0</v>
      </c>
      <c r="P217" s="157">
        <f t="shared" si="190"/>
        <v>0</v>
      </c>
      <c r="Q217" s="157">
        <f t="shared" si="190"/>
        <v>0</v>
      </c>
      <c r="R217" s="157">
        <f t="shared" si="190"/>
        <v>0</v>
      </c>
      <c r="S217" s="157">
        <f t="shared" si="190"/>
        <v>0</v>
      </c>
      <c r="T217" s="157">
        <f t="shared" si="190"/>
        <v>0</v>
      </c>
      <c r="U217" s="157">
        <f t="shared" si="190"/>
        <v>0</v>
      </c>
      <c r="V217" s="157">
        <f t="shared" si="190"/>
        <v>0</v>
      </c>
      <c r="W217" s="157">
        <f t="shared" si="190"/>
        <v>0</v>
      </c>
      <c r="X217" s="157">
        <f t="shared" si="190"/>
        <v>0</v>
      </c>
      <c r="Y217" s="157">
        <f t="shared" si="190"/>
        <v>0</v>
      </c>
      <c r="Z217" s="157">
        <f t="shared" si="190"/>
        <v>0</v>
      </c>
      <c r="AA217" s="157">
        <f t="shared" si="190"/>
        <v>0</v>
      </c>
      <c r="AB217" s="157">
        <f t="shared" si="190"/>
        <v>0</v>
      </c>
      <c r="AC217" s="157">
        <f t="shared" si="190"/>
        <v>0</v>
      </c>
      <c r="AD217" s="157">
        <f t="shared" si="190"/>
        <v>0</v>
      </c>
      <c r="AE217" s="157">
        <f t="shared" si="190"/>
        <v>0</v>
      </c>
      <c r="AF217" s="157">
        <f t="shared" si="190"/>
        <v>0</v>
      </c>
      <c r="AG217" s="157">
        <f t="shared" si="190"/>
        <v>0</v>
      </c>
      <c r="AH217" s="157">
        <f t="shared" si="190"/>
        <v>0</v>
      </c>
      <c r="AI217" s="157">
        <f t="shared" si="190"/>
        <v>0</v>
      </c>
      <c r="AJ217" s="157">
        <f t="shared" si="190"/>
        <v>0</v>
      </c>
    </row>
    <row r="218" spans="1:36" ht="16.5" x14ac:dyDescent="0.25">
      <c r="A218" s="157">
        <f t="shared" si="186"/>
        <v>2.0799999999999983</v>
      </c>
      <c r="B218" s="153">
        <f t="shared" si="124"/>
        <v>170</v>
      </c>
      <c r="C218" s="155" t="s">
        <v>493</v>
      </c>
      <c r="D218" s="156" t="s">
        <v>553</v>
      </c>
      <c r="E218" s="157">
        <f t="shared" si="187"/>
        <v>2.7149999999999999</v>
      </c>
      <c r="F218" s="249" t="s">
        <v>555</v>
      </c>
      <c r="G218" s="157">
        <f t="shared" ref="G218:AJ218" si="192">+IF($F218=G$20,VLOOKUP(G$10&amp;" "&amp;G$11&amp;G$20,Vol_Poste,4,0)*G$9,0)</f>
        <v>0</v>
      </c>
      <c r="H218" s="157">
        <f t="shared" si="192"/>
        <v>0.90500000000000003</v>
      </c>
      <c r="I218" s="157">
        <f t="shared" si="192"/>
        <v>0.90500000000000003</v>
      </c>
      <c r="J218" s="157">
        <f t="shared" si="192"/>
        <v>0.90500000000000003</v>
      </c>
      <c r="K218" s="157">
        <f t="shared" si="192"/>
        <v>0</v>
      </c>
      <c r="L218" s="157">
        <f t="shared" si="192"/>
        <v>0</v>
      </c>
      <c r="M218" s="157">
        <f t="shared" si="192"/>
        <v>0</v>
      </c>
      <c r="N218" s="157">
        <f t="shared" si="192"/>
        <v>0</v>
      </c>
      <c r="O218" s="157">
        <f t="shared" si="192"/>
        <v>0</v>
      </c>
      <c r="P218" s="157">
        <f t="shared" si="192"/>
        <v>0</v>
      </c>
      <c r="Q218" s="157">
        <f t="shared" si="192"/>
        <v>0</v>
      </c>
      <c r="R218" s="157">
        <f t="shared" si="192"/>
        <v>0</v>
      </c>
      <c r="S218" s="157">
        <f t="shared" si="192"/>
        <v>0</v>
      </c>
      <c r="T218" s="157">
        <f t="shared" si="192"/>
        <v>0</v>
      </c>
      <c r="U218" s="157">
        <f t="shared" si="192"/>
        <v>0</v>
      </c>
      <c r="V218" s="157">
        <f t="shared" si="192"/>
        <v>0</v>
      </c>
      <c r="W218" s="157">
        <f t="shared" si="192"/>
        <v>0</v>
      </c>
      <c r="X218" s="157">
        <f t="shared" si="192"/>
        <v>0</v>
      </c>
      <c r="Y218" s="157">
        <f t="shared" si="192"/>
        <v>0</v>
      </c>
      <c r="Z218" s="157">
        <f t="shared" si="192"/>
        <v>0</v>
      </c>
      <c r="AA218" s="157">
        <f t="shared" si="192"/>
        <v>0</v>
      </c>
      <c r="AB218" s="157">
        <f t="shared" si="192"/>
        <v>0</v>
      </c>
      <c r="AC218" s="157">
        <f t="shared" si="192"/>
        <v>0</v>
      </c>
      <c r="AD218" s="157">
        <f t="shared" si="192"/>
        <v>0</v>
      </c>
      <c r="AE218" s="157">
        <f t="shared" si="192"/>
        <v>0</v>
      </c>
      <c r="AF218" s="157">
        <f t="shared" si="192"/>
        <v>0</v>
      </c>
      <c r="AG218" s="157">
        <f t="shared" si="192"/>
        <v>0</v>
      </c>
      <c r="AH218" s="157">
        <f t="shared" si="192"/>
        <v>0</v>
      </c>
      <c r="AI218" s="157">
        <f t="shared" si="192"/>
        <v>0</v>
      </c>
      <c r="AJ218" s="157">
        <f t="shared" si="192"/>
        <v>0</v>
      </c>
    </row>
    <row r="219" spans="1:36" ht="16.5" x14ac:dyDescent="0.25">
      <c r="A219" s="157">
        <f t="shared" si="186"/>
        <v>2.0899999999999981</v>
      </c>
      <c r="B219" s="153">
        <f t="shared" si="124"/>
        <v>171</v>
      </c>
      <c r="C219" s="155" t="s">
        <v>494</v>
      </c>
      <c r="D219" s="156" t="s">
        <v>364</v>
      </c>
      <c r="E219" s="157">
        <f t="shared" si="187"/>
        <v>0</v>
      </c>
      <c r="F219" s="249" t="s">
        <v>554</v>
      </c>
      <c r="G219" s="157">
        <f>+SUM(G$215:G$216)</f>
        <v>0</v>
      </c>
      <c r="H219" s="157">
        <f t="shared" ref="H219:AJ219" si="193">+SUM(H$215:H$216)</f>
        <v>0</v>
      </c>
      <c r="I219" s="157">
        <f t="shared" si="193"/>
        <v>0</v>
      </c>
      <c r="J219" s="157">
        <f t="shared" si="193"/>
        <v>0</v>
      </c>
      <c r="K219" s="157">
        <f t="shared" si="193"/>
        <v>0</v>
      </c>
      <c r="L219" s="157">
        <f t="shared" si="193"/>
        <v>0</v>
      </c>
      <c r="M219" s="157">
        <f t="shared" si="193"/>
        <v>0</v>
      </c>
      <c r="N219" s="157">
        <f t="shared" si="193"/>
        <v>0</v>
      </c>
      <c r="O219" s="157">
        <f t="shared" si="193"/>
        <v>0</v>
      </c>
      <c r="P219" s="157">
        <f t="shared" si="193"/>
        <v>0</v>
      </c>
      <c r="Q219" s="157">
        <f t="shared" si="193"/>
        <v>0</v>
      </c>
      <c r="R219" s="157">
        <f t="shared" si="193"/>
        <v>0</v>
      </c>
      <c r="S219" s="157">
        <f t="shared" si="193"/>
        <v>0</v>
      </c>
      <c r="T219" s="157">
        <f t="shared" si="193"/>
        <v>0</v>
      </c>
      <c r="U219" s="157">
        <f t="shared" si="193"/>
        <v>0</v>
      </c>
      <c r="V219" s="157">
        <f t="shared" si="193"/>
        <v>0</v>
      </c>
      <c r="W219" s="157">
        <f t="shared" si="193"/>
        <v>0</v>
      </c>
      <c r="X219" s="157">
        <f t="shared" si="193"/>
        <v>0</v>
      </c>
      <c r="Y219" s="157">
        <f t="shared" si="193"/>
        <v>0</v>
      </c>
      <c r="Z219" s="157">
        <f t="shared" si="193"/>
        <v>0</v>
      </c>
      <c r="AA219" s="157">
        <f t="shared" si="193"/>
        <v>0</v>
      </c>
      <c r="AB219" s="157">
        <f t="shared" si="193"/>
        <v>0</v>
      </c>
      <c r="AC219" s="157">
        <f t="shared" si="193"/>
        <v>0</v>
      </c>
      <c r="AD219" s="157">
        <f t="shared" si="193"/>
        <v>0</v>
      </c>
      <c r="AE219" s="157">
        <f t="shared" si="193"/>
        <v>0</v>
      </c>
      <c r="AF219" s="157">
        <f t="shared" si="193"/>
        <v>0</v>
      </c>
      <c r="AG219" s="157">
        <f t="shared" si="193"/>
        <v>0</v>
      </c>
      <c r="AH219" s="157">
        <f t="shared" si="193"/>
        <v>0</v>
      </c>
      <c r="AI219" s="157">
        <f t="shared" si="193"/>
        <v>0</v>
      </c>
      <c r="AJ219" s="157">
        <f t="shared" si="193"/>
        <v>0</v>
      </c>
    </row>
    <row r="220" spans="1:36" ht="16.5" x14ac:dyDescent="0.25">
      <c r="A220" s="157">
        <f t="shared" si="186"/>
        <v>2.0999999999999979</v>
      </c>
      <c r="B220" s="153">
        <f t="shared" si="124"/>
        <v>172</v>
      </c>
      <c r="C220" s="155" t="s">
        <v>495</v>
      </c>
      <c r="D220" s="156" t="s">
        <v>364</v>
      </c>
      <c r="E220" s="157">
        <f t="shared" si="187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86"/>
        <v>2.1099999999999977</v>
      </c>
      <c r="B221" s="153">
        <f t="shared" si="124"/>
        <v>173</v>
      </c>
      <c r="C221" s="155" t="s">
        <v>496</v>
      </c>
      <c r="D221" s="156" t="s">
        <v>364</v>
      </c>
      <c r="E221" s="157">
        <f t="shared" si="187"/>
        <v>0</v>
      </c>
      <c r="F221" s="249"/>
      <c r="G221" s="157">
        <f>+SUM(G$219:G$220)</f>
        <v>0</v>
      </c>
      <c r="H221" s="157">
        <f t="shared" ref="H221:AJ221" si="194">+SUM(H$219:H$220)</f>
        <v>0</v>
      </c>
      <c r="I221" s="157">
        <f t="shared" si="194"/>
        <v>0</v>
      </c>
      <c r="J221" s="157">
        <f t="shared" si="194"/>
        <v>0</v>
      </c>
      <c r="K221" s="157">
        <f t="shared" si="194"/>
        <v>0</v>
      </c>
      <c r="L221" s="157">
        <f t="shared" si="194"/>
        <v>0</v>
      </c>
      <c r="M221" s="157">
        <f t="shared" si="194"/>
        <v>0</v>
      </c>
      <c r="N221" s="157">
        <f t="shared" si="194"/>
        <v>0</v>
      </c>
      <c r="O221" s="157">
        <f t="shared" si="194"/>
        <v>0</v>
      </c>
      <c r="P221" s="157">
        <f t="shared" si="194"/>
        <v>0</v>
      </c>
      <c r="Q221" s="157">
        <f t="shared" si="194"/>
        <v>0</v>
      </c>
      <c r="R221" s="157">
        <f t="shared" si="194"/>
        <v>0</v>
      </c>
      <c r="S221" s="157">
        <f t="shared" si="194"/>
        <v>0</v>
      </c>
      <c r="T221" s="157">
        <f t="shared" si="194"/>
        <v>0</v>
      </c>
      <c r="U221" s="157">
        <f t="shared" si="194"/>
        <v>0</v>
      </c>
      <c r="V221" s="157">
        <f t="shared" si="194"/>
        <v>0</v>
      </c>
      <c r="W221" s="157">
        <f t="shared" si="194"/>
        <v>0</v>
      </c>
      <c r="X221" s="157">
        <f t="shared" si="194"/>
        <v>0</v>
      </c>
      <c r="Y221" s="157">
        <f t="shared" si="194"/>
        <v>0</v>
      </c>
      <c r="Z221" s="157">
        <f t="shared" si="194"/>
        <v>0</v>
      </c>
      <c r="AA221" s="157">
        <f t="shared" si="194"/>
        <v>0</v>
      </c>
      <c r="AB221" s="157">
        <f t="shared" si="194"/>
        <v>0</v>
      </c>
      <c r="AC221" s="157">
        <f t="shared" si="194"/>
        <v>0</v>
      </c>
      <c r="AD221" s="157">
        <f t="shared" si="194"/>
        <v>0</v>
      </c>
      <c r="AE221" s="157">
        <f t="shared" si="194"/>
        <v>0</v>
      </c>
      <c r="AF221" s="157">
        <f t="shared" si="194"/>
        <v>0</v>
      </c>
      <c r="AG221" s="157">
        <f t="shared" si="194"/>
        <v>0</v>
      </c>
      <c r="AH221" s="157">
        <f t="shared" si="194"/>
        <v>0</v>
      </c>
      <c r="AI221" s="157">
        <f t="shared" si="194"/>
        <v>0</v>
      </c>
      <c r="AJ221" s="157">
        <f t="shared" si="194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124"/>
        <v>174</v>
      </c>
      <c r="C222" s="162" t="s">
        <v>497</v>
      </c>
      <c r="D222" s="164" t="s">
        <v>364</v>
      </c>
      <c r="E222" s="157">
        <f t="shared" si="187"/>
        <v>0</v>
      </c>
      <c r="F222" s="314" t="s">
        <v>327</v>
      </c>
      <c r="G222" s="157">
        <f>+IF($F222=G$10&amp;" "&amp;G$11,G$9,0)</f>
        <v>0</v>
      </c>
      <c r="H222" s="157">
        <f t="shared" ref="H222:AJ222" si="195">+IF($F222=H$10&amp;" "&amp;H$11,H$9,0)</f>
        <v>0</v>
      </c>
      <c r="I222" s="157">
        <f t="shared" si="195"/>
        <v>0</v>
      </c>
      <c r="J222" s="157">
        <f t="shared" si="195"/>
        <v>0</v>
      </c>
      <c r="K222" s="157">
        <f t="shared" si="195"/>
        <v>0</v>
      </c>
      <c r="L222" s="157">
        <f t="shared" si="195"/>
        <v>0</v>
      </c>
      <c r="M222" s="157">
        <f t="shared" si="195"/>
        <v>0</v>
      </c>
      <c r="N222" s="157">
        <f t="shared" si="195"/>
        <v>0</v>
      </c>
      <c r="O222" s="157">
        <f t="shared" si="195"/>
        <v>0</v>
      </c>
      <c r="P222" s="157">
        <f t="shared" si="195"/>
        <v>0</v>
      </c>
      <c r="Q222" s="157">
        <f t="shared" si="195"/>
        <v>0</v>
      </c>
      <c r="R222" s="157">
        <f t="shared" si="195"/>
        <v>0</v>
      </c>
      <c r="S222" s="157">
        <f t="shared" si="195"/>
        <v>0</v>
      </c>
      <c r="T222" s="157">
        <f t="shared" si="195"/>
        <v>0</v>
      </c>
      <c r="U222" s="157">
        <f t="shared" si="195"/>
        <v>0</v>
      </c>
      <c r="V222" s="157">
        <f t="shared" si="195"/>
        <v>0</v>
      </c>
      <c r="W222" s="157">
        <f t="shared" si="195"/>
        <v>0</v>
      </c>
      <c r="X222" s="157">
        <f t="shared" si="195"/>
        <v>0</v>
      </c>
      <c r="Y222" s="157">
        <f t="shared" si="195"/>
        <v>0</v>
      </c>
      <c r="Z222" s="157">
        <f t="shared" si="195"/>
        <v>0</v>
      </c>
      <c r="AA222" s="157">
        <f t="shared" si="195"/>
        <v>0</v>
      </c>
      <c r="AB222" s="157">
        <f t="shared" si="195"/>
        <v>0</v>
      </c>
      <c r="AC222" s="157">
        <f t="shared" si="195"/>
        <v>0</v>
      </c>
      <c r="AD222" s="157">
        <f t="shared" si="195"/>
        <v>0</v>
      </c>
      <c r="AE222" s="157">
        <f t="shared" si="195"/>
        <v>0</v>
      </c>
      <c r="AF222" s="157">
        <f t="shared" si="195"/>
        <v>0</v>
      </c>
      <c r="AG222" s="157">
        <f t="shared" si="195"/>
        <v>0</v>
      </c>
      <c r="AH222" s="157">
        <f t="shared" si="195"/>
        <v>0</v>
      </c>
      <c r="AI222" s="157">
        <f t="shared" si="195"/>
        <v>0</v>
      </c>
      <c r="AJ222" s="157">
        <f t="shared" si="195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124"/>
        <v>175</v>
      </c>
      <c r="C223" s="162" t="s">
        <v>498</v>
      </c>
      <c r="D223" s="164" t="s">
        <v>364</v>
      </c>
      <c r="E223" s="157">
        <f t="shared" si="187"/>
        <v>0</v>
      </c>
      <c r="F223" s="314" t="s">
        <v>328</v>
      </c>
      <c r="G223" s="157">
        <f t="shared" ref="G223:AJ223" si="196">+IF($F223=G$10&amp;" "&amp;G$11,G$9,0)</f>
        <v>0</v>
      </c>
      <c r="H223" s="157">
        <f t="shared" si="196"/>
        <v>0</v>
      </c>
      <c r="I223" s="157">
        <f t="shared" si="196"/>
        <v>0</v>
      </c>
      <c r="J223" s="157">
        <f t="shared" si="196"/>
        <v>0</v>
      </c>
      <c r="K223" s="157">
        <f t="shared" si="196"/>
        <v>0</v>
      </c>
      <c r="L223" s="157">
        <f t="shared" si="196"/>
        <v>0</v>
      </c>
      <c r="M223" s="157">
        <f t="shared" si="196"/>
        <v>0</v>
      </c>
      <c r="N223" s="157">
        <f t="shared" si="196"/>
        <v>0</v>
      </c>
      <c r="O223" s="157">
        <f t="shared" si="196"/>
        <v>0</v>
      </c>
      <c r="P223" s="157">
        <f t="shared" si="196"/>
        <v>0</v>
      </c>
      <c r="Q223" s="157">
        <f t="shared" si="196"/>
        <v>0</v>
      </c>
      <c r="R223" s="157">
        <f t="shared" si="196"/>
        <v>0</v>
      </c>
      <c r="S223" s="157">
        <f t="shared" si="196"/>
        <v>0</v>
      </c>
      <c r="T223" s="157">
        <f t="shared" si="196"/>
        <v>0</v>
      </c>
      <c r="U223" s="157">
        <f t="shared" si="196"/>
        <v>0</v>
      </c>
      <c r="V223" s="157">
        <f t="shared" si="196"/>
        <v>0</v>
      </c>
      <c r="W223" s="157">
        <f t="shared" si="196"/>
        <v>0</v>
      </c>
      <c r="X223" s="157">
        <f t="shared" si="196"/>
        <v>0</v>
      </c>
      <c r="Y223" s="157">
        <f t="shared" si="196"/>
        <v>0</v>
      </c>
      <c r="Z223" s="157">
        <f t="shared" si="196"/>
        <v>0</v>
      </c>
      <c r="AA223" s="157">
        <f t="shared" si="196"/>
        <v>0</v>
      </c>
      <c r="AB223" s="157">
        <f t="shared" si="196"/>
        <v>0</v>
      </c>
      <c r="AC223" s="157">
        <f t="shared" si="196"/>
        <v>0</v>
      </c>
      <c r="AD223" s="157">
        <f t="shared" si="196"/>
        <v>0</v>
      </c>
      <c r="AE223" s="157">
        <f t="shared" si="196"/>
        <v>0</v>
      </c>
      <c r="AF223" s="157">
        <f t="shared" si="196"/>
        <v>0</v>
      </c>
      <c r="AG223" s="157">
        <f t="shared" si="196"/>
        <v>0</v>
      </c>
      <c r="AH223" s="157">
        <f t="shared" si="196"/>
        <v>0</v>
      </c>
      <c r="AI223" s="157">
        <f t="shared" si="196"/>
        <v>0</v>
      </c>
      <c r="AJ223" s="157">
        <f t="shared" si="196"/>
        <v>0</v>
      </c>
    </row>
    <row r="224" spans="1:36" ht="16.5" x14ac:dyDescent="0.25">
      <c r="A224" s="172"/>
      <c r="B224" s="173">
        <f t="shared" si="124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124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97">+A225+0.01</f>
        <v>3.01</v>
      </c>
      <c r="B226" s="153">
        <f t="shared" si="124"/>
        <v>178</v>
      </c>
      <c r="C226" s="199" t="s">
        <v>486</v>
      </c>
      <c r="D226" s="156" t="s">
        <v>553</v>
      </c>
      <c r="E226" s="157">
        <f t="shared" ref="E226:E233" si="198">+SUM(G226:AJ226)</f>
        <v>2.2360000000000002</v>
      </c>
      <c r="F226" s="249"/>
      <c r="G226" s="157">
        <f t="shared" ref="G226:AJ226" si="199">+VLOOKUP("RI",Vol_Retenida,4,0)*G$15*G$31+VLOOKUP("RV",Vol_Retenida,4,0)*G$16*G$31+VLOOKUP("RIY",Vol_Retenida,4,0)*G$17*G$31+VLOOKUP("RVY",Vol_Retenida,4,0)*G$18*G$31</f>
        <v>0</v>
      </c>
      <c r="H226" s="157">
        <f t="shared" si="199"/>
        <v>1.1180000000000001</v>
      </c>
      <c r="I226" s="157">
        <f t="shared" si="199"/>
        <v>1.1180000000000001</v>
      </c>
      <c r="J226" s="157">
        <f t="shared" si="199"/>
        <v>0</v>
      </c>
      <c r="K226" s="157">
        <f t="shared" si="199"/>
        <v>0</v>
      </c>
      <c r="L226" s="157">
        <f t="shared" si="199"/>
        <v>0</v>
      </c>
      <c r="M226" s="157">
        <f t="shared" si="199"/>
        <v>0</v>
      </c>
      <c r="N226" s="157">
        <f t="shared" si="199"/>
        <v>0</v>
      </c>
      <c r="O226" s="157">
        <f t="shared" si="199"/>
        <v>0</v>
      </c>
      <c r="P226" s="157">
        <f t="shared" si="199"/>
        <v>0</v>
      </c>
      <c r="Q226" s="157">
        <f t="shared" si="199"/>
        <v>0</v>
      </c>
      <c r="R226" s="157">
        <f t="shared" si="199"/>
        <v>0</v>
      </c>
      <c r="S226" s="157">
        <f t="shared" si="199"/>
        <v>0</v>
      </c>
      <c r="T226" s="157">
        <f t="shared" si="199"/>
        <v>0</v>
      </c>
      <c r="U226" s="157">
        <f t="shared" si="199"/>
        <v>0</v>
      </c>
      <c r="V226" s="157">
        <f t="shared" si="199"/>
        <v>0</v>
      </c>
      <c r="W226" s="157">
        <f t="shared" si="199"/>
        <v>0</v>
      </c>
      <c r="X226" s="157">
        <f t="shared" si="199"/>
        <v>0</v>
      </c>
      <c r="Y226" s="157">
        <f t="shared" si="199"/>
        <v>0</v>
      </c>
      <c r="Z226" s="157">
        <f t="shared" si="199"/>
        <v>0</v>
      </c>
      <c r="AA226" s="157">
        <f t="shared" si="199"/>
        <v>0</v>
      </c>
      <c r="AB226" s="157">
        <f t="shared" si="199"/>
        <v>0</v>
      </c>
      <c r="AC226" s="157">
        <f t="shared" si="199"/>
        <v>0</v>
      </c>
      <c r="AD226" s="157">
        <f t="shared" si="199"/>
        <v>0</v>
      </c>
      <c r="AE226" s="157">
        <f t="shared" si="199"/>
        <v>0</v>
      </c>
      <c r="AF226" s="157">
        <f t="shared" si="199"/>
        <v>0</v>
      </c>
      <c r="AG226" s="157">
        <f t="shared" si="199"/>
        <v>0</v>
      </c>
      <c r="AH226" s="157">
        <f t="shared" si="199"/>
        <v>0</v>
      </c>
      <c r="AI226" s="157">
        <f t="shared" si="199"/>
        <v>0</v>
      </c>
      <c r="AJ226" s="157">
        <f t="shared" si="199"/>
        <v>0</v>
      </c>
    </row>
    <row r="227" spans="1:36" ht="16.5" x14ac:dyDescent="0.25">
      <c r="A227" s="157">
        <f t="shared" si="197"/>
        <v>3.0199999999999996</v>
      </c>
      <c r="B227" s="153">
        <f t="shared" si="124"/>
        <v>179</v>
      </c>
      <c r="C227" s="199" t="s">
        <v>487</v>
      </c>
      <c r="D227" s="156" t="s">
        <v>553</v>
      </c>
      <c r="E227" s="157">
        <f t="shared" si="198"/>
        <v>0</v>
      </c>
      <c r="F227" s="249"/>
      <c r="G227" s="157">
        <f t="shared" ref="G227:AJ227" si="200">+VLOOKUP("RI",Vol_Retenida,4,0)*G$15*G$32+VLOOKUP("RV",Vol_Retenida,4,0)*G$16*G$32+VLOOKUP("RIY",Vol_Retenida,4,0)*G$17*G$32+VLOOKUP("RVY",Vol_Retenida,4,0)*G$18*G$32</f>
        <v>0</v>
      </c>
      <c r="H227" s="157">
        <f t="shared" si="200"/>
        <v>0</v>
      </c>
      <c r="I227" s="157">
        <f t="shared" si="200"/>
        <v>0</v>
      </c>
      <c r="J227" s="157">
        <f t="shared" si="200"/>
        <v>0</v>
      </c>
      <c r="K227" s="157">
        <f t="shared" si="200"/>
        <v>0</v>
      </c>
      <c r="L227" s="157">
        <f t="shared" si="200"/>
        <v>0</v>
      </c>
      <c r="M227" s="157">
        <f t="shared" si="200"/>
        <v>0</v>
      </c>
      <c r="N227" s="157">
        <f t="shared" si="200"/>
        <v>0</v>
      </c>
      <c r="O227" s="157">
        <f t="shared" si="200"/>
        <v>0</v>
      </c>
      <c r="P227" s="157">
        <f t="shared" si="200"/>
        <v>0</v>
      </c>
      <c r="Q227" s="157">
        <f t="shared" si="200"/>
        <v>0</v>
      </c>
      <c r="R227" s="157">
        <f t="shared" si="200"/>
        <v>0</v>
      </c>
      <c r="S227" s="157">
        <f t="shared" si="200"/>
        <v>0</v>
      </c>
      <c r="T227" s="157">
        <f t="shared" si="200"/>
        <v>0</v>
      </c>
      <c r="U227" s="157">
        <f t="shared" si="200"/>
        <v>0</v>
      </c>
      <c r="V227" s="157">
        <f t="shared" si="200"/>
        <v>0</v>
      </c>
      <c r="W227" s="157">
        <f t="shared" si="200"/>
        <v>0</v>
      </c>
      <c r="X227" s="157">
        <f t="shared" si="200"/>
        <v>0</v>
      </c>
      <c r="Y227" s="157">
        <f t="shared" si="200"/>
        <v>0</v>
      </c>
      <c r="Z227" s="157">
        <f t="shared" si="200"/>
        <v>0</v>
      </c>
      <c r="AA227" s="157">
        <f t="shared" si="200"/>
        <v>0</v>
      </c>
      <c r="AB227" s="157">
        <f t="shared" si="200"/>
        <v>0</v>
      </c>
      <c r="AC227" s="157">
        <f t="shared" si="200"/>
        <v>0</v>
      </c>
      <c r="AD227" s="157">
        <f t="shared" si="200"/>
        <v>0</v>
      </c>
      <c r="AE227" s="157">
        <f t="shared" si="200"/>
        <v>0</v>
      </c>
      <c r="AF227" s="157">
        <f t="shared" si="200"/>
        <v>0</v>
      </c>
      <c r="AG227" s="157">
        <f t="shared" si="200"/>
        <v>0</v>
      </c>
      <c r="AH227" s="157">
        <f t="shared" si="200"/>
        <v>0</v>
      </c>
      <c r="AI227" s="157">
        <f t="shared" si="200"/>
        <v>0</v>
      </c>
      <c r="AJ227" s="157">
        <f t="shared" si="200"/>
        <v>0</v>
      </c>
    </row>
    <row r="228" spans="1:36" ht="16.5" x14ac:dyDescent="0.25">
      <c r="A228" s="157">
        <f t="shared" si="197"/>
        <v>3.0299999999999994</v>
      </c>
      <c r="B228" s="153">
        <f t="shared" si="124"/>
        <v>180</v>
      </c>
      <c r="C228" s="199" t="s">
        <v>500</v>
      </c>
      <c r="D228" s="156" t="s">
        <v>364</v>
      </c>
      <c r="E228" s="157">
        <f t="shared" si="198"/>
        <v>2</v>
      </c>
      <c r="F228" s="249"/>
      <c r="G228" s="157">
        <f>+G$15</f>
        <v>0</v>
      </c>
      <c r="H228" s="157">
        <f t="shared" ref="H228:AJ228" si="201">+H$15</f>
        <v>1</v>
      </c>
      <c r="I228" s="157">
        <f t="shared" si="201"/>
        <v>1</v>
      </c>
      <c r="J228" s="157">
        <f t="shared" si="201"/>
        <v>0</v>
      </c>
      <c r="K228" s="157">
        <f t="shared" si="201"/>
        <v>0</v>
      </c>
      <c r="L228" s="157">
        <f t="shared" si="201"/>
        <v>0</v>
      </c>
      <c r="M228" s="157">
        <f t="shared" si="201"/>
        <v>0</v>
      </c>
      <c r="N228" s="157">
        <f t="shared" si="201"/>
        <v>0</v>
      </c>
      <c r="O228" s="157">
        <f t="shared" si="201"/>
        <v>0</v>
      </c>
      <c r="P228" s="157">
        <f t="shared" si="201"/>
        <v>0</v>
      </c>
      <c r="Q228" s="157">
        <f t="shared" si="201"/>
        <v>0</v>
      </c>
      <c r="R228" s="157">
        <f t="shared" si="201"/>
        <v>0</v>
      </c>
      <c r="S228" s="157">
        <f t="shared" si="201"/>
        <v>0</v>
      </c>
      <c r="T228" s="157">
        <f t="shared" si="201"/>
        <v>0</v>
      </c>
      <c r="U228" s="157">
        <f t="shared" si="201"/>
        <v>0</v>
      </c>
      <c r="V228" s="157">
        <f t="shared" si="201"/>
        <v>0</v>
      </c>
      <c r="W228" s="157">
        <f t="shared" si="201"/>
        <v>0</v>
      </c>
      <c r="X228" s="157">
        <f t="shared" si="201"/>
        <v>0</v>
      </c>
      <c r="Y228" s="157">
        <f t="shared" si="201"/>
        <v>0</v>
      </c>
      <c r="Z228" s="157">
        <f t="shared" si="201"/>
        <v>0</v>
      </c>
      <c r="AA228" s="157">
        <f t="shared" si="201"/>
        <v>0</v>
      </c>
      <c r="AB228" s="157">
        <f t="shared" si="201"/>
        <v>0</v>
      </c>
      <c r="AC228" s="157">
        <f t="shared" si="201"/>
        <v>0</v>
      </c>
      <c r="AD228" s="157">
        <f t="shared" si="201"/>
        <v>0</v>
      </c>
      <c r="AE228" s="157">
        <f t="shared" si="201"/>
        <v>0</v>
      </c>
      <c r="AF228" s="157">
        <f t="shared" si="201"/>
        <v>0</v>
      </c>
      <c r="AG228" s="157">
        <f t="shared" si="201"/>
        <v>0</v>
      </c>
      <c r="AH228" s="157">
        <f t="shared" si="201"/>
        <v>0</v>
      </c>
      <c r="AI228" s="157">
        <f t="shared" si="201"/>
        <v>0</v>
      </c>
      <c r="AJ228" s="157">
        <f t="shared" si="201"/>
        <v>0</v>
      </c>
    </row>
    <row r="229" spans="1:36" ht="16.5" x14ac:dyDescent="0.25">
      <c r="A229" s="157">
        <f t="shared" si="197"/>
        <v>3.0399999999999991</v>
      </c>
      <c r="B229" s="153">
        <f t="shared" si="124"/>
        <v>181</v>
      </c>
      <c r="C229" s="199" t="s">
        <v>501</v>
      </c>
      <c r="D229" s="156" t="s">
        <v>364</v>
      </c>
      <c r="E229" s="157">
        <f t="shared" si="198"/>
        <v>0</v>
      </c>
      <c r="F229" s="249"/>
      <c r="G229" s="157">
        <f>+G$17</f>
        <v>0</v>
      </c>
      <c r="H229" s="157">
        <f t="shared" ref="H229:AJ229" si="202">+H$17</f>
        <v>0</v>
      </c>
      <c r="I229" s="157">
        <f t="shared" si="202"/>
        <v>0</v>
      </c>
      <c r="J229" s="157">
        <f t="shared" si="202"/>
        <v>0</v>
      </c>
      <c r="K229" s="157">
        <f t="shared" si="202"/>
        <v>0</v>
      </c>
      <c r="L229" s="157">
        <f t="shared" si="202"/>
        <v>0</v>
      </c>
      <c r="M229" s="157">
        <f t="shared" si="202"/>
        <v>0</v>
      </c>
      <c r="N229" s="157">
        <f t="shared" si="202"/>
        <v>0</v>
      </c>
      <c r="O229" s="157">
        <f t="shared" si="202"/>
        <v>0</v>
      </c>
      <c r="P229" s="157">
        <f t="shared" si="202"/>
        <v>0</v>
      </c>
      <c r="Q229" s="157">
        <f t="shared" si="202"/>
        <v>0</v>
      </c>
      <c r="R229" s="157">
        <f t="shared" si="202"/>
        <v>0</v>
      </c>
      <c r="S229" s="157">
        <f t="shared" si="202"/>
        <v>0</v>
      </c>
      <c r="T229" s="157">
        <f t="shared" si="202"/>
        <v>0</v>
      </c>
      <c r="U229" s="157">
        <f t="shared" si="202"/>
        <v>0</v>
      </c>
      <c r="V229" s="157">
        <f t="shared" si="202"/>
        <v>0</v>
      </c>
      <c r="W229" s="157">
        <f t="shared" si="202"/>
        <v>0</v>
      </c>
      <c r="X229" s="157">
        <f t="shared" si="202"/>
        <v>0</v>
      </c>
      <c r="Y229" s="157">
        <f t="shared" si="202"/>
        <v>0</v>
      </c>
      <c r="Z229" s="157">
        <f t="shared" si="202"/>
        <v>0</v>
      </c>
      <c r="AA229" s="157">
        <f t="shared" si="202"/>
        <v>0</v>
      </c>
      <c r="AB229" s="157">
        <f t="shared" si="202"/>
        <v>0</v>
      </c>
      <c r="AC229" s="157">
        <f t="shared" si="202"/>
        <v>0</v>
      </c>
      <c r="AD229" s="157">
        <f t="shared" si="202"/>
        <v>0</v>
      </c>
      <c r="AE229" s="157">
        <f t="shared" si="202"/>
        <v>0</v>
      </c>
      <c r="AF229" s="157">
        <f t="shared" si="202"/>
        <v>0</v>
      </c>
      <c r="AG229" s="157">
        <f t="shared" si="202"/>
        <v>0</v>
      </c>
      <c r="AH229" s="157">
        <f t="shared" si="202"/>
        <v>0</v>
      </c>
      <c r="AI229" s="157">
        <f t="shared" si="202"/>
        <v>0</v>
      </c>
      <c r="AJ229" s="157">
        <f t="shared" si="202"/>
        <v>0</v>
      </c>
    </row>
    <row r="230" spans="1:36" ht="16.5" x14ac:dyDescent="0.25">
      <c r="A230" s="157">
        <f t="shared" si="197"/>
        <v>3.0499999999999989</v>
      </c>
      <c r="B230" s="153">
        <f t="shared" si="124"/>
        <v>182</v>
      </c>
      <c r="C230" s="199" t="s">
        <v>502</v>
      </c>
      <c r="D230" s="156" t="s">
        <v>553</v>
      </c>
      <c r="E230" s="157">
        <f t="shared" si="198"/>
        <v>2.1880000000000002</v>
      </c>
      <c r="F230" s="249"/>
      <c r="G230" s="157">
        <f t="shared" ref="G230:AJ230" si="203">+VLOOKUP("RI",Vol_Retenida,5,0)*G$15*G$31+VLOOKUP("RV",Vol_Retenida,5,0)*G$16*G$31+VLOOKUP("RIY",Vol_Retenida,5,0)*G$17*G$31+VLOOKUP("RVY",Vol_Retenida,5,0)*G$18*G$31</f>
        <v>0</v>
      </c>
      <c r="H230" s="157">
        <f t="shared" si="203"/>
        <v>1.0940000000000001</v>
      </c>
      <c r="I230" s="157">
        <f t="shared" si="203"/>
        <v>1.0940000000000001</v>
      </c>
      <c r="J230" s="157">
        <f t="shared" si="203"/>
        <v>0</v>
      </c>
      <c r="K230" s="157">
        <f t="shared" si="203"/>
        <v>0</v>
      </c>
      <c r="L230" s="157">
        <f t="shared" si="203"/>
        <v>0</v>
      </c>
      <c r="M230" s="157">
        <f t="shared" si="203"/>
        <v>0</v>
      </c>
      <c r="N230" s="157">
        <f t="shared" si="203"/>
        <v>0</v>
      </c>
      <c r="O230" s="157">
        <f t="shared" si="203"/>
        <v>0</v>
      </c>
      <c r="P230" s="157">
        <f t="shared" si="203"/>
        <v>0</v>
      </c>
      <c r="Q230" s="157">
        <f t="shared" si="203"/>
        <v>0</v>
      </c>
      <c r="R230" s="157">
        <f t="shared" si="203"/>
        <v>0</v>
      </c>
      <c r="S230" s="157">
        <f t="shared" si="203"/>
        <v>0</v>
      </c>
      <c r="T230" s="157">
        <f t="shared" si="203"/>
        <v>0</v>
      </c>
      <c r="U230" s="157">
        <f t="shared" si="203"/>
        <v>0</v>
      </c>
      <c r="V230" s="157">
        <f t="shared" si="203"/>
        <v>0</v>
      </c>
      <c r="W230" s="157">
        <f t="shared" si="203"/>
        <v>0</v>
      </c>
      <c r="X230" s="157">
        <f t="shared" si="203"/>
        <v>0</v>
      </c>
      <c r="Y230" s="157">
        <f t="shared" si="203"/>
        <v>0</v>
      </c>
      <c r="Z230" s="157">
        <f t="shared" si="203"/>
        <v>0</v>
      </c>
      <c r="AA230" s="157">
        <f t="shared" si="203"/>
        <v>0</v>
      </c>
      <c r="AB230" s="157">
        <f t="shared" si="203"/>
        <v>0</v>
      </c>
      <c r="AC230" s="157">
        <f t="shared" si="203"/>
        <v>0</v>
      </c>
      <c r="AD230" s="157">
        <f t="shared" si="203"/>
        <v>0</v>
      </c>
      <c r="AE230" s="157">
        <f t="shared" si="203"/>
        <v>0</v>
      </c>
      <c r="AF230" s="157">
        <f t="shared" si="203"/>
        <v>0</v>
      </c>
      <c r="AG230" s="157">
        <f t="shared" si="203"/>
        <v>0</v>
      </c>
      <c r="AH230" s="157">
        <f t="shared" si="203"/>
        <v>0</v>
      </c>
      <c r="AI230" s="157">
        <f t="shared" si="203"/>
        <v>0</v>
      </c>
      <c r="AJ230" s="157">
        <f t="shared" si="203"/>
        <v>0</v>
      </c>
    </row>
    <row r="231" spans="1:36" ht="16.5" x14ac:dyDescent="0.25">
      <c r="A231" s="157">
        <f t="shared" si="197"/>
        <v>3.0599999999999987</v>
      </c>
      <c r="B231" s="153">
        <f t="shared" si="124"/>
        <v>183</v>
      </c>
      <c r="C231" s="199" t="s">
        <v>503</v>
      </c>
      <c r="D231" s="156" t="s">
        <v>553</v>
      </c>
      <c r="E231" s="157">
        <f t="shared" si="198"/>
        <v>0</v>
      </c>
      <c r="F231" s="249"/>
      <c r="G231" s="157">
        <f t="shared" ref="G231:AJ231" si="204">+VLOOKUP("RI",Vol_Retenida,5,0)*G$15*G$32+VLOOKUP("RV",Vol_Retenida,5,0)*G$16*G$32+VLOOKUP("RIY",Vol_Retenida,5,0)*G$17*G$32+VLOOKUP("RVY",Vol_Retenida,5,0)*G$18*G$32</f>
        <v>0</v>
      </c>
      <c r="H231" s="157">
        <f t="shared" si="204"/>
        <v>0</v>
      </c>
      <c r="I231" s="157">
        <f t="shared" si="204"/>
        <v>0</v>
      </c>
      <c r="J231" s="157">
        <f t="shared" si="204"/>
        <v>0</v>
      </c>
      <c r="K231" s="157">
        <f t="shared" si="204"/>
        <v>0</v>
      </c>
      <c r="L231" s="157">
        <f t="shared" si="204"/>
        <v>0</v>
      </c>
      <c r="M231" s="157">
        <f t="shared" si="204"/>
        <v>0</v>
      </c>
      <c r="N231" s="157">
        <f t="shared" si="204"/>
        <v>0</v>
      </c>
      <c r="O231" s="157">
        <f t="shared" si="204"/>
        <v>0</v>
      </c>
      <c r="P231" s="157">
        <f t="shared" si="204"/>
        <v>0</v>
      </c>
      <c r="Q231" s="157">
        <f t="shared" si="204"/>
        <v>0</v>
      </c>
      <c r="R231" s="157">
        <f t="shared" si="204"/>
        <v>0</v>
      </c>
      <c r="S231" s="157">
        <f t="shared" si="204"/>
        <v>0</v>
      </c>
      <c r="T231" s="157">
        <f t="shared" si="204"/>
        <v>0</v>
      </c>
      <c r="U231" s="157">
        <f t="shared" si="204"/>
        <v>0</v>
      </c>
      <c r="V231" s="157">
        <f t="shared" si="204"/>
        <v>0</v>
      </c>
      <c r="W231" s="157">
        <f t="shared" si="204"/>
        <v>0</v>
      </c>
      <c r="X231" s="157">
        <f t="shared" si="204"/>
        <v>0</v>
      </c>
      <c r="Y231" s="157">
        <f t="shared" si="204"/>
        <v>0</v>
      </c>
      <c r="Z231" s="157">
        <f t="shared" si="204"/>
        <v>0</v>
      </c>
      <c r="AA231" s="157">
        <f t="shared" si="204"/>
        <v>0</v>
      </c>
      <c r="AB231" s="157">
        <f t="shared" si="204"/>
        <v>0</v>
      </c>
      <c r="AC231" s="157">
        <f t="shared" si="204"/>
        <v>0</v>
      </c>
      <c r="AD231" s="157">
        <f t="shared" si="204"/>
        <v>0</v>
      </c>
      <c r="AE231" s="157">
        <f t="shared" si="204"/>
        <v>0</v>
      </c>
      <c r="AF231" s="157">
        <f t="shared" si="204"/>
        <v>0</v>
      </c>
      <c r="AG231" s="157">
        <f t="shared" si="204"/>
        <v>0</v>
      </c>
      <c r="AH231" s="157">
        <f t="shared" si="204"/>
        <v>0</v>
      </c>
      <c r="AI231" s="157">
        <f t="shared" si="204"/>
        <v>0</v>
      </c>
      <c r="AJ231" s="157">
        <f t="shared" si="204"/>
        <v>0</v>
      </c>
    </row>
    <row r="232" spans="1:36" s="188" customFormat="1" ht="16.5" x14ac:dyDescent="0.25">
      <c r="A232" s="160">
        <f t="shared" si="197"/>
        <v>3.0699999999999985</v>
      </c>
      <c r="B232" s="161">
        <f t="shared" si="124"/>
        <v>184</v>
      </c>
      <c r="C232" s="316" t="s">
        <v>637</v>
      </c>
      <c r="D232" s="164" t="s">
        <v>364</v>
      </c>
      <c r="E232" s="157">
        <f t="shared" si="198"/>
        <v>0</v>
      </c>
      <c r="F232" s="246"/>
      <c r="G232" s="160">
        <f>+G$16</f>
        <v>0</v>
      </c>
      <c r="H232" s="160">
        <f t="shared" ref="H232:AJ232" si="205">+H$16</f>
        <v>0</v>
      </c>
      <c r="I232" s="160">
        <f t="shared" si="205"/>
        <v>0</v>
      </c>
      <c r="J232" s="160">
        <f t="shared" si="205"/>
        <v>0</v>
      </c>
      <c r="K232" s="160">
        <f t="shared" si="205"/>
        <v>0</v>
      </c>
      <c r="L232" s="160">
        <f t="shared" si="205"/>
        <v>0</v>
      </c>
      <c r="M232" s="160">
        <f t="shared" si="205"/>
        <v>0</v>
      </c>
      <c r="N232" s="160">
        <f t="shared" si="205"/>
        <v>0</v>
      </c>
      <c r="O232" s="160">
        <f t="shared" si="205"/>
        <v>0</v>
      </c>
      <c r="P232" s="160">
        <f t="shared" si="205"/>
        <v>0</v>
      </c>
      <c r="Q232" s="160">
        <f t="shared" si="205"/>
        <v>0</v>
      </c>
      <c r="R232" s="160">
        <f t="shared" si="205"/>
        <v>0</v>
      </c>
      <c r="S232" s="160">
        <f t="shared" si="205"/>
        <v>0</v>
      </c>
      <c r="T232" s="160">
        <f t="shared" si="205"/>
        <v>0</v>
      </c>
      <c r="U232" s="160">
        <f t="shared" si="205"/>
        <v>0</v>
      </c>
      <c r="V232" s="160">
        <f t="shared" si="205"/>
        <v>0</v>
      </c>
      <c r="W232" s="160">
        <f t="shared" si="205"/>
        <v>0</v>
      </c>
      <c r="X232" s="160">
        <f t="shared" si="205"/>
        <v>0</v>
      </c>
      <c r="Y232" s="160">
        <f t="shared" si="205"/>
        <v>0</v>
      </c>
      <c r="Z232" s="160">
        <f t="shared" si="205"/>
        <v>0</v>
      </c>
      <c r="AA232" s="160">
        <f t="shared" si="205"/>
        <v>0</v>
      </c>
      <c r="AB232" s="160">
        <f t="shared" si="205"/>
        <v>0</v>
      </c>
      <c r="AC232" s="160">
        <f t="shared" si="205"/>
        <v>0</v>
      </c>
      <c r="AD232" s="160">
        <f t="shared" si="205"/>
        <v>0</v>
      </c>
      <c r="AE232" s="160">
        <f t="shared" si="205"/>
        <v>0</v>
      </c>
      <c r="AF232" s="160">
        <f t="shared" si="205"/>
        <v>0</v>
      </c>
      <c r="AG232" s="160">
        <f t="shared" si="205"/>
        <v>0</v>
      </c>
      <c r="AH232" s="160">
        <f t="shared" si="205"/>
        <v>0</v>
      </c>
      <c r="AI232" s="160">
        <f t="shared" si="205"/>
        <v>0</v>
      </c>
      <c r="AJ232" s="160">
        <f t="shared" si="205"/>
        <v>0</v>
      </c>
    </row>
    <row r="233" spans="1:36" s="188" customFormat="1" ht="16.5" x14ac:dyDescent="0.25">
      <c r="A233" s="160">
        <f t="shared" si="197"/>
        <v>3.0799999999999983</v>
      </c>
      <c r="B233" s="161">
        <f t="shared" si="124"/>
        <v>185</v>
      </c>
      <c r="C233" s="316" t="s">
        <v>638</v>
      </c>
      <c r="D233" s="164" t="s">
        <v>364</v>
      </c>
      <c r="E233" s="157">
        <f t="shared" si="198"/>
        <v>0</v>
      </c>
      <c r="F233" s="246"/>
      <c r="G233" s="160">
        <f>+G$18</f>
        <v>0</v>
      </c>
      <c r="H233" s="160">
        <f t="shared" ref="H233:AJ233" si="206">+H$18</f>
        <v>0</v>
      </c>
      <c r="I233" s="160">
        <f t="shared" si="206"/>
        <v>0</v>
      </c>
      <c r="J233" s="160">
        <f t="shared" si="206"/>
        <v>0</v>
      </c>
      <c r="K233" s="160">
        <f t="shared" si="206"/>
        <v>0</v>
      </c>
      <c r="L233" s="160">
        <f t="shared" si="206"/>
        <v>0</v>
      </c>
      <c r="M233" s="160">
        <f t="shared" si="206"/>
        <v>0</v>
      </c>
      <c r="N233" s="160">
        <f t="shared" si="206"/>
        <v>0</v>
      </c>
      <c r="O233" s="160">
        <f t="shared" si="206"/>
        <v>0</v>
      </c>
      <c r="P233" s="160">
        <f t="shared" si="206"/>
        <v>0</v>
      </c>
      <c r="Q233" s="160">
        <f t="shared" si="206"/>
        <v>0</v>
      </c>
      <c r="R233" s="160">
        <f t="shared" si="206"/>
        <v>0</v>
      </c>
      <c r="S233" s="160">
        <f t="shared" si="206"/>
        <v>0</v>
      </c>
      <c r="T233" s="160">
        <f t="shared" si="206"/>
        <v>0</v>
      </c>
      <c r="U233" s="160">
        <f t="shared" si="206"/>
        <v>0</v>
      </c>
      <c r="V233" s="160">
        <f t="shared" si="206"/>
        <v>0</v>
      </c>
      <c r="W233" s="160">
        <f t="shared" si="206"/>
        <v>0</v>
      </c>
      <c r="X233" s="160">
        <f t="shared" si="206"/>
        <v>0</v>
      </c>
      <c r="Y233" s="160">
        <f t="shared" si="206"/>
        <v>0</v>
      </c>
      <c r="Z233" s="160">
        <f t="shared" si="206"/>
        <v>0</v>
      </c>
      <c r="AA233" s="160">
        <f t="shared" si="206"/>
        <v>0</v>
      </c>
      <c r="AB233" s="160">
        <f t="shared" si="206"/>
        <v>0</v>
      </c>
      <c r="AC233" s="160">
        <f t="shared" si="206"/>
        <v>0</v>
      </c>
      <c r="AD233" s="160">
        <f t="shared" si="206"/>
        <v>0</v>
      </c>
      <c r="AE233" s="160">
        <f t="shared" si="206"/>
        <v>0</v>
      </c>
      <c r="AF233" s="160">
        <f t="shared" si="206"/>
        <v>0</v>
      </c>
      <c r="AG233" s="160">
        <f t="shared" si="206"/>
        <v>0</v>
      </c>
      <c r="AH233" s="160">
        <f t="shared" si="206"/>
        <v>0</v>
      </c>
      <c r="AI233" s="160">
        <f t="shared" si="206"/>
        <v>0</v>
      </c>
      <c r="AJ233" s="160">
        <f t="shared" si="206"/>
        <v>0</v>
      </c>
    </row>
    <row r="234" spans="1:36" ht="16.5" x14ac:dyDescent="0.25">
      <c r="A234" s="157"/>
      <c r="B234" s="153">
        <f t="shared" si="124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124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124"/>
        <v>188</v>
      </c>
      <c r="C236" s="155" t="s">
        <v>505</v>
      </c>
      <c r="D236" s="156" t="s">
        <v>410</v>
      </c>
      <c r="E236" s="157">
        <f t="shared" ref="E236:E252" si="207">+SUM(G236:AJ236)</f>
        <v>1</v>
      </c>
      <c r="F236" s="249"/>
      <c r="G236" s="157">
        <f t="shared" ref="G236:P245" si="208">+HLOOKUP(G$3,ARMADO_RP,$B236,0)+HLOOKUP(G$4,ARMADO_RP,$B236,0)</f>
        <v>0</v>
      </c>
      <c r="H236" s="157">
        <f t="shared" si="208"/>
        <v>0</v>
      </c>
      <c r="I236" s="157">
        <f t="shared" si="208"/>
        <v>0</v>
      </c>
      <c r="J236" s="157">
        <f t="shared" si="208"/>
        <v>1</v>
      </c>
      <c r="K236" s="157">
        <f t="shared" si="208"/>
        <v>0</v>
      </c>
      <c r="L236" s="157">
        <f t="shared" si="208"/>
        <v>0</v>
      </c>
      <c r="M236" s="157">
        <f t="shared" si="208"/>
        <v>0</v>
      </c>
      <c r="N236" s="157">
        <f t="shared" si="208"/>
        <v>0</v>
      </c>
      <c r="O236" s="157">
        <f t="shared" si="208"/>
        <v>0</v>
      </c>
      <c r="P236" s="157">
        <f t="shared" si="208"/>
        <v>0</v>
      </c>
      <c r="Q236" s="157">
        <f t="shared" ref="Q236:Z245" si="209">+HLOOKUP(Q$3,ARMADO_RP,$B236,0)+HLOOKUP(Q$4,ARMADO_RP,$B236,0)</f>
        <v>0</v>
      </c>
      <c r="R236" s="157">
        <f t="shared" si="209"/>
        <v>0</v>
      </c>
      <c r="S236" s="157">
        <f t="shared" si="209"/>
        <v>0</v>
      </c>
      <c r="T236" s="157">
        <f t="shared" si="209"/>
        <v>0</v>
      </c>
      <c r="U236" s="157">
        <f t="shared" si="209"/>
        <v>0</v>
      </c>
      <c r="V236" s="157">
        <f t="shared" si="209"/>
        <v>0</v>
      </c>
      <c r="W236" s="157">
        <f t="shared" si="209"/>
        <v>0</v>
      </c>
      <c r="X236" s="157">
        <f t="shared" si="209"/>
        <v>0</v>
      </c>
      <c r="Y236" s="157">
        <f t="shared" si="209"/>
        <v>0</v>
      </c>
      <c r="Z236" s="157">
        <f t="shared" si="209"/>
        <v>0</v>
      </c>
      <c r="AA236" s="157">
        <f t="shared" ref="AA236:AJ245" si="210">+HLOOKUP(AA$3,ARMADO_RP,$B236,0)+HLOOKUP(AA$4,ARMADO_RP,$B236,0)</f>
        <v>0</v>
      </c>
      <c r="AB236" s="157">
        <f t="shared" si="210"/>
        <v>0</v>
      </c>
      <c r="AC236" s="157">
        <f t="shared" si="210"/>
        <v>0</v>
      </c>
      <c r="AD236" s="157">
        <f t="shared" si="210"/>
        <v>0</v>
      </c>
      <c r="AE236" s="157">
        <f t="shared" si="210"/>
        <v>0</v>
      </c>
      <c r="AF236" s="157">
        <f t="shared" si="210"/>
        <v>0</v>
      </c>
      <c r="AG236" s="157">
        <f t="shared" si="210"/>
        <v>0</v>
      </c>
      <c r="AH236" s="157">
        <f t="shared" si="210"/>
        <v>0</v>
      </c>
      <c r="AI236" s="157">
        <f t="shared" si="210"/>
        <v>0</v>
      </c>
      <c r="AJ236" s="157">
        <f t="shared" si="210"/>
        <v>0</v>
      </c>
    </row>
    <row r="237" spans="1:36" ht="16.5" x14ac:dyDescent="0.25">
      <c r="A237" s="157">
        <f t="shared" ref="A237:A252" si="211">+A236+0.01</f>
        <v>4.0199999999999996</v>
      </c>
      <c r="B237" s="153">
        <f t="shared" si="124"/>
        <v>189</v>
      </c>
      <c r="C237" s="155" t="s">
        <v>506</v>
      </c>
      <c r="D237" s="156" t="s">
        <v>410</v>
      </c>
      <c r="E237" s="157">
        <f t="shared" si="207"/>
        <v>2</v>
      </c>
      <c r="F237" s="249"/>
      <c r="G237" s="157">
        <f t="shared" si="208"/>
        <v>0</v>
      </c>
      <c r="H237" s="157">
        <f t="shared" si="208"/>
        <v>1</v>
      </c>
      <c r="I237" s="157">
        <f t="shared" si="208"/>
        <v>1</v>
      </c>
      <c r="J237" s="157">
        <f t="shared" si="208"/>
        <v>0</v>
      </c>
      <c r="K237" s="157">
        <f t="shared" si="208"/>
        <v>0</v>
      </c>
      <c r="L237" s="157">
        <f t="shared" si="208"/>
        <v>0</v>
      </c>
      <c r="M237" s="157">
        <f t="shared" si="208"/>
        <v>0</v>
      </c>
      <c r="N237" s="157">
        <f t="shared" si="208"/>
        <v>0</v>
      </c>
      <c r="O237" s="157">
        <f t="shared" si="208"/>
        <v>0</v>
      </c>
      <c r="P237" s="157">
        <f t="shared" si="208"/>
        <v>0</v>
      </c>
      <c r="Q237" s="157">
        <f t="shared" si="209"/>
        <v>0</v>
      </c>
      <c r="R237" s="157">
        <f t="shared" si="209"/>
        <v>0</v>
      </c>
      <c r="S237" s="157">
        <f t="shared" si="209"/>
        <v>0</v>
      </c>
      <c r="T237" s="157">
        <f t="shared" si="209"/>
        <v>0</v>
      </c>
      <c r="U237" s="157">
        <f t="shared" si="209"/>
        <v>0</v>
      </c>
      <c r="V237" s="157">
        <f t="shared" si="209"/>
        <v>0</v>
      </c>
      <c r="W237" s="157">
        <f t="shared" si="209"/>
        <v>0</v>
      </c>
      <c r="X237" s="157">
        <f t="shared" si="209"/>
        <v>0</v>
      </c>
      <c r="Y237" s="157">
        <f t="shared" si="209"/>
        <v>0</v>
      </c>
      <c r="Z237" s="157">
        <f t="shared" si="209"/>
        <v>0</v>
      </c>
      <c r="AA237" s="157">
        <f t="shared" si="210"/>
        <v>0</v>
      </c>
      <c r="AB237" s="157">
        <f t="shared" si="210"/>
        <v>0</v>
      </c>
      <c r="AC237" s="157">
        <f t="shared" si="210"/>
        <v>0</v>
      </c>
      <c r="AD237" s="157">
        <f t="shared" si="210"/>
        <v>0</v>
      </c>
      <c r="AE237" s="157">
        <f t="shared" si="210"/>
        <v>0</v>
      </c>
      <c r="AF237" s="157">
        <f t="shared" si="210"/>
        <v>0</v>
      </c>
      <c r="AG237" s="157">
        <f t="shared" si="210"/>
        <v>0</v>
      </c>
      <c r="AH237" s="157">
        <f t="shared" si="210"/>
        <v>0</v>
      </c>
      <c r="AI237" s="157">
        <f t="shared" si="210"/>
        <v>0</v>
      </c>
      <c r="AJ237" s="157">
        <f t="shared" si="210"/>
        <v>0</v>
      </c>
    </row>
    <row r="238" spans="1:36" ht="16.5" x14ac:dyDescent="0.25">
      <c r="A238" s="157">
        <f t="shared" si="211"/>
        <v>4.0299999999999994</v>
      </c>
      <c r="B238" s="153">
        <f t="shared" si="124"/>
        <v>190</v>
      </c>
      <c r="C238" s="155" t="s">
        <v>507</v>
      </c>
      <c r="D238" s="156" t="s">
        <v>410</v>
      </c>
      <c r="E238" s="157">
        <f t="shared" si="207"/>
        <v>0</v>
      </c>
      <c r="F238" s="249"/>
      <c r="G238" s="157">
        <f t="shared" si="208"/>
        <v>0</v>
      </c>
      <c r="H238" s="157">
        <f t="shared" si="208"/>
        <v>0</v>
      </c>
      <c r="I238" s="157">
        <f t="shared" si="208"/>
        <v>0</v>
      </c>
      <c r="J238" s="157">
        <f t="shared" si="208"/>
        <v>0</v>
      </c>
      <c r="K238" s="157">
        <f t="shared" si="208"/>
        <v>0</v>
      </c>
      <c r="L238" s="157">
        <f t="shared" si="208"/>
        <v>0</v>
      </c>
      <c r="M238" s="157">
        <f t="shared" si="208"/>
        <v>0</v>
      </c>
      <c r="N238" s="157">
        <f t="shared" si="208"/>
        <v>0</v>
      </c>
      <c r="O238" s="157">
        <f t="shared" si="208"/>
        <v>0</v>
      </c>
      <c r="P238" s="157">
        <f t="shared" si="208"/>
        <v>0</v>
      </c>
      <c r="Q238" s="157">
        <f t="shared" si="209"/>
        <v>0</v>
      </c>
      <c r="R238" s="157">
        <f t="shared" si="209"/>
        <v>0</v>
      </c>
      <c r="S238" s="157">
        <f t="shared" si="209"/>
        <v>0</v>
      </c>
      <c r="T238" s="157">
        <f t="shared" si="209"/>
        <v>0</v>
      </c>
      <c r="U238" s="157">
        <f t="shared" si="209"/>
        <v>0</v>
      </c>
      <c r="V238" s="157">
        <f t="shared" si="209"/>
        <v>0</v>
      </c>
      <c r="W238" s="157">
        <f t="shared" si="209"/>
        <v>0</v>
      </c>
      <c r="X238" s="157">
        <f t="shared" si="209"/>
        <v>0</v>
      </c>
      <c r="Y238" s="157">
        <f t="shared" si="209"/>
        <v>0</v>
      </c>
      <c r="Z238" s="157">
        <f t="shared" si="209"/>
        <v>0</v>
      </c>
      <c r="AA238" s="157">
        <f t="shared" si="210"/>
        <v>0</v>
      </c>
      <c r="AB238" s="157">
        <f t="shared" si="210"/>
        <v>0</v>
      </c>
      <c r="AC238" s="157">
        <f t="shared" si="210"/>
        <v>0</v>
      </c>
      <c r="AD238" s="157">
        <f t="shared" si="210"/>
        <v>0</v>
      </c>
      <c r="AE238" s="157">
        <f t="shared" si="210"/>
        <v>0</v>
      </c>
      <c r="AF238" s="157">
        <f t="shared" si="210"/>
        <v>0</v>
      </c>
      <c r="AG238" s="157">
        <f t="shared" si="210"/>
        <v>0</v>
      </c>
      <c r="AH238" s="157">
        <f t="shared" si="210"/>
        <v>0</v>
      </c>
      <c r="AI238" s="157">
        <f t="shared" si="210"/>
        <v>0</v>
      </c>
      <c r="AJ238" s="157">
        <f t="shared" si="210"/>
        <v>0</v>
      </c>
    </row>
    <row r="239" spans="1:36" ht="16.5" x14ac:dyDescent="0.25">
      <c r="A239" s="157">
        <f t="shared" si="211"/>
        <v>4.0399999999999991</v>
      </c>
      <c r="B239" s="153">
        <f t="shared" si="124"/>
        <v>191</v>
      </c>
      <c r="C239" s="155" t="s">
        <v>508</v>
      </c>
      <c r="D239" s="156" t="s">
        <v>410</v>
      </c>
      <c r="E239" s="157">
        <f t="shared" si="207"/>
        <v>1</v>
      </c>
      <c r="F239" s="249"/>
      <c r="G239" s="157">
        <f t="shared" si="208"/>
        <v>1</v>
      </c>
      <c r="H239" s="157">
        <f t="shared" si="208"/>
        <v>0</v>
      </c>
      <c r="I239" s="157">
        <f t="shared" si="208"/>
        <v>0</v>
      </c>
      <c r="J239" s="157">
        <f t="shared" si="208"/>
        <v>0</v>
      </c>
      <c r="K239" s="157">
        <f t="shared" si="208"/>
        <v>0</v>
      </c>
      <c r="L239" s="157">
        <f t="shared" si="208"/>
        <v>0</v>
      </c>
      <c r="M239" s="157">
        <f t="shared" si="208"/>
        <v>0</v>
      </c>
      <c r="N239" s="157">
        <f t="shared" si="208"/>
        <v>0</v>
      </c>
      <c r="O239" s="157">
        <f t="shared" si="208"/>
        <v>0</v>
      </c>
      <c r="P239" s="157">
        <f t="shared" si="208"/>
        <v>0</v>
      </c>
      <c r="Q239" s="157">
        <f t="shared" si="209"/>
        <v>0</v>
      </c>
      <c r="R239" s="157">
        <f t="shared" si="209"/>
        <v>0</v>
      </c>
      <c r="S239" s="157">
        <f t="shared" si="209"/>
        <v>0</v>
      </c>
      <c r="T239" s="157">
        <f t="shared" si="209"/>
        <v>0</v>
      </c>
      <c r="U239" s="157">
        <f t="shared" si="209"/>
        <v>0</v>
      </c>
      <c r="V239" s="157">
        <f t="shared" si="209"/>
        <v>0</v>
      </c>
      <c r="W239" s="157">
        <f t="shared" si="209"/>
        <v>0</v>
      </c>
      <c r="X239" s="157">
        <f t="shared" si="209"/>
        <v>0</v>
      </c>
      <c r="Y239" s="157">
        <f t="shared" si="209"/>
        <v>0</v>
      </c>
      <c r="Z239" s="157">
        <f t="shared" si="209"/>
        <v>0</v>
      </c>
      <c r="AA239" s="157">
        <f t="shared" si="210"/>
        <v>0</v>
      </c>
      <c r="AB239" s="157">
        <f t="shared" si="210"/>
        <v>0</v>
      </c>
      <c r="AC239" s="157">
        <f t="shared" si="210"/>
        <v>0</v>
      </c>
      <c r="AD239" s="157">
        <f t="shared" si="210"/>
        <v>0</v>
      </c>
      <c r="AE239" s="157">
        <f t="shared" si="210"/>
        <v>0</v>
      </c>
      <c r="AF239" s="157">
        <f t="shared" si="210"/>
        <v>0</v>
      </c>
      <c r="AG239" s="157">
        <f t="shared" si="210"/>
        <v>0</v>
      </c>
      <c r="AH239" s="157">
        <f t="shared" si="210"/>
        <v>0</v>
      </c>
      <c r="AI239" s="157">
        <f t="shared" si="210"/>
        <v>0</v>
      </c>
      <c r="AJ239" s="157">
        <f t="shared" si="210"/>
        <v>0</v>
      </c>
    </row>
    <row r="240" spans="1:36" ht="16.5" x14ac:dyDescent="0.25">
      <c r="A240" s="157">
        <f t="shared" si="211"/>
        <v>4.0499999999999989</v>
      </c>
      <c r="B240" s="153">
        <f t="shared" si="124"/>
        <v>192</v>
      </c>
      <c r="C240" s="155" t="s">
        <v>509</v>
      </c>
      <c r="D240" s="156" t="s">
        <v>410</v>
      </c>
      <c r="E240" s="157">
        <f t="shared" si="207"/>
        <v>0</v>
      </c>
      <c r="F240" s="249"/>
      <c r="G240" s="157">
        <f t="shared" si="208"/>
        <v>0</v>
      </c>
      <c r="H240" s="157">
        <f t="shared" si="208"/>
        <v>0</v>
      </c>
      <c r="I240" s="157">
        <f t="shared" si="208"/>
        <v>0</v>
      </c>
      <c r="J240" s="157">
        <f t="shared" si="208"/>
        <v>0</v>
      </c>
      <c r="K240" s="157">
        <f t="shared" si="208"/>
        <v>0</v>
      </c>
      <c r="L240" s="157">
        <f t="shared" si="208"/>
        <v>0</v>
      </c>
      <c r="M240" s="157">
        <f t="shared" si="208"/>
        <v>0</v>
      </c>
      <c r="N240" s="157">
        <f t="shared" si="208"/>
        <v>0</v>
      </c>
      <c r="O240" s="157">
        <f t="shared" si="208"/>
        <v>0</v>
      </c>
      <c r="P240" s="157">
        <f t="shared" si="208"/>
        <v>0</v>
      </c>
      <c r="Q240" s="157">
        <f t="shared" si="209"/>
        <v>0</v>
      </c>
      <c r="R240" s="157">
        <f t="shared" si="209"/>
        <v>0</v>
      </c>
      <c r="S240" s="157">
        <f t="shared" si="209"/>
        <v>0</v>
      </c>
      <c r="T240" s="157">
        <f t="shared" si="209"/>
        <v>0</v>
      </c>
      <c r="U240" s="157">
        <f t="shared" si="209"/>
        <v>0</v>
      </c>
      <c r="V240" s="157">
        <f t="shared" si="209"/>
        <v>0</v>
      </c>
      <c r="W240" s="157">
        <f t="shared" si="209"/>
        <v>0</v>
      </c>
      <c r="X240" s="157">
        <f t="shared" si="209"/>
        <v>0</v>
      </c>
      <c r="Y240" s="157">
        <f t="shared" si="209"/>
        <v>0</v>
      </c>
      <c r="Z240" s="157">
        <f t="shared" si="209"/>
        <v>0</v>
      </c>
      <c r="AA240" s="157">
        <f t="shared" si="210"/>
        <v>0</v>
      </c>
      <c r="AB240" s="157">
        <f t="shared" si="210"/>
        <v>0</v>
      </c>
      <c r="AC240" s="157">
        <f t="shared" si="210"/>
        <v>0</v>
      </c>
      <c r="AD240" s="157">
        <f t="shared" si="210"/>
        <v>0</v>
      </c>
      <c r="AE240" s="157">
        <f t="shared" si="210"/>
        <v>0</v>
      </c>
      <c r="AF240" s="157">
        <f t="shared" si="210"/>
        <v>0</v>
      </c>
      <c r="AG240" s="157">
        <f t="shared" si="210"/>
        <v>0</v>
      </c>
      <c r="AH240" s="157">
        <f t="shared" si="210"/>
        <v>0</v>
      </c>
      <c r="AI240" s="157">
        <f t="shared" si="210"/>
        <v>0</v>
      </c>
      <c r="AJ240" s="157">
        <f t="shared" si="210"/>
        <v>0</v>
      </c>
    </row>
    <row r="241" spans="1:36" ht="16.5" x14ac:dyDescent="0.25">
      <c r="A241" s="157">
        <f t="shared" si="211"/>
        <v>4.0599999999999987</v>
      </c>
      <c r="B241" s="153">
        <f t="shared" si="124"/>
        <v>193</v>
      </c>
      <c r="C241" s="155" t="s">
        <v>510</v>
      </c>
      <c r="D241" s="156" t="s">
        <v>410</v>
      </c>
      <c r="E241" s="157">
        <f t="shared" si="207"/>
        <v>0</v>
      </c>
      <c r="F241" s="249"/>
      <c r="G241" s="157">
        <f t="shared" si="208"/>
        <v>0</v>
      </c>
      <c r="H241" s="157">
        <f t="shared" si="208"/>
        <v>0</v>
      </c>
      <c r="I241" s="157">
        <f t="shared" si="208"/>
        <v>0</v>
      </c>
      <c r="J241" s="157">
        <f t="shared" si="208"/>
        <v>0</v>
      </c>
      <c r="K241" s="157">
        <f t="shared" si="208"/>
        <v>0</v>
      </c>
      <c r="L241" s="157">
        <f t="shared" si="208"/>
        <v>0</v>
      </c>
      <c r="M241" s="157">
        <f t="shared" si="208"/>
        <v>0</v>
      </c>
      <c r="N241" s="157">
        <f t="shared" si="208"/>
        <v>0</v>
      </c>
      <c r="O241" s="157">
        <f t="shared" si="208"/>
        <v>0</v>
      </c>
      <c r="P241" s="157">
        <f t="shared" si="208"/>
        <v>0</v>
      </c>
      <c r="Q241" s="157">
        <f t="shared" si="209"/>
        <v>0</v>
      </c>
      <c r="R241" s="157">
        <f t="shared" si="209"/>
        <v>0</v>
      </c>
      <c r="S241" s="157">
        <f t="shared" si="209"/>
        <v>0</v>
      </c>
      <c r="T241" s="157">
        <f t="shared" si="209"/>
        <v>0</v>
      </c>
      <c r="U241" s="157">
        <f t="shared" si="209"/>
        <v>0</v>
      </c>
      <c r="V241" s="157">
        <f t="shared" si="209"/>
        <v>0</v>
      </c>
      <c r="W241" s="157">
        <f t="shared" si="209"/>
        <v>0</v>
      </c>
      <c r="X241" s="157">
        <f t="shared" si="209"/>
        <v>0</v>
      </c>
      <c r="Y241" s="157">
        <f t="shared" si="209"/>
        <v>0</v>
      </c>
      <c r="Z241" s="157">
        <f t="shared" si="209"/>
        <v>0</v>
      </c>
      <c r="AA241" s="157">
        <f t="shared" si="210"/>
        <v>0</v>
      </c>
      <c r="AB241" s="157">
        <f t="shared" si="210"/>
        <v>0</v>
      </c>
      <c r="AC241" s="157">
        <f t="shared" si="210"/>
        <v>0</v>
      </c>
      <c r="AD241" s="157">
        <f t="shared" si="210"/>
        <v>0</v>
      </c>
      <c r="AE241" s="157">
        <f t="shared" si="210"/>
        <v>0</v>
      </c>
      <c r="AF241" s="157">
        <f t="shared" si="210"/>
        <v>0</v>
      </c>
      <c r="AG241" s="157">
        <f t="shared" si="210"/>
        <v>0</v>
      </c>
      <c r="AH241" s="157">
        <f t="shared" si="210"/>
        <v>0</v>
      </c>
      <c r="AI241" s="157">
        <f t="shared" si="210"/>
        <v>0</v>
      </c>
      <c r="AJ241" s="157">
        <f t="shared" si="210"/>
        <v>0</v>
      </c>
    </row>
    <row r="242" spans="1:36" ht="16.5" x14ac:dyDescent="0.25">
      <c r="A242" s="157">
        <f t="shared" si="211"/>
        <v>4.0699999999999985</v>
      </c>
      <c r="B242" s="153">
        <f t="shared" si="124"/>
        <v>194</v>
      </c>
      <c r="C242" s="155" t="s">
        <v>511</v>
      </c>
      <c r="D242" s="156" t="s">
        <v>410</v>
      </c>
      <c r="E242" s="157">
        <f t="shared" si="207"/>
        <v>0</v>
      </c>
      <c r="F242" s="249"/>
      <c r="G242" s="157">
        <f t="shared" si="208"/>
        <v>0</v>
      </c>
      <c r="H242" s="157">
        <f t="shared" si="208"/>
        <v>0</v>
      </c>
      <c r="I242" s="157">
        <f t="shared" si="208"/>
        <v>0</v>
      </c>
      <c r="J242" s="157">
        <f t="shared" si="208"/>
        <v>0</v>
      </c>
      <c r="K242" s="157">
        <f t="shared" si="208"/>
        <v>0</v>
      </c>
      <c r="L242" s="157">
        <f t="shared" si="208"/>
        <v>0</v>
      </c>
      <c r="M242" s="157">
        <f t="shared" si="208"/>
        <v>0</v>
      </c>
      <c r="N242" s="157">
        <f t="shared" si="208"/>
        <v>0</v>
      </c>
      <c r="O242" s="157">
        <f t="shared" si="208"/>
        <v>0</v>
      </c>
      <c r="P242" s="157">
        <f t="shared" si="208"/>
        <v>0</v>
      </c>
      <c r="Q242" s="157">
        <f t="shared" si="209"/>
        <v>0</v>
      </c>
      <c r="R242" s="157">
        <f t="shared" si="209"/>
        <v>0</v>
      </c>
      <c r="S242" s="157">
        <f t="shared" si="209"/>
        <v>0</v>
      </c>
      <c r="T242" s="157">
        <f t="shared" si="209"/>
        <v>0</v>
      </c>
      <c r="U242" s="157">
        <f t="shared" si="209"/>
        <v>0</v>
      </c>
      <c r="V242" s="157">
        <f t="shared" si="209"/>
        <v>0</v>
      </c>
      <c r="W242" s="157">
        <f t="shared" si="209"/>
        <v>0</v>
      </c>
      <c r="X242" s="157">
        <f t="shared" si="209"/>
        <v>0</v>
      </c>
      <c r="Y242" s="157">
        <f t="shared" si="209"/>
        <v>0</v>
      </c>
      <c r="Z242" s="157">
        <f t="shared" si="209"/>
        <v>0</v>
      </c>
      <c r="AA242" s="157">
        <f t="shared" si="210"/>
        <v>0</v>
      </c>
      <c r="AB242" s="157">
        <f t="shared" si="210"/>
        <v>0</v>
      </c>
      <c r="AC242" s="157">
        <f t="shared" si="210"/>
        <v>0</v>
      </c>
      <c r="AD242" s="157">
        <f t="shared" si="210"/>
        <v>0</v>
      </c>
      <c r="AE242" s="157">
        <f t="shared" si="210"/>
        <v>0</v>
      </c>
      <c r="AF242" s="157">
        <f t="shared" si="210"/>
        <v>0</v>
      </c>
      <c r="AG242" s="157">
        <f t="shared" si="210"/>
        <v>0</v>
      </c>
      <c r="AH242" s="157">
        <f t="shared" si="210"/>
        <v>0</v>
      </c>
      <c r="AI242" s="157">
        <f t="shared" si="210"/>
        <v>0</v>
      </c>
      <c r="AJ242" s="157">
        <f t="shared" si="210"/>
        <v>0</v>
      </c>
    </row>
    <row r="243" spans="1:36" ht="16.5" x14ac:dyDescent="0.25">
      <c r="A243" s="157">
        <f t="shared" si="211"/>
        <v>4.0799999999999983</v>
      </c>
      <c r="B243" s="153">
        <f t="shared" si="124"/>
        <v>195</v>
      </c>
      <c r="C243" s="155" t="s">
        <v>512</v>
      </c>
      <c r="D243" s="156" t="s">
        <v>410</v>
      </c>
      <c r="E243" s="157">
        <f t="shared" si="207"/>
        <v>0</v>
      </c>
      <c r="F243" s="249"/>
      <c r="G243" s="157">
        <f t="shared" si="208"/>
        <v>0</v>
      </c>
      <c r="H243" s="157">
        <f t="shared" si="208"/>
        <v>0</v>
      </c>
      <c r="I243" s="157">
        <f t="shared" si="208"/>
        <v>0</v>
      </c>
      <c r="J243" s="157">
        <f t="shared" si="208"/>
        <v>0</v>
      </c>
      <c r="K243" s="157">
        <f t="shared" si="208"/>
        <v>0</v>
      </c>
      <c r="L243" s="157">
        <f t="shared" si="208"/>
        <v>0</v>
      </c>
      <c r="M243" s="157">
        <f t="shared" si="208"/>
        <v>0</v>
      </c>
      <c r="N243" s="157">
        <f t="shared" si="208"/>
        <v>0</v>
      </c>
      <c r="O243" s="157">
        <f t="shared" si="208"/>
        <v>0</v>
      </c>
      <c r="P243" s="157">
        <f t="shared" si="208"/>
        <v>0</v>
      </c>
      <c r="Q243" s="157">
        <f t="shared" si="209"/>
        <v>0</v>
      </c>
      <c r="R243" s="157">
        <f t="shared" si="209"/>
        <v>0</v>
      </c>
      <c r="S243" s="157">
        <f t="shared" si="209"/>
        <v>0</v>
      </c>
      <c r="T243" s="157">
        <f t="shared" si="209"/>
        <v>0</v>
      </c>
      <c r="U243" s="157">
        <f t="shared" si="209"/>
        <v>0</v>
      </c>
      <c r="V243" s="157">
        <f t="shared" si="209"/>
        <v>0</v>
      </c>
      <c r="W243" s="157">
        <f t="shared" si="209"/>
        <v>0</v>
      </c>
      <c r="X243" s="157">
        <f t="shared" si="209"/>
        <v>0</v>
      </c>
      <c r="Y243" s="157">
        <f t="shared" si="209"/>
        <v>0</v>
      </c>
      <c r="Z243" s="157">
        <f t="shared" si="209"/>
        <v>0</v>
      </c>
      <c r="AA243" s="157">
        <f t="shared" si="210"/>
        <v>0</v>
      </c>
      <c r="AB243" s="157">
        <f t="shared" si="210"/>
        <v>0</v>
      </c>
      <c r="AC243" s="157">
        <f t="shared" si="210"/>
        <v>0</v>
      </c>
      <c r="AD243" s="157">
        <f t="shared" si="210"/>
        <v>0</v>
      </c>
      <c r="AE243" s="157">
        <f t="shared" si="210"/>
        <v>0</v>
      </c>
      <c r="AF243" s="157">
        <f t="shared" si="210"/>
        <v>0</v>
      </c>
      <c r="AG243" s="157">
        <f t="shared" si="210"/>
        <v>0</v>
      </c>
      <c r="AH243" s="157">
        <f t="shared" si="210"/>
        <v>0</v>
      </c>
      <c r="AI243" s="157">
        <f t="shared" si="210"/>
        <v>0</v>
      </c>
      <c r="AJ243" s="157">
        <f t="shared" si="210"/>
        <v>0</v>
      </c>
    </row>
    <row r="244" spans="1:36" ht="16.5" x14ac:dyDescent="0.25">
      <c r="A244" s="157">
        <f t="shared" si="211"/>
        <v>4.0899999999999981</v>
      </c>
      <c r="B244" s="153">
        <f t="shared" si="124"/>
        <v>196</v>
      </c>
      <c r="C244" s="155" t="s">
        <v>513</v>
      </c>
      <c r="D244" s="156" t="s">
        <v>410</v>
      </c>
      <c r="E244" s="157">
        <f t="shared" si="207"/>
        <v>1</v>
      </c>
      <c r="F244" s="249"/>
      <c r="G244" s="157">
        <f t="shared" si="208"/>
        <v>0</v>
      </c>
      <c r="H244" s="157">
        <f t="shared" si="208"/>
        <v>0</v>
      </c>
      <c r="I244" s="157">
        <f t="shared" si="208"/>
        <v>0</v>
      </c>
      <c r="J244" s="157">
        <f t="shared" si="208"/>
        <v>1</v>
      </c>
      <c r="K244" s="157">
        <f t="shared" si="208"/>
        <v>0</v>
      </c>
      <c r="L244" s="157">
        <f t="shared" si="208"/>
        <v>0</v>
      </c>
      <c r="M244" s="157">
        <f t="shared" si="208"/>
        <v>0</v>
      </c>
      <c r="N244" s="157">
        <f t="shared" si="208"/>
        <v>0</v>
      </c>
      <c r="O244" s="157">
        <f t="shared" si="208"/>
        <v>0</v>
      </c>
      <c r="P244" s="157">
        <f t="shared" si="208"/>
        <v>0</v>
      </c>
      <c r="Q244" s="157">
        <f t="shared" si="209"/>
        <v>0</v>
      </c>
      <c r="R244" s="157">
        <f t="shared" si="209"/>
        <v>0</v>
      </c>
      <c r="S244" s="157">
        <f t="shared" si="209"/>
        <v>0</v>
      </c>
      <c r="T244" s="157">
        <f t="shared" si="209"/>
        <v>0</v>
      </c>
      <c r="U244" s="157">
        <f t="shared" si="209"/>
        <v>0</v>
      </c>
      <c r="V244" s="157">
        <f t="shared" si="209"/>
        <v>0</v>
      </c>
      <c r="W244" s="157">
        <f t="shared" si="209"/>
        <v>0</v>
      </c>
      <c r="X244" s="157">
        <f t="shared" si="209"/>
        <v>0</v>
      </c>
      <c r="Y244" s="157">
        <f t="shared" si="209"/>
        <v>0</v>
      </c>
      <c r="Z244" s="157">
        <f t="shared" si="209"/>
        <v>0</v>
      </c>
      <c r="AA244" s="157">
        <f t="shared" si="210"/>
        <v>0</v>
      </c>
      <c r="AB244" s="157">
        <f t="shared" si="210"/>
        <v>0</v>
      </c>
      <c r="AC244" s="157">
        <f t="shared" si="210"/>
        <v>0</v>
      </c>
      <c r="AD244" s="157">
        <f t="shared" si="210"/>
        <v>0</v>
      </c>
      <c r="AE244" s="157">
        <f t="shared" si="210"/>
        <v>0</v>
      </c>
      <c r="AF244" s="157">
        <f t="shared" si="210"/>
        <v>0</v>
      </c>
      <c r="AG244" s="157">
        <f t="shared" si="210"/>
        <v>0</v>
      </c>
      <c r="AH244" s="157">
        <f t="shared" si="210"/>
        <v>0</v>
      </c>
      <c r="AI244" s="157">
        <f t="shared" si="210"/>
        <v>0</v>
      </c>
      <c r="AJ244" s="157">
        <f t="shared" si="210"/>
        <v>0</v>
      </c>
    </row>
    <row r="245" spans="1:36" ht="16.5" x14ac:dyDescent="0.25">
      <c r="A245" s="157">
        <f t="shared" si="211"/>
        <v>4.0999999999999979</v>
      </c>
      <c r="B245" s="153">
        <f t="shared" si="124"/>
        <v>197</v>
      </c>
      <c r="C245" s="155" t="s">
        <v>514</v>
      </c>
      <c r="D245" s="156" t="s">
        <v>410</v>
      </c>
      <c r="E245" s="157">
        <f t="shared" si="207"/>
        <v>0</v>
      </c>
      <c r="F245" s="249"/>
      <c r="G245" s="157">
        <f t="shared" si="208"/>
        <v>0</v>
      </c>
      <c r="H245" s="157">
        <f t="shared" si="208"/>
        <v>0</v>
      </c>
      <c r="I245" s="157">
        <f t="shared" si="208"/>
        <v>0</v>
      </c>
      <c r="J245" s="157">
        <f t="shared" si="208"/>
        <v>0</v>
      </c>
      <c r="K245" s="157">
        <f t="shared" si="208"/>
        <v>0</v>
      </c>
      <c r="L245" s="157">
        <f t="shared" si="208"/>
        <v>0</v>
      </c>
      <c r="M245" s="157">
        <f t="shared" si="208"/>
        <v>0</v>
      </c>
      <c r="N245" s="157">
        <f t="shared" si="208"/>
        <v>0</v>
      </c>
      <c r="O245" s="157">
        <f t="shared" si="208"/>
        <v>0</v>
      </c>
      <c r="P245" s="157">
        <f t="shared" si="208"/>
        <v>0</v>
      </c>
      <c r="Q245" s="157">
        <f t="shared" si="209"/>
        <v>0</v>
      </c>
      <c r="R245" s="157">
        <f t="shared" si="209"/>
        <v>0</v>
      </c>
      <c r="S245" s="157">
        <f t="shared" si="209"/>
        <v>0</v>
      </c>
      <c r="T245" s="157">
        <f t="shared" si="209"/>
        <v>0</v>
      </c>
      <c r="U245" s="157">
        <f t="shared" si="209"/>
        <v>0</v>
      </c>
      <c r="V245" s="157">
        <f t="shared" si="209"/>
        <v>0</v>
      </c>
      <c r="W245" s="157">
        <f t="shared" si="209"/>
        <v>0</v>
      </c>
      <c r="X245" s="157">
        <f t="shared" si="209"/>
        <v>0</v>
      </c>
      <c r="Y245" s="157">
        <f t="shared" si="209"/>
        <v>0</v>
      </c>
      <c r="Z245" s="157">
        <f t="shared" si="209"/>
        <v>0</v>
      </c>
      <c r="AA245" s="157">
        <f t="shared" si="210"/>
        <v>0</v>
      </c>
      <c r="AB245" s="157">
        <f t="shared" si="210"/>
        <v>0</v>
      </c>
      <c r="AC245" s="157">
        <f t="shared" si="210"/>
        <v>0</v>
      </c>
      <c r="AD245" s="157">
        <f t="shared" si="210"/>
        <v>0</v>
      </c>
      <c r="AE245" s="157">
        <f t="shared" si="210"/>
        <v>0</v>
      </c>
      <c r="AF245" s="157">
        <f t="shared" si="210"/>
        <v>0</v>
      </c>
      <c r="AG245" s="157">
        <f t="shared" si="210"/>
        <v>0</v>
      </c>
      <c r="AH245" s="157">
        <f t="shared" si="210"/>
        <v>0</v>
      </c>
      <c r="AI245" s="157">
        <f t="shared" si="210"/>
        <v>0</v>
      </c>
      <c r="AJ245" s="157">
        <f t="shared" si="210"/>
        <v>0</v>
      </c>
    </row>
    <row r="246" spans="1:36" s="188" customFormat="1" ht="16.5" x14ac:dyDescent="0.25">
      <c r="A246" s="160">
        <f t="shared" si="211"/>
        <v>4.1099999999999977</v>
      </c>
      <c r="B246" s="161">
        <f t="shared" si="124"/>
        <v>198</v>
      </c>
      <c r="C246" s="163" t="s">
        <v>536</v>
      </c>
      <c r="D246" s="164" t="s">
        <v>410</v>
      </c>
      <c r="E246" s="157">
        <f t="shared" si="207"/>
        <v>0</v>
      </c>
      <c r="F246" s="249"/>
      <c r="G246" s="160">
        <f t="shared" ref="G246:P252" si="212">+HLOOKUP(G$3,ARMADO_RP,$B246,0)+HLOOKUP(G$4,ARMADO_RP,$B246,0)</f>
        <v>0</v>
      </c>
      <c r="H246" s="160">
        <f t="shared" si="212"/>
        <v>0</v>
      </c>
      <c r="I246" s="160">
        <f t="shared" si="212"/>
        <v>0</v>
      </c>
      <c r="J246" s="160">
        <f t="shared" si="212"/>
        <v>0</v>
      </c>
      <c r="K246" s="160">
        <f t="shared" si="212"/>
        <v>0</v>
      </c>
      <c r="L246" s="160">
        <f t="shared" si="212"/>
        <v>0</v>
      </c>
      <c r="M246" s="160">
        <f t="shared" si="212"/>
        <v>0</v>
      </c>
      <c r="N246" s="160">
        <f t="shared" si="212"/>
        <v>0</v>
      </c>
      <c r="O246" s="160">
        <f t="shared" si="212"/>
        <v>0</v>
      </c>
      <c r="P246" s="160">
        <f t="shared" si="212"/>
        <v>0</v>
      </c>
      <c r="Q246" s="160">
        <f t="shared" ref="Q246:Z252" si="213">+HLOOKUP(Q$3,ARMADO_RP,$B246,0)+HLOOKUP(Q$4,ARMADO_RP,$B246,0)</f>
        <v>0</v>
      </c>
      <c r="R246" s="160">
        <f t="shared" si="213"/>
        <v>0</v>
      </c>
      <c r="S246" s="160">
        <f t="shared" si="213"/>
        <v>0</v>
      </c>
      <c r="T246" s="160">
        <f t="shared" si="213"/>
        <v>0</v>
      </c>
      <c r="U246" s="160">
        <f t="shared" si="213"/>
        <v>0</v>
      </c>
      <c r="V246" s="160">
        <f t="shared" si="213"/>
        <v>0</v>
      </c>
      <c r="W246" s="160">
        <f t="shared" si="213"/>
        <v>0</v>
      </c>
      <c r="X246" s="160">
        <f t="shared" si="213"/>
        <v>0</v>
      </c>
      <c r="Y246" s="160">
        <f t="shared" si="213"/>
        <v>0</v>
      </c>
      <c r="Z246" s="160">
        <f t="shared" si="213"/>
        <v>0</v>
      </c>
      <c r="AA246" s="160">
        <f t="shared" ref="AA246:AJ252" si="214">+HLOOKUP(AA$3,ARMADO_RP,$B246,0)+HLOOKUP(AA$4,ARMADO_RP,$B246,0)</f>
        <v>0</v>
      </c>
      <c r="AB246" s="160">
        <f t="shared" si="214"/>
        <v>0</v>
      </c>
      <c r="AC246" s="160">
        <f t="shared" si="214"/>
        <v>0</v>
      </c>
      <c r="AD246" s="160">
        <f t="shared" si="214"/>
        <v>0</v>
      </c>
      <c r="AE246" s="160">
        <f t="shared" si="214"/>
        <v>0</v>
      </c>
      <c r="AF246" s="160">
        <f t="shared" si="214"/>
        <v>0</v>
      </c>
      <c r="AG246" s="160">
        <f t="shared" si="214"/>
        <v>0</v>
      </c>
      <c r="AH246" s="160">
        <f t="shared" si="214"/>
        <v>0</v>
      </c>
      <c r="AI246" s="160">
        <f t="shared" si="214"/>
        <v>0</v>
      </c>
      <c r="AJ246" s="160">
        <f t="shared" si="214"/>
        <v>0</v>
      </c>
    </row>
    <row r="247" spans="1:36" s="188" customFormat="1" ht="16.5" x14ac:dyDescent="0.25">
      <c r="A247" s="160">
        <f t="shared" si="211"/>
        <v>4.1199999999999974</v>
      </c>
      <c r="B247" s="161">
        <f t="shared" si="124"/>
        <v>199</v>
      </c>
      <c r="C247" s="163" t="s">
        <v>537</v>
      </c>
      <c r="D247" s="164" t="s">
        <v>410</v>
      </c>
      <c r="E247" s="157">
        <f t="shared" si="207"/>
        <v>0</v>
      </c>
      <c r="F247" s="249"/>
      <c r="G247" s="160">
        <f t="shared" si="212"/>
        <v>0</v>
      </c>
      <c r="H247" s="160">
        <f t="shared" si="212"/>
        <v>0</v>
      </c>
      <c r="I247" s="160">
        <f t="shared" si="212"/>
        <v>0</v>
      </c>
      <c r="J247" s="160">
        <f t="shared" si="212"/>
        <v>0</v>
      </c>
      <c r="K247" s="160">
        <f t="shared" si="212"/>
        <v>0</v>
      </c>
      <c r="L247" s="160">
        <f t="shared" si="212"/>
        <v>0</v>
      </c>
      <c r="M247" s="160">
        <f t="shared" si="212"/>
        <v>0</v>
      </c>
      <c r="N247" s="160">
        <f t="shared" si="212"/>
        <v>0</v>
      </c>
      <c r="O247" s="160">
        <f t="shared" si="212"/>
        <v>0</v>
      </c>
      <c r="P247" s="160">
        <f t="shared" si="212"/>
        <v>0</v>
      </c>
      <c r="Q247" s="160">
        <f t="shared" si="213"/>
        <v>0</v>
      </c>
      <c r="R247" s="160">
        <f t="shared" si="213"/>
        <v>0</v>
      </c>
      <c r="S247" s="160">
        <f t="shared" si="213"/>
        <v>0</v>
      </c>
      <c r="T247" s="160">
        <f t="shared" si="213"/>
        <v>0</v>
      </c>
      <c r="U247" s="160">
        <f t="shared" si="213"/>
        <v>0</v>
      </c>
      <c r="V247" s="160">
        <f t="shared" si="213"/>
        <v>0</v>
      </c>
      <c r="W247" s="160">
        <f t="shared" si="213"/>
        <v>0</v>
      </c>
      <c r="X247" s="160">
        <f t="shared" si="213"/>
        <v>0</v>
      </c>
      <c r="Y247" s="160">
        <f t="shared" si="213"/>
        <v>0</v>
      </c>
      <c r="Z247" s="160">
        <f t="shared" si="213"/>
        <v>0</v>
      </c>
      <c r="AA247" s="160">
        <f t="shared" si="214"/>
        <v>0</v>
      </c>
      <c r="AB247" s="160">
        <f t="shared" si="214"/>
        <v>0</v>
      </c>
      <c r="AC247" s="160">
        <f t="shared" si="214"/>
        <v>0</v>
      </c>
      <c r="AD247" s="160">
        <f t="shared" si="214"/>
        <v>0</v>
      </c>
      <c r="AE247" s="160">
        <f t="shared" si="214"/>
        <v>0</v>
      </c>
      <c r="AF247" s="160">
        <f t="shared" si="214"/>
        <v>0</v>
      </c>
      <c r="AG247" s="160">
        <f t="shared" si="214"/>
        <v>0</v>
      </c>
      <c r="AH247" s="160">
        <f t="shared" si="214"/>
        <v>0</v>
      </c>
      <c r="AI247" s="160">
        <f t="shared" si="214"/>
        <v>0</v>
      </c>
      <c r="AJ247" s="160">
        <f t="shared" si="214"/>
        <v>0</v>
      </c>
    </row>
    <row r="248" spans="1:36" s="188" customFormat="1" ht="16.5" x14ac:dyDescent="0.25">
      <c r="A248" s="160">
        <f t="shared" si="211"/>
        <v>4.1299999999999972</v>
      </c>
      <c r="B248" s="161">
        <f t="shared" si="124"/>
        <v>200</v>
      </c>
      <c r="C248" s="163" t="s">
        <v>538</v>
      </c>
      <c r="D248" s="164" t="s">
        <v>410</v>
      </c>
      <c r="E248" s="157">
        <f t="shared" si="207"/>
        <v>0</v>
      </c>
      <c r="F248" s="249"/>
      <c r="G248" s="160">
        <f t="shared" si="212"/>
        <v>0</v>
      </c>
      <c r="H248" s="160">
        <f t="shared" si="212"/>
        <v>0</v>
      </c>
      <c r="I248" s="160">
        <f t="shared" si="212"/>
        <v>0</v>
      </c>
      <c r="J248" s="160">
        <f t="shared" si="212"/>
        <v>0</v>
      </c>
      <c r="K248" s="160">
        <f t="shared" si="212"/>
        <v>0</v>
      </c>
      <c r="L248" s="160">
        <f t="shared" si="212"/>
        <v>0</v>
      </c>
      <c r="M248" s="160">
        <f t="shared" si="212"/>
        <v>0</v>
      </c>
      <c r="N248" s="160">
        <f t="shared" si="212"/>
        <v>0</v>
      </c>
      <c r="O248" s="160">
        <f t="shared" si="212"/>
        <v>0</v>
      </c>
      <c r="P248" s="160">
        <f t="shared" si="212"/>
        <v>0</v>
      </c>
      <c r="Q248" s="160">
        <f t="shared" si="213"/>
        <v>0</v>
      </c>
      <c r="R248" s="160">
        <f t="shared" si="213"/>
        <v>0</v>
      </c>
      <c r="S248" s="160">
        <f t="shared" si="213"/>
        <v>0</v>
      </c>
      <c r="T248" s="160">
        <f t="shared" si="213"/>
        <v>0</v>
      </c>
      <c r="U248" s="160">
        <f t="shared" si="213"/>
        <v>0</v>
      </c>
      <c r="V248" s="160">
        <f t="shared" si="213"/>
        <v>0</v>
      </c>
      <c r="W248" s="160">
        <f t="shared" si="213"/>
        <v>0</v>
      </c>
      <c r="X248" s="160">
        <f t="shared" si="213"/>
        <v>0</v>
      </c>
      <c r="Y248" s="160">
        <f t="shared" si="213"/>
        <v>0</v>
      </c>
      <c r="Z248" s="160">
        <f t="shared" si="213"/>
        <v>0</v>
      </c>
      <c r="AA248" s="160">
        <f t="shared" si="214"/>
        <v>0</v>
      </c>
      <c r="AB248" s="160">
        <f t="shared" si="214"/>
        <v>0</v>
      </c>
      <c r="AC248" s="160">
        <f t="shared" si="214"/>
        <v>0</v>
      </c>
      <c r="AD248" s="160">
        <f t="shared" si="214"/>
        <v>0</v>
      </c>
      <c r="AE248" s="160">
        <f t="shared" si="214"/>
        <v>0</v>
      </c>
      <c r="AF248" s="160">
        <f t="shared" si="214"/>
        <v>0</v>
      </c>
      <c r="AG248" s="160">
        <f t="shared" si="214"/>
        <v>0</v>
      </c>
      <c r="AH248" s="160">
        <f t="shared" si="214"/>
        <v>0</v>
      </c>
      <c r="AI248" s="160">
        <f t="shared" si="214"/>
        <v>0</v>
      </c>
      <c r="AJ248" s="160">
        <f t="shared" si="214"/>
        <v>0</v>
      </c>
    </row>
    <row r="249" spans="1:36" s="188" customFormat="1" ht="16.5" x14ac:dyDescent="0.25">
      <c r="A249" s="160">
        <f t="shared" si="211"/>
        <v>4.139999999999997</v>
      </c>
      <c r="B249" s="161">
        <f t="shared" si="124"/>
        <v>201</v>
      </c>
      <c r="C249" s="163" t="s">
        <v>539</v>
      </c>
      <c r="D249" s="164" t="s">
        <v>410</v>
      </c>
      <c r="E249" s="157">
        <f t="shared" si="207"/>
        <v>0</v>
      </c>
      <c r="F249" s="249"/>
      <c r="G249" s="160">
        <f t="shared" si="212"/>
        <v>0</v>
      </c>
      <c r="H249" s="160">
        <f t="shared" si="212"/>
        <v>0</v>
      </c>
      <c r="I249" s="160">
        <f t="shared" si="212"/>
        <v>0</v>
      </c>
      <c r="J249" s="160">
        <f t="shared" si="212"/>
        <v>0</v>
      </c>
      <c r="K249" s="160">
        <f t="shared" si="212"/>
        <v>0</v>
      </c>
      <c r="L249" s="160">
        <f t="shared" si="212"/>
        <v>0</v>
      </c>
      <c r="M249" s="160">
        <f t="shared" si="212"/>
        <v>0</v>
      </c>
      <c r="N249" s="160">
        <f t="shared" si="212"/>
        <v>0</v>
      </c>
      <c r="O249" s="160">
        <f t="shared" si="212"/>
        <v>0</v>
      </c>
      <c r="P249" s="160">
        <f t="shared" si="212"/>
        <v>0</v>
      </c>
      <c r="Q249" s="160">
        <f t="shared" si="213"/>
        <v>0</v>
      </c>
      <c r="R249" s="160">
        <f t="shared" si="213"/>
        <v>0</v>
      </c>
      <c r="S249" s="160">
        <f t="shared" si="213"/>
        <v>0</v>
      </c>
      <c r="T249" s="160">
        <f t="shared" si="213"/>
        <v>0</v>
      </c>
      <c r="U249" s="160">
        <f t="shared" si="213"/>
        <v>0</v>
      </c>
      <c r="V249" s="160">
        <f t="shared" si="213"/>
        <v>0</v>
      </c>
      <c r="W249" s="160">
        <f t="shared" si="213"/>
        <v>0</v>
      </c>
      <c r="X249" s="160">
        <f t="shared" si="213"/>
        <v>0</v>
      </c>
      <c r="Y249" s="160">
        <f t="shared" si="213"/>
        <v>0</v>
      </c>
      <c r="Z249" s="160">
        <f t="shared" si="213"/>
        <v>0</v>
      </c>
      <c r="AA249" s="160">
        <f t="shared" si="214"/>
        <v>0</v>
      </c>
      <c r="AB249" s="160">
        <f t="shared" si="214"/>
        <v>0</v>
      </c>
      <c r="AC249" s="160">
        <f t="shared" si="214"/>
        <v>0</v>
      </c>
      <c r="AD249" s="160">
        <f t="shared" si="214"/>
        <v>0</v>
      </c>
      <c r="AE249" s="160">
        <f t="shared" si="214"/>
        <v>0</v>
      </c>
      <c r="AF249" s="160">
        <f t="shared" si="214"/>
        <v>0</v>
      </c>
      <c r="AG249" s="160">
        <f t="shared" si="214"/>
        <v>0</v>
      </c>
      <c r="AH249" s="160">
        <f t="shared" si="214"/>
        <v>0</v>
      </c>
      <c r="AI249" s="160">
        <f t="shared" si="214"/>
        <v>0</v>
      </c>
      <c r="AJ249" s="160">
        <f t="shared" si="214"/>
        <v>0</v>
      </c>
    </row>
    <row r="250" spans="1:36" s="188" customFormat="1" ht="16.5" x14ac:dyDescent="0.25">
      <c r="A250" s="160">
        <f t="shared" si="211"/>
        <v>4.1499999999999968</v>
      </c>
      <c r="B250" s="161">
        <f t="shared" si="124"/>
        <v>202</v>
      </c>
      <c r="C250" s="163" t="s">
        <v>540</v>
      </c>
      <c r="D250" s="164" t="s">
        <v>410</v>
      </c>
      <c r="E250" s="157">
        <f t="shared" si="207"/>
        <v>0</v>
      </c>
      <c r="F250" s="249"/>
      <c r="G250" s="160">
        <f t="shared" si="212"/>
        <v>0</v>
      </c>
      <c r="H250" s="160">
        <f t="shared" si="212"/>
        <v>0</v>
      </c>
      <c r="I250" s="160">
        <f t="shared" si="212"/>
        <v>0</v>
      </c>
      <c r="J250" s="160">
        <f t="shared" si="212"/>
        <v>0</v>
      </c>
      <c r="K250" s="160">
        <f t="shared" si="212"/>
        <v>0</v>
      </c>
      <c r="L250" s="160">
        <f t="shared" si="212"/>
        <v>0</v>
      </c>
      <c r="M250" s="160">
        <f t="shared" si="212"/>
        <v>0</v>
      </c>
      <c r="N250" s="160">
        <f t="shared" si="212"/>
        <v>0</v>
      </c>
      <c r="O250" s="160">
        <f t="shared" si="212"/>
        <v>0</v>
      </c>
      <c r="P250" s="160">
        <f t="shared" si="212"/>
        <v>0</v>
      </c>
      <c r="Q250" s="160">
        <f t="shared" si="213"/>
        <v>0</v>
      </c>
      <c r="R250" s="160">
        <f t="shared" si="213"/>
        <v>0</v>
      </c>
      <c r="S250" s="160">
        <f t="shared" si="213"/>
        <v>0</v>
      </c>
      <c r="T250" s="160">
        <f t="shared" si="213"/>
        <v>0</v>
      </c>
      <c r="U250" s="160">
        <f t="shared" si="213"/>
        <v>0</v>
      </c>
      <c r="V250" s="160">
        <f t="shared" si="213"/>
        <v>0</v>
      </c>
      <c r="W250" s="160">
        <f t="shared" si="213"/>
        <v>0</v>
      </c>
      <c r="X250" s="160">
        <f t="shared" si="213"/>
        <v>0</v>
      </c>
      <c r="Y250" s="160">
        <f t="shared" si="213"/>
        <v>0</v>
      </c>
      <c r="Z250" s="160">
        <f t="shared" si="213"/>
        <v>0</v>
      </c>
      <c r="AA250" s="160">
        <f t="shared" si="214"/>
        <v>0</v>
      </c>
      <c r="AB250" s="160">
        <f t="shared" si="214"/>
        <v>0</v>
      </c>
      <c r="AC250" s="160">
        <f t="shared" si="214"/>
        <v>0</v>
      </c>
      <c r="AD250" s="160">
        <f t="shared" si="214"/>
        <v>0</v>
      </c>
      <c r="AE250" s="160">
        <f t="shared" si="214"/>
        <v>0</v>
      </c>
      <c r="AF250" s="160">
        <f t="shared" si="214"/>
        <v>0</v>
      </c>
      <c r="AG250" s="160">
        <f t="shared" si="214"/>
        <v>0</v>
      </c>
      <c r="AH250" s="160">
        <f t="shared" si="214"/>
        <v>0</v>
      </c>
      <c r="AI250" s="160">
        <f t="shared" si="214"/>
        <v>0</v>
      </c>
      <c r="AJ250" s="160">
        <f t="shared" si="214"/>
        <v>0</v>
      </c>
    </row>
    <row r="251" spans="1:36" s="188" customFormat="1" ht="16.5" x14ac:dyDescent="0.25">
      <c r="A251" s="160">
        <f t="shared" si="211"/>
        <v>4.1599999999999966</v>
      </c>
      <c r="B251" s="161">
        <f t="shared" si="124"/>
        <v>203</v>
      </c>
      <c r="C251" s="163" t="s">
        <v>541</v>
      </c>
      <c r="D251" s="164" t="s">
        <v>410</v>
      </c>
      <c r="E251" s="157">
        <f t="shared" si="207"/>
        <v>0</v>
      </c>
      <c r="F251" s="249"/>
      <c r="G251" s="160">
        <f t="shared" si="212"/>
        <v>0</v>
      </c>
      <c r="H251" s="160">
        <f t="shared" si="212"/>
        <v>0</v>
      </c>
      <c r="I251" s="160">
        <f t="shared" si="212"/>
        <v>0</v>
      </c>
      <c r="J251" s="160">
        <f t="shared" si="212"/>
        <v>0</v>
      </c>
      <c r="K251" s="160">
        <f t="shared" si="212"/>
        <v>0</v>
      </c>
      <c r="L251" s="160">
        <f t="shared" si="212"/>
        <v>0</v>
      </c>
      <c r="M251" s="160">
        <f t="shared" si="212"/>
        <v>0</v>
      </c>
      <c r="N251" s="160">
        <f t="shared" si="212"/>
        <v>0</v>
      </c>
      <c r="O251" s="160">
        <f t="shared" si="212"/>
        <v>0</v>
      </c>
      <c r="P251" s="160">
        <f t="shared" si="212"/>
        <v>0</v>
      </c>
      <c r="Q251" s="160">
        <f t="shared" si="213"/>
        <v>0</v>
      </c>
      <c r="R251" s="160">
        <f t="shared" si="213"/>
        <v>0</v>
      </c>
      <c r="S251" s="160">
        <f t="shared" si="213"/>
        <v>0</v>
      </c>
      <c r="T251" s="160">
        <f t="shared" si="213"/>
        <v>0</v>
      </c>
      <c r="U251" s="160">
        <f t="shared" si="213"/>
        <v>0</v>
      </c>
      <c r="V251" s="160">
        <f t="shared" si="213"/>
        <v>0</v>
      </c>
      <c r="W251" s="160">
        <f t="shared" si="213"/>
        <v>0</v>
      </c>
      <c r="X251" s="160">
        <f t="shared" si="213"/>
        <v>0</v>
      </c>
      <c r="Y251" s="160">
        <f t="shared" si="213"/>
        <v>0</v>
      </c>
      <c r="Z251" s="160">
        <f t="shared" si="213"/>
        <v>0</v>
      </c>
      <c r="AA251" s="160">
        <f t="shared" si="214"/>
        <v>0</v>
      </c>
      <c r="AB251" s="160">
        <f t="shared" si="214"/>
        <v>0</v>
      </c>
      <c r="AC251" s="160">
        <f t="shared" si="214"/>
        <v>0</v>
      </c>
      <c r="AD251" s="160">
        <f t="shared" si="214"/>
        <v>0</v>
      </c>
      <c r="AE251" s="160">
        <f t="shared" si="214"/>
        <v>0</v>
      </c>
      <c r="AF251" s="160">
        <f t="shared" si="214"/>
        <v>0</v>
      </c>
      <c r="AG251" s="160">
        <f t="shared" si="214"/>
        <v>0</v>
      </c>
      <c r="AH251" s="160">
        <f t="shared" si="214"/>
        <v>0</v>
      </c>
      <c r="AI251" s="160">
        <f t="shared" si="214"/>
        <v>0</v>
      </c>
      <c r="AJ251" s="160">
        <f t="shared" si="214"/>
        <v>0</v>
      </c>
    </row>
    <row r="252" spans="1:36" s="188" customFormat="1" ht="16.5" x14ac:dyDescent="0.25">
      <c r="A252" s="160">
        <f t="shared" si="211"/>
        <v>4.1699999999999964</v>
      </c>
      <c r="B252" s="161">
        <f t="shared" ref="B252:B269" si="215">+B251+1</f>
        <v>204</v>
      </c>
      <c r="C252" s="163" t="s">
        <v>542</v>
      </c>
      <c r="D252" s="164" t="s">
        <v>410</v>
      </c>
      <c r="E252" s="157">
        <f t="shared" si="207"/>
        <v>0</v>
      </c>
      <c r="F252" s="249"/>
      <c r="G252" s="160">
        <f t="shared" si="212"/>
        <v>0</v>
      </c>
      <c r="H252" s="160">
        <f t="shared" si="212"/>
        <v>0</v>
      </c>
      <c r="I252" s="160">
        <f t="shared" si="212"/>
        <v>0</v>
      </c>
      <c r="J252" s="160">
        <f t="shared" si="212"/>
        <v>0</v>
      </c>
      <c r="K252" s="160">
        <f t="shared" si="212"/>
        <v>0</v>
      </c>
      <c r="L252" s="160">
        <f t="shared" si="212"/>
        <v>0</v>
      </c>
      <c r="M252" s="160">
        <f t="shared" si="212"/>
        <v>0</v>
      </c>
      <c r="N252" s="160">
        <f t="shared" si="212"/>
        <v>0</v>
      </c>
      <c r="O252" s="160">
        <f t="shared" si="212"/>
        <v>0</v>
      </c>
      <c r="P252" s="160">
        <f t="shared" si="212"/>
        <v>0</v>
      </c>
      <c r="Q252" s="160">
        <f t="shared" si="213"/>
        <v>0</v>
      </c>
      <c r="R252" s="160">
        <f t="shared" si="213"/>
        <v>0</v>
      </c>
      <c r="S252" s="160">
        <f t="shared" si="213"/>
        <v>0</v>
      </c>
      <c r="T252" s="160">
        <f t="shared" si="213"/>
        <v>0</v>
      </c>
      <c r="U252" s="160">
        <f t="shared" si="213"/>
        <v>0</v>
      </c>
      <c r="V252" s="160">
        <f t="shared" si="213"/>
        <v>0</v>
      </c>
      <c r="W252" s="160">
        <f t="shared" si="213"/>
        <v>0</v>
      </c>
      <c r="X252" s="160">
        <f t="shared" si="213"/>
        <v>0</v>
      </c>
      <c r="Y252" s="160">
        <f t="shared" si="213"/>
        <v>0</v>
      </c>
      <c r="Z252" s="160">
        <f t="shared" si="213"/>
        <v>0</v>
      </c>
      <c r="AA252" s="160">
        <f t="shared" si="214"/>
        <v>0</v>
      </c>
      <c r="AB252" s="160">
        <f t="shared" si="214"/>
        <v>0</v>
      </c>
      <c r="AC252" s="160">
        <f t="shared" si="214"/>
        <v>0</v>
      </c>
      <c r="AD252" s="160">
        <f t="shared" si="214"/>
        <v>0</v>
      </c>
      <c r="AE252" s="160">
        <f t="shared" si="214"/>
        <v>0</v>
      </c>
      <c r="AF252" s="160">
        <f t="shared" si="214"/>
        <v>0</v>
      </c>
      <c r="AG252" s="160">
        <f t="shared" si="214"/>
        <v>0</v>
      </c>
      <c r="AH252" s="160">
        <f t="shared" si="214"/>
        <v>0</v>
      </c>
      <c r="AI252" s="160">
        <f t="shared" si="214"/>
        <v>0</v>
      </c>
      <c r="AJ252" s="160">
        <f t="shared" si="214"/>
        <v>0</v>
      </c>
    </row>
    <row r="253" spans="1:36" ht="16.5" x14ac:dyDescent="0.25">
      <c r="A253" s="172"/>
      <c r="B253" s="161">
        <f t="shared" si="215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215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215"/>
        <v>207</v>
      </c>
      <c r="C255" s="155" t="s">
        <v>516</v>
      </c>
      <c r="D255" s="156" t="s">
        <v>389</v>
      </c>
      <c r="E255" s="157">
        <f>+SUM(G255:AJ255)</f>
        <v>0.10070549999999999</v>
      </c>
      <c r="F255" s="249" t="s">
        <v>62</v>
      </c>
      <c r="G255" s="157">
        <f t="shared" ref="G255:AJ255" si="216">+IF($F255=G$13,G$12*f_cond*G$14/1000,0)</f>
        <v>0</v>
      </c>
      <c r="H255" s="157">
        <f t="shared" si="216"/>
        <v>2.2976999999999997E-2</v>
      </c>
      <c r="I255" s="157">
        <f t="shared" si="216"/>
        <v>4.6885499999999997E-2</v>
      </c>
      <c r="J255" s="157">
        <f t="shared" si="216"/>
        <v>3.0842999999999999E-2</v>
      </c>
      <c r="K255" s="157">
        <f t="shared" si="216"/>
        <v>0</v>
      </c>
      <c r="L255" s="157">
        <f t="shared" si="216"/>
        <v>0</v>
      </c>
      <c r="M255" s="157">
        <f t="shared" si="216"/>
        <v>0</v>
      </c>
      <c r="N255" s="157">
        <f t="shared" si="216"/>
        <v>0</v>
      </c>
      <c r="O255" s="157">
        <f t="shared" si="216"/>
        <v>0</v>
      </c>
      <c r="P255" s="157">
        <f t="shared" si="216"/>
        <v>0</v>
      </c>
      <c r="Q255" s="157">
        <f t="shared" si="216"/>
        <v>0</v>
      </c>
      <c r="R255" s="157">
        <f t="shared" si="216"/>
        <v>0</v>
      </c>
      <c r="S255" s="157">
        <f t="shared" si="216"/>
        <v>0</v>
      </c>
      <c r="T255" s="157">
        <f t="shared" si="216"/>
        <v>0</v>
      </c>
      <c r="U255" s="157">
        <f t="shared" si="216"/>
        <v>0</v>
      </c>
      <c r="V255" s="157">
        <f t="shared" si="216"/>
        <v>0</v>
      </c>
      <c r="W255" s="157">
        <f t="shared" si="216"/>
        <v>0</v>
      </c>
      <c r="X255" s="157">
        <f t="shared" si="216"/>
        <v>0</v>
      </c>
      <c r="Y255" s="157">
        <f t="shared" si="216"/>
        <v>0</v>
      </c>
      <c r="Z255" s="157">
        <f t="shared" si="216"/>
        <v>0</v>
      </c>
      <c r="AA255" s="157">
        <f t="shared" si="216"/>
        <v>0</v>
      </c>
      <c r="AB255" s="157">
        <f t="shared" si="216"/>
        <v>0</v>
      </c>
      <c r="AC255" s="157">
        <f t="shared" si="216"/>
        <v>0</v>
      </c>
      <c r="AD255" s="157">
        <f t="shared" si="216"/>
        <v>0</v>
      </c>
      <c r="AE255" s="157">
        <f t="shared" si="216"/>
        <v>0</v>
      </c>
      <c r="AF255" s="157">
        <f t="shared" si="216"/>
        <v>0</v>
      </c>
      <c r="AG255" s="157">
        <f t="shared" si="216"/>
        <v>0</v>
      </c>
      <c r="AH255" s="157">
        <f t="shared" si="216"/>
        <v>0</v>
      </c>
      <c r="AI255" s="157">
        <f t="shared" si="216"/>
        <v>0</v>
      </c>
      <c r="AJ255" s="157">
        <f t="shared" si="216"/>
        <v>0</v>
      </c>
    </row>
    <row r="256" spans="1:36" ht="16.5" x14ac:dyDescent="0.25">
      <c r="A256" s="157"/>
      <c r="B256" s="153">
        <f t="shared" si="215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215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217">+A257+0.01</f>
        <v>6.01</v>
      </c>
      <c r="B258" s="153">
        <f t="shared" si="215"/>
        <v>210</v>
      </c>
      <c r="C258" s="155" t="s">
        <v>486</v>
      </c>
      <c r="D258" s="156" t="s">
        <v>553</v>
      </c>
      <c r="E258" s="157">
        <f t="shared" ref="E258:E264" si="218">+SUM(G258:AJ258)</f>
        <v>5.0890000000000004</v>
      </c>
      <c r="F258" s="249"/>
      <c r="G258" s="157">
        <f t="shared" ref="G258:AJ258" si="219">+VLOOKUP(G$19,Vol_PAT,4,0)*G$33</f>
        <v>0</v>
      </c>
      <c r="H258" s="157">
        <f t="shared" si="219"/>
        <v>0</v>
      </c>
      <c r="I258" s="157">
        <f t="shared" si="219"/>
        <v>0</v>
      </c>
      <c r="J258" s="157">
        <f t="shared" si="219"/>
        <v>5.0890000000000004</v>
      </c>
      <c r="K258" s="157">
        <f t="shared" si="219"/>
        <v>0</v>
      </c>
      <c r="L258" s="157">
        <f t="shared" si="219"/>
        <v>0</v>
      </c>
      <c r="M258" s="157">
        <f t="shared" si="219"/>
        <v>0</v>
      </c>
      <c r="N258" s="157">
        <f t="shared" si="219"/>
        <v>0</v>
      </c>
      <c r="O258" s="157">
        <f t="shared" si="219"/>
        <v>0</v>
      </c>
      <c r="P258" s="157">
        <f t="shared" si="219"/>
        <v>0</v>
      </c>
      <c r="Q258" s="157">
        <f t="shared" si="219"/>
        <v>0</v>
      </c>
      <c r="R258" s="157">
        <f t="shared" si="219"/>
        <v>0</v>
      </c>
      <c r="S258" s="157">
        <f t="shared" si="219"/>
        <v>0</v>
      </c>
      <c r="T258" s="157">
        <f t="shared" si="219"/>
        <v>0</v>
      </c>
      <c r="U258" s="157">
        <f t="shared" si="219"/>
        <v>0</v>
      </c>
      <c r="V258" s="157">
        <f t="shared" si="219"/>
        <v>0</v>
      </c>
      <c r="W258" s="157">
        <f t="shared" si="219"/>
        <v>0</v>
      </c>
      <c r="X258" s="157">
        <f t="shared" si="219"/>
        <v>0</v>
      </c>
      <c r="Y258" s="157">
        <f t="shared" si="219"/>
        <v>0</v>
      </c>
      <c r="Z258" s="157">
        <f t="shared" si="219"/>
        <v>0</v>
      </c>
      <c r="AA258" s="157">
        <f t="shared" si="219"/>
        <v>0</v>
      </c>
      <c r="AB258" s="157">
        <f t="shared" si="219"/>
        <v>0</v>
      </c>
      <c r="AC258" s="157">
        <f t="shared" si="219"/>
        <v>0</v>
      </c>
      <c r="AD258" s="157">
        <f t="shared" si="219"/>
        <v>0</v>
      </c>
      <c r="AE258" s="157">
        <f t="shared" si="219"/>
        <v>0</v>
      </c>
      <c r="AF258" s="157">
        <f t="shared" si="219"/>
        <v>0</v>
      </c>
      <c r="AG258" s="157">
        <f t="shared" si="219"/>
        <v>0</v>
      </c>
      <c r="AH258" s="157">
        <f t="shared" si="219"/>
        <v>0</v>
      </c>
      <c r="AI258" s="157">
        <f t="shared" si="219"/>
        <v>0</v>
      </c>
      <c r="AJ258" s="157">
        <f t="shared" si="219"/>
        <v>0</v>
      </c>
    </row>
    <row r="259" spans="1:36" ht="16.5" x14ac:dyDescent="0.25">
      <c r="A259" s="157">
        <f t="shared" si="217"/>
        <v>6.02</v>
      </c>
      <c r="B259" s="153">
        <f t="shared" si="215"/>
        <v>211</v>
      </c>
      <c r="C259" s="155" t="s">
        <v>487</v>
      </c>
      <c r="D259" s="156" t="s">
        <v>553</v>
      </c>
      <c r="E259" s="157">
        <f t="shared" si="218"/>
        <v>0</v>
      </c>
      <c r="F259" s="249"/>
      <c r="G259" s="157">
        <f t="shared" ref="G259:AJ259" si="220">+VLOOKUP(G$19,Vol_PAT,4,0)*G$34</f>
        <v>0</v>
      </c>
      <c r="H259" s="157">
        <f t="shared" si="220"/>
        <v>0</v>
      </c>
      <c r="I259" s="157">
        <f t="shared" si="220"/>
        <v>0</v>
      </c>
      <c r="J259" s="157">
        <f t="shared" si="220"/>
        <v>0</v>
      </c>
      <c r="K259" s="157">
        <f t="shared" si="220"/>
        <v>0</v>
      </c>
      <c r="L259" s="157">
        <f t="shared" si="220"/>
        <v>0</v>
      </c>
      <c r="M259" s="157">
        <f t="shared" si="220"/>
        <v>0</v>
      </c>
      <c r="N259" s="157">
        <f t="shared" si="220"/>
        <v>0</v>
      </c>
      <c r="O259" s="157">
        <f t="shared" si="220"/>
        <v>0</v>
      </c>
      <c r="P259" s="157">
        <f t="shared" si="220"/>
        <v>0</v>
      </c>
      <c r="Q259" s="157">
        <f t="shared" si="220"/>
        <v>0</v>
      </c>
      <c r="R259" s="157">
        <f t="shared" si="220"/>
        <v>0</v>
      </c>
      <c r="S259" s="157">
        <f t="shared" si="220"/>
        <v>0</v>
      </c>
      <c r="T259" s="157">
        <f t="shared" si="220"/>
        <v>0</v>
      </c>
      <c r="U259" s="157">
        <f t="shared" si="220"/>
        <v>0</v>
      </c>
      <c r="V259" s="157">
        <f t="shared" si="220"/>
        <v>0</v>
      </c>
      <c r="W259" s="157">
        <f t="shared" si="220"/>
        <v>0</v>
      </c>
      <c r="X259" s="157">
        <f t="shared" si="220"/>
        <v>0</v>
      </c>
      <c r="Y259" s="157">
        <f t="shared" si="220"/>
        <v>0</v>
      </c>
      <c r="Z259" s="157">
        <f t="shared" si="220"/>
        <v>0</v>
      </c>
      <c r="AA259" s="157">
        <f t="shared" si="220"/>
        <v>0</v>
      </c>
      <c r="AB259" s="157">
        <f t="shared" si="220"/>
        <v>0</v>
      </c>
      <c r="AC259" s="157">
        <f t="shared" si="220"/>
        <v>0</v>
      </c>
      <c r="AD259" s="157">
        <f t="shared" si="220"/>
        <v>0</v>
      </c>
      <c r="AE259" s="157">
        <f t="shared" si="220"/>
        <v>0</v>
      </c>
      <c r="AF259" s="157">
        <f t="shared" si="220"/>
        <v>0</v>
      </c>
      <c r="AG259" s="157">
        <f t="shared" si="220"/>
        <v>0</v>
      </c>
      <c r="AH259" s="157">
        <f t="shared" si="220"/>
        <v>0</v>
      </c>
      <c r="AI259" s="157">
        <f t="shared" si="220"/>
        <v>0</v>
      </c>
      <c r="AJ259" s="157">
        <f t="shared" si="220"/>
        <v>0</v>
      </c>
    </row>
    <row r="260" spans="1:36" ht="16.5" x14ac:dyDescent="0.25">
      <c r="A260" s="157">
        <f t="shared" si="217"/>
        <v>6.0299999999999994</v>
      </c>
      <c r="B260" s="153">
        <f t="shared" si="215"/>
        <v>212</v>
      </c>
      <c r="C260" s="155" t="s">
        <v>518</v>
      </c>
      <c r="D260" s="156" t="s">
        <v>364</v>
      </c>
      <c r="E260" s="157">
        <f t="shared" si="218"/>
        <v>2</v>
      </c>
      <c r="F260" s="249"/>
      <c r="G260" s="157">
        <f t="shared" ref="G260:P263" si="221">+HLOOKUP(G$3,ARMADO_RP,$B260,0)+HLOOKUP(G$4,ARMADO_RP,$B260,0)+HLOOKUP(G$19,ARMADO_RP,$B260,0)</f>
        <v>0</v>
      </c>
      <c r="H260" s="157">
        <f t="shared" si="221"/>
        <v>1</v>
      </c>
      <c r="I260" s="157">
        <f t="shared" si="221"/>
        <v>1</v>
      </c>
      <c r="J260" s="157">
        <f t="shared" si="221"/>
        <v>0</v>
      </c>
      <c r="K260" s="157">
        <f t="shared" si="221"/>
        <v>0</v>
      </c>
      <c r="L260" s="157">
        <f t="shared" si="221"/>
        <v>0</v>
      </c>
      <c r="M260" s="157">
        <f t="shared" si="221"/>
        <v>0</v>
      </c>
      <c r="N260" s="157">
        <f t="shared" si="221"/>
        <v>0</v>
      </c>
      <c r="O260" s="157">
        <f t="shared" si="221"/>
        <v>0</v>
      </c>
      <c r="P260" s="157">
        <f t="shared" si="221"/>
        <v>0</v>
      </c>
      <c r="Q260" s="157">
        <f t="shared" ref="Q260:Z263" si="222">+HLOOKUP(Q$3,ARMADO_RP,$B260,0)+HLOOKUP(Q$4,ARMADO_RP,$B260,0)+HLOOKUP(Q$19,ARMADO_RP,$B260,0)</f>
        <v>0</v>
      </c>
      <c r="R260" s="157">
        <f t="shared" si="222"/>
        <v>0</v>
      </c>
      <c r="S260" s="157">
        <f t="shared" si="222"/>
        <v>0</v>
      </c>
      <c r="T260" s="157">
        <f t="shared" si="222"/>
        <v>0</v>
      </c>
      <c r="U260" s="157">
        <f t="shared" si="222"/>
        <v>0</v>
      </c>
      <c r="V260" s="157">
        <f t="shared" si="222"/>
        <v>0</v>
      </c>
      <c r="W260" s="157">
        <f t="shared" si="222"/>
        <v>0</v>
      </c>
      <c r="X260" s="157">
        <f t="shared" si="222"/>
        <v>0</v>
      </c>
      <c r="Y260" s="157">
        <f t="shared" si="222"/>
        <v>0</v>
      </c>
      <c r="Z260" s="157">
        <f t="shared" si="222"/>
        <v>0</v>
      </c>
      <c r="AA260" s="157">
        <f t="shared" ref="AA260:AJ263" si="223">+HLOOKUP(AA$3,ARMADO_RP,$B260,0)+HLOOKUP(AA$4,ARMADO_RP,$B260,0)+HLOOKUP(AA$19,ARMADO_RP,$B260,0)</f>
        <v>0</v>
      </c>
      <c r="AB260" s="157">
        <f t="shared" si="223"/>
        <v>0</v>
      </c>
      <c r="AC260" s="157">
        <f t="shared" si="223"/>
        <v>0</v>
      </c>
      <c r="AD260" s="157">
        <f t="shared" si="223"/>
        <v>0</v>
      </c>
      <c r="AE260" s="157">
        <f t="shared" si="223"/>
        <v>0</v>
      </c>
      <c r="AF260" s="157">
        <f t="shared" si="223"/>
        <v>0</v>
      </c>
      <c r="AG260" s="157">
        <f t="shared" si="223"/>
        <v>0</v>
      </c>
      <c r="AH260" s="157">
        <f t="shared" si="223"/>
        <v>0</v>
      </c>
      <c r="AI260" s="157">
        <f t="shared" si="223"/>
        <v>0</v>
      </c>
      <c r="AJ260" s="157">
        <f t="shared" si="223"/>
        <v>0</v>
      </c>
    </row>
    <row r="261" spans="1:36" ht="16.5" x14ac:dyDescent="0.25">
      <c r="A261" s="157">
        <f t="shared" si="217"/>
        <v>6.0399999999999991</v>
      </c>
      <c r="B261" s="153">
        <f t="shared" si="215"/>
        <v>213</v>
      </c>
      <c r="C261" s="155" t="s">
        <v>519</v>
      </c>
      <c r="D261" s="156" t="s">
        <v>364</v>
      </c>
      <c r="E261" s="157">
        <f t="shared" si="218"/>
        <v>0</v>
      </c>
      <c r="F261" s="249"/>
      <c r="G261" s="157">
        <f t="shared" si="221"/>
        <v>0</v>
      </c>
      <c r="H261" s="157">
        <f t="shared" si="221"/>
        <v>0</v>
      </c>
      <c r="I261" s="157">
        <f t="shared" si="221"/>
        <v>0</v>
      </c>
      <c r="J261" s="157">
        <f t="shared" si="221"/>
        <v>0</v>
      </c>
      <c r="K261" s="157">
        <f t="shared" si="221"/>
        <v>0</v>
      </c>
      <c r="L261" s="157">
        <f t="shared" si="221"/>
        <v>0</v>
      </c>
      <c r="M261" s="157">
        <f t="shared" si="221"/>
        <v>0</v>
      </c>
      <c r="N261" s="157">
        <f t="shared" si="221"/>
        <v>0</v>
      </c>
      <c r="O261" s="157">
        <f t="shared" si="221"/>
        <v>0</v>
      </c>
      <c r="P261" s="157">
        <f t="shared" si="221"/>
        <v>0</v>
      </c>
      <c r="Q261" s="157">
        <f t="shared" si="222"/>
        <v>0</v>
      </c>
      <c r="R261" s="157">
        <f t="shared" si="222"/>
        <v>0</v>
      </c>
      <c r="S261" s="157">
        <f t="shared" si="222"/>
        <v>0</v>
      </c>
      <c r="T261" s="157">
        <f t="shared" si="222"/>
        <v>0</v>
      </c>
      <c r="U261" s="157">
        <f t="shared" si="222"/>
        <v>0</v>
      </c>
      <c r="V261" s="157">
        <f t="shared" si="222"/>
        <v>0</v>
      </c>
      <c r="W261" s="157">
        <f t="shared" si="222"/>
        <v>0</v>
      </c>
      <c r="X261" s="157">
        <f t="shared" si="222"/>
        <v>0</v>
      </c>
      <c r="Y261" s="157">
        <f t="shared" si="222"/>
        <v>0</v>
      </c>
      <c r="Z261" s="157">
        <f t="shared" si="222"/>
        <v>0</v>
      </c>
      <c r="AA261" s="157">
        <f t="shared" si="223"/>
        <v>0</v>
      </c>
      <c r="AB261" s="157">
        <f t="shared" si="223"/>
        <v>0</v>
      </c>
      <c r="AC261" s="157">
        <f t="shared" si="223"/>
        <v>0</v>
      </c>
      <c r="AD261" s="157">
        <f t="shared" si="223"/>
        <v>0</v>
      </c>
      <c r="AE261" s="157">
        <f t="shared" si="223"/>
        <v>0</v>
      </c>
      <c r="AF261" s="157">
        <f t="shared" si="223"/>
        <v>0</v>
      </c>
      <c r="AG261" s="157">
        <f t="shared" si="223"/>
        <v>0</v>
      </c>
      <c r="AH261" s="157">
        <f t="shared" si="223"/>
        <v>0</v>
      </c>
      <c r="AI261" s="157">
        <f t="shared" si="223"/>
        <v>0</v>
      </c>
      <c r="AJ261" s="157">
        <f t="shared" si="223"/>
        <v>0</v>
      </c>
    </row>
    <row r="262" spans="1:36" ht="16.5" x14ac:dyDescent="0.25">
      <c r="A262" s="157">
        <f t="shared" si="217"/>
        <v>6.0499999999999989</v>
      </c>
      <c r="B262" s="153">
        <f t="shared" si="215"/>
        <v>214</v>
      </c>
      <c r="C262" s="155" t="s">
        <v>520</v>
      </c>
      <c r="D262" s="156" t="s">
        <v>364</v>
      </c>
      <c r="E262" s="157">
        <f t="shared" si="218"/>
        <v>1</v>
      </c>
      <c r="F262" s="249"/>
      <c r="G262" s="157">
        <f t="shared" si="221"/>
        <v>0</v>
      </c>
      <c r="H262" s="157">
        <f t="shared" si="221"/>
        <v>0</v>
      </c>
      <c r="I262" s="157">
        <f t="shared" si="221"/>
        <v>0</v>
      </c>
      <c r="J262" s="157">
        <f t="shared" si="221"/>
        <v>1</v>
      </c>
      <c r="K262" s="157">
        <f t="shared" si="221"/>
        <v>0</v>
      </c>
      <c r="L262" s="157">
        <f t="shared" si="221"/>
        <v>0</v>
      </c>
      <c r="M262" s="157">
        <f t="shared" si="221"/>
        <v>0</v>
      </c>
      <c r="N262" s="157">
        <f t="shared" si="221"/>
        <v>0</v>
      </c>
      <c r="O262" s="157">
        <f t="shared" si="221"/>
        <v>0</v>
      </c>
      <c r="P262" s="157">
        <f t="shared" si="221"/>
        <v>0</v>
      </c>
      <c r="Q262" s="157">
        <f t="shared" si="222"/>
        <v>0</v>
      </c>
      <c r="R262" s="157">
        <f t="shared" si="222"/>
        <v>0</v>
      </c>
      <c r="S262" s="157">
        <f t="shared" si="222"/>
        <v>0</v>
      </c>
      <c r="T262" s="157">
        <f t="shared" si="222"/>
        <v>0</v>
      </c>
      <c r="U262" s="157">
        <f t="shared" si="222"/>
        <v>0</v>
      </c>
      <c r="V262" s="157">
        <f t="shared" si="222"/>
        <v>0</v>
      </c>
      <c r="W262" s="157">
        <f t="shared" si="222"/>
        <v>0</v>
      </c>
      <c r="X262" s="157">
        <f t="shared" si="222"/>
        <v>0</v>
      </c>
      <c r="Y262" s="157">
        <f t="shared" si="222"/>
        <v>0</v>
      </c>
      <c r="Z262" s="157">
        <f t="shared" si="222"/>
        <v>0</v>
      </c>
      <c r="AA262" s="157">
        <f t="shared" si="223"/>
        <v>0</v>
      </c>
      <c r="AB262" s="157">
        <f t="shared" si="223"/>
        <v>0</v>
      </c>
      <c r="AC262" s="157">
        <f t="shared" si="223"/>
        <v>0</v>
      </c>
      <c r="AD262" s="157">
        <f t="shared" si="223"/>
        <v>0</v>
      </c>
      <c r="AE262" s="157">
        <f t="shared" si="223"/>
        <v>0</v>
      </c>
      <c r="AF262" s="157">
        <f t="shared" si="223"/>
        <v>0</v>
      </c>
      <c r="AG262" s="157">
        <f t="shared" si="223"/>
        <v>0</v>
      </c>
      <c r="AH262" s="157">
        <f t="shared" si="223"/>
        <v>0</v>
      </c>
      <c r="AI262" s="157">
        <f t="shared" si="223"/>
        <v>0</v>
      </c>
      <c r="AJ262" s="157">
        <f t="shared" si="223"/>
        <v>0</v>
      </c>
    </row>
    <row r="263" spans="1:36" ht="16.5" x14ac:dyDescent="0.25">
      <c r="A263" s="157">
        <f t="shared" si="217"/>
        <v>6.0599999999999987</v>
      </c>
      <c r="B263" s="153">
        <f t="shared" si="215"/>
        <v>215</v>
      </c>
      <c r="C263" s="155" t="s">
        <v>521</v>
      </c>
      <c r="D263" s="156" t="s">
        <v>364</v>
      </c>
      <c r="E263" s="157">
        <f t="shared" si="218"/>
        <v>0</v>
      </c>
      <c r="F263" s="249"/>
      <c r="G263" s="157">
        <f t="shared" si="221"/>
        <v>0</v>
      </c>
      <c r="H263" s="157">
        <f t="shared" si="221"/>
        <v>0</v>
      </c>
      <c r="I263" s="157">
        <f t="shared" si="221"/>
        <v>0</v>
      </c>
      <c r="J263" s="157">
        <f t="shared" si="221"/>
        <v>0</v>
      </c>
      <c r="K263" s="157">
        <f t="shared" si="221"/>
        <v>0</v>
      </c>
      <c r="L263" s="157">
        <f t="shared" si="221"/>
        <v>0</v>
      </c>
      <c r="M263" s="157">
        <f t="shared" si="221"/>
        <v>0</v>
      </c>
      <c r="N263" s="157">
        <f t="shared" si="221"/>
        <v>0</v>
      </c>
      <c r="O263" s="157">
        <f t="shared" si="221"/>
        <v>0</v>
      </c>
      <c r="P263" s="157">
        <f t="shared" si="221"/>
        <v>0</v>
      </c>
      <c r="Q263" s="157">
        <f t="shared" si="222"/>
        <v>0</v>
      </c>
      <c r="R263" s="157">
        <f t="shared" si="222"/>
        <v>0</v>
      </c>
      <c r="S263" s="157">
        <f t="shared" si="222"/>
        <v>0</v>
      </c>
      <c r="T263" s="157">
        <f t="shared" si="222"/>
        <v>0</v>
      </c>
      <c r="U263" s="157">
        <f t="shared" si="222"/>
        <v>0</v>
      </c>
      <c r="V263" s="157">
        <f t="shared" si="222"/>
        <v>0</v>
      </c>
      <c r="W263" s="157">
        <f t="shared" si="222"/>
        <v>0</v>
      </c>
      <c r="X263" s="157">
        <f t="shared" si="222"/>
        <v>0</v>
      </c>
      <c r="Y263" s="157">
        <f t="shared" si="222"/>
        <v>0</v>
      </c>
      <c r="Z263" s="157">
        <f t="shared" si="222"/>
        <v>0</v>
      </c>
      <c r="AA263" s="157">
        <f t="shared" si="223"/>
        <v>0</v>
      </c>
      <c r="AB263" s="157">
        <f t="shared" si="223"/>
        <v>0</v>
      </c>
      <c r="AC263" s="157">
        <f t="shared" si="223"/>
        <v>0</v>
      </c>
      <c r="AD263" s="157">
        <f t="shared" si="223"/>
        <v>0</v>
      </c>
      <c r="AE263" s="157">
        <f t="shared" si="223"/>
        <v>0</v>
      </c>
      <c r="AF263" s="157">
        <f t="shared" si="223"/>
        <v>0</v>
      </c>
      <c r="AG263" s="157">
        <f t="shared" si="223"/>
        <v>0</v>
      </c>
      <c r="AH263" s="157">
        <f t="shared" si="223"/>
        <v>0</v>
      </c>
      <c r="AI263" s="157">
        <f t="shared" si="223"/>
        <v>0</v>
      </c>
      <c r="AJ263" s="157">
        <f t="shared" si="223"/>
        <v>0</v>
      </c>
    </row>
    <row r="264" spans="1:36" ht="16.5" x14ac:dyDescent="0.25">
      <c r="A264" s="157">
        <f t="shared" si="217"/>
        <v>6.0699999999999985</v>
      </c>
      <c r="B264" s="153">
        <f t="shared" si="215"/>
        <v>216</v>
      </c>
      <c r="C264" s="155" t="s">
        <v>522</v>
      </c>
      <c r="D264" s="156" t="s">
        <v>553</v>
      </c>
      <c r="E264" s="157">
        <f t="shared" si="218"/>
        <v>4.8250000000000002</v>
      </c>
      <c r="F264" s="249"/>
      <c r="G264" s="157">
        <f t="shared" ref="G264:AJ264" si="224">+VLOOKUP(G$19,Vol_PAT,5,0)</f>
        <v>0</v>
      </c>
      <c r="H264" s="157">
        <f t="shared" si="224"/>
        <v>0</v>
      </c>
      <c r="I264" s="157">
        <f t="shared" si="224"/>
        <v>0</v>
      </c>
      <c r="J264" s="157">
        <f t="shared" si="224"/>
        <v>4.8250000000000002</v>
      </c>
      <c r="K264" s="157">
        <f t="shared" si="224"/>
        <v>0</v>
      </c>
      <c r="L264" s="157">
        <f t="shared" si="224"/>
        <v>0</v>
      </c>
      <c r="M264" s="157">
        <f t="shared" si="224"/>
        <v>0</v>
      </c>
      <c r="N264" s="157">
        <f t="shared" si="224"/>
        <v>0</v>
      </c>
      <c r="O264" s="157">
        <f t="shared" si="224"/>
        <v>0</v>
      </c>
      <c r="P264" s="157">
        <f t="shared" si="224"/>
        <v>0</v>
      </c>
      <c r="Q264" s="157">
        <f t="shared" si="224"/>
        <v>0</v>
      </c>
      <c r="R264" s="157">
        <f t="shared" si="224"/>
        <v>0</v>
      </c>
      <c r="S264" s="157">
        <f t="shared" si="224"/>
        <v>0</v>
      </c>
      <c r="T264" s="157">
        <f t="shared" si="224"/>
        <v>0</v>
      </c>
      <c r="U264" s="157">
        <f t="shared" si="224"/>
        <v>0</v>
      </c>
      <c r="V264" s="157">
        <f t="shared" si="224"/>
        <v>0</v>
      </c>
      <c r="W264" s="157">
        <f t="shared" si="224"/>
        <v>0</v>
      </c>
      <c r="X264" s="157">
        <f t="shared" si="224"/>
        <v>0</v>
      </c>
      <c r="Y264" s="157">
        <f t="shared" si="224"/>
        <v>0</v>
      </c>
      <c r="Z264" s="157">
        <f t="shared" si="224"/>
        <v>0</v>
      </c>
      <c r="AA264" s="157">
        <f t="shared" si="224"/>
        <v>0</v>
      </c>
      <c r="AB264" s="157">
        <f t="shared" si="224"/>
        <v>0</v>
      </c>
      <c r="AC264" s="157">
        <f t="shared" si="224"/>
        <v>0</v>
      </c>
      <c r="AD264" s="157">
        <f t="shared" si="224"/>
        <v>0</v>
      </c>
      <c r="AE264" s="157">
        <f t="shared" si="224"/>
        <v>0</v>
      </c>
      <c r="AF264" s="157">
        <f t="shared" si="224"/>
        <v>0</v>
      </c>
      <c r="AG264" s="157">
        <f t="shared" si="224"/>
        <v>0</v>
      </c>
      <c r="AH264" s="157">
        <f t="shared" si="224"/>
        <v>0</v>
      </c>
      <c r="AI264" s="157">
        <f t="shared" si="224"/>
        <v>0</v>
      </c>
      <c r="AJ264" s="157">
        <f t="shared" si="224"/>
        <v>0</v>
      </c>
    </row>
    <row r="265" spans="1:36" ht="16.5" x14ac:dyDescent="0.25">
      <c r="A265" s="157"/>
      <c r="B265" s="153">
        <f t="shared" si="215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215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225">+A266+0.01</f>
        <v>7.01</v>
      </c>
      <c r="B267" s="153">
        <f t="shared" si="215"/>
        <v>219</v>
      </c>
      <c r="C267" s="155" t="s">
        <v>524</v>
      </c>
      <c r="D267" s="156" t="s">
        <v>452</v>
      </c>
      <c r="E267" s="157">
        <f>+ROUNDUP(SUM(G267:AJ267),0)</f>
        <v>1</v>
      </c>
      <c r="F267" s="249"/>
      <c r="G267" s="157">
        <f>+IF(G$2&lt;&gt;0,1/COUNTA(G$2:M$2),0)</f>
        <v>0.14285714285714285</v>
      </c>
      <c r="H267" s="157">
        <f t="shared" ref="H267:AJ268" si="226">+IF(H$2&lt;&gt;0,1/COUNTA(H$2:N$2),0)</f>
        <v>0.14285714285714285</v>
      </c>
      <c r="I267" s="157">
        <f t="shared" si="226"/>
        <v>0.14285714285714285</v>
      </c>
      <c r="J267" s="157">
        <f t="shared" si="226"/>
        <v>0.14285714285714285</v>
      </c>
      <c r="K267" s="157">
        <f t="shared" si="226"/>
        <v>0</v>
      </c>
      <c r="L267" s="157">
        <f t="shared" si="226"/>
        <v>0</v>
      </c>
      <c r="M267" s="157">
        <f t="shared" si="226"/>
        <v>0</v>
      </c>
      <c r="N267" s="157">
        <f t="shared" si="226"/>
        <v>0</v>
      </c>
      <c r="O267" s="157">
        <f t="shared" si="226"/>
        <v>0</v>
      </c>
      <c r="P267" s="157">
        <f t="shared" si="226"/>
        <v>0</v>
      </c>
      <c r="Q267" s="157">
        <f t="shared" si="226"/>
        <v>0</v>
      </c>
      <c r="R267" s="157">
        <f t="shared" si="226"/>
        <v>0</v>
      </c>
      <c r="S267" s="157">
        <f t="shared" si="226"/>
        <v>0</v>
      </c>
      <c r="T267" s="157">
        <f t="shared" si="226"/>
        <v>0</v>
      </c>
      <c r="U267" s="157">
        <f t="shared" si="226"/>
        <v>0</v>
      </c>
      <c r="V267" s="157">
        <f t="shared" si="226"/>
        <v>0</v>
      </c>
      <c r="W267" s="157">
        <f t="shared" si="226"/>
        <v>0</v>
      </c>
      <c r="X267" s="157">
        <f t="shared" si="226"/>
        <v>0</v>
      </c>
      <c r="Y267" s="157">
        <f t="shared" si="226"/>
        <v>0</v>
      </c>
      <c r="Z267" s="157">
        <f t="shared" si="226"/>
        <v>0</v>
      </c>
      <c r="AA267" s="157">
        <f t="shared" si="226"/>
        <v>0</v>
      </c>
      <c r="AB267" s="157">
        <f t="shared" si="226"/>
        <v>0</v>
      </c>
      <c r="AC267" s="157">
        <f t="shared" si="226"/>
        <v>0</v>
      </c>
      <c r="AD267" s="157">
        <f t="shared" si="226"/>
        <v>0</v>
      </c>
      <c r="AE267" s="157">
        <f t="shared" si="226"/>
        <v>0</v>
      </c>
      <c r="AF267" s="157">
        <f t="shared" si="226"/>
        <v>0</v>
      </c>
      <c r="AG267" s="157">
        <f t="shared" si="226"/>
        <v>0</v>
      </c>
      <c r="AH267" s="157">
        <f t="shared" si="226"/>
        <v>0</v>
      </c>
      <c r="AI267" s="157">
        <f t="shared" si="226"/>
        <v>0</v>
      </c>
      <c r="AJ267" s="157">
        <f t="shared" si="226"/>
        <v>0</v>
      </c>
    </row>
    <row r="268" spans="1:36" ht="16.5" x14ac:dyDescent="0.25">
      <c r="A268" s="157">
        <f t="shared" si="225"/>
        <v>7.02</v>
      </c>
      <c r="B268" s="153">
        <f t="shared" si="215"/>
        <v>220</v>
      </c>
      <c r="C268" s="155" t="s">
        <v>525</v>
      </c>
      <c r="D268" s="156" t="s">
        <v>452</v>
      </c>
      <c r="E268" s="157">
        <f>+ROUNDUP(SUM(G268:AJ268),0)</f>
        <v>1</v>
      </c>
      <c r="F268" s="249"/>
      <c r="G268" s="157">
        <f>+IF(G$2&lt;&gt;0,1/COUNTA(G$2:M$2),0)</f>
        <v>0.14285714285714285</v>
      </c>
      <c r="H268" s="157">
        <f t="shared" si="226"/>
        <v>0.14285714285714285</v>
      </c>
      <c r="I268" s="157">
        <f t="shared" si="226"/>
        <v>0.14285714285714285</v>
      </c>
      <c r="J268" s="157">
        <f t="shared" si="226"/>
        <v>0.14285714285714285</v>
      </c>
      <c r="K268" s="157">
        <f t="shared" si="226"/>
        <v>0</v>
      </c>
      <c r="L268" s="157">
        <f t="shared" si="226"/>
        <v>0</v>
      </c>
      <c r="M268" s="157">
        <f t="shared" si="226"/>
        <v>0</v>
      </c>
      <c r="N268" s="157">
        <f t="shared" si="226"/>
        <v>0</v>
      </c>
      <c r="O268" s="157">
        <f t="shared" si="226"/>
        <v>0</v>
      </c>
      <c r="P268" s="157">
        <f t="shared" si="226"/>
        <v>0</v>
      </c>
      <c r="Q268" s="157">
        <f t="shared" si="226"/>
        <v>0</v>
      </c>
      <c r="R268" s="157">
        <f t="shared" si="226"/>
        <v>0</v>
      </c>
      <c r="S268" s="157">
        <f t="shared" si="226"/>
        <v>0</v>
      </c>
      <c r="T268" s="157">
        <f t="shared" si="226"/>
        <v>0</v>
      </c>
      <c r="U268" s="157">
        <f t="shared" si="226"/>
        <v>0</v>
      </c>
      <c r="V268" s="157">
        <f t="shared" si="226"/>
        <v>0</v>
      </c>
      <c r="W268" s="157">
        <f t="shared" si="226"/>
        <v>0</v>
      </c>
      <c r="X268" s="157">
        <f t="shared" si="226"/>
        <v>0</v>
      </c>
      <c r="Y268" s="157">
        <f t="shared" si="226"/>
        <v>0</v>
      </c>
      <c r="Z268" s="157">
        <f t="shared" si="226"/>
        <v>0</v>
      </c>
      <c r="AA268" s="157">
        <f t="shared" si="226"/>
        <v>0</v>
      </c>
      <c r="AB268" s="157">
        <f t="shared" si="226"/>
        <v>0</v>
      </c>
      <c r="AC268" s="157">
        <f t="shared" si="226"/>
        <v>0</v>
      </c>
      <c r="AD268" s="157">
        <f t="shared" si="226"/>
        <v>0</v>
      </c>
      <c r="AE268" s="157">
        <f t="shared" si="226"/>
        <v>0</v>
      </c>
      <c r="AF268" s="157">
        <f t="shared" si="226"/>
        <v>0</v>
      </c>
      <c r="AG268" s="157">
        <f t="shared" si="226"/>
        <v>0</v>
      </c>
      <c r="AH268" s="157">
        <f t="shared" si="226"/>
        <v>0</v>
      </c>
      <c r="AI268" s="157">
        <f t="shared" si="226"/>
        <v>0</v>
      </c>
      <c r="AJ268" s="157">
        <f t="shared" si="226"/>
        <v>0</v>
      </c>
    </row>
    <row r="269" spans="1:36" ht="16.5" x14ac:dyDescent="0.25">
      <c r="A269" s="172"/>
      <c r="B269" s="173">
        <f t="shared" si="215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D28:E28"/>
    <mergeCell ref="D29:E29"/>
    <mergeCell ref="C22:E22"/>
    <mergeCell ref="C23:D24"/>
    <mergeCell ref="C25:E25"/>
    <mergeCell ref="C26:E26"/>
    <mergeCell ref="C27:E27"/>
    <mergeCell ref="C28:C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61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11F9-7A99-4F0F-8C65-566D6B8DABDF}">
  <sheetPr>
    <tabColor rgb="FF92D050"/>
  </sheetPr>
  <dimension ref="A1:AJ270"/>
  <sheetViews>
    <sheetView view="pageBreakPreview" topLeftCell="A127" zoomScale="80" zoomScaleNormal="80" zoomScaleSheetLayoutView="80" workbookViewId="0">
      <selection activeCell="G220" sqref="G220:AJ220"/>
    </sheetView>
  </sheetViews>
  <sheetFormatPr baseColWidth="10" defaultRowHeight="15" x14ac:dyDescent="0.25"/>
  <cols>
    <col min="2" max="2" width="5" customWidth="1"/>
    <col min="3" max="3" width="81.7109375" customWidth="1"/>
    <col min="6" max="6" width="14.7109375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AJ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si="0"/>
        <v>20</v>
      </c>
      <c r="AA1">
        <f t="shared" si="0"/>
        <v>21</v>
      </c>
      <c r="AB1">
        <f t="shared" si="0"/>
        <v>22</v>
      </c>
      <c r="AC1">
        <f t="shared" si="0"/>
        <v>23</v>
      </c>
      <c r="AD1">
        <f t="shared" si="0"/>
        <v>24</v>
      </c>
      <c r="AE1">
        <f t="shared" si="0"/>
        <v>25</v>
      </c>
      <c r="AF1">
        <f t="shared" si="0"/>
        <v>26</v>
      </c>
      <c r="AG1">
        <f t="shared" si="0"/>
        <v>27</v>
      </c>
      <c r="AH1">
        <f t="shared" si="0"/>
        <v>28</v>
      </c>
      <c r="AI1">
        <f t="shared" si="0"/>
        <v>29</v>
      </c>
      <c r="AJ1">
        <f t="shared" si="0"/>
        <v>30</v>
      </c>
    </row>
    <row r="2" spans="3:36" x14ac:dyDescent="0.25">
      <c r="C2" s="474" t="s">
        <v>4</v>
      </c>
      <c r="D2" s="475"/>
      <c r="E2" s="476"/>
      <c r="G2" s="254" t="str">
        <f t="array" ref="G2:AJ30">+TRANSPOSE(P_02!B13:AD42)</f>
        <v>0</v>
      </c>
      <c r="H2" s="255">
        <v>1</v>
      </c>
      <c r="I2" s="255">
        <v>2</v>
      </c>
      <c r="J2" s="255">
        <v>3</v>
      </c>
      <c r="K2" s="255">
        <v>4</v>
      </c>
      <c r="L2" s="255">
        <v>5</v>
      </c>
      <c r="M2" s="255">
        <v>6</v>
      </c>
      <c r="N2" s="255">
        <v>0</v>
      </c>
      <c r="O2" s="255">
        <v>0</v>
      </c>
      <c r="P2" s="255">
        <v>0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7" t="str">
        <v>-</v>
      </c>
      <c r="H3" s="258" t="str">
        <v>TS-0</v>
      </c>
      <c r="I3" s="258" t="str">
        <v>PA1-0</v>
      </c>
      <c r="J3" s="258" t="str">
        <v>TS-0</v>
      </c>
      <c r="K3" s="258" t="str">
        <v>PA1-0</v>
      </c>
      <c r="L3" s="258" t="str">
        <v>PA1-0</v>
      </c>
      <c r="M3" s="258" t="str">
        <v>PS1-0</v>
      </c>
      <c r="N3" s="258" t="str">
        <v>-</v>
      </c>
      <c r="O3" s="258" t="str">
        <v>-</v>
      </c>
      <c r="P3" s="258" t="str">
        <v>-</v>
      </c>
      <c r="Q3" s="258" t="str">
        <v>-</v>
      </c>
      <c r="R3" s="258" t="str">
        <v>-</v>
      </c>
      <c r="S3" s="258" t="str">
        <v>-</v>
      </c>
      <c r="T3" s="258" t="str">
        <v>-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7" t="str">
        <v>DS-0</v>
      </c>
      <c r="H4" s="258" t="str">
        <v>-</v>
      </c>
      <c r="I4" s="258" t="str">
        <v>-</v>
      </c>
      <c r="J4" s="258" t="str">
        <v>-</v>
      </c>
      <c r="K4" s="258" t="str">
        <v>-</v>
      </c>
      <c r="L4" s="258" t="str">
        <v>-</v>
      </c>
      <c r="M4" s="258" t="str">
        <v>SMM-2P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-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-</v>
      </c>
      <c r="I5" s="258" t="str">
        <v>-</v>
      </c>
      <c r="J5" s="258" t="str">
        <v>-</v>
      </c>
      <c r="K5" s="258" t="str">
        <v>-</v>
      </c>
      <c r="L5" s="258" t="str">
        <v>-</v>
      </c>
      <c r="M5" s="258" t="str">
        <v>2A-K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-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-</v>
      </c>
      <c r="I6" s="258" t="str">
        <v>-</v>
      </c>
      <c r="J6" s="258" t="str">
        <v>-</v>
      </c>
      <c r="K6" s="258" t="str">
        <v>-</v>
      </c>
      <c r="L6" s="258" t="str">
        <v>-</v>
      </c>
      <c r="M6" s="258" t="str">
        <v>01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-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-</v>
      </c>
      <c r="I7" s="258" t="str">
        <v>-</v>
      </c>
      <c r="J7" s="258" t="str">
        <v>-</v>
      </c>
      <c r="K7" s="258" t="str">
        <v>-</v>
      </c>
      <c r="L7" s="258" t="str">
        <v>-</v>
      </c>
      <c r="M7" s="258" t="str">
        <v>5kVA-1ø-13,2kV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-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 t="str">
        <v>-</v>
      </c>
      <c r="I8" s="258" t="str">
        <v>-</v>
      </c>
      <c r="J8" s="258" t="str">
        <v>-</v>
      </c>
      <c r="K8" s="258" t="str">
        <v>-</v>
      </c>
      <c r="L8" s="258" t="str">
        <v>-</v>
      </c>
      <c r="M8" s="258">
        <v>5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 t="str">
        <v>-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1</v>
      </c>
      <c r="I9" s="258">
        <v>1</v>
      </c>
      <c r="J9" s="258">
        <v>1</v>
      </c>
      <c r="K9" s="258">
        <v>1</v>
      </c>
      <c r="L9" s="258">
        <v>1</v>
      </c>
      <c r="M9" s="258">
        <v>1</v>
      </c>
      <c r="N9" s="258">
        <v>0</v>
      </c>
      <c r="O9" s="258">
        <v>0</v>
      </c>
      <c r="P9" s="258">
        <v>0</v>
      </c>
      <c r="Q9" s="258">
        <v>0</v>
      </c>
      <c r="R9" s="258">
        <v>0</v>
      </c>
      <c r="S9" s="258">
        <v>0</v>
      </c>
      <c r="T9" s="258">
        <v>0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CAC</v>
      </c>
      <c r="I10" s="258" t="str">
        <v>CAC</v>
      </c>
      <c r="J10" s="258" t="str">
        <v>CAC</v>
      </c>
      <c r="K10" s="258" t="str">
        <v>CAC</v>
      </c>
      <c r="L10" s="258" t="str">
        <v>CAC</v>
      </c>
      <c r="M10" s="258" t="str">
        <v>CAC</v>
      </c>
      <c r="N10" s="258" t="str">
        <v>-</v>
      </c>
      <c r="O10" s="258" t="str">
        <v>-</v>
      </c>
      <c r="P10" s="258" t="str">
        <v>-</v>
      </c>
      <c r="Q10" s="258" t="str">
        <v>-</v>
      </c>
      <c r="R10" s="258" t="str">
        <v>-</v>
      </c>
      <c r="S10" s="258" t="str">
        <v>-</v>
      </c>
      <c r="T10" s="258" t="str">
        <v>-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12/300</v>
      </c>
      <c r="I11" s="258" t="str">
        <v>12/300</v>
      </c>
      <c r="J11" s="258" t="str">
        <v>12/300</v>
      </c>
      <c r="K11" s="258" t="str">
        <v>12/300</v>
      </c>
      <c r="L11" s="258" t="str">
        <v>12/300</v>
      </c>
      <c r="M11" s="258" t="str">
        <v>12/300</v>
      </c>
      <c r="N11" s="258" t="str">
        <v>-</v>
      </c>
      <c r="O11" s="258" t="str">
        <v>-</v>
      </c>
      <c r="P11" s="258" t="str">
        <v>-</v>
      </c>
      <c r="Q11" s="258" t="str">
        <v>-</v>
      </c>
      <c r="R11" s="258" t="str">
        <v>-</v>
      </c>
      <c r="S11" s="258" t="str">
        <v>-</v>
      </c>
      <c r="T11" s="258" t="str">
        <v>-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29</v>
      </c>
      <c r="I12" s="258">
        <v>115.4</v>
      </c>
      <c r="J12" s="258">
        <v>63.1</v>
      </c>
      <c r="K12" s="258">
        <v>36.4</v>
      </c>
      <c r="L12" s="258">
        <v>37.9</v>
      </c>
      <c r="M12" s="258">
        <v>38</v>
      </c>
      <c r="N12" s="258" t="str">
        <v>-</v>
      </c>
      <c r="O12" s="258" t="str">
        <v>-</v>
      </c>
      <c r="P12" s="258" t="str">
        <v>-</v>
      </c>
      <c r="Q12" s="258" t="str">
        <v>-</v>
      </c>
      <c r="R12" s="258" t="str">
        <v>-</v>
      </c>
      <c r="S12" s="258" t="str">
        <v>-</v>
      </c>
      <c r="T12" s="258" t="str">
        <v>-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35 mm² AAAC</v>
      </c>
      <c r="J13" s="258" t="str">
        <v>35 mm² AAAC</v>
      </c>
      <c r="K13" s="258" t="str">
        <v>35 mm² AAAC</v>
      </c>
      <c r="L13" s="258" t="str">
        <v>35 mm² AAAC</v>
      </c>
      <c r="M13" s="258" t="str">
        <v>35 mm² AAAC</v>
      </c>
      <c r="N13" s="258" t="str">
        <v>-</v>
      </c>
      <c r="O13" s="258" t="str">
        <v>-</v>
      </c>
      <c r="P13" s="258" t="str">
        <v>-</v>
      </c>
      <c r="Q13" s="258" t="str">
        <v>-</v>
      </c>
      <c r="R13" s="258" t="str">
        <v>-</v>
      </c>
      <c r="S13" s="258" t="str">
        <v>-</v>
      </c>
      <c r="T13" s="258" t="str">
        <v>-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1</v>
      </c>
      <c r="H14" s="258">
        <v>1</v>
      </c>
      <c r="I14" s="258">
        <v>1</v>
      </c>
      <c r="J14" s="258">
        <v>1</v>
      </c>
      <c r="K14" s="258">
        <v>1</v>
      </c>
      <c r="L14" s="258">
        <v>1</v>
      </c>
      <c r="M14" s="258">
        <v>1</v>
      </c>
      <c r="N14" s="258" t="str">
        <v>-</v>
      </c>
      <c r="O14" s="258" t="str">
        <v>-</v>
      </c>
      <c r="P14" s="258" t="str">
        <v>-</v>
      </c>
      <c r="Q14" s="258" t="str">
        <v>-</v>
      </c>
      <c r="R14" s="258" t="str">
        <v>-</v>
      </c>
      <c r="S14" s="258" t="str">
        <v>-</v>
      </c>
      <c r="T14" s="258" t="str">
        <v>-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1</v>
      </c>
      <c r="I15" s="258">
        <v>1</v>
      </c>
      <c r="J15" s="258">
        <v>1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PAT-1C</v>
      </c>
      <c r="I19" s="258" t="str">
        <v>PAT-1C</v>
      </c>
      <c r="J19" s="258" t="str">
        <v>PAT-1C</v>
      </c>
      <c r="K19" s="258" t="str">
        <v>PAT-1C</v>
      </c>
      <c r="L19" s="258" t="str">
        <v>PAT-1C</v>
      </c>
      <c r="M19" s="258" t="str">
        <v>PAT-3</v>
      </c>
      <c r="N19" s="258" t="str">
        <v>-</v>
      </c>
      <c r="O19" s="258" t="str">
        <v>-</v>
      </c>
      <c r="P19" s="258" t="str">
        <v>-</v>
      </c>
      <c r="Q19" s="258" t="str">
        <v>-</v>
      </c>
      <c r="R19" s="258" t="str">
        <v>-</v>
      </c>
      <c r="S19" s="258" t="str">
        <v>-</v>
      </c>
      <c r="T19" s="258" t="str">
        <v>-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CI-C</v>
      </c>
      <c r="I20" s="258" t="str">
        <v>CI-C</v>
      </c>
      <c r="J20" s="258" t="str">
        <v>CI-C</v>
      </c>
      <c r="K20" s="258" t="str">
        <v>CI-C</v>
      </c>
      <c r="L20" s="258" t="str">
        <v>CI-C</v>
      </c>
      <c r="M20" s="258" t="str">
        <v>CI-C</v>
      </c>
      <c r="N20" s="258" t="str">
        <v>-</v>
      </c>
      <c r="O20" s="258" t="str">
        <v>-</v>
      </c>
      <c r="P20" s="258" t="str">
        <v>-</v>
      </c>
      <c r="Q20" s="258" t="str">
        <v>-</v>
      </c>
      <c r="R20" s="258" t="str">
        <v>-</v>
      </c>
      <c r="S20" s="258" t="str">
        <v>-</v>
      </c>
      <c r="T20" s="258" t="str">
        <v>-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SI</v>
      </c>
      <c r="H21" s="258" t="str">
        <v>SI</v>
      </c>
      <c r="I21" s="258" t="str">
        <v>SI</v>
      </c>
      <c r="J21" s="258" t="str">
        <v>SI</v>
      </c>
      <c r="K21" s="258" t="str">
        <v>SI</v>
      </c>
      <c r="L21" s="258" t="str">
        <v>SI</v>
      </c>
      <c r="M21" s="258" t="str">
        <v>SI</v>
      </c>
      <c r="N21" s="258" t="str">
        <v>-</v>
      </c>
      <c r="O21" s="258" t="str">
        <v>-</v>
      </c>
      <c r="P21" s="258" t="str">
        <v>-</v>
      </c>
      <c r="Q21" s="258" t="str">
        <v>-</v>
      </c>
      <c r="R21" s="258" t="str">
        <v>-</v>
      </c>
      <c r="S21" s="258" t="str">
        <v>-</v>
      </c>
      <c r="T21" s="258" t="str">
        <v>-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>
        <v>0</v>
      </c>
      <c r="J22" s="258">
        <v>0</v>
      </c>
      <c r="K22" s="258">
        <v>0</v>
      </c>
      <c r="L22" s="258">
        <v>0</v>
      </c>
      <c r="M22" s="258">
        <v>0</v>
      </c>
      <c r="N22" s="258" t="str">
        <v>-</v>
      </c>
      <c r="O22" s="258" t="str">
        <v>-</v>
      </c>
      <c r="P22" s="258" t="str">
        <v>-</v>
      </c>
      <c r="Q22" s="258" t="str">
        <v>-</v>
      </c>
      <c r="R22" s="258" t="str">
        <v>-</v>
      </c>
      <c r="S22" s="258" t="str">
        <v>-</v>
      </c>
      <c r="T22" s="258" t="str">
        <v>-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172081.9996</v>
      </c>
      <c r="H23" s="258" t="str">
        <v>172058.9236</v>
      </c>
      <c r="I23" s="258" t="str">
        <v>172038.253</v>
      </c>
      <c r="J23" s="258" t="str">
        <v>172036.9713</v>
      </c>
      <c r="K23" s="258" t="str">
        <v>172070.8955</v>
      </c>
      <c r="L23" s="258" t="str">
        <v>172079.0269</v>
      </c>
      <c r="M23" s="258" t="str">
        <v>172115.8626</v>
      </c>
      <c r="N23" s="258" t="str">
        <v>-</v>
      </c>
      <c r="O23" s="258" t="str">
        <v>-</v>
      </c>
      <c r="P23" s="258" t="str">
        <v>-</v>
      </c>
      <c r="Q23" s="258" t="str">
        <v>-</v>
      </c>
      <c r="R23" s="258" t="str">
        <v>-</v>
      </c>
      <c r="S23" s="258" t="str">
        <v>-</v>
      </c>
      <c r="T23" s="258" t="str">
        <v>-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8982503.9895</v>
      </c>
      <c r="H24" s="258" t="str">
        <v>8982521.5358</v>
      </c>
      <c r="I24" s="258" t="str">
        <v>8982634.9787</v>
      </c>
      <c r="J24" s="258" t="str">
        <v>8982697.9748</v>
      </c>
      <c r="K24" s="258" t="str">
        <v>8982711.1068</v>
      </c>
      <c r="L24" s="258" t="str">
        <v>8982674.0201</v>
      </c>
      <c r="M24" s="258" t="str">
        <v>8982666.8032</v>
      </c>
      <c r="N24" s="258" t="str">
        <v>-</v>
      </c>
      <c r="O24" s="258" t="str">
        <v>-</v>
      </c>
      <c r="P24" s="258" t="str">
        <v>-</v>
      </c>
      <c r="Q24" s="258" t="str">
        <v>-</v>
      </c>
      <c r="R24" s="258" t="str">
        <v>-</v>
      </c>
      <c r="S24" s="258" t="str">
        <v>-</v>
      </c>
      <c r="T24" s="258" t="str">
        <v>-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2</v>
      </c>
      <c r="J25" s="258">
        <v>2</v>
      </c>
      <c r="K25" s="258">
        <v>2</v>
      </c>
      <c r="L25" s="258">
        <v>2</v>
      </c>
      <c r="M25" s="258">
        <v>2</v>
      </c>
      <c r="N25" s="258">
        <v>0</v>
      </c>
      <c r="O25" s="258">
        <v>0</v>
      </c>
      <c r="P25" s="258">
        <v>0</v>
      </c>
      <c r="Q25" s="258">
        <v>0</v>
      </c>
      <c r="R25" s="258">
        <v>0</v>
      </c>
      <c r="S25" s="258">
        <v>0</v>
      </c>
      <c r="T25" s="258">
        <v>0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-</v>
      </c>
      <c r="I26" s="258" t="str">
        <v>-</v>
      </c>
      <c r="J26" s="258" t="str">
        <v>-</v>
      </c>
      <c r="K26" s="258" t="str">
        <v>-</v>
      </c>
      <c r="L26" s="258" t="str">
        <v>-</v>
      </c>
      <c r="M26" s="258" t="str">
        <v>13,2kV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-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NO</v>
      </c>
      <c r="J27" s="258" t="str">
        <v>NO</v>
      </c>
      <c r="K27" s="258" t="str">
        <v>NO</v>
      </c>
      <c r="L27" s="258" t="str">
        <v>NO</v>
      </c>
      <c r="M27" s="258" t="str">
        <v>NO</v>
      </c>
      <c r="N27" s="258" t="str">
        <v>-</v>
      </c>
      <c r="O27" s="258" t="str">
        <v>-</v>
      </c>
      <c r="P27" s="258" t="str">
        <v>-</v>
      </c>
      <c r="Q27" s="258" t="str">
        <v>-</v>
      </c>
      <c r="R27" s="258" t="str">
        <v>-</v>
      </c>
      <c r="S27" s="258" t="str">
        <v>-</v>
      </c>
      <c r="T27" s="258" t="str">
        <v>-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1</v>
      </c>
      <c r="J28" s="258">
        <v>1</v>
      </c>
      <c r="K28" s="258">
        <v>1</v>
      </c>
      <c r="L28" s="258">
        <v>1</v>
      </c>
      <c r="M28" s="258">
        <v>1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9" t="s">
        <v>120</v>
      </c>
      <c r="D31" s="482" t="s">
        <v>152</v>
      </c>
      <c r="E31" s="483"/>
      <c r="G31" s="254" cm="1">
        <f t="array" ref="G31:AJ34">+TRANSPOSE(P_02!AE13:AH42)</f>
        <v>0</v>
      </c>
      <c r="H31" s="255">
        <v>1</v>
      </c>
      <c r="I31" s="255">
        <v>1</v>
      </c>
      <c r="J31" s="255">
        <v>1</v>
      </c>
      <c r="K31" s="255">
        <v>0</v>
      </c>
      <c r="L31" s="255">
        <v>0</v>
      </c>
      <c r="M31" s="255">
        <v>0</v>
      </c>
      <c r="N31" s="255">
        <v>0</v>
      </c>
      <c r="O31" s="255">
        <v>0</v>
      </c>
      <c r="P31" s="255">
        <v>0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90"/>
      <c r="D32" s="484" t="s">
        <v>153</v>
      </c>
      <c r="E32" s="485"/>
      <c r="G32" s="257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9" t="s">
        <v>649</v>
      </c>
      <c r="D33" s="463" t="s">
        <v>152</v>
      </c>
      <c r="E33" s="486"/>
      <c r="G33" s="257">
        <v>0</v>
      </c>
      <c r="H33" s="258">
        <v>1</v>
      </c>
      <c r="I33" s="258">
        <v>1</v>
      </c>
      <c r="J33" s="258">
        <v>1</v>
      </c>
      <c r="K33" s="258">
        <v>1</v>
      </c>
      <c r="L33" s="258">
        <v>1</v>
      </c>
      <c r="M33" s="258">
        <v>1</v>
      </c>
      <c r="N33" s="258">
        <v>0</v>
      </c>
      <c r="O33" s="258">
        <v>0</v>
      </c>
      <c r="P33" s="258">
        <v>0</v>
      </c>
      <c r="Q33" s="258">
        <v>0</v>
      </c>
      <c r="R33" s="258">
        <v>0</v>
      </c>
      <c r="S33" s="258">
        <v>0</v>
      </c>
      <c r="T33" s="258">
        <v>0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90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 t="str">
        <f>+G2</f>
        <v>0</v>
      </c>
      <c r="H43" s="306">
        <f t="shared" ref="H43:AJ43" si="1">+H2</f>
        <v>1</v>
      </c>
      <c r="I43" s="306">
        <f t="shared" si="1"/>
        <v>2</v>
      </c>
      <c r="J43" s="306">
        <f t="shared" si="1"/>
        <v>3</v>
      </c>
      <c r="K43" s="306">
        <f t="shared" si="1"/>
        <v>4</v>
      </c>
      <c r="L43" s="306">
        <f t="shared" si="1"/>
        <v>5</v>
      </c>
      <c r="M43" s="306">
        <f t="shared" si="1"/>
        <v>6</v>
      </c>
      <c r="N43" s="306">
        <f t="shared" si="1"/>
        <v>0</v>
      </c>
      <c r="O43" s="306">
        <f t="shared" si="1"/>
        <v>0</v>
      </c>
      <c r="P43" s="306">
        <f t="shared" si="1"/>
        <v>0</v>
      </c>
      <c r="Q43" s="306">
        <f t="shared" si="1"/>
        <v>0</v>
      </c>
      <c r="R43" s="306">
        <f t="shared" si="1"/>
        <v>0</v>
      </c>
      <c r="S43" s="306">
        <f t="shared" si="1"/>
        <v>0</v>
      </c>
      <c r="T43" s="306">
        <f t="shared" si="1"/>
        <v>0</v>
      </c>
      <c r="U43" s="306">
        <f t="shared" si="1"/>
        <v>0</v>
      </c>
      <c r="V43" s="306">
        <f t="shared" si="1"/>
        <v>0</v>
      </c>
      <c r="W43" s="306">
        <f t="shared" si="1"/>
        <v>0</v>
      </c>
      <c r="X43" s="306">
        <f t="shared" si="1"/>
        <v>0</v>
      </c>
      <c r="Y43" s="306">
        <f t="shared" si="1"/>
        <v>0</v>
      </c>
      <c r="Z43" s="306">
        <f t="shared" si="1"/>
        <v>0</v>
      </c>
      <c r="AA43" s="306">
        <f t="shared" si="1"/>
        <v>0</v>
      </c>
      <c r="AB43" s="306">
        <f t="shared" si="1"/>
        <v>0</v>
      </c>
      <c r="AC43" s="306">
        <f t="shared" si="1"/>
        <v>0</v>
      </c>
      <c r="AD43" s="306">
        <f t="shared" si="1"/>
        <v>0</v>
      </c>
      <c r="AE43" s="306">
        <f t="shared" si="1"/>
        <v>0</v>
      </c>
      <c r="AF43" s="306">
        <f t="shared" si="1"/>
        <v>0</v>
      </c>
      <c r="AG43" s="306">
        <f t="shared" si="1"/>
        <v>0</v>
      </c>
      <c r="AH43" s="306">
        <f t="shared" si="1"/>
        <v>0</v>
      </c>
      <c r="AI43" s="306">
        <f t="shared" si="1"/>
        <v>0</v>
      </c>
      <c r="AJ43" s="307">
        <f t="shared" si="1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2">+H10</f>
        <v>CAC</v>
      </c>
      <c r="I44" s="309" t="str">
        <f t="shared" si="2"/>
        <v>CAC</v>
      </c>
      <c r="J44" s="309" t="str">
        <f t="shared" si="2"/>
        <v>CAC</v>
      </c>
      <c r="K44" s="309" t="str">
        <f t="shared" si="2"/>
        <v>CAC</v>
      </c>
      <c r="L44" s="309" t="str">
        <f t="shared" si="2"/>
        <v>CAC</v>
      </c>
      <c r="M44" s="309" t="str">
        <f t="shared" si="2"/>
        <v>CAC</v>
      </c>
      <c r="N44" s="309" t="str">
        <f t="shared" si="2"/>
        <v>-</v>
      </c>
      <c r="O44" s="309" t="str">
        <f t="shared" si="2"/>
        <v>-</v>
      </c>
      <c r="P44" s="309" t="str">
        <f t="shared" si="2"/>
        <v>-</v>
      </c>
      <c r="Q44" s="309" t="str">
        <f t="shared" si="2"/>
        <v>-</v>
      </c>
      <c r="R44" s="309" t="str">
        <f t="shared" si="2"/>
        <v>-</v>
      </c>
      <c r="S44" s="309" t="str">
        <f t="shared" si="2"/>
        <v>-</v>
      </c>
      <c r="T44" s="309" t="str">
        <f t="shared" si="2"/>
        <v>-</v>
      </c>
      <c r="U44" s="309" t="str">
        <f t="shared" si="2"/>
        <v>-</v>
      </c>
      <c r="V44" s="309" t="str">
        <f t="shared" si="2"/>
        <v>-</v>
      </c>
      <c r="W44" s="309" t="str">
        <f t="shared" si="2"/>
        <v>-</v>
      </c>
      <c r="X44" s="309" t="str">
        <f t="shared" si="2"/>
        <v>-</v>
      </c>
      <c r="Y44" s="309" t="str">
        <f t="shared" si="2"/>
        <v>-</v>
      </c>
      <c r="Z44" s="309" t="str">
        <f t="shared" si="2"/>
        <v>-</v>
      </c>
      <c r="AA44" s="309" t="str">
        <f t="shared" si="2"/>
        <v>-</v>
      </c>
      <c r="AB44" s="309" t="str">
        <f t="shared" si="2"/>
        <v>-</v>
      </c>
      <c r="AC44" s="309" t="str">
        <f t="shared" si="2"/>
        <v>-</v>
      </c>
      <c r="AD44" s="309" t="str">
        <f t="shared" si="2"/>
        <v>-</v>
      </c>
      <c r="AE44" s="309" t="str">
        <f t="shared" si="2"/>
        <v>-</v>
      </c>
      <c r="AF44" s="309" t="str">
        <f t="shared" si="2"/>
        <v>-</v>
      </c>
      <c r="AG44" s="309" t="str">
        <f t="shared" si="2"/>
        <v>-</v>
      </c>
      <c r="AH44" s="309" t="str">
        <f t="shared" si="2"/>
        <v>-</v>
      </c>
      <c r="AI44" s="309" t="str">
        <f t="shared" si="2"/>
        <v>-</v>
      </c>
      <c r="AJ44" s="310" t="str">
        <f t="shared" si="2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 t="str">
        <f>+G3</f>
        <v>-</v>
      </c>
      <c r="H45" s="309" t="str">
        <f t="shared" ref="H45:AJ46" si="3">+H3</f>
        <v>TS-0</v>
      </c>
      <c r="I45" s="309" t="str">
        <f t="shared" si="3"/>
        <v>PA1-0</v>
      </c>
      <c r="J45" s="309" t="str">
        <f t="shared" si="3"/>
        <v>TS-0</v>
      </c>
      <c r="K45" s="309" t="str">
        <f t="shared" si="3"/>
        <v>PA1-0</v>
      </c>
      <c r="L45" s="309" t="str">
        <f t="shared" si="3"/>
        <v>PA1-0</v>
      </c>
      <c r="M45" s="309" t="str">
        <f t="shared" si="3"/>
        <v>PS1-0</v>
      </c>
      <c r="N45" s="309" t="str">
        <f t="shared" si="3"/>
        <v>-</v>
      </c>
      <c r="O45" s="309" t="str">
        <f t="shared" si="3"/>
        <v>-</v>
      </c>
      <c r="P45" s="309" t="str">
        <f t="shared" si="3"/>
        <v>-</v>
      </c>
      <c r="Q45" s="309" t="str">
        <f t="shared" si="3"/>
        <v>-</v>
      </c>
      <c r="R45" s="309" t="str">
        <f t="shared" si="3"/>
        <v>-</v>
      </c>
      <c r="S45" s="309" t="str">
        <f t="shared" si="3"/>
        <v>-</v>
      </c>
      <c r="T45" s="309" t="str">
        <f t="shared" si="3"/>
        <v>-</v>
      </c>
      <c r="U45" s="309" t="str">
        <f t="shared" si="3"/>
        <v>-</v>
      </c>
      <c r="V45" s="309" t="str">
        <f t="shared" si="3"/>
        <v>-</v>
      </c>
      <c r="W45" s="309" t="str">
        <f t="shared" si="3"/>
        <v>-</v>
      </c>
      <c r="X45" s="309" t="str">
        <f t="shared" si="3"/>
        <v>-</v>
      </c>
      <c r="Y45" s="309" t="str">
        <f t="shared" si="3"/>
        <v>-</v>
      </c>
      <c r="Z45" s="309" t="str">
        <f t="shared" si="3"/>
        <v>-</v>
      </c>
      <c r="AA45" s="309" t="str">
        <f t="shared" si="3"/>
        <v>-</v>
      </c>
      <c r="AB45" s="309" t="str">
        <f t="shared" si="3"/>
        <v>-</v>
      </c>
      <c r="AC45" s="309" t="str">
        <f t="shared" si="3"/>
        <v>-</v>
      </c>
      <c r="AD45" s="309" t="str">
        <f t="shared" si="3"/>
        <v>-</v>
      </c>
      <c r="AE45" s="309" t="str">
        <f t="shared" si="3"/>
        <v>-</v>
      </c>
      <c r="AF45" s="309" t="str">
        <f t="shared" si="3"/>
        <v>-</v>
      </c>
      <c r="AG45" s="309" t="str">
        <f t="shared" si="3"/>
        <v>-</v>
      </c>
      <c r="AH45" s="309" t="str">
        <f t="shared" si="3"/>
        <v>-</v>
      </c>
      <c r="AI45" s="309" t="str">
        <f t="shared" si="3"/>
        <v>-</v>
      </c>
      <c r="AJ45" s="310" t="str">
        <f t="shared" si="3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 t="str">
        <f>+G4</f>
        <v>DS-0</v>
      </c>
      <c r="H46" s="309" t="str">
        <f t="shared" si="3"/>
        <v>-</v>
      </c>
      <c r="I46" s="309" t="str">
        <f t="shared" si="3"/>
        <v>-</v>
      </c>
      <c r="J46" s="309" t="str">
        <f t="shared" si="3"/>
        <v>-</v>
      </c>
      <c r="K46" s="309" t="str">
        <f t="shared" si="3"/>
        <v>-</v>
      </c>
      <c r="L46" s="309" t="str">
        <f t="shared" si="3"/>
        <v>-</v>
      </c>
      <c r="M46" s="309" t="str">
        <f t="shared" si="3"/>
        <v>SMM-2P</v>
      </c>
      <c r="N46" s="309" t="str">
        <f t="shared" si="3"/>
        <v>-</v>
      </c>
      <c r="O46" s="309" t="str">
        <f t="shared" si="3"/>
        <v>-</v>
      </c>
      <c r="P46" s="309" t="str">
        <f t="shared" si="3"/>
        <v>-</v>
      </c>
      <c r="Q46" s="309" t="str">
        <f t="shared" si="3"/>
        <v>-</v>
      </c>
      <c r="R46" s="309" t="str">
        <f t="shared" si="3"/>
        <v>-</v>
      </c>
      <c r="S46" s="309" t="str">
        <f t="shared" si="3"/>
        <v>-</v>
      </c>
      <c r="T46" s="309" t="str">
        <f t="shared" si="3"/>
        <v>-</v>
      </c>
      <c r="U46" s="309" t="str">
        <f t="shared" si="3"/>
        <v>-</v>
      </c>
      <c r="V46" s="309" t="str">
        <f t="shared" si="3"/>
        <v>-</v>
      </c>
      <c r="W46" s="309" t="str">
        <f t="shared" si="3"/>
        <v>-</v>
      </c>
      <c r="X46" s="309" t="str">
        <f t="shared" si="3"/>
        <v>-</v>
      </c>
      <c r="Y46" s="309" t="str">
        <f t="shared" si="3"/>
        <v>-</v>
      </c>
      <c r="Z46" s="309" t="str">
        <f t="shared" si="3"/>
        <v>-</v>
      </c>
      <c r="AA46" s="309" t="str">
        <f t="shared" si="3"/>
        <v>-</v>
      </c>
      <c r="AB46" s="309" t="str">
        <f t="shared" si="3"/>
        <v>-</v>
      </c>
      <c r="AC46" s="309" t="str">
        <f t="shared" si="3"/>
        <v>-</v>
      </c>
      <c r="AD46" s="309" t="str">
        <f t="shared" si="3"/>
        <v>-</v>
      </c>
      <c r="AE46" s="309" t="str">
        <f t="shared" si="3"/>
        <v>-</v>
      </c>
      <c r="AF46" s="309" t="str">
        <f t="shared" si="3"/>
        <v>-</v>
      </c>
      <c r="AG46" s="309" t="str">
        <f t="shared" si="3"/>
        <v>-</v>
      </c>
      <c r="AH46" s="309" t="str">
        <f t="shared" si="3"/>
        <v>-</v>
      </c>
      <c r="AI46" s="309" t="str">
        <f t="shared" si="3"/>
        <v>-</v>
      </c>
      <c r="AJ46" s="310" t="str">
        <f t="shared" si="3"/>
        <v>-</v>
      </c>
    </row>
    <row r="47" spans="1:36" ht="17.25" thickBot="1" x14ac:dyDescent="0.3">
      <c r="A47" s="298">
        <f>+P_02!S3</f>
        <v>2</v>
      </c>
      <c r="B47" s="299"/>
      <c r="C47" s="300" t="str">
        <f>+VLOOKUP($A$47,LOCALIDAD,2,FALSE)</f>
        <v>PUEBLO NUEVO HUASCAR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4">+H6</f>
        <v>-</v>
      </c>
      <c r="I47" s="312" t="str">
        <f t="shared" si="4"/>
        <v>-</v>
      </c>
      <c r="J47" s="312" t="str">
        <f t="shared" si="4"/>
        <v>-</v>
      </c>
      <c r="K47" s="312" t="str">
        <f t="shared" si="4"/>
        <v>-</v>
      </c>
      <c r="L47" s="312" t="str">
        <f t="shared" si="4"/>
        <v>-</v>
      </c>
      <c r="M47" s="312" t="str">
        <f t="shared" si="4"/>
        <v>01</v>
      </c>
      <c r="N47" s="312" t="str">
        <f t="shared" si="4"/>
        <v>-</v>
      </c>
      <c r="O47" s="312" t="str">
        <f t="shared" si="4"/>
        <v>-</v>
      </c>
      <c r="P47" s="312" t="str">
        <f t="shared" si="4"/>
        <v>-</v>
      </c>
      <c r="Q47" s="312" t="str">
        <f t="shared" si="4"/>
        <v>-</v>
      </c>
      <c r="R47" s="312" t="str">
        <f t="shared" si="4"/>
        <v>-</v>
      </c>
      <c r="S47" s="312" t="str">
        <f t="shared" si="4"/>
        <v>-</v>
      </c>
      <c r="T47" s="312" t="str">
        <f t="shared" si="4"/>
        <v>-</v>
      </c>
      <c r="U47" s="312" t="str">
        <f t="shared" si="4"/>
        <v>-</v>
      </c>
      <c r="V47" s="312" t="str">
        <f t="shared" si="4"/>
        <v>-</v>
      </c>
      <c r="W47" s="312" t="str">
        <f t="shared" si="4"/>
        <v>-</v>
      </c>
      <c r="X47" s="312" t="str">
        <f t="shared" si="4"/>
        <v>-</v>
      </c>
      <c r="Y47" s="312" t="str">
        <f t="shared" si="4"/>
        <v>-</v>
      </c>
      <c r="Z47" s="312" t="str">
        <f t="shared" si="4"/>
        <v>-</v>
      </c>
      <c r="AA47" s="312" t="str">
        <f t="shared" si="4"/>
        <v>-</v>
      </c>
      <c r="AB47" s="312" t="str">
        <f t="shared" si="4"/>
        <v>-</v>
      </c>
      <c r="AC47" s="312" t="str">
        <f t="shared" si="4"/>
        <v>-</v>
      </c>
      <c r="AD47" s="312" t="str">
        <f t="shared" si="4"/>
        <v>-</v>
      </c>
      <c r="AE47" s="312" t="str">
        <f t="shared" si="4"/>
        <v>-</v>
      </c>
      <c r="AF47" s="312" t="str">
        <f t="shared" si="4"/>
        <v>-</v>
      </c>
      <c r="AG47" s="312" t="str">
        <f t="shared" si="4"/>
        <v>-</v>
      </c>
      <c r="AH47" s="312" t="str">
        <f t="shared" si="4"/>
        <v>-</v>
      </c>
      <c r="AI47" s="312" t="str">
        <f t="shared" si="4"/>
        <v>-</v>
      </c>
      <c r="AJ47" s="313" t="str">
        <f t="shared" si="4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5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5"/>
        <v>4</v>
      </c>
      <c r="C52" s="158" t="s">
        <v>363</v>
      </c>
      <c r="D52" s="156" t="s">
        <v>364</v>
      </c>
      <c r="E52" s="157">
        <f>+SUM(G52:AJ52)</f>
        <v>1</v>
      </c>
      <c r="F52" s="249"/>
      <c r="G52" s="157">
        <f t="shared" ref="G52:P55" si="6">+HLOOKUP(G$3,ARMADO_RP,$B52,0)+HLOOKUP(G$4,ARMADO_RP,$B52,0)</f>
        <v>0</v>
      </c>
      <c r="H52" s="157">
        <f t="shared" si="6"/>
        <v>0</v>
      </c>
      <c r="I52" s="157">
        <f t="shared" si="6"/>
        <v>0</v>
      </c>
      <c r="J52" s="157">
        <f t="shared" si="6"/>
        <v>0</v>
      </c>
      <c r="K52" s="157">
        <f t="shared" si="6"/>
        <v>0</v>
      </c>
      <c r="L52" s="157">
        <f t="shared" si="6"/>
        <v>0</v>
      </c>
      <c r="M52" s="157">
        <f t="shared" si="6"/>
        <v>1</v>
      </c>
      <c r="N52" s="157">
        <f t="shared" si="6"/>
        <v>0</v>
      </c>
      <c r="O52" s="157">
        <f t="shared" si="6"/>
        <v>0</v>
      </c>
      <c r="P52" s="157">
        <f t="shared" si="6"/>
        <v>0</v>
      </c>
      <c r="Q52" s="157">
        <f t="shared" ref="Q52:Z55" si="7">+HLOOKUP(Q$3,ARMADO_RP,$B52,0)+HLOOKUP(Q$4,ARMADO_RP,$B52,0)</f>
        <v>0</v>
      </c>
      <c r="R52" s="157">
        <f t="shared" si="7"/>
        <v>0</v>
      </c>
      <c r="S52" s="157">
        <f t="shared" si="7"/>
        <v>0</v>
      </c>
      <c r="T52" s="157">
        <f t="shared" si="7"/>
        <v>0</v>
      </c>
      <c r="U52" s="157">
        <f t="shared" si="7"/>
        <v>0</v>
      </c>
      <c r="V52" s="157">
        <f t="shared" si="7"/>
        <v>0</v>
      </c>
      <c r="W52" s="157">
        <f t="shared" si="7"/>
        <v>0</v>
      </c>
      <c r="X52" s="157">
        <f t="shared" si="7"/>
        <v>0</v>
      </c>
      <c r="Y52" s="157">
        <f t="shared" si="7"/>
        <v>0</v>
      </c>
      <c r="Z52" s="157">
        <f t="shared" si="7"/>
        <v>0</v>
      </c>
      <c r="AA52" s="157">
        <f t="shared" ref="AA52:AJ55" si="8">+HLOOKUP(AA$3,ARMADO_RP,$B52,0)+HLOOKUP(AA$4,ARMADO_RP,$B52,0)</f>
        <v>0</v>
      </c>
      <c r="AB52" s="157">
        <f t="shared" si="8"/>
        <v>0</v>
      </c>
      <c r="AC52" s="157">
        <f t="shared" si="8"/>
        <v>0</v>
      </c>
      <c r="AD52" s="157">
        <f t="shared" si="8"/>
        <v>0</v>
      </c>
      <c r="AE52" s="157">
        <f t="shared" si="8"/>
        <v>0</v>
      </c>
      <c r="AF52" s="157">
        <f t="shared" si="8"/>
        <v>0</v>
      </c>
      <c r="AG52" s="157">
        <f t="shared" si="8"/>
        <v>0</v>
      </c>
      <c r="AH52" s="157">
        <f t="shared" si="8"/>
        <v>0</v>
      </c>
      <c r="AI52" s="157">
        <f t="shared" si="8"/>
        <v>0</v>
      </c>
      <c r="AJ52" s="157">
        <f t="shared" si="8"/>
        <v>0</v>
      </c>
    </row>
    <row r="53" spans="1:36" ht="16.5" x14ac:dyDescent="0.25">
      <c r="A53" s="157">
        <f>+A52+0.01</f>
        <v>1.02</v>
      </c>
      <c r="B53" s="153">
        <f t="shared" si="5"/>
        <v>5</v>
      </c>
      <c r="C53" s="158" t="s">
        <v>365</v>
      </c>
      <c r="D53" s="156" t="s">
        <v>364</v>
      </c>
      <c r="E53" s="157">
        <f t="shared" ref="E53:E55" si="9">+SUM(G53:AJ53)</f>
        <v>0</v>
      </c>
      <c r="F53" s="249"/>
      <c r="G53" s="157">
        <f t="shared" si="6"/>
        <v>0</v>
      </c>
      <c r="H53" s="157">
        <f t="shared" si="6"/>
        <v>0</v>
      </c>
      <c r="I53" s="157">
        <f t="shared" si="6"/>
        <v>0</v>
      </c>
      <c r="J53" s="157">
        <f t="shared" si="6"/>
        <v>0</v>
      </c>
      <c r="K53" s="157">
        <f t="shared" si="6"/>
        <v>0</v>
      </c>
      <c r="L53" s="157">
        <f t="shared" si="6"/>
        <v>0</v>
      </c>
      <c r="M53" s="157">
        <f t="shared" si="6"/>
        <v>0</v>
      </c>
      <c r="N53" s="157">
        <f t="shared" si="6"/>
        <v>0</v>
      </c>
      <c r="O53" s="157">
        <f t="shared" si="6"/>
        <v>0</v>
      </c>
      <c r="P53" s="157">
        <f t="shared" si="6"/>
        <v>0</v>
      </c>
      <c r="Q53" s="157">
        <f t="shared" si="7"/>
        <v>0</v>
      </c>
      <c r="R53" s="157">
        <f t="shared" si="7"/>
        <v>0</v>
      </c>
      <c r="S53" s="157">
        <f t="shared" si="7"/>
        <v>0</v>
      </c>
      <c r="T53" s="157">
        <f t="shared" si="7"/>
        <v>0</v>
      </c>
      <c r="U53" s="157">
        <f t="shared" si="7"/>
        <v>0</v>
      </c>
      <c r="V53" s="157">
        <f t="shared" si="7"/>
        <v>0</v>
      </c>
      <c r="W53" s="157">
        <f t="shared" si="7"/>
        <v>0</v>
      </c>
      <c r="X53" s="157">
        <f t="shared" si="7"/>
        <v>0</v>
      </c>
      <c r="Y53" s="157">
        <f t="shared" si="7"/>
        <v>0</v>
      </c>
      <c r="Z53" s="157">
        <f t="shared" si="7"/>
        <v>0</v>
      </c>
      <c r="AA53" s="157">
        <f t="shared" si="8"/>
        <v>0</v>
      </c>
      <c r="AB53" s="157">
        <f t="shared" si="8"/>
        <v>0</v>
      </c>
      <c r="AC53" s="157">
        <f t="shared" si="8"/>
        <v>0</v>
      </c>
      <c r="AD53" s="157">
        <f t="shared" si="8"/>
        <v>0</v>
      </c>
      <c r="AE53" s="157">
        <f t="shared" si="8"/>
        <v>0</v>
      </c>
      <c r="AF53" s="157">
        <f t="shared" si="8"/>
        <v>0</v>
      </c>
      <c r="AG53" s="157">
        <f t="shared" si="8"/>
        <v>0</v>
      </c>
      <c r="AH53" s="157">
        <f t="shared" si="8"/>
        <v>0</v>
      </c>
      <c r="AI53" s="157">
        <f t="shared" si="8"/>
        <v>0</v>
      </c>
      <c r="AJ53" s="157">
        <f t="shared" si="8"/>
        <v>0</v>
      </c>
    </row>
    <row r="54" spans="1:36" s="188" customFormat="1" ht="16.5" x14ac:dyDescent="0.25">
      <c r="A54" s="160">
        <f t="shared" ref="A54:A55" si="10">+A53+0.01</f>
        <v>1.03</v>
      </c>
      <c r="B54" s="161">
        <f t="shared" si="5"/>
        <v>6</v>
      </c>
      <c r="C54" s="162" t="s">
        <v>532</v>
      </c>
      <c r="D54" s="164" t="s">
        <v>364</v>
      </c>
      <c r="E54" s="157">
        <f t="shared" si="9"/>
        <v>0</v>
      </c>
      <c r="F54" s="249"/>
      <c r="G54" s="157">
        <f t="shared" si="6"/>
        <v>0</v>
      </c>
      <c r="H54" s="157">
        <f t="shared" si="6"/>
        <v>0</v>
      </c>
      <c r="I54" s="157">
        <f t="shared" si="6"/>
        <v>0</v>
      </c>
      <c r="J54" s="157">
        <f t="shared" si="6"/>
        <v>0</v>
      </c>
      <c r="K54" s="157">
        <f t="shared" si="6"/>
        <v>0</v>
      </c>
      <c r="L54" s="157">
        <f t="shared" si="6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  <c r="P54" s="157">
        <f t="shared" si="6"/>
        <v>0</v>
      </c>
      <c r="Q54" s="157">
        <f t="shared" si="7"/>
        <v>0</v>
      </c>
      <c r="R54" s="157">
        <f t="shared" si="7"/>
        <v>0</v>
      </c>
      <c r="S54" s="157">
        <f t="shared" si="7"/>
        <v>0</v>
      </c>
      <c r="T54" s="157">
        <f t="shared" si="7"/>
        <v>0</v>
      </c>
      <c r="U54" s="157">
        <f t="shared" si="7"/>
        <v>0</v>
      </c>
      <c r="V54" s="157">
        <f t="shared" si="7"/>
        <v>0</v>
      </c>
      <c r="W54" s="157">
        <f t="shared" si="7"/>
        <v>0</v>
      </c>
      <c r="X54" s="157">
        <f t="shared" si="7"/>
        <v>0</v>
      </c>
      <c r="Y54" s="157">
        <f t="shared" si="7"/>
        <v>0</v>
      </c>
      <c r="Z54" s="157">
        <f t="shared" si="7"/>
        <v>0</v>
      </c>
      <c r="AA54" s="157">
        <f t="shared" si="8"/>
        <v>0</v>
      </c>
      <c r="AB54" s="157">
        <f t="shared" si="8"/>
        <v>0</v>
      </c>
      <c r="AC54" s="157">
        <f t="shared" si="8"/>
        <v>0</v>
      </c>
      <c r="AD54" s="157">
        <f t="shared" si="8"/>
        <v>0</v>
      </c>
      <c r="AE54" s="157">
        <f t="shared" si="8"/>
        <v>0</v>
      </c>
      <c r="AF54" s="157">
        <f t="shared" si="8"/>
        <v>0</v>
      </c>
      <c r="AG54" s="157">
        <f t="shared" si="8"/>
        <v>0</v>
      </c>
      <c r="AH54" s="157">
        <f t="shared" si="8"/>
        <v>0</v>
      </c>
      <c r="AI54" s="157">
        <f t="shared" si="8"/>
        <v>0</v>
      </c>
      <c r="AJ54" s="157">
        <f t="shared" si="8"/>
        <v>0</v>
      </c>
    </row>
    <row r="55" spans="1:36" s="188" customFormat="1" ht="16.5" x14ac:dyDescent="0.25">
      <c r="A55" s="160">
        <f t="shared" si="10"/>
        <v>1.04</v>
      </c>
      <c r="B55" s="161">
        <f t="shared" si="5"/>
        <v>7</v>
      </c>
      <c r="C55" s="162" t="s">
        <v>531</v>
      </c>
      <c r="D55" s="164" t="s">
        <v>364</v>
      </c>
      <c r="E55" s="157">
        <f t="shared" si="9"/>
        <v>0</v>
      </c>
      <c r="F55" s="249"/>
      <c r="G55" s="157">
        <f t="shared" si="6"/>
        <v>0</v>
      </c>
      <c r="H55" s="157">
        <f t="shared" si="6"/>
        <v>0</v>
      </c>
      <c r="I55" s="157">
        <f t="shared" si="6"/>
        <v>0</v>
      </c>
      <c r="J55" s="157">
        <f t="shared" si="6"/>
        <v>0</v>
      </c>
      <c r="K55" s="157">
        <f t="shared" si="6"/>
        <v>0</v>
      </c>
      <c r="L55" s="157">
        <f t="shared" si="6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  <c r="P55" s="157">
        <f t="shared" si="6"/>
        <v>0</v>
      </c>
      <c r="Q55" s="157">
        <f t="shared" si="7"/>
        <v>0</v>
      </c>
      <c r="R55" s="157">
        <f t="shared" si="7"/>
        <v>0</v>
      </c>
      <c r="S55" s="157">
        <f t="shared" si="7"/>
        <v>0</v>
      </c>
      <c r="T55" s="157">
        <f t="shared" si="7"/>
        <v>0</v>
      </c>
      <c r="U55" s="157">
        <f t="shared" si="7"/>
        <v>0</v>
      </c>
      <c r="V55" s="157">
        <f t="shared" si="7"/>
        <v>0</v>
      </c>
      <c r="W55" s="157">
        <f t="shared" si="7"/>
        <v>0</v>
      </c>
      <c r="X55" s="157">
        <f t="shared" si="7"/>
        <v>0</v>
      </c>
      <c r="Y55" s="157">
        <f t="shared" si="7"/>
        <v>0</v>
      </c>
      <c r="Z55" s="157">
        <f t="shared" si="7"/>
        <v>0</v>
      </c>
      <c r="AA55" s="157">
        <f t="shared" si="8"/>
        <v>0</v>
      </c>
      <c r="AB55" s="157">
        <f t="shared" si="8"/>
        <v>0</v>
      </c>
      <c r="AC55" s="157">
        <f t="shared" si="8"/>
        <v>0</v>
      </c>
      <c r="AD55" s="157">
        <f t="shared" si="8"/>
        <v>0</v>
      </c>
      <c r="AE55" s="157">
        <f t="shared" si="8"/>
        <v>0</v>
      </c>
      <c r="AF55" s="157">
        <f t="shared" si="8"/>
        <v>0</v>
      </c>
      <c r="AG55" s="157">
        <f t="shared" si="8"/>
        <v>0</v>
      </c>
      <c r="AH55" s="157">
        <f t="shared" si="8"/>
        <v>0</v>
      </c>
      <c r="AI55" s="157">
        <f t="shared" si="8"/>
        <v>0</v>
      </c>
      <c r="AJ55" s="157">
        <f t="shared" si="8"/>
        <v>0</v>
      </c>
    </row>
    <row r="56" spans="1:36" ht="16.5" x14ac:dyDescent="0.25">
      <c r="A56" s="159"/>
      <c r="B56" s="153">
        <f t="shared" si="5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5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5"/>
        <v>10</v>
      </c>
      <c r="C58" s="155" t="s">
        <v>367</v>
      </c>
      <c r="D58" s="156" t="s">
        <v>364</v>
      </c>
      <c r="E58" s="157">
        <f t="shared" ref="E58:E61" si="11">+SUM(G58:AJ58)</f>
        <v>0</v>
      </c>
      <c r="F58" s="314" t="s">
        <v>214</v>
      </c>
      <c r="G58" s="157">
        <f>+IF($F58=G$10&amp;" "&amp;G$11,G$9,0)</f>
        <v>0</v>
      </c>
      <c r="H58" s="157">
        <f t="shared" ref="H58:AJ61" si="12">+IF($F58=H$10&amp;" "&amp;H$11,H$9,0)</f>
        <v>0</v>
      </c>
      <c r="I58" s="157">
        <f t="shared" si="12"/>
        <v>0</v>
      </c>
      <c r="J58" s="157">
        <f t="shared" si="12"/>
        <v>0</v>
      </c>
      <c r="K58" s="157">
        <f t="shared" si="12"/>
        <v>0</v>
      </c>
      <c r="L58" s="157">
        <f t="shared" si="12"/>
        <v>0</v>
      </c>
      <c r="M58" s="157">
        <f t="shared" si="12"/>
        <v>0</v>
      </c>
      <c r="N58" s="157">
        <f t="shared" si="12"/>
        <v>0</v>
      </c>
      <c r="O58" s="157">
        <f t="shared" si="12"/>
        <v>0</v>
      </c>
      <c r="P58" s="157">
        <f t="shared" si="12"/>
        <v>0</v>
      </c>
      <c r="Q58" s="157">
        <f t="shared" si="12"/>
        <v>0</v>
      </c>
      <c r="R58" s="157">
        <f t="shared" si="12"/>
        <v>0</v>
      </c>
      <c r="S58" s="157">
        <f t="shared" si="12"/>
        <v>0</v>
      </c>
      <c r="T58" s="157">
        <f t="shared" si="12"/>
        <v>0</v>
      </c>
      <c r="U58" s="157">
        <f t="shared" si="12"/>
        <v>0</v>
      </c>
      <c r="V58" s="157">
        <f t="shared" si="12"/>
        <v>0</v>
      </c>
      <c r="W58" s="157">
        <f t="shared" si="12"/>
        <v>0</v>
      </c>
      <c r="X58" s="157">
        <f t="shared" si="12"/>
        <v>0</v>
      </c>
      <c r="Y58" s="157">
        <f t="shared" si="12"/>
        <v>0</v>
      </c>
      <c r="Z58" s="157">
        <f t="shared" si="12"/>
        <v>0</v>
      </c>
      <c r="AA58" s="157">
        <f t="shared" si="12"/>
        <v>0</v>
      </c>
      <c r="AB58" s="157">
        <f t="shared" si="12"/>
        <v>0</v>
      </c>
      <c r="AC58" s="157">
        <f t="shared" si="12"/>
        <v>0</v>
      </c>
      <c r="AD58" s="157">
        <f t="shared" si="12"/>
        <v>0</v>
      </c>
      <c r="AE58" s="157">
        <f t="shared" si="12"/>
        <v>0</v>
      </c>
      <c r="AF58" s="157">
        <f t="shared" si="12"/>
        <v>0</v>
      </c>
      <c r="AG58" s="157">
        <f t="shared" si="12"/>
        <v>0</v>
      </c>
      <c r="AH58" s="157">
        <f t="shared" si="12"/>
        <v>0</v>
      </c>
      <c r="AI58" s="157">
        <f t="shared" si="12"/>
        <v>0</v>
      </c>
      <c r="AJ58" s="157">
        <f t="shared" si="12"/>
        <v>0</v>
      </c>
    </row>
    <row r="59" spans="1:36" ht="16.5" x14ac:dyDescent="0.25">
      <c r="A59" s="157">
        <f t="shared" ref="A59:A61" si="13">+A58+0.01</f>
        <v>2.0199999999999996</v>
      </c>
      <c r="B59" s="153">
        <f t="shared" si="5"/>
        <v>11</v>
      </c>
      <c r="C59" s="155" t="s">
        <v>368</v>
      </c>
      <c r="D59" s="156" t="s">
        <v>364</v>
      </c>
      <c r="E59" s="157">
        <f t="shared" si="11"/>
        <v>6</v>
      </c>
      <c r="F59" s="314" t="s">
        <v>172</v>
      </c>
      <c r="G59" s="157">
        <f t="shared" ref="G59:V61" si="14">+IF($F59=G$10&amp;" "&amp;G$11,G$9,0)</f>
        <v>0</v>
      </c>
      <c r="H59" s="157">
        <f t="shared" si="14"/>
        <v>1</v>
      </c>
      <c r="I59" s="157">
        <f t="shared" si="14"/>
        <v>1</v>
      </c>
      <c r="J59" s="157">
        <f t="shared" si="14"/>
        <v>1</v>
      </c>
      <c r="K59" s="157">
        <f t="shared" si="14"/>
        <v>1</v>
      </c>
      <c r="L59" s="157">
        <f t="shared" si="14"/>
        <v>1</v>
      </c>
      <c r="M59" s="157">
        <f t="shared" si="14"/>
        <v>1</v>
      </c>
      <c r="N59" s="157">
        <f t="shared" si="14"/>
        <v>0</v>
      </c>
      <c r="O59" s="157">
        <f t="shared" si="14"/>
        <v>0</v>
      </c>
      <c r="P59" s="157">
        <f t="shared" si="14"/>
        <v>0</v>
      </c>
      <c r="Q59" s="157">
        <f t="shared" si="14"/>
        <v>0</v>
      </c>
      <c r="R59" s="157">
        <f t="shared" si="14"/>
        <v>0</v>
      </c>
      <c r="S59" s="157">
        <f t="shared" si="14"/>
        <v>0</v>
      </c>
      <c r="T59" s="157">
        <f t="shared" si="14"/>
        <v>0</v>
      </c>
      <c r="U59" s="157">
        <f t="shared" si="14"/>
        <v>0</v>
      </c>
      <c r="V59" s="157">
        <f t="shared" si="14"/>
        <v>0</v>
      </c>
      <c r="W59" s="157">
        <f t="shared" si="12"/>
        <v>0</v>
      </c>
      <c r="X59" s="157">
        <f t="shared" si="12"/>
        <v>0</v>
      </c>
      <c r="Y59" s="157">
        <f t="shared" si="12"/>
        <v>0</v>
      </c>
      <c r="Z59" s="157">
        <f t="shared" si="12"/>
        <v>0</v>
      </c>
      <c r="AA59" s="157">
        <f t="shared" si="12"/>
        <v>0</v>
      </c>
      <c r="AB59" s="157">
        <f t="shared" si="12"/>
        <v>0</v>
      </c>
      <c r="AC59" s="157">
        <f t="shared" si="12"/>
        <v>0</v>
      </c>
      <c r="AD59" s="157">
        <f t="shared" si="12"/>
        <v>0</v>
      </c>
      <c r="AE59" s="157">
        <f t="shared" si="12"/>
        <v>0</v>
      </c>
      <c r="AF59" s="157">
        <f t="shared" si="12"/>
        <v>0</v>
      </c>
      <c r="AG59" s="157">
        <f t="shared" si="12"/>
        <v>0</v>
      </c>
      <c r="AH59" s="157">
        <f t="shared" si="12"/>
        <v>0</v>
      </c>
      <c r="AI59" s="157">
        <f t="shared" si="12"/>
        <v>0</v>
      </c>
      <c r="AJ59" s="157">
        <f t="shared" si="12"/>
        <v>0</v>
      </c>
    </row>
    <row r="60" spans="1:36" ht="16.5" x14ac:dyDescent="0.25">
      <c r="A60" s="157">
        <f t="shared" si="13"/>
        <v>2.0299999999999994</v>
      </c>
      <c r="B60" s="153">
        <f t="shared" si="5"/>
        <v>12</v>
      </c>
      <c r="C60" s="155" t="s">
        <v>369</v>
      </c>
      <c r="D60" s="156" t="s">
        <v>364</v>
      </c>
      <c r="E60" s="157">
        <f t="shared" si="11"/>
        <v>0</v>
      </c>
      <c r="F60" s="314" t="s">
        <v>274</v>
      </c>
      <c r="G60" s="157">
        <f t="shared" si="14"/>
        <v>0</v>
      </c>
      <c r="H60" s="157">
        <f t="shared" si="12"/>
        <v>0</v>
      </c>
      <c r="I60" s="157">
        <f t="shared" si="12"/>
        <v>0</v>
      </c>
      <c r="J60" s="157">
        <f t="shared" si="12"/>
        <v>0</v>
      </c>
      <c r="K60" s="157">
        <f t="shared" si="12"/>
        <v>0</v>
      </c>
      <c r="L60" s="157">
        <f t="shared" si="12"/>
        <v>0</v>
      </c>
      <c r="M60" s="157">
        <f t="shared" si="12"/>
        <v>0</v>
      </c>
      <c r="N60" s="157">
        <f t="shared" si="12"/>
        <v>0</v>
      </c>
      <c r="O60" s="157">
        <f t="shared" si="12"/>
        <v>0</v>
      </c>
      <c r="P60" s="157">
        <f t="shared" si="12"/>
        <v>0</v>
      </c>
      <c r="Q60" s="157">
        <f t="shared" si="12"/>
        <v>0</v>
      </c>
      <c r="R60" s="157">
        <f t="shared" si="12"/>
        <v>0</v>
      </c>
      <c r="S60" s="157">
        <f t="shared" si="12"/>
        <v>0</v>
      </c>
      <c r="T60" s="157">
        <f t="shared" si="12"/>
        <v>0</v>
      </c>
      <c r="U60" s="157">
        <f t="shared" si="12"/>
        <v>0</v>
      </c>
      <c r="V60" s="157">
        <f t="shared" si="12"/>
        <v>0</v>
      </c>
      <c r="W60" s="157">
        <f t="shared" si="12"/>
        <v>0</v>
      </c>
      <c r="X60" s="157">
        <f t="shared" si="12"/>
        <v>0</v>
      </c>
      <c r="Y60" s="157">
        <f t="shared" si="12"/>
        <v>0</v>
      </c>
      <c r="Z60" s="157">
        <f t="shared" si="12"/>
        <v>0</v>
      </c>
      <c r="AA60" s="157">
        <f t="shared" si="12"/>
        <v>0</v>
      </c>
      <c r="AB60" s="157">
        <f t="shared" si="12"/>
        <v>0</v>
      </c>
      <c r="AC60" s="157">
        <f t="shared" si="12"/>
        <v>0</v>
      </c>
      <c r="AD60" s="157">
        <f t="shared" si="12"/>
        <v>0</v>
      </c>
      <c r="AE60" s="157">
        <f t="shared" si="12"/>
        <v>0</v>
      </c>
      <c r="AF60" s="157">
        <f t="shared" si="12"/>
        <v>0</v>
      </c>
      <c r="AG60" s="157">
        <f t="shared" si="12"/>
        <v>0</v>
      </c>
      <c r="AH60" s="157">
        <f t="shared" si="12"/>
        <v>0</v>
      </c>
      <c r="AI60" s="157">
        <f t="shared" si="12"/>
        <v>0</v>
      </c>
      <c r="AJ60" s="157">
        <f t="shared" si="12"/>
        <v>0</v>
      </c>
    </row>
    <row r="61" spans="1:36" ht="16.5" x14ac:dyDescent="0.25">
      <c r="A61" s="157">
        <f t="shared" si="13"/>
        <v>2.0399999999999991</v>
      </c>
      <c r="B61" s="153">
        <f t="shared" si="5"/>
        <v>13</v>
      </c>
      <c r="C61" s="155" t="s">
        <v>370</v>
      </c>
      <c r="D61" s="156" t="s">
        <v>364</v>
      </c>
      <c r="E61" s="157">
        <f t="shared" si="11"/>
        <v>0</v>
      </c>
      <c r="F61" s="314" t="s">
        <v>252</v>
      </c>
      <c r="G61" s="157">
        <f t="shared" si="14"/>
        <v>0</v>
      </c>
      <c r="H61" s="157">
        <f t="shared" si="12"/>
        <v>0</v>
      </c>
      <c r="I61" s="157">
        <f t="shared" si="12"/>
        <v>0</v>
      </c>
      <c r="J61" s="157">
        <f t="shared" si="12"/>
        <v>0</v>
      </c>
      <c r="K61" s="157">
        <f t="shared" si="12"/>
        <v>0</v>
      </c>
      <c r="L61" s="157">
        <f t="shared" si="12"/>
        <v>0</v>
      </c>
      <c r="M61" s="157">
        <f t="shared" si="12"/>
        <v>0</v>
      </c>
      <c r="N61" s="157">
        <f t="shared" si="12"/>
        <v>0</v>
      </c>
      <c r="O61" s="157">
        <f t="shared" si="12"/>
        <v>0</v>
      </c>
      <c r="P61" s="157">
        <f t="shared" si="12"/>
        <v>0</v>
      </c>
      <c r="Q61" s="157">
        <f t="shared" si="12"/>
        <v>0</v>
      </c>
      <c r="R61" s="157">
        <f t="shared" si="12"/>
        <v>0</v>
      </c>
      <c r="S61" s="157">
        <f t="shared" si="12"/>
        <v>0</v>
      </c>
      <c r="T61" s="157">
        <f t="shared" si="12"/>
        <v>0</v>
      </c>
      <c r="U61" s="157">
        <f t="shared" si="12"/>
        <v>0</v>
      </c>
      <c r="V61" s="157">
        <f t="shared" si="12"/>
        <v>0</v>
      </c>
      <c r="W61" s="157">
        <f t="shared" si="12"/>
        <v>0</v>
      </c>
      <c r="X61" s="157">
        <f t="shared" si="12"/>
        <v>0</v>
      </c>
      <c r="Y61" s="157">
        <f t="shared" si="12"/>
        <v>0</v>
      </c>
      <c r="Z61" s="157">
        <f t="shared" si="12"/>
        <v>0</v>
      </c>
      <c r="AA61" s="157">
        <f t="shared" si="12"/>
        <v>0</v>
      </c>
      <c r="AB61" s="157">
        <f t="shared" si="12"/>
        <v>0</v>
      </c>
      <c r="AC61" s="157">
        <f t="shared" si="12"/>
        <v>0</v>
      </c>
      <c r="AD61" s="157">
        <f t="shared" si="12"/>
        <v>0</v>
      </c>
      <c r="AE61" s="157">
        <f t="shared" si="12"/>
        <v>0</v>
      </c>
      <c r="AF61" s="157">
        <f t="shared" si="12"/>
        <v>0</v>
      </c>
      <c r="AG61" s="157">
        <f t="shared" si="12"/>
        <v>0</v>
      </c>
      <c r="AH61" s="157">
        <f t="shared" si="12"/>
        <v>0</v>
      </c>
      <c r="AI61" s="157">
        <f t="shared" si="12"/>
        <v>0</v>
      </c>
      <c r="AJ61" s="157">
        <f t="shared" si="12"/>
        <v>0</v>
      </c>
    </row>
    <row r="62" spans="1:36" ht="16.5" x14ac:dyDescent="0.25">
      <c r="A62" s="159"/>
      <c r="B62" s="153">
        <f t="shared" si="5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5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5"/>
        <v>16</v>
      </c>
      <c r="C64" s="158" t="s">
        <v>372</v>
      </c>
      <c r="D64" s="156" t="s">
        <v>364</v>
      </c>
      <c r="E64" s="157">
        <f t="shared" ref="E64:E68" si="15">+SUM(G64:AJ64)</f>
        <v>0</v>
      </c>
      <c r="F64" s="314" t="s">
        <v>633</v>
      </c>
      <c r="G64" s="157">
        <f t="shared" ref="G64:V68" si="16">+IF($F64=G$10&amp;" "&amp;G$11,G$9,0)</f>
        <v>0</v>
      </c>
      <c r="H64" s="157">
        <f t="shared" si="16"/>
        <v>0</v>
      </c>
      <c r="I64" s="157">
        <f t="shared" si="16"/>
        <v>0</v>
      </c>
      <c r="J64" s="157">
        <f t="shared" si="16"/>
        <v>0</v>
      </c>
      <c r="K64" s="157">
        <f t="shared" si="16"/>
        <v>0</v>
      </c>
      <c r="L64" s="157">
        <f t="shared" si="16"/>
        <v>0</v>
      </c>
      <c r="M64" s="157">
        <f t="shared" si="16"/>
        <v>0</v>
      </c>
      <c r="N64" s="157">
        <f t="shared" si="16"/>
        <v>0</v>
      </c>
      <c r="O64" s="157">
        <f t="shared" si="16"/>
        <v>0</v>
      </c>
      <c r="P64" s="157">
        <f t="shared" si="16"/>
        <v>0</v>
      </c>
      <c r="Q64" s="157">
        <f t="shared" si="16"/>
        <v>0</v>
      </c>
      <c r="R64" s="157">
        <f t="shared" si="16"/>
        <v>0</v>
      </c>
      <c r="S64" s="157">
        <f t="shared" si="16"/>
        <v>0</v>
      </c>
      <c r="T64" s="157">
        <f t="shared" si="16"/>
        <v>0</v>
      </c>
      <c r="U64" s="157">
        <f t="shared" si="16"/>
        <v>0</v>
      </c>
      <c r="V64" s="157">
        <f t="shared" si="16"/>
        <v>0</v>
      </c>
      <c r="W64" s="157">
        <f t="shared" ref="W64:AJ68" si="17">+IF($F64=W$10&amp;" "&amp;W$11,W$9,0)</f>
        <v>0</v>
      </c>
      <c r="X64" s="157">
        <f t="shared" si="17"/>
        <v>0</v>
      </c>
      <c r="Y64" s="157">
        <f t="shared" si="17"/>
        <v>0</v>
      </c>
      <c r="Z64" s="157">
        <f t="shared" si="17"/>
        <v>0</v>
      </c>
      <c r="AA64" s="157">
        <f t="shared" si="17"/>
        <v>0</v>
      </c>
      <c r="AB64" s="157">
        <f t="shared" si="17"/>
        <v>0</v>
      </c>
      <c r="AC64" s="157">
        <f t="shared" si="17"/>
        <v>0</v>
      </c>
      <c r="AD64" s="157">
        <f t="shared" si="17"/>
        <v>0</v>
      </c>
      <c r="AE64" s="157">
        <f t="shared" si="17"/>
        <v>0</v>
      </c>
      <c r="AF64" s="157">
        <f t="shared" si="17"/>
        <v>0</v>
      </c>
      <c r="AG64" s="157">
        <f t="shared" si="17"/>
        <v>0</v>
      </c>
      <c r="AH64" s="157">
        <f t="shared" si="17"/>
        <v>0</v>
      </c>
      <c r="AI64" s="157">
        <f t="shared" si="17"/>
        <v>0</v>
      </c>
      <c r="AJ64" s="157">
        <f t="shared" si="17"/>
        <v>0</v>
      </c>
    </row>
    <row r="65" spans="1:36" ht="16.5" x14ac:dyDescent="0.25">
      <c r="A65" s="157"/>
      <c r="B65" s="153">
        <f t="shared" si="5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5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5"/>
        <v>19</v>
      </c>
      <c r="C67" s="162" t="s">
        <v>373</v>
      </c>
      <c r="D67" s="164" t="s">
        <v>364</v>
      </c>
      <c r="E67" s="157">
        <f t="shared" si="15"/>
        <v>0</v>
      </c>
      <c r="F67" s="249" t="s">
        <v>327</v>
      </c>
      <c r="G67" s="157">
        <f t="shared" si="16"/>
        <v>0</v>
      </c>
      <c r="H67" s="157">
        <f t="shared" si="16"/>
        <v>0</v>
      </c>
      <c r="I67" s="157">
        <f t="shared" si="16"/>
        <v>0</v>
      </c>
      <c r="J67" s="157">
        <f t="shared" si="16"/>
        <v>0</v>
      </c>
      <c r="K67" s="157">
        <f t="shared" si="16"/>
        <v>0</v>
      </c>
      <c r="L67" s="157">
        <f t="shared" si="16"/>
        <v>0</v>
      </c>
      <c r="M67" s="157">
        <f t="shared" si="16"/>
        <v>0</v>
      </c>
      <c r="N67" s="157">
        <f t="shared" si="16"/>
        <v>0</v>
      </c>
      <c r="O67" s="157">
        <f t="shared" si="16"/>
        <v>0</v>
      </c>
      <c r="P67" s="157">
        <f t="shared" si="16"/>
        <v>0</v>
      </c>
      <c r="Q67" s="157">
        <f t="shared" si="16"/>
        <v>0</v>
      </c>
      <c r="R67" s="157">
        <f t="shared" si="16"/>
        <v>0</v>
      </c>
      <c r="S67" s="157">
        <f t="shared" si="16"/>
        <v>0</v>
      </c>
      <c r="T67" s="157">
        <f t="shared" si="16"/>
        <v>0</v>
      </c>
      <c r="U67" s="157">
        <f t="shared" si="16"/>
        <v>0</v>
      </c>
      <c r="V67" s="157">
        <f t="shared" si="16"/>
        <v>0</v>
      </c>
      <c r="W67" s="157">
        <f t="shared" si="17"/>
        <v>0</v>
      </c>
      <c r="X67" s="157">
        <f t="shared" si="17"/>
        <v>0</v>
      </c>
      <c r="Y67" s="157">
        <f t="shared" si="17"/>
        <v>0</v>
      </c>
      <c r="Z67" s="157">
        <f t="shared" si="17"/>
        <v>0</v>
      </c>
      <c r="AA67" s="157">
        <f t="shared" si="17"/>
        <v>0</v>
      </c>
      <c r="AB67" s="157">
        <f t="shared" si="17"/>
        <v>0</v>
      </c>
      <c r="AC67" s="157">
        <f t="shared" si="17"/>
        <v>0</v>
      </c>
      <c r="AD67" s="157">
        <f t="shared" si="17"/>
        <v>0</v>
      </c>
      <c r="AE67" s="157">
        <f t="shared" si="17"/>
        <v>0</v>
      </c>
      <c r="AF67" s="157">
        <f t="shared" si="17"/>
        <v>0</v>
      </c>
      <c r="AG67" s="157">
        <f t="shared" si="17"/>
        <v>0</v>
      </c>
      <c r="AH67" s="157">
        <f t="shared" si="17"/>
        <v>0</v>
      </c>
      <c r="AI67" s="157">
        <f t="shared" si="17"/>
        <v>0</v>
      </c>
      <c r="AJ67" s="157">
        <f t="shared" si="17"/>
        <v>0</v>
      </c>
    </row>
    <row r="68" spans="1:36" s="188" customFormat="1" ht="16.5" x14ac:dyDescent="0.25">
      <c r="A68" s="160">
        <f>+A67+0.01</f>
        <v>3.0299999999999994</v>
      </c>
      <c r="B68" s="161">
        <f t="shared" si="5"/>
        <v>20</v>
      </c>
      <c r="C68" s="162" t="s">
        <v>374</v>
      </c>
      <c r="D68" s="164" t="s">
        <v>364</v>
      </c>
      <c r="E68" s="157">
        <f t="shared" si="15"/>
        <v>0</v>
      </c>
      <c r="F68" s="249" t="s">
        <v>328</v>
      </c>
      <c r="G68" s="157">
        <f t="shared" si="16"/>
        <v>0</v>
      </c>
      <c r="H68" s="157">
        <f t="shared" si="16"/>
        <v>0</v>
      </c>
      <c r="I68" s="157">
        <f t="shared" si="16"/>
        <v>0</v>
      </c>
      <c r="J68" s="157">
        <f t="shared" si="16"/>
        <v>0</v>
      </c>
      <c r="K68" s="157">
        <f t="shared" si="16"/>
        <v>0</v>
      </c>
      <c r="L68" s="157">
        <f t="shared" si="16"/>
        <v>0</v>
      </c>
      <c r="M68" s="157">
        <f t="shared" si="16"/>
        <v>0</v>
      </c>
      <c r="N68" s="157">
        <f t="shared" si="16"/>
        <v>0</v>
      </c>
      <c r="O68" s="157">
        <f t="shared" si="16"/>
        <v>0</v>
      </c>
      <c r="P68" s="157">
        <f t="shared" si="16"/>
        <v>0</v>
      </c>
      <c r="Q68" s="157">
        <f t="shared" si="16"/>
        <v>0</v>
      </c>
      <c r="R68" s="157">
        <f t="shared" si="16"/>
        <v>0</v>
      </c>
      <c r="S68" s="157">
        <f t="shared" si="16"/>
        <v>0</v>
      </c>
      <c r="T68" s="157">
        <f t="shared" si="16"/>
        <v>0</v>
      </c>
      <c r="U68" s="157">
        <f t="shared" si="16"/>
        <v>0</v>
      </c>
      <c r="V68" s="157">
        <f t="shared" si="16"/>
        <v>0</v>
      </c>
      <c r="W68" s="157">
        <f t="shared" si="17"/>
        <v>0</v>
      </c>
      <c r="X68" s="157">
        <f t="shared" si="17"/>
        <v>0</v>
      </c>
      <c r="Y68" s="157">
        <f t="shared" si="17"/>
        <v>0</v>
      </c>
      <c r="Z68" s="157">
        <f t="shared" si="17"/>
        <v>0</v>
      </c>
      <c r="AA68" s="157">
        <f t="shared" si="17"/>
        <v>0</v>
      </c>
      <c r="AB68" s="157">
        <f t="shared" si="17"/>
        <v>0</v>
      </c>
      <c r="AC68" s="157">
        <f t="shared" si="17"/>
        <v>0</v>
      </c>
      <c r="AD68" s="157">
        <f t="shared" si="17"/>
        <v>0</v>
      </c>
      <c r="AE68" s="157">
        <f t="shared" si="17"/>
        <v>0</v>
      </c>
      <c r="AF68" s="157">
        <f t="shared" si="17"/>
        <v>0</v>
      </c>
      <c r="AG68" s="157">
        <f t="shared" si="17"/>
        <v>0</v>
      </c>
      <c r="AH68" s="157">
        <f t="shared" si="17"/>
        <v>0</v>
      </c>
      <c r="AI68" s="157">
        <f t="shared" si="17"/>
        <v>0</v>
      </c>
      <c r="AJ68" s="157">
        <f t="shared" si="17"/>
        <v>0</v>
      </c>
    </row>
    <row r="69" spans="1:36" ht="16.5" x14ac:dyDescent="0.25">
      <c r="A69" s="159"/>
      <c r="B69" s="153">
        <f t="shared" si="5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5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18">+A70+0.01</f>
        <v>4.01</v>
      </c>
      <c r="B71" s="153">
        <f t="shared" si="5"/>
        <v>23</v>
      </c>
      <c r="C71" s="155" t="s">
        <v>376</v>
      </c>
      <c r="D71" s="156" t="s">
        <v>364</v>
      </c>
      <c r="E71" s="157">
        <f t="shared" ref="E71:E73" si="19">+SUM(G71:AJ71)</f>
        <v>0</v>
      </c>
      <c r="F71" s="249"/>
      <c r="G71" s="157">
        <f t="shared" ref="G71:P73" si="20">+HLOOKUP(G$3,ARMADO_RP,$B71,0)+HLOOKUP(G$4,ARMADO_RP,$B71,0)</f>
        <v>0</v>
      </c>
      <c r="H71" s="157">
        <f t="shared" si="20"/>
        <v>0</v>
      </c>
      <c r="I71" s="157">
        <f t="shared" si="20"/>
        <v>0</v>
      </c>
      <c r="J71" s="157">
        <f t="shared" si="20"/>
        <v>0</v>
      </c>
      <c r="K71" s="157">
        <f t="shared" si="20"/>
        <v>0</v>
      </c>
      <c r="L71" s="157">
        <f t="shared" si="20"/>
        <v>0</v>
      </c>
      <c r="M71" s="157">
        <f t="shared" si="20"/>
        <v>0</v>
      </c>
      <c r="N71" s="157">
        <f t="shared" si="20"/>
        <v>0</v>
      </c>
      <c r="O71" s="157">
        <f t="shared" si="20"/>
        <v>0</v>
      </c>
      <c r="P71" s="157">
        <f t="shared" si="20"/>
        <v>0</v>
      </c>
      <c r="Q71" s="157">
        <f t="shared" ref="Q71:Z73" si="21">+HLOOKUP(Q$3,ARMADO_RP,$B71,0)+HLOOKUP(Q$4,ARMADO_RP,$B71,0)</f>
        <v>0</v>
      </c>
      <c r="R71" s="157">
        <f t="shared" si="21"/>
        <v>0</v>
      </c>
      <c r="S71" s="157">
        <f t="shared" si="21"/>
        <v>0</v>
      </c>
      <c r="T71" s="157">
        <f t="shared" si="21"/>
        <v>0</v>
      </c>
      <c r="U71" s="157">
        <f t="shared" si="21"/>
        <v>0</v>
      </c>
      <c r="V71" s="157">
        <f t="shared" si="21"/>
        <v>0</v>
      </c>
      <c r="W71" s="157">
        <f t="shared" si="21"/>
        <v>0</v>
      </c>
      <c r="X71" s="157">
        <f t="shared" si="21"/>
        <v>0</v>
      </c>
      <c r="Y71" s="157">
        <f t="shared" si="21"/>
        <v>0</v>
      </c>
      <c r="Z71" s="157">
        <f t="shared" si="21"/>
        <v>0</v>
      </c>
      <c r="AA71" s="157">
        <f t="shared" ref="AA71:AJ73" si="22">+HLOOKUP(AA$3,ARMADO_RP,$B71,0)+HLOOKUP(AA$4,ARMADO_RP,$B71,0)</f>
        <v>0</v>
      </c>
      <c r="AB71" s="157">
        <f t="shared" si="22"/>
        <v>0</v>
      </c>
      <c r="AC71" s="157">
        <f t="shared" si="22"/>
        <v>0</v>
      </c>
      <c r="AD71" s="157">
        <f t="shared" si="22"/>
        <v>0</v>
      </c>
      <c r="AE71" s="157">
        <f t="shared" si="22"/>
        <v>0</v>
      </c>
      <c r="AF71" s="157">
        <f t="shared" si="22"/>
        <v>0</v>
      </c>
      <c r="AG71" s="157">
        <f t="shared" si="22"/>
        <v>0</v>
      </c>
      <c r="AH71" s="157">
        <f t="shared" si="22"/>
        <v>0</v>
      </c>
      <c r="AI71" s="157">
        <f t="shared" si="22"/>
        <v>0</v>
      </c>
      <c r="AJ71" s="157">
        <f t="shared" si="22"/>
        <v>0</v>
      </c>
    </row>
    <row r="72" spans="1:36" ht="16.5" x14ac:dyDescent="0.25">
      <c r="A72" s="157">
        <f t="shared" si="18"/>
        <v>4.0199999999999996</v>
      </c>
      <c r="B72" s="153">
        <f t="shared" si="5"/>
        <v>24</v>
      </c>
      <c r="C72" s="155" t="s">
        <v>377</v>
      </c>
      <c r="D72" s="156" t="s">
        <v>364</v>
      </c>
      <c r="E72" s="157">
        <f t="shared" si="19"/>
        <v>0</v>
      </c>
      <c r="F72" s="249"/>
      <c r="G72" s="157">
        <f t="shared" si="20"/>
        <v>0</v>
      </c>
      <c r="H72" s="157">
        <f t="shared" si="20"/>
        <v>0</v>
      </c>
      <c r="I72" s="157">
        <f t="shared" si="20"/>
        <v>0</v>
      </c>
      <c r="J72" s="157">
        <f t="shared" si="20"/>
        <v>0</v>
      </c>
      <c r="K72" s="157">
        <f t="shared" si="20"/>
        <v>0</v>
      </c>
      <c r="L72" s="157">
        <f t="shared" si="20"/>
        <v>0</v>
      </c>
      <c r="M72" s="157">
        <f t="shared" si="20"/>
        <v>0</v>
      </c>
      <c r="N72" s="157">
        <f t="shared" si="20"/>
        <v>0</v>
      </c>
      <c r="O72" s="157">
        <f t="shared" si="20"/>
        <v>0</v>
      </c>
      <c r="P72" s="157">
        <f t="shared" si="20"/>
        <v>0</v>
      </c>
      <c r="Q72" s="157">
        <f t="shared" si="21"/>
        <v>0</v>
      </c>
      <c r="R72" s="157">
        <f t="shared" si="21"/>
        <v>0</v>
      </c>
      <c r="S72" s="157">
        <f t="shared" si="21"/>
        <v>0</v>
      </c>
      <c r="T72" s="157">
        <f t="shared" si="21"/>
        <v>0</v>
      </c>
      <c r="U72" s="157">
        <f t="shared" si="21"/>
        <v>0</v>
      </c>
      <c r="V72" s="157">
        <f t="shared" si="21"/>
        <v>0</v>
      </c>
      <c r="W72" s="157">
        <f t="shared" si="21"/>
        <v>0</v>
      </c>
      <c r="X72" s="157">
        <f t="shared" si="21"/>
        <v>0</v>
      </c>
      <c r="Y72" s="157">
        <f t="shared" si="21"/>
        <v>0</v>
      </c>
      <c r="Z72" s="157">
        <f t="shared" si="21"/>
        <v>0</v>
      </c>
      <c r="AA72" s="157">
        <f t="shared" si="22"/>
        <v>0</v>
      </c>
      <c r="AB72" s="157">
        <f t="shared" si="22"/>
        <v>0</v>
      </c>
      <c r="AC72" s="157">
        <f t="shared" si="22"/>
        <v>0</v>
      </c>
      <c r="AD72" s="157">
        <f t="shared" si="22"/>
        <v>0</v>
      </c>
      <c r="AE72" s="157">
        <f t="shared" si="22"/>
        <v>0</v>
      </c>
      <c r="AF72" s="157">
        <f t="shared" si="22"/>
        <v>0</v>
      </c>
      <c r="AG72" s="157">
        <f t="shared" si="22"/>
        <v>0</v>
      </c>
      <c r="AH72" s="157">
        <f t="shared" si="22"/>
        <v>0</v>
      </c>
      <c r="AI72" s="157">
        <f t="shared" si="22"/>
        <v>0</v>
      </c>
      <c r="AJ72" s="157">
        <f t="shared" si="22"/>
        <v>0</v>
      </c>
    </row>
    <row r="73" spans="1:36" ht="16.5" x14ac:dyDescent="0.25">
      <c r="A73" s="157">
        <f t="shared" si="18"/>
        <v>4.0299999999999994</v>
      </c>
      <c r="B73" s="153">
        <f t="shared" si="5"/>
        <v>25</v>
      </c>
      <c r="C73" s="155" t="s">
        <v>378</v>
      </c>
      <c r="D73" s="156" t="s">
        <v>364</v>
      </c>
      <c r="E73" s="157">
        <f t="shared" si="19"/>
        <v>0</v>
      </c>
      <c r="F73" s="249"/>
      <c r="G73" s="157">
        <f t="shared" si="20"/>
        <v>0</v>
      </c>
      <c r="H73" s="157">
        <f t="shared" si="20"/>
        <v>0</v>
      </c>
      <c r="I73" s="157">
        <f t="shared" si="20"/>
        <v>0</v>
      </c>
      <c r="J73" s="157">
        <f t="shared" si="20"/>
        <v>0</v>
      </c>
      <c r="K73" s="157">
        <f t="shared" si="20"/>
        <v>0</v>
      </c>
      <c r="L73" s="157">
        <f t="shared" si="20"/>
        <v>0</v>
      </c>
      <c r="M73" s="157">
        <f t="shared" si="20"/>
        <v>0</v>
      </c>
      <c r="N73" s="157">
        <f t="shared" si="20"/>
        <v>0</v>
      </c>
      <c r="O73" s="157">
        <f t="shared" si="20"/>
        <v>0</v>
      </c>
      <c r="P73" s="157">
        <f t="shared" si="20"/>
        <v>0</v>
      </c>
      <c r="Q73" s="157">
        <f t="shared" si="21"/>
        <v>0</v>
      </c>
      <c r="R73" s="157">
        <f t="shared" si="21"/>
        <v>0</v>
      </c>
      <c r="S73" s="157">
        <f t="shared" si="21"/>
        <v>0</v>
      </c>
      <c r="T73" s="157">
        <f t="shared" si="21"/>
        <v>0</v>
      </c>
      <c r="U73" s="157">
        <f t="shared" si="21"/>
        <v>0</v>
      </c>
      <c r="V73" s="157">
        <f t="shared" si="21"/>
        <v>0</v>
      </c>
      <c r="W73" s="157">
        <f t="shared" si="21"/>
        <v>0</v>
      </c>
      <c r="X73" s="157">
        <f t="shared" si="21"/>
        <v>0</v>
      </c>
      <c r="Y73" s="157">
        <f t="shared" si="21"/>
        <v>0</v>
      </c>
      <c r="Z73" s="157">
        <f t="shared" si="21"/>
        <v>0</v>
      </c>
      <c r="AA73" s="157">
        <f t="shared" si="22"/>
        <v>0</v>
      </c>
      <c r="AB73" s="157">
        <f t="shared" si="22"/>
        <v>0</v>
      </c>
      <c r="AC73" s="157">
        <f t="shared" si="22"/>
        <v>0</v>
      </c>
      <c r="AD73" s="157">
        <f t="shared" si="22"/>
        <v>0</v>
      </c>
      <c r="AE73" s="157">
        <f t="shared" si="22"/>
        <v>0</v>
      </c>
      <c r="AF73" s="157">
        <f t="shared" si="22"/>
        <v>0</v>
      </c>
      <c r="AG73" s="157">
        <f t="shared" si="22"/>
        <v>0</v>
      </c>
      <c r="AH73" s="157">
        <f t="shared" si="22"/>
        <v>0</v>
      </c>
      <c r="AI73" s="157">
        <f t="shared" si="22"/>
        <v>0</v>
      </c>
      <c r="AJ73" s="157">
        <f t="shared" si="22"/>
        <v>0</v>
      </c>
    </row>
    <row r="74" spans="1:36" ht="16.5" x14ac:dyDescent="0.25">
      <c r="A74" s="159"/>
      <c r="B74" s="153">
        <f t="shared" si="5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5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3">+A75+0.01</f>
        <v>5.01</v>
      </c>
      <c r="B76" s="153">
        <f t="shared" si="5"/>
        <v>28</v>
      </c>
      <c r="C76" s="155" t="s">
        <v>380</v>
      </c>
      <c r="D76" s="156" t="s">
        <v>364</v>
      </c>
      <c r="E76" s="157">
        <f t="shared" ref="E76:E80" si="24">+SUM(G76:AJ76)</f>
        <v>9</v>
      </c>
      <c r="F76" s="249"/>
      <c r="G76" s="157">
        <f t="shared" ref="G76:P80" si="25">+HLOOKUP(G$3,ARMADO_RP,$B76,0)+HLOOKUP(G$4,ARMADO_RP,$B76,0)</f>
        <v>0</v>
      </c>
      <c r="H76" s="157">
        <f t="shared" si="25"/>
        <v>1</v>
      </c>
      <c r="I76" s="157">
        <f t="shared" si="25"/>
        <v>2</v>
      </c>
      <c r="J76" s="157">
        <f t="shared" si="25"/>
        <v>1</v>
      </c>
      <c r="K76" s="157">
        <f t="shared" si="25"/>
        <v>2</v>
      </c>
      <c r="L76" s="157">
        <f t="shared" si="25"/>
        <v>2</v>
      </c>
      <c r="M76" s="157">
        <f t="shared" si="25"/>
        <v>1</v>
      </c>
      <c r="N76" s="157">
        <f t="shared" si="25"/>
        <v>0</v>
      </c>
      <c r="O76" s="157">
        <f t="shared" si="25"/>
        <v>0</v>
      </c>
      <c r="P76" s="157">
        <f t="shared" si="25"/>
        <v>0</v>
      </c>
      <c r="Q76" s="157">
        <f t="shared" ref="Q76:Z80" si="26">+HLOOKUP(Q$3,ARMADO_RP,$B76,0)+HLOOKUP(Q$4,ARMADO_RP,$B76,0)</f>
        <v>0</v>
      </c>
      <c r="R76" s="157">
        <f t="shared" si="26"/>
        <v>0</v>
      </c>
      <c r="S76" s="157">
        <f t="shared" si="26"/>
        <v>0</v>
      </c>
      <c r="T76" s="157">
        <f t="shared" si="26"/>
        <v>0</v>
      </c>
      <c r="U76" s="157">
        <f t="shared" si="26"/>
        <v>0</v>
      </c>
      <c r="V76" s="157">
        <f t="shared" si="26"/>
        <v>0</v>
      </c>
      <c r="W76" s="157">
        <f t="shared" si="26"/>
        <v>0</v>
      </c>
      <c r="X76" s="157">
        <f t="shared" si="26"/>
        <v>0</v>
      </c>
      <c r="Y76" s="157">
        <f t="shared" si="26"/>
        <v>0</v>
      </c>
      <c r="Z76" s="157">
        <f t="shared" si="26"/>
        <v>0</v>
      </c>
      <c r="AA76" s="157">
        <f t="shared" ref="AA76:AJ80" si="27">+HLOOKUP(AA$3,ARMADO_RP,$B76,0)+HLOOKUP(AA$4,ARMADO_RP,$B76,0)</f>
        <v>0</v>
      </c>
      <c r="AB76" s="157">
        <f t="shared" si="27"/>
        <v>0</v>
      </c>
      <c r="AC76" s="157">
        <f t="shared" si="27"/>
        <v>0</v>
      </c>
      <c r="AD76" s="157">
        <f t="shared" si="27"/>
        <v>0</v>
      </c>
      <c r="AE76" s="157">
        <f t="shared" si="27"/>
        <v>0</v>
      </c>
      <c r="AF76" s="157">
        <f t="shared" si="27"/>
        <v>0</v>
      </c>
      <c r="AG76" s="157">
        <f t="shared" si="27"/>
        <v>0</v>
      </c>
      <c r="AH76" s="157">
        <f t="shared" si="27"/>
        <v>0</v>
      </c>
      <c r="AI76" s="157">
        <f t="shared" si="27"/>
        <v>0</v>
      </c>
      <c r="AJ76" s="157">
        <f t="shared" si="27"/>
        <v>0</v>
      </c>
    </row>
    <row r="77" spans="1:36" ht="16.5" x14ac:dyDescent="0.25">
      <c r="A77" s="157">
        <f t="shared" si="23"/>
        <v>5.0199999999999996</v>
      </c>
      <c r="B77" s="153">
        <f t="shared" si="5"/>
        <v>29</v>
      </c>
      <c r="C77" s="155" t="s">
        <v>381</v>
      </c>
      <c r="D77" s="156" t="s">
        <v>364</v>
      </c>
      <c r="E77" s="157">
        <f t="shared" si="24"/>
        <v>9</v>
      </c>
      <c r="F77" s="249"/>
      <c r="G77" s="157">
        <f t="shared" si="25"/>
        <v>0</v>
      </c>
      <c r="H77" s="157">
        <f t="shared" si="25"/>
        <v>1</v>
      </c>
      <c r="I77" s="157">
        <f t="shared" si="25"/>
        <v>2</v>
      </c>
      <c r="J77" s="157">
        <f t="shared" si="25"/>
        <v>1</v>
      </c>
      <c r="K77" s="157">
        <f t="shared" si="25"/>
        <v>2</v>
      </c>
      <c r="L77" s="157">
        <f t="shared" si="25"/>
        <v>2</v>
      </c>
      <c r="M77" s="157">
        <f t="shared" si="25"/>
        <v>1</v>
      </c>
      <c r="N77" s="157">
        <f t="shared" si="25"/>
        <v>0</v>
      </c>
      <c r="O77" s="157">
        <f t="shared" si="25"/>
        <v>0</v>
      </c>
      <c r="P77" s="157">
        <f t="shared" si="25"/>
        <v>0</v>
      </c>
      <c r="Q77" s="157">
        <f t="shared" si="26"/>
        <v>0</v>
      </c>
      <c r="R77" s="157">
        <f t="shared" si="26"/>
        <v>0</v>
      </c>
      <c r="S77" s="157">
        <f t="shared" si="26"/>
        <v>0</v>
      </c>
      <c r="T77" s="157">
        <f t="shared" si="26"/>
        <v>0</v>
      </c>
      <c r="U77" s="157">
        <f t="shared" si="26"/>
        <v>0</v>
      </c>
      <c r="V77" s="157">
        <f t="shared" si="26"/>
        <v>0</v>
      </c>
      <c r="W77" s="157">
        <f t="shared" si="26"/>
        <v>0</v>
      </c>
      <c r="X77" s="157">
        <f t="shared" si="26"/>
        <v>0</v>
      </c>
      <c r="Y77" s="157">
        <f t="shared" si="26"/>
        <v>0</v>
      </c>
      <c r="Z77" s="157">
        <f t="shared" si="26"/>
        <v>0</v>
      </c>
      <c r="AA77" s="157">
        <f t="shared" si="27"/>
        <v>0</v>
      </c>
      <c r="AB77" s="157">
        <f t="shared" si="27"/>
        <v>0</v>
      </c>
      <c r="AC77" s="157">
        <f t="shared" si="27"/>
        <v>0</v>
      </c>
      <c r="AD77" s="157">
        <f t="shared" si="27"/>
        <v>0</v>
      </c>
      <c r="AE77" s="157">
        <f t="shared" si="27"/>
        <v>0</v>
      </c>
      <c r="AF77" s="157">
        <f t="shared" si="27"/>
        <v>0</v>
      </c>
      <c r="AG77" s="157">
        <f t="shared" si="27"/>
        <v>0</v>
      </c>
      <c r="AH77" s="157">
        <f t="shared" si="27"/>
        <v>0</v>
      </c>
      <c r="AI77" s="157">
        <f t="shared" si="27"/>
        <v>0</v>
      </c>
      <c r="AJ77" s="157">
        <f t="shared" si="27"/>
        <v>0</v>
      </c>
    </row>
    <row r="78" spans="1:36" ht="16.5" x14ac:dyDescent="0.25">
      <c r="A78" s="157">
        <f t="shared" si="23"/>
        <v>5.0299999999999994</v>
      </c>
      <c r="B78" s="153">
        <f t="shared" si="5"/>
        <v>30</v>
      </c>
      <c r="C78" s="155" t="s">
        <v>382</v>
      </c>
      <c r="D78" s="156"/>
      <c r="E78" s="157">
        <f t="shared" si="24"/>
        <v>0</v>
      </c>
      <c r="F78" s="249"/>
      <c r="G78" s="157">
        <f t="shared" si="25"/>
        <v>0</v>
      </c>
      <c r="H78" s="157">
        <f t="shared" si="25"/>
        <v>0</v>
      </c>
      <c r="I78" s="157">
        <f t="shared" si="25"/>
        <v>0</v>
      </c>
      <c r="J78" s="157">
        <f t="shared" si="25"/>
        <v>0</v>
      </c>
      <c r="K78" s="157">
        <f t="shared" si="25"/>
        <v>0</v>
      </c>
      <c r="L78" s="157">
        <f t="shared" si="25"/>
        <v>0</v>
      </c>
      <c r="M78" s="157">
        <f t="shared" si="25"/>
        <v>0</v>
      </c>
      <c r="N78" s="157">
        <f t="shared" si="25"/>
        <v>0</v>
      </c>
      <c r="O78" s="157">
        <f t="shared" si="25"/>
        <v>0</v>
      </c>
      <c r="P78" s="157">
        <f t="shared" si="25"/>
        <v>0</v>
      </c>
      <c r="Q78" s="157">
        <f t="shared" si="26"/>
        <v>0</v>
      </c>
      <c r="R78" s="157">
        <f t="shared" si="26"/>
        <v>0</v>
      </c>
      <c r="S78" s="157">
        <f t="shared" si="26"/>
        <v>0</v>
      </c>
      <c r="T78" s="157">
        <f t="shared" si="26"/>
        <v>0</v>
      </c>
      <c r="U78" s="157">
        <f t="shared" si="26"/>
        <v>0</v>
      </c>
      <c r="V78" s="157">
        <f t="shared" si="26"/>
        <v>0</v>
      </c>
      <c r="W78" s="157">
        <f t="shared" si="26"/>
        <v>0</v>
      </c>
      <c r="X78" s="157">
        <f t="shared" si="26"/>
        <v>0</v>
      </c>
      <c r="Y78" s="157">
        <f t="shared" si="26"/>
        <v>0</v>
      </c>
      <c r="Z78" s="157">
        <f t="shared" si="26"/>
        <v>0</v>
      </c>
      <c r="AA78" s="157">
        <f t="shared" si="27"/>
        <v>0</v>
      </c>
      <c r="AB78" s="157">
        <f t="shared" si="27"/>
        <v>0</v>
      </c>
      <c r="AC78" s="157">
        <f t="shared" si="27"/>
        <v>0</v>
      </c>
      <c r="AD78" s="157">
        <f t="shared" si="27"/>
        <v>0</v>
      </c>
      <c r="AE78" s="157">
        <f t="shared" si="27"/>
        <v>0</v>
      </c>
      <c r="AF78" s="157">
        <f t="shared" si="27"/>
        <v>0</v>
      </c>
      <c r="AG78" s="157">
        <f t="shared" si="27"/>
        <v>0</v>
      </c>
      <c r="AH78" s="157">
        <f t="shared" si="27"/>
        <v>0</v>
      </c>
      <c r="AI78" s="157">
        <f t="shared" si="27"/>
        <v>0</v>
      </c>
      <c r="AJ78" s="157">
        <f t="shared" si="27"/>
        <v>0</v>
      </c>
    </row>
    <row r="79" spans="1:36" ht="16.5" x14ac:dyDescent="0.25">
      <c r="A79" s="157"/>
      <c r="B79" s="153">
        <f t="shared" si="5"/>
        <v>31</v>
      </c>
      <c r="C79" s="155" t="s">
        <v>383</v>
      </c>
      <c r="D79" s="156" t="s">
        <v>364</v>
      </c>
      <c r="E79" s="157">
        <f t="shared" si="24"/>
        <v>0</v>
      </c>
      <c r="F79" s="249"/>
      <c r="G79" s="157">
        <f t="shared" si="25"/>
        <v>0</v>
      </c>
      <c r="H79" s="157">
        <f t="shared" si="25"/>
        <v>0</v>
      </c>
      <c r="I79" s="157">
        <f t="shared" si="25"/>
        <v>0</v>
      </c>
      <c r="J79" s="157">
        <f t="shared" si="25"/>
        <v>0</v>
      </c>
      <c r="K79" s="157">
        <f t="shared" si="25"/>
        <v>0</v>
      </c>
      <c r="L79" s="157">
        <f t="shared" si="25"/>
        <v>0</v>
      </c>
      <c r="M79" s="157">
        <f t="shared" si="25"/>
        <v>0</v>
      </c>
      <c r="N79" s="157">
        <f t="shared" si="25"/>
        <v>0</v>
      </c>
      <c r="O79" s="157">
        <f t="shared" si="25"/>
        <v>0</v>
      </c>
      <c r="P79" s="157">
        <f t="shared" si="25"/>
        <v>0</v>
      </c>
      <c r="Q79" s="157">
        <f t="shared" si="26"/>
        <v>0</v>
      </c>
      <c r="R79" s="157">
        <f t="shared" si="26"/>
        <v>0</v>
      </c>
      <c r="S79" s="157">
        <f t="shared" si="26"/>
        <v>0</v>
      </c>
      <c r="T79" s="157">
        <f t="shared" si="26"/>
        <v>0</v>
      </c>
      <c r="U79" s="157">
        <f t="shared" si="26"/>
        <v>0</v>
      </c>
      <c r="V79" s="157">
        <f t="shared" si="26"/>
        <v>0</v>
      </c>
      <c r="W79" s="157">
        <f t="shared" si="26"/>
        <v>0</v>
      </c>
      <c r="X79" s="157">
        <f t="shared" si="26"/>
        <v>0</v>
      </c>
      <c r="Y79" s="157">
        <f t="shared" si="26"/>
        <v>0</v>
      </c>
      <c r="Z79" s="157">
        <f t="shared" si="26"/>
        <v>0</v>
      </c>
      <c r="AA79" s="157">
        <f t="shared" si="27"/>
        <v>0</v>
      </c>
      <c r="AB79" s="157">
        <f t="shared" si="27"/>
        <v>0</v>
      </c>
      <c r="AC79" s="157">
        <f t="shared" si="27"/>
        <v>0</v>
      </c>
      <c r="AD79" s="157">
        <f t="shared" si="27"/>
        <v>0</v>
      </c>
      <c r="AE79" s="157">
        <f t="shared" si="27"/>
        <v>0</v>
      </c>
      <c r="AF79" s="157">
        <f t="shared" si="27"/>
        <v>0</v>
      </c>
      <c r="AG79" s="157">
        <f t="shared" si="27"/>
        <v>0</v>
      </c>
      <c r="AH79" s="157">
        <f t="shared" si="27"/>
        <v>0</v>
      </c>
      <c r="AI79" s="157">
        <f t="shared" si="27"/>
        <v>0</v>
      </c>
      <c r="AJ79" s="157">
        <f t="shared" si="27"/>
        <v>0</v>
      </c>
    </row>
    <row r="80" spans="1:36" s="188" customFormat="1" ht="16.5" x14ac:dyDescent="0.25">
      <c r="A80" s="160">
        <v>5.04</v>
      </c>
      <c r="B80" s="161">
        <f t="shared" si="5"/>
        <v>32</v>
      </c>
      <c r="C80" s="163" t="s">
        <v>547</v>
      </c>
      <c r="D80" s="164" t="s">
        <v>364</v>
      </c>
      <c r="E80" s="157">
        <f t="shared" si="24"/>
        <v>0</v>
      </c>
      <c r="F80" s="249"/>
      <c r="G80" s="157">
        <f t="shared" si="25"/>
        <v>0</v>
      </c>
      <c r="H80" s="157">
        <f t="shared" si="25"/>
        <v>0</v>
      </c>
      <c r="I80" s="157">
        <f t="shared" si="25"/>
        <v>0</v>
      </c>
      <c r="J80" s="157">
        <f t="shared" si="25"/>
        <v>0</v>
      </c>
      <c r="K80" s="157">
        <f t="shared" si="25"/>
        <v>0</v>
      </c>
      <c r="L80" s="157">
        <f t="shared" si="25"/>
        <v>0</v>
      </c>
      <c r="M80" s="157">
        <f t="shared" si="25"/>
        <v>0</v>
      </c>
      <c r="N80" s="157">
        <f t="shared" si="25"/>
        <v>0</v>
      </c>
      <c r="O80" s="157">
        <f t="shared" si="25"/>
        <v>0</v>
      </c>
      <c r="P80" s="157">
        <f t="shared" si="25"/>
        <v>0</v>
      </c>
      <c r="Q80" s="157">
        <f t="shared" si="26"/>
        <v>0</v>
      </c>
      <c r="R80" s="157">
        <f t="shared" si="26"/>
        <v>0</v>
      </c>
      <c r="S80" s="157">
        <f t="shared" si="26"/>
        <v>0</v>
      </c>
      <c r="T80" s="157">
        <f t="shared" si="26"/>
        <v>0</v>
      </c>
      <c r="U80" s="157">
        <f t="shared" si="26"/>
        <v>0</v>
      </c>
      <c r="V80" s="157">
        <f t="shared" si="26"/>
        <v>0</v>
      </c>
      <c r="W80" s="157">
        <f t="shared" si="26"/>
        <v>0</v>
      </c>
      <c r="X80" s="157">
        <f t="shared" si="26"/>
        <v>0</v>
      </c>
      <c r="Y80" s="157">
        <f t="shared" si="26"/>
        <v>0</v>
      </c>
      <c r="Z80" s="157">
        <f t="shared" si="26"/>
        <v>0</v>
      </c>
      <c r="AA80" s="157">
        <f t="shared" si="27"/>
        <v>0</v>
      </c>
      <c r="AB80" s="157">
        <f t="shared" si="27"/>
        <v>0</v>
      </c>
      <c r="AC80" s="157">
        <f t="shared" si="27"/>
        <v>0</v>
      </c>
      <c r="AD80" s="157">
        <f t="shared" si="27"/>
        <v>0</v>
      </c>
      <c r="AE80" s="157">
        <f t="shared" si="27"/>
        <v>0</v>
      </c>
      <c r="AF80" s="157">
        <f t="shared" si="27"/>
        <v>0</v>
      </c>
      <c r="AG80" s="157">
        <f t="shared" si="27"/>
        <v>0</v>
      </c>
      <c r="AH80" s="157">
        <f t="shared" si="27"/>
        <v>0</v>
      </c>
      <c r="AI80" s="157">
        <f t="shared" si="27"/>
        <v>0</v>
      </c>
      <c r="AJ80" s="157">
        <f t="shared" si="27"/>
        <v>0</v>
      </c>
    </row>
    <row r="81" spans="1:36" ht="16.5" x14ac:dyDescent="0.25">
      <c r="A81" s="159"/>
      <c r="B81" s="153">
        <f t="shared" si="5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5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5"/>
        <v>35</v>
      </c>
      <c r="C83" s="158" t="s">
        <v>385</v>
      </c>
      <c r="D83" s="156" t="s">
        <v>364</v>
      </c>
      <c r="E83" s="157">
        <f t="shared" ref="E83:E84" si="28">+SUM(G83:AJ83)</f>
        <v>2</v>
      </c>
      <c r="F83" s="249"/>
      <c r="G83" s="157">
        <f t="shared" ref="G83:P84" si="29">+HLOOKUP(G$3,ARMADO_RP,$B83,0)+HLOOKUP(G$4,ARMADO_RP,$B83,0)</f>
        <v>0</v>
      </c>
      <c r="H83" s="157">
        <f t="shared" si="29"/>
        <v>1</v>
      </c>
      <c r="I83" s="157">
        <f t="shared" si="29"/>
        <v>0</v>
      </c>
      <c r="J83" s="157">
        <f t="shared" si="29"/>
        <v>1</v>
      </c>
      <c r="K83" s="157">
        <f t="shared" si="29"/>
        <v>0</v>
      </c>
      <c r="L83" s="157">
        <f t="shared" si="29"/>
        <v>0</v>
      </c>
      <c r="M83" s="157">
        <f t="shared" si="29"/>
        <v>0</v>
      </c>
      <c r="N83" s="157">
        <f t="shared" si="29"/>
        <v>0</v>
      </c>
      <c r="O83" s="157">
        <f t="shared" si="29"/>
        <v>0</v>
      </c>
      <c r="P83" s="157">
        <f t="shared" si="29"/>
        <v>0</v>
      </c>
      <c r="Q83" s="157">
        <f t="shared" ref="Q83:Z84" si="30">+HLOOKUP(Q$3,ARMADO_RP,$B83,0)+HLOOKUP(Q$4,ARMADO_RP,$B83,0)</f>
        <v>0</v>
      </c>
      <c r="R83" s="157">
        <f t="shared" si="30"/>
        <v>0</v>
      </c>
      <c r="S83" s="157">
        <f t="shared" si="30"/>
        <v>0</v>
      </c>
      <c r="T83" s="157">
        <f t="shared" si="30"/>
        <v>0</v>
      </c>
      <c r="U83" s="157">
        <f t="shared" si="30"/>
        <v>0</v>
      </c>
      <c r="V83" s="157">
        <f t="shared" si="30"/>
        <v>0</v>
      </c>
      <c r="W83" s="157">
        <f t="shared" si="30"/>
        <v>0</v>
      </c>
      <c r="X83" s="157">
        <f t="shared" si="30"/>
        <v>0</v>
      </c>
      <c r="Y83" s="157">
        <f t="shared" si="30"/>
        <v>0</v>
      </c>
      <c r="Z83" s="157">
        <f t="shared" si="30"/>
        <v>0</v>
      </c>
      <c r="AA83" s="157">
        <f t="shared" ref="AA83:AJ84" si="31">+HLOOKUP(AA$3,ARMADO_RP,$B83,0)+HLOOKUP(AA$4,ARMADO_RP,$B83,0)</f>
        <v>0</v>
      </c>
      <c r="AB83" s="157">
        <f t="shared" si="31"/>
        <v>0</v>
      </c>
      <c r="AC83" s="157">
        <f t="shared" si="31"/>
        <v>0</v>
      </c>
      <c r="AD83" s="157">
        <f t="shared" si="31"/>
        <v>0</v>
      </c>
      <c r="AE83" s="157">
        <f t="shared" si="31"/>
        <v>0</v>
      </c>
      <c r="AF83" s="157">
        <f t="shared" si="31"/>
        <v>0</v>
      </c>
      <c r="AG83" s="157">
        <f t="shared" si="31"/>
        <v>0</v>
      </c>
      <c r="AH83" s="157">
        <f t="shared" si="31"/>
        <v>0</v>
      </c>
      <c r="AI83" s="157">
        <f t="shared" si="31"/>
        <v>0</v>
      </c>
      <c r="AJ83" s="157">
        <f t="shared" si="31"/>
        <v>0</v>
      </c>
    </row>
    <row r="84" spans="1:36" ht="16.5" x14ac:dyDescent="0.25">
      <c r="A84" s="157">
        <f>+A83+0.01</f>
        <v>6.02</v>
      </c>
      <c r="B84" s="153">
        <f t="shared" si="5"/>
        <v>36</v>
      </c>
      <c r="C84" s="158" t="s">
        <v>386</v>
      </c>
      <c r="D84" s="156" t="s">
        <v>364</v>
      </c>
      <c r="E84" s="157">
        <f t="shared" si="28"/>
        <v>2</v>
      </c>
      <c r="F84" s="249"/>
      <c r="G84" s="157">
        <f t="shared" si="29"/>
        <v>0</v>
      </c>
      <c r="H84" s="157">
        <f t="shared" si="29"/>
        <v>1</v>
      </c>
      <c r="I84" s="157">
        <f t="shared" si="29"/>
        <v>0</v>
      </c>
      <c r="J84" s="157">
        <f t="shared" si="29"/>
        <v>1</v>
      </c>
      <c r="K84" s="157">
        <f t="shared" si="29"/>
        <v>0</v>
      </c>
      <c r="L84" s="157">
        <f t="shared" si="29"/>
        <v>0</v>
      </c>
      <c r="M84" s="157">
        <f t="shared" si="29"/>
        <v>0</v>
      </c>
      <c r="N84" s="157">
        <f t="shared" si="29"/>
        <v>0</v>
      </c>
      <c r="O84" s="157">
        <f t="shared" si="29"/>
        <v>0</v>
      </c>
      <c r="P84" s="157">
        <f t="shared" si="29"/>
        <v>0</v>
      </c>
      <c r="Q84" s="157">
        <f t="shared" si="30"/>
        <v>0</v>
      </c>
      <c r="R84" s="157">
        <f t="shared" si="30"/>
        <v>0</v>
      </c>
      <c r="S84" s="157">
        <f t="shared" si="30"/>
        <v>0</v>
      </c>
      <c r="T84" s="157">
        <f t="shared" si="30"/>
        <v>0</v>
      </c>
      <c r="U84" s="157">
        <f t="shared" si="30"/>
        <v>0</v>
      </c>
      <c r="V84" s="157">
        <f t="shared" si="30"/>
        <v>0</v>
      </c>
      <c r="W84" s="157">
        <f t="shared" si="30"/>
        <v>0</v>
      </c>
      <c r="X84" s="157">
        <f t="shared" si="30"/>
        <v>0</v>
      </c>
      <c r="Y84" s="157">
        <f t="shared" si="30"/>
        <v>0</v>
      </c>
      <c r="Z84" s="157">
        <f t="shared" si="30"/>
        <v>0</v>
      </c>
      <c r="AA84" s="157">
        <f t="shared" si="31"/>
        <v>0</v>
      </c>
      <c r="AB84" s="157">
        <f t="shared" si="31"/>
        <v>0</v>
      </c>
      <c r="AC84" s="157">
        <f t="shared" si="31"/>
        <v>0</v>
      </c>
      <c r="AD84" s="157">
        <f t="shared" si="31"/>
        <v>0</v>
      </c>
      <c r="AE84" s="157">
        <f t="shared" si="31"/>
        <v>0</v>
      </c>
      <c r="AF84" s="157">
        <f t="shared" si="31"/>
        <v>0</v>
      </c>
      <c r="AG84" s="157">
        <f t="shared" si="31"/>
        <v>0</v>
      </c>
      <c r="AH84" s="157">
        <f t="shared" si="31"/>
        <v>0</v>
      </c>
      <c r="AI84" s="157">
        <f t="shared" si="31"/>
        <v>0</v>
      </c>
      <c r="AJ84" s="157">
        <f t="shared" si="31"/>
        <v>0</v>
      </c>
    </row>
    <row r="85" spans="1:36" ht="16.5" x14ac:dyDescent="0.25">
      <c r="A85" s="159"/>
      <c r="B85" s="153">
        <f t="shared" si="5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5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2">+A86+0.01</f>
        <v>7.01</v>
      </c>
      <c r="B87" s="153">
        <f t="shared" si="5"/>
        <v>39</v>
      </c>
      <c r="C87" s="158" t="s">
        <v>388</v>
      </c>
      <c r="D87" s="156" t="s">
        <v>389</v>
      </c>
      <c r="E87" s="157">
        <f>+SUM(G87:AJ87)</f>
        <v>0.33099299999999993</v>
      </c>
      <c r="F87" s="249" t="s">
        <v>62</v>
      </c>
      <c r="G87" s="157">
        <f t="shared" ref="G87:AJ87" si="33">+IF($F87=G$13,G$12*f_cond*G$14/1000,0)</f>
        <v>0</v>
      </c>
      <c r="H87" s="157">
        <f t="shared" si="33"/>
        <v>3.0014999999999997E-2</v>
      </c>
      <c r="I87" s="157">
        <f t="shared" si="33"/>
        <v>0.11943899999999999</v>
      </c>
      <c r="J87" s="157">
        <f t="shared" si="33"/>
        <v>6.5308499999999992E-2</v>
      </c>
      <c r="K87" s="157">
        <f t="shared" si="33"/>
        <v>3.7673999999999992E-2</v>
      </c>
      <c r="L87" s="157">
        <f t="shared" si="33"/>
        <v>3.9226499999999997E-2</v>
      </c>
      <c r="M87" s="157">
        <f t="shared" si="33"/>
        <v>3.9329999999999997E-2</v>
      </c>
      <c r="N87" s="157">
        <f t="shared" si="33"/>
        <v>0</v>
      </c>
      <c r="O87" s="157">
        <f t="shared" si="33"/>
        <v>0</v>
      </c>
      <c r="P87" s="157">
        <f t="shared" si="33"/>
        <v>0</v>
      </c>
      <c r="Q87" s="157">
        <f t="shared" si="33"/>
        <v>0</v>
      </c>
      <c r="R87" s="157">
        <f t="shared" si="33"/>
        <v>0</v>
      </c>
      <c r="S87" s="157">
        <f t="shared" si="33"/>
        <v>0</v>
      </c>
      <c r="T87" s="157">
        <f t="shared" si="33"/>
        <v>0</v>
      </c>
      <c r="U87" s="157">
        <f t="shared" si="33"/>
        <v>0</v>
      </c>
      <c r="V87" s="157">
        <f t="shared" si="33"/>
        <v>0</v>
      </c>
      <c r="W87" s="157">
        <f t="shared" si="33"/>
        <v>0</v>
      </c>
      <c r="X87" s="157">
        <f t="shared" si="33"/>
        <v>0</v>
      </c>
      <c r="Y87" s="157">
        <f t="shared" si="33"/>
        <v>0</v>
      </c>
      <c r="Z87" s="157">
        <f t="shared" si="33"/>
        <v>0</v>
      </c>
      <c r="AA87" s="157">
        <f t="shared" si="33"/>
        <v>0</v>
      </c>
      <c r="AB87" s="157">
        <f t="shared" si="33"/>
        <v>0</v>
      </c>
      <c r="AC87" s="157">
        <f t="shared" si="33"/>
        <v>0</v>
      </c>
      <c r="AD87" s="157">
        <f t="shared" si="33"/>
        <v>0</v>
      </c>
      <c r="AE87" s="157">
        <f t="shared" si="33"/>
        <v>0</v>
      </c>
      <c r="AF87" s="157">
        <f t="shared" si="33"/>
        <v>0</v>
      </c>
      <c r="AG87" s="157">
        <f t="shared" si="33"/>
        <v>0</v>
      </c>
      <c r="AH87" s="157">
        <f t="shared" si="33"/>
        <v>0</v>
      </c>
      <c r="AI87" s="157">
        <f t="shared" si="33"/>
        <v>0</v>
      </c>
      <c r="AJ87" s="157">
        <f t="shared" si="33"/>
        <v>0</v>
      </c>
    </row>
    <row r="88" spans="1:36" ht="16.5" x14ac:dyDescent="0.25">
      <c r="A88" s="159"/>
      <c r="B88" s="153">
        <f t="shared" si="5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5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4">+A89+0.01</f>
        <v>8.01</v>
      </c>
      <c r="B90" s="153">
        <f t="shared" si="5"/>
        <v>42</v>
      </c>
      <c r="C90" s="158" t="s">
        <v>391</v>
      </c>
      <c r="D90" s="156" t="s">
        <v>364</v>
      </c>
      <c r="E90" s="157">
        <f t="shared" ref="E90:E95" si="35">+SUM(G90:AJ90)</f>
        <v>1</v>
      </c>
      <c r="F90" s="249"/>
      <c r="G90" s="157">
        <f t="shared" ref="G90:P95" si="36">+HLOOKUP(G$3,ARMADO_RP,$B90,0)+HLOOKUP(G$4,ARMADO_RP,$B90,0)</f>
        <v>0</v>
      </c>
      <c r="H90" s="157">
        <f t="shared" si="36"/>
        <v>0</v>
      </c>
      <c r="I90" s="157">
        <f t="shared" si="36"/>
        <v>0</v>
      </c>
      <c r="J90" s="157">
        <f t="shared" si="36"/>
        <v>0</v>
      </c>
      <c r="K90" s="157">
        <f t="shared" si="36"/>
        <v>0</v>
      </c>
      <c r="L90" s="157">
        <f t="shared" si="36"/>
        <v>0</v>
      </c>
      <c r="M90" s="157">
        <f t="shared" si="36"/>
        <v>1</v>
      </c>
      <c r="N90" s="157">
        <f t="shared" si="36"/>
        <v>0</v>
      </c>
      <c r="O90" s="157">
        <f t="shared" si="36"/>
        <v>0</v>
      </c>
      <c r="P90" s="157">
        <f t="shared" si="36"/>
        <v>0</v>
      </c>
      <c r="Q90" s="157">
        <f t="shared" ref="Q90:Z95" si="37">+HLOOKUP(Q$3,ARMADO_RP,$B90,0)+HLOOKUP(Q$4,ARMADO_RP,$B90,0)</f>
        <v>0</v>
      </c>
      <c r="R90" s="157">
        <f t="shared" si="37"/>
        <v>0</v>
      </c>
      <c r="S90" s="157">
        <f t="shared" si="37"/>
        <v>0</v>
      </c>
      <c r="T90" s="157">
        <f t="shared" si="37"/>
        <v>0</v>
      </c>
      <c r="U90" s="157">
        <f t="shared" si="37"/>
        <v>0</v>
      </c>
      <c r="V90" s="157">
        <f t="shared" si="37"/>
        <v>0</v>
      </c>
      <c r="W90" s="157">
        <f t="shared" si="37"/>
        <v>0</v>
      </c>
      <c r="X90" s="157">
        <f t="shared" si="37"/>
        <v>0</v>
      </c>
      <c r="Y90" s="157">
        <f t="shared" si="37"/>
        <v>0</v>
      </c>
      <c r="Z90" s="157">
        <f t="shared" si="37"/>
        <v>0</v>
      </c>
      <c r="AA90" s="157">
        <f t="shared" ref="AA90:AJ95" si="38">+HLOOKUP(AA$3,ARMADO_RP,$B90,0)+HLOOKUP(AA$4,ARMADO_RP,$B90,0)</f>
        <v>0</v>
      </c>
      <c r="AB90" s="157">
        <f t="shared" si="38"/>
        <v>0</v>
      </c>
      <c r="AC90" s="157">
        <f t="shared" si="38"/>
        <v>0</v>
      </c>
      <c r="AD90" s="157">
        <f t="shared" si="38"/>
        <v>0</v>
      </c>
      <c r="AE90" s="157">
        <f t="shared" si="38"/>
        <v>0</v>
      </c>
      <c r="AF90" s="157">
        <f t="shared" si="38"/>
        <v>0</v>
      </c>
      <c r="AG90" s="157">
        <f t="shared" si="38"/>
        <v>0</v>
      </c>
      <c r="AH90" s="157">
        <f t="shared" si="38"/>
        <v>0</v>
      </c>
      <c r="AI90" s="157">
        <f t="shared" si="38"/>
        <v>0</v>
      </c>
      <c r="AJ90" s="157">
        <f t="shared" si="38"/>
        <v>0</v>
      </c>
    </row>
    <row r="91" spans="1:36" ht="16.5" x14ac:dyDescent="0.25">
      <c r="A91" s="157">
        <f t="shared" si="34"/>
        <v>8.02</v>
      </c>
      <c r="B91" s="153">
        <f t="shared" si="5"/>
        <v>43</v>
      </c>
      <c r="C91" s="158" t="s">
        <v>392</v>
      </c>
      <c r="D91" s="156" t="s">
        <v>364</v>
      </c>
      <c r="E91" s="157">
        <f t="shared" si="35"/>
        <v>2</v>
      </c>
      <c r="F91" s="249"/>
      <c r="G91" s="157">
        <f t="shared" si="36"/>
        <v>2</v>
      </c>
      <c r="H91" s="157">
        <f t="shared" si="36"/>
        <v>0</v>
      </c>
      <c r="I91" s="157">
        <f t="shared" si="36"/>
        <v>0</v>
      </c>
      <c r="J91" s="157">
        <f t="shared" si="36"/>
        <v>0</v>
      </c>
      <c r="K91" s="157">
        <f t="shared" si="36"/>
        <v>0</v>
      </c>
      <c r="L91" s="157">
        <f t="shared" si="36"/>
        <v>0</v>
      </c>
      <c r="M91" s="157">
        <f t="shared" si="36"/>
        <v>0</v>
      </c>
      <c r="N91" s="157">
        <f t="shared" si="36"/>
        <v>0</v>
      </c>
      <c r="O91" s="157">
        <f t="shared" si="36"/>
        <v>0</v>
      </c>
      <c r="P91" s="157">
        <f t="shared" si="36"/>
        <v>0</v>
      </c>
      <c r="Q91" s="157">
        <f t="shared" si="37"/>
        <v>0</v>
      </c>
      <c r="R91" s="157">
        <f t="shared" si="37"/>
        <v>0</v>
      </c>
      <c r="S91" s="157">
        <f t="shared" si="37"/>
        <v>0</v>
      </c>
      <c r="T91" s="157">
        <f t="shared" si="37"/>
        <v>0</v>
      </c>
      <c r="U91" s="157">
        <f t="shared" si="37"/>
        <v>0</v>
      </c>
      <c r="V91" s="157">
        <f t="shared" si="37"/>
        <v>0</v>
      </c>
      <c r="W91" s="157">
        <f t="shared" si="37"/>
        <v>0</v>
      </c>
      <c r="X91" s="157">
        <f t="shared" si="37"/>
        <v>0</v>
      </c>
      <c r="Y91" s="157">
        <f t="shared" si="37"/>
        <v>0</v>
      </c>
      <c r="Z91" s="157">
        <f t="shared" si="37"/>
        <v>0</v>
      </c>
      <c r="AA91" s="157">
        <f t="shared" si="38"/>
        <v>0</v>
      </c>
      <c r="AB91" s="157">
        <f t="shared" si="38"/>
        <v>0</v>
      </c>
      <c r="AC91" s="157">
        <f t="shared" si="38"/>
        <v>0</v>
      </c>
      <c r="AD91" s="157">
        <f t="shared" si="38"/>
        <v>0</v>
      </c>
      <c r="AE91" s="157">
        <f t="shared" si="38"/>
        <v>0</v>
      </c>
      <c r="AF91" s="157">
        <f t="shared" si="38"/>
        <v>0</v>
      </c>
      <c r="AG91" s="157">
        <f t="shared" si="38"/>
        <v>0</v>
      </c>
      <c r="AH91" s="157">
        <f t="shared" si="38"/>
        <v>0</v>
      </c>
      <c r="AI91" s="157">
        <f t="shared" si="38"/>
        <v>0</v>
      </c>
      <c r="AJ91" s="157">
        <f t="shared" si="38"/>
        <v>0</v>
      </c>
    </row>
    <row r="92" spans="1:36" ht="16.5" x14ac:dyDescent="0.25">
      <c r="A92" s="157">
        <f t="shared" si="34"/>
        <v>8.0299999999999994</v>
      </c>
      <c r="B92" s="153">
        <f t="shared" si="5"/>
        <v>44</v>
      </c>
      <c r="C92" s="158" t="s">
        <v>393</v>
      </c>
      <c r="D92" s="156" t="s">
        <v>146</v>
      </c>
      <c r="E92" s="157">
        <f t="shared" si="35"/>
        <v>25</v>
      </c>
      <c r="F92" s="249"/>
      <c r="G92" s="157">
        <f t="shared" si="36"/>
        <v>2.5</v>
      </c>
      <c r="H92" s="157">
        <f t="shared" si="36"/>
        <v>2.5</v>
      </c>
      <c r="I92" s="157">
        <f t="shared" si="36"/>
        <v>5</v>
      </c>
      <c r="J92" s="157">
        <f t="shared" si="36"/>
        <v>2.5</v>
      </c>
      <c r="K92" s="157">
        <f t="shared" si="36"/>
        <v>5</v>
      </c>
      <c r="L92" s="157">
        <f t="shared" si="36"/>
        <v>5</v>
      </c>
      <c r="M92" s="157">
        <f t="shared" si="36"/>
        <v>2.5</v>
      </c>
      <c r="N92" s="157">
        <f t="shared" si="36"/>
        <v>0</v>
      </c>
      <c r="O92" s="157">
        <f t="shared" si="36"/>
        <v>0</v>
      </c>
      <c r="P92" s="157">
        <f t="shared" si="36"/>
        <v>0</v>
      </c>
      <c r="Q92" s="157">
        <f t="shared" si="37"/>
        <v>0</v>
      </c>
      <c r="R92" s="157">
        <f t="shared" si="37"/>
        <v>0</v>
      </c>
      <c r="S92" s="157">
        <f t="shared" si="37"/>
        <v>0</v>
      </c>
      <c r="T92" s="157">
        <f t="shared" si="37"/>
        <v>0</v>
      </c>
      <c r="U92" s="157">
        <f t="shared" si="37"/>
        <v>0</v>
      </c>
      <c r="V92" s="157">
        <f t="shared" si="37"/>
        <v>0</v>
      </c>
      <c r="W92" s="157">
        <f t="shared" si="37"/>
        <v>0</v>
      </c>
      <c r="X92" s="157">
        <f t="shared" si="37"/>
        <v>0</v>
      </c>
      <c r="Y92" s="157">
        <f t="shared" si="37"/>
        <v>0</v>
      </c>
      <c r="Z92" s="157">
        <f t="shared" si="37"/>
        <v>0</v>
      </c>
      <c r="AA92" s="157">
        <f t="shared" si="38"/>
        <v>0</v>
      </c>
      <c r="AB92" s="157">
        <f t="shared" si="38"/>
        <v>0</v>
      </c>
      <c r="AC92" s="157">
        <f t="shared" si="38"/>
        <v>0</v>
      </c>
      <c r="AD92" s="157">
        <f t="shared" si="38"/>
        <v>0</v>
      </c>
      <c r="AE92" s="157">
        <f t="shared" si="38"/>
        <v>0</v>
      </c>
      <c r="AF92" s="157">
        <f t="shared" si="38"/>
        <v>0</v>
      </c>
      <c r="AG92" s="157">
        <f t="shared" si="38"/>
        <v>0</v>
      </c>
      <c r="AH92" s="157">
        <f t="shared" si="38"/>
        <v>0</v>
      </c>
      <c r="AI92" s="157">
        <f t="shared" si="38"/>
        <v>0</v>
      </c>
      <c r="AJ92" s="157">
        <f t="shared" si="38"/>
        <v>0</v>
      </c>
    </row>
    <row r="93" spans="1:36" ht="16.5" x14ac:dyDescent="0.25">
      <c r="A93" s="157">
        <f t="shared" si="34"/>
        <v>8.0399999999999991</v>
      </c>
      <c r="B93" s="153">
        <f t="shared" si="5"/>
        <v>45</v>
      </c>
      <c r="C93" s="158" t="s">
        <v>394</v>
      </c>
      <c r="D93" s="156" t="s">
        <v>364</v>
      </c>
      <c r="E93" s="157">
        <f t="shared" si="35"/>
        <v>2</v>
      </c>
      <c r="F93" s="249"/>
      <c r="G93" s="157">
        <f t="shared" si="36"/>
        <v>0</v>
      </c>
      <c r="H93" s="157">
        <f t="shared" si="36"/>
        <v>1</v>
      </c>
      <c r="I93" s="157">
        <f t="shared" si="36"/>
        <v>0</v>
      </c>
      <c r="J93" s="157">
        <f t="shared" si="36"/>
        <v>1</v>
      </c>
      <c r="K93" s="157">
        <f t="shared" si="36"/>
        <v>0</v>
      </c>
      <c r="L93" s="157">
        <f t="shared" si="36"/>
        <v>0</v>
      </c>
      <c r="M93" s="157">
        <f t="shared" si="36"/>
        <v>0</v>
      </c>
      <c r="N93" s="157">
        <f t="shared" si="36"/>
        <v>0</v>
      </c>
      <c r="O93" s="157">
        <f t="shared" si="36"/>
        <v>0</v>
      </c>
      <c r="P93" s="157">
        <f t="shared" si="36"/>
        <v>0</v>
      </c>
      <c r="Q93" s="157">
        <f t="shared" si="37"/>
        <v>0</v>
      </c>
      <c r="R93" s="157">
        <f t="shared" si="37"/>
        <v>0</v>
      </c>
      <c r="S93" s="157">
        <f t="shared" si="37"/>
        <v>0</v>
      </c>
      <c r="T93" s="157">
        <f t="shared" si="37"/>
        <v>0</v>
      </c>
      <c r="U93" s="157">
        <f t="shared" si="37"/>
        <v>0</v>
      </c>
      <c r="V93" s="157">
        <f t="shared" si="37"/>
        <v>0</v>
      </c>
      <c r="W93" s="157">
        <f t="shared" si="37"/>
        <v>0</v>
      </c>
      <c r="X93" s="157">
        <f t="shared" si="37"/>
        <v>0</v>
      </c>
      <c r="Y93" s="157">
        <f t="shared" si="37"/>
        <v>0</v>
      </c>
      <c r="Z93" s="157">
        <f t="shared" si="37"/>
        <v>0</v>
      </c>
      <c r="AA93" s="157">
        <f t="shared" si="38"/>
        <v>0</v>
      </c>
      <c r="AB93" s="157">
        <f t="shared" si="38"/>
        <v>0</v>
      </c>
      <c r="AC93" s="157">
        <f t="shared" si="38"/>
        <v>0</v>
      </c>
      <c r="AD93" s="157">
        <f t="shared" si="38"/>
        <v>0</v>
      </c>
      <c r="AE93" s="157">
        <f t="shared" si="38"/>
        <v>0</v>
      </c>
      <c r="AF93" s="157">
        <f t="shared" si="38"/>
        <v>0</v>
      </c>
      <c r="AG93" s="157">
        <f t="shared" si="38"/>
        <v>0</v>
      </c>
      <c r="AH93" s="157">
        <f t="shared" si="38"/>
        <v>0</v>
      </c>
      <c r="AI93" s="157">
        <f t="shared" si="38"/>
        <v>0</v>
      </c>
      <c r="AJ93" s="157">
        <f t="shared" si="38"/>
        <v>0</v>
      </c>
    </row>
    <row r="94" spans="1:36" s="188" customFormat="1" ht="16.5" x14ac:dyDescent="0.25">
      <c r="A94" s="160">
        <f t="shared" si="34"/>
        <v>8.0499999999999989</v>
      </c>
      <c r="B94" s="161">
        <f t="shared" si="5"/>
        <v>46</v>
      </c>
      <c r="C94" s="162" t="s">
        <v>529</v>
      </c>
      <c r="D94" s="164" t="s">
        <v>364</v>
      </c>
      <c r="E94" s="157">
        <f t="shared" si="35"/>
        <v>3</v>
      </c>
      <c r="F94" s="249"/>
      <c r="G94" s="157">
        <f t="shared" si="36"/>
        <v>0</v>
      </c>
      <c r="H94" s="157">
        <f t="shared" si="36"/>
        <v>0</v>
      </c>
      <c r="I94" s="157">
        <f t="shared" si="36"/>
        <v>1</v>
      </c>
      <c r="J94" s="157">
        <f t="shared" si="36"/>
        <v>0</v>
      </c>
      <c r="K94" s="157">
        <f t="shared" si="36"/>
        <v>1</v>
      </c>
      <c r="L94" s="157">
        <f t="shared" si="36"/>
        <v>1</v>
      </c>
      <c r="M94" s="157">
        <f t="shared" si="36"/>
        <v>0</v>
      </c>
      <c r="N94" s="157">
        <f t="shared" si="36"/>
        <v>0</v>
      </c>
      <c r="O94" s="157">
        <f t="shared" si="36"/>
        <v>0</v>
      </c>
      <c r="P94" s="157">
        <f t="shared" si="36"/>
        <v>0</v>
      </c>
      <c r="Q94" s="157">
        <f t="shared" si="37"/>
        <v>0</v>
      </c>
      <c r="R94" s="157">
        <f t="shared" si="37"/>
        <v>0</v>
      </c>
      <c r="S94" s="157">
        <f t="shared" si="37"/>
        <v>0</v>
      </c>
      <c r="T94" s="157">
        <f t="shared" si="37"/>
        <v>0</v>
      </c>
      <c r="U94" s="157">
        <f t="shared" si="37"/>
        <v>0</v>
      </c>
      <c r="V94" s="157">
        <f t="shared" si="37"/>
        <v>0</v>
      </c>
      <c r="W94" s="157">
        <f t="shared" si="37"/>
        <v>0</v>
      </c>
      <c r="X94" s="157">
        <f t="shared" si="37"/>
        <v>0</v>
      </c>
      <c r="Y94" s="157">
        <f t="shared" si="37"/>
        <v>0</v>
      </c>
      <c r="Z94" s="157">
        <f t="shared" si="37"/>
        <v>0</v>
      </c>
      <c r="AA94" s="157">
        <f t="shared" si="38"/>
        <v>0</v>
      </c>
      <c r="AB94" s="157">
        <f t="shared" si="38"/>
        <v>0</v>
      </c>
      <c r="AC94" s="157">
        <f t="shared" si="38"/>
        <v>0</v>
      </c>
      <c r="AD94" s="157">
        <f t="shared" si="38"/>
        <v>0</v>
      </c>
      <c r="AE94" s="157">
        <f t="shared" si="38"/>
        <v>0</v>
      </c>
      <c r="AF94" s="157">
        <f t="shared" si="38"/>
        <v>0</v>
      </c>
      <c r="AG94" s="157">
        <f t="shared" si="38"/>
        <v>0</v>
      </c>
      <c r="AH94" s="157">
        <f t="shared" si="38"/>
        <v>0</v>
      </c>
      <c r="AI94" s="157">
        <f t="shared" si="38"/>
        <v>0</v>
      </c>
      <c r="AJ94" s="157">
        <f t="shared" si="38"/>
        <v>0</v>
      </c>
    </row>
    <row r="95" spans="1:36" s="188" customFormat="1" ht="16.5" x14ac:dyDescent="0.25">
      <c r="A95" s="160">
        <f t="shared" si="34"/>
        <v>8.0599999999999987</v>
      </c>
      <c r="B95" s="161">
        <f t="shared" si="5"/>
        <v>47</v>
      </c>
      <c r="C95" s="162" t="s">
        <v>530</v>
      </c>
      <c r="D95" s="164" t="s">
        <v>146</v>
      </c>
      <c r="E95" s="157">
        <f t="shared" si="35"/>
        <v>1.2</v>
      </c>
      <c r="F95" s="249"/>
      <c r="G95" s="157">
        <f t="shared" si="36"/>
        <v>0</v>
      </c>
      <c r="H95" s="157">
        <f t="shared" si="36"/>
        <v>0.6</v>
      </c>
      <c r="I95" s="157">
        <f t="shared" si="36"/>
        <v>0</v>
      </c>
      <c r="J95" s="157">
        <f t="shared" si="36"/>
        <v>0.6</v>
      </c>
      <c r="K95" s="157">
        <f t="shared" si="36"/>
        <v>0</v>
      </c>
      <c r="L95" s="157">
        <f t="shared" si="36"/>
        <v>0</v>
      </c>
      <c r="M95" s="157">
        <f t="shared" si="36"/>
        <v>0</v>
      </c>
      <c r="N95" s="157">
        <f t="shared" si="36"/>
        <v>0</v>
      </c>
      <c r="O95" s="157">
        <f t="shared" si="36"/>
        <v>0</v>
      </c>
      <c r="P95" s="157">
        <f t="shared" si="36"/>
        <v>0</v>
      </c>
      <c r="Q95" s="157">
        <f t="shared" si="37"/>
        <v>0</v>
      </c>
      <c r="R95" s="157">
        <f t="shared" si="37"/>
        <v>0</v>
      </c>
      <c r="S95" s="157">
        <f t="shared" si="37"/>
        <v>0</v>
      </c>
      <c r="T95" s="157">
        <f t="shared" si="37"/>
        <v>0</v>
      </c>
      <c r="U95" s="157">
        <f t="shared" si="37"/>
        <v>0</v>
      </c>
      <c r="V95" s="157">
        <f t="shared" si="37"/>
        <v>0</v>
      </c>
      <c r="W95" s="157">
        <f t="shared" si="37"/>
        <v>0</v>
      </c>
      <c r="X95" s="157">
        <f t="shared" si="37"/>
        <v>0</v>
      </c>
      <c r="Y95" s="157">
        <f t="shared" si="37"/>
        <v>0</v>
      </c>
      <c r="Z95" s="157">
        <f t="shared" si="37"/>
        <v>0</v>
      </c>
      <c r="AA95" s="157">
        <f t="shared" si="38"/>
        <v>0</v>
      </c>
      <c r="AB95" s="157">
        <f t="shared" si="38"/>
        <v>0</v>
      </c>
      <c r="AC95" s="157">
        <f t="shared" si="38"/>
        <v>0</v>
      </c>
      <c r="AD95" s="157">
        <f t="shared" si="38"/>
        <v>0</v>
      </c>
      <c r="AE95" s="157">
        <f t="shared" si="38"/>
        <v>0</v>
      </c>
      <c r="AF95" s="157">
        <f t="shared" si="38"/>
        <v>0</v>
      </c>
      <c r="AG95" s="157">
        <f t="shared" si="38"/>
        <v>0</v>
      </c>
      <c r="AH95" s="157">
        <f t="shared" si="38"/>
        <v>0</v>
      </c>
      <c r="AI95" s="157">
        <f t="shared" si="38"/>
        <v>0</v>
      </c>
      <c r="AJ95" s="157">
        <f t="shared" si="38"/>
        <v>0</v>
      </c>
    </row>
    <row r="96" spans="1:36" ht="16.5" x14ac:dyDescent="0.25">
      <c r="A96" s="159"/>
      <c r="B96" s="161">
        <f t="shared" si="5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5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5"/>
        <v>50</v>
      </c>
      <c r="C98" s="158" t="s">
        <v>396</v>
      </c>
      <c r="D98" s="156" t="s">
        <v>146</v>
      </c>
      <c r="E98" s="157">
        <f>+SUM(G98:AJ98)</f>
        <v>23</v>
      </c>
      <c r="F98" s="249"/>
      <c r="G98" s="157">
        <f t="shared" ref="G98:AJ98" si="39">+HLOOKUP(G$3,ARMADO_RP,$B98,0)+HLOOKUP(G$4,ARMADO_RP,$B98,0)+HLOOKUP(G$19,ARMADO_RP,$B98,0)</f>
        <v>0</v>
      </c>
      <c r="H98" s="157">
        <f t="shared" si="39"/>
        <v>0</v>
      </c>
      <c r="I98" s="157">
        <f t="shared" si="39"/>
        <v>0</v>
      </c>
      <c r="J98" s="157">
        <f t="shared" si="39"/>
        <v>0</v>
      </c>
      <c r="K98" s="157">
        <f t="shared" si="39"/>
        <v>0</v>
      </c>
      <c r="L98" s="157">
        <f t="shared" si="39"/>
        <v>0</v>
      </c>
      <c r="M98" s="157">
        <f t="shared" si="39"/>
        <v>23</v>
      </c>
      <c r="N98" s="157">
        <f t="shared" si="39"/>
        <v>0</v>
      </c>
      <c r="O98" s="157">
        <f t="shared" si="39"/>
        <v>0</v>
      </c>
      <c r="P98" s="157">
        <f t="shared" si="39"/>
        <v>0</v>
      </c>
      <c r="Q98" s="157">
        <f t="shared" si="39"/>
        <v>0</v>
      </c>
      <c r="R98" s="157">
        <f t="shared" si="39"/>
        <v>0</v>
      </c>
      <c r="S98" s="157">
        <f t="shared" si="39"/>
        <v>0</v>
      </c>
      <c r="T98" s="157">
        <f t="shared" si="39"/>
        <v>0</v>
      </c>
      <c r="U98" s="157">
        <f t="shared" si="39"/>
        <v>0</v>
      </c>
      <c r="V98" s="157">
        <f t="shared" si="39"/>
        <v>0</v>
      </c>
      <c r="W98" s="157">
        <f t="shared" si="39"/>
        <v>0</v>
      </c>
      <c r="X98" s="157">
        <f t="shared" si="39"/>
        <v>0</v>
      </c>
      <c r="Y98" s="157">
        <f t="shared" si="39"/>
        <v>0</v>
      </c>
      <c r="Z98" s="157">
        <f t="shared" si="39"/>
        <v>0</v>
      </c>
      <c r="AA98" s="157">
        <f t="shared" si="39"/>
        <v>0</v>
      </c>
      <c r="AB98" s="157">
        <f t="shared" si="39"/>
        <v>0</v>
      </c>
      <c r="AC98" s="157">
        <f t="shared" si="39"/>
        <v>0</v>
      </c>
      <c r="AD98" s="157">
        <f t="shared" si="39"/>
        <v>0</v>
      </c>
      <c r="AE98" s="157">
        <f t="shared" si="39"/>
        <v>0</v>
      </c>
      <c r="AF98" s="157">
        <f t="shared" si="39"/>
        <v>0</v>
      </c>
      <c r="AG98" s="157">
        <f t="shared" si="39"/>
        <v>0</v>
      </c>
      <c r="AH98" s="157">
        <f t="shared" si="39"/>
        <v>0</v>
      </c>
      <c r="AI98" s="157">
        <f t="shared" si="39"/>
        <v>0</v>
      </c>
      <c r="AJ98" s="157">
        <f t="shared" si="39"/>
        <v>0</v>
      </c>
    </row>
    <row r="99" spans="1:36" ht="16.5" x14ac:dyDescent="0.25">
      <c r="A99" s="152"/>
      <c r="B99" s="153">
        <f t="shared" si="5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5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0">+A100+0.01</f>
        <v>10.01</v>
      </c>
      <c r="B101" s="153">
        <f t="shared" si="5"/>
        <v>53</v>
      </c>
      <c r="C101" s="158" t="s">
        <v>398</v>
      </c>
      <c r="D101" s="156" t="s">
        <v>364</v>
      </c>
      <c r="E101" s="157">
        <f t="shared" ref="E101:E118" si="41">+SUM(G101:AJ101)</f>
        <v>1</v>
      </c>
      <c r="F101" s="249"/>
      <c r="G101" s="157">
        <f t="shared" ref="G101:P111" si="42">+HLOOKUP(G$3,ARMADO_RP,$B101,0)+HLOOKUP(G$4,ARMADO_RP,$B101,0)</f>
        <v>0</v>
      </c>
      <c r="H101" s="157">
        <f t="shared" si="42"/>
        <v>0</v>
      </c>
      <c r="I101" s="157">
        <f t="shared" si="42"/>
        <v>0</v>
      </c>
      <c r="J101" s="157">
        <f t="shared" si="42"/>
        <v>0</v>
      </c>
      <c r="K101" s="157">
        <f t="shared" si="42"/>
        <v>0</v>
      </c>
      <c r="L101" s="157">
        <f t="shared" si="42"/>
        <v>0</v>
      </c>
      <c r="M101" s="157">
        <f t="shared" si="42"/>
        <v>1</v>
      </c>
      <c r="N101" s="157">
        <f t="shared" si="42"/>
        <v>0</v>
      </c>
      <c r="O101" s="157">
        <f t="shared" si="42"/>
        <v>0</v>
      </c>
      <c r="P101" s="157">
        <f t="shared" si="42"/>
        <v>0</v>
      </c>
      <c r="Q101" s="157">
        <f t="shared" ref="Q101:Z111" si="43">+HLOOKUP(Q$3,ARMADO_RP,$B101,0)+HLOOKUP(Q$4,ARMADO_RP,$B101,0)</f>
        <v>0</v>
      </c>
      <c r="R101" s="157">
        <f t="shared" si="43"/>
        <v>0</v>
      </c>
      <c r="S101" s="157">
        <f t="shared" si="43"/>
        <v>0</v>
      </c>
      <c r="T101" s="157">
        <f t="shared" si="43"/>
        <v>0</v>
      </c>
      <c r="U101" s="157">
        <f t="shared" si="43"/>
        <v>0</v>
      </c>
      <c r="V101" s="157">
        <f t="shared" si="43"/>
        <v>0</v>
      </c>
      <c r="W101" s="157">
        <f t="shared" si="43"/>
        <v>0</v>
      </c>
      <c r="X101" s="157">
        <f t="shared" si="43"/>
        <v>0</v>
      </c>
      <c r="Y101" s="157">
        <f t="shared" si="43"/>
        <v>0</v>
      </c>
      <c r="Z101" s="157">
        <f t="shared" si="43"/>
        <v>0</v>
      </c>
      <c r="AA101" s="157">
        <f t="shared" ref="AA101:AJ111" si="44">+HLOOKUP(AA$3,ARMADO_RP,$B101,0)+HLOOKUP(AA$4,ARMADO_RP,$B101,0)</f>
        <v>0</v>
      </c>
      <c r="AB101" s="157">
        <f t="shared" si="44"/>
        <v>0</v>
      </c>
      <c r="AC101" s="157">
        <f t="shared" si="44"/>
        <v>0</v>
      </c>
      <c r="AD101" s="157">
        <f t="shared" si="44"/>
        <v>0</v>
      </c>
      <c r="AE101" s="157">
        <f t="shared" si="44"/>
        <v>0</v>
      </c>
      <c r="AF101" s="157">
        <f t="shared" si="44"/>
        <v>0</v>
      </c>
      <c r="AG101" s="157">
        <f t="shared" si="44"/>
        <v>0</v>
      </c>
      <c r="AH101" s="157">
        <f t="shared" si="44"/>
        <v>0</v>
      </c>
      <c r="AI101" s="157">
        <f t="shared" si="44"/>
        <v>0</v>
      </c>
      <c r="AJ101" s="157">
        <f t="shared" si="44"/>
        <v>0</v>
      </c>
    </row>
    <row r="102" spans="1:36" ht="16.5" x14ac:dyDescent="0.25">
      <c r="A102" s="157">
        <f t="shared" si="40"/>
        <v>10.02</v>
      </c>
      <c r="B102" s="153">
        <f t="shared" si="5"/>
        <v>54</v>
      </c>
      <c r="C102" s="158" t="s">
        <v>399</v>
      </c>
      <c r="D102" s="156" t="s">
        <v>364</v>
      </c>
      <c r="E102" s="157">
        <f t="shared" si="41"/>
        <v>1</v>
      </c>
      <c r="F102" s="249"/>
      <c r="G102" s="157">
        <f t="shared" si="42"/>
        <v>0</v>
      </c>
      <c r="H102" s="157">
        <f t="shared" si="42"/>
        <v>0</v>
      </c>
      <c r="I102" s="157">
        <f t="shared" si="42"/>
        <v>0</v>
      </c>
      <c r="J102" s="157">
        <f t="shared" si="42"/>
        <v>0</v>
      </c>
      <c r="K102" s="157">
        <f t="shared" si="42"/>
        <v>0</v>
      </c>
      <c r="L102" s="157">
        <f t="shared" si="42"/>
        <v>0</v>
      </c>
      <c r="M102" s="157">
        <f t="shared" si="42"/>
        <v>1</v>
      </c>
      <c r="N102" s="157">
        <f t="shared" si="42"/>
        <v>0</v>
      </c>
      <c r="O102" s="157">
        <f t="shared" si="42"/>
        <v>0</v>
      </c>
      <c r="P102" s="157">
        <f t="shared" si="42"/>
        <v>0</v>
      </c>
      <c r="Q102" s="157">
        <f t="shared" si="43"/>
        <v>0</v>
      </c>
      <c r="R102" s="157">
        <f t="shared" si="43"/>
        <v>0</v>
      </c>
      <c r="S102" s="157">
        <f t="shared" si="43"/>
        <v>0</v>
      </c>
      <c r="T102" s="157">
        <f t="shared" si="43"/>
        <v>0</v>
      </c>
      <c r="U102" s="157">
        <f t="shared" si="43"/>
        <v>0</v>
      </c>
      <c r="V102" s="157">
        <f t="shared" si="43"/>
        <v>0</v>
      </c>
      <c r="W102" s="157">
        <f t="shared" si="43"/>
        <v>0</v>
      </c>
      <c r="X102" s="157">
        <f t="shared" si="43"/>
        <v>0</v>
      </c>
      <c r="Y102" s="157">
        <f t="shared" si="43"/>
        <v>0</v>
      </c>
      <c r="Z102" s="157">
        <f t="shared" si="43"/>
        <v>0</v>
      </c>
      <c r="AA102" s="157">
        <f t="shared" si="44"/>
        <v>0</v>
      </c>
      <c r="AB102" s="157">
        <f t="shared" si="44"/>
        <v>0</v>
      </c>
      <c r="AC102" s="157">
        <f t="shared" si="44"/>
        <v>0</v>
      </c>
      <c r="AD102" s="157">
        <f t="shared" si="44"/>
        <v>0</v>
      </c>
      <c r="AE102" s="157">
        <f t="shared" si="44"/>
        <v>0</v>
      </c>
      <c r="AF102" s="157">
        <f t="shared" si="44"/>
        <v>0</v>
      </c>
      <c r="AG102" s="157">
        <f t="shared" si="44"/>
        <v>0</v>
      </c>
      <c r="AH102" s="157">
        <f t="shared" si="44"/>
        <v>0</v>
      </c>
      <c r="AI102" s="157">
        <f t="shared" si="44"/>
        <v>0</v>
      </c>
      <c r="AJ102" s="157">
        <f t="shared" si="44"/>
        <v>0</v>
      </c>
    </row>
    <row r="103" spans="1:36" ht="16.5" x14ac:dyDescent="0.25">
      <c r="A103" s="157">
        <f t="shared" si="40"/>
        <v>10.029999999999999</v>
      </c>
      <c r="B103" s="153">
        <f t="shared" si="5"/>
        <v>55</v>
      </c>
      <c r="C103" s="158" t="s">
        <v>400</v>
      </c>
      <c r="D103" s="156" t="s">
        <v>364</v>
      </c>
      <c r="E103" s="157">
        <f t="shared" si="41"/>
        <v>9</v>
      </c>
      <c r="F103" s="249"/>
      <c r="G103" s="157">
        <f t="shared" si="42"/>
        <v>0</v>
      </c>
      <c r="H103" s="157">
        <f t="shared" si="42"/>
        <v>2</v>
      </c>
      <c r="I103" s="157">
        <f t="shared" si="42"/>
        <v>1</v>
      </c>
      <c r="J103" s="157">
        <f t="shared" si="42"/>
        <v>2</v>
      </c>
      <c r="K103" s="157">
        <f t="shared" si="42"/>
        <v>1</v>
      </c>
      <c r="L103" s="157">
        <f t="shared" si="42"/>
        <v>1</v>
      </c>
      <c r="M103" s="157">
        <f t="shared" si="42"/>
        <v>2</v>
      </c>
      <c r="N103" s="157">
        <f t="shared" si="42"/>
        <v>0</v>
      </c>
      <c r="O103" s="157">
        <f t="shared" si="42"/>
        <v>0</v>
      </c>
      <c r="P103" s="157">
        <f t="shared" si="42"/>
        <v>0</v>
      </c>
      <c r="Q103" s="157">
        <f t="shared" si="43"/>
        <v>0</v>
      </c>
      <c r="R103" s="157">
        <f t="shared" si="43"/>
        <v>0</v>
      </c>
      <c r="S103" s="157">
        <f t="shared" si="43"/>
        <v>0</v>
      </c>
      <c r="T103" s="157">
        <f t="shared" si="43"/>
        <v>0</v>
      </c>
      <c r="U103" s="157">
        <f t="shared" si="43"/>
        <v>0</v>
      </c>
      <c r="V103" s="157">
        <f t="shared" si="43"/>
        <v>0</v>
      </c>
      <c r="W103" s="157">
        <f t="shared" si="43"/>
        <v>0</v>
      </c>
      <c r="X103" s="157">
        <f t="shared" si="43"/>
        <v>0</v>
      </c>
      <c r="Y103" s="157">
        <f t="shared" si="43"/>
        <v>0</v>
      </c>
      <c r="Z103" s="157">
        <f t="shared" si="43"/>
        <v>0</v>
      </c>
      <c r="AA103" s="157">
        <f t="shared" si="44"/>
        <v>0</v>
      </c>
      <c r="AB103" s="157">
        <f t="shared" si="44"/>
        <v>0</v>
      </c>
      <c r="AC103" s="157">
        <f t="shared" si="44"/>
        <v>0</v>
      </c>
      <c r="AD103" s="157">
        <f t="shared" si="44"/>
        <v>0</v>
      </c>
      <c r="AE103" s="157">
        <f t="shared" si="44"/>
        <v>0</v>
      </c>
      <c r="AF103" s="157">
        <f t="shared" si="44"/>
        <v>0</v>
      </c>
      <c r="AG103" s="157">
        <f t="shared" si="44"/>
        <v>0</v>
      </c>
      <c r="AH103" s="157">
        <f t="shared" si="44"/>
        <v>0</v>
      </c>
      <c r="AI103" s="157">
        <f t="shared" si="44"/>
        <v>0</v>
      </c>
      <c r="AJ103" s="157">
        <f t="shared" si="44"/>
        <v>0</v>
      </c>
    </row>
    <row r="104" spans="1:36" ht="16.5" x14ac:dyDescent="0.25">
      <c r="A104" s="157">
        <f t="shared" si="40"/>
        <v>10.039999999999999</v>
      </c>
      <c r="B104" s="153">
        <f t="shared" si="5"/>
        <v>56</v>
      </c>
      <c r="C104" s="158" t="s">
        <v>401</v>
      </c>
      <c r="D104" s="156" t="s">
        <v>364</v>
      </c>
      <c r="E104" s="157">
        <f t="shared" si="41"/>
        <v>2</v>
      </c>
      <c r="F104" s="249"/>
      <c r="G104" s="157">
        <f t="shared" si="42"/>
        <v>0</v>
      </c>
      <c r="H104" s="157">
        <f t="shared" si="42"/>
        <v>0</v>
      </c>
      <c r="I104" s="157">
        <f t="shared" si="42"/>
        <v>0</v>
      </c>
      <c r="J104" s="157">
        <f t="shared" si="42"/>
        <v>0</v>
      </c>
      <c r="K104" s="157">
        <f t="shared" si="42"/>
        <v>0</v>
      </c>
      <c r="L104" s="157">
        <f t="shared" si="42"/>
        <v>0</v>
      </c>
      <c r="M104" s="157">
        <f t="shared" si="42"/>
        <v>2</v>
      </c>
      <c r="N104" s="157">
        <f t="shared" si="42"/>
        <v>0</v>
      </c>
      <c r="O104" s="157">
        <f t="shared" si="42"/>
        <v>0</v>
      </c>
      <c r="P104" s="157">
        <f t="shared" si="42"/>
        <v>0</v>
      </c>
      <c r="Q104" s="157">
        <f t="shared" si="43"/>
        <v>0</v>
      </c>
      <c r="R104" s="157">
        <f t="shared" si="43"/>
        <v>0</v>
      </c>
      <c r="S104" s="157">
        <f t="shared" si="43"/>
        <v>0</v>
      </c>
      <c r="T104" s="157">
        <f t="shared" si="43"/>
        <v>0</v>
      </c>
      <c r="U104" s="157">
        <f t="shared" si="43"/>
        <v>0</v>
      </c>
      <c r="V104" s="157">
        <f t="shared" si="43"/>
        <v>0</v>
      </c>
      <c r="W104" s="157">
        <f t="shared" si="43"/>
        <v>0</v>
      </c>
      <c r="X104" s="157">
        <f t="shared" si="43"/>
        <v>0</v>
      </c>
      <c r="Y104" s="157">
        <f t="shared" si="43"/>
        <v>0</v>
      </c>
      <c r="Z104" s="157">
        <f t="shared" si="43"/>
        <v>0</v>
      </c>
      <c r="AA104" s="157">
        <f t="shared" si="44"/>
        <v>0</v>
      </c>
      <c r="AB104" s="157">
        <f t="shared" si="44"/>
        <v>0</v>
      </c>
      <c r="AC104" s="157">
        <f t="shared" si="44"/>
        <v>0</v>
      </c>
      <c r="AD104" s="157">
        <f t="shared" si="44"/>
        <v>0</v>
      </c>
      <c r="AE104" s="157">
        <f t="shared" si="44"/>
        <v>0</v>
      </c>
      <c r="AF104" s="157">
        <f t="shared" si="44"/>
        <v>0</v>
      </c>
      <c r="AG104" s="157">
        <f t="shared" si="44"/>
        <v>0</v>
      </c>
      <c r="AH104" s="157">
        <f t="shared" si="44"/>
        <v>0</v>
      </c>
      <c r="AI104" s="157">
        <f t="shared" si="44"/>
        <v>0</v>
      </c>
      <c r="AJ104" s="157">
        <f t="shared" si="44"/>
        <v>0</v>
      </c>
    </row>
    <row r="105" spans="1:36" ht="16.5" x14ac:dyDescent="0.25">
      <c r="A105" s="157">
        <f t="shared" si="40"/>
        <v>10.049999999999999</v>
      </c>
      <c r="B105" s="153">
        <f t="shared" si="5"/>
        <v>57</v>
      </c>
      <c r="C105" s="158" t="s">
        <v>402</v>
      </c>
      <c r="D105" s="156" t="s">
        <v>364</v>
      </c>
      <c r="E105" s="157">
        <f t="shared" si="41"/>
        <v>1</v>
      </c>
      <c r="F105" s="249"/>
      <c r="G105" s="157">
        <f t="shared" si="42"/>
        <v>0</v>
      </c>
      <c r="H105" s="157">
        <f t="shared" si="42"/>
        <v>0</v>
      </c>
      <c r="I105" s="157">
        <f t="shared" si="42"/>
        <v>0</v>
      </c>
      <c r="J105" s="157">
        <f t="shared" si="42"/>
        <v>0</v>
      </c>
      <c r="K105" s="157">
        <f t="shared" si="42"/>
        <v>0</v>
      </c>
      <c r="L105" s="157">
        <f t="shared" si="42"/>
        <v>0</v>
      </c>
      <c r="M105" s="157">
        <f t="shared" si="42"/>
        <v>1</v>
      </c>
      <c r="N105" s="157">
        <f t="shared" si="42"/>
        <v>0</v>
      </c>
      <c r="O105" s="157">
        <f t="shared" si="42"/>
        <v>0</v>
      </c>
      <c r="P105" s="157">
        <f t="shared" si="42"/>
        <v>0</v>
      </c>
      <c r="Q105" s="157">
        <f t="shared" si="43"/>
        <v>0</v>
      </c>
      <c r="R105" s="157">
        <f t="shared" si="43"/>
        <v>0</v>
      </c>
      <c r="S105" s="157">
        <f t="shared" si="43"/>
        <v>0</v>
      </c>
      <c r="T105" s="157">
        <f t="shared" si="43"/>
        <v>0</v>
      </c>
      <c r="U105" s="157">
        <f t="shared" si="43"/>
        <v>0</v>
      </c>
      <c r="V105" s="157">
        <f t="shared" si="43"/>
        <v>0</v>
      </c>
      <c r="W105" s="157">
        <f t="shared" si="43"/>
        <v>0</v>
      </c>
      <c r="X105" s="157">
        <f t="shared" si="43"/>
        <v>0</v>
      </c>
      <c r="Y105" s="157">
        <f t="shared" si="43"/>
        <v>0</v>
      </c>
      <c r="Z105" s="157">
        <f t="shared" si="43"/>
        <v>0</v>
      </c>
      <c r="AA105" s="157">
        <f t="shared" si="44"/>
        <v>0</v>
      </c>
      <c r="AB105" s="157">
        <f t="shared" si="44"/>
        <v>0</v>
      </c>
      <c r="AC105" s="157">
        <f t="shared" si="44"/>
        <v>0</v>
      </c>
      <c r="AD105" s="157">
        <f t="shared" si="44"/>
        <v>0</v>
      </c>
      <c r="AE105" s="157">
        <f t="shared" si="44"/>
        <v>0</v>
      </c>
      <c r="AF105" s="157">
        <f t="shared" si="44"/>
        <v>0</v>
      </c>
      <c r="AG105" s="157">
        <f t="shared" si="44"/>
        <v>0</v>
      </c>
      <c r="AH105" s="157">
        <f t="shared" si="44"/>
        <v>0</v>
      </c>
      <c r="AI105" s="157">
        <f t="shared" si="44"/>
        <v>0</v>
      </c>
      <c r="AJ105" s="157">
        <f t="shared" si="44"/>
        <v>0</v>
      </c>
    </row>
    <row r="106" spans="1:36" ht="16.5" x14ac:dyDescent="0.25">
      <c r="A106" s="157">
        <f t="shared" si="40"/>
        <v>10.059999999999999</v>
      </c>
      <c r="B106" s="153">
        <f t="shared" si="5"/>
        <v>58</v>
      </c>
      <c r="C106" s="158" t="s">
        <v>403</v>
      </c>
      <c r="D106" s="156" t="s">
        <v>364</v>
      </c>
      <c r="E106" s="157">
        <f t="shared" si="41"/>
        <v>2</v>
      </c>
      <c r="F106" s="249"/>
      <c r="G106" s="157">
        <f t="shared" si="42"/>
        <v>0</v>
      </c>
      <c r="H106" s="157">
        <f t="shared" si="42"/>
        <v>1</v>
      </c>
      <c r="I106" s="157">
        <f t="shared" si="42"/>
        <v>0</v>
      </c>
      <c r="J106" s="157">
        <f t="shared" si="42"/>
        <v>1</v>
      </c>
      <c r="K106" s="157">
        <f t="shared" si="42"/>
        <v>0</v>
      </c>
      <c r="L106" s="157">
        <f t="shared" si="42"/>
        <v>0</v>
      </c>
      <c r="M106" s="157">
        <f t="shared" si="42"/>
        <v>0</v>
      </c>
      <c r="N106" s="157">
        <f t="shared" si="42"/>
        <v>0</v>
      </c>
      <c r="O106" s="157">
        <f t="shared" si="42"/>
        <v>0</v>
      </c>
      <c r="P106" s="157">
        <f t="shared" si="42"/>
        <v>0</v>
      </c>
      <c r="Q106" s="157">
        <f t="shared" si="43"/>
        <v>0</v>
      </c>
      <c r="R106" s="157">
        <f t="shared" si="43"/>
        <v>0</v>
      </c>
      <c r="S106" s="157">
        <f t="shared" si="43"/>
        <v>0</v>
      </c>
      <c r="T106" s="157">
        <f t="shared" si="43"/>
        <v>0</v>
      </c>
      <c r="U106" s="157">
        <f t="shared" si="43"/>
        <v>0</v>
      </c>
      <c r="V106" s="157">
        <f t="shared" si="43"/>
        <v>0</v>
      </c>
      <c r="W106" s="157">
        <f t="shared" si="43"/>
        <v>0</v>
      </c>
      <c r="X106" s="157">
        <f t="shared" si="43"/>
        <v>0</v>
      </c>
      <c r="Y106" s="157">
        <f t="shared" si="43"/>
        <v>0</v>
      </c>
      <c r="Z106" s="157">
        <f t="shared" si="43"/>
        <v>0</v>
      </c>
      <c r="AA106" s="157">
        <f t="shared" si="44"/>
        <v>0</v>
      </c>
      <c r="AB106" s="157">
        <f t="shared" si="44"/>
        <v>0</v>
      </c>
      <c r="AC106" s="157">
        <f t="shared" si="44"/>
        <v>0</v>
      </c>
      <c r="AD106" s="157">
        <f t="shared" si="44"/>
        <v>0</v>
      </c>
      <c r="AE106" s="157">
        <f t="shared" si="44"/>
        <v>0</v>
      </c>
      <c r="AF106" s="157">
        <f t="shared" si="44"/>
        <v>0</v>
      </c>
      <c r="AG106" s="157">
        <f t="shared" si="44"/>
        <v>0</v>
      </c>
      <c r="AH106" s="157">
        <f t="shared" si="44"/>
        <v>0</v>
      </c>
      <c r="AI106" s="157">
        <f t="shared" si="44"/>
        <v>0</v>
      </c>
      <c r="AJ106" s="157">
        <f t="shared" si="44"/>
        <v>0</v>
      </c>
    </row>
    <row r="107" spans="1:36" ht="16.5" x14ac:dyDescent="0.25">
      <c r="A107" s="157">
        <f t="shared" si="40"/>
        <v>10.069999999999999</v>
      </c>
      <c r="B107" s="153">
        <f t="shared" si="5"/>
        <v>59</v>
      </c>
      <c r="C107" s="158" t="s">
        <v>404</v>
      </c>
      <c r="D107" s="156" t="s">
        <v>364</v>
      </c>
      <c r="E107" s="157">
        <f t="shared" si="41"/>
        <v>0</v>
      </c>
      <c r="F107" s="249"/>
      <c r="G107" s="157">
        <f t="shared" si="42"/>
        <v>0</v>
      </c>
      <c r="H107" s="157">
        <f t="shared" si="42"/>
        <v>0</v>
      </c>
      <c r="I107" s="157">
        <f t="shared" si="42"/>
        <v>0</v>
      </c>
      <c r="J107" s="157">
        <f t="shared" si="42"/>
        <v>0</v>
      </c>
      <c r="K107" s="157">
        <f t="shared" si="42"/>
        <v>0</v>
      </c>
      <c r="L107" s="157">
        <f t="shared" si="42"/>
        <v>0</v>
      </c>
      <c r="M107" s="157">
        <f t="shared" si="42"/>
        <v>0</v>
      </c>
      <c r="N107" s="157">
        <f t="shared" si="42"/>
        <v>0</v>
      </c>
      <c r="O107" s="157">
        <f t="shared" si="42"/>
        <v>0</v>
      </c>
      <c r="P107" s="157">
        <f t="shared" si="42"/>
        <v>0</v>
      </c>
      <c r="Q107" s="157">
        <f t="shared" si="43"/>
        <v>0</v>
      </c>
      <c r="R107" s="157">
        <f t="shared" si="43"/>
        <v>0</v>
      </c>
      <c r="S107" s="157">
        <f t="shared" si="43"/>
        <v>0</v>
      </c>
      <c r="T107" s="157">
        <f t="shared" si="43"/>
        <v>0</v>
      </c>
      <c r="U107" s="157">
        <f t="shared" si="43"/>
        <v>0</v>
      </c>
      <c r="V107" s="157">
        <f t="shared" si="43"/>
        <v>0</v>
      </c>
      <c r="W107" s="157">
        <f t="shared" si="43"/>
        <v>0</v>
      </c>
      <c r="X107" s="157">
        <f t="shared" si="43"/>
        <v>0</v>
      </c>
      <c r="Y107" s="157">
        <f t="shared" si="43"/>
        <v>0</v>
      </c>
      <c r="Z107" s="157">
        <f t="shared" si="43"/>
        <v>0</v>
      </c>
      <c r="AA107" s="157">
        <f t="shared" si="44"/>
        <v>0</v>
      </c>
      <c r="AB107" s="157">
        <f t="shared" si="44"/>
        <v>0</v>
      </c>
      <c r="AC107" s="157">
        <f t="shared" si="44"/>
        <v>0</v>
      </c>
      <c r="AD107" s="157">
        <f t="shared" si="44"/>
        <v>0</v>
      </c>
      <c r="AE107" s="157">
        <f t="shared" si="44"/>
        <v>0</v>
      </c>
      <c r="AF107" s="157">
        <f t="shared" si="44"/>
        <v>0</v>
      </c>
      <c r="AG107" s="157">
        <f t="shared" si="44"/>
        <v>0</v>
      </c>
      <c r="AH107" s="157">
        <f t="shared" si="44"/>
        <v>0</v>
      </c>
      <c r="AI107" s="157">
        <f t="shared" si="44"/>
        <v>0</v>
      </c>
      <c r="AJ107" s="157">
        <f t="shared" si="44"/>
        <v>0</v>
      </c>
    </row>
    <row r="108" spans="1:36" ht="16.5" x14ac:dyDescent="0.25">
      <c r="A108" s="157">
        <f t="shared" si="40"/>
        <v>10.079999999999998</v>
      </c>
      <c r="B108" s="153">
        <f t="shared" si="5"/>
        <v>60</v>
      </c>
      <c r="C108" s="158" t="s">
        <v>405</v>
      </c>
      <c r="D108" s="156" t="s">
        <v>364</v>
      </c>
      <c r="E108" s="157">
        <f t="shared" si="41"/>
        <v>0</v>
      </c>
      <c r="F108" s="249"/>
      <c r="G108" s="157">
        <f t="shared" si="42"/>
        <v>0</v>
      </c>
      <c r="H108" s="157">
        <f t="shared" si="42"/>
        <v>0</v>
      </c>
      <c r="I108" s="157">
        <f t="shared" si="42"/>
        <v>0</v>
      </c>
      <c r="J108" s="157">
        <f t="shared" si="42"/>
        <v>0</v>
      </c>
      <c r="K108" s="157">
        <f t="shared" si="42"/>
        <v>0</v>
      </c>
      <c r="L108" s="157">
        <f t="shared" si="42"/>
        <v>0</v>
      </c>
      <c r="M108" s="157">
        <f t="shared" si="42"/>
        <v>0</v>
      </c>
      <c r="N108" s="157">
        <f t="shared" si="42"/>
        <v>0</v>
      </c>
      <c r="O108" s="157">
        <f t="shared" si="42"/>
        <v>0</v>
      </c>
      <c r="P108" s="157">
        <f t="shared" si="42"/>
        <v>0</v>
      </c>
      <c r="Q108" s="157">
        <f t="shared" si="43"/>
        <v>0</v>
      </c>
      <c r="R108" s="157">
        <f t="shared" si="43"/>
        <v>0</v>
      </c>
      <c r="S108" s="157">
        <f t="shared" si="43"/>
        <v>0</v>
      </c>
      <c r="T108" s="157">
        <f t="shared" si="43"/>
        <v>0</v>
      </c>
      <c r="U108" s="157">
        <f t="shared" si="43"/>
        <v>0</v>
      </c>
      <c r="V108" s="157">
        <f t="shared" si="43"/>
        <v>0</v>
      </c>
      <c r="W108" s="157">
        <f t="shared" si="43"/>
        <v>0</v>
      </c>
      <c r="X108" s="157">
        <f t="shared" si="43"/>
        <v>0</v>
      </c>
      <c r="Y108" s="157">
        <f t="shared" si="43"/>
        <v>0</v>
      </c>
      <c r="Z108" s="157">
        <f t="shared" si="43"/>
        <v>0</v>
      </c>
      <c r="AA108" s="157">
        <f t="shared" si="44"/>
        <v>0</v>
      </c>
      <c r="AB108" s="157">
        <f t="shared" si="44"/>
        <v>0</v>
      </c>
      <c r="AC108" s="157">
        <f t="shared" si="44"/>
        <v>0</v>
      </c>
      <c r="AD108" s="157">
        <f t="shared" si="44"/>
        <v>0</v>
      </c>
      <c r="AE108" s="157">
        <f t="shared" si="44"/>
        <v>0</v>
      </c>
      <c r="AF108" s="157">
        <f t="shared" si="44"/>
        <v>0</v>
      </c>
      <c r="AG108" s="157">
        <f t="shared" si="44"/>
        <v>0</v>
      </c>
      <c r="AH108" s="157">
        <f t="shared" si="44"/>
        <v>0</v>
      </c>
      <c r="AI108" s="157">
        <f t="shared" si="44"/>
        <v>0</v>
      </c>
      <c r="AJ108" s="157">
        <f t="shared" si="44"/>
        <v>0</v>
      </c>
    </row>
    <row r="109" spans="1:36" ht="16.5" x14ac:dyDescent="0.25">
      <c r="A109" s="157">
        <f t="shared" si="40"/>
        <v>10.089999999999998</v>
      </c>
      <c r="B109" s="153">
        <f t="shared" si="5"/>
        <v>61</v>
      </c>
      <c r="C109" s="158" t="s">
        <v>406</v>
      </c>
      <c r="D109" s="156" t="s">
        <v>364</v>
      </c>
      <c r="E109" s="157">
        <f t="shared" si="41"/>
        <v>1</v>
      </c>
      <c r="F109" s="249"/>
      <c r="G109" s="157">
        <f t="shared" si="42"/>
        <v>0</v>
      </c>
      <c r="H109" s="157">
        <f t="shared" si="42"/>
        <v>0</v>
      </c>
      <c r="I109" s="157">
        <f t="shared" si="42"/>
        <v>0</v>
      </c>
      <c r="J109" s="157">
        <f t="shared" si="42"/>
        <v>0</v>
      </c>
      <c r="K109" s="157">
        <f t="shared" si="42"/>
        <v>0</v>
      </c>
      <c r="L109" s="157">
        <f t="shared" si="42"/>
        <v>0</v>
      </c>
      <c r="M109" s="157">
        <f t="shared" si="42"/>
        <v>1</v>
      </c>
      <c r="N109" s="157">
        <f t="shared" si="42"/>
        <v>0</v>
      </c>
      <c r="O109" s="157">
        <f t="shared" si="42"/>
        <v>0</v>
      </c>
      <c r="P109" s="157">
        <f t="shared" si="42"/>
        <v>0</v>
      </c>
      <c r="Q109" s="157">
        <f t="shared" si="43"/>
        <v>0</v>
      </c>
      <c r="R109" s="157">
        <f t="shared" si="43"/>
        <v>0</v>
      </c>
      <c r="S109" s="157">
        <f t="shared" si="43"/>
        <v>0</v>
      </c>
      <c r="T109" s="157">
        <f t="shared" si="43"/>
        <v>0</v>
      </c>
      <c r="U109" s="157">
        <f t="shared" si="43"/>
        <v>0</v>
      </c>
      <c r="V109" s="157">
        <f t="shared" si="43"/>
        <v>0</v>
      </c>
      <c r="W109" s="157">
        <f t="shared" si="43"/>
        <v>0</v>
      </c>
      <c r="X109" s="157">
        <f t="shared" si="43"/>
        <v>0</v>
      </c>
      <c r="Y109" s="157">
        <f t="shared" si="43"/>
        <v>0</v>
      </c>
      <c r="Z109" s="157">
        <f t="shared" si="43"/>
        <v>0</v>
      </c>
      <c r="AA109" s="157">
        <f t="shared" si="44"/>
        <v>0</v>
      </c>
      <c r="AB109" s="157">
        <f t="shared" si="44"/>
        <v>0</v>
      </c>
      <c r="AC109" s="157">
        <f t="shared" si="44"/>
        <v>0</v>
      </c>
      <c r="AD109" s="157">
        <f t="shared" si="44"/>
        <v>0</v>
      </c>
      <c r="AE109" s="157">
        <f t="shared" si="44"/>
        <v>0</v>
      </c>
      <c r="AF109" s="157">
        <f t="shared" si="44"/>
        <v>0</v>
      </c>
      <c r="AG109" s="157">
        <f t="shared" si="44"/>
        <v>0</v>
      </c>
      <c r="AH109" s="157">
        <f t="shared" si="44"/>
        <v>0</v>
      </c>
      <c r="AI109" s="157">
        <f t="shared" si="44"/>
        <v>0</v>
      </c>
      <c r="AJ109" s="157">
        <f t="shared" si="44"/>
        <v>0</v>
      </c>
    </row>
    <row r="110" spans="1:36" ht="16.5" x14ac:dyDescent="0.25">
      <c r="A110" s="157">
        <f t="shared" si="40"/>
        <v>10.099999999999998</v>
      </c>
      <c r="B110" s="153">
        <f t="shared" si="5"/>
        <v>62</v>
      </c>
      <c r="C110" s="158" t="s">
        <v>407</v>
      </c>
      <c r="D110" s="156" t="s">
        <v>364</v>
      </c>
      <c r="E110" s="157">
        <f t="shared" si="41"/>
        <v>9</v>
      </c>
      <c r="F110" s="249" t="str">
        <f>+G$10&amp;" "&amp;G11</f>
        <v>- -</v>
      </c>
      <c r="G110" s="157">
        <f t="shared" si="42"/>
        <v>0</v>
      </c>
      <c r="H110" s="157">
        <f t="shared" si="42"/>
        <v>0</v>
      </c>
      <c r="I110" s="157">
        <f t="shared" si="42"/>
        <v>2</v>
      </c>
      <c r="J110" s="157">
        <f t="shared" si="42"/>
        <v>0</v>
      </c>
      <c r="K110" s="157">
        <f t="shared" si="42"/>
        <v>2</v>
      </c>
      <c r="L110" s="157">
        <f t="shared" si="42"/>
        <v>2</v>
      </c>
      <c r="M110" s="157">
        <f t="shared" si="42"/>
        <v>3</v>
      </c>
      <c r="N110" s="157">
        <f t="shared" si="42"/>
        <v>0</v>
      </c>
      <c r="O110" s="157">
        <f t="shared" si="42"/>
        <v>0</v>
      </c>
      <c r="P110" s="157">
        <f t="shared" si="42"/>
        <v>0</v>
      </c>
      <c r="Q110" s="157">
        <f t="shared" si="43"/>
        <v>0</v>
      </c>
      <c r="R110" s="157">
        <f t="shared" si="43"/>
        <v>0</v>
      </c>
      <c r="S110" s="157">
        <f t="shared" si="43"/>
        <v>0</v>
      </c>
      <c r="T110" s="157">
        <f t="shared" si="43"/>
        <v>0</v>
      </c>
      <c r="U110" s="157">
        <f t="shared" si="43"/>
        <v>0</v>
      </c>
      <c r="V110" s="157">
        <f t="shared" si="43"/>
        <v>0</v>
      </c>
      <c r="W110" s="157">
        <f t="shared" si="43"/>
        <v>0</v>
      </c>
      <c r="X110" s="157">
        <f t="shared" si="43"/>
        <v>0</v>
      </c>
      <c r="Y110" s="157">
        <f t="shared" si="43"/>
        <v>0</v>
      </c>
      <c r="Z110" s="157">
        <f t="shared" si="43"/>
        <v>0</v>
      </c>
      <c r="AA110" s="157">
        <f t="shared" si="44"/>
        <v>0</v>
      </c>
      <c r="AB110" s="157">
        <f t="shared" si="44"/>
        <v>0</v>
      </c>
      <c r="AC110" s="157">
        <f t="shared" si="44"/>
        <v>0</v>
      </c>
      <c r="AD110" s="157">
        <f t="shared" si="44"/>
        <v>0</v>
      </c>
      <c r="AE110" s="157">
        <f t="shared" si="44"/>
        <v>0</v>
      </c>
      <c r="AF110" s="157">
        <f t="shared" si="44"/>
        <v>0</v>
      </c>
      <c r="AG110" s="157">
        <f t="shared" si="44"/>
        <v>0</v>
      </c>
      <c r="AH110" s="157">
        <f t="shared" si="44"/>
        <v>0</v>
      </c>
      <c r="AI110" s="157">
        <f t="shared" si="44"/>
        <v>0</v>
      </c>
      <c r="AJ110" s="157">
        <f t="shared" si="44"/>
        <v>0</v>
      </c>
    </row>
    <row r="111" spans="1:36" ht="16.5" x14ac:dyDescent="0.25">
      <c r="A111" s="157">
        <f t="shared" si="40"/>
        <v>10.109999999999998</v>
      </c>
      <c r="B111" s="153">
        <f t="shared" si="5"/>
        <v>63</v>
      </c>
      <c r="C111" s="158" t="s">
        <v>408</v>
      </c>
      <c r="D111" s="156" t="s">
        <v>364</v>
      </c>
      <c r="E111" s="157">
        <f t="shared" si="41"/>
        <v>20</v>
      </c>
      <c r="F111" s="249"/>
      <c r="G111" s="157">
        <f t="shared" si="42"/>
        <v>0</v>
      </c>
      <c r="H111" s="157">
        <f t="shared" si="42"/>
        <v>4</v>
      </c>
      <c r="I111" s="157">
        <f t="shared" si="42"/>
        <v>2</v>
      </c>
      <c r="J111" s="157">
        <f t="shared" si="42"/>
        <v>4</v>
      </c>
      <c r="K111" s="157">
        <f t="shared" si="42"/>
        <v>2</v>
      </c>
      <c r="L111" s="157">
        <f t="shared" si="42"/>
        <v>2</v>
      </c>
      <c r="M111" s="157">
        <f t="shared" si="42"/>
        <v>6</v>
      </c>
      <c r="N111" s="157">
        <f t="shared" si="42"/>
        <v>0</v>
      </c>
      <c r="O111" s="157">
        <f t="shared" si="42"/>
        <v>0</v>
      </c>
      <c r="P111" s="157">
        <f t="shared" si="42"/>
        <v>0</v>
      </c>
      <c r="Q111" s="157">
        <f t="shared" si="43"/>
        <v>0</v>
      </c>
      <c r="R111" s="157">
        <f t="shared" si="43"/>
        <v>0</v>
      </c>
      <c r="S111" s="157">
        <f t="shared" si="43"/>
        <v>0</v>
      </c>
      <c r="T111" s="157">
        <f t="shared" si="43"/>
        <v>0</v>
      </c>
      <c r="U111" s="157">
        <f t="shared" si="43"/>
        <v>0</v>
      </c>
      <c r="V111" s="157">
        <f t="shared" si="43"/>
        <v>0</v>
      </c>
      <c r="W111" s="157">
        <f t="shared" si="43"/>
        <v>0</v>
      </c>
      <c r="X111" s="157">
        <f t="shared" si="43"/>
        <v>0</v>
      </c>
      <c r="Y111" s="157">
        <f t="shared" si="43"/>
        <v>0</v>
      </c>
      <c r="Z111" s="157">
        <f t="shared" si="43"/>
        <v>0</v>
      </c>
      <c r="AA111" s="157">
        <f t="shared" si="44"/>
        <v>0</v>
      </c>
      <c r="AB111" s="157">
        <f t="shared" si="44"/>
        <v>0</v>
      </c>
      <c r="AC111" s="157">
        <f t="shared" si="44"/>
        <v>0</v>
      </c>
      <c r="AD111" s="157">
        <f t="shared" si="44"/>
        <v>0</v>
      </c>
      <c r="AE111" s="157">
        <f t="shared" si="44"/>
        <v>0</v>
      </c>
      <c r="AF111" s="157">
        <f t="shared" si="44"/>
        <v>0</v>
      </c>
      <c r="AG111" s="157">
        <f t="shared" si="44"/>
        <v>0</v>
      </c>
      <c r="AH111" s="157">
        <f t="shared" si="44"/>
        <v>0</v>
      </c>
      <c r="AI111" s="157">
        <f t="shared" si="44"/>
        <v>0</v>
      </c>
      <c r="AJ111" s="157">
        <f t="shared" si="44"/>
        <v>0</v>
      </c>
    </row>
    <row r="112" spans="1:36" ht="16.5" x14ac:dyDescent="0.25">
      <c r="A112" s="157">
        <f t="shared" si="40"/>
        <v>10.119999999999997</v>
      </c>
      <c r="B112" s="153">
        <f t="shared" si="5"/>
        <v>64</v>
      </c>
      <c r="C112" s="158" t="s">
        <v>409</v>
      </c>
      <c r="D112" s="156" t="s">
        <v>410</v>
      </c>
      <c r="E112" s="157">
        <f>+ROUNDUP(SUM(G112:AJ112),0)</f>
        <v>1</v>
      </c>
      <c r="F112" s="249"/>
      <c r="G112" s="157">
        <f t="shared" ref="G112:AJ112" si="45">+HLOOKUP(G$10&amp;" "&amp;G11,ARMADO_RP,$B112,0)</f>
        <v>0</v>
      </c>
      <c r="H112" s="157">
        <f t="shared" si="45"/>
        <v>8.3333333333333329E-2</v>
      </c>
      <c r="I112" s="157">
        <f t="shared" si="45"/>
        <v>8.3333333333333329E-2</v>
      </c>
      <c r="J112" s="157">
        <f t="shared" si="45"/>
        <v>8.3333333333333329E-2</v>
      </c>
      <c r="K112" s="157">
        <f t="shared" si="45"/>
        <v>8.3333333333333329E-2</v>
      </c>
      <c r="L112" s="157">
        <f t="shared" si="45"/>
        <v>8.3333333333333329E-2</v>
      </c>
      <c r="M112" s="157">
        <f t="shared" si="45"/>
        <v>8.3333333333333329E-2</v>
      </c>
      <c r="N112" s="157">
        <f t="shared" si="45"/>
        <v>0</v>
      </c>
      <c r="O112" s="157">
        <f t="shared" si="45"/>
        <v>0</v>
      </c>
      <c r="P112" s="157">
        <f t="shared" si="45"/>
        <v>0</v>
      </c>
      <c r="Q112" s="157">
        <f t="shared" si="45"/>
        <v>0</v>
      </c>
      <c r="R112" s="157">
        <f t="shared" si="45"/>
        <v>0</v>
      </c>
      <c r="S112" s="157">
        <f t="shared" si="45"/>
        <v>0</v>
      </c>
      <c r="T112" s="157">
        <f t="shared" si="45"/>
        <v>0</v>
      </c>
      <c r="U112" s="157">
        <f t="shared" si="45"/>
        <v>0</v>
      </c>
      <c r="V112" s="157">
        <f t="shared" si="45"/>
        <v>0</v>
      </c>
      <c r="W112" s="157">
        <f t="shared" si="45"/>
        <v>0</v>
      </c>
      <c r="X112" s="157">
        <f t="shared" si="45"/>
        <v>0</v>
      </c>
      <c r="Y112" s="157">
        <f t="shared" si="45"/>
        <v>0</v>
      </c>
      <c r="Z112" s="157">
        <f t="shared" si="45"/>
        <v>0</v>
      </c>
      <c r="AA112" s="157">
        <f t="shared" si="45"/>
        <v>0</v>
      </c>
      <c r="AB112" s="157">
        <f t="shared" si="45"/>
        <v>0</v>
      </c>
      <c r="AC112" s="157">
        <f t="shared" si="45"/>
        <v>0</v>
      </c>
      <c r="AD112" s="157">
        <f t="shared" si="45"/>
        <v>0</v>
      </c>
      <c r="AE112" s="157">
        <f t="shared" si="45"/>
        <v>0</v>
      </c>
      <c r="AF112" s="157">
        <f t="shared" si="45"/>
        <v>0</v>
      </c>
      <c r="AG112" s="157">
        <f t="shared" si="45"/>
        <v>0</v>
      </c>
      <c r="AH112" s="157">
        <f t="shared" si="45"/>
        <v>0</v>
      </c>
      <c r="AI112" s="157">
        <f t="shared" si="45"/>
        <v>0</v>
      </c>
      <c r="AJ112" s="157">
        <f t="shared" si="45"/>
        <v>0</v>
      </c>
    </row>
    <row r="113" spans="1:36" ht="16.5" x14ac:dyDescent="0.25">
      <c r="A113" s="157">
        <f t="shared" si="40"/>
        <v>10.129999999999997</v>
      </c>
      <c r="B113" s="153">
        <f t="shared" si="5"/>
        <v>65</v>
      </c>
      <c r="C113" s="158" t="s">
        <v>411</v>
      </c>
      <c r="D113" s="156" t="s">
        <v>364</v>
      </c>
      <c r="E113" s="157">
        <f t="shared" si="41"/>
        <v>0</v>
      </c>
      <c r="F113" s="249"/>
      <c r="G113" s="157">
        <f t="shared" ref="G113:P118" si="46">+HLOOKUP(G$3,ARMADO_RP,$B113,0)+HLOOKUP(G$4,ARMADO_RP,$B113,0)</f>
        <v>0</v>
      </c>
      <c r="H113" s="157">
        <f t="shared" si="46"/>
        <v>0</v>
      </c>
      <c r="I113" s="157">
        <f t="shared" si="46"/>
        <v>0</v>
      </c>
      <c r="J113" s="157">
        <f t="shared" si="46"/>
        <v>0</v>
      </c>
      <c r="K113" s="157">
        <f t="shared" si="46"/>
        <v>0</v>
      </c>
      <c r="L113" s="157">
        <f t="shared" si="46"/>
        <v>0</v>
      </c>
      <c r="M113" s="157">
        <f t="shared" si="46"/>
        <v>0</v>
      </c>
      <c r="N113" s="157">
        <f t="shared" si="46"/>
        <v>0</v>
      </c>
      <c r="O113" s="157">
        <f t="shared" si="46"/>
        <v>0</v>
      </c>
      <c r="P113" s="157">
        <f t="shared" si="46"/>
        <v>0</v>
      </c>
      <c r="Q113" s="157">
        <f t="shared" ref="Q113:Z118" si="47">+HLOOKUP(Q$3,ARMADO_RP,$B113,0)+HLOOKUP(Q$4,ARMADO_RP,$B113,0)</f>
        <v>0</v>
      </c>
      <c r="R113" s="157">
        <f t="shared" si="47"/>
        <v>0</v>
      </c>
      <c r="S113" s="157">
        <f t="shared" si="47"/>
        <v>0</v>
      </c>
      <c r="T113" s="157">
        <f t="shared" si="47"/>
        <v>0</v>
      </c>
      <c r="U113" s="157">
        <f t="shared" si="47"/>
        <v>0</v>
      </c>
      <c r="V113" s="157">
        <f t="shared" si="47"/>
        <v>0</v>
      </c>
      <c r="W113" s="157">
        <f t="shared" si="47"/>
        <v>0</v>
      </c>
      <c r="X113" s="157">
        <f t="shared" si="47"/>
        <v>0</v>
      </c>
      <c r="Y113" s="157">
        <f t="shared" si="47"/>
        <v>0</v>
      </c>
      <c r="Z113" s="157">
        <f t="shared" si="47"/>
        <v>0</v>
      </c>
      <c r="AA113" s="157">
        <f t="shared" ref="AA113:AJ118" si="48">+HLOOKUP(AA$3,ARMADO_RP,$B113,0)+HLOOKUP(AA$4,ARMADO_RP,$B113,0)</f>
        <v>0</v>
      </c>
      <c r="AB113" s="157">
        <f t="shared" si="48"/>
        <v>0</v>
      </c>
      <c r="AC113" s="157">
        <f t="shared" si="48"/>
        <v>0</v>
      </c>
      <c r="AD113" s="157">
        <f t="shared" si="48"/>
        <v>0</v>
      </c>
      <c r="AE113" s="157">
        <f t="shared" si="48"/>
        <v>0</v>
      </c>
      <c r="AF113" s="157">
        <f t="shared" si="48"/>
        <v>0</v>
      </c>
      <c r="AG113" s="157">
        <f t="shared" si="48"/>
        <v>0</v>
      </c>
      <c r="AH113" s="157">
        <f t="shared" si="48"/>
        <v>0</v>
      </c>
      <c r="AI113" s="157">
        <f t="shared" si="48"/>
        <v>0</v>
      </c>
      <c r="AJ113" s="157">
        <f t="shared" si="48"/>
        <v>0</v>
      </c>
    </row>
    <row r="114" spans="1:36" ht="16.5" x14ac:dyDescent="0.25">
      <c r="A114" s="157">
        <f t="shared" si="40"/>
        <v>10.139999999999997</v>
      </c>
      <c r="B114" s="153">
        <f t="shared" si="5"/>
        <v>66</v>
      </c>
      <c r="C114" s="158" t="s">
        <v>412</v>
      </c>
      <c r="D114" s="156" t="s">
        <v>364</v>
      </c>
      <c r="E114" s="157">
        <f t="shared" si="41"/>
        <v>0</v>
      </c>
      <c r="F114" s="249"/>
      <c r="G114" s="157">
        <f t="shared" si="46"/>
        <v>0</v>
      </c>
      <c r="H114" s="157">
        <f t="shared" si="46"/>
        <v>0</v>
      </c>
      <c r="I114" s="157">
        <f t="shared" si="46"/>
        <v>0</v>
      </c>
      <c r="J114" s="157">
        <f t="shared" si="46"/>
        <v>0</v>
      </c>
      <c r="K114" s="157">
        <f t="shared" si="46"/>
        <v>0</v>
      </c>
      <c r="L114" s="157">
        <f t="shared" si="46"/>
        <v>0</v>
      </c>
      <c r="M114" s="157">
        <f t="shared" si="46"/>
        <v>0</v>
      </c>
      <c r="N114" s="157">
        <f t="shared" si="46"/>
        <v>0</v>
      </c>
      <c r="O114" s="157">
        <f t="shared" si="46"/>
        <v>0</v>
      </c>
      <c r="P114" s="157">
        <f t="shared" si="46"/>
        <v>0</v>
      </c>
      <c r="Q114" s="157">
        <f t="shared" si="47"/>
        <v>0</v>
      </c>
      <c r="R114" s="157">
        <f t="shared" si="47"/>
        <v>0</v>
      </c>
      <c r="S114" s="157">
        <f t="shared" si="47"/>
        <v>0</v>
      </c>
      <c r="T114" s="157">
        <f t="shared" si="47"/>
        <v>0</v>
      </c>
      <c r="U114" s="157">
        <f t="shared" si="47"/>
        <v>0</v>
      </c>
      <c r="V114" s="157">
        <f t="shared" si="47"/>
        <v>0</v>
      </c>
      <c r="W114" s="157">
        <f t="shared" si="47"/>
        <v>0</v>
      </c>
      <c r="X114" s="157">
        <f t="shared" si="47"/>
        <v>0</v>
      </c>
      <c r="Y114" s="157">
        <f t="shared" si="47"/>
        <v>0</v>
      </c>
      <c r="Z114" s="157">
        <f t="shared" si="47"/>
        <v>0</v>
      </c>
      <c r="AA114" s="157">
        <f t="shared" si="48"/>
        <v>0</v>
      </c>
      <c r="AB114" s="157">
        <f t="shared" si="48"/>
        <v>0</v>
      </c>
      <c r="AC114" s="157">
        <f t="shared" si="48"/>
        <v>0</v>
      </c>
      <c r="AD114" s="157">
        <f t="shared" si="48"/>
        <v>0</v>
      </c>
      <c r="AE114" s="157">
        <f t="shared" si="48"/>
        <v>0</v>
      </c>
      <c r="AF114" s="157">
        <f t="shared" si="48"/>
        <v>0</v>
      </c>
      <c r="AG114" s="157">
        <f t="shared" si="48"/>
        <v>0</v>
      </c>
      <c r="AH114" s="157">
        <f t="shared" si="48"/>
        <v>0</v>
      </c>
      <c r="AI114" s="157">
        <f t="shared" si="48"/>
        <v>0</v>
      </c>
      <c r="AJ114" s="157">
        <f t="shared" si="48"/>
        <v>0</v>
      </c>
    </row>
    <row r="115" spans="1:36" ht="16.5" x14ac:dyDescent="0.25">
      <c r="A115" s="157">
        <f t="shared" si="40"/>
        <v>10.149999999999997</v>
      </c>
      <c r="B115" s="153">
        <f t="shared" si="5"/>
        <v>67</v>
      </c>
      <c r="C115" s="158" t="s">
        <v>413</v>
      </c>
      <c r="D115" s="156" t="s">
        <v>364</v>
      </c>
      <c r="E115" s="157">
        <f t="shared" si="41"/>
        <v>0</v>
      </c>
      <c r="F115" s="249"/>
      <c r="G115" s="157">
        <f t="shared" si="46"/>
        <v>0</v>
      </c>
      <c r="H115" s="157">
        <f t="shared" si="46"/>
        <v>0</v>
      </c>
      <c r="I115" s="157">
        <f t="shared" si="46"/>
        <v>0</v>
      </c>
      <c r="J115" s="157">
        <f t="shared" si="46"/>
        <v>0</v>
      </c>
      <c r="K115" s="157">
        <f t="shared" si="46"/>
        <v>0</v>
      </c>
      <c r="L115" s="157">
        <f t="shared" si="46"/>
        <v>0</v>
      </c>
      <c r="M115" s="157">
        <f t="shared" si="46"/>
        <v>0</v>
      </c>
      <c r="N115" s="157">
        <f t="shared" si="46"/>
        <v>0</v>
      </c>
      <c r="O115" s="157">
        <f t="shared" si="46"/>
        <v>0</v>
      </c>
      <c r="P115" s="157">
        <f t="shared" si="46"/>
        <v>0</v>
      </c>
      <c r="Q115" s="157">
        <f t="shared" si="47"/>
        <v>0</v>
      </c>
      <c r="R115" s="157">
        <f t="shared" si="47"/>
        <v>0</v>
      </c>
      <c r="S115" s="157">
        <f t="shared" si="47"/>
        <v>0</v>
      </c>
      <c r="T115" s="157">
        <f t="shared" si="47"/>
        <v>0</v>
      </c>
      <c r="U115" s="157">
        <f t="shared" si="47"/>
        <v>0</v>
      </c>
      <c r="V115" s="157">
        <f t="shared" si="47"/>
        <v>0</v>
      </c>
      <c r="W115" s="157">
        <f t="shared" si="47"/>
        <v>0</v>
      </c>
      <c r="X115" s="157">
        <f t="shared" si="47"/>
        <v>0</v>
      </c>
      <c r="Y115" s="157">
        <f t="shared" si="47"/>
        <v>0</v>
      </c>
      <c r="Z115" s="157">
        <f t="shared" si="47"/>
        <v>0</v>
      </c>
      <c r="AA115" s="157">
        <f t="shared" si="48"/>
        <v>0</v>
      </c>
      <c r="AB115" s="157">
        <f t="shared" si="48"/>
        <v>0</v>
      </c>
      <c r="AC115" s="157">
        <f t="shared" si="48"/>
        <v>0</v>
      </c>
      <c r="AD115" s="157">
        <f t="shared" si="48"/>
        <v>0</v>
      </c>
      <c r="AE115" s="157">
        <f t="shared" si="48"/>
        <v>0</v>
      </c>
      <c r="AF115" s="157">
        <f t="shared" si="48"/>
        <v>0</v>
      </c>
      <c r="AG115" s="157">
        <f t="shared" si="48"/>
        <v>0</v>
      </c>
      <c r="AH115" s="157">
        <f t="shared" si="48"/>
        <v>0</v>
      </c>
      <c r="AI115" s="157">
        <f t="shared" si="48"/>
        <v>0</v>
      </c>
      <c r="AJ115" s="157">
        <f t="shared" si="48"/>
        <v>0</v>
      </c>
    </row>
    <row r="116" spans="1:36" s="188" customFormat="1" ht="16.5" x14ac:dyDescent="0.25">
      <c r="A116" s="160">
        <f t="shared" si="40"/>
        <v>10.159999999999997</v>
      </c>
      <c r="B116" s="161">
        <f t="shared" si="5"/>
        <v>68</v>
      </c>
      <c r="C116" s="162" t="s">
        <v>630</v>
      </c>
      <c r="D116" s="164" t="s">
        <v>364</v>
      </c>
      <c r="E116" s="157">
        <f t="shared" si="41"/>
        <v>6</v>
      </c>
      <c r="F116" s="249"/>
      <c r="G116" s="157">
        <f t="shared" si="46"/>
        <v>0</v>
      </c>
      <c r="H116" s="157">
        <f t="shared" si="46"/>
        <v>0</v>
      </c>
      <c r="I116" s="157">
        <f t="shared" si="46"/>
        <v>2</v>
      </c>
      <c r="J116" s="157">
        <f t="shared" si="46"/>
        <v>0</v>
      </c>
      <c r="K116" s="157">
        <f t="shared" si="46"/>
        <v>2</v>
      </c>
      <c r="L116" s="157">
        <f t="shared" si="46"/>
        <v>2</v>
      </c>
      <c r="M116" s="157">
        <f t="shared" si="46"/>
        <v>0</v>
      </c>
      <c r="N116" s="157">
        <f t="shared" si="46"/>
        <v>0</v>
      </c>
      <c r="O116" s="157">
        <f t="shared" si="46"/>
        <v>0</v>
      </c>
      <c r="P116" s="157">
        <f t="shared" si="46"/>
        <v>0</v>
      </c>
      <c r="Q116" s="157">
        <f t="shared" si="47"/>
        <v>0</v>
      </c>
      <c r="R116" s="157">
        <f t="shared" si="47"/>
        <v>0</v>
      </c>
      <c r="S116" s="157">
        <f t="shared" si="47"/>
        <v>0</v>
      </c>
      <c r="T116" s="157">
        <f t="shared" si="47"/>
        <v>0</v>
      </c>
      <c r="U116" s="157">
        <f t="shared" si="47"/>
        <v>0</v>
      </c>
      <c r="V116" s="157">
        <f t="shared" si="47"/>
        <v>0</v>
      </c>
      <c r="W116" s="157">
        <f t="shared" si="47"/>
        <v>0</v>
      </c>
      <c r="X116" s="157">
        <f t="shared" si="47"/>
        <v>0</v>
      </c>
      <c r="Y116" s="157">
        <f t="shared" si="47"/>
        <v>0</v>
      </c>
      <c r="Z116" s="157">
        <f t="shared" si="47"/>
        <v>0</v>
      </c>
      <c r="AA116" s="157">
        <f t="shared" si="48"/>
        <v>0</v>
      </c>
      <c r="AB116" s="157">
        <f t="shared" si="48"/>
        <v>0</v>
      </c>
      <c r="AC116" s="157">
        <f t="shared" si="48"/>
        <v>0</v>
      </c>
      <c r="AD116" s="157">
        <f t="shared" si="48"/>
        <v>0</v>
      </c>
      <c r="AE116" s="157">
        <f t="shared" si="48"/>
        <v>0</v>
      </c>
      <c r="AF116" s="157">
        <f t="shared" si="48"/>
        <v>0</v>
      </c>
      <c r="AG116" s="157">
        <f t="shared" si="48"/>
        <v>0</v>
      </c>
      <c r="AH116" s="157">
        <f t="shared" si="48"/>
        <v>0</v>
      </c>
      <c r="AI116" s="157">
        <f t="shared" si="48"/>
        <v>0</v>
      </c>
      <c r="AJ116" s="157">
        <f t="shared" si="48"/>
        <v>0</v>
      </c>
    </row>
    <row r="117" spans="1:36" s="188" customFormat="1" ht="16.5" x14ac:dyDescent="0.25">
      <c r="A117" s="160">
        <f t="shared" si="40"/>
        <v>10.169999999999996</v>
      </c>
      <c r="B117" s="161">
        <f t="shared" ref="B117:B180" si="49">+B116+1</f>
        <v>69</v>
      </c>
      <c r="C117" s="162" t="s">
        <v>549</v>
      </c>
      <c r="D117" s="164" t="s">
        <v>364</v>
      </c>
      <c r="E117" s="157">
        <f t="shared" si="41"/>
        <v>6</v>
      </c>
      <c r="F117" s="249"/>
      <c r="G117" s="157">
        <f t="shared" si="46"/>
        <v>0</v>
      </c>
      <c r="H117" s="157">
        <f t="shared" si="46"/>
        <v>0</v>
      </c>
      <c r="I117" s="157">
        <f t="shared" si="46"/>
        <v>2</v>
      </c>
      <c r="J117" s="157">
        <f t="shared" si="46"/>
        <v>0</v>
      </c>
      <c r="K117" s="157">
        <f t="shared" si="46"/>
        <v>2</v>
      </c>
      <c r="L117" s="157">
        <f t="shared" si="46"/>
        <v>2</v>
      </c>
      <c r="M117" s="157">
        <f t="shared" si="46"/>
        <v>0</v>
      </c>
      <c r="N117" s="157">
        <f t="shared" si="46"/>
        <v>0</v>
      </c>
      <c r="O117" s="157">
        <f t="shared" si="46"/>
        <v>0</v>
      </c>
      <c r="P117" s="157">
        <f t="shared" si="46"/>
        <v>0</v>
      </c>
      <c r="Q117" s="157">
        <f t="shared" si="47"/>
        <v>0</v>
      </c>
      <c r="R117" s="157">
        <f t="shared" si="47"/>
        <v>0</v>
      </c>
      <c r="S117" s="157">
        <f t="shared" si="47"/>
        <v>0</v>
      </c>
      <c r="T117" s="157">
        <f t="shared" si="47"/>
        <v>0</v>
      </c>
      <c r="U117" s="157">
        <f t="shared" si="47"/>
        <v>0</v>
      </c>
      <c r="V117" s="157">
        <f t="shared" si="47"/>
        <v>0</v>
      </c>
      <c r="W117" s="157">
        <f t="shared" si="47"/>
        <v>0</v>
      </c>
      <c r="X117" s="157">
        <f t="shared" si="47"/>
        <v>0</v>
      </c>
      <c r="Y117" s="157">
        <f t="shared" si="47"/>
        <v>0</v>
      </c>
      <c r="Z117" s="157">
        <f t="shared" si="47"/>
        <v>0</v>
      </c>
      <c r="AA117" s="157">
        <f t="shared" si="48"/>
        <v>0</v>
      </c>
      <c r="AB117" s="157">
        <f t="shared" si="48"/>
        <v>0</v>
      </c>
      <c r="AC117" s="157">
        <f t="shared" si="48"/>
        <v>0</v>
      </c>
      <c r="AD117" s="157">
        <f t="shared" si="48"/>
        <v>0</v>
      </c>
      <c r="AE117" s="157">
        <f t="shared" si="48"/>
        <v>0</v>
      </c>
      <c r="AF117" s="157">
        <f t="shared" si="48"/>
        <v>0</v>
      </c>
      <c r="AG117" s="157">
        <f t="shared" si="48"/>
        <v>0</v>
      </c>
      <c r="AH117" s="157">
        <f t="shared" si="48"/>
        <v>0</v>
      </c>
      <c r="AI117" s="157">
        <f t="shared" si="48"/>
        <v>0</v>
      </c>
      <c r="AJ117" s="157">
        <f t="shared" si="48"/>
        <v>0</v>
      </c>
    </row>
    <row r="118" spans="1:36" s="188" customFormat="1" ht="16.5" x14ac:dyDescent="0.25">
      <c r="A118" s="160">
        <f t="shared" si="40"/>
        <v>10.179999999999996</v>
      </c>
      <c r="B118" s="161">
        <f t="shared" si="49"/>
        <v>70</v>
      </c>
      <c r="C118" s="162" t="s">
        <v>631</v>
      </c>
      <c r="D118" s="164" t="s">
        <v>364</v>
      </c>
      <c r="E118" s="157">
        <f t="shared" si="41"/>
        <v>6</v>
      </c>
      <c r="F118" s="249"/>
      <c r="G118" s="157">
        <f t="shared" si="46"/>
        <v>0</v>
      </c>
      <c r="H118" s="157">
        <f t="shared" si="46"/>
        <v>0</v>
      </c>
      <c r="I118" s="157">
        <f t="shared" si="46"/>
        <v>2</v>
      </c>
      <c r="J118" s="157">
        <f t="shared" si="46"/>
        <v>0</v>
      </c>
      <c r="K118" s="157">
        <f t="shared" si="46"/>
        <v>2</v>
      </c>
      <c r="L118" s="157">
        <f t="shared" si="46"/>
        <v>2</v>
      </c>
      <c r="M118" s="157">
        <f t="shared" si="46"/>
        <v>0</v>
      </c>
      <c r="N118" s="157">
        <f t="shared" si="46"/>
        <v>0</v>
      </c>
      <c r="O118" s="157">
        <f t="shared" si="46"/>
        <v>0</v>
      </c>
      <c r="P118" s="157">
        <f t="shared" si="46"/>
        <v>0</v>
      </c>
      <c r="Q118" s="157">
        <f t="shared" si="47"/>
        <v>0</v>
      </c>
      <c r="R118" s="157">
        <f t="shared" si="47"/>
        <v>0</v>
      </c>
      <c r="S118" s="157">
        <f t="shared" si="47"/>
        <v>0</v>
      </c>
      <c r="T118" s="157">
        <f t="shared" si="47"/>
        <v>0</v>
      </c>
      <c r="U118" s="157">
        <f t="shared" si="47"/>
        <v>0</v>
      </c>
      <c r="V118" s="157">
        <f t="shared" si="47"/>
        <v>0</v>
      </c>
      <c r="W118" s="157">
        <f t="shared" si="47"/>
        <v>0</v>
      </c>
      <c r="X118" s="157">
        <f t="shared" si="47"/>
        <v>0</v>
      </c>
      <c r="Y118" s="157">
        <f t="shared" si="47"/>
        <v>0</v>
      </c>
      <c r="Z118" s="157">
        <f t="shared" si="47"/>
        <v>0</v>
      </c>
      <c r="AA118" s="157">
        <f t="shared" si="48"/>
        <v>0</v>
      </c>
      <c r="AB118" s="157">
        <f t="shared" si="48"/>
        <v>0</v>
      </c>
      <c r="AC118" s="157">
        <f t="shared" si="48"/>
        <v>0</v>
      </c>
      <c r="AD118" s="157">
        <f t="shared" si="48"/>
        <v>0</v>
      </c>
      <c r="AE118" s="157">
        <f t="shared" si="48"/>
        <v>0</v>
      </c>
      <c r="AF118" s="157">
        <f t="shared" si="48"/>
        <v>0</v>
      </c>
      <c r="AG118" s="157">
        <f t="shared" si="48"/>
        <v>0</v>
      </c>
      <c r="AH118" s="157">
        <f t="shared" si="48"/>
        <v>0</v>
      </c>
      <c r="AI118" s="157">
        <f t="shared" si="48"/>
        <v>0</v>
      </c>
      <c r="AJ118" s="157">
        <f t="shared" si="48"/>
        <v>0</v>
      </c>
    </row>
    <row r="119" spans="1:36" ht="16.5" x14ac:dyDescent="0.25">
      <c r="A119" s="159"/>
      <c r="B119" s="161">
        <f t="shared" si="49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49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0">+A120+0.01</f>
        <v>11.01</v>
      </c>
      <c r="B121" s="153">
        <f t="shared" si="49"/>
        <v>73</v>
      </c>
      <c r="C121" s="158" t="s">
        <v>415</v>
      </c>
      <c r="D121" s="156" t="s">
        <v>146</v>
      </c>
      <c r="E121" s="157">
        <f t="shared" ref="E121:E131" si="51">+SUM(G121:AJ121)</f>
        <v>42</v>
      </c>
      <c r="F121" s="249"/>
      <c r="G121" s="157">
        <f t="shared" ref="G121:P131" si="52">+HLOOKUP("RI",ARMADO_RP,$B121,0)*G$15+HLOOKUP("RV",ARMADO_RP,$B121,0)*G$16+HLOOKUP("RIY",ARMADO_RP,$B121,0)*G$17+HLOOKUP("RVY",ARMADO_RP,$B121,0)*G$18</f>
        <v>0</v>
      </c>
      <c r="H121" s="157">
        <f t="shared" si="52"/>
        <v>14</v>
      </c>
      <c r="I121" s="157">
        <f t="shared" si="52"/>
        <v>14</v>
      </c>
      <c r="J121" s="157">
        <f t="shared" si="52"/>
        <v>14</v>
      </c>
      <c r="K121" s="157">
        <f t="shared" si="52"/>
        <v>0</v>
      </c>
      <c r="L121" s="157">
        <f t="shared" si="52"/>
        <v>0</v>
      </c>
      <c r="M121" s="157">
        <f t="shared" si="52"/>
        <v>0</v>
      </c>
      <c r="N121" s="157">
        <f t="shared" si="52"/>
        <v>0</v>
      </c>
      <c r="O121" s="157">
        <f t="shared" si="52"/>
        <v>0</v>
      </c>
      <c r="P121" s="157">
        <f t="shared" si="52"/>
        <v>0</v>
      </c>
      <c r="Q121" s="157">
        <f t="shared" ref="Q121:Z131" si="53">+HLOOKUP("RI",ARMADO_RP,$B121,0)*Q$15+HLOOKUP("RV",ARMADO_RP,$B121,0)*Q$16+HLOOKUP("RIY",ARMADO_RP,$B121,0)*Q$17+HLOOKUP("RVY",ARMADO_RP,$B121,0)*Q$18</f>
        <v>0</v>
      </c>
      <c r="R121" s="157">
        <f t="shared" si="53"/>
        <v>0</v>
      </c>
      <c r="S121" s="157">
        <f t="shared" si="53"/>
        <v>0</v>
      </c>
      <c r="T121" s="157">
        <f t="shared" si="53"/>
        <v>0</v>
      </c>
      <c r="U121" s="157">
        <f t="shared" si="53"/>
        <v>0</v>
      </c>
      <c r="V121" s="157">
        <f t="shared" si="53"/>
        <v>0</v>
      </c>
      <c r="W121" s="157">
        <f t="shared" si="53"/>
        <v>0</v>
      </c>
      <c r="X121" s="157">
        <f t="shared" si="53"/>
        <v>0</v>
      </c>
      <c r="Y121" s="157">
        <f t="shared" si="53"/>
        <v>0</v>
      </c>
      <c r="Z121" s="157">
        <f t="shared" si="53"/>
        <v>0</v>
      </c>
      <c r="AA121" s="157">
        <f t="shared" ref="AA121:AJ131" si="54">+HLOOKUP("RI",ARMADO_RP,$B121,0)*AA$15+HLOOKUP("RV",ARMADO_RP,$B121,0)*AA$16+HLOOKUP("RIY",ARMADO_RP,$B121,0)*AA$17+HLOOKUP("RVY",ARMADO_RP,$B121,0)*AA$18</f>
        <v>0</v>
      </c>
      <c r="AB121" s="157">
        <f t="shared" si="54"/>
        <v>0</v>
      </c>
      <c r="AC121" s="157">
        <f t="shared" si="54"/>
        <v>0</v>
      </c>
      <c r="AD121" s="157">
        <f t="shared" si="54"/>
        <v>0</v>
      </c>
      <c r="AE121" s="157">
        <f t="shared" si="54"/>
        <v>0</v>
      </c>
      <c r="AF121" s="157">
        <f t="shared" si="54"/>
        <v>0</v>
      </c>
      <c r="AG121" s="157">
        <f t="shared" si="54"/>
        <v>0</v>
      </c>
      <c r="AH121" s="157">
        <f t="shared" si="54"/>
        <v>0</v>
      </c>
      <c r="AI121" s="157">
        <f t="shared" si="54"/>
        <v>0</v>
      </c>
      <c r="AJ121" s="157">
        <f t="shared" si="54"/>
        <v>0</v>
      </c>
    </row>
    <row r="122" spans="1:36" ht="16.5" x14ac:dyDescent="0.25">
      <c r="A122" s="157">
        <f t="shared" si="50"/>
        <v>11.02</v>
      </c>
      <c r="B122" s="153">
        <f t="shared" si="49"/>
        <v>74</v>
      </c>
      <c r="C122" s="158" t="s">
        <v>416</v>
      </c>
      <c r="D122" s="156" t="s">
        <v>364</v>
      </c>
      <c r="E122" s="157">
        <f t="shared" si="51"/>
        <v>3</v>
      </c>
      <c r="F122" s="249"/>
      <c r="G122" s="157">
        <f t="shared" si="52"/>
        <v>0</v>
      </c>
      <c r="H122" s="157">
        <f t="shared" si="52"/>
        <v>1</v>
      </c>
      <c r="I122" s="157">
        <f t="shared" si="52"/>
        <v>1</v>
      </c>
      <c r="J122" s="157">
        <f t="shared" si="52"/>
        <v>1</v>
      </c>
      <c r="K122" s="157">
        <f t="shared" si="52"/>
        <v>0</v>
      </c>
      <c r="L122" s="157">
        <f t="shared" si="52"/>
        <v>0</v>
      </c>
      <c r="M122" s="157">
        <f t="shared" si="52"/>
        <v>0</v>
      </c>
      <c r="N122" s="157">
        <f t="shared" si="52"/>
        <v>0</v>
      </c>
      <c r="O122" s="157">
        <f t="shared" si="52"/>
        <v>0</v>
      </c>
      <c r="P122" s="157">
        <f t="shared" si="52"/>
        <v>0</v>
      </c>
      <c r="Q122" s="157">
        <f t="shared" si="53"/>
        <v>0</v>
      </c>
      <c r="R122" s="157">
        <f t="shared" si="53"/>
        <v>0</v>
      </c>
      <c r="S122" s="157">
        <f t="shared" si="53"/>
        <v>0</v>
      </c>
      <c r="T122" s="157">
        <f t="shared" si="53"/>
        <v>0</v>
      </c>
      <c r="U122" s="157">
        <f t="shared" si="53"/>
        <v>0</v>
      </c>
      <c r="V122" s="157">
        <f t="shared" si="53"/>
        <v>0</v>
      </c>
      <c r="W122" s="157">
        <f t="shared" si="53"/>
        <v>0</v>
      </c>
      <c r="X122" s="157">
        <f t="shared" si="53"/>
        <v>0</v>
      </c>
      <c r="Y122" s="157">
        <f t="shared" si="53"/>
        <v>0</v>
      </c>
      <c r="Z122" s="157">
        <f t="shared" si="53"/>
        <v>0</v>
      </c>
      <c r="AA122" s="157">
        <f t="shared" si="54"/>
        <v>0</v>
      </c>
      <c r="AB122" s="157">
        <f t="shared" si="54"/>
        <v>0</v>
      </c>
      <c r="AC122" s="157">
        <f t="shared" si="54"/>
        <v>0</v>
      </c>
      <c r="AD122" s="157">
        <f t="shared" si="54"/>
        <v>0</v>
      </c>
      <c r="AE122" s="157">
        <f t="shared" si="54"/>
        <v>0</v>
      </c>
      <c r="AF122" s="157">
        <f t="shared" si="54"/>
        <v>0</v>
      </c>
      <c r="AG122" s="157">
        <f t="shared" si="54"/>
        <v>0</v>
      </c>
      <c r="AH122" s="157">
        <f t="shared" si="54"/>
        <v>0</v>
      </c>
      <c r="AI122" s="157">
        <f t="shared" si="54"/>
        <v>0</v>
      </c>
      <c r="AJ122" s="157">
        <f t="shared" si="54"/>
        <v>0</v>
      </c>
    </row>
    <row r="123" spans="1:36" ht="16.5" x14ac:dyDescent="0.25">
      <c r="A123" s="157">
        <f t="shared" si="50"/>
        <v>11.03</v>
      </c>
      <c r="B123" s="153">
        <f t="shared" si="49"/>
        <v>75</v>
      </c>
      <c r="C123" s="158" t="s">
        <v>417</v>
      </c>
      <c r="D123" s="156" t="s">
        <v>364</v>
      </c>
      <c r="E123" s="157">
        <f t="shared" si="51"/>
        <v>12</v>
      </c>
      <c r="F123" s="249"/>
      <c r="G123" s="157">
        <f t="shared" si="52"/>
        <v>0</v>
      </c>
      <c r="H123" s="157">
        <f t="shared" si="52"/>
        <v>4</v>
      </c>
      <c r="I123" s="157">
        <f t="shared" si="52"/>
        <v>4</v>
      </c>
      <c r="J123" s="157">
        <f t="shared" si="52"/>
        <v>4</v>
      </c>
      <c r="K123" s="157">
        <f t="shared" si="52"/>
        <v>0</v>
      </c>
      <c r="L123" s="157">
        <f t="shared" si="52"/>
        <v>0</v>
      </c>
      <c r="M123" s="157">
        <f t="shared" si="52"/>
        <v>0</v>
      </c>
      <c r="N123" s="157">
        <f t="shared" si="52"/>
        <v>0</v>
      </c>
      <c r="O123" s="157">
        <f t="shared" si="52"/>
        <v>0</v>
      </c>
      <c r="P123" s="157">
        <f t="shared" si="52"/>
        <v>0</v>
      </c>
      <c r="Q123" s="157">
        <f t="shared" si="53"/>
        <v>0</v>
      </c>
      <c r="R123" s="157">
        <f t="shared" si="53"/>
        <v>0</v>
      </c>
      <c r="S123" s="157">
        <f t="shared" si="53"/>
        <v>0</v>
      </c>
      <c r="T123" s="157">
        <f t="shared" si="53"/>
        <v>0</v>
      </c>
      <c r="U123" s="157">
        <f t="shared" si="53"/>
        <v>0</v>
      </c>
      <c r="V123" s="157">
        <f t="shared" si="53"/>
        <v>0</v>
      </c>
      <c r="W123" s="157">
        <f t="shared" si="53"/>
        <v>0</v>
      </c>
      <c r="X123" s="157">
        <f t="shared" si="53"/>
        <v>0</v>
      </c>
      <c r="Y123" s="157">
        <f t="shared" si="53"/>
        <v>0</v>
      </c>
      <c r="Z123" s="157">
        <f t="shared" si="53"/>
        <v>0</v>
      </c>
      <c r="AA123" s="157">
        <f t="shared" si="54"/>
        <v>0</v>
      </c>
      <c r="AB123" s="157">
        <f t="shared" si="54"/>
        <v>0</v>
      </c>
      <c r="AC123" s="157">
        <f t="shared" si="54"/>
        <v>0</v>
      </c>
      <c r="AD123" s="157">
        <f t="shared" si="54"/>
        <v>0</v>
      </c>
      <c r="AE123" s="157">
        <f t="shared" si="54"/>
        <v>0</v>
      </c>
      <c r="AF123" s="157">
        <f t="shared" si="54"/>
        <v>0</v>
      </c>
      <c r="AG123" s="157">
        <f t="shared" si="54"/>
        <v>0</v>
      </c>
      <c r="AH123" s="157">
        <f t="shared" si="54"/>
        <v>0</v>
      </c>
      <c r="AI123" s="157">
        <f t="shared" si="54"/>
        <v>0</v>
      </c>
      <c r="AJ123" s="157">
        <f t="shared" si="54"/>
        <v>0</v>
      </c>
    </row>
    <row r="124" spans="1:36" ht="16.5" x14ac:dyDescent="0.25">
      <c r="A124" s="157">
        <f t="shared" si="50"/>
        <v>11.04</v>
      </c>
      <c r="B124" s="153">
        <f t="shared" si="49"/>
        <v>76</v>
      </c>
      <c r="C124" s="158" t="s">
        <v>418</v>
      </c>
      <c r="D124" s="156" t="s">
        <v>146</v>
      </c>
      <c r="E124" s="157">
        <f t="shared" si="51"/>
        <v>4.5</v>
      </c>
      <c r="F124" s="249"/>
      <c r="G124" s="157">
        <f t="shared" si="52"/>
        <v>0</v>
      </c>
      <c r="H124" s="157">
        <f t="shared" si="52"/>
        <v>1.5</v>
      </c>
      <c r="I124" s="157">
        <f t="shared" si="52"/>
        <v>1.5</v>
      </c>
      <c r="J124" s="157">
        <f t="shared" si="52"/>
        <v>1.5</v>
      </c>
      <c r="K124" s="157">
        <f t="shared" si="52"/>
        <v>0</v>
      </c>
      <c r="L124" s="157">
        <f t="shared" si="52"/>
        <v>0</v>
      </c>
      <c r="M124" s="157">
        <f t="shared" si="52"/>
        <v>0</v>
      </c>
      <c r="N124" s="157">
        <f t="shared" si="52"/>
        <v>0</v>
      </c>
      <c r="O124" s="157">
        <f t="shared" si="52"/>
        <v>0</v>
      </c>
      <c r="P124" s="157">
        <f t="shared" si="52"/>
        <v>0</v>
      </c>
      <c r="Q124" s="157">
        <f t="shared" si="53"/>
        <v>0</v>
      </c>
      <c r="R124" s="157">
        <f t="shared" si="53"/>
        <v>0</v>
      </c>
      <c r="S124" s="157">
        <f t="shared" si="53"/>
        <v>0</v>
      </c>
      <c r="T124" s="157">
        <f t="shared" si="53"/>
        <v>0</v>
      </c>
      <c r="U124" s="157">
        <f t="shared" si="53"/>
        <v>0</v>
      </c>
      <c r="V124" s="157">
        <f t="shared" si="53"/>
        <v>0</v>
      </c>
      <c r="W124" s="157">
        <f t="shared" si="53"/>
        <v>0</v>
      </c>
      <c r="X124" s="157">
        <f t="shared" si="53"/>
        <v>0</v>
      </c>
      <c r="Y124" s="157">
        <f t="shared" si="53"/>
        <v>0</v>
      </c>
      <c r="Z124" s="157">
        <f t="shared" si="53"/>
        <v>0</v>
      </c>
      <c r="AA124" s="157">
        <f t="shared" si="54"/>
        <v>0</v>
      </c>
      <c r="AB124" s="157">
        <f t="shared" si="54"/>
        <v>0</v>
      </c>
      <c r="AC124" s="157">
        <f t="shared" si="54"/>
        <v>0</v>
      </c>
      <c r="AD124" s="157">
        <f t="shared" si="54"/>
        <v>0</v>
      </c>
      <c r="AE124" s="157">
        <f t="shared" si="54"/>
        <v>0</v>
      </c>
      <c r="AF124" s="157">
        <f t="shared" si="54"/>
        <v>0</v>
      </c>
      <c r="AG124" s="157">
        <f t="shared" si="54"/>
        <v>0</v>
      </c>
      <c r="AH124" s="157">
        <f t="shared" si="54"/>
        <v>0</v>
      </c>
      <c r="AI124" s="157">
        <f t="shared" si="54"/>
        <v>0</v>
      </c>
      <c r="AJ124" s="157">
        <f t="shared" si="54"/>
        <v>0</v>
      </c>
    </row>
    <row r="125" spans="1:36" ht="16.5" x14ac:dyDescent="0.25">
      <c r="A125" s="157">
        <f t="shared" si="50"/>
        <v>11.049999999999999</v>
      </c>
      <c r="B125" s="153">
        <f t="shared" si="49"/>
        <v>77</v>
      </c>
      <c r="C125" s="158" t="s">
        <v>419</v>
      </c>
      <c r="D125" s="156" t="s">
        <v>364</v>
      </c>
      <c r="E125" s="157">
        <f t="shared" si="51"/>
        <v>3</v>
      </c>
      <c r="F125" s="249"/>
      <c r="G125" s="157">
        <f t="shared" si="52"/>
        <v>0</v>
      </c>
      <c r="H125" s="157">
        <f t="shared" si="52"/>
        <v>1</v>
      </c>
      <c r="I125" s="157">
        <f t="shared" si="52"/>
        <v>1</v>
      </c>
      <c r="J125" s="157">
        <f t="shared" si="52"/>
        <v>1</v>
      </c>
      <c r="K125" s="157">
        <f t="shared" si="52"/>
        <v>0</v>
      </c>
      <c r="L125" s="157">
        <f t="shared" si="52"/>
        <v>0</v>
      </c>
      <c r="M125" s="157">
        <f t="shared" si="52"/>
        <v>0</v>
      </c>
      <c r="N125" s="157">
        <f t="shared" si="52"/>
        <v>0</v>
      </c>
      <c r="O125" s="157">
        <f t="shared" si="52"/>
        <v>0</v>
      </c>
      <c r="P125" s="157">
        <f t="shared" si="52"/>
        <v>0</v>
      </c>
      <c r="Q125" s="157">
        <f t="shared" si="53"/>
        <v>0</v>
      </c>
      <c r="R125" s="157">
        <f t="shared" si="53"/>
        <v>0</v>
      </c>
      <c r="S125" s="157">
        <f t="shared" si="53"/>
        <v>0</v>
      </c>
      <c r="T125" s="157">
        <f t="shared" si="53"/>
        <v>0</v>
      </c>
      <c r="U125" s="157">
        <f t="shared" si="53"/>
        <v>0</v>
      </c>
      <c r="V125" s="157">
        <f t="shared" si="53"/>
        <v>0</v>
      </c>
      <c r="W125" s="157">
        <f t="shared" si="53"/>
        <v>0</v>
      </c>
      <c r="X125" s="157">
        <f t="shared" si="53"/>
        <v>0</v>
      </c>
      <c r="Y125" s="157">
        <f t="shared" si="53"/>
        <v>0</v>
      </c>
      <c r="Z125" s="157">
        <f t="shared" si="53"/>
        <v>0</v>
      </c>
      <c r="AA125" s="157">
        <f t="shared" si="54"/>
        <v>0</v>
      </c>
      <c r="AB125" s="157">
        <f t="shared" si="54"/>
        <v>0</v>
      </c>
      <c r="AC125" s="157">
        <f t="shared" si="54"/>
        <v>0</v>
      </c>
      <c r="AD125" s="157">
        <f t="shared" si="54"/>
        <v>0</v>
      </c>
      <c r="AE125" s="157">
        <f t="shared" si="54"/>
        <v>0</v>
      </c>
      <c r="AF125" s="157">
        <f t="shared" si="54"/>
        <v>0</v>
      </c>
      <c r="AG125" s="157">
        <f t="shared" si="54"/>
        <v>0</v>
      </c>
      <c r="AH125" s="157">
        <f t="shared" si="54"/>
        <v>0</v>
      </c>
      <c r="AI125" s="157">
        <f t="shared" si="54"/>
        <v>0</v>
      </c>
      <c r="AJ125" s="157">
        <f t="shared" si="54"/>
        <v>0</v>
      </c>
    </row>
    <row r="126" spans="1:36" ht="16.5" x14ac:dyDescent="0.25">
      <c r="A126" s="157">
        <f t="shared" si="50"/>
        <v>11.059999999999999</v>
      </c>
      <c r="B126" s="153">
        <f t="shared" si="49"/>
        <v>78</v>
      </c>
      <c r="C126" s="158" t="s">
        <v>420</v>
      </c>
      <c r="D126" s="156" t="s">
        <v>364</v>
      </c>
      <c r="E126" s="157">
        <f t="shared" si="51"/>
        <v>3</v>
      </c>
      <c r="F126" s="249"/>
      <c r="G126" s="157">
        <f t="shared" si="52"/>
        <v>0</v>
      </c>
      <c r="H126" s="157">
        <f t="shared" si="52"/>
        <v>1</v>
      </c>
      <c r="I126" s="157">
        <f t="shared" si="52"/>
        <v>1</v>
      </c>
      <c r="J126" s="157">
        <f t="shared" si="52"/>
        <v>1</v>
      </c>
      <c r="K126" s="157">
        <f t="shared" si="52"/>
        <v>0</v>
      </c>
      <c r="L126" s="157">
        <f t="shared" si="52"/>
        <v>0</v>
      </c>
      <c r="M126" s="157">
        <f t="shared" si="52"/>
        <v>0</v>
      </c>
      <c r="N126" s="157">
        <f t="shared" si="52"/>
        <v>0</v>
      </c>
      <c r="O126" s="157">
        <f t="shared" si="52"/>
        <v>0</v>
      </c>
      <c r="P126" s="157">
        <f t="shared" si="52"/>
        <v>0</v>
      </c>
      <c r="Q126" s="157">
        <f t="shared" si="53"/>
        <v>0</v>
      </c>
      <c r="R126" s="157">
        <f t="shared" si="53"/>
        <v>0</v>
      </c>
      <c r="S126" s="157">
        <f t="shared" si="53"/>
        <v>0</v>
      </c>
      <c r="T126" s="157">
        <f t="shared" si="53"/>
        <v>0</v>
      </c>
      <c r="U126" s="157">
        <f t="shared" si="53"/>
        <v>0</v>
      </c>
      <c r="V126" s="157">
        <f t="shared" si="53"/>
        <v>0</v>
      </c>
      <c r="W126" s="157">
        <f t="shared" si="53"/>
        <v>0</v>
      </c>
      <c r="X126" s="157">
        <f t="shared" si="53"/>
        <v>0</v>
      </c>
      <c r="Y126" s="157">
        <f t="shared" si="53"/>
        <v>0</v>
      </c>
      <c r="Z126" s="157">
        <f t="shared" si="53"/>
        <v>0</v>
      </c>
      <c r="AA126" s="157">
        <f t="shared" si="54"/>
        <v>0</v>
      </c>
      <c r="AB126" s="157">
        <f t="shared" si="54"/>
        <v>0</v>
      </c>
      <c r="AC126" s="157">
        <f t="shared" si="54"/>
        <v>0</v>
      </c>
      <c r="AD126" s="157">
        <f t="shared" si="54"/>
        <v>0</v>
      </c>
      <c r="AE126" s="157">
        <f t="shared" si="54"/>
        <v>0</v>
      </c>
      <c r="AF126" s="157">
        <f t="shared" si="54"/>
        <v>0</v>
      </c>
      <c r="AG126" s="157">
        <f t="shared" si="54"/>
        <v>0</v>
      </c>
      <c r="AH126" s="157">
        <f t="shared" si="54"/>
        <v>0</v>
      </c>
      <c r="AI126" s="157">
        <f t="shared" si="54"/>
        <v>0</v>
      </c>
      <c r="AJ126" s="157">
        <f t="shared" si="54"/>
        <v>0</v>
      </c>
    </row>
    <row r="127" spans="1:36" ht="16.5" x14ac:dyDescent="0.25">
      <c r="A127" s="157">
        <f t="shared" si="50"/>
        <v>11.069999999999999</v>
      </c>
      <c r="B127" s="153">
        <f t="shared" si="49"/>
        <v>79</v>
      </c>
      <c r="C127" s="158" t="s">
        <v>421</v>
      </c>
      <c r="D127" s="156" t="s">
        <v>364</v>
      </c>
      <c r="E127" s="157">
        <f t="shared" si="51"/>
        <v>3</v>
      </c>
      <c r="F127" s="249"/>
      <c r="G127" s="157">
        <f t="shared" si="52"/>
        <v>0</v>
      </c>
      <c r="H127" s="157">
        <f t="shared" si="52"/>
        <v>1</v>
      </c>
      <c r="I127" s="157">
        <f t="shared" si="52"/>
        <v>1</v>
      </c>
      <c r="J127" s="157">
        <f t="shared" si="52"/>
        <v>1</v>
      </c>
      <c r="K127" s="157">
        <f t="shared" si="52"/>
        <v>0</v>
      </c>
      <c r="L127" s="157">
        <f t="shared" si="52"/>
        <v>0</v>
      </c>
      <c r="M127" s="157">
        <f t="shared" si="52"/>
        <v>0</v>
      </c>
      <c r="N127" s="157">
        <f t="shared" si="52"/>
        <v>0</v>
      </c>
      <c r="O127" s="157">
        <f t="shared" si="52"/>
        <v>0</v>
      </c>
      <c r="P127" s="157">
        <f t="shared" si="52"/>
        <v>0</v>
      </c>
      <c r="Q127" s="157">
        <f t="shared" si="53"/>
        <v>0</v>
      </c>
      <c r="R127" s="157">
        <f t="shared" si="53"/>
        <v>0</v>
      </c>
      <c r="S127" s="157">
        <f t="shared" si="53"/>
        <v>0</v>
      </c>
      <c r="T127" s="157">
        <f t="shared" si="53"/>
        <v>0</v>
      </c>
      <c r="U127" s="157">
        <f t="shared" si="53"/>
        <v>0</v>
      </c>
      <c r="V127" s="157">
        <f t="shared" si="53"/>
        <v>0</v>
      </c>
      <c r="W127" s="157">
        <f t="shared" si="53"/>
        <v>0</v>
      </c>
      <c r="X127" s="157">
        <f t="shared" si="53"/>
        <v>0</v>
      </c>
      <c r="Y127" s="157">
        <f t="shared" si="53"/>
        <v>0</v>
      </c>
      <c r="Z127" s="157">
        <f t="shared" si="53"/>
        <v>0</v>
      </c>
      <c r="AA127" s="157">
        <f t="shared" si="54"/>
        <v>0</v>
      </c>
      <c r="AB127" s="157">
        <f t="shared" si="54"/>
        <v>0</v>
      </c>
      <c r="AC127" s="157">
        <f t="shared" si="54"/>
        <v>0</v>
      </c>
      <c r="AD127" s="157">
        <f t="shared" si="54"/>
        <v>0</v>
      </c>
      <c r="AE127" s="157">
        <f t="shared" si="54"/>
        <v>0</v>
      </c>
      <c r="AF127" s="157">
        <f t="shared" si="54"/>
        <v>0</v>
      </c>
      <c r="AG127" s="157">
        <f t="shared" si="54"/>
        <v>0</v>
      </c>
      <c r="AH127" s="157">
        <f t="shared" si="54"/>
        <v>0</v>
      </c>
      <c r="AI127" s="157">
        <f t="shared" si="54"/>
        <v>0</v>
      </c>
      <c r="AJ127" s="157">
        <f t="shared" si="54"/>
        <v>0</v>
      </c>
    </row>
    <row r="128" spans="1:36" ht="16.5" x14ac:dyDescent="0.25">
      <c r="A128" s="157">
        <f t="shared" si="50"/>
        <v>11.079999999999998</v>
      </c>
      <c r="B128" s="153">
        <f t="shared" si="49"/>
        <v>80</v>
      </c>
      <c r="C128" s="158" t="s">
        <v>422</v>
      </c>
      <c r="D128" s="156" t="s">
        <v>364</v>
      </c>
      <c r="E128" s="157">
        <f t="shared" si="51"/>
        <v>3</v>
      </c>
      <c r="F128" s="249"/>
      <c r="G128" s="157">
        <f t="shared" si="52"/>
        <v>0</v>
      </c>
      <c r="H128" s="157">
        <f t="shared" si="52"/>
        <v>1</v>
      </c>
      <c r="I128" s="157">
        <f t="shared" si="52"/>
        <v>1</v>
      </c>
      <c r="J128" s="157">
        <f t="shared" si="52"/>
        <v>1</v>
      </c>
      <c r="K128" s="157">
        <f t="shared" si="52"/>
        <v>0</v>
      </c>
      <c r="L128" s="157">
        <f t="shared" si="52"/>
        <v>0</v>
      </c>
      <c r="M128" s="157">
        <f t="shared" si="52"/>
        <v>0</v>
      </c>
      <c r="N128" s="157">
        <f t="shared" si="52"/>
        <v>0</v>
      </c>
      <c r="O128" s="157">
        <f t="shared" si="52"/>
        <v>0</v>
      </c>
      <c r="P128" s="157">
        <f t="shared" si="52"/>
        <v>0</v>
      </c>
      <c r="Q128" s="157">
        <f t="shared" si="53"/>
        <v>0</v>
      </c>
      <c r="R128" s="157">
        <f t="shared" si="53"/>
        <v>0</v>
      </c>
      <c r="S128" s="157">
        <f t="shared" si="53"/>
        <v>0</v>
      </c>
      <c r="T128" s="157">
        <f t="shared" si="53"/>
        <v>0</v>
      </c>
      <c r="U128" s="157">
        <f t="shared" si="53"/>
        <v>0</v>
      </c>
      <c r="V128" s="157">
        <f t="shared" si="53"/>
        <v>0</v>
      </c>
      <c r="W128" s="157">
        <f t="shared" si="53"/>
        <v>0</v>
      </c>
      <c r="X128" s="157">
        <f t="shared" si="53"/>
        <v>0</v>
      </c>
      <c r="Y128" s="157">
        <f t="shared" si="53"/>
        <v>0</v>
      </c>
      <c r="Z128" s="157">
        <f t="shared" si="53"/>
        <v>0</v>
      </c>
      <c r="AA128" s="157">
        <f t="shared" si="54"/>
        <v>0</v>
      </c>
      <c r="AB128" s="157">
        <f t="shared" si="54"/>
        <v>0</v>
      </c>
      <c r="AC128" s="157">
        <f t="shared" si="54"/>
        <v>0</v>
      </c>
      <c r="AD128" s="157">
        <f t="shared" si="54"/>
        <v>0</v>
      </c>
      <c r="AE128" s="157">
        <f t="shared" si="54"/>
        <v>0</v>
      </c>
      <c r="AF128" s="157">
        <f t="shared" si="54"/>
        <v>0</v>
      </c>
      <c r="AG128" s="157">
        <f t="shared" si="54"/>
        <v>0</v>
      </c>
      <c r="AH128" s="157">
        <f t="shared" si="54"/>
        <v>0</v>
      </c>
      <c r="AI128" s="157">
        <f t="shared" si="54"/>
        <v>0</v>
      </c>
      <c r="AJ128" s="157">
        <f t="shared" si="54"/>
        <v>0</v>
      </c>
    </row>
    <row r="129" spans="1:36" ht="16.5" x14ac:dyDescent="0.25">
      <c r="A129" s="157">
        <f t="shared" si="50"/>
        <v>11.089999999999998</v>
      </c>
      <c r="B129" s="153">
        <f t="shared" si="49"/>
        <v>81</v>
      </c>
      <c r="C129" s="158" t="s">
        <v>423</v>
      </c>
      <c r="D129" s="156" t="s">
        <v>364</v>
      </c>
      <c r="E129" s="157">
        <f t="shared" si="51"/>
        <v>3</v>
      </c>
      <c r="F129" s="249"/>
      <c r="G129" s="157">
        <f t="shared" si="52"/>
        <v>0</v>
      </c>
      <c r="H129" s="157">
        <f t="shared" si="52"/>
        <v>1</v>
      </c>
      <c r="I129" s="157">
        <f t="shared" si="52"/>
        <v>1</v>
      </c>
      <c r="J129" s="157">
        <f t="shared" si="52"/>
        <v>1</v>
      </c>
      <c r="K129" s="157">
        <f t="shared" si="52"/>
        <v>0</v>
      </c>
      <c r="L129" s="157">
        <f t="shared" si="52"/>
        <v>0</v>
      </c>
      <c r="M129" s="157">
        <f t="shared" si="52"/>
        <v>0</v>
      </c>
      <c r="N129" s="157">
        <f t="shared" si="52"/>
        <v>0</v>
      </c>
      <c r="O129" s="157">
        <f t="shared" si="52"/>
        <v>0</v>
      </c>
      <c r="P129" s="157">
        <f t="shared" si="52"/>
        <v>0</v>
      </c>
      <c r="Q129" s="157">
        <f t="shared" si="53"/>
        <v>0</v>
      </c>
      <c r="R129" s="157">
        <f t="shared" si="53"/>
        <v>0</v>
      </c>
      <c r="S129" s="157">
        <f t="shared" si="53"/>
        <v>0</v>
      </c>
      <c r="T129" s="157">
        <f t="shared" si="53"/>
        <v>0</v>
      </c>
      <c r="U129" s="157">
        <f t="shared" si="53"/>
        <v>0</v>
      </c>
      <c r="V129" s="157">
        <f t="shared" si="53"/>
        <v>0</v>
      </c>
      <c r="W129" s="157">
        <f t="shared" si="53"/>
        <v>0</v>
      </c>
      <c r="X129" s="157">
        <f t="shared" si="53"/>
        <v>0</v>
      </c>
      <c r="Y129" s="157">
        <f t="shared" si="53"/>
        <v>0</v>
      </c>
      <c r="Z129" s="157">
        <f t="shared" si="53"/>
        <v>0</v>
      </c>
      <c r="AA129" s="157">
        <f t="shared" si="54"/>
        <v>0</v>
      </c>
      <c r="AB129" s="157">
        <f t="shared" si="54"/>
        <v>0</v>
      </c>
      <c r="AC129" s="157">
        <f t="shared" si="54"/>
        <v>0</v>
      </c>
      <c r="AD129" s="157">
        <f t="shared" si="54"/>
        <v>0</v>
      </c>
      <c r="AE129" s="157">
        <f t="shared" si="54"/>
        <v>0</v>
      </c>
      <c r="AF129" s="157">
        <f t="shared" si="54"/>
        <v>0</v>
      </c>
      <c r="AG129" s="157">
        <f t="shared" si="54"/>
        <v>0</v>
      </c>
      <c r="AH129" s="157">
        <f t="shared" si="54"/>
        <v>0</v>
      </c>
      <c r="AI129" s="157">
        <f t="shared" si="54"/>
        <v>0</v>
      </c>
      <c r="AJ129" s="157">
        <f t="shared" si="54"/>
        <v>0</v>
      </c>
    </row>
    <row r="130" spans="1:36" ht="16.5" x14ac:dyDescent="0.25">
      <c r="A130" s="157">
        <f t="shared" si="50"/>
        <v>11.099999999999998</v>
      </c>
      <c r="B130" s="153">
        <f t="shared" si="49"/>
        <v>82</v>
      </c>
      <c r="C130" s="155" t="s">
        <v>424</v>
      </c>
      <c r="D130" s="156" t="s">
        <v>364</v>
      </c>
      <c r="E130" s="157">
        <f t="shared" si="51"/>
        <v>0</v>
      </c>
      <c r="F130" s="249"/>
      <c r="G130" s="157">
        <f t="shared" si="52"/>
        <v>0</v>
      </c>
      <c r="H130" s="157">
        <f t="shared" si="52"/>
        <v>0</v>
      </c>
      <c r="I130" s="157">
        <f t="shared" si="52"/>
        <v>0</v>
      </c>
      <c r="J130" s="157">
        <f t="shared" si="52"/>
        <v>0</v>
      </c>
      <c r="K130" s="157">
        <f t="shared" si="52"/>
        <v>0</v>
      </c>
      <c r="L130" s="157">
        <f t="shared" si="52"/>
        <v>0</v>
      </c>
      <c r="M130" s="157">
        <f t="shared" si="52"/>
        <v>0</v>
      </c>
      <c r="N130" s="157">
        <f t="shared" si="52"/>
        <v>0</v>
      </c>
      <c r="O130" s="157">
        <f t="shared" si="52"/>
        <v>0</v>
      </c>
      <c r="P130" s="157">
        <f t="shared" si="52"/>
        <v>0</v>
      </c>
      <c r="Q130" s="157">
        <f t="shared" si="53"/>
        <v>0</v>
      </c>
      <c r="R130" s="157">
        <f t="shared" si="53"/>
        <v>0</v>
      </c>
      <c r="S130" s="157">
        <f t="shared" si="53"/>
        <v>0</v>
      </c>
      <c r="T130" s="157">
        <f t="shared" si="53"/>
        <v>0</v>
      </c>
      <c r="U130" s="157">
        <f t="shared" si="53"/>
        <v>0</v>
      </c>
      <c r="V130" s="157">
        <f t="shared" si="53"/>
        <v>0</v>
      </c>
      <c r="W130" s="157">
        <f t="shared" si="53"/>
        <v>0</v>
      </c>
      <c r="X130" s="157">
        <f t="shared" si="53"/>
        <v>0</v>
      </c>
      <c r="Y130" s="157">
        <f t="shared" si="53"/>
        <v>0</v>
      </c>
      <c r="Z130" s="157">
        <f t="shared" si="53"/>
        <v>0</v>
      </c>
      <c r="AA130" s="157">
        <f t="shared" si="54"/>
        <v>0</v>
      </c>
      <c r="AB130" s="157">
        <f t="shared" si="54"/>
        <v>0</v>
      </c>
      <c r="AC130" s="157">
        <f t="shared" si="54"/>
        <v>0</v>
      </c>
      <c r="AD130" s="157">
        <f t="shared" si="54"/>
        <v>0</v>
      </c>
      <c r="AE130" s="157">
        <f t="shared" si="54"/>
        <v>0</v>
      </c>
      <c r="AF130" s="157">
        <f t="shared" si="54"/>
        <v>0</v>
      </c>
      <c r="AG130" s="157">
        <f t="shared" si="54"/>
        <v>0</v>
      </c>
      <c r="AH130" s="157">
        <f t="shared" si="54"/>
        <v>0</v>
      </c>
      <c r="AI130" s="157">
        <f t="shared" si="54"/>
        <v>0</v>
      </c>
      <c r="AJ130" s="157">
        <f t="shared" si="54"/>
        <v>0</v>
      </c>
    </row>
    <row r="131" spans="1:36" ht="16.5" x14ac:dyDescent="0.25">
      <c r="A131" s="157">
        <f t="shared" si="50"/>
        <v>11.109999999999998</v>
      </c>
      <c r="B131" s="153">
        <f t="shared" si="49"/>
        <v>83</v>
      </c>
      <c r="C131" s="158" t="s">
        <v>425</v>
      </c>
      <c r="D131" s="165" t="s">
        <v>364</v>
      </c>
      <c r="E131" s="157">
        <f t="shared" si="51"/>
        <v>3</v>
      </c>
      <c r="F131" s="250"/>
      <c r="G131" s="157">
        <f t="shared" si="52"/>
        <v>0</v>
      </c>
      <c r="H131" s="157">
        <f t="shared" si="52"/>
        <v>1</v>
      </c>
      <c r="I131" s="157">
        <f t="shared" si="52"/>
        <v>1</v>
      </c>
      <c r="J131" s="157">
        <f t="shared" si="52"/>
        <v>1</v>
      </c>
      <c r="K131" s="157">
        <f t="shared" si="52"/>
        <v>0</v>
      </c>
      <c r="L131" s="157">
        <f t="shared" si="52"/>
        <v>0</v>
      </c>
      <c r="M131" s="157">
        <f t="shared" si="52"/>
        <v>0</v>
      </c>
      <c r="N131" s="157">
        <f t="shared" si="52"/>
        <v>0</v>
      </c>
      <c r="O131" s="157">
        <f t="shared" si="52"/>
        <v>0</v>
      </c>
      <c r="P131" s="157">
        <f t="shared" si="52"/>
        <v>0</v>
      </c>
      <c r="Q131" s="157">
        <f t="shared" si="53"/>
        <v>0</v>
      </c>
      <c r="R131" s="157">
        <f t="shared" si="53"/>
        <v>0</v>
      </c>
      <c r="S131" s="157">
        <f t="shared" si="53"/>
        <v>0</v>
      </c>
      <c r="T131" s="157">
        <f t="shared" si="53"/>
        <v>0</v>
      </c>
      <c r="U131" s="157">
        <f t="shared" si="53"/>
        <v>0</v>
      </c>
      <c r="V131" s="157">
        <f t="shared" si="53"/>
        <v>0</v>
      </c>
      <c r="W131" s="157">
        <f t="shared" si="53"/>
        <v>0</v>
      </c>
      <c r="X131" s="157">
        <f t="shared" si="53"/>
        <v>0</v>
      </c>
      <c r="Y131" s="157">
        <f t="shared" si="53"/>
        <v>0</v>
      </c>
      <c r="Z131" s="157">
        <f t="shared" si="53"/>
        <v>0</v>
      </c>
      <c r="AA131" s="157">
        <f t="shared" si="54"/>
        <v>0</v>
      </c>
      <c r="AB131" s="157">
        <f t="shared" si="54"/>
        <v>0</v>
      </c>
      <c r="AC131" s="157">
        <f t="shared" si="54"/>
        <v>0</v>
      </c>
      <c r="AD131" s="157">
        <f t="shared" si="54"/>
        <v>0</v>
      </c>
      <c r="AE131" s="157">
        <f t="shared" si="54"/>
        <v>0</v>
      </c>
      <c r="AF131" s="157">
        <f t="shared" si="54"/>
        <v>0</v>
      </c>
      <c r="AG131" s="157">
        <f t="shared" si="54"/>
        <v>0</v>
      </c>
      <c r="AH131" s="157">
        <f t="shared" si="54"/>
        <v>0</v>
      </c>
      <c r="AI131" s="157">
        <f t="shared" si="54"/>
        <v>0</v>
      </c>
      <c r="AJ131" s="157">
        <f t="shared" si="54"/>
        <v>0</v>
      </c>
    </row>
    <row r="132" spans="1:36" ht="16.5" x14ac:dyDescent="0.25">
      <c r="A132" s="159"/>
      <c r="B132" s="153">
        <f t="shared" si="49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49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5">+A133+0.01</f>
        <v>12.01</v>
      </c>
      <c r="B134" s="153">
        <f t="shared" si="49"/>
        <v>86</v>
      </c>
      <c r="C134" s="197" t="s">
        <v>427</v>
      </c>
      <c r="D134" s="156" t="s">
        <v>364</v>
      </c>
      <c r="E134" s="157">
        <f t="shared" ref="E134:E141" si="56">+SUM(G134:AJ134)</f>
        <v>3</v>
      </c>
      <c r="F134" s="249"/>
      <c r="G134" s="157">
        <f t="shared" ref="G134:P143" si="57">+HLOOKUP(G$3,ARMADO_RP,$B134,0)+HLOOKUP(G$4,ARMADO_RP,$B134,0)+HLOOKUP(G$19,ARMADO_RP,$B134,0)</f>
        <v>0</v>
      </c>
      <c r="H134" s="157">
        <f t="shared" si="57"/>
        <v>0</v>
      </c>
      <c r="I134" s="157">
        <f t="shared" si="57"/>
        <v>0</v>
      </c>
      <c r="J134" s="157">
        <f t="shared" si="57"/>
        <v>0</v>
      </c>
      <c r="K134" s="157">
        <f t="shared" si="57"/>
        <v>0</v>
      </c>
      <c r="L134" s="157">
        <f t="shared" si="57"/>
        <v>0</v>
      </c>
      <c r="M134" s="157">
        <f t="shared" si="57"/>
        <v>3</v>
      </c>
      <c r="N134" s="157">
        <f t="shared" si="57"/>
        <v>0</v>
      </c>
      <c r="O134" s="157">
        <f t="shared" si="57"/>
        <v>0</v>
      </c>
      <c r="P134" s="157">
        <f t="shared" si="57"/>
        <v>0</v>
      </c>
      <c r="Q134" s="157">
        <f t="shared" ref="Q134:Z143" si="58">+HLOOKUP(Q$3,ARMADO_RP,$B134,0)+HLOOKUP(Q$4,ARMADO_RP,$B134,0)+HLOOKUP(Q$19,ARMADO_RP,$B134,0)</f>
        <v>0</v>
      </c>
      <c r="R134" s="157">
        <f t="shared" si="58"/>
        <v>0</v>
      </c>
      <c r="S134" s="157">
        <f t="shared" si="58"/>
        <v>0</v>
      </c>
      <c r="T134" s="157">
        <f t="shared" si="58"/>
        <v>0</v>
      </c>
      <c r="U134" s="157">
        <f t="shared" si="58"/>
        <v>0</v>
      </c>
      <c r="V134" s="157">
        <f t="shared" si="58"/>
        <v>0</v>
      </c>
      <c r="W134" s="157">
        <f t="shared" si="58"/>
        <v>0</v>
      </c>
      <c r="X134" s="157">
        <f t="shared" si="58"/>
        <v>0</v>
      </c>
      <c r="Y134" s="157">
        <f t="shared" si="58"/>
        <v>0</v>
      </c>
      <c r="Z134" s="157">
        <f t="shared" si="58"/>
        <v>0</v>
      </c>
      <c r="AA134" s="157">
        <f t="shared" ref="AA134:AJ143" si="59">+HLOOKUP(AA$3,ARMADO_RP,$B134,0)+HLOOKUP(AA$4,ARMADO_RP,$B134,0)+HLOOKUP(AA$19,ARMADO_RP,$B134,0)</f>
        <v>0</v>
      </c>
      <c r="AB134" s="157">
        <f t="shared" si="59"/>
        <v>0</v>
      </c>
      <c r="AC134" s="157">
        <f t="shared" si="59"/>
        <v>0</v>
      </c>
      <c r="AD134" s="157">
        <f t="shared" si="59"/>
        <v>0</v>
      </c>
      <c r="AE134" s="157">
        <f t="shared" si="59"/>
        <v>0</v>
      </c>
      <c r="AF134" s="157">
        <f t="shared" si="59"/>
        <v>0</v>
      </c>
      <c r="AG134" s="157">
        <f t="shared" si="59"/>
        <v>0</v>
      </c>
      <c r="AH134" s="157">
        <f t="shared" si="59"/>
        <v>0</v>
      </c>
      <c r="AI134" s="157">
        <f t="shared" si="59"/>
        <v>0</v>
      </c>
      <c r="AJ134" s="157">
        <f t="shared" si="59"/>
        <v>0</v>
      </c>
    </row>
    <row r="135" spans="1:36" ht="16.5" x14ac:dyDescent="0.25">
      <c r="A135" s="157">
        <f t="shared" si="55"/>
        <v>12.02</v>
      </c>
      <c r="B135" s="153">
        <f t="shared" si="49"/>
        <v>87</v>
      </c>
      <c r="C135" s="197" t="s">
        <v>428</v>
      </c>
      <c r="D135" s="156" t="s">
        <v>364</v>
      </c>
      <c r="E135" s="157">
        <f t="shared" si="56"/>
        <v>3</v>
      </c>
      <c r="F135" s="249"/>
      <c r="G135" s="157">
        <f t="shared" si="57"/>
        <v>0</v>
      </c>
      <c r="H135" s="157">
        <f t="shared" si="57"/>
        <v>0</v>
      </c>
      <c r="I135" s="157">
        <f t="shared" si="57"/>
        <v>0</v>
      </c>
      <c r="J135" s="157">
        <f t="shared" si="57"/>
        <v>0</v>
      </c>
      <c r="K135" s="157">
        <f t="shared" si="57"/>
        <v>0</v>
      </c>
      <c r="L135" s="157">
        <f t="shared" si="57"/>
        <v>0</v>
      </c>
      <c r="M135" s="157">
        <f t="shared" si="57"/>
        <v>3</v>
      </c>
      <c r="N135" s="157">
        <f t="shared" si="57"/>
        <v>0</v>
      </c>
      <c r="O135" s="157">
        <f t="shared" si="57"/>
        <v>0</v>
      </c>
      <c r="P135" s="157">
        <f t="shared" si="57"/>
        <v>0</v>
      </c>
      <c r="Q135" s="157">
        <f t="shared" si="58"/>
        <v>0</v>
      </c>
      <c r="R135" s="157">
        <f t="shared" si="58"/>
        <v>0</v>
      </c>
      <c r="S135" s="157">
        <f t="shared" si="58"/>
        <v>0</v>
      </c>
      <c r="T135" s="157">
        <f t="shared" si="58"/>
        <v>0</v>
      </c>
      <c r="U135" s="157">
        <f t="shared" si="58"/>
        <v>0</v>
      </c>
      <c r="V135" s="157">
        <f t="shared" si="58"/>
        <v>0</v>
      </c>
      <c r="W135" s="157">
        <f t="shared" si="58"/>
        <v>0</v>
      </c>
      <c r="X135" s="157">
        <f t="shared" si="58"/>
        <v>0</v>
      </c>
      <c r="Y135" s="157">
        <f t="shared" si="58"/>
        <v>0</v>
      </c>
      <c r="Z135" s="157">
        <f t="shared" si="58"/>
        <v>0</v>
      </c>
      <c r="AA135" s="157">
        <f t="shared" si="59"/>
        <v>0</v>
      </c>
      <c r="AB135" s="157">
        <f t="shared" si="59"/>
        <v>0</v>
      </c>
      <c r="AC135" s="157">
        <f t="shared" si="59"/>
        <v>0</v>
      </c>
      <c r="AD135" s="157">
        <f t="shared" si="59"/>
        <v>0</v>
      </c>
      <c r="AE135" s="157">
        <f t="shared" si="59"/>
        <v>0</v>
      </c>
      <c r="AF135" s="157">
        <f t="shared" si="59"/>
        <v>0</v>
      </c>
      <c r="AG135" s="157">
        <f t="shared" si="59"/>
        <v>0</v>
      </c>
      <c r="AH135" s="157">
        <f t="shared" si="59"/>
        <v>0</v>
      </c>
      <c r="AI135" s="157">
        <f t="shared" si="59"/>
        <v>0</v>
      </c>
      <c r="AJ135" s="157">
        <f t="shared" si="59"/>
        <v>0</v>
      </c>
    </row>
    <row r="136" spans="1:36" ht="16.5" x14ac:dyDescent="0.25">
      <c r="A136" s="157">
        <f t="shared" si="55"/>
        <v>12.03</v>
      </c>
      <c r="B136" s="153">
        <f t="shared" si="49"/>
        <v>88</v>
      </c>
      <c r="C136" s="158" t="s">
        <v>429</v>
      </c>
      <c r="D136" s="156" t="s">
        <v>364</v>
      </c>
      <c r="E136" s="157">
        <f t="shared" si="56"/>
        <v>9</v>
      </c>
      <c r="F136" s="249"/>
      <c r="G136" s="157">
        <f t="shared" si="57"/>
        <v>0</v>
      </c>
      <c r="H136" s="157">
        <f t="shared" si="57"/>
        <v>2</v>
      </c>
      <c r="I136" s="157">
        <f t="shared" si="57"/>
        <v>1</v>
      </c>
      <c r="J136" s="157">
        <f t="shared" si="57"/>
        <v>2</v>
      </c>
      <c r="K136" s="157">
        <f t="shared" si="57"/>
        <v>1</v>
      </c>
      <c r="L136" s="157">
        <f t="shared" si="57"/>
        <v>1</v>
      </c>
      <c r="M136" s="157">
        <f t="shared" si="57"/>
        <v>2</v>
      </c>
      <c r="N136" s="157">
        <f t="shared" si="57"/>
        <v>0</v>
      </c>
      <c r="O136" s="157">
        <f t="shared" si="57"/>
        <v>0</v>
      </c>
      <c r="P136" s="157">
        <f t="shared" si="57"/>
        <v>0</v>
      </c>
      <c r="Q136" s="157">
        <f t="shared" si="58"/>
        <v>0</v>
      </c>
      <c r="R136" s="157">
        <f t="shared" si="58"/>
        <v>0</v>
      </c>
      <c r="S136" s="157">
        <f t="shared" si="58"/>
        <v>0</v>
      </c>
      <c r="T136" s="157">
        <f t="shared" si="58"/>
        <v>0</v>
      </c>
      <c r="U136" s="157">
        <f t="shared" si="58"/>
        <v>0</v>
      </c>
      <c r="V136" s="157">
        <f t="shared" si="58"/>
        <v>0</v>
      </c>
      <c r="W136" s="157">
        <f t="shared" si="58"/>
        <v>0</v>
      </c>
      <c r="X136" s="157">
        <f t="shared" si="58"/>
        <v>0</v>
      </c>
      <c r="Y136" s="157">
        <f t="shared" si="58"/>
        <v>0</v>
      </c>
      <c r="Z136" s="157">
        <f t="shared" si="58"/>
        <v>0</v>
      </c>
      <c r="AA136" s="157">
        <f t="shared" si="59"/>
        <v>0</v>
      </c>
      <c r="AB136" s="157">
        <f t="shared" si="59"/>
        <v>0</v>
      </c>
      <c r="AC136" s="157">
        <f t="shared" si="59"/>
        <v>0</v>
      </c>
      <c r="AD136" s="157">
        <f t="shared" si="59"/>
        <v>0</v>
      </c>
      <c r="AE136" s="157">
        <f t="shared" si="59"/>
        <v>0</v>
      </c>
      <c r="AF136" s="157">
        <f t="shared" si="59"/>
        <v>0</v>
      </c>
      <c r="AG136" s="157">
        <f t="shared" si="59"/>
        <v>0</v>
      </c>
      <c r="AH136" s="157">
        <f t="shared" si="59"/>
        <v>0</v>
      </c>
      <c r="AI136" s="157">
        <f t="shared" si="59"/>
        <v>0</v>
      </c>
      <c r="AJ136" s="157">
        <f t="shared" si="59"/>
        <v>0</v>
      </c>
    </row>
    <row r="137" spans="1:36" ht="16.5" x14ac:dyDescent="0.25">
      <c r="A137" s="157">
        <f t="shared" si="55"/>
        <v>12.04</v>
      </c>
      <c r="B137" s="153">
        <f t="shared" si="49"/>
        <v>89</v>
      </c>
      <c r="C137" s="158" t="s">
        <v>430</v>
      </c>
      <c r="D137" s="156" t="s">
        <v>364</v>
      </c>
      <c r="E137" s="157">
        <f t="shared" si="56"/>
        <v>3</v>
      </c>
      <c r="F137" s="249"/>
      <c r="G137" s="157">
        <f t="shared" si="57"/>
        <v>0</v>
      </c>
      <c r="H137" s="157">
        <f t="shared" si="57"/>
        <v>0</v>
      </c>
      <c r="I137" s="157">
        <f t="shared" si="57"/>
        <v>0</v>
      </c>
      <c r="J137" s="157">
        <f t="shared" si="57"/>
        <v>0</v>
      </c>
      <c r="K137" s="157">
        <f t="shared" si="57"/>
        <v>0</v>
      </c>
      <c r="L137" s="157">
        <f t="shared" si="57"/>
        <v>0</v>
      </c>
      <c r="M137" s="157">
        <f t="shared" si="57"/>
        <v>3</v>
      </c>
      <c r="N137" s="157">
        <f t="shared" si="57"/>
        <v>0</v>
      </c>
      <c r="O137" s="157">
        <f t="shared" si="57"/>
        <v>0</v>
      </c>
      <c r="P137" s="157">
        <f t="shared" si="57"/>
        <v>0</v>
      </c>
      <c r="Q137" s="157">
        <f t="shared" si="58"/>
        <v>0</v>
      </c>
      <c r="R137" s="157">
        <f t="shared" si="58"/>
        <v>0</v>
      </c>
      <c r="S137" s="157">
        <f t="shared" si="58"/>
        <v>0</v>
      </c>
      <c r="T137" s="157">
        <f t="shared" si="58"/>
        <v>0</v>
      </c>
      <c r="U137" s="157">
        <f t="shared" si="58"/>
        <v>0</v>
      </c>
      <c r="V137" s="157">
        <f t="shared" si="58"/>
        <v>0</v>
      </c>
      <c r="W137" s="157">
        <f t="shared" si="58"/>
        <v>0</v>
      </c>
      <c r="X137" s="157">
        <f t="shared" si="58"/>
        <v>0</v>
      </c>
      <c r="Y137" s="157">
        <f t="shared" si="58"/>
        <v>0</v>
      </c>
      <c r="Z137" s="157">
        <f t="shared" si="58"/>
        <v>0</v>
      </c>
      <c r="AA137" s="157">
        <f t="shared" si="59"/>
        <v>0</v>
      </c>
      <c r="AB137" s="157">
        <f t="shared" si="59"/>
        <v>0</v>
      </c>
      <c r="AC137" s="157">
        <f t="shared" si="59"/>
        <v>0</v>
      </c>
      <c r="AD137" s="157">
        <f t="shared" si="59"/>
        <v>0</v>
      </c>
      <c r="AE137" s="157">
        <f t="shared" si="59"/>
        <v>0</v>
      </c>
      <c r="AF137" s="157">
        <f t="shared" si="59"/>
        <v>0</v>
      </c>
      <c r="AG137" s="157">
        <f t="shared" si="59"/>
        <v>0</v>
      </c>
      <c r="AH137" s="157">
        <f t="shared" si="59"/>
        <v>0</v>
      </c>
      <c r="AI137" s="157">
        <f t="shared" si="59"/>
        <v>0</v>
      </c>
      <c r="AJ137" s="157">
        <f t="shared" si="59"/>
        <v>0</v>
      </c>
    </row>
    <row r="138" spans="1:36" ht="16.5" x14ac:dyDescent="0.25">
      <c r="A138" s="157">
        <f t="shared" si="55"/>
        <v>12.049999999999999</v>
      </c>
      <c r="B138" s="153">
        <f t="shared" si="49"/>
        <v>90</v>
      </c>
      <c r="C138" s="158" t="s">
        <v>431</v>
      </c>
      <c r="D138" s="156" t="s">
        <v>364</v>
      </c>
      <c r="E138" s="157">
        <f t="shared" si="56"/>
        <v>3</v>
      </c>
      <c r="F138" s="249"/>
      <c r="G138" s="157">
        <f t="shared" si="57"/>
        <v>0</v>
      </c>
      <c r="H138" s="157">
        <f t="shared" si="57"/>
        <v>0</v>
      </c>
      <c r="I138" s="157">
        <f t="shared" si="57"/>
        <v>0</v>
      </c>
      <c r="J138" s="157">
        <f t="shared" si="57"/>
        <v>0</v>
      </c>
      <c r="K138" s="157">
        <f t="shared" si="57"/>
        <v>0</v>
      </c>
      <c r="L138" s="157">
        <f t="shared" si="57"/>
        <v>0</v>
      </c>
      <c r="M138" s="157">
        <f t="shared" si="57"/>
        <v>3</v>
      </c>
      <c r="N138" s="157">
        <f t="shared" si="57"/>
        <v>0</v>
      </c>
      <c r="O138" s="157">
        <f t="shared" si="57"/>
        <v>0</v>
      </c>
      <c r="P138" s="157">
        <f t="shared" si="57"/>
        <v>0</v>
      </c>
      <c r="Q138" s="157">
        <f t="shared" si="58"/>
        <v>0</v>
      </c>
      <c r="R138" s="157">
        <f t="shared" si="58"/>
        <v>0</v>
      </c>
      <c r="S138" s="157">
        <f t="shared" si="58"/>
        <v>0</v>
      </c>
      <c r="T138" s="157">
        <f t="shared" si="58"/>
        <v>0</v>
      </c>
      <c r="U138" s="157">
        <f t="shared" si="58"/>
        <v>0</v>
      </c>
      <c r="V138" s="157">
        <f t="shared" si="58"/>
        <v>0</v>
      </c>
      <c r="W138" s="157">
        <f t="shared" si="58"/>
        <v>0</v>
      </c>
      <c r="X138" s="157">
        <f t="shared" si="58"/>
        <v>0</v>
      </c>
      <c r="Y138" s="157">
        <f t="shared" si="58"/>
        <v>0</v>
      </c>
      <c r="Z138" s="157">
        <f t="shared" si="58"/>
        <v>0</v>
      </c>
      <c r="AA138" s="157">
        <f t="shared" si="59"/>
        <v>0</v>
      </c>
      <c r="AB138" s="157">
        <f t="shared" si="59"/>
        <v>0</v>
      </c>
      <c r="AC138" s="157">
        <f t="shared" si="59"/>
        <v>0</v>
      </c>
      <c r="AD138" s="157">
        <f t="shared" si="59"/>
        <v>0</v>
      </c>
      <c r="AE138" s="157">
        <f t="shared" si="59"/>
        <v>0</v>
      </c>
      <c r="AF138" s="157">
        <f t="shared" si="59"/>
        <v>0</v>
      </c>
      <c r="AG138" s="157">
        <f t="shared" si="59"/>
        <v>0</v>
      </c>
      <c r="AH138" s="157">
        <f t="shared" si="59"/>
        <v>0</v>
      </c>
      <c r="AI138" s="157">
        <f t="shared" si="59"/>
        <v>0</v>
      </c>
      <c r="AJ138" s="157">
        <f t="shared" si="59"/>
        <v>0</v>
      </c>
    </row>
    <row r="139" spans="1:36" ht="16.5" x14ac:dyDescent="0.25">
      <c r="A139" s="157">
        <f t="shared" si="55"/>
        <v>12.059999999999999</v>
      </c>
      <c r="B139" s="153">
        <f t="shared" si="49"/>
        <v>91</v>
      </c>
      <c r="C139" s="158" t="s">
        <v>432</v>
      </c>
      <c r="D139" s="156" t="s">
        <v>364</v>
      </c>
      <c r="E139" s="157">
        <f t="shared" si="56"/>
        <v>3</v>
      </c>
      <c r="F139" s="249"/>
      <c r="G139" s="157">
        <f t="shared" si="57"/>
        <v>0</v>
      </c>
      <c r="H139" s="157">
        <f t="shared" si="57"/>
        <v>0</v>
      </c>
      <c r="I139" s="157">
        <f t="shared" si="57"/>
        <v>0</v>
      </c>
      <c r="J139" s="157">
        <f t="shared" si="57"/>
        <v>0</v>
      </c>
      <c r="K139" s="157">
        <f t="shared" si="57"/>
        <v>0</v>
      </c>
      <c r="L139" s="157">
        <f t="shared" si="57"/>
        <v>0</v>
      </c>
      <c r="M139" s="157">
        <f t="shared" si="57"/>
        <v>3</v>
      </c>
      <c r="N139" s="157">
        <f t="shared" si="57"/>
        <v>0</v>
      </c>
      <c r="O139" s="157">
        <f t="shared" si="57"/>
        <v>0</v>
      </c>
      <c r="P139" s="157">
        <f t="shared" si="57"/>
        <v>0</v>
      </c>
      <c r="Q139" s="157">
        <f t="shared" si="58"/>
        <v>0</v>
      </c>
      <c r="R139" s="157">
        <f t="shared" si="58"/>
        <v>0</v>
      </c>
      <c r="S139" s="157">
        <f t="shared" si="58"/>
        <v>0</v>
      </c>
      <c r="T139" s="157">
        <f t="shared" si="58"/>
        <v>0</v>
      </c>
      <c r="U139" s="157">
        <f t="shared" si="58"/>
        <v>0</v>
      </c>
      <c r="V139" s="157">
        <f t="shared" si="58"/>
        <v>0</v>
      </c>
      <c r="W139" s="157">
        <f t="shared" si="58"/>
        <v>0</v>
      </c>
      <c r="X139" s="157">
        <f t="shared" si="58"/>
        <v>0</v>
      </c>
      <c r="Y139" s="157">
        <f t="shared" si="58"/>
        <v>0</v>
      </c>
      <c r="Z139" s="157">
        <f t="shared" si="58"/>
        <v>0</v>
      </c>
      <c r="AA139" s="157">
        <f t="shared" si="59"/>
        <v>0</v>
      </c>
      <c r="AB139" s="157">
        <f t="shared" si="59"/>
        <v>0</v>
      </c>
      <c r="AC139" s="157">
        <f t="shared" si="59"/>
        <v>0</v>
      </c>
      <c r="AD139" s="157">
        <f t="shared" si="59"/>
        <v>0</v>
      </c>
      <c r="AE139" s="157">
        <f t="shared" si="59"/>
        <v>0</v>
      </c>
      <c r="AF139" s="157">
        <f t="shared" si="59"/>
        <v>0</v>
      </c>
      <c r="AG139" s="157">
        <f t="shared" si="59"/>
        <v>0</v>
      </c>
      <c r="AH139" s="157">
        <f t="shared" si="59"/>
        <v>0</v>
      </c>
      <c r="AI139" s="157">
        <f t="shared" si="59"/>
        <v>0</v>
      </c>
      <c r="AJ139" s="157">
        <f t="shared" si="59"/>
        <v>0</v>
      </c>
    </row>
    <row r="140" spans="1:36" ht="16.5" x14ac:dyDescent="0.25">
      <c r="A140" s="157">
        <f t="shared" si="55"/>
        <v>12.069999999999999</v>
      </c>
      <c r="B140" s="153">
        <f t="shared" si="49"/>
        <v>92</v>
      </c>
      <c r="C140" s="155" t="s">
        <v>433</v>
      </c>
      <c r="D140" s="156" t="s">
        <v>364</v>
      </c>
      <c r="E140" s="157">
        <f t="shared" si="56"/>
        <v>7</v>
      </c>
      <c r="F140" s="249"/>
      <c r="G140" s="157">
        <f t="shared" si="57"/>
        <v>0</v>
      </c>
      <c r="H140" s="157">
        <f t="shared" si="57"/>
        <v>1</v>
      </c>
      <c r="I140" s="157">
        <f t="shared" si="57"/>
        <v>1</v>
      </c>
      <c r="J140" s="157">
        <f t="shared" si="57"/>
        <v>1</v>
      </c>
      <c r="K140" s="157">
        <f t="shared" si="57"/>
        <v>1</v>
      </c>
      <c r="L140" s="157">
        <f t="shared" si="57"/>
        <v>1</v>
      </c>
      <c r="M140" s="157">
        <f t="shared" si="57"/>
        <v>2</v>
      </c>
      <c r="N140" s="157">
        <f t="shared" si="57"/>
        <v>0</v>
      </c>
      <c r="O140" s="157">
        <f t="shared" si="57"/>
        <v>0</v>
      </c>
      <c r="P140" s="157">
        <f t="shared" si="57"/>
        <v>0</v>
      </c>
      <c r="Q140" s="157">
        <f t="shared" si="58"/>
        <v>0</v>
      </c>
      <c r="R140" s="157">
        <f t="shared" si="58"/>
        <v>0</v>
      </c>
      <c r="S140" s="157">
        <f t="shared" si="58"/>
        <v>0</v>
      </c>
      <c r="T140" s="157">
        <f t="shared" si="58"/>
        <v>0</v>
      </c>
      <c r="U140" s="157">
        <f t="shared" si="58"/>
        <v>0</v>
      </c>
      <c r="V140" s="157">
        <f t="shared" si="58"/>
        <v>0</v>
      </c>
      <c r="W140" s="157">
        <f t="shared" si="58"/>
        <v>0</v>
      </c>
      <c r="X140" s="157">
        <f t="shared" si="58"/>
        <v>0</v>
      </c>
      <c r="Y140" s="157">
        <f t="shared" si="58"/>
        <v>0</v>
      </c>
      <c r="Z140" s="157">
        <f t="shared" si="58"/>
        <v>0</v>
      </c>
      <c r="AA140" s="157">
        <f t="shared" si="59"/>
        <v>0</v>
      </c>
      <c r="AB140" s="157">
        <f t="shared" si="59"/>
        <v>0</v>
      </c>
      <c r="AC140" s="157">
        <f t="shared" si="59"/>
        <v>0</v>
      </c>
      <c r="AD140" s="157">
        <f t="shared" si="59"/>
        <v>0</v>
      </c>
      <c r="AE140" s="157">
        <f t="shared" si="59"/>
        <v>0</v>
      </c>
      <c r="AF140" s="157">
        <f t="shared" si="59"/>
        <v>0</v>
      </c>
      <c r="AG140" s="157">
        <f t="shared" si="59"/>
        <v>0</v>
      </c>
      <c r="AH140" s="157">
        <f t="shared" si="59"/>
        <v>0</v>
      </c>
      <c r="AI140" s="157">
        <f t="shared" si="59"/>
        <v>0</v>
      </c>
      <c r="AJ140" s="157">
        <f t="shared" si="59"/>
        <v>0</v>
      </c>
    </row>
    <row r="141" spans="1:36" ht="16.5" x14ac:dyDescent="0.25">
      <c r="A141" s="157">
        <f t="shared" si="55"/>
        <v>12.079999999999998</v>
      </c>
      <c r="B141" s="153">
        <f t="shared" si="49"/>
        <v>93</v>
      </c>
      <c r="C141" s="155" t="s">
        <v>434</v>
      </c>
      <c r="D141" s="156" t="s">
        <v>364</v>
      </c>
      <c r="E141" s="157">
        <f t="shared" si="56"/>
        <v>0</v>
      </c>
      <c r="F141" s="249"/>
      <c r="G141" s="157">
        <f t="shared" si="57"/>
        <v>0</v>
      </c>
      <c r="H141" s="157">
        <f t="shared" si="57"/>
        <v>0</v>
      </c>
      <c r="I141" s="157">
        <f t="shared" si="57"/>
        <v>0</v>
      </c>
      <c r="J141" s="157">
        <f t="shared" si="57"/>
        <v>0</v>
      </c>
      <c r="K141" s="157">
        <f t="shared" si="57"/>
        <v>0</v>
      </c>
      <c r="L141" s="157">
        <f t="shared" si="57"/>
        <v>0</v>
      </c>
      <c r="M141" s="157">
        <f t="shared" si="57"/>
        <v>0</v>
      </c>
      <c r="N141" s="157">
        <f t="shared" si="57"/>
        <v>0</v>
      </c>
      <c r="O141" s="157">
        <f t="shared" si="57"/>
        <v>0</v>
      </c>
      <c r="P141" s="157">
        <f t="shared" si="57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157">
        <f t="shared" si="58"/>
        <v>0</v>
      </c>
      <c r="W141" s="157">
        <f t="shared" si="58"/>
        <v>0</v>
      </c>
      <c r="X141" s="157">
        <f t="shared" si="58"/>
        <v>0</v>
      </c>
      <c r="Y141" s="157">
        <f t="shared" si="58"/>
        <v>0</v>
      </c>
      <c r="Z141" s="157">
        <f t="shared" si="58"/>
        <v>0</v>
      </c>
      <c r="AA141" s="157">
        <f t="shared" si="59"/>
        <v>0</v>
      </c>
      <c r="AB141" s="157">
        <f t="shared" si="59"/>
        <v>0</v>
      </c>
      <c r="AC141" s="157">
        <f t="shared" si="59"/>
        <v>0</v>
      </c>
      <c r="AD141" s="157">
        <f t="shared" si="59"/>
        <v>0</v>
      </c>
      <c r="AE141" s="157">
        <f t="shared" si="59"/>
        <v>0</v>
      </c>
      <c r="AF141" s="157">
        <f t="shared" si="59"/>
        <v>0</v>
      </c>
      <c r="AG141" s="157">
        <f t="shared" si="59"/>
        <v>0</v>
      </c>
      <c r="AH141" s="157">
        <f t="shared" si="59"/>
        <v>0</v>
      </c>
      <c r="AI141" s="157">
        <f t="shared" si="59"/>
        <v>0</v>
      </c>
      <c r="AJ141" s="157">
        <f t="shared" si="59"/>
        <v>0</v>
      </c>
    </row>
    <row r="142" spans="1:36" ht="16.5" x14ac:dyDescent="0.25">
      <c r="A142" s="157">
        <f t="shared" si="55"/>
        <v>12.089999999999998</v>
      </c>
      <c r="B142" s="153">
        <f t="shared" si="49"/>
        <v>94</v>
      </c>
      <c r="C142" s="155" t="s">
        <v>435</v>
      </c>
      <c r="D142" s="165" t="s">
        <v>364</v>
      </c>
      <c r="E142" s="157">
        <f>+ROUNDUP(SUM(G142:AJ142),0)</f>
        <v>1</v>
      </c>
      <c r="F142" s="250"/>
      <c r="G142" s="157">
        <f t="shared" si="57"/>
        <v>0</v>
      </c>
      <c r="H142" s="157">
        <f t="shared" si="57"/>
        <v>6.6666666666666666E-2</v>
      </c>
      <c r="I142" s="157">
        <f t="shared" si="57"/>
        <v>6.6666666666666666E-2</v>
      </c>
      <c r="J142" s="157">
        <f t="shared" si="57"/>
        <v>6.6666666666666666E-2</v>
      </c>
      <c r="K142" s="157">
        <f t="shared" si="57"/>
        <v>6.6666666666666666E-2</v>
      </c>
      <c r="L142" s="157">
        <f t="shared" si="57"/>
        <v>6.6666666666666666E-2</v>
      </c>
      <c r="M142" s="157">
        <f t="shared" si="57"/>
        <v>0.1</v>
      </c>
      <c r="N142" s="157">
        <f t="shared" si="57"/>
        <v>0</v>
      </c>
      <c r="O142" s="157">
        <f t="shared" si="57"/>
        <v>0</v>
      </c>
      <c r="P142" s="157">
        <f t="shared" si="57"/>
        <v>0</v>
      </c>
      <c r="Q142" s="157">
        <f t="shared" si="58"/>
        <v>0</v>
      </c>
      <c r="R142" s="157">
        <f t="shared" si="58"/>
        <v>0</v>
      </c>
      <c r="S142" s="157">
        <f t="shared" si="58"/>
        <v>0</v>
      </c>
      <c r="T142" s="157">
        <f t="shared" si="58"/>
        <v>0</v>
      </c>
      <c r="U142" s="157">
        <f t="shared" si="58"/>
        <v>0</v>
      </c>
      <c r="V142" s="157">
        <f t="shared" si="58"/>
        <v>0</v>
      </c>
      <c r="W142" s="157">
        <f t="shared" si="58"/>
        <v>0</v>
      </c>
      <c r="X142" s="157">
        <f t="shared" si="58"/>
        <v>0</v>
      </c>
      <c r="Y142" s="157">
        <f t="shared" si="58"/>
        <v>0</v>
      </c>
      <c r="Z142" s="157">
        <f t="shared" si="58"/>
        <v>0</v>
      </c>
      <c r="AA142" s="157">
        <f t="shared" si="59"/>
        <v>0</v>
      </c>
      <c r="AB142" s="157">
        <f t="shared" si="59"/>
        <v>0</v>
      </c>
      <c r="AC142" s="157">
        <f t="shared" si="59"/>
        <v>0</v>
      </c>
      <c r="AD142" s="157">
        <f t="shared" si="59"/>
        <v>0</v>
      </c>
      <c r="AE142" s="157">
        <f t="shared" si="59"/>
        <v>0</v>
      </c>
      <c r="AF142" s="157">
        <f t="shared" si="59"/>
        <v>0</v>
      </c>
      <c r="AG142" s="157">
        <f t="shared" si="59"/>
        <v>0</v>
      </c>
      <c r="AH142" s="157">
        <f t="shared" si="59"/>
        <v>0</v>
      </c>
      <c r="AI142" s="157">
        <f t="shared" si="59"/>
        <v>0</v>
      </c>
      <c r="AJ142" s="157">
        <f t="shared" si="59"/>
        <v>0</v>
      </c>
    </row>
    <row r="143" spans="1:36" s="188" customFormat="1" ht="16.5" x14ac:dyDescent="0.25">
      <c r="A143" s="160">
        <f t="shared" si="55"/>
        <v>12.099999999999998</v>
      </c>
      <c r="B143" s="161">
        <f t="shared" si="49"/>
        <v>95</v>
      </c>
      <c r="C143" s="163" t="s">
        <v>644</v>
      </c>
      <c r="D143" s="195" t="s">
        <v>364</v>
      </c>
      <c r="E143" s="157">
        <f>+ROUNDUP(SUM(G143:AJ143),0)</f>
        <v>9</v>
      </c>
      <c r="F143" s="247"/>
      <c r="G143" s="157">
        <f t="shared" si="57"/>
        <v>0</v>
      </c>
      <c r="H143" s="157">
        <f t="shared" si="57"/>
        <v>0</v>
      </c>
      <c r="I143" s="157">
        <f t="shared" si="57"/>
        <v>0</v>
      </c>
      <c r="J143" s="157">
        <f t="shared" si="57"/>
        <v>0</v>
      </c>
      <c r="K143" s="157">
        <f t="shared" si="57"/>
        <v>0</v>
      </c>
      <c r="L143" s="157">
        <f t="shared" si="57"/>
        <v>0</v>
      </c>
      <c r="M143" s="157">
        <f t="shared" si="57"/>
        <v>9</v>
      </c>
      <c r="N143" s="157">
        <f t="shared" si="57"/>
        <v>0</v>
      </c>
      <c r="O143" s="157">
        <f t="shared" si="57"/>
        <v>0</v>
      </c>
      <c r="P143" s="157">
        <f t="shared" si="57"/>
        <v>0</v>
      </c>
      <c r="Q143" s="157">
        <f t="shared" si="58"/>
        <v>0</v>
      </c>
      <c r="R143" s="157">
        <f t="shared" si="58"/>
        <v>0</v>
      </c>
      <c r="S143" s="157">
        <f t="shared" si="58"/>
        <v>0</v>
      </c>
      <c r="T143" s="157">
        <f t="shared" si="58"/>
        <v>0</v>
      </c>
      <c r="U143" s="157">
        <f t="shared" si="58"/>
        <v>0</v>
      </c>
      <c r="V143" s="157">
        <f t="shared" si="58"/>
        <v>0</v>
      </c>
      <c r="W143" s="157">
        <f t="shared" si="58"/>
        <v>0</v>
      </c>
      <c r="X143" s="157">
        <f t="shared" si="58"/>
        <v>0</v>
      </c>
      <c r="Y143" s="157">
        <f t="shared" si="58"/>
        <v>0</v>
      </c>
      <c r="Z143" s="157">
        <f t="shared" si="58"/>
        <v>0</v>
      </c>
      <c r="AA143" s="157">
        <f t="shared" si="59"/>
        <v>0</v>
      </c>
      <c r="AB143" s="157">
        <f t="shared" si="59"/>
        <v>0</v>
      </c>
      <c r="AC143" s="157">
        <f t="shared" si="59"/>
        <v>0</v>
      </c>
      <c r="AD143" s="157">
        <f t="shared" si="59"/>
        <v>0</v>
      </c>
      <c r="AE143" s="157">
        <f t="shared" si="59"/>
        <v>0</v>
      </c>
      <c r="AF143" s="157">
        <f t="shared" si="59"/>
        <v>0</v>
      </c>
      <c r="AG143" s="157">
        <f t="shared" si="59"/>
        <v>0</v>
      </c>
      <c r="AH143" s="157">
        <f t="shared" si="59"/>
        <v>0</v>
      </c>
      <c r="AI143" s="157">
        <f t="shared" si="59"/>
        <v>0</v>
      </c>
      <c r="AJ143" s="157">
        <f t="shared" si="59"/>
        <v>0</v>
      </c>
    </row>
    <row r="144" spans="1:36" ht="16.5" x14ac:dyDescent="0.25">
      <c r="A144" s="159"/>
      <c r="B144" s="153">
        <f t="shared" si="49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49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49"/>
        <v>98</v>
      </c>
      <c r="C146" s="158" t="s">
        <v>437</v>
      </c>
      <c r="D146" s="156" t="s">
        <v>364</v>
      </c>
      <c r="E146" s="157">
        <f t="shared" ref="E146:E149" si="60">+SUM(G146:AJ146)</f>
        <v>1</v>
      </c>
      <c r="F146" s="249"/>
      <c r="G146" s="157">
        <f t="shared" ref="G146:P148" si="61">+HLOOKUP(G$3,ARMADO_RP,$B146,0)+HLOOKUP(G$4,ARMADO_RP,$B146,0)</f>
        <v>0</v>
      </c>
      <c r="H146" s="157">
        <f t="shared" si="61"/>
        <v>0</v>
      </c>
      <c r="I146" s="157">
        <f t="shared" si="61"/>
        <v>0</v>
      </c>
      <c r="J146" s="157">
        <f t="shared" si="61"/>
        <v>0</v>
      </c>
      <c r="K146" s="157">
        <f t="shared" si="61"/>
        <v>0</v>
      </c>
      <c r="L146" s="157">
        <f t="shared" si="61"/>
        <v>0</v>
      </c>
      <c r="M146" s="157">
        <f t="shared" si="61"/>
        <v>1</v>
      </c>
      <c r="N146" s="157">
        <f t="shared" si="61"/>
        <v>0</v>
      </c>
      <c r="O146" s="157">
        <f t="shared" si="61"/>
        <v>0</v>
      </c>
      <c r="P146" s="157">
        <f t="shared" si="61"/>
        <v>0</v>
      </c>
      <c r="Q146" s="157">
        <f t="shared" ref="Q146:Z148" si="62">+HLOOKUP(Q$3,ARMADO_RP,$B146,0)+HLOOKUP(Q$4,ARMADO_RP,$B146,0)</f>
        <v>0</v>
      </c>
      <c r="R146" s="157">
        <f t="shared" si="62"/>
        <v>0</v>
      </c>
      <c r="S146" s="157">
        <f t="shared" si="62"/>
        <v>0</v>
      </c>
      <c r="T146" s="157">
        <f t="shared" si="62"/>
        <v>0</v>
      </c>
      <c r="U146" s="157">
        <f t="shared" si="62"/>
        <v>0</v>
      </c>
      <c r="V146" s="157">
        <f t="shared" si="62"/>
        <v>0</v>
      </c>
      <c r="W146" s="157">
        <f t="shared" si="62"/>
        <v>0</v>
      </c>
      <c r="X146" s="157">
        <f t="shared" si="62"/>
        <v>0</v>
      </c>
      <c r="Y146" s="157">
        <f t="shared" si="62"/>
        <v>0</v>
      </c>
      <c r="Z146" s="157">
        <f t="shared" si="62"/>
        <v>0</v>
      </c>
      <c r="AA146" s="157">
        <f t="shared" ref="AA146:AJ148" si="63">+HLOOKUP(AA$3,ARMADO_RP,$B146,0)+HLOOKUP(AA$4,ARMADO_RP,$B146,0)</f>
        <v>0</v>
      </c>
      <c r="AB146" s="157">
        <f t="shared" si="63"/>
        <v>0</v>
      </c>
      <c r="AC146" s="157">
        <f t="shared" si="63"/>
        <v>0</v>
      </c>
      <c r="AD146" s="157">
        <f t="shared" si="63"/>
        <v>0</v>
      </c>
      <c r="AE146" s="157">
        <f t="shared" si="63"/>
        <v>0</v>
      </c>
      <c r="AF146" s="157">
        <f t="shared" si="63"/>
        <v>0</v>
      </c>
      <c r="AG146" s="157">
        <f t="shared" si="63"/>
        <v>0</v>
      </c>
      <c r="AH146" s="157">
        <f t="shared" si="63"/>
        <v>0</v>
      </c>
      <c r="AI146" s="157">
        <f t="shared" si="63"/>
        <v>0</v>
      </c>
      <c r="AJ146" s="157">
        <f t="shared" si="63"/>
        <v>0</v>
      </c>
    </row>
    <row r="147" spans="1:36" ht="16.5" x14ac:dyDescent="0.25">
      <c r="A147" s="157">
        <f t="shared" ref="A147:A148" si="64">+A146+0.01</f>
        <v>13.02</v>
      </c>
      <c r="B147" s="153">
        <f t="shared" si="49"/>
        <v>99</v>
      </c>
      <c r="C147" s="158" t="s">
        <v>438</v>
      </c>
      <c r="D147" s="156" t="s">
        <v>364</v>
      </c>
      <c r="E147" s="157">
        <f t="shared" si="60"/>
        <v>1</v>
      </c>
      <c r="F147" s="249"/>
      <c r="G147" s="157">
        <f t="shared" si="61"/>
        <v>0</v>
      </c>
      <c r="H147" s="157">
        <f t="shared" si="61"/>
        <v>0</v>
      </c>
      <c r="I147" s="157">
        <f t="shared" si="61"/>
        <v>0</v>
      </c>
      <c r="J147" s="157">
        <f t="shared" si="61"/>
        <v>0</v>
      </c>
      <c r="K147" s="157">
        <f t="shared" si="61"/>
        <v>0</v>
      </c>
      <c r="L147" s="157">
        <f t="shared" si="61"/>
        <v>0</v>
      </c>
      <c r="M147" s="157">
        <f t="shared" si="61"/>
        <v>1</v>
      </c>
      <c r="N147" s="157">
        <f t="shared" si="61"/>
        <v>0</v>
      </c>
      <c r="O147" s="157">
        <f t="shared" si="61"/>
        <v>0</v>
      </c>
      <c r="P147" s="157">
        <f t="shared" si="61"/>
        <v>0</v>
      </c>
      <c r="Q147" s="157">
        <f t="shared" si="62"/>
        <v>0</v>
      </c>
      <c r="R147" s="157">
        <f t="shared" si="62"/>
        <v>0</v>
      </c>
      <c r="S147" s="157">
        <f t="shared" si="62"/>
        <v>0</v>
      </c>
      <c r="T147" s="157">
        <f t="shared" si="62"/>
        <v>0</v>
      </c>
      <c r="U147" s="157">
        <f t="shared" si="62"/>
        <v>0</v>
      </c>
      <c r="V147" s="157">
        <f t="shared" si="62"/>
        <v>0</v>
      </c>
      <c r="W147" s="157">
        <f t="shared" si="62"/>
        <v>0</v>
      </c>
      <c r="X147" s="157">
        <f t="shared" si="62"/>
        <v>0</v>
      </c>
      <c r="Y147" s="157">
        <f t="shared" si="62"/>
        <v>0</v>
      </c>
      <c r="Z147" s="157">
        <f t="shared" si="62"/>
        <v>0</v>
      </c>
      <c r="AA147" s="157">
        <f t="shared" si="63"/>
        <v>0</v>
      </c>
      <c r="AB147" s="157">
        <f t="shared" si="63"/>
        <v>0</v>
      </c>
      <c r="AC147" s="157">
        <f t="shared" si="63"/>
        <v>0</v>
      </c>
      <c r="AD147" s="157">
        <f t="shared" si="63"/>
        <v>0</v>
      </c>
      <c r="AE147" s="157">
        <f t="shared" si="63"/>
        <v>0</v>
      </c>
      <c r="AF147" s="157">
        <f t="shared" si="63"/>
        <v>0</v>
      </c>
      <c r="AG147" s="157">
        <f t="shared" si="63"/>
        <v>0</v>
      </c>
      <c r="AH147" s="157">
        <f t="shared" si="63"/>
        <v>0</v>
      </c>
      <c r="AI147" s="157">
        <f t="shared" si="63"/>
        <v>0</v>
      </c>
      <c r="AJ147" s="157">
        <f t="shared" si="63"/>
        <v>0</v>
      </c>
    </row>
    <row r="148" spans="1:36" ht="16.5" x14ac:dyDescent="0.25">
      <c r="A148" s="157">
        <f t="shared" si="64"/>
        <v>13.03</v>
      </c>
      <c r="B148" s="153">
        <f t="shared" si="49"/>
        <v>100</v>
      </c>
      <c r="C148" s="158" t="s">
        <v>439</v>
      </c>
      <c r="D148" s="156" t="s">
        <v>364</v>
      </c>
      <c r="E148" s="157">
        <f t="shared" si="60"/>
        <v>1</v>
      </c>
      <c r="F148" s="249"/>
      <c r="G148" s="157">
        <f t="shared" si="61"/>
        <v>0</v>
      </c>
      <c r="H148" s="157">
        <f t="shared" si="61"/>
        <v>0</v>
      </c>
      <c r="I148" s="157">
        <f t="shared" si="61"/>
        <v>0</v>
      </c>
      <c r="J148" s="157">
        <f t="shared" si="61"/>
        <v>0</v>
      </c>
      <c r="K148" s="157">
        <f t="shared" si="61"/>
        <v>0</v>
      </c>
      <c r="L148" s="157">
        <f t="shared" si="61"/>
        <v>0</v>
      </c>
      <c r="M148" s="157">
        <f t="shared" si="61"/>
        <v>1</v>
      </c>
      <c r="N148" s="157">
        <f t="shared" si="61"/>
        <v>0</v>
      </c>
      <c r="O148" s="157">
        <f t="shared" si="61"/>
        <v>0</v>
      </c>
      <c r="P148" s="157">
        <f t="shared" si="61"/>
        <v>0</v>
      </c>
      <c r="Q148" s="157">
        <f t="shared" si="62"/>
        <v>0</v>
      </c>
      <c r="R148" s="157">
        <f t="shared" si="62"/>
        <v>0</v>
      </c>
      <c r="S148" s="157">
        <f t="shared" si="62"/>
        <v>0</v>
      </c>
      <c r="T148" s="157">
        <f t="shared" si="62"/>
        <v>0</v>
      </c>
      <c r="U148" s="157">
        <f t="shared" si="62"/>
        <v>0</v>
      </c>
      <c r="V148" s="157">
        <f t="shared" si="62"/>
        <v>0</v>
      </c>
      <c r="W148" s="157">
        <f t="shared" si="62"/>
        <v>0</v>
      </c>
      <c r="X148" s="157">
        <f t="shared" si="62"/>
        <v>0</v>
      </c>
      <c r="Y148" s="157">
        <f t="shared" si="62"/>
        <v>0</v>
      </c>
      <c r="Z148" s="157">
        <f t="shared" si="62"/>
        <v>0</v>
      </c>
      <c r="AA148" s="157">
        <f t="shared" si="63"/>
        <v>0</v>
      </c>
      <c r="AB148" s="157">
        <f t="shared" si="63"/>
        <v>0</v>
      </c>
      <c r="AC148" s="157">
        <f t="shared" si="63"/>
        <v>0</v>
      </c>
      <c r="AD148" s="157">
        <f t="shared" si="63"/>
        <v>0</v>
      </c>
      <c r="AE148" s="157">
        <f t="shared" si="63"/>
        <v>0</v>
      </c>
      <c r="AF148" s="157">
        <f t="shared" si="63"/>
        <v>0</v>
      </c>
      <c r="AG148" s="157">
        <f t="shared" si="63"/>
        <v>0</v>
      </c>
      <c r="AH148" s="157">
        <f t="shared" si="63"/>
        <v>0</v>
      </c>
      <c r="AI148" s="157">
        <f t="shared" si="63"/>
        <v>0</v>
      </c>
      <c r="AJ148" s="157">
        <f t="shared" si="63"/>
        <v>0</v>
      </c>
    </row>
    <row r="149" spans="1:36" s="188" customFormat="1" ht="16.5" x14ac:dyDescent="0.25">
      <c r="A149" s="160">
        <v>13.04</v>
      </c>
      <c r="B149" s="161">
        <f t="shared" si="49"/>
        <v>101</v>
      </c>
      <c r="C149" s="163" t="s">
        <v>648</v>
      </c>
      <c r="D149" s="195" t="s">
        <v>364</v>
      </c>
      <c r="E149" s="157">
        <f t="shared" si="60"/>
        <v>0</v>
      </c>
      <c r="F149" s="24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</row>
    <row r="150" spans="1:36" ht="16.5" x14ac:dyDescent="0.25">
      <c r="A150" s="159"/>
      <c r="B150" s="153">
        <f t="shared" si="49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49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49"/>
        <v>104</v>
      </c>
      <c r="C152" s="155" t="s">
        <v>441</v>
      </c>
      <c r="D152" s="156" t="s">
        <v>364</v>
      </c>
      <c r="E152" s="157">
        <f t="shared" ref="E152:E156" si="65">+SUM(G152:AJ152)</f>
        <v>1</v>
      </c>
      <c r="F152" s="314" t="s">
        <v>77</v>
      </c>
      <c r="G152" s="157">
        <f t="shared" ref="G152:V156" si="66">+IF($F152=G$7,HLOOKUP(G$7,ARMADO_RP,$B152,0),0)</f>
        <v>0</v>
      </c>
      <c r="H152" s="157">
        <f t="shared" si="66"/>
        <v>0</v>
      </c>
      <c r="I152" s="157">
        <f t="shared" si="66"/>
        <v>0</v>
      </c>
      <c r="J152" s="157">
        <f t="shared" si="66"/>
        <v>0</v>
      </c>
      <c r="K152" s="157">
        <f t="shared" si="66"/>
        <v>0</v>
      </c>
      <c r="L152" s="157">
        <f t="shared" si="66"/>
        <v>0</v>
      </c>
      <c r="M152" s="157">
        <f t="shared" si="66"/>
        <v>1</v>
      </c>
      <c r="N152" s="157">
        <f t="shared" si="66"/>
        <v>0</v>
      </c>
      <c r="O152" s="157">
        <f t="shared" si="66"/>
        <v>0</v>
      </c>
      <c r="P152" s="157">
        <f t="shared" si="66"/>
        <v>0</v>
      </c>
      <c r="Q152" s="157">
        <f t="shared" ref="Q152:AF156" si="67">+IF($F152=Q$7,HLOOKUP(Q$7,ARMADO_RP,$B152,0),0)</f>
        <v>0</v>
      </c>
      <c r="R152" s="157">
        <f t="shared" si="67"/>
        <v>0</v>
      </c>
      <c r="S152" s="157">
        <f t="shared" si="67"/>
        <v>0</v>
      </c>
      <c r="T152" s="157">
        <f t="shared" si="67"/>
        <v>0</v>
      </c>
      <c r="U152" s="157">
        <f t="shared" si="67"/>
        <v>0</v>
      </c>
      <c r="V152" s="157">
        <f t="shared" si="67"/>
        <v>0</v>
      </c>
      <c r="W152" s="157">
        <f t="shared" si="67"/>
        <v>0</v>
      </c>
      <c r="X152" s="157">
        <f t="shared" si="67"/>
        <v>0</v>
      </c>
      <c r="Y152" s="157">
        <f t="shared" si="67"/>
        <v>0</v>
      </c>
      <c r="Z152" s="157">
        <f t="shared" si="67"/>
        <v>0</v>
      </c>
      <c r="AA152" s="157">
        <f t="shared" ref="AA152:AJ156" si="68">+IF($F152=AA$7,HLOOKUP(AA$7,ARMADO_RP,$B152,0),0)</f>
        <v>0</v>
      </c>
      <c r="AB152" s="157">
        <f t="shared" si="68"/>
        <v>0</v>
      </c>
      <c r="AC152" s="157">
        <f t="shared" si="68"/>
        <v>0</v>
      </c>
      <c r="AD152" s="157">
        <f t="shared" si="68"/>
        <v>0</v>
      </c>
      <c r="AE152" s="157">
        <f t="shared" si="68"/>
        <v>0</v>
      </c>
      <c r="AF152" s="157">
        <f t="shared" si="68"/>
        <v>0</v>
      </c>
      <c r="AG152" s="157">
        <f t="shared" si="68"/>
        <v>0</v>
      </c>
      <c r="AH152" s="157">
        <f t="shared" si="68"/>
        <v>0</v>
      </c>
      <c r="AI152" s="157">
        <f t="shared" si="68"/>
        <v>0</v>
      </c>
      <c r="AJ152" s="157">
        <f t="shared" si="68"/>
        <v>0</v>
      </c>
    </row>
    <row r="153" spans="1:36" ht="16.5" x14ac:dyDescent="0.25">
      <c r="A153" s="157">
        <f t="shared" ref="A153:A156" si="69">+A152+0.01</f>
        <v>14.02</v>
      </c>
      <c r="B153" s="153">
        <f t="shared" si="49"/>
        <v>105</v>
      </c>
      <c r="C153" s="155" t="s">
        <v>442</v>
      </c>
      <c r="D153" s="156" t="s">
        <v>364</v>
      </c>
      <c r="E153" s="157">
        <f t="shared" si="65"/>
        <v>0</v>
      </c>
      <c r="F153" s="314" t="s">
        <v>303</v>
      </c>
      <c r="G153" s="157">
        <f t="shared" si="66"/>
        <v>0</v>
      </c>
      <c r="H153" s="157">
        <f t="shared" si="66"/>
        <v>0</v>
      </c>
      <c r="I153" s="157">
        <f t="shared" si="66"/>
        <v>0</v>
      </c>
      <c r="J153" s="157">
        <f t="shared" si="66"/>
        <v>0</v>
      </c>
      <c r="K153" s="157">
        <f t="shared" si="66"/>
        <v>0</v>
      </c>
      <c r="L153" s="157">
        <f t="shared" si="66"/>
        <v>0</v>
      </c>
      <c r="M153" s="157">
        <f t="shared" si="66"/>
        <v>0</v>
      </c>
      <c r="N153" s="157">
        <f t="shared" si="66"/>
        <v>0</v>
      </c>
      <c r="O153" s="157">
        <f t="shared" si="66"/>
        <v>0</v>
      </c>
      <c r="P153" s="157">
        <f t="shared" si="66"/>
        <v>0</v>
      </c>
      <c r="Q153" s="157">
        <f t="shared" si="67"/>
        <v>0</v>
      </c>
      <c r="R153" s="157">
        <f t="shared" si="67"/>
        <v>0</v>
      </c>
      <c r="S153" s="157">
        <f t="shared" si="67"/>
        <v>0</v>
      </c>
      <c r="T153" s="157">
        <f t="shared" si="67"/>
        <v>0</v>
      </c>
      <c r="U153" s="157">
        <f t="shared" si="67"/>
        <v>0</v>
      </c>
      <c r="V153" s="157">
        <f t="shared" si="67"/>
        <v>0</v>
      </c>
      <c r="W153" s="157">
        <f t="shared" si="67"/>
        <v>0</v>
      </c>
      <c r="X153" s="157">
        <f t="shared" si="67"/>
        <v>0</v>
      </c>
      <c r="Y153" s="157">
        <f t="shared" si="67"/>
        <v>0</v>
      </c>
      <c r="Z153" s="157">
        <f t="shared" si="67"/>
        <v>0</v>
      </c>
      <c r="AA153" s="157">
        <f t="shared" si="68"/>
        <v>0</v>
      </c>
      <c r="AB153" s="157">
        <f t="shared" si="68"/>
        <v>0</v>
      </c>
      <c r="AC153" s="157">
        <f t="shared" si="68"/>
        <v>0</v>
      </c>
      <c r="AD153" s="157">
        <f t="shared" si="68"/>
        <v>0</v>
      </c>
      <c r="AE153" s="157">
        <f t="shared" si="68"/>
        <v>0</v>
      </c>
      <c r="AF153" s="157">
        <f t="shared" si="68"/>
        <v>0</v>
      </c>
      <c r="AG153" s="157">
        <f t="shared" si="68"/>
        <v>0</v>
      </c>
      <c r="AH153" s="157">
        <f t="shared" si="68"/>
        <v>0</v>
      </c>
      <c r="AI153" s="157">
        <f t="shared" si="68"/>
        <v>0</v>
      </c>
      <c r="AJ153" s="157">
        <f t="shared" si="68"/>
        <v>0</v>
      </c>
    </row>
    <row r="154" spans="1:36" ht="16.5" x14ac:dyDescent="0.25">
      <c r="A154" s="157">
        <f t="shared" si="69"/>
        <v>14.03</v>
      </c>
      <c r="B154" s="153">
        <f t="shared" si="49"/>
        <v>106</v>
      </c>
      <c r="C154" s="155" t="s">
        <v>443</v>
      </c>
      <c r="D154" s="156" t="s">
        <v>364</v>
      </c>
      <c r="E154" s="157">
        <f t="shared" si="65"/>
        <v>0</v>
      </c>
      <c r="F154" s="314" t="s">
        <v>297</v>
      </c>
      <c r="G154" s="157">
        <f t="shared" si="66"/>
        <v>0</v>
      </c>
      <c r="H154" s="157">
        <f t="shared" si="66"/>
        <v>0</v>
      </c>
      <c r="I154" s="157">
        <f t="shared" si="66"/>
        <v>0</v>
      </c>
      <c r="J154" s="157">
        <f t="shared" si="66"/>
        <v>0</v>
      </c>
      <c r="K154" s="157">
        <f t="shared" si="66"/>
        <v>0</v>
      </c>
      <c r="L154" s="157">
        <f t="shared" si="66"/>
        <v>0</v>
      </c>
      <c r="M154" s="157">
        <f t="shared" si="66"/>
        <v>0</v>
      </c>
      <c r="N154" s="157">
        <f t="shared" si="66"/>
        <v>0</v>
      </c>
      <c r="O154" s="157">
        <f t="shared" si="66"/>
        <v>0</v>
      </c>
      <c r="P154" s="157">
        <f t="shared" si="66"/>
        <v>0</v>
      </c>
      <c r="Q154" s="157">
        <f t="shared" si="67"/>
        <v>0</v>
      </c>
      <c r="R154" s="157">
        <f t="shared" si="67"/>
        <v>0</v>
      </c>
      <c r="S154" s="157">
        <f t="shared" si="67"/>
        <v>0</v>
      </c>
      <c r="T154" s="157">
        <f t="shared" si="67"/>
        <v>0</v>
      </c>
      <c r="U154" s="157">
        <f t="shared" si="67"/>
        <v>0</v>
      </c>
      <c r="V154" s="157">
        <f t="shared" si="67"/>
        <v>0</v>
      </c>
      <c r="W154" s="157">
        <f t="shared" si="67"/>
        <v>0</v>
      </c>
      <c r="X154" s="157">
        <f t="shared" si="67"/>
        <v>0</v>
      </c>
      <c r="Y154" s="157">
        <f t="shared" si="67"/>
        <v>0</v>
      </c>
      <c r="Z154" s="157">
        <f t="shared" si="67"/>
        <v>0</v>
      </c>
      <c r="AA154" s="157">
        <f t="shared" si="68"/>
        <v>0</v>
      </c>
      <c r="AB154" s="157">
        <f t="shared" si="68"/>
        <v>0</v>
      </c>
      <c r="AC154" s="157">
        <f t="shared" si="68"/>
        <v>0</v>
      </c>
      <c r="AD154" s="157">
        <f t="shared" si="68"/>
        <v>0</v>
      </c>
      <c r="AE154" s="157">
        <f t="shared" si="68"/>
        <v>0</v>
      </c>
      <c r="AF154" s="157">
        <f t="shared" si="68"/>
        <v>0</v>
      </c>
      <c r="AG154" s="157">
        <f t="shared" si="68"/>
        <v>0</v>
      </c>
      <c r="AH154" s="157">
        <f t="shared" si="68"/>
        <v>0</v>
      </c>
      <c r="AI154" s="157">
        <f t="shared" si="68"/>
        <v>0</v>
      </c>
      <c r="AJ154" s="157">
        <f t="shared" si="68"/>
        <v>0</v>
      </c>
    </row>
    <row r="155" spans="1:36" s="188" customFormat="1" ht="16.5" x14ac:dyDescent="0.25">
      <c r="A155" s="160">
        <f t="shared" si="69"/>
        <v>14.04</v>
      </c>
      <c r="B155" s="161">
        <f t="shared" si="49"/>
        <v>107</v>
      </c>
      <c r="C155" s="163" t="s">
        <v>533</v>
      </c>
      <c r="D155" s="164" t="s">
        <v>364</v>
      </c>
      <c r="E155" s="160">
        <f t="shared" si="65"/>
        <v>0</v>
      </c>
      <c r="F155" s="314" t="s">
        <v>218</v>
      </c>
      <c r="G155" s="160">
        <f t="shared" si="66"/>
        <v>0</v>
      </c>
      <c r="H155" s="160">
        <f t="shared" si="66"/>
        <v>0</v>
      </c>
      <c r="I155" s="160">
        <f t="shared" si="66"/>
        <v>0</v>
      </c>
      <c r="J155" s="160">
        <f t="shared" si="66"/>
        <v>0</v>
      </c>
      <c r="K155" s="160">
        <f t="shared" si="66"/>
        <v>0</v>
      </c>
      <c r="L155" s="160">
        <f t="shared" si="66"/>
        <v>0</v>
      </c>
      <c r="M155" s="160">
        <f t="shared" si="66"/>
        <v>0</v>
      </c>
      <c r="N155" s="160">
        <f t="shared" si="66"/>
        <v>0</v>
      </c>
      <c r="O155" s="160">
        <f t="shared" si="66"/>
        <v>0</v>
      </c>
      <c r="P155" s="160">
        <f t="shared" si="66"/>
        <v>0</v>
      </c>
      <c r="Q155" s="160">
        <f t="shared" si="67"/>
        <v>0</v>
      </c>
      <c r="R155" s="160">
        <f t="shared" si="67"/>
        <v>0</v>
      </c>
      <c r="S155" s="160">
        <f t="shared" si="67"/>
        <v>0</v>
      </c>
      <c r="T155" s="160">
        <f t="shared" si="67"/>
        <v>0</v>
      </c>
      <c r="U155" s="160">
        <f t="shared" si="67"/>
        <v>0</v>
      </c>
      <c r="V155" s="160">
        <f t="shared" si="67"/>
        <v>0</v>
      </c>
      <c r="W155" s="160">
        <f t="shared" si="67"/>
        <v>0</v>
      </c>
      <c r="X155" s="160">
        <f t="shared" si="67"/>
        <v>0</v>
      </c>
      <c r="Y155" s="160">
        <f t="shared" si="67"/>
        <v>0</v>
      </c>
      <c r="Z155" s="160">
        <f t="shared" si="67"/>
        <v>0</v>
      </c>
      <c r="AA155" s="160">
        <f t="shared" si="68"/>
        <v>0</v>
      </c>
      <c r="AB155" s="160">
        <f t="shared" si="68"/>
        <v>0</v>
      </c>
      <c r="AC155" s="160">
        <f t="shared" si="68"/>
        <v>0</v>
      </c>
      <c r="AD155" s="160">
        <f t="shared" si="68"/>
        <v>0</v>
      </c>
      <c r="AE155" s="160">
        <f t="shared" si="68"/>
        <v>0</v>
      </c>
      <c r="AF155" s="160">
        <f t="shared" si="68"/>
        <v>0</v>
      </c>
      <c r="AG155" s="160">
        <f t="shared" si="68"/>
        <v>0</v>
      </c>
      <c r="AH155" s="160">
        <f t="shared" si="68"/>
        <v>0</v>
      </c>
      <c r="AI155" s="160">
        <f t="shared" si="68"/>
        <v>0</v>
      </c>
      <c r="AJ155" s="160">
        <f t="shared" si="68"/>
        <v>0</v>
      </c>
    </row>
    <row r="156" spans="1:36" s="188" customFormat="1" ht="16.5" x14ac:dyDescent="0.25">
      <c r="A156" s="160">
        <f t="shared" si="69"/>
        <v>14.049999999999999</v>
      </c>
      <c r="B156" s="161">
        <f t="shared" si="49"/>
        <v>108</v>
      </c>
      <c r="C156" s="163" t="s">
        <v>534</v>
      </c>
      <c r="D156" s="164" t="s">
        <v>364</v>
      </c>
      <c r="E156" s="160">
        <f t="shared" si="65"/>
        <v>0</v>
      </c>
      <c r="F156" s="314" t="s">
        <v>259</v>
      </c>
      <c r="G156" s="160">
        <f t="shared" si="66"/>
        <v>0</v>
      </c>
      <c r="H156" s="160">
        <f t="shared" si="66"/>
        <v>0</v>
      </c>
      <c r="I156" s="160">
        <f t="shared" si="66"/>
        <v>0</v>
      </c>
      <c r="J156" s="160">
        <f t="shared" si="66"/>
        <v>0</v>
      </c>
      <c r="K156" s="160">
        <f t="shared" si="66"/>
        <v>0</v>
      </c>
      <c r="L156" s="160">
        <f t="shared" si="66"/>
        <v>0</v>
      </c>
      <c r="M156" s="160">
        <f t="shared" si="66"/>
        <v>0</v>
      </c>
      <c r="N156" s="160">
        <f t="shared" si="66"/>
        <v>0</v>
      </c>
      <c r="O156" s="160">
        <f t="shared" si="66"/>
        <v>0</v>
      </c>
      <c r="P156" s="160">
        <f t="shared" si="66"/>
        <v>0</v>
      </c>
      <c r="Q156" s="160">
        <f t="shared" si="66"/>
        <v>0</v>
      </c>
      <c r="R156" s="160">
        <f t="shared" si="66"/>
        <v>0</v>
      </c>
      <c r="S156" s="160">
        <f t="shared" si="66"/>
        <v>0</v>
      </c>
      <c r="T156" s="160">
        <f t="shared" si="66"/>
        <v>0</v>
      </c>
      <c r="U156" s="160">
        <f t="shared" si="66"/>
        <v>0</v>
      </c>
      <c r="V156" s="160">
        <f t="shared" si="66"/>
        <v>0</v>
      </c>
      <c r="W156" s="160">
        <f t="shared" si="67"/>
        <v>0</v>
      </c>
      <c r="X156" s="160">
        <f t="shared" si="67"/>
        <v>0</v>
      </c>
      <c r="Y156" s="160">
        <f t="shared" si="67"/>
        <v>0</v>
      </c>
      <c r="Z156" s="160">
        <f t="shared" si="67"/>
        <v>0</v>
      </c>
      <c r="AA156" s="160">
        <f t="shared" si="67"/>
        <v>0</v>
      </c>
      <c r="AB156" s="160">
        <f t="shared" si="67"/>
        <v>0</v>
      </c>
      <c r="AC156" s="160">
        <f t="shared" si="67"/>
        <v>0</v>
      </c>
      <c r="AD156" s="160">
        <f t="shared" si="67"/>
        <v>0</v>
      </c>
      <c r="AE156" s="160">
        <f t="shared" si="67"/>
        <v>0</v>
      </c>
      <c r="AF156" s="160">
        <f t="shared" si="67"/>
        <v>0</v>
      </c>
      <c r="AG156" s="160">
        <f t="shared" si="68"/>
        <v>0</v>
      </c>
      <c r="AH156" s="160">
        <f t="shared" si="68"/>
        <v>0</v>
      </c>
      <c r="AI156" s="160">
        <f t="shared" si="68"/>
        <v>0</v>
      </c>
      <c r="AJ156" s="160">
        <f t="shared" si="68"/>
        <v>0</v>
      </c>
    </row>
    <row r="157" spans="1:36" ht="16.5" x14ac:dyDescent="0.25">
      <c r="A157" s="159"/>
      <c r="B157" s="153">
        <f t="shared" si="49"/>
        <v>109</v>
      </c>
      <c r="C157" s="155"/>
      <c r="D157" s="156"/>
      <c r="E157" s="156"/>
      <c r="F157" s="314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</row>
    <row r="158" spans="1:36" ht="16.5" x14ac:dyDescent="0.25">
      <c r="A158" s="166">
        <f>1+A151</f>
        <v>15</v>
      </c>
      <c r="B158" s="167">
        <f t="shared" si="49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67">
        <f t="shared" si="49"/>
        <v>111</v>
      </c>
      <c r="C159" s="169" t="s">
        <v>445</v>
      </c>
      <c r="D159" s="170" t="s">
        <v>364</v>
      </c>
      <c r="E159" s="157">
        <f t="shared" ref="E159:E161" si="70">+SUM(G159:AJ159)</f>
        <v>1</v>
      </c>
      <c r="F159" s="314">
        <v>5</v>
      </c>
      <c r="G159" s="171">
        <f t="shared" ref="G159:P161" si="71">+HLOOKUP(G$7,ARMADO_RP,$B159,0)</f>
        <v>0</v>
      </c>
      <c r="H159" s="171">
        <f t="shared" si="71"/>
        <v>0</v>
      </c>
      <c r="I159" s="171">
        <f t="shared" si="71"/>
        <v>0</v>
      </c>
      <c r="J159" s="171">
        <f t="shared" si="71"/>
        <v>0</v>
      </c>
      <c r="K159" s="171">
        <f t="shared" si="71"/>
        <v>0</v>
      </c>
      <c r="L159" s="171">
        <f t="shared" si="71"/>
        <v>0</v>
      </c>
      <c r="M159" s="171">
        <f t="shared" si="71"/>
        <v>1</v>
      </c>
      <c r="N159" s="171">
        <f t="shared" si="71"/>
        <v>0</v>
      </c>
      <c r="O159" s="171">
        <f t="shared" si="71"/>
        <v>0</v>
      </c>
      <c r="P159" s="171">
        <f t="shared" si="71"/>
        <v>0</v>
      </c>
      <c r="Q159" s="171">
        <f t="shared" ref="Q159:Z161" si="72">+HLOOKUP(Q$7,ARMADO_RP,$B159,0)</f>
        <v>0</v>
      </c>
      <c r="R159" s="171">
        <f t="shared" si="72"/>
        <v>0</v>
      </c>
      <c r="S159" s="171">
        <f t="shared" si="72"/>
        <v>0</v>
      </c>
      <c r="T159" s="171">
        <f t="shared" si="72"/>
        <v>0</v>
      </c>
      <c r="U159" s="171">
        <f t="shared" si="72"/>
        <v>0</v>
      </c>
      <c r="V159" s="171">
        <f t="shared" si="72"/>
        <v>0</v>
      </c>
      <c r="W159" s="171">
        <f t="shared" si="72"/>
        <v>0</v>
      </c>
      <c r="X159" s="171">
        <f t="shared" si="72"/>
        <v>0</v>
      </c>
      <c r="Y159" s="171">
        <f t="shared" si="72"/>
        <v>0</v>
      </c>
      <c r="Z159" s="171">
        <f t="shared" si="72"/>
        <v>0</v>
      </c>
      <c r="AA159" s="171">
        <f t="shared" ref="AA159:AJ161" si="73">+HLOOKUP(AA$7,ARMADO_RP,$B159,0)</f>
        <v>0</v>
      </c>
      <c r="AB159" s="171">
        <f t="shared" si="73"/>
        <v>0</v>
      </c>
      <c r="AC159" s="171">
        <f t="shared" si="73"/>
        <v>0</v>
      </c>
      <c r="AD159" s="171">
        <f t="shared" si="73"/>
        <v>0</v>
      </c>
      <c r="AE159" s="171">
        <f t="shared" si="73"/>
        <v>0</v>
      </c>
      <c r="AF159" s="171">
        <f t="shared" si="73"/>
        <v>0</v>
      </c>
      <c r="AG159" s="171">
        <f t="shared" si="73"/>
        <v>0</v>
      </c>
      <c r="AH159" s="171">
        <f t="shared" si="73"/>
        <v>0</v>
      </c>
      <c r="AI159" s="171">
        <f t="shared" si="73"/>
        <v>0</v>
      </c>
      <c r="AJ159" s="171">
        <f t="shared" si="73"/>
        <v>0</v>
      </c>
    </row>
    <row r="160" spans="1:36" ht="16.5" x14ac:dyDescent="0.25">
      <c r="A160" s="171">
        <f t="shared" ref="A160:A161" si="74">0.01+A159</f>
        <v>15.02</v>
      </c>
      <c r="B160" s="167">
        <f t="shared" si="49"/>
        <v>112</v>
      </c>
      <c r="C160" s="169" t="s">
        <v>446</v>
      </c>
      <c r="D160" s="170" t="s">
        <v>364</v>
      </c>
      <c r="E160" s="157">
        <f t="shared" si="70"/>
        <v>0</v>
      </c>
      <c r="F160" s="314">
        <v>10</v>
      </c>
      <c r="G160" s="171">
        <f t="shared" si="71"/>
        <v>0</v>
      </c>
      <c r="H160" s="171">
        <f t="shared" si="71"/>
        <v>0</v>
      </c>
      <c r="I160" s="171">
        <f t="shared" si="71"/>
        <v>0</v>
      </c>
      <c r="J160" s="171">
        <f t="shared" si="71"/>
        <v>0</v>
      </c>
      <c r="K160" s="171">
        <f t="shared" si="71"/>
        <v>0</v>
      </c>
      <c r="L160" s="171">
        <f t="shared" si="71"/>
        <v>0</v>
      </c>
      <c r="M160" s="171">
        <f t="shared" si="71"/>
        <v>0</v>
      </c>
      <c r="N160" s="171">
        <f t="shared" si="71"/>
        <v>0</v>
      </c>
      <c r="O160" s="171">
        <f t="shared" si="71"/>
        <v>0</v>
      </c>
      <c r="P160" s="171">
        <f t="shared" si="71"/>
        <v>0</v>
      </c>
      <c r="Q160" s="171">
        <f t="shared" si="72"/>
        <v>0</v>
      </c>
      <c r="R160" s="171">
        <f t="shared" si="72"/>
        <v>0</v>
      </c>
      <c r="S160" s="171">
        <f t="shared" si="72"/>
        <v>0</v>
      </c>
      <c r="T160" s="171">
        <f t="shared" si="72"/>
        <v>0</v>
      </c>
      <c r="U160" s="171">
        <f t="shared" si="72"/>
        <v>0</v>
      </c>
      <c r="V160" s="171">
        <f t="shared" si="72"/>
        <v>0</v>
      </c>
      <c r="W160" s="171">
        <f t="shared" si="72"/>
        <v>0</v>
      </c>
      <c r="X160" s="171">
        <f t="shared" si="72"/>
        <v>0</v>
      </c>
      <c r="Y160" s="171">
        <f t="shared" si="72"/>
        <v>0</v>
      </c>
      <c r="Z160" s="171">
        <f t="shared" si="72"/>
        <v>0</v>
      </c>
      <c r="AA160" s="171">
        <f t="shared" si="73"/>
        <v>0</v>
      </c>
      <c r="AB160" s="171">
        <f t="shared" si="73"/>
        <v>0</v>
      </c>
      <c r="AC160" s="171">
        <f t="shared" si="73"/>
        <v>0</v>
      </c>
      <c r="AD160" s="171">
        <f t="shared" si="73"/>
        <v>0</v>
      </c>
      <c r="AE160" s="171">
        <f t="shared" si="73"/>
        <v>0</v>
      </c>
      <c r="AF160" s="171">
        <f t="shared" si="73"/>
        <v>0</v>
      </c>
      <c r="AG160" s="171">
        <f t="shared" si="73"/>
        <v>0</v>
      </c>
      <c r="AH160" s="171">
        <f t="shared" si="73"/>
        <v>0</v>
      </c>
      <c r="AI160" s="171">
        <f t="shared" si="73"/>
        <v>0</v>
      </c>
      <c r="AJ160" s="171">
        <f t="shared" si="73"/>
        <v>0</v>
      </c>
    </row>
    <row r="161" spans="1:36" s="188" customFormat="1" ht="16.5" x14ac:dyDescent="0.25">
      <c r="A161" s="191">
        <f t="shared" si="74"/>
        <v>15.03</v>
      </c>
      <c r="B161" s="192">
        <f t="shared" si="49"/>
        <v>113</v>
      </c>
      <c r="C161" s="193" t="s">
        <v>535</v>
      </c>
      <c r="D161" s="194" t="s">
        <v>364</v>
      </c>
      <c r="E161" s="160">
        <f t="shared" si="70"/>
        <v>0</v>
      </c>
      <c r="F161" s="314">
        <v>37.5</v>
      </c>
      <c r="G161" s="191">
        <f t="shared" si="71"/>
        <v>0</v>
      </c>
      <c r="H161" s="191">
        <f t="shared" si="71"/>
        <v>0</v>
      </c>
      <c r="I161" s="191">
        <f t="shared" si="71"/>
        <v>0</v>
      </c>
      <c r="J161" s="191">
        <f t="shared" si="71"/>
        <v>0</v>
      </c>
      <c r="K161" s="191">
        <f t="shared" si="71"/>
        <v>0</v>
      </c>
      <c r="L161" s="191">
        <f t="shared" si="71"/>
        <v>0</v>
      </c>
      <c r="M161" s="191">
        <f t="shared" si="71"/>
        <v>0</v>
      </c>
      <c r="N161" s="191">
        <f t="shared" si="71"/>
        <v>0</v>
      </c>
      <c r="O161" s="191">
        <f t="shared" si="71"/>
        <v>0</v>
      </c>
      <c r="P161" s="191">
        <f t="shared" si="71"/>
        <v>0</v>
      </c>
      <c r="Q161" s="191">
        <f t="shared" si="72"/>
        <v>0</v>
      </c>
      <c r="R161" s="191">
        <f t="shared" si="72"/>
        <v>0</v>
      </c>
      <c r="S161" s="191">
        <f t="shared" si="72"/>
        <v>0</v>
      </c>
      <c r="T161" s="191">
        <f t="shared" si="72"/>
        <v>0</v>
      </c>
      <c r="U161" s="191">
        <f t="shared" si="72"/>
        <v>0</v>
      </c>
      <c r="V161" s="191">
        <f t="shared" si="72"/>
        <v>0</v>
      </c>
      <c r="W161" s="191">
        <f t="shared" si="72"/>
        <v>0</v>
      </c>
      <c r="X161" s="191">
        <f t="shared" si="72"/>
        <v>0</v>
      </c>
      <c r="Y161" s="191">
        <f t="shared" si="72"/>
        <v>0</v>
      </c>
      <c r="Z161" s="191">
        <f t="shared" si="72"/>
        <v>0</v>
      </c>
      <c r="AA161" s="191">
        <f t="shared" si="73"/>
        <v>0</v>
      </c>
      <c r="AB161" s="191">
        <f t="shared" si="73"/>
        <v>0</v>
      </c>
      <c r="AC161" s="191">
        <f t="shared" si="73"/>
        <v>0</v>
      </c>
      <c r="AD161" s="191">
        <f t="shared" si="73"/>
        <v>0</v>
      </c>
      <c r="AE161" s="191">
        <f t="shared" si="73"/>
        <v>0</v>
      </c>
      <c r="AF161" s="191">
        <f t="shared" si="73"/>
        <v>0</v>
      </c>
      <c r="AG161" s="191">
        <f t="shared" si="73"/>
        <v>0</v>
      </c>
      <c r="AH161" s="191">
        <f t="shared" si="73"/>
        <v>0</v>
      </c>
      <c r="AI161" s="191">
        <f t="shared" si="73"/>
        <v>0</v>
      </c>
      <c r="AJ161" s="191">
        <f t="shared" si="73"/>
        <v>0</v>
      </c>
    </row>
    <row r="162" spans="1:36" ht="16.5" x14ac:dyDescent="0.25">
      <c r="A162" s="159"/>
      <c r="B162" s="167">
        <f t="shared" si="49"/>
        <v>114</v>
      </c>
      <c r="C162" s="155"/>
      <c r="D162" s="156"/>
      <c r="E162" s="156"/>
      <c r="F162" s="314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</row>
    <row r="163" spans="1:36" ht="16.5" x14ac:dyDescent="0.25">
      <c r="A163" s="166">
        <f>A158+1</f>
        <v>16</v>
      </c>
      <c r="B163" s="167">
        <f t="shared" si="49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5">+A163+0.01</f>
        <v>16.010000000000002</v>
      </c>
      <c r="B164" s="167">
        <f t="shared" si="49"/>
        <v>116</v>
      </c>
      <c r="C164" s="169" t="s">
        <v>448</v>
      </c>
      <c r="D164" s="170" t="s">
        <v>146</v>
      </c>
      <c r="E164" s="157">
        <f t="shared" ref="E164:E166" si="76">+SUM(G164:AJ164)</f>
        <v>5</v>
      </c>
      <c r="F164" s="314"/>
      <c r="G164" s="171">
        <f t="shared" ref="G164:P166" si="77">+HLOOKUP(G$7,ARMADO_RP,$B164,0)</f>
        <v>0</v>
      </c>
      <c r="H164" s="171">
        <f t="shared" si="77"/>
        <v>0</v>
      </c>
      <c r="I164" s="171">
        <f t="shared" si="77"/>
        <v>0</v>
      </c>
      <c r="J164" s="171">
        <f t="shared" si="77"/>
        <v>0</v>
      </c>
      <c r="K164" s="171">
        <f t="shared" si="77"/>
        <v>0</v>
      </c>
      <c r="L164" s="171">
        <f t="shared" si="77"/>
        <v>0</v>
      </c>
      <c r="M164" s="171">
        <f t="shared" si="77"/>
        <v>5</v>
      </c>
      <c r="N164" s="171">
        <f t="shared" si="77"/>
        <v>0</v>
      </c>
      <c r="O164" s="171">
        <f t="shared" si="77"/>
        <v>0</v>
      </c>
      <c r="P164" s="171">
        <f t="shared" si="77"/>
        <v>0</v>
      </c>
      <c r="Q164" s="171">
        <f t="shared" ref="Q164:Z166" si="78">+HLOOKUP(Q$7,ARMADO_RP,$B164,0)</f>
        <v>0</v>
      </c>
      <c r="R164" s="171">
        <f t="shared" si="78"/>
        <v>0</v>
      </c>
      <c r="S164" s="171">
        <f t="shared" si="78"/>
        <v>0</v>
      </c>
      <c r="T164" s="171">
        <f t="shared" si="78"/>
        <v>0</v>
      </c>
      <c r="U164" s="171">
        <f t="shared" si="78"/>
        <v>0</v>
      </c>
      <c r="V164" s="171">
        <f t="shared" si="78"/>
        <v>0</v>
      </c>
      <c r="W164" s="171">
        <f t="shared" si="78"/>
        <v>0</v>
      </c>
      <c r="X164" s="171">
        <f t="shared" si="78"/>
        <v>0</v>
      </c>
      <c r="Y164" s="171">
        <f t="shared" si="78"/>
        <v>0</v>
      </c>
      <c r="Z164" s="171">
        <f t="shared" si="78"/>
        <v>0</v>
      </c>
      <c r="AA164" s="171">
        <f t="shared" ref="AA164:AJ166" si="79">+HLOOKUP(AA$7,ARMADO_RP,$B164,0)</f>
        <v>0</v>
      </c>
      <c r="AB164" s="171">
        <f t="shared" si="79"/>
        <v>0</v>
      </c>
      <c r="AC164" s="171">
        <f t="shared" si="79"/>
        <v>0</v>
      </c>
      <c r="AD164" s="171">
        <f t="shared" si="79"/>
        <v>0</v>
      </c>
      <c r="AE164" s="171">
        <f t="shared" si="79"/>
        <v>0</v>
      </c>
      <c r="AF164" s="171">
        <f t="shared" si="79"/>
        <v>0</v>
      </c>
      <c r="AG164" s="171">
        <f t="shared" si="79"/>
        <v>0</v>
      </c>
      <c r="AH164" s="171">
        <f t="shared" si="79"/>
        <v>0</v>
      </c>
      <c r="AI164" s="171">
        <f t="shared" si="79"/>
        <v>0</v>
      </c>
      <c r="AJ164" s="171">
        <f t="shared" si="79"/>
        <v>0</v>
      </c>
    </row>
    <row r="165" spans="1:36" ht="16.5" x14ac:dyDescent="0.25">
      <c r="A165" s="157">
        <f t="shared" si="75"/>
        <v>16.020000000000003</v>
      </c>
      <c r="B165" s="167">
        <f t="shared" si="49"/>
        <v>117</v>
      </c>
      <c r="C165" s="169" t="s">
        <v>449</v>
      </c>
      <c r="D165" s="170" t="s">
        <v>146</v>
      </c>
      <c r="E165" s="157">
        <f t="shared" si="76"/>
        <v>10</v>
      </c>
      <c r="F165" s="251"/>
      <c r="G165" s="171">
        <f t="shared" si="77"/>
        <v>0</v>
      </c>
      <c r="H165" s="171">
        <f t="shared" si="77"/>
        <v>0</v>
      </c>
      <c r="I165" s="171">
        <f t="shared" si="77"/>
        <v>0</v>
      </c>
      <c r="J165" s="171">
        <f t="shared" si="77"/>
        <v>0</v>
      </c>
      <c r="K165" s="171">
        <f t="shared" si="77"/>
        <v>0</v>
      </c>
      <c r="L165" s="171">
        <f t="shared" si="77"/>
        <v>0</v>
      </c>
      <c r="M165" s="171">
        <f t="shared" si="77"/>
        <v>10</v>
      </c>
      <c r="N165" s="171">
        <f t="shared" si="77"/>
        <v>0</v>
      </c>
      <c r="O165" s="171">
        <f t="shared" si="77"/>
        <v>0</v>
      </c>
      <c r="P165" s="171">
        <f t="shared" si="77"/>
        <v>0</v>
      </c>
      <c r="Q165" s="171">
        <f t="shared" si="78"/>
        <v>0</v>
      </c>
      <c r="R165" s="171">
        <f t="shared" si="78"/>
        <v>0</v>
      </c>
      <c r="S165" s="171">
        <f t="shared" si="78"/>
        <v>0</v>
      </c>
      <c r="T165" s="171">
        <f t="shared" si="78"/>
        <v>0</v>
      </c>
      <c r="U165" s="171">
        <f t="shared" si="78"/>
        <v>0</v>
      </c>
      <c r="V165" s="171">
        <f t="shared" si="78"/>
        <v>0</v>
      </c>
      <c r="W165" s="171">
        <f t="shared" si="78"/>
        <v>0</v>
      </c>
      <c r="X165" s="171">
        <f t="shared" si="78"/>
        <v>0</v>
      </c>
      <c r="Y165" s="171">
        <f t="shared" si="78"/>
        <v>0</v>
      </c>
      <c r="Z165" s="171">
        <f t="shared" si="78"/>
        <v>0</v>
      </c>
      <c r="AA165" s="171">
        <f t="shared" si="79"/>
        <v>0</v>
      </c>
      <c r="AB165" s="171">
        <f t="shared" si="79"/>
        <v>0</v>
      </c>
      <c r="AC165" s="171">
        <f t="shared" si="79"/>
        <v>0</v>
      </c>
      <c r="AD165" s="171">
        <f t="shared" si="79"/>
        <v>0</v>
      </c>
      <c r="AE165" s="171">
        <f t="shared" si="79"/>
        <v>0</v>
      </c>
      <c r="AF165" s="171">
        <f t="shared" si="79"/>
        <v>0</v>
      </c>
      <c r="AG165" s="171">
        <f t="shared" si="79"/>
        <v>0</v>
      </c>
      <c r="AH165" s="171">
        <f t="shared" si="79"/>
        <v>0</v>
      </c>
      <c r="AI165" s="171">
        <f t="shared" si="79"/>
        <v>0</v>
      </c>
      <c r="AJ165" s="171">
        <f t="shared" si="79"/>
        <v>0</v>
      </c>
    </row>
    <row r="166" spans="1:36" s="188" customFormat="1" ht="16.5" x14ac:dyDescent="0.25">
      <c r="A166" s="160">
        <f t="shared" si="75"/>
        <v>16.030000000000005</v>
      </c>
      <c r="B166" s="192">
        <f t="shared" si="49"/>
        <v>118</v>
      </c>
      <c r="C166" s="163" t="s">
        <v>632</v>
      </c>
      <c r="D166" s="194" t="s">
        <v>146</v>
      </c>
      <c r="E166" s="157">
        <f t="shared" si="76"/>
        <v>0</v>
      </c>
      <c r="F166" s="315"/>
      <c r="G166" s="171">
        <f t="shared" si="77"/>
        <v>0</v>
      </c>
      <c r="H166" s="171">
        <f t="shared" si="77"/>
        <v>0</v>
      </c>
      <c r="I166" s="171">
        <f t="shared" si="77"/>
        <v>0</v>
      </c>
      <c r="J166" s="171">
        <f t="shared" si="77"/>
        <v>0</v>
      </c>
      <c r="K166" s="171">
        <f t="shared" si="77"/>
        <v>0</v>
      </c>
      <c r="L166" s="171">
        <f t="shared" si="77"/>
        <v>0</v>
      </c>
      <c r="M166" s="171">
        <f t="shared" si="77"/>
        <v>0</v>
      </c>
      <c r="N166" s="171">
        <f t="shared" si="77"/>
        <v>0</v>
      </c>
      <c r="O166" s="171">
        <f t="shared" si="77"/>
        <v>0</v>
      </c>
      <c r="P166" s="171">
        <f t="shared" si="77"/>
        <v>0</v>
      </c>
      <c r="Q166" s="171">
        <f t="shared" si="78"/>
        <v>0</v>
      </c>
      <c r="R166" s="171">
        <f t="shared" si="78"/>
        <v>0</v>
      </c>
      <c r="S166" s="171">
        <f t="shared" si="78"/>
        <v>0</v>
      </c>
      <c r="T166" s="171">
        <f t="shared" si="78"/>
        <v>0</v>
      </c>
      <c r="U166" s="171">
        <f t="shared" si="78"/>
        <v>0</v>
      </c>
      <c r="V166" s="171">
        <f t="shared" si="78"/>
        <v>0</v>
      </c>
      <c r="W166" s="171">
        <f t="shared" si="78"/>
        <v>0</v>
      </c>
      <c r="X166" s="171">
        <f t="shared" si="78"/>
        <v>0</v>
      </c>
      <c r="Y166" s="171">
        <f t="shared" si="78"/>
        <v>0</v>
      </c>
      <c r="Z166" s="171">
        <f t="shared" si="78"/>
        <v>0</v>
      </c>
      <c r="AA166" s="171">
        <f t="shared" si="79"/>
        <v>0</v>
      </c>
      <c r="AB166" s="171">
        <f t="shared" si="79"/>
        <v>0</v>
      </c>
      <c r="AC166" s="171">
        <f t="shared" si="79"/>
        <v>0</v>
      </c>
      <c r="AD166" s="171">
        <f t="shared" si="79"/>
        <v>0</v>
      </c>
      <c r="AE166" s="171">
        <f t="shared" si="79"/>
        <v>0</v>
      </c>
      <c r="AF166" s="171">
        <f t="shared" si="79"/>
        <v>0</v>
      </c>
      <c r="AG166" s="171">
        <f t="shared" si="79"/>
        <v>0</v>
      </c>
      <c r="AH166" s="171">
        <f t="shared" si="79"/>
        <v>0</v>
      </c>
      <c r="AI166" s="171">
        <f t="shared" si="79"/>
        <v>0</v>
      </c>
      <c r="AJ166" s="171">
        <f t="shared" si="79"/>
        <v>0</v>
      </c>
    </row>
    <row r="167" spans="1:36" ht="16.5" x14ac:dyDescent="0.25">
      <c r="A167" s="172"/>
      <c r="B167" s="167">
        <f t="shared" si="49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49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49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49"/>
        <v>122</v>
      </c>
      <c r="C170" s="162" t="s">
        <v>451</v>
      </c>
      <c r="D170" s="164" t="s">
        <v>452</v>
      </c>
      <c r="E170" s="157">
        <f>+ROUNDUP(SUM(G170:AJ170),0)</f>
        <v>1</v>
      </c>
      <c r="F170" s="249"/>
      <c r="G170" s="157">
        <f>+IF(G$2&lt;&gt;0,1/COUNTA(G$2:M$2),0)</f>
        <v>0.14285714285714285</v>
      </c>
      <c r="H170" s="157">
        <f t="shared" ref="H170:AJ170" si="80">+IF(H$2&lt;&gt;0,1/COUNTA(H$2:N$2),0)</f>
        <v>0.14285714285714285</v>
      </c>
      <c r="I170" s="157">
        <f t="shared" si="80"/>
        <v>0.14285714285714285</v>
      </c>
      <c r="J170" s="157">
        <f t="shared" si="80"/>
        <v>0.14285714285714285</v>
      </c>
      <c r="K170" s="157">
        <f t="shared" si="80"/>
        <v>0.14285714285714285</v>
      </c>
      <c r="L170" s="157">
        <f t="shared" si="80"/>
        <v>0.14285714285714285</v>
      </c>
      <c r="M170" s="157">
        <f t="shared" si="80"/>
        <v>0.14285714285714285</v>
      </c>
      <c r="N170" s="157">
        <f t="shared" si="80"/>
        <v>0</v>
      </c>
      <c r="O170" s="157">
        <f t="shared" si="80"/>
        <v>0</v>
      </c>
      <c r="P170" s="157">
        <f t="shared" si="80"/>
        <v>0</v>
      </c>
      <c r="Q170" s="157">
        <f t="shared" si="80"/>
        <v>0</v>
      </c>
      <c r="R170" s="157">
        <f t="shared" si="80"/>
        <v>0</v>
      </c>
      <c r="S170" s="157">
        <f t="shared" si="80"/>
        <v>0</v>
      </c>
      <c r="T170" s="157">
        <f t="shared" si="80"/>
        <v>0</v>
      </c>
      <c r="U170" s="157">
        <f t="shared" si="80"/>
        <v>0</v>
      </c>
      <c r="V170" s="157">
        <f t="shared" si="80"/>
        <v>0</v>
      </c>
      <c r="W170" s="157">
        <f t="shared" si="80"/>
        <v>0</v>
      </c>
      <c r="X170" s="157">
        <f t="shared" si="80"/>
        <v>0</v>
      </c>
      <c r="Y170" s="157">
        <f t="shared" si="80"/>
        <v>0</v>
      </c>
      <c r="Z170" s="157">
        <f t="shared" si="80"/>
        <v>0</v>
      </c>
      <c r="AA170" s="157">
        <f t="shared" si="80"/>
        <v>0</v>
      </c>
      <c r="AB170" s="157">
        <f t="shared" si="80"/>
        <v>0</v>
      </c>
      <c r="AC170" s="157">
        <f t="shared" si="80"/>
        <v>0</v>
      </c>
      <c r="AD170" s="157">
        <f t="shared" si="80"/>
        <v>0</v>
      </c>
      <c r="AE170" s="157">
        <f t="shared" si="80"/>
        <v>0</v>
      </c>
      <c r="AF170" s="157">
        <f t="shared" si="80"/>
        <v>0</v>
      </c>
      <c r="AG170" s="157">
        <f t="shared" si="80"/>
        <v>0</v>
      </c>
      <c r="AH170" s="157">
        <f t="shared" si="80"/>
        <v>0</v>
      </c>
      <c r="AI170" s="157">
        <f t="shared" si="80"/>
        <v>0</v>
      </c>
      <c r="AJ170" s="157">
        <f t="shared" si="80"/>
        <v>0</v>
      </c>
    </row>
    <row r="171" spans="1:36" ht="16.5" x14ac:dyDescent="0.25">
      <c r="A171" s="160"/>
      <c r="B171" s="161">
        <f t="shared" si="49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49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49"/>
        <v>125</v>
      </c>
      <c r="C173" s="155" t="s">
        <v>454</v>
      </c>
      <c r="D173" s="156" t="s">
        <v>364</v>
      </c>
      <c r="E173" s="157">
        <f t="shared" ref="E173:E208" si="81">+SUM(G173:AJ173)</f>
        <v>0</v>
      </c>
      <c r="F173" s="314" t="s">
        <v>331</v>
      </c>
      <c r="G173" s="157">
        <f>+IF($F173=G$21,G$58,0)</f>
        <v>0</v>
      </c>
      <c r="H173" s="157">
        <f t="shared" ref="H173:AJ173" si="82">+IF($F173=H$21,H$58,0)</f>
        <v>0</v>
      </c>
      <c r="I173" s="157">
        <f t="shared" si="82"/>
        <v>0</v>
      </c>
      <c r="J173" s="157">
        <f t="shared" si="82"/>
        <v>0</v>
      </c>
      <c r="K173" s="157">
        <f t="shared" si="82"/>
        <v>0</v>
      </c>
      <c r="L173" s="157">
        <f t="shared" si="82"/>
        <v>0</v>
      </c>
      <c r="M173" s="157">
        <f t="shared" si="82"/>
        <v>0</v>
      </c>
      <c r="N173" s="157">
        <f t="shared" si="82"/>
        <v>0</v>
      </c>
      <c r="O173" s="157">
        <f t="shared" si="82"/>
        <v>0</v>
      </c>
      <c r="P173" s="157">
        <f t="shared" si="82"/>
        <v>0</v>
      </c>
      <c r="Q173" s="157">
        <f t="shared" si="82"/>
        <v>0</v>
      </c>
      <c r="R173" s="157">
        <f t="shared" si="82"/>
        <v>0</v>
      </c>
      <c r="S173" s="157">
        <f t="shared" si="82"/>
        <v>0</v>
      </c>
      <c r="T173" s="157">
        <f t="shared" si="82"/>
        <v>0</v>
      </c>
      <c r="U173" s="157">
        <f t="shared" si="82"/>
        <v>0</v>
      </c>
      <c r="V173" s="157">
        <f t="shared" si="82"/>
        <v>0</v>
      </c>
      <c r="W173" s="157">
        <f t="shared" si="82"/>
        <v>0</v>
      </c>
      <c r="X173" s="157">
        <f t="shared" si="82"/>
        <v>0</v>
      </c>
      <c r="Y173" s="157">
        <f t="shared" si="82"/>
        <v>0</v>
      </c>
      <c r="Z173" s="157">
        <f t="shared" si="82"/>
        <v>0</v>
      </c>
      <c r="AA173" s="157">
        <f t="shared" si="82"/>
        <v>0</v>
      </c>
      <c r="AB173" s="157">
        <f t="shared" si="82"/>
        <v>0</v>
      </c>
      <c r="AC173" s="157">
        <f t="shared" si="82"/>
        <v>0</v>
      </c>
      <c r="AD173" s="157">
        <f t="shared" si="82"/>
        <v>0</v>
      </c>
      <c r="AE173" s="157">
        <f t="shared" si="82"/>
        <v>0</v>
      </c>
      <c r="AF173" s="157">
        <f t="shared" si="82"/>
        <v>0</v>
      </c>
      <c r="AG173" s="157">
        <f t="shared" si="82"/>
        <v>0</v>
      </c>
      <c r="AH173" s="157">
        <f t="shared" si="82"/>
        <v>0</v>
      </c>
      <c r="AI173" s="157">
        <f t="shared" si="82"/>
        <v>0</v>
      </c>
      <c r="AJ173" s="157">
        <f t="shared" si="82"/>
        <v>0</v>
      </c>
    </row>
    <row r="174" spans="1:36" ht="16.5" x14ac:dyDescent="0.25">
      <c r="A174" s="157">
        <f t="shared" ref="A174:A208" si="83">+A173+0.01</f>
        <v>1.02</v>
      </c>
      <c r="B174" s="153">
        <f t="shared" si="49"/>
        <v>126</v>
      </c>
      <c r="C174" s="155" t="s">
        <v>455</v>
      </c>
      <c r="D174" s="156" t="s">
        <v>364</v>
      </c>
      <c r="E174" s="157">
        <f t="shared" si="81"/>
        <v>6</v>
      </c>
      <c r="F174" s="314" t="s">
        <v>331</v>
      </c>
      <c r="G174" s="157">
        <f>+IF($F174=G$21,G$59,0)</f>
        <v>0</v>
      </c>
      <c r="H174" s="157">
        <f t="shared" ref="H174:AJ174" si="84">+IF($F174=H$21,H$59,0)</f>
        <v>1</v>
      </c>
      <c r="I174" s="157">
        <f t="shared" si="84"/>
        <v>1</v>
      </c>
      <c r="J174" s="157">
        <f t="shared" si="84"/>
        <v>1</v>
      </c>
      <c r="K174" s="157">
        <f t="shared" si="84"/>
        <v>1</v>
      </c>
      <c r="L174" s="157">
        <f t="shared" si="84"/>
        <v>1</v>
      </c>
      <c r="M174" s="157">
        <f t="shared" si="84"/>
        <v>1</v>
      </c>
      <c r="N174" s="157">
        <f t="shared" si="84"/>
        <v>0</v>
      </c>
      <c r="O174" s="157">
        <f t="shared" si="84"/>
        <v>0</v>
      </c>
      <c r="P174" s="157">
        <f t="shared" si="84"/>
        <v>0</v>
      </c>
      <c r="Q174" s="157">
        <f t="shared" si="84"/>
        <v>0</v>
      </c>
      <c r="R174" s="157">
        <f t="shared" si="84"/>
        <v>0</v>
      </c>
      <c r="S174" s="157">
        <f t="shared" si="84"/>
        <v>0</v>
      </c>
      <c r="T174" s="157">
        <f t="shared" si="84"/>
        <v>0</v>
      </c>
      <c r="U174" s="157">
        <f t="shared" si="84"/>
        <v>0</v>
      </c>
      <c r="V174" s="157">
        <f t="shared" si="84"/>
        <v>0</v>
      </c>
      <c r="W174" s="157">
        <f t="shared" si="84"/>
        <v>0</v>
      </c>
      <c r="X174" s="157">
        <f t="shared" si="84"/>
        <v>0</v>
      </c>
      <c r="Y174" s="157">
        <f t="shared" si="84"/>
        <v>0</v>
      </c>
      <c r="Z174" s="157">
        <f t="shared" si="84"/>
        <v>0</v>
      </c>
      <c r="AA174" s="157">
        <f t="shared" si="84"/>
        <v>0</v>
      </c>
      <c r="AB174" s="157">
        <f t="shared" si="84"/>
        <v>0</v>
      </c>
      <c r="AC174" s="157">
        <f t="shared" si="84"/>
        <v>0</v>
      </c>
      <c r="AD174" s="157">
        <f t="shared" si="84"/>
        <v>0</v>
      </c>
      <c r="AE174" s="157">
        <f t="shared" si="84"/>
        <v>0</v>
      </c>
      <c r="AF174" s="157">
        <f t="shared" si="84"/>
        <v>0</v>
      </c>
      <c r="AG174" s="157">
        <f t="shared" si="84"/>
        <v>0</v>
      </c>
      <c r="AH174" s="157">
        <f t="shared" si="84"/>
        <v>0</v>
      </c>
      <c r="AI174" s="157">
        <f t="shared" si="84"/>
        <v>0</v>
      </c>
      <c r="AJ174" s="157">
        <f t="shared" si="84"/>
        <v>0</v>
      </c>
    </row>
    <row r="175" spans="1:36" ht="16.5" x14ac:dyDescent="0.25">
      <c r="A175" s="157">
        <f t="shared" si="83"/>
        <v>1.03</v>
      </c>
      <c r="B175" s="153">
        <f t="shared" si="49"/>
        <v>127</v>
      </c>
      <c r="C175" s="155" t="s">
        <v>456</v>
      </c>
      <c r="D175" s="156" t="s">
        <v>364</v>
      </c>
      <c r="E175" s="157">
        <f t="shared" si="81"/>
        <v>0</v>
      </c>
      <c r="F175" s="314" t="s">
        <v>331</v>
      </c>
      <c r="G175" s="157">
        <f>+IF($F175=G$21,G$60,0)</f>
        <v>0</v>
      </c>
      <c r="H175" s="157">
        <f t="shared" ref="H175:AJ175" si="85">+IF($F175=H$21,H$60,0)</f>
        <v>0</v>
      </c>
      <c r="I175" s="157">
        <f t="shared" si="85"/>
        <v>0</v>
      </c>
      <c r="J175" s="157">
        <f t="shared" si="85"/>
        <v>0</v>
      </c>
      <c r="K175" s="157">
        <f t="shared" si="85"/>
        <v>0</v>
      </c>
      <c r="L175" s="157">
        <f t="shared" si="85"/>
        <v>0</v>
      </c>
      <c r="M175" s="157">
        <f t="shared" si="85"/>
        <v>0</v>
      </c>
      <c r="N175" s="157">
        <f t="shared" si="85"/>
        <v>0</v>
      </c>
      <c r="O175" s="157">
        <f t="shared" si="85"/>
        <v>0</v>
      </c>
      <c r="P175" s="157">
        <f t="shared" si="85"/>
        <v>0</v>
      </c>
      <c r="Q175" s="157">
        <f t="shared" si="85"/>
        <v>0</v>
      </c>
      <c r="R175" s="157">
        <f t="shared" si="85"/>
        <v>0</v>
      </c>
      <c r="S175" s="157">
        <f t="shared" si="85"/>
        <v>0</v>
      </c>
      <c r="T175" s="157">
        <f t="shared" si="85"/>
        <v>0</v>
      </c>
      <c r="U175" s="157">
        <f t="shared" si="85"/>
        <v>0</v>
      </c>
      <c r="V175" s="157">
        <f t="shared" si="85"/>
        <v>0</v>
      </c>
      <c r="W175" s="157">
        <f t="shared" si="85"/>
        <v>0</v>
      </c>
      <c r="X175" s="157">
        <f t="shared" si="85"/>
        <v>0</v>
      </c>
      <c r="Y175" s="157">
        <f t="shared" si="85"/>
        <v>0</v>
      </c>
      <c r="Z175" s="157">
        <f t="shared" si="85"/>
        <v>0</v>
      </c>
      <c r="AA175" s="157">
        <f t="shared" si="85"/>
        <v>0</v>
      </c>
      <c r="AB175" s="157">
        <f t="shared" si="85"/>
        <v>0</v>
      </c>
      <c r="AC175" s="157">
        <f t="shared" si="85"/>
        <v>0</v>
      </c>
      <c r="AD175" s="157">
        <f t="shared" si="85"/>
        <v>0</v>
      </c>
      <c r="AE175" s="157">
        <f t="shared" si="85"/>
        <v>0</v>
      </c>
      <c r="AF175" s="157">
        <f t="shared" si="85"/>
        <v>0</v>
      </c>
      <c r="AG175" s="157">
        <f t="shared" si="85"/>
        <v>0</v>
      </c>
      <c r="AH175" s="157">
        <f t="shared" si="85"/>
        <v>0</v>
      </c>
      <c r="AI175" s="157">
        <f t="shared" si="85"/>
        <v>0</v>
      </c>
      <c r="AJ175" s="157">
        <f t="shared" si="85"/>
        <v>0</v>
      </c>
    </row>
    <row r="176" spans="1:36" ht="16.5" x14ac:dyDescent="0.25">
      <c r="A176" s="157">
        <f t="shared" si="83"/>
        <v>1.04</v>
      </c>
      <c r="B176" s="153">
        <f t="shared" si="49"/>
        <v>128</v>
      </c>
      <c r="C176" s="155" t="s">
        <v>457</v>
      </c>
      <c r="D176" s="156" t="s">
        <v>364</v>
      </c>
      <c r="E176" s="157">
        <f t="shared" si="81"/>
        <v>0</v>
      </c>
      <c r="F176" s="314" t="s">
        <v>331</v>
      </c>
      <c r="G176" s="157">
        <f>+IF($F176=G$21,G$61,0)</f>
        <v>0</v>
      </c>
      <c r="H176" s="157">
        <f t="shared" ref="H176:AJ176" si="86">+IF($F176=H$21,H$61,0)</f>
        <v>0</v>
      </c>
      <c r="I176" s="157">
        <f t="shared" si="86"/>
        <v>0</v>
      </c>
      <c r="J176" s="157">
        <f t="shared" si="86"/>
        <v>0</v>
      </c>
      <c r="K176" s="157">
        <f t="shared" si="86"/>
        <v>0</v>
      </c>
      <c r="L176" s="157">
        <f t="shared" si="86"/>
        <v>0</v>
      </c>
      <c r="M176" s="157">
        <f t="shared" si="86"/>
        <v>0</v>
      </c>
      <c r="N176" s="157">
        <f t="shared" si="86"/>
        <v>0</v>
      </c>
      <c r="O176" s="157">
        <f t="shared" si="86"/>
        <v>0</v>
      </c>
      <c r="P176" s="157">
        <f t="shared" si="86"/>
        <v>0</v>
      </c>
      <c r="Q176" s="157">
        <f t="shared" si="86"/>
        <v>0</v>
      </c>
      <c r="R176" s="157">
        <f t="shared" si="86"/>
        <v>0</v>
      </c>
      <c r="S176" s="157">
        <f t="shared" si="86"/>
        <v>0</v>
      </c>
      <c r="T176" s="157">
        <f t="shared" si="86"/>
        <v>0</v>
      </c>
      <c r="U176" s="157">
        <f t="shared" si="86"/>
        <v>0</v>
      </c>
      <c r="V176" s="157">
        <f t="shared" si="86"/>
        <v>0</v>
      </c>
      <c r="W176" s="157">
        <f t="shared" si="86"/>
        <v>0</v>
      </c>
      <c r="X176" s="157">
        <f t="shared" si="86"/>
        <v>0</v>
      </c>
      <c r="Y176" s="157">
        <f t="shared" si="86"/>
        <v>0</v>
      </c>
      <c r="Z176" s="157">
        <f t="shared" si="86"/>
        <v>0</v>
      </c>
      <c r="AA176" s="157">
        <f t="shared" si="86"/>
        <v>0</v>
      </c>
      <c r="AB176" s="157">
        <f t="shared" si="86"/>
        <v>0</v>
      </c>
      <c r="AC176" s="157">
        <f t="shared" si="86"/>
        <v>0</v>
      </c>
      <c r="AD176" s="157">
        <f t="shared" si="86"/>
        <v>0</v>
      </c>
      <c r="AE176" s="157">
        <f t="shared" si="86"/>
        <v>0</v>
      </c>
      <c r="AF176" s="157">
        <f t="shared" si="86"/>
        <v>0</v>
      </c>
      <c r="AG176" s="157">
        <f t="shared" si="86"/>
        <v>0</v>
      </c>
      <c r="AH176" s="157">
        <f t="shared" si="86"/>
        <v>0</v>
      </c>
      <c r="AI176" s="157">
        <f t="shared" si="86"/>
        <v>0</v>
      </c>
      <c r="AJ176" s="157">
        <f t="shared" si="86"/>
        <v>0</v>
      </c>
    </row>
    <row r="177" spans="1:36" ht="16.5" x14ac:dyDescent="0.25">
      <c r="A177" s="157">
        <f t="shared" si="83"/>
        <v>1.05</v>
      </c>
      <c r="B177" s="153">
        <f t="shared" si="49"/>
        <v>129</v>
      </c>
      <c r="C177" s="155" t="s">
        <v>458</v>
      </c>
      <c r="D177" s="156" t="s">
        <v>364</v>
      </c>
      <c r="E177" s="157">
        <f t="shared" si="81"/>
        <v>0</v>
      </c>
      <c r="F177" s="314" t="s">
        <v>101</v>
      </c>
      <c r="G177" s="157">
        <f>+IF($F177=G$21,G$64,0)</f>
        <v>0</v>
      </c>
      <c r="H177" s="157">
        <f t="shared" ref="H177:AJ177" si="87">+IF($F177=H$21,H$64,0)</f>
        <v>0</v>
      </c>
      <c r="I177" s="157">
        <f t="shared" si="87"/>
        <v>0</v>
      </c>
      <c r="J177" s="157">
        <f t="shared" si="87"/>
        <v>0</v>
      </c>
      <c r="K177" s="157">
        <f t="shared" si="87"/>
        <v>0</v>
      </c>
      <c r="L177" s="157">
        <f t="shared" si="87"/>
        <v>0</v>
      </c>
      <c r="M177" s="157">
        <f t="shared" si="87"/>
        <v>0</v>
      </c>
      <c r="N177" s="157">
        <f t="shared" si="87"/>
        <v>0</v>
      </c>
      <c r="O177" s="157">
        <f t="shared" si="87"/>
        <v>0</v>
      </c>
      <c r="P177" s="157">
        <f t="shared" si="87"/>
        <v>0</v>
      </c>
      <c r="Q177" s="157">
        <f t="shared" si="87"/>
        <v>0</v>
      </c>
      <c r="R177" s="157">
        <f t="shared" si="87"/>
        <v>0</v>
      </c>
      <c r="S177" s="157">
        <f t="shared" si="87"/>
        <v>0</v>
      </c>
      <c r="T177" s="157">
        <f t="shared" si="87"/>
        <v>0</v>
      </c>
      <c r="U177" s="157">
        <f t="shared" si="87"/>
        <v>0</v>
      </c>
      <c r="V177" s="157">
        <f t="shared" si="87"/>
        <v>0</v>
      </c>
      <c r="W177" s="157">
        <f t="shared" si="87"/>
        <v>0</v>
      </c>
      <c r="X177" s="157">
        <f t="shared" si="87"/>
        <v>0</v>
      </c>
      <c r="Y177" s="157">
        <f t="shared" si="87"/>
        <v>0</v>
      </c>
      <c r="Z177" s="157">
        <f t="shared" si="87"/>
        <v>0</v>
      </c>
      <c r="AA177" s="157">
        <f t="shared" si="87"/>
        <v>0</v>
      </c>
      <c r="AB177" s="157">
        <f t="shared" si="87"/>
        <v>0</v>
      </c>
      <c r="AC177" s="157">
        <f t="shared" si="87"/>
        <v>0</v>
      </c>
      <c r="AD177" s="157">
        <f t="shared" si="87"/>
        <v>0</v>
      </c>
      <c r="AE177" s="157">
        <f t="shared" si="87"/>
        <v>0</v>
      </c>
      <c r="AF177" s="157">
        <f t="shared" si="87"/>
        <v>0</v>
      </c>
      <c r="AG177" s="157">
        <f t="shared" si="87"/>
        <v>0</v>
      </c>
      <c r="AH177" s="157">
        <f t="shared" si="87"/>
        <v>0</v>
      </c>
      <c r="AI177" s="157">
        <f t="shared" si="87"/>
        <v>0</v>
      </c>
      <c r="AJ177" s="157">
        <f t="shared" si="87"/>
        <v>0</v>
      </c>
    </row>
    <row r="178" spans="1:36" ht="16.5" x14ac:dyDescent="0.25">
      <c r="A178" s="157">
        <f t="shared" si="83"/>
        <v>1.06</v>
      </c>
      <c r="B178" s="153">
        <f t="shared" si="49"/>
        <v>130</v>
      </c>
      <c r="C178" s="155" t="s">
        <v>459</v>
      </c>
      <c r="D178" s="156" t="s">
        <v>364</v>
      </c>
      <c r="E178" s="157">
        <f t="shared" si="81"/>
        <v>1</v>
      </c>
      <c r="F178" s="314" t="s">
        <v>331</v>
      </c>
      <c r="G178" s="157">
        <f>+IF($F178=G$21,G$52,0)</f>
        <v>0</v>
      </c>
      <c r="H178" s="157">
        <f t="shared" ref="H178:W179" si="88">+IF($F178=H$21,H$52,0)</f>
        <v>0</v>
      </c>
      <c r="I178" s="157">
        <f t="shared" si="88"/>
        <v>0</v>
      </c>
      <c r="J178" s="157">
        <f t="shared" si="88"/>
        <v>0</v>
      </c>
      <c r="K178" s="157">
        <f t="shared" si="88"/>
        <v>0</v>
      </c>
      <c r="L178" s="157">
        <f t="shared" si="88"/>
        <v>0</v>
      </c>
      <c r="M178" s="157">
        <f t="shared" si="88"/>
        <v>1</v>
      </c>
      <c r="N178" s="157">
        <f t="shared" si="88"/>
        <v>0</v>
      </c>
      <c r="O178" s="157">
        <f t="shared" si="88"/>
        <v>0</v>
      </c>
      <c r="P178" s="157">
        <f t="shared" si="88"/>
        <v>0</v>
      </c>
      <c r="Q178" s="157">
        <f t="shared" si="88"/>
        <v>0</v>
      </c>
      <c r="R178" s="157">
        <f t="shared" si="88"/>
        <v>0</v>
      </c>
      <c r="S178" s="157">
        <f t="shared" si="88"/>
        <v>0</v>
      </c>
      <c r="T178" s="157">
        <f t="shared" si="88"/>
        <v>0</v>
      </c>
      <c r="U178" s="157">
        <f t="shared" si="88"/>
        <v>0</v>
      </c>
      <c r="V178" s="157">
        <f t="shared" si="88"/>
        <v>0</v>
      </c>
      <c r="W178" s="157">
        <f t="shared" si="88"/>
        <v>0</v>
      </c>
      <c r="X178" s="157">
        <f t="shared" ref="X178:AJ179" si="89">+IF($F178=X$21,X$52,0)</f>
        <v>0</v>
      </c>
      <c r="Y178" s="157">
        <f t="shared" si="89"/>
        <v>0</v>
      </c>
      <c r="Z178" s="157">
        <f t="shared" si="89"/>
        <v>0</v>
      </c>
      <c r="AA178" s="157">
        <f t="shared" si="89"/>
        <v>0</v>
      </c>
      <c r="AB178" s="157">
        <f t="shared" si="89"/>
        <v>0</v>
      </c>
      <c r="AC178" s="157">
        <f t="shared" si="89"/>
        <v>0</v>
      </c>
      <c r="AD178" s="157">
        <f t="shared" si="89"/>
        <v>0</v>
      </c>
      <c r="AE178" s="157">
        <f t="shared" si="89"/>
        <v>0</v>
      </c>
      <c r="AF178" s="157">
        <f t="shared" si="89"/>
        <v>0</v>
      </c>
      <c r="AG178" s="157">
        <f t="shared" si="89"/>
        <v>0</v>
      </c>
      <c r="AH178" s="157">
        <f t="shared" si="89"/>
        <v>0</v>
      </c>
      <c r="AI178" s="157">
        <f t="shared" si="89"/>
        <v>0</v>
      </c>
      <c r="AJ178" s="157">
        <f t="shared" si="89"/>
        <v>0</v>
      </c>
    </row>
    <row r="179" spans="1:36" ht="16.5" x14ac:dyDescent="0.25">
      <c r="A179" s="157">
        <f t="shared" si="83"/>
        <v>1.07</v>
      </c>
      <c r="B179" s="153">
        <f t="shared" si="49"/>
        <v>131</v>
      </c>
      <c r="C179" s="155" t="s">
        <v>460</v>
      </c>
      <c r="D179" s="156" t="s">
        <v>364</v>
      </c>
      <c r="E179" s="157">
        <f t="shared" si="81"/>
        <v>0</v>
      </c>
      <c r="F179" s="314" t="s">
        <v>101</v>
      </c>
      <c r="G179" s="157">
        <f>+IF($F179=G$21,G$52,0)</f>
        <v>0</v>
      </c>
      <c r="H179" s="157">
        <f t="shared" si="88"/>
        <v>0</v>
      </c>
      <c r="I179" s="157">
        <f t="shared" si="88"/>
        <v>0</v>
      </c>
      <c r="J179" s="157">
        <f t="shared" si="88"/>
        <v>0</v>
      </c>
      <c r="K179" s="157">
        <f t="shared" si="88"/>
        <v>0</v>
      </c>
      <c r="L179" s="157">
        <f t="shared" si="88"/>
        <v>0</v>
      </c>
      <c r="M179" s="157">
        <f t="shared" si="88"/>
        <v>0</v>
      </c>
      <c r="N179" s="157">
        <f t="shared" si="88"/>
        <v>0</v>
      </c>
      <c r="O179" s="157">
        <f t="shared" si="88"/>
        <v>0</v>
      </c>
      <c r="P179" s="157">
        <f t="shared" si="88"/>
        <v>0</v>
      </c>
      <c r="Q179" s="157">
        <f t="shared" si="88"/>
        <v>0</v>
      </c>
      <c r="R179" s="157">
        <f t="shared" si="88"/>
        <v>0</v>
      </c>
      <c r="S179" s="157">
        <f t="shared" si="88"/>
        <v>0</v>
      </c>
      <c r="T179" s="157">
        <f t="shared" si="88"/>
        <v>0</v>
      </c>
      <c r="U179" s="157">
        <f t="shared" si="88"/>
        <v>0</v>
      </c>
      <c r="V179" s="157">
        <f t="shared" si="88"/>
        <v>0</v>
      </c>
      <c r="W179" s="157">
        <f t="shared" si="88"/>
        <v>0</v>
      </c>
      <c r="X179" s="157">
        <f t="shared" si="89"/>
        <v>0</v>
      </c>
      <c r="Y179" s="157">
        <f t="shared" si="89"/>
        <v>0</v>
      </c>
      <c r="Z179" s="157">
        <f t="shared" si="89"/>
        <v>0</v>
      </c>
      <c r="AA179" s="157">
        <f t="shared" si="89"/>
        <v>0</v>
      </c>
      <c r="AB179" s="157">
        <f t="shared" si="89"/>
        <v>0</v>
      </c>
      <c r="AC179" s="157">
        <f t="shared" si="89"/>
        <v>0</v>
      </c>
      <c r="AD179" s="157">
        <f t="shared" si="89"/>
        <v>0</v>
      </c>
      <c r="AE179" s="157">
        <f t="shared" si="89"/>
        <v>0</v>
      </c>
      <c r="AF179" s="157">
        <f t="shared" si="89"/>
        <v>0</v>
      </c>
      <c r="AG179" s="157">
        <f t="shared" si="89"/>
        <v>0</v>
      </c>
      <c r="AH179" s="157">
        <f t="shared" si="89"/>
        <v>0</v>
      </c>
      <c r="AI179" s="157">
        <f t="shared" si="89"/>
        <v>0</v>
      </c>
      <c r="AJ179" s="157">
        <f t="shared" si="89"/>
        <v>0</v>
      </c>
    </row>
    <row r="180" spans="1:36" ht="16.5" x14ac:dyDescent="0.25">
      <c r="A180" s="157">
        <f t="shared" si="83"/>
        <v>1.08</v>
      </c>
      <c r="B180" s="153">
        <f t="shared" si="49"/>
        <v>132</v>
      </c>
      <c r="C180" s="155" t="s">
        <v>461</v>
      </c>
      <c r="D180" s="156" t="s">
        <v>364</v>
      </c>
      <c r="E180" s="157">
        <f t="shared" si="81"/>
        <v>9</v>
      </c>
      <c r="F180" s="314" t="s">
        <v>331</v>
      </c>
      <c r="G180" s="157">
        <f t="shared" ref="G180:P181" si="90">+IF($F180=G$21,G$76,0)</f>
        <v>0</v>
      </c>
      <c r="H180" s="157">
        <f t="shared" si="90"/>
        <v>1</v>
      </c>
      <c r="I180" s="157">
        <f t="shared" si="90"/>
        <v>2</v>
      </c>
      <c r="J180" s="157">
        <f t="shared" si="90"/>
        <v>1</v>
      </c>
      <c r="K180" s="157">
        <f t="shared" si="90"/>
        <v>2</v>
      </c>
      <c r="L180" s="157">
        <f t="shared" si="90"/>
        <v>2</v>
      </c>
      <c r="M180" s="157">
        <f t="shared" si="90"/>
        <v>1</v>
      </c>
      <c r="N180" s="157">
        <f t="shared" si="90"/>
        <v>0</v>
      </c>
      <c r="O180" s="157">
        <f t="shared" si="90"/>
        <v>0</v>
      </c>
      <c r="P180" s="157">
        <f t="shared" si="90"/>
        <v>0</v>
      </c>
      <c r="Q180" s="157">
        <f t="shared" ref="Q180:Z181" si="91">+IF($F180=Q$21,Q$76,0)</f>
        <v>0</v>
      </c>
      <c r="R180" s="157">
        <f t="shared" si="91"/>
        <v>0</v>
      </c>
      <c r="S180" s="157">
        <f t="shared" si="91"/>
        <v>0</v>
      </c>
      <c r="T180" s="157">
        <f t="shared" si="91"/>
        <v>0</v>
      </c>
      <c r="U180" s="157">
        <f t="shared" si="91"/>
        <v>0</v>
      </c>
      <c r="V180" s="157">
        <f t="shared" si="91"/>
        <v>0</v>
      </c>
      <c r="W180" s="157">
        <f t="shared" si="91"/>
        <v>0</v>
      </c>
      <c r="X180" s="157">
        <f t="shared" si="91"/>
        <v>0</v>
      </c>
      <c r="Y180" s="157">
        <f t="shared" si="91"/>
        <v>0</v>
      </c>
      <c r="Z180" s="157">
        <f t="shared" si="91"/>
        <v>0</v>
      </c>
      <c r="AA180" s="157">
        <f t="shared" ref="AA180:AJ181" si="92">+IF($F180=AA$21,AA$76,0)</f>
        <v>0</v>
      </c>
      <c r="AB180" s="157">
        <f t="shared" si="92"/>
        <v>0</v>
      </c>
      <c r="AC180" s="157">
        <f t="shared" si="92"/>
        <v>0</v>
      </c>
      <c r="AD180" s="157">
        <f t="shared" si="92"/>
        <v>0</v>
      </c>
      <c r="AE180" s="157">
        <f t="shared" si="92"/>
        <v>0</v>
      </c>
      <c r="AF180" s="157">
        <f t="shared" si="92"/>
        <v>0</v>
      </c>
      <c r="AG180" s="157">
        <f t="shared" si="92"/>
        <v>0</v>
      </c>
      <c r="AH180" s="157">
        <f t="shared" si="92"/>
        <v>0</v>
      </c>
      <c r="AI180" s="157">
        <f t="shared" si="92"/>
        <v>0</v>
      </c>
      <c r="AJ180" s="157">
        <f t="shared" si="92"/>
        <v>0</v>
      </c>
    </row>
    <row r="181" spans="1:36" ht="16.5" x14ac:dyDescent="0.25">
      <c r="A181" s="157">
        <f t="shared" si="83"/>
        <v>1.0900000000000001</v>
      </c>
      <c r="B181" s="153">
        <f t="shared" ref="B181:B242" si="93">+B180+1</f>
        <v>133</v>
      </c>
      <c r="C181" s="155" t="s">
        <v>462</v>
      </c>
      <c r="D181" s="156" t="s">
        <v>364</v>
      </c>
      <c r="E181" s="157">
        <f t="shared" si="81"/>
        <v>0</v>
      </c>
      <c r="F181" s="314" t="s">
        <v>101</v>
      </c>
      <c r="G181" s="157">
        <f t="shared" si="90"/>
        <v>0</v>
      </c>
      <c r="H181" s="157">
        <f t="shared" si="90"/>
        <v>0</v>
      </c>
      <c r="I181" s="157">
        <f t="shared" si="90"/>
        <v>0</v>
      </c>
      <c r="J181" s="157">
        <f t="shared" si="90"/>
        <v>0</v>
      </c>
      <c r="K181" s="157">
        <f t="shared" si="90"/>
        <v>0</v>
      </c>
      <c r="L181" s="157">
        <f t="shared" si="90"/>
        <v>0</v>
      </c>
      <c r="M181" s="157">
        <f t="shared" si="90"/>
        <v>0</v>
      </c>
      <c r="N181" s="157">
        <f t="shared" si="90"/>
        <v>0</v>
      </c>
      <c r="O181" s="157">
        <f t="shared" si="90"/>
        <v>0</v>
      </c>
      <c r="P181" s="157">
        <f t="shared" si="90"/>
        <v>0</v>
      </c>
      <c r="Q181" s="157">
        <f t="shared" si="91"/>
        <v>0</v>
      </c>
      <c r="R181" s="157">
        <f t="shared" si="91"/>
        <v>0</v>
      </c>
      <c r="S181" s="157">
        <f t="shared" si="91"/>
        <v>0</v>
      </c>
      <c r="T181" s="157">
        <f t="shared" si="91"/>
        <v>0</v>
      </c>
      <c r="U181" s="157">
        <f t="shared" si="91"/>
        <v>0</v>
      </c>
      <c r="V181" s="157">
        <f t="shared" si="91"/>
        <v>0</v>
      </c>
      <c r="W181" s="157">
        <f t="shared" si="91"/>
        <v>0</v>
      </c>
      <c r="X181" s="157">
        <f t="shared" si="91"/>
        <v>0</v>
      </c>
      <c r="Y181" s="157">
        <f t="shared" si="91"/>
        <v>0</v>
      </c>
      <c r="Z181" s="157">
        <f t="shared" si="91"/>
        <v>0</v>
      </c>
      <c r="AA181" s="157">
        <f t="shared" si="92"/>
        <v>0</v>
      </c>
      <c r="AB181" s="157">
        <f t="shared" si="92"/>
        <v>0</v>
      </c>
      <c r="AC181" s="157">
        <f t="shared" si="92"/>
        <v>0</v>
      </c>
      <c r="AD181" s="157">
        <f t="shared" si="92"/>
        <v>0</v>
      </c>
      <c r="AE181" s="157">
        <f t="shared" si="92"/>
        <v>0</v>
      </c>
      <c r="AF181" s="157">
        <f t="shared" si="92"/>
        <v>0</v>
      </c>
      <c r="AG181" s="157">
        <f t="shared" si="92"/>
        <v>0</v>
      </c>
      <c r="AH181" s="157">
        <f t="shared" si="92"/>
        <v>0</v>
      </c>
      <c r="AI181" s="157">
        <f t="shared" si="92"/>
        <v>0</v>
      </c>
      <c r="AJ181" s="157">
        <f t="shared" si="92"/>
        <v>0</v>
      </c>
    </row>
    <row r="182" spans="1:36" ht="16.5" x14ac:dyDescent="0.25">
      <c r="A182" s="157">
        <f t="shared" si="83"/>
        <v>1.1000000000000001</v>
      </c>
      <c r="B182" s="153">
        <f t="shared" si="93"/>
        <v>134</v>
      </c>
      <c r="C182" s="155" t="s">
        <v>463</v>
      </c>
      <c r="D182" s="156" t="s">
        <v>364</v>
      </c>
      <c r="E182" s="157">
        <f t="shared" si="81"/>
        <v>0</v>
      </c>
      <c r="F182" s="314" t="s">
        <v>331</v>
      </c>
      <c r="G182" s="157">
        <f>+IF($F182=G$21,G$79,0)</f>
        <v>0</v>
      </c>
      <c r="H182" s="157">
        <f t="shared" ref="H182:AJ182" si="94">+IF($F182=H$21,H$79,0)</f>
        <v>0</v>
      </c>
      <c r="I182" s="157">
        <f t="shared" si="94"/>
        <v>0</v>
      </c>
      <c r="J182" s="157">
        <f t="shared" si="94"/>
        <v>0</v>
      </c>
      <c r="K182" s="157">
        <f t="shared" si="94"/>
        <v>0</v>
      </c>
      <c r="L182" s="157">
        <f t="shared" si="94"/>
        <v>0</v>
      </c>
      <c r="M182" s="157">
        <f t="shared" si="94"/>
        <v>0</v>
      </c>
      <c r="N182" s="157">
        <f t="shared" si="94"/>
        <v>0</v>
      </c>
      <c r="O182" s="157">
        <f t="shared" si="94"/>
        <v>0</v>
      </c>
      <c r="P182" s="157">
        <f t="shared" si="94"/>
        <v>0</v>
      </c>
      <c r="Q182" s="157">
        <f t="shared" si="94"/>
        <v>0</v>
      </c>
      <c r="R182" s="157">
        <f t="shared" si="94"/>
        <v>0</v>
      </c>
      <c r="S182" s="157">
        <f t="shared" si="94"/>
        <v>0</v>
      </c>
      <c r="T182" s="157">
        <f t="shared" si="94"/>
        <v>0</v>
      </c>
      <c r="U182" s="157">
        <f t="shared" si="94"/>
        <v>0</v>
      </c>
      <c r="V182" s="157">
        <f t="shared" si="94"/>
        <v>0</v>
      </c>
      <c r="W182" s="157">
        <f t="shared" si="94"/>
        <v>0</v>
      </c>
      <c r="X182" s="157">
        <f t="shared" si="94"/>
        <v>0</v>
      </c>
      <c r="Y182" s="157">
        <f t="shared" si="94"/>
        <v>0</v>
      </c>
      <c r="Z182" s="157">
        <f t="shared" si="94"/>
        <v>0</v>
      </c>
      <c r="AA182" s="157">
        <f t="shared" si="94"/>
        <v>0</v>
      </c>
      <c r="AB182" s="157">
        <f t="shared" si="94"/>
        <v>0</v>
      </c>
      <c r="AC182" s="157">
        <f t="shared" si="94"/>
        <v>0</v>
      </c>
      <c r="AD182" s="157">
        <f t="shared" si="94"/>
        <v>0</v>
      </c>
      <c r="AE182" s="157">
        <f t="shared" si="94"/>
        <v>0</v>
      </c>
      <c r="AF182" s="157">
        <f t="shared" si="94"/>
        <v>0</v>
      </c>
      <c r="AG182" s="157">
        <f t="shared" si="94"/>
        <v>0</v>
      </c>
      <c r="AH182" s="157">
        <f t="shared" si="94"/>
        <v>0</v>
      </c>
      <c r="AI182" s="157">
        <f t="shared" si="94"/>
        <v>0</v>
      </c>
      <c r="AJ182" s="157">
        <f t="shared" si="94"/>
        <v>0</v>
      </c>
    </row>
    <row r="183" spans="1:36" ht="16.5" x14ac:dyDescent="0.25">
      <c r="A183" s="157">
        <f t="shared" si="83"/>
        <v>1.1100000000000001</v>
      </c>
      <c r="B183" s="153">
        <f t="shared" si="93"/>
        <v>135</v>
      </c>
      <c r="C183" s="155" t="s">
        <v>464</v>
      </c>
      <c r="D183" s="156" t="s">
        <v>364</v>
      </c>
      <c r="E183" s="157">
        <f t="shared" si="81"/>
        <v>2</v>
      </c>
      <c r="F183" s="314" t="s">
        <v>331</v>
      </c>
      <c r="G183" s="157">
        <f>+IF($F183=G$21,G$84,0)</f>
        <v>0</v>
      </c>
      <c r="H183" s="157">
        <f t="shared" ref="H183:AJ183" si="95">+IF($F183=H$21,H$84,0)</f>
        <v>1</v>
      </c>
      <c r="I183" s="157">
        <f t="shared" si="95"/>
        <v>0</v>
      </c>
      <c r="J183" s="157">
        <f t="shared" si="95"/>
        <v>1</v>
      </c>
      <c r="K183" s="157">
        <f t="shared" si="95"/>
        <v>0</v>
      </c>
      <c r="L183" s="157">
        <f t="shared" si="95"/>
        <v>0</v>
      </c>
      <c r="M183" s="157">
        <f t="shared" si="95"/>
        <v>0</v>
      </c>
      <c r="N183" s="157">
        <f t="shared" si="95"/>
        <v>0</v>
      </c>
      <c r="O183" s="157">
        <f t="shared" si="95"/>
        <v>0</v>
      </c>
      <c r="P183" s="157">
        <f t="shared" si="95"/>
        <v>0</v>
      </c>
      <c r="Q183" s="157">
        <f t="shared" si="95"/>
        <v>0</v>
      </c>
      <c r="R183" s="157">
        <f t="shared" si="95"/>
        <v>0</v>
      </c>
      <c r="S183" s="157">
        <f t="shared" si="95"/>
        <v>0</v>
      </c>
      <c r="T183" s="157">
        <f t="shared" si="95"/>
        <v>0</v>
      </c>
      <c r="U183" s="157">
        <f t="shared" si="95"/>
        <v>0</v>
      </c>
      <c r="V183" s="157">
        <f t="shared" si="95"/>
        <v>0</v>
      </c>
      <c r="W183" s="157">
        <f t="shared" si="95"/>
        <v>0</v>
      </c>
      <c r="X183" s="157">
        <f t="shared" si="95"/>
        <v>0</v>
      </c>
      <c r="Y183" s="157">
        <f t="shared" si="95"/>
        <v>0</v>
      </c>
      <c r="Z183" s="157">
        <f t="shared" si="95"/>
        <v>0</v>
      </c>
      <c r="AA183" s="157">
        <f t="shared" si="95"/>
        <v>0</v>
      </c>
      <c r="AB183" s="157">
        <f t="shared" si="95"/>
        <v>0</v>
      </c>
      <c r="AC183" s="157">
        <f t="shared" si="95"/>
        <v>0</v>
      </c>
      <c r="AD183" s="157">
        <f t="shared" si="95"/>
        <v>0</v>
      </c>
      <c r="AE183" s="157">
        <f t="shared" si="95"/>
        <v>0</v>
      </c>
      <c r="AF183" s="157">
        <f t="shared" si="95"/>
        <v>0</v>
      </c>
      <c r="AG183" s="157">
        <f t="shared" si="95"/>
        <v>0</v>
      </c>
      <c r="AH183" s="157">
        <f t="shared" si="95"/>
        <v>0</v>
      </c>
      <c r="AI183" s="157">
        <f t="shared" si="95"/>
        <v>0</v>
      </c>
      <c r="AJ183" s="157">
        <f t="shared" si="95"/>
        <v>0</v>
      </c>
    </row>
    <row r="184" spans="1:36" ht="16.5" x14ac:dyDescent="0.25">
      <c r="A184" s="157">
        <f t="shared" si="83"/>
        <v>1.1200000000000001</v>
      </c>
      <c r="B184" s="153">
        <f t="shared" si="93"/>
        <v>136</v>
      </c>
      <c r="C184" s="155" t="s">
        <v>465</v>
      </c>
      <c r="D184" s="156" t="s">
        <v>389</v>
      </c>
      <c r="E184" s="157">
        <f t="shared" si="81"/>
        <v>0.33099299999999993</v>
      </c>
      <c r="F184" s="314" t="s">
        <v>331</v>
      </c>
      <c r="G184" s="157">
        <f t="shared" ref="G184:P185" si="96">+IF($F184=G$21,G$87,0)</f>
        <v>0</v>
      </c>
      <c r="H184" s="157">
        <f t="shared" si="96"/>
        <v>3.0014999999999997E-2</v>
      </c>
      <c r="I184" s="157">
        <f t="shared" si="96"/>
        <v>0.11943899999999999</v>
      </c>
      <c r="J184" s="157">
        <f t="shared" si="96"/>
        <v>6.5308499999999992E-2</v>
      </c>
      <c r="K184" s="157">
        <f t="shared" si="96"/>
        <v>3.7673999999999992E-2</v>
      </c>
      <c r="L184" s="157">
        <f t="shared" si="96"/>
        <v>3.9226499999999997E-2</v>
      </c>
      <c r="M184" s="157">
        <f t="shared" si="96"/>
        <v>3.9329999999999997E-2</v>
      </c>
      <c r="N184" s="157">
        <f t="shared" si="96"/>
        <v>0</v>
      </c>
      <c r="O184" s="157">
        <f t="shared" si="96"/>
        <v>0</v>
      </c>
      <c r="P184" s="157">
        <f t="shared" si="96"/>
        <v>0</v>
      </c>
      <c r="Q184" s="157">
        <f t="shared" ref="Q184:Z185" si="97">+IF($F184=Q$21,Q$87,0)</f>
        <v>0</v>
      </c>
      <c r="R184" s="157">
        <f t="shared" si="97"/>
        <v>0</v>
      </c>
      <c r="S184" s="157">
        <f t="shared" si="97"/>
        <v>0</v>
      </c>
      <c r="T184" s="157">
        <f t="shared" si="97"/>
        <v>0</v>
      </c>
      <c r="U184" s="157">
        <f t="shared" si="97"/>
        <v>0</v>
      </c>
      <c r="V184" s="157">
        <f t="shared" si="97"/>
        <v>0</v>
      </c>
      <c r="W184" s="157">
        <f t="shared" si="97"/>
        <v>0</v>
      </c>
      <c r="X184" s="157">
        <f t="shared" si="97"/>
        <v>0</v>
      </c>
      <c r="Y184" s="157">
        <f t="shared" si="97"/>
        <v>0</v>
      </c>
      <c r="Z184" s="157">
        <f t="shared" si="97"/>
        <v>0</v>
      </c>
      <c r="AA184" s="157">
        <f t="shared" ref="AA184:AJ185" si="98">+IF($F184=AA$21,AA$87,0)</f>
        <v>0</v>
      </c>
      <c r="AB184" s="157">
        <f t="shared" si="98"/>
        <v>0</v>
      </c>
      <c r="AC184" s="157">
        <f t="shared" si="98"/>
        <v>0</v>
      </c>
      <c r="AD184" s="157">
        <f t="shared" si="98"/>
        <v>0</v>
      </c>
      <c r="AE184" s="157">
        <f t="shared" si="98"/>
        <v>0</v>
      </c>
      <c r="AF184" s="157">
        <f t="shared" si="98"/>
        <v>0</v>
      </c>
      <c r="AG184" s="157">
        <f t="shared" si="98"/>
        <v>0</v>
      </c>
      <c r="AH184" s="157">
        <f t="shared" si="98"/>
        <v>0</v>
      </c>
      <c r="AI184" s="157">
        <f t="shared" si="98"/>
        <v>0</v>
      </c>
      <c r="AJ184" s="157">
        <f t="shared" si="98"/>
        <v>0</v>
      </c>
    </row>
    <row r="185" spans="1:36" ht="16.5" x14ac:dyDescent="0.25">
      <c r="A185" s="157">
        <f t="shared" si="83"/>
        <v>1.1300000000000001</v>
      </c>
      <c r="B185" s="153">
        <f t="shared" si="93"/>
        <v>137</v>
      </c>
      <c r="C185" s="155" t="s">
        <v>466</v>
      </c>
      <c r="D185" s="156" t="s">
        <v>389</v>
      </c>
      <c r="E185" s="157">
        <f t="shared" si="81"/>
        <v>0</v>
      </c>
      <c r="F185" s="314" t="s">
        <v>101</v>
      </c>
      <c r="G185" s="157">
        <f t="shared" si="96"/>
        <v>0</v>
      </c>
      <c r="H185" s="157">
        <f t="shared" si="96"/>
        <v>0</v>
      </c>
      <c r="I185" s="157">
        <f t="shared" si="96"/>
        <v>0</v>
      </c>
      <c r="J185" s="157">
        <f t="shared" si="96"/>
        <v>0</v>
      </c>
      <c r="K185" s="157">
        <f t="shared" si="96"/>
        <v>0</v>
      </c>
      <c r="L185" s="157">
        <f t="shared" si="96"/>
        <v>0</v>
      </c>
      <c r="M185" s="157">
        <f t="shared" si="96"/>
        <v>0</v>
      </c>
      <c r="N185" s="157">
        <f t="shared" si="96"/>
        <v>0</v>
      </c>
      <c r="O185" s="157">
        <f t="shared" si="96"/>
        <v>0</v>
      </c>
      <c r="P185" s="157">
        <f t="shared" si="96"/>
        <v>0</v>
      </c>
      <c r="Q185" s="157">
        <f t="shared" si="97"/>
        <v>0</v>
      </c>
      <c r="R185" s="157">
        <f t="shared" si="97"/>
        <v>0</v>
      </c>
      <c r="S185" s="157">
        <f t="shared" si="97"/>
        <v>0</v>
      </c>
      <c r="T185" s="157">
        <f t="shared" si="97"/>
        <v>0</v>
      </c>
      <c r="U185" s="157">
        <f t="shared" si="97"/>
        <v>0</v>
      </c>
      <c r="V185" s="157">
        <f t="shared" si="97"/>
        <v>0</v>
      </c>
      <c r="W185" s="157">
        <f t="shared" si="97"/>
        <v>0</v>
      </c>
      <c r="X185" s="157">
        <f t="shared" si="97"/>
        <v>0</v>
      </c>
      <c r="Y185" s="157">
        <f t="shared" si="97"/>
        <v>0</v>
      </c>
      <c r="Z185" s="157">
        <f t="shared" si="97"/>
        <v>0</v>
      </c>
      <c r="AA185" s="157">
        <f t="shared" si="98"/>
        <v>0</v>
      </c>
      <c r="AB185" s="157">
        <f t="shared" si="98"/>
        <v>0</v>
      </c>
      <c r="AC185" s="157">
        <f t="shared" si="98"/>
        <v>0</v>
      </c>
      <c r="AD185" s="157">
        <f t="shared" si="98"/>
        <v>0</v>
      </c>
      <c r="AE185" s="157">
        <f t="shared" si="98"/>
        <v>0</v>
      </c>
      <c r="AF185" s="157">
        <f t="shared" si="98"/>
        <v>0</v>
      </c>
      <c r="AG185" s="157">
        <f t="shared" si="98"/>
        <v>0</v>
      </c>
      <c r="AH185" s="157">
        <f t="shared" si="98"/>
        <v>0</v>
      </c>
      <c r="AI185" s="157">
        <f t="shared" si="98"/>
        <v>0</v>
      </c>
      <c r="AJ185" s="157">
        <f t="shared" si="98"/>
        <v>0</v>
      </c>
    </row>
    <row r="186" spans="1:36" ht="16.5" x14ac:dyDescent="0.25">
      <c r="A186" s="157">
        <f t="shared" si="83"/>
        <v>1.1400000000000001</v>
      </c>
      <c r="B186" s="153">
        <f t="shared" si="93"/>
        <v>138</v>
      </c>
      <c r="C186" s="155" t="s">
        <v>467</v>
      </c>
      <c r="D186" s="156" t="s">
        <v>364</v>
      </c>
      <c r="E186" s="157">
        <f t="shared" si="81"/>
        <v>1</v>
      </c>
      <c r="F186" s="314" t="s">
        <v>331</v>
      </c>
      <c r="G186" s="157">
        <f t="shared" ref="G186:P187" si="99">+IF($F186=G$21,G$146,0)</f>
        <v>0</v>
      </c>
      <c r="H186" s="157">
        <f t="shared" si="99"/>
        <v>0</v>
      </c>
      <c r="I186" s="157">
        <f t="shared" si="99"/>
        <v>0</v>
      </c>
      <c r="J186" s="157">
        <f t="shared" si="99"/>
        <v>0</v>
      </c>
      <c r="K186" s="157">
        <f t="shared" si="99"/>
        <v>0</v>
      </c>
      <c r="L186" s="157">
        <f t="shared" si="99"/>
        <v>0</v>
      </c>
      <c r="M186" s="157">
        <f t="shared" si="99"/>
        <v>1</v>
      </c>
      <c r="N186" s="157">
        <f t="shared" si="99"/>
        <v>0</v>
      </c>
      <c r="O186" s="157">
        <f t="shared" si="99"/>
        <v>0</v>
      </c>
      <c r="P186" s="157">
        <f t="shared" si="99"/>
        <v>0</v>
      </c>
      <c r="Q186" s="157">
        <f t="shared" ref="Q186:Z187" si="100">+IF($F186=Q$21,Q$146,0)</f>
        <v>0</v>
      </c>
      <c r="R186" s="157">
        <f t="shared" si="100"/>
        <v>0</v>
      </c>
      <c r="S186" s="157">
        <f t="shared" si="100"/>
        <v>0</v>
      </c>
      <c r="T186" s="157">
        <f t="shared" si="100"/>
        <v>0</v>
      </c>
      <c r="U186" s="157">
        <f t="shared" si="100"/>
        <v>0</v>
      </c>
      <c r="V186" s="157">
        <f t="shared" si="100"/>
        <v>0</v>
      </c>
      <c r="W186" s="157">
        <f t="shared" si="100"/>
        <v>0</v>
      </c>
      <c r="X186" s="157">
        <f t="shared" si="100"/>
        <v>0</v>
      </c>
      <c r="Y186" s="157">
        <f t="shared" si="100"/>
        <v>0</v>
      </c>
      <c r="Z186" s="157">
        <f t="shared" si="100"/>
        <v>0</v>
      </c>
      <c r="AA186" s="157">
        <f t="shared" ref="AA186:AJ187" si="101">+IF($F186=AA$21,AA$146,0)</f>
        <v>0</v>
      </c>
      <c r="AB186" s="157">
        <f t="shared" si="101"/>
        <v>0</v>
      </c>
      <c r="AC186" s="157">
        <f t="shared" si="101"/>
        <v>0</v>
      </c>
      <c r="AD186" s="157">
        <f t="shared" si="101"/>
        <v>0</v>
      </c>
      <c r="AE186" s="157">
        <f t="shared" si="101"/>
        <v>0</v>
      </c>
      <c r="AF186" s="157">
        <f t="shared" si="101"/>
        <v>0</v>
      </c>
      <c r="AG186" s="157">
        <f t="shared" si="101"/>
        <v>0</v>
      </c>
      <c r="AH186" s="157">
        <f t="shared" si="101"/>
        <v>0</v>
      </c>
      <c r="AI186" s="157">
        <f t="shared" si="101"/>
        <v>0</v>
      </c>
      <c r="AJ186" s="157">
        <f t="shared" si="101"/>
        <v>0</v>
      </c>
    </row>
    <row r="187" spans="1:36" ht="16.5" x14ac:dyDescent="0.25">
      <c r="A187" s="157">
        <f t="shared" si="83"/>
        <v>1.1500000000000001</v>
      </c>
      <c r="B187" s="153">
        <f t="shared" si="93"/>
        <v>139</v>
      </c>
      <c r="C187" s="155" t="s">
        <v>468</v>
      </c>
      <c r="D187" s="156" t="s">
        <v>364</v>
      </c>
      <c r="E187" s="157">
        <f t="shared" si="81"/>
        <v>0</v>
      </c>
      <c r="F187" s="314" t="s">
        <v>101</v>
      </c>
      <c r="G187" s="157">
        <f t="shared" si="99"/>
        <v>0</v>
      </c>
      <c r="H187" s="157">
        <f t="shared" si="99"/>
        <v>0</v>
      </c>
      <c r="I187" s="157">
        <f t="shared" si="99"/>
        <v>0</v>
      </c>
      <c r="J187" s="157">
        <f t="shared" si="99"/>
        <v>0</v>
      </c>
      <c r="K187" s="157">
        <f t="shared" si="99"/>
        <v>0</v>
      </c>
      <c r="L187" s="157">
        <f t="shared" si="99"/>
        <v>0</v>
      </c>
      <c r="M187" s="157">
        <f t="shared" si="99"/>
        <v>0</v>
      </c>
      <c r="N187" s="157">
        <f t="shared" si="99"/>
        <v>0</v>
      </c>
      <c r="O187" s="157">
        <f t="shared" si="99"/>
        <v>0</v>
      </c>
      <c r="P187" s="157">
        <f t="shared" si="99"/>
        <v>0</v>
      </c>
      <c r="Q187" s="157">
        <f t="shared" si="100"/>
        <v>0</v>
      </c>
      <c r="R187" s="157">
        <f t="shared" si="100"/>
        <v>0</v>
      </c>
      <c r="S187" s="157">
        <f t="shared" si="100"/>
        <v>0</v>
      </c>
      <c r="T187" s="157">
        <f t="shared" si="100"/>
        <v>0</v>
      </c>
      <c r="U187" s="157">
        <f t="shared" si="100"/>
        <v>0</v>
      </c>
      <c r="V187" s="157">
        <f t="shared" si="100"/>
        <v>0</v>
      </c>
      <c r="W187" s="157">
        <f t="shared" si="100"/>
        <v>0</v>
      </c>
      <c r="X187" s="157">
        <f t="shared" si="100"/>
        <v>0</v>
      </c>
      <c r="Y187" s="157">
        <f t="shared" si="100"/>
        <v>0</v>
      </c>
      <c r="Z187" s="157">
        <f t="shared" si="100"/>
        <v>0</v>
      </c>
      <c r="AA187" s="157">
        <f t="shared" si="101"/>
        <v>0</v>
      </c>
      <c r="AB187" s="157">
        <f t="shared" si="101"/>
        <v>0</v>
      </c>
      <c r="AC187" s="157">
        <f t="shared" si="101"/>
        <v>0</v>
      </c>
      <c r="AD187" s="157">
        <f t="shared" si="101"/>
        <v>0</v>
      </c>
      <c r="AE187" s="157">
        <f t="shared" si="101"/>
        <v>0</v>
      </c>
      <c r="AF187" s="157">
        <f t="shared" si="101"/>
        <v>0</v>
      </c>
      <c r="AG187" s="157">
        <f t="shared" si="101"/>
        <v>0</v>
      </c>
      <c r="AH187" s="157">
        <f t="shared" si="101"/>
        <v>0</v>
      </c>
      <c r="AI187" s="157">
        <f t="shared" si="101"/>
        <v>0</v>
      </c>
      <c r="AJ187" s="157">
        <f t="shared" si="101"/>
        <v>0</v>
      </c>
    </row>
    <row r="188" spans="1:36" ht="16.5" x14ac:dyDescent="0.25">
      <c r="A188" s="157">
        <f t="shared" si="83"/>
        <v>1.1600000000000001</v>
      </c>
      <c r="B188" s="153">
        <f t="shared" si="93"/>
        <v>140</v>
      </c>
      <c r="C188" s="155" t="s">
        <v>469</v>
      </c>
      <c r="D188" s="156" t="s">
        <v>364</v>
      </c>
      <c r="E188" s="157">
        <f t="shared" si="81"/>
        <v>1</v>
      </c>
      <c r="F188" s="314" t="s">
        <v>331</v>
      </c>
      <c r="G188" s="157">
        <f t="shared" ref="G188:AJ188" si="102">+IF($F188=G$21,G$148+G$149,0)</f>
        <v>0</v>
      </c>
      <c r="H188" s="157">
        <f t="shared" si="102"/>
        <v>0</v>
      </c>
      <c r="I188" s="157">
        <f t="shared" si="102"/>
        <v>0</v>
      </c>
      <c r="J188" s="157">
        <f t="shared" si="102"/>
        <v>0</v>
      </c>
      <c r="K188" s="157">
        <f t="shared" si="102"/>
        <v>0</v>
      </c>
      <c r="L188" s="157">
        <f t="shared" si="102"/>
        <v>0</v>
      </c>
      <c r="M188" s="157">
        <f t="shared" si="102"/>
        <v>1</v>
      </c>
      <c r="N188" s="157">
        <f t="shared" si="102"/>
        <v>0</v>
      </c>
      <c r="O188" s="157">
        <f t="shared" si="102"/>
        <v>0</v>
      </c>
      <c r="P188" s="157">
        <f t="shared" si="102"/>
        <v>0</v>
      </c>
      <c r="Q188" s="157">
        <f t="shared" si="102"/>
        <v>0</v>
      </c>
      <c r="R188" s="157">
        <f t="shared" si="102"/>
        <v>0</v>
      </c>
      <c r="S188" s="157">
        <f t="shared" si="102"/>
        <v>0</v>
      </c>
      <c r="T188" s="157">
        <f t="shared" si="102"/>
        <v>0</v>
      </c>
      <c r="U188" s="157">
        <f t="shared" si="102"/>
        <v>0</v>
      </c>
      <c r="V188" s="157">
        <f t="shared" si="102"/>
        <v>0</v>
      </c>
      <c r="W188" s="157">
        <f t="shared" si="102"/>
        <v>0</v>
      </c>
      <c r="X188" s="157">
        <f t="shared" si="102"/>
        <v>0</v>
      </c>
      <c r="Y188" s="157">
        <f t="shared" si="102"/>
        <v>0</v>
      </c>
      <c r="Z188" s="157">
        <f t="shared" si="102"/>
        <v>0</v>
      </c>
      <c r="AA188" s="157">
        <f t="shared" si="102"/>
        <v>0</v>
      </c>
      <c r="AB188" s="157">
        <f t="shared" si="102"/>
        <v>0</v>
      </c>
      <c r="AC188" s="157">
        <f t="shared" si="102"/>
        <v>0</v>
      </c>
      <c r="AD188" s="157">
        <f t="shared" si="102"/>
        <v>0</v>
      </c>
      <c r="AE188" s="157">
        <f t="shared" si="102"/>
        <v>0</v>
      </c>
      <c r="AF188" s="157">
        <f t="shared" si="102"/>
        <v>0</v>
      </c>
      <c r="AG188" s="157">
        <f t="shared" si="102"/>
        <v>0</v>
      </c>
      <c r="AH188" s="157">
        <f t="shared" si="102"/>
        <v>0</v>
      </c>
      <c r="AI188" s="157">
        <f t="shared" si="102"/>
        <v>0</v>
      </c>
      <c r="AJ188" s="157">
        <f t="shared" si="102"/>
        <v>0</v>
      </c>
    </row>
    <row r="189" spans="1:36" ht="16.5" x14ac:dyDescent="0.25">
      <c r="A189" s="157">
        <f t="shared" si="83"/>
        <v>1.1700000000000002</v>
      </c>
      <c r="B189" s="153">
        <f t="shared" si="93"/>
        <v>141</v>
      </c>
      <c r="C189" s="155" t="s">
        <v>470</v>
      </c>
      <c r="D189" s="156" t="s">
        <v>364</v>
      </c>
      <c r="E189" s="157">
        <f t="shared" si="81"/>
        <v>0</v>
      </c>
      <c r="F189" s="314" t="s">
        <v>101</v>
      </c>
      <c r="G189" s="157">
        <f t="shared" ref="G189:AJ189" si="103">+IF($F189=G$21,G$148,0)</f>
        <v>0</v>
      </c>
      <c r="H189" s="157">
        <f t="shared" si="103"/>
        <v>0</v>
      </c>
      <c r="I189" s="157">
        <f t="shared" si="103"/>
        <v>0</v>
      </c>
      <c r="J189" s="157">
        <f t="shared" si="103"/>
        <v>0</v>
      </c>
      <c r="K189" s="157">
        <f t="shared" si="103"/>
        <v>0</v>
      </c>
      <c r="L189" s="157">
        <f t="shared" si="103"/>
        <v>0</v>
      </c>
      <c r="M189" s="157">
        <f t="shared" si="103"/>
        <v>0</v>
      </c>
      <c r="N189" s="157">
        <f t="shared" si="103"/>
        <v>0</v>
      </c>
      <c r="O189" s="157">
        <f t="shared" si="103"/>
        <v>0</v>
      </c>
      <c r="P189" s="157">
        <f t="shared" si="103"/>
        <v>0</v>
      </c>
      <c r="Q189" s="157">
        <f t="shared" si="103"/>
        <v>0</v>
      </c>
      <c r="R189" s="157">
        <f t="shared" si="103"/>
        <v>0</v>
      </c>
      <c r="S189" s="157">
        <f t="shared" si="103"/>
        <v>0</v>
      </c>
      <c r="T189" s="157">
        <f t="shared" si="103"/>
        <v>0</v>
      </c>
      <c r="U189" s="157">
        <f t="shared" si="103"/>
        <v>0</v>
      </c>
      <c r="V189" s="157">
        <f t="shared" si="103"/>
        <v>0</v>
      </c>
      <c r="W189" s="157">
        <f t="shared" si="103"/>
        <v>0</v>
      </c>
      <c r="X189" s="157">
        <f t="shared" si="103"/>
        <v>0</v>
      </c>
      <c r="Y189" s="157">
        <f t="shared" si="103"/>
        <v>0</v>
      </c>
      <c r="Z189" s="157">
        <f t="shared" si="103"/>
        <v>0</v>
      </c>
      <c r="AA189" s="157">
        <f t="shared" si="103"/>
        <v>0</v>
      </c>
      <c r="AB189" s="157">
        <f t="shared" si="103"/>
        <v>0</v>
      </c>
      <c r="AC189" s="157">
        <f t="shared" si="103"/>
        <v>0</v>
      </c>
      <c r="AD189" s="157">
        <f t="shared" si="103"/>
        <v>0</v>
      </c>
      <c r="AE189" s="157">
        <f t="shared" si="103"/>
        <v>0</v>
      </c>
      <c r="AF189" s="157">
        <f t="shared" si="103"/>
        <v>0</v>
      </c>
      <c r="AG189" s="157">
        <f t="shared" si="103"/>
        <v>0</v>
      </c>
      <c r="AH189" s="157">
        <f t="shared" si="103"/>
        <v>0</v>
      </c>
      <c r="AI189" s="157">
        <f t="shared" si="103"/>
        <v>0</v>
      </c>
      <c r="AJ189" s="157">
        <f t="shared" si="103"/>
        <v>0</v>
      </c>
    </row>
    <row r="190" spans="1:36" ht="16.5" x14ac:dyDescent="0.25">
      <c r="A190" s="157">
        <f t="shared" si="83"/>
        <v>1.1800000000000002</v>
      </c>
      <c r="B190" s="153">
        <f t="shared" si="93"/>
        <v>142</v>
      </c>
      <c r="C190" s="155" t="s">
        <v>471</v>
      </c>
      <c r="D190" s="156" t="s">
        <v>364</v>
      </c>
      <c r="E190" s="157">
        <f t="shared" si="81"/>
        <v>3</v>
      </c>
      <c r="F190" s="314" t="s">
        <v>331</v>
      </c>
      <c r="G190" s="157">
        <f>+IF($F190=G$21,G$129,0)</f>
        <v>0</v>
      </c>
      <c r="H190" s="157">
        <f t="shared" ref="H190:AJ190" si="104">+IF($F190=H$21,H$129,0)</f>
        <v>1</v>
      </c>
      <c r="I190" s="157">
        <f t="shared" si="104"/>
        <v>1</v>
      </c>
      <c r="J190" s="157">
        <f t="shared" si="104"/>
        <v>1</v>
      </c>
      <c r="K190" s="157">
        <f t="shared" si="104"/>
        <v>0</v>
      </c>
      <c r="L190" s="157">
        <f t="shared" si="104"/>
        <v>0</v>
      </c>
      <c r="M190" s="157">
        <f t="shared" si="104"/>
        <v>0</v>
      </c>
      <c r="N190" s="157">
        <f t="shared" si="104"/>
        <v>0</v>
      </c>
      <c r="O190" s="157">
        <f t="shared" si="104"/>
        <v>0</v>
      </c>
      <c r="P190" s="157">
        <f t="shared" si="104"/>
        <v>0</v>
      </c>
      <c r="Q190" s="157">
        <f t="shared" si="104"/>
        <v>0</v>
      </c>
      <c r="R190" s="157">
        <f t="shared" si="104"/>
        <v>0</v>
      </c>
      <c r="S190" s="157">
        <f t="shared" si="104"/>
        <v>0</v>
      </c>
      <c r="T190" s="157">
        <f t="shared" si="104"/>
        <v>0</v>
      </c>
      <c r="U190" s="157">
        <f t="shared" si="104"/>
        <v>0</v>
      </c>
      <c r="V190" s="157">
        <f t="shared" si="104"/>
        <v>0</v>
      </c>
      <c r="W190" s="157">
        <f t="shared" si="104"/>
        <v>0</v>
      </c>
      <c r="X190" s="157">
        <f t="shared" si="104"/>
        <v>0</v>
      </c>
      <c r="Y190" s="157">
        <f t="shared" si="104"/>
        <v>0</v>
      </c>
      <c r="Z190" s="157">
        <f t="shared" si="104"/>
        <v>0</v>
      </c>
      <c r="AA190" s="157">
        <f t="shared" si="104"/>
        <v>0</v>
      </c>
      <c r="AB190" s="157">
        <f t="shared" si="104"/>
        <v>0</v>
      </c>
      <c r="AC190" s="157">
        <f t="shared" si="104"/>
        <v>0</v>
      </c>
      <c r="AD190" s="157">
        <f t="shared" si="104"/>
        <v>0</v>
      </c>
      <c r="AE190" s="157">
        <f t="shared" si="104"/>
        <v>0</v>
      </c>
      <c r="AF190" s="157">
        <f t="shared" si="104"/>
        <v>0</v>
      </c>
      <c r="AG190" s="157">
        <f t="shared" si="104"/>
        <v>0</v>
      </c>
      <c r="AH190" s="157">
        <f t="shared" si="104"/>
        <v>0</v>
      </c>
      <c r="AI190" s="157">
        <f t="shared" si="104"/>
        <v>0</v>
      </c>
      <c r="AJ190" s="157">
        <f t="shared" si="104"/>
        <v>0</v>
      </c>
    </row>
    <row r="191" spans="1:36" ht="16.5" x14ac:dyDescent="0.25">
      <c r="A191" s="157">
        <f t="shared" si="83"/>
        <v>1.1900000000000002</v>
      </c>
      <c r="B191" s="153">
        <f t="shared" si="93"/>
        <v>143</v>
      </c>
      <c r="C191" s="155" t="s">
        <v>472</v>
      </c>
      <c r="D191" s="156" t="s">
        <v>364</v>
      </c>
      <c r="E191" s="157">
        <f t="shared" si="81"/>
        <v>3</v>
      </c>
      <c r="F191" s="314" t="s">
        <v>331</v>
      </c>
      <c r="G191" s="157">
        <f t="shared" ref="G191:P192" si="105">+IF($F191=G$21,G$135,0)</f>
        <v>0</v>
      </c>
      <c r="H191" s="157">
        <f t="shared" si="105"/>
        <v>0</v>
      </c>
      <c r="I191" s="157">
        <f t="shared" si="105"/>
        <v>0</v>
      </c>
      <c r="J191" s="157">
        <f t="shared" si="105"/>
        <v>0</v>
      </c>
      <c r="K191" s="157">
        <f t="shared" si="105"/>
        <v>0</v>
      </c>
      <c r="L191" s="157">
        <f t="shared" si="105"/>
        <v>0</v>
      </c>
      <c r="M191" s="157">
        <f t="shared" si="105"/>
        <v>3</v>
      </c>
      <c r="N191" s="157">
        <f t="shared" si="105"/>
        <v>0</v>
      </c>
      <c r="O191" s="157">
        <f t="shared" si="105"/>
        <v>0</v>
      </c>
      <c r="P191" s="157">
        <f t="shared" si="105"/>
        <v>0</v>
      </c>
      <c r="Q191" s="157">
        <f t="shared" ref="Q191:Z192" si="106">+IF($F191=Q$21,Q$135,0)</f>
        <v>0</v>
      </c>
      <c r="R191" s="157">
        <f t="shared" si="106"/>
        <v>0</v>
      </c>
      <c r="S191" s="157">
        <f t="shared" si="106"/>
        <v>0</v>
      </c>
      <c r="T191" s="157">
        <f t="shared" si="106"/>
        <v>0</v>
      </c>
      <c r="U191" s="157">
        <f t="shared" si="106"/>
        <v>0</v>
      </c>
      <c r="V191" s="157">
        <f t="shared" si="106"/>
        <v>0</v>
      </c>
      <c r="W191" s="157">
        <f t="shared" si="106"/>
        <v>0</v>
      </c>
      <c r="X191" s="157">
        <f t="shared" si="106"/>
        <v>0</v>
      </c>
      <c r="Y191" s="157">
        <f t="shared" si="106"/>
        <v>0</v>
      </c>
      <c r="Z191" s="157">
        <f t="shared" si="106"/>
        <v>0</v>
      </c>
      <c r="AA191" s="157">
        <f t="shared" ref="AA191:AJ192" si="107">+IF($F191=AA$21,AA$135,0)</f>
        <v>0</v>
      </c>
      <c r="AB191" s="157">
        <f t="shared" si="107"/>
        <v>0</v>
      </c>
      <c r="AC191" s="157">
        <f t="shared" si="107"/>
        <v>0</v>
      </c>
      <c r="AD191" s="157">
        <f t="shared" si="107"/>
        <v>0</v>
      </c>
      <c r="AE191" s="157">
        <f t="shared" si="107"/>
        <v>0</v>
      </c>
      <c r="AF191" s="157">
        <f t="shared" si="107"/>
        <v>0</v>
      </c>
      <c r="AG191" s="157">
        <f t="shared" si="107"/>
        <v>0</v>
      </c>
      <c r="AH191" s="157">
        <f t="shared" si="107"/>
        <v>0</v>
      </c>
      <c r="AI191" s="157">
        <f t="shared" si="107"/>
        <v>0</v>
      </c>
      <c r="AJ191" s="157">
        <f t="shared" si="107"/>
        <v>0</v>
      </c>
    </row>
    <row r="192" spans="1:36" ht="16.5" x14ac:dyDescent="0.25">
      <c r="A192" s="157">
        <f t="shared" si="83"/>
        <v>1.2000000000000002</v>
      </c>
      <c r="B192" s="153">
        <f t="shared" si="93"/>
        <v>144</v>
      </c>
      <c r="C192" s="155" t="s">
        <v>473</v>
      </c>
      <c r="D192" s="156" t="s">
        <v>364</v>
      </c>
      <c r="E192" s="157">
        <f t="shared" si="81"/>
        <v>0</v>
      </c>
      <c r="F192" s="314" t="s">
        <v>101</v>
      </c>
      <c r="G192" s="157">
        <f t="shared" si="105"/>
        <v>0</v>
      </c>
      <c r="H192" s="157">
        <f t="shared" si="105"/>
        <v>0</v>
      </c>
      <c r="I192" s="157">
        <f t="shared" si="105"/>
        <v>0</v>
      </c>
      <c r="J192" s="157">
        <f t="shared" si="105"/>
        <v>0</v>
      </c>
      <c r="K192" s="157">
        <f t="shared" si="105"/>
        <v>0</v>
      </c>
      <c r="L192" s="157">
        <f t="shared" si="105"/>
        <v>0</v>
      </c>
      <c r="M192" s="157">
        <f t="shared" si="105"/>
        <v>0</v>
      </c>
      <c r="N192" s="157">
        <f t="shared" si="105"/>
        <v>0</v>
      </c>
      <c r="O192" s="157">
        <f t="shared" si="105"/>
        <v>0</v>
      </c>
      <c r="P192" s="157">
        <f t="shared" si="105"/>
        <v>0</v>
      </c>
      <c r="Q192" s="157">
        <f t="shared" si="106"/>
        <v>0</v>
      </c>
      <c r="R192" s="157">
        <f t="shared" si="106"/>
        <v>0</v>
      </c>
      <c r="S192" s="157">
        <f t="shared" si="106"/>
        <v>0</v>
      </c>
      <c r="T192" s="157">
        <f t="shared" si="106"/>
        <v>0</v>
      </c>
      <c r="U192" s="157">
        <f t="shared" si="106"/>
        <v>0</v>
      </c>
      <c r="V192" s="157">
        <f t="shared" si="106"/>
        <v>0</v>
      </c>
      <c r="W192" s="157">
        <f t="shared" si="106"/>
        <v>0</v>
      </c>
      <c r="X192" s="157">
        <f t="shared" si="106"/>
        <v>0</v>
      </c>
      <c r="Y192" s="157">
        <f t="shared" si="106"/>
        <v>0</v>
      </c>
      <c r="Z192" s="157">
        <f t="shared" si="106"/>
        <v>0</v>
      </c>
      <c r="AA192" s="157">
        <f t="shared" si="107"/>
        <v>0</v>
      </c>
      <c r="AB192" s="157">
        <f t="shared" si="107"/>
        <v>0</v>
      </c>
      <c r="AC192" s="157">
        <f t="shared" si="107"/>
        <v>0</v>
      </c>
      <c r="AD192" s="157">
        <f t="shared" si="107"/>
        <v>0</v>
      </c>
      <c r="AE192" s="157">
        <f t="shared" si="107"/>
        <v>0</v>
      </c>
      <c r="AF192" s="157">
        <f t="shared" si="107"/>
        <v>0</v>
      </c>
      <c r="AG192" s="157">
        <f t="shared" si="107"/>
        <v>0</v>
      </c>
      <c r="AH192" s="157">
        <f t="shared" si="107"/>
        <v>0</v>
      </c>
      <c r="AI192" s="157">
        <f t="shared" si="107"/>
        <v>0</v>
      </c>
      <c r="AJ192" s="157">
        <f t="shared" si="107"/>
        <v>0</v>
      </c>
    </row>
    <row r="193" spans="1:36" ht="16.5" x14ac:dyDescent="0.25">
      <c r="A193" s="157">
        <f t="shared" si="83"/>
        <v>1.2100000000000002</v>
      </c>
      <c r="B193" s="153">
        <f t="shared" si="93"/>
        <v>145</v>
      </c>
      <c r="C193" s="155" t="s">
        <v>474</v>
      </c>
      <c r="D193" s="156" t="s">
        <v>389</v>
      </c>
      <c r="E193" s="157">
        <f t="shared" si="81"/>
        <v>2.3E-2</v>
      </c>
      <c r="F193" s="314" t="s">
        <v>331</v>
      </c>
      <c r="G193" s="157">
        <f t="shared" ref="G193:P194" si="108">+IF($F193=G$21,G$98/1000,0)</f>
        <v>0</v>
      </c>
      <c r="H193" s="157">
        <f t="shared" si="108"/>
        <v>0</v>
      </c>
      <c r="I193" s="157">
        <f t="shared" si="108"/>
        <v>0</v>
      </c>
      <c r="J193" s="157">
        <f t="shared" si="108"/>
        <v>0</v>
      </c>
      <c r="K193" s="157">
        <f t="shared" si="108"/>
        <v>0</v>
      </c>
      <c r="L193" s="157">
        <f t="shared" si="108"/>
        <v>0</v>
      </c>
      <c r="M193" s="157">
        <f t="shared" si="108"/>
        <v>2.3E-2</v>
      </c>
      <c r="N193" s="157">
        <f t="shared" si="108"/>
        <v>0</v>
      </c>
      <c r="O193" s="157">
        <f t="shared" si="108"/>
        <v>0</v>
      </c>
      <c r="P193" s="157">
        <f t="shared" si="108"/>
        <v>0</v>
      </c>
      <c r="Q193" s="157">
        <f t="shared" ref="Q193:Z194" si="109">+IF($F193=Q$21,Q$98/1000,0)</f>
        <v>0</v>
      </c>
      <c r="R193" s="157">
        <f t="shared" si="109"/>
        <v>0</v>
      </c>
      <c r="S193" s="157">
        <f t="shared" si="109"/>
        <v>0</v>
      </c>
      <c r="T193" s="157">
        <f t="shared" si="109"/>
        <v>0</v>
      </c>
      <c r="U193" s="157">
        <f t="shared" si="109"/>
        <v>0</v>
      </c>
      <c r="V193" s="157">
        <f t="shared" si="109"/>
        <v>0</v>
      </c>
      <c r="W193" s="157">
        <f t="shared" si="109"/>
        <v>0</v>
      </c>
      <c r="X193" s="157">
        <f t="shared" si="109"/>
        <v>0</v>
      </c>
      <c r="Y193" s="157">
        <f t="shared" si="109"/>
        <v>0</v>
      </c>
      <c r="Z193" s="157">
        <f t="shared" si="109"/>
        <v>0</v>
      </c>
      <c r="AA193" s="157">
        <f t="shared" ref="AA193:AJ194" si="110">+IF($F193=AA$21,AA$98/1000,0)</f>
        <v>0</v>
      </c>
      <c r="AB193" s="157">
        <f t="shared" si="110"/>
        <v>0</v>
      </c>
      <c r="AC193" s="157">
        <f t="shared" si="110"/>
        <v>0</v>
      </c>
      <c r="AD193" s="157">
        <f t="shared" si="110"/>
        <v>0</v>
      </c>
      <c r="AE193" s="157">
        <f t="shared" si="110"/>
        <v>0</v>
      </c>
      <c r="AF193" s="157">
        <f t="shared" si="110"/>
        <v>0</v>
      </c>
      <c r="AG193" s="157">
        <f t="shared" si="110"/>
        <v>0</v>
      </c>
      <c r="AH193" s="157">
        <f t="shared" si="110"/>
        <v>0</v>
      </c>
      <c r="AI193" s="157">
        <f t="shared" si="110"/>
        <v>0</v>
      </c>
      <c r="AJ193" s="157">
        <f t="shared" si="110"/>
        <v>0</v>
      </c>
    </row>
    <row r="194" spans="1:36" ht="16.5" x14ac:dyDescent="0.25">
      <c r="A194" s="157">
        <f t="shared" si="83"/>
        <v>1.2200000000000002</v>
      </c>
      <c r="B194" s="153">
        <f t="shared" si="93"/>
        <v>146</v>
      </c>
      <c r="C194" s="155" t="s">
        <v>475</v>
      </c>
      <c r="D194" s="156" t="s">
        <v>389</v>
      </c>
      <c r="E194" s="157">
        <f t="shared" si="81"/>
        <v>0</v>
      </c>
      <c r="F194" s="314" t="s">
        <v>101</v>
      </c>
      <c r="G194" s="157">
        <f t="shared" si="108"/>
        <v>0</v>
      </c>
      <c r="H194" s="157">
        <f t="shared" si="108"/>
        <v>0</v>
      </c>
      <c r="I194" s="157">
        <f t="shared" si="108"/>
        <v>0</v>
      </c>
      <c r="J194" s="157">
        <f t="shared" si="108"/>
        <v>0</v>
      </c>
      <c r="K194" s="157">
        <f t="shared" si="108"/>
        <v>0</v>
      </c>
      <c r="L194" s="157">
        <f t="shared" si="108"/>
        <v>0</v>
      </c>
      <c r="M194" s="157">
        <f t="shared" si="108"/>
        <v>0</v>
      </c>
      <c r="N194" s="157">
        <f t="shared" si="108"/>
        <v>0</v>
      </c>
      <c r="O194" s="157">
        <f t="shared" si="108"/>
        <v>0</v>
      </c>
      <c r="P194" s="157">
        <f t="shared" si="108"/>
        <v>0</v>
      </c>
      <c r="Q194" s="157">
        <f t="shared" si="109"/>
        <v>0</v>
      </c>
      <c r="R194" s="157">
        <f t="shared" si="109"/>
        <v>0</v>
      </c>
      <c r="S194" s="157">
        <f t="shared" si="109"/>
        <v>0</v>
      </c>
      <c r="T194" s="157">
        <f t="shared" si="109"/>
        <v>0</v>
      </c>
      <c r="U194" s="157">
        <f t="shared" si="109"/>
        <v>0</v>
      </c>
      <c r="V194" s="157">
        <f t="shared" si="109"/>
        <v>0</v>
      </c>
      <c r="W194" s="157">
        <f t="shared" si="109"/>
        <v>0</v>
      </c>
      <c r="X194" s="157">
        <f t="shared" si="109"/>
        <v>0</v>
      </c>
      <c r="Y194" s="157">
        <f t="shared" si="109"/>
        <v>0</v>
      </c>
      <c r="Z194" s="157">
        <f t="shared" si="109"/>
        <v>0</v>
      </c>
      <c r="AA194" s="157">
        <f t="shared" si="110"/>
        <v>0</v>
      </c>
      <c r="AB194" s="157">
        <f t="shared" si="110"/>
        <v>0</v>
      </c>
      <c r="AC194" s="157">
        <f t="shared" si="110"/>
        <v>0</v>
      </c>
      <c r="AD194" s="157">
        <f t="shared" si="110"/>
        <v>0</v>
      </c>
      <c r="AE194" s="157">
        <f t="shared" si="110"/>
        <v>0</v>
      </c>
      <c r="AF194" s="157">
        <f t="shared" si="110"/>
        <v>0</v>
      </c>
      <c r="AG194" s="157">
        <f t="shared" si="110"/>
        <v>0</v>
      </c>
      <c r="AH194" s="157">
        <f t="shared" si="110"/>
        <v>0</v>
      </c>
      <c r="AI194" s="157">
        <f t="shared" si="110"/>
        <v>0</v>
      </c>
      <c r="AJ194" s="157">
        <f t="shared" si="110"/>
        <v>0</v>
      </c>
    </row>
    <row r="195" spans="1:36" ht="16.5" x14ac:dyDescent="0.25">
      <c r="A195" s="157">
        <f t="shared" si="83"/>
        <v>1.2300000000000002</v>
      </c>
      <c r="B195" s="153">
        <f t="shared" si="93"/>
        <v>147</v>
      </c>
      <c r="C195" s="155" t="s">
        <v>476</v>
      </c>
      <c r="D195" s="156" t="s">
        <v>477</v>
      </c>
      <c r="E195" s="157">
        <f t="shared" ref="E195:E196" si="111">+ROUNDUP(SUM(G195:AJ195),0)</f>
        <v>1</v>
      </c>
      <c r="F195" s="314" t="s">
        <v>331</v>
      </c>
      <c r="G195" s="157">
        <f t="shared" ref="G195:V196" si="112">+IF(G$2&lt;&gt;0,1/COUNTA(G$2:M$2),0)</f>
        <v>0.14285714285714285</v>
      </c>
      <c r="H195" s="157">
        <f t="shared" si="112"/>
        <v>0.14285714285714285</v>
      </c>
      <c r="I195" s="157">
        <f t="shared" si="112"/>
        <v>0.14285714285714285</v>
      </c>
      <c r="J195" s="157">
        <f t="shared" si="112"/>
        <v>0.14285714285714285</v>
      </c>
      <c r="K195" s="157">
        <f t="shared" si="112"/>
        <v>0.14285714285714285</v>
      </c>
      <c r="L195" s="157">
        <f t="shared" si="112"/>
        <v>0.14285714285714285</v>
      </c>
      <c r="M195" s="157">
        <f t="shared" si="112"/>
        <v>0.14285714285714285</v>
      </c>
      <c r="N195" s="157">
        <f t="shared" si="112"/>
        <v>0</v>
      </c>
      <c r="O195" s="157">
        <f t="shared" si="112"/>
        <v>0</v>
      </c>
      <c r="P195" s="157">
        <f t="shared" si="112"/>
        <v>0</v>
      </c>
      <c r="Q195" s="157">
        <f t="shared" si="112"/>
        <v>0</v>
      </c>
      <c r="R195" s="157">
        <f t="shared" si="112"/>
        <v>0</v>
      </c>
      <c r="S195" s="157">
        <f t="shared" si="112"/>
        <v>0</v>
      </c>
      <c r="T195" s="157">
        <f t="shared" si="112"/>
        <v>0</v>
      </c>
      <c r="U195" s="157">
        <f t="shared" si="112"/>
        <v>0</v>
      </c>
      <c r="V195" s="157">
        <f t="shared" si="112"/>
        <v>0</v>
      </c>
      <c r="W195" s="157">
        <f t="shared" ref="W195:AJ196" si="113">+IF(W$2&lt;&gt;0,1/COUNTA(W$2:AC$2),0)</f>
        <v>0</v>
      </c>
      <c r="X195" s="157">
        <f t="shared" si="113"/>
        <v>0</v>
      </c>
      <c r="Y195" s="157">
        <f t="shared" si="113"/>
        <v>0</v>
      </c>
      <c r="Z195" s="157">
        <f t="shared" si="113"/>
        <v>0</v>
      </c>
      <c r="AA195" s="157">
        <f t="shared" si="113"/>
        <v>0</v>
      </c>
      <c r="AB195" s="157">
        <f t="shared" si="113"/>
        <v>0</v>
      </c>
      <c r="AC195" s="157">
        <f t="shared" si="113"/>
        <v>0</v>
      </c>
      <c r="AD195" s="157">
        <f t="shared" si="113"/>
        <v>0</v>
      </c>
      <c r="AE195" s="157">
        <f t="shared" si="113"/>
        <v>0</v>
      </c>
      <c r="AF195" s="157">
        <f t="shared" si="113"/>
        <v>0</v>
      </c>
      <c r="AG195" s="157">
        <f t="shared" si="113"/>
        <v>0</v>
      </c>
      <c r="AH195" s="157">
        <f t="shared" si="113"/>
        <v>0</v>
      </c>
      <c r="AI195" s="157">
        <f t="shared" si="113"/>
        <v>0</v>
      </c>
      <c r="AJ195" s="157">
        <f t="shared" si="113"/>
        <v>0</v>
      </c>
    </row>
    <row r="196" spans="1:36" ht="16.5" x14ac:dyDescent="0.25">
      <c r="A196" s="157">
        <f t="shared" si="83"/>
        <v>1.2400000000000002</v>
      </c>
      <c r="B196" s="153">
        <f t="shared" si="93"/>
        <v>148</v>
      </c>
      <c r="C196" s="155" t="s">
        <v>478</v>
      </c>
      <c r="D196" s="156" t="s">
        <v>477</v>
      </c>
      <c r="E196" s="157">
        <f t="shared" si="111"/>
        <v>1</v>
      </c>
      <c r="F196" s="314" t="s">
        <v>101</v>
      </c>
      <c r="G196" s="157">
        <f t="shared" si="112"/>
        <v>0.14285714285714285</v>
      </c>
      <c r="H196" s="157">
        <f t="shared" si="112"/>
        <v>0.14285714285714285</v>
      </c>
      <c r="I196" s="157">
        <f t="shared" si="112"/>
        <v>0.14285714285714285</v>
      </c>
      <c r="J196" s="157">
        <f t="shared" si="112"/>
        <v>0.14285714285714285</v>
      </c>
      <c r="K196" s="157">
        <f t="shared" si="112"/>
        <v>0.14285714285714285</v>
      </c>
      <c r="L196" s="157">
        <f t="shared" si="112"/>
        <v>0.14285714285714285</v>
      </c>
      <c r="M196" s="157">
        <f t="shared" si="112"/>
        <v>0.14285714285714285</v>
      </c>
      <c r="N196" s="157">
        <f t="shared" si="112"/>
        <v>0</v>
      </c>
      <c r="O196" s="157">
        <f t="shared" si="112"/>
        <v>0</v>
      </c>
      <c r="P196" s="157">
        <f t="shared" si="112"/>
        <v>0</v>
      </c>
      <c r="Q196" s="157">
        <f t="shared" si="112"/>
        <v>0</v>
      </c>
      <c r="R196" s="157">
        <f t="shared" si="112"/>
        <v>0</v>
      </c>
      <c r="S196" s="157">
        <f t="shared" si="112"/>
        <v>0</v>
      </c>
      <c r="T196" s="157">
        <f t="shared" si="112"/>
        <v>0</v>
      </c>
      <c r="U196" s="157">
        <f t="shared" si="112"/>
        <v>0</v>
      </c>
      <c r="V196" s="157">
        <f t="shared" si="112"/>
        <v>0</v>
      </c>
      <c r="W196" s="157">
        <f t="shared" si="113"/>
        <v>0</v>
      </c>
      <c r="X196" s="157">
        <f t="shared" si="113"/>
        <v>0</v>
      </c>
      <c r="Y196" s="157">
        <f t="shared" si="113"/>
        <v>0</v>
      </c>
      <c r="Z196" s="157">
        <f t="shared" si="113"/>
        <v>0</v>
      </c>
      <c r="AA196" s="157">
        <f t="shared" si="113"/>
        <v>0</v>
      </c>
      <c r="AB196" s="157">
        <f t="shared" si="113"/>
        <v>0</v>
      </c>
      <c r="AC196" s="157">
        <f t="shared" si="113"/>
        <v>0</v>
      </c>
      <c r="AD196" s="157">
        <f t="shared" si="113"/>
        <v>0</v>
      </c>
      <c r="AE196" s="157">
        <f t="shared" si="113"/>
        <v>0</v>
      </c>
      <c r="AF196" s="157">
        <f t="shared" si="113"/>
        <v>0</v>
      </c>
      <c r="AG196" s="157">
        <f t="shared" si="113"/>
        <v>0</v>
      </c>
      <c r="AH196" s="157">
        <f t="shared" si="113"/>
        <v>0</v>
      </c>
      <c r="AI196" s="157">
        <f t="shared" si="113"/>
        <v>0</v>
      </c>
      <c r="AJ196" s="157">
        <f t="shared" si="113"/>
        <v>0</v>
      </c>
    </row>
    <row r="197" spans="1:36" ht="16.5" x14ac:dyDescent="0.25">
      <c r="A197" s="157">
        <f t="shared" si="83"/>
        <v>1.2500000000000002</v>
      </c>
      <c r="B197" s="153">
        <f t="shared" si="93"/>
        <v>149</v>
      </c>
      <c r="C197" s="155" t="s">
        <v>479</v>
      </c>
      <c r="D197" s="156" t="s">
        <v>364</v>
      </c>
      <c r="E197" s="157">
        <f t="shared" si="81"/>
        <v>1</v>
      </c>
      <c r="F197" s="314" t="s">
        <v>331</v>
      </c>
      <c r="G197" s="157">
        <f t="shared" ref="G197:P198" si="114">+IF($F197=G$21,G$152,0)</f>
        <v>0</v>
      </c>
      <c r="H197" s="157">
        <f t="shared" si="114"/>
        <v>0</v>
      </c>
      <c r="I197" s="157">
        <f t="shared" si="114"/>
        <v>0</v>
      </c>
      <c r="J197" s="157">
        <f t="shared" si="114"/>
        <v>0</v>
      </c>
      <c r="K197" s="157">
        <f t="shared" si="114"/>
        <v>0</v>
      </c>
      <c r="L197" s="157">
        <f t="shared" si="114"/>
        <v>0</v>
      </c>
      <c r="M197" s="157">
        <f t="shared" si="114"/>
        <v>1</v>
      </c>
      <c r="N197" s="157">
        <f t="shared" si="114"/>
        <v>0</v>
      </c>
      <c r="O197" s="157">
        <f t="shared" si="114"/>
        <v>0</v>
      </c>
      <c r="P197" s="157">
        <f t="shared" si="114"/>
        <v>0</v>
      </c>
      <c r="Q197" s="157">
        <f t="shared" ref="Q197:Z198" si="115">+IF($F197=Q$21,Q$152,0)</f>
        <v>0</v>
      </c>
      <c r="R197" s="157">
        <f t="shared" si="115"/>
        <v>0</v>
      </c>
      <c r="S197" s="157">
        <f t="shared" si="115"/>
        <v>0</v>
      </c>
      <c r="T197" s="157">
        <f t="shared" si="115"/>
        <v>0</v>
      </c>
      <c r="U197" s="157">
        <f t="shared" si="115"/>
        <v>0</v>
      </c>
      <c r="V197" s="157">
        <f t="shared" si="115"/>
        <v>0</v>
      </c>
      <c r="W197" s="157">
        <f t="shared" si="115"/>
        <v>0</v>
      </c>
      <c r="X197" s="157">
        <f t="shared" si="115"/>
        <v>0</v>
      </c>
      <c r="Y197" s="157">
        <f t="shared" si="115"/>
        <v>0</v>
      </c>
      <c r="Z197" s="157">
        <f t="shared" si="115"/>
        <v>0</v>
      </c>
      <c r="AA197" s="157">
        <f t="shared" ref="AA197:AJ198" si="116">+IF($F197=AA$21,AA$152,0)</f>
        <v>0</v>
      </c>
      <c r="AB197" s="157">
        <f t="shared" si="116"/>
        <v>0</v>
      </c>
      <c r="AC197" s="157">
        <f t="shared" si="116"/>
        <v>0</v>
      </c>
      <c r="AD197" s="157">
        <f t="shared" si="116"/>
        <v>0</v>
      </c>
      <c r="AE197" s="157">
        <f t="shared" si="116"/>
        <v>0</v>
      </c>
      <c r="AF197" s="157">
        <f t="shared" si="116"/>
        <v>0</v>
      </c>
      <c r="AG197" s="157">
        <f t="shared" si="116"/>
        <v>0</v>
      </c>
      <c r="AH197" s="157">
        <f t="shared" si="116"/>
        <v>0</v>
      </c>
      <c r="AI197" s="157">
        <f t="shared" si="116"/>
        <v>0</v>
      </c>
      <c r="AJ197" s="157">
        <f t="shared" si="116"/>
        <v>0</v>
      </c>
    </row>
    <row r="198" spans="1:36" ht="16.5" x14ac:dyDescent="0.25">
      <c r="A198" s="157">
        <f t="shared" si="83"/>
        <v>1.2600000000000002</v>
      </c>
      <c r="B198" s="153">
        <f t="shared" si="93"/>
        <v>150</v>
      </c>
      <c r="C198" s="155" t="s">
        <v>480</v>
      </c>
      <c r="D198" s="156" t="s">
        <v>364</v>
      </c>
      <c r="E198" s="157">
        <f t="shared" si="81"/>
        <v>0</v>
      </c>
      <c r="F198" s="314" t="s">
        <v>101</v>
      </c>
      <c r="G198" s="157">
        <f t="shared" si="114"/>
        <v>0</v>
      </c>
      <c r="H198" s="157">
        <f t="shared" si="114"/>
        <v>0</v>
      </c>
      <c r="I198" s="157">
        <f t="shared" si="114"/>
        <v>0</v>
      </c>
      <c r="J198" s="157">
        <f t="shared" si="114"/>
        <v>0</v>
      </c>
      <c r="K198" s="157">
        <f t="shared" si="114"/>
        <v>0</v>
      </c>
      <c r="L198" s="157">
        <f t="shared" si="114"/>
        <v>0</v>
      </c>
      <c r="M198" s="157">
        <f t="shared" si="114"/>
        <v>0</v>
      </c>
      <c r="N198" s="157">
        <f t="shared" si="114"/>
        <v>0</v>
      </c>
      <c r="O198" s="157">
        <f t="shared" si="114"/>
        <v>0</v>
      </c>
      <c r="P198" s="157">
        <f t="shared" si="114"/>
        <v>0</v>
      </c>
      <c r="Q198" s="157">
        <f t="shared" si="115"/>
        <v>0</v>
      </c>
      <c r="R198" s="157">
        <f t="shared" si="115"/>
        <v>0</v>
      </c>
      <c r="S198" s="157">
        <f t="shared" si="115"/>
        <v>0</v>
      </c>
      <c r="T198" s="157">
        <f t="shared" si="115"/>
        <v>0</v>
      </c>
      <c r="U198" s="157">
        <f t="shared" si="115"/>
        <v>0</v>
      </c>
      <c r="V198" s="157">
        <f t="shared" si="115"/>
        <v>0</v>
      </c>
      <c r="W198" s="157">
        <f t="shared" si="115"/>
        <v>0</v>
      </c>
      <c r="X198" s="157">
        <f t="shared" si="115"/>
        <v>0</v>
      </c>
      <c r="Y198" s="157">
        <f t="shared" si="115"/>
        <v>0</v>
      </c>
      <c r="Z198" s="157">
        <f t="shared" si="115"/>
        <v>0</v>
      </c>
      <c r="AA198" s="157">
        <f t="shared" si="116"/>
        <v>0</v>
      </c>
      <c r="AB198" s="157">
        <f t="shared" si="116"/>
        <v>0</v>
      </c>
      <c r="AC198" s="157">
        <f t="shared" si="116"/>
        <v>0</v>
      </c>
      <c r="AD198" s="157">
        <f t="shared" si="116"/>
        <v>0</v>
      </c>
      <c r="AE198" s="157">
        <f t="shared" si="116"/>
        <v>0</v>
      </c>
      <c r="AF198" s="157">
        <f t="shared" si="116"/>
        <v>0</v>
      </c>
      <c r="AG198" s="157">
        <f t="shared" si="116"/>
        <v>0</v>
      </c>
      <c r="AH198" s="157">
        <f t="shared" si="116"/>
        <v>0</v>
      </c>
      <c r="AI198" s="157">
        <f t="shared" si="116"/>
        <v>0</v>
      </c>
      <c r="AJ198" s="157">
        <f t="shared" si="116"/>
        <v>0</v>
      </c>
    </row>
    <row r="199" spans="1:36" ht="16.5" x14ac:dyDescent="0.25">
      <c r="A199" s="157">
        <f t="shared" si="83"/>
        <v>1.2700000000000002</v>
      </c>
      <c r="B199" s="153">
        <f t="shared" si="93"/>
        <v>151</v>
      </c>
      <c r="C199" s="155" t="s">
        <v>481</v>
      </c>
      <c r="D199" s="156" t="s">
        <v>364</v>
      </c>
      <c r="E199" s="157">
        <f t="shared" si="81"/>
        <v>0</v>
      </c>
      <c r="F199" s="314" t="s">
        <v>331</v>
      </c>
      <c r="G199" s="157">
        <f t="shared" ref="G199:AJ199" si="117">+IF($F199=G$21,G$153+G$155,0)</f>
        <v>0</v>
      </c>
      <c r="H199" s="157">
        <f t="shared" si="117"/>
        <v>0</v>
      </c>
      <c r="I199" s="157">
        <f t="shared" si="117"/>
        <v>0</v>
      </c>
      <c r="J199" s="157">
        <f t="shared" si="117"/>
        <v>0</v>
      </c>
      <c r="K199" s="157">
        <f t="shared" si="117"/>
        <v>0</v>
      </c>
      <c r="L199" s="157">
        <f t="shared" si="117"/>
        <v>0</v>
      </c>
      <c r="M199" s="157">
        <f t="shared" si="117"/>
        <v>0</v>
      </c>
      <c r="N199" s="157">
        <f t="shared" si="117"/>
        <v>0</v>
      </c>
      <c r="O199" s="157">
        <f t="shared" si="117"/>
        <v>0</v>
      </c>
      <c r="P199" s="157">
        <f t="shared" si="117"/>
        <v>0</v>
      </c>
      <c r="Q199" s="157">
        <f t="shared" si="117"/>
        <v>0</v>
      </c>
      <c r="R199" s="157">
        <f t="shared" si="117"/>
        <v>0</v>
      </c>
      <c r="S199" s="157">
        <f t="shared" si="117"/>
        <v>0</v>
      </c>
      <c r="T199" s="157">
        <f t="shared" si="117"/>
        <v>0</v>
      </c>
      <c r="U199" s="157">
        <f t="shared" si="117"/>
        <v>0</v>
      </c>
      <c r="V199" s="157">
        <f t="shared" si="117"/>
        <v>0</v>
      </c>
      <c r="W199" s="157">
        <f t="shared" si="117"/>
        <v>0</v>
      </c>
      <c r="X199" s="157">
        <f t="shared" si="117"/>
        <v>0</v>
      </c>
      <c r="Y199" s="157">
        <f t="shared" si="117"/>
        <v>0</v>
      </c>
      <c r="Z199" s="157">
        <f t="shared" si="117"/>
        <v>0</v>
      </c>
      <c r="AA199" s="157">
        <f t="shared" si="117"/>
        <v>0</v>
      </c>
      <c r="AB199" s="157">
        <f t="shared" si="117"/>
        <v>0</v>
      </c>
      <c r="AC199" s="157">
        <f t="shared" si="117"/>
        <v>0</v>
      </c>
      <c r="AD199" s="157">
        <f t="shared" si="117"/>
        <v>0</v>
      </c>
      <c r="AE199" s="157">
        <f t="shared" si="117"/>
        <v>0</v>
      </c>
      <c r="AF199" s="157">
        <f t="shared" si="117"/>
        <v>0</v>
      </c>
      <c r="AG199" s="157">
        <f t="shared" si="117"/>
        <v>0</v>
      </c>
      <c r="AH199" s="157">
        <f t="shared" si="117"/>
        <v>0</v>
      </c>
      <c r="AI199" s="157">
        <f t="shared" si="117"/>
        <v>0</v>
      </c>
      <c r="AJ199" s="157">
        <f t="shared" si="117"/>
        <v>0</v>
      </c>
    </row>
    <row r="200" spans="1:36" ht="16.5" x14ac:dyDescent="0.25">
      <c r="A200" s="157">
        <f t="shared" si="83"/>
        <v>1.2800000000000002</v>
      </c>
      <c r="B200" s="153">
        <f t="shared" si="93"/>
        <v>152</v>
      </c>
      <c r="C200" s="155" t="s">
        <v>482</v>
      </c>
      <c r="D200" s="156" t="s">
        <v>364</v>
      </c>
      <c r="E200" s="157">
        <f t="shared" si="81"/>
        <v>0</v>
      </c>
      <c r="F200" s="314" t="s">
        <v>331</v>
      </c>
      <c r="G200" s="157">
        <f t="shared" ref="G200:AJ200" si="118">+IF($F200=G$21,G$154,0)</f>
        <v>0</v>
      </c>
      <c r="H200" s="157">
        <f t="shared" si="118"/>
        <v>0</v>
      </c>
      <c r="I200" s="157">
        <f t="shared" si="118"/>
        <v>0</v>
      </c>
      <c r="J200" s="157">
        <f t="shared" si="118"/>
        <v>0</v>
      </c>
      <c r="K200" s="157">
        <f t="shared" si="118"/>
        <v>0</v>
      </c>
      <c r="L200" s="157">
        <f t="shared" si="118"/>
        <v>0</v>
      </c>
      <c r="M200" s="157">
        <f t="shared" si="118"/>
        <v>0</v>
      </c>
      <c r="N200" s="157">
        <f t="shared" si="118"/>
        <v>0</v>
      </c>
      <c r="O200" s="157">
        <f t="shared" si="118"/>
        <v>0</v>
      </c>
      <c r="P200" s="157">
        <f t="shared" si="118"/>
        <v>0</v>
      </c>
      <c r="Q200" s="157">
        <f t="shared" si="118"/>
        <v>0</v>
      </c>
      <c r="R200" s="157">
        <f t="shared" si="118"/>
        <v>0</v>
      </c>
      <c r="S200" s="157">
        <f t="shared" si="118"/>
        <v>0</v>
      </c>
      <c r="T200" s="157">
        <f t="shared" si="118"/>
        <v>0</v>
      </c>
      <c r="U200" s="157">
        <f t="shared" si="118"/>
        <v>0</v>
      </c>
      <c r="V200" s="157">
        <f t="shared" si="118"/>
        <v>0</v>
      </c>
      <c r="W200" s="157">
        <f t="shared" si="118"/>
        <v>0</v>
      </c>
      <c r="X200" s="157">
        <f t="shared" si="118"/>
        <v>0</v>
      </c>
      <c r="Y200" s="157">
        <f t="shared" si="118"/>
        <v>0</v>
      </c>
      <c r="Z200" s="157">
        <f t="shared" si="118"/>
        <v>0</v>
      </c>
      <c r="AA200" s="157">
        <f t="shared" si="118"/>
        <v>0</v>
      </c>
      <c r="AB200" s="157">
        <f t="shared" si="118"/>
        <v>0</v>
      </c>
      <c r="AC200" s="157">
        <f t="shared" si="118"/>
        <v>0</v>
      </c>
      <c r="AD200" s="157">
        <f t="shared" si="118"/>
        <v>0</v>
      </c>
      <c r="AE200" s="157">
        <f t="shared" si="118"/>
        <v>0</v>
      </c>
      <c r="AF200" s="157">
        <f t="shared" si="118"/>
        <v>0</v>
      </c>
      <c r="AG200" s="157">
        <f t="shared" si="118"/>
        <v>0</v>
      </c>
      <c r="AH200" s="157">
        <f t="shared" si="118"/>
        <v>0</v>
      </c>
      <c r="AI200" s="157">
        <f t="shared" si="118"/>
        <v>0</v>
      </c>
      <c r="AJ200" s="157">
        <f t="shared" si="118"/>
        <v>0</v>
      </c>
    </row>
    <row r="201" spans="1:36" ht="16.5" x14ac:dyDescent="0.25">
      <c r="A201" s="157">
        <f t="shared" si="83"/>
        <v>1.2900000000000003</v>
      </c>
      <c r="B201" s="153">
        <f t="shared" si="93"/>
        <v>153</v>
      </c>
      <c r="C201" s="155" t="s">
        <v>483</v>
      </c>
      <c r="D201" s="156" t="s">
        <v>364</v>
      </c>
      <c r="E201" s="157">
        <f t="shared" si="81"/>
        <v>0</v>
      </c>
      <c r="F201" s="314" t="s">
        <v>331</v>
      </c>
      <c r="G201" s="157">
        <f>+IF($F201=G$21,G$72+G$71,0)</f>
        <v>0</v>
      </c>
      <c r="H201" s="157">
        <f t="shared" ref="H201:AJ201" si="119">+IF($F201=H$21,H$72+H$71,0)</f>
        <v>0</v>
      </c>
      <c r="I201" s="157">
        <f t="shared" si="119"/>
        <v>0</v>
      </c>
      <c r="J201" s="157">
        <f t="shared" si="119"/>
        <v>0</v>
      </c>
      <c r="K201" s="157">
        <f t="shared" si="119"/>
        <v>0</v>
      </c>
      <c r="L201" s="157">
        <f t="shared" si="119"/>
        <v>0</v>
      </c>
      <c r="M201" s="157">
        <f t="shared" si="119"/>
        <v>0</v>
      </c>
      <c r="N201" s="157">
        <f t="shared" si="119"/>
        <v>0</v>
      </c>
      <c r="O201" s="157">
        <f t="shared" si="119"/>
        <v>0</v>
      </c>
      <c r="P201" s="157">
        <f t="shared" si="119"/>
        <v>0</v>
      </c>
      <c r="Q201" s="157">
        <f t="shared" si="119"/>
        <v>0</v>
      </c>
      <c r="R201" s="157">
        <f t="shared" si="119"/>
        <v>0</v>
      </c>
      <c r="S201" s="157">
        <f t="shared" si="119"/>
        <v>0</v>
      </c>
      <c r="T201" s="157">
        <f t="shared" si="119"/>
        <v>0</v>
      </c>
      <c r="U201" s="157">
        <f t="shared" si="119"/>
        <v>0</v>
      </c>
      <c r="V201" s="157">
        <f t="shared" si="119"/>
        <v>0</v>
      </c>
      <c r="W201" s="157">
        <f t="shared" si="119"/>
        <v>0</v>
      </c>
      <c r="X201" s="157">
        <f t="shared" si="119"/>
        <v>0</v>
      </c>
      <c r="Y201" s="157">
        <f t="shared" si="119"/>
        <v>0</v>
      </c>
      <c r="Z201" s="157">
        <f t="shared" si="119"/>
        <v>0</v>
      </c>
      <c r="AA201" s="157">
        <f t="shared" si="119"/>
        <v>0</v>
      </c>
      <c r="AB201" s="157">
        <f t="shared" si="119"/>
        <v>0</v>
      </c>
      <c r="AC201" s="157">
        <f t="shared" si="119"/>
        <v>0</v>
      </c>
      <c r="AD201" s="157">
        <f t="shared" si="119"/>
        <v>0</v>
      </c>
      <c r="AE201" s="157">
        <f t="shared" si="119"/>
        <v>0</v>
      </c>
      <c r="AF201" s="157">
        <f t="shared" si="119"/>
        <v>0</v>
      </c>
      <c r="AG201" s="157">
        <f t="shared" si="119"/>
        <v>0</v>
      </c>
      <c r="AH201" s="157">
        <f t="shared" si="119"/>
        <v>0</v>
      </c>
      <c r="AI201" s="157">
        <f t="shared" si="119"/>
        <v>0</v>
      </c>
      <c r="AJ201" s="157">
        <f t="shared" si="119"/>
        <v>0</v>
      </c>
    </row>
    <row r="202" spans="1:36" ht="16.5" x14ac:dyDescent="0.25">
      <c r="A202" s="157">
        <f t="shared" si="83"/>
        <v>1.3000000000000003</v>
      </c>
      <c r="B202" s="153">
        <f t="shared" si="93"/>
        <v>154</v>
      </c>
      <c r="C202" s="155" t="s">
        <v>484</v>
      </c>
      <c r="D202" s="156" t="s">
        <v>364</v>
      </c>
      <c r="E202" s="157">
        <f t="shared" si="81"/>
        <v>0</v>
      </c>
      <c r="F202" s="314" t="s">
        <v>331</v>
      </c>
      <c r="G202" s="157">
        <f>+IF($F202=G$21,G$73,0)</f>
        <v>0</v>
      </c>
      <c r="H202" s="157">
        <f t="shared" ref="H202:AJ202" si="120">+IF($F202=H$21,H$73,0)</f>
        <v>0</v>
      </c>
      <c r="I202" s="157">
        <f t="shared" si="120"/>
        <v>0</v>
      </c>
      <c r="J202" s="157">
        <f t="shared" si="120"/>
        <v>0</v>
      </c>
      <c r="K202" s="157">
        <f t="shared" si="120"/>
        <v>0</v>
      </c>
      <c r="L202" s="157">
        <f t="shared" si="120"/>
        <v>0</v>
      </c>
      <c r="M202" s="157">
        <f t="shared" si="120"/>
        <v>0</v>
      </c>
      <c r="N202" s="157">
        <f t="shared" si="120"/>
        <v>0</v>
      </c>
      <c r="O202" s="157">
        <f t="shared" si="120"/>
        <v>0</v>
      </c>
      <c r="P202" s="157">
        <f t="shared" si="120"/>
        <v>0</v>
      </c>
      <c r="Q202" s="157">
        <f t="shared" si="120"/>
        <v>0</v>
      </c>
      <c r="R202" s="157">
        <f t="shared" si="120"/>
        <v>0</v>
      </c>
      <c r="S202" s="157">
        <f t="shared" si="120"/>
        <v>0</v>
      </c>
      <c r="T202" s="157">
        <f t="shared" si="120"/>
        <v>0</v>
      </c>
      <c r="U202" s="157">
        <f t="shared" si="120"/>
        <v>0</v>
      </c>
      <c r="V202" s="157">
        <f t="shared" si="120"/>
        <v>0</v>
      </c>
      <c r="W202" s="157">
        <f t="shared" si="120"/>
        <v>0</v>
      </c>
      <c r="X202" s="157">
        <f t="shared" si="120"/>
        <v>0</v>
      </c>
      <c r="Y202" s="157">
        <f t="shared" si="120"/>
        <v>0</v>
      </c>
      <c r="Z202" s="157">
        <f t="shared" si="120"/>
        <v>0</v>
      </c>
      <c r="AA202" s="157">
        <f t="shared" si="120"/>
        <v>0</v>
      </c>
      <c r="AB202" s="157">
        <f t="shared" si="120"/>
        <v>0</v>
      </c>
      <c r="AC202" s="157">
        <f t="shared" si="120"/>
        <v>0</v>
      </c>
      <c r="AD202" s="157">
        <f t="shared" si="120"/>
        <v>0</v>
      </c>
      <c r="AE202" s="157">
        <f t="shared" si="120"/>
        <v>0</v>
      </c>
      <c r="AF202" s="157">
        <f t="shared" si="120"/>
        <v>0</v>
      </c>
      <c r="AG202" s="157">
        <f t="shared" si="120"/>
        <v>0</v>
      </c>
      <c r="AH202" s="157">
        <f t="shared" si="120"/>
        <v>0</v>
      </c>
      <c r="AI202" s="157">
        <f t="shared" si="120"/>
        <v>0</v>
      </c>
      <c r="AJ202" s="157">
        <f t="shared" si="120"/>
        <v>0</v>
      </c>
    </row>
    <row r="203" spans="1:36" s="188" customFormat="1" ht="16.5" x14ac:dyDescent="0.25">
      <c r="A203" s="160">
        <f t="shared" si="83"/>
        <v>1.3100000000000003</v>
      </c>
      <c r="B203" s="161">
        <f t="shared" si="93"/>
        <v>155</v>
      </c>
      <c r="C203" s="162" t="s">
        <v>551</v>
      </c>
      <c r="D203" s="164" t="s">
        <v>364</v>
      </c>
      <c r="E203" s="160">
        <f t="shared" si="81"/>
        <v>0</v>
      </c>
      <c r="F203" s="314" t="s">
        <v>101</v>
      </c>
      <c r="G203" s="160">
        <f>+IF($F203=G$21,G$67,0)</f>
        <v>0</v>
      </c>
      <c r="H203" s="160">
        <f t="shared" ref="H203:AJ203" si="121">+IF($F203=H$21,H$67,0)</f>
        <v>0</v>
      </c>
      <c r="I203" s="160">
        <f t="shared" si="121"/>
        <v>0</v>
      </c>
      <c r="J203" s="160">
        <f t="shared" si="121"/>
        <v>0</v>
      </c>
      <c r="K203" s="160">
        <f t="shared" si="121"/>
        <v>0</v>
      </c>
      <c r="L203" s="160">
        <f t="shared" si="121"/>
        <v>0</v>
      </c>
      <c r="M203" s="160">
        <f t="shared" si="121"/>
        <v>0</v>
      </c>
      <c r="N203" s="160">
        <f t="shared" si="121"/>
        <v>0</v>
      </c>
      <c r="O203" s="160">
        <f t="shared" si="121"/>
        <v>0</v>
      </c>
      <c r="P203" s="160">
        <f t="shared" si="121"/>
        <v>0</v>
      </c>
      <c r="Q203" s="160">
        <f t="shared" si="121"/>
        <v>0</v>
      </c>
      <c r="R203" s="160">
        <f t="shared" si="121"/>
        <v>0</v>
      </c>
      <c r="S203" s="160">
        <f t="shared" si="121"/>
        <v>0</v>
      </c>
      <c r="T203" s="160">
        <f t="shared" si="121"/>
        <v>0</v>
      </c>
      <c r="U203" s="160">
        <f t="shared" si="121"/>
        <v>0</v>
      </c>
      <c r="V203" s="160">
        <f t="shared" si="121"/>
        <v>0</v>
      </c>
      <c r="W203" s="160">
        <f t="shared" si="121"/>
        <v>0</v>
      </c>
      <c r="X203" s="160">
        <f t="shared" si="121"/>
        <v>0</v>
      </c>
      <c r="Y203" s="160">
        <f t="shared" si="121"/>
        <v>0</v>
      </c>
      <c r="Z203" s="160">
        <f t="shared" si="121"/>
        <v>0</v>
      </c>
      <c r="AA203" s="160">
        <f t="shared" si="121"/>
        <v>0</v>
      </c>
      <c r="AB203" s="160">
        <f t="shared" si="121"/>
        <v>0</v>
      </c>
      <c r="AC203" s="160">
        <f t="shared" si="121"/>
        <v>0</v>
      </c>
      <c r="AD203" s="160">
        <f t="shared" si="121"/>
        <v>0</v>
      </c>
      <c r="AE203" s="160">
        <f t="shared" si="121"/>
        <v>0</v>
      </c>
      <c r="AF203" s="160">
        <f t="shared" si="121"/>
        <v>0</v>
      </c>
      <c r="AG203" s="160">
        <f t="shared" si="121"/>
        <v>0</v>
      </c>
      <c r="AH203" s="160">
        <f t="shared" si="121"/>
        <v>0</v>
      </c>
      <c r="AI203" s="160">
        <f t="shared" si="121"/>
        <v>0</v>
      </c>
      <c r="AJ203" s="160">
        <f t="shared" si="121"/>
        <v>0</v>
      </c>
    </row>
    <row r="204" spans="1:36" s="188" customFormat="1" ht="16.5" x14ac:dyDescent="0.25">
      <c r="A204" s="160">
        <f t="shared" si="83"/>
        <v>1.3200000000000003</v>
      </c>
      <c r="B204" s="161">
        <f t="shared" si="93"/>
        <v>156</v>
      </c>
      <c r="C204" s="162" t="s">
        <v>552</v>
      </c>
      <c r="D204" s="164" t="s">
        <v>364</v>
      </c>
      <c r="E204" s="160">
        <f t="shared" si="81"/>
        <v>0</v>
      </c>
      <c r="F204" s="314" t="s">
        <v>101</v>
      </c>
      <c r="G204" s="160">
        <f>+IF($F204=G$21,G$68,0)</f>
        <v>0</v>
      </c>
      <c r="H204" s="160">
        <f t="shared" ref="H204:AJ204" si="122">+IF($F204=H$21,H$68,0)</f>
        <v>0</v>
      </c>
      <c r="I204" s="160">
        <f t="shared" si="122"/>
        <v>0</v>
      </c>
      <c r="J204" s="160">
        <f t="shared" si="122"/>
        <v>0</v>
      </c>
      <c r="K204" s="160">
        <f t="shared" si="122"/>
        <v>0</v>
      </c>
      <c r="L204" s="160">
        <f t="shared" si="122"/>
        <v>0</v>
      </c>
      <c r="M204" s="160">
        <f t="shared" si="122"/>
        <v>0</v>
      </c>
      <c r="N204" s="160">
        <f t="shared" si="122"/>
        <v>0</v>
      </c>
      <c r="O204" s="160">
        <f t="shared" si="122"/>
        <v>0</v>
      </c>
      <c r="P204" s="160">
        <f t="shared" si="122"/>
        <v>0</v>
      </c>
      <c r="Q204" s="160">
        <f t="shared" si="122"/>
        <v>0</v>
      </c>
      <c r="R204" s="160">
        <f t="shared" si="122"/>
        <v>0</v>
      </c>
      <c r="S204" s="160">
        <f t="shared" si="122"/>
        <v>0</v>
      </c>
      <c r="T204" s="160">
        <f t="shared" si="122"/>
        <v>0</v>
      </c>
      <c r="U204" s="160">
        <f t="shared" si="122"/>
        <v>0</v>
      </c>
      <c r="V204" s="160">
        <f t="shared" si="122"/>
        <v>0</v>
      </c>
      <c r="W204" s="160">
        <f t="shared" si="122"/>
        <v>0</v>
      </c>
      <c r="X204" s="160">
        <f t="shared" si="122"/>
        <v>0</v>
      </c>
      <c r="Y204" s="160">
        <f t="shared" si="122"/>
        <v>0</v>
      </c>
      <c r="Z204" s="160">
        <f t="shared" si="122"/>
        <v>0</v>
      </c>
      <c r="AA204" s="160">
        <f t="shared" si="122"/>
        <v>0</v>
      </c>
      <c r="AB204" s="160">
        <f t="shared" si="122"/>
        <v>0</v>
      </c>
      <c r="AC204" s="160">
        <f t="shared" si="122"/>
        <v>0</v>
      </c>
      <c r="AD204" s="160">
        <f t="shared" si="122"/>
        <v>0</v>
      </c>
      <c r="AE204" s="160">
        <f t="shared" si="122"/>
        <v>0</v>
      </c>
      <c r="AF204" s="160">
        <f t="shared" si="122"/>
        <v>0</v>
      </c>
      <c r="AG204" s="160">
        <f t="shared" si="122"/>
        <v>0</v>
      </c>
      <c r="AH204" s="160">
        <f t="shared" si="122"/>
        <v>0</v>
      </c>
      <c r="AI204" s="160">
        <f t="shared" si="122"/>
        <v>0</v>
      </c>
      <c r="AJ204" s="160">
        <f t="shared" si="122"/>
        <v>0</v>
      </c>
    </row>
    <row r="205" spans="1:36" s="188" customFormat="1" ht="16.5" x14ac:dyDescent="0.25">
      <c r="A205" s="160">
        <f t="shared" si="83"/>
        <v>1.3300000000000003</v>
      </c>
      <c r="B205" s="161">
        <f t="shared" si="93"/>
        <v>157</v>
      </c>
      <c r="C205" s="163" t="s">
        <v>634</v>
      </c>
      <c r="D205" s="164" t="s">
        <v>364</v>
      </c>
      <c r="E205" s="160">
        <f t="shared" si="81"/>
        <v>0</v>
      </c>
      <c r="F205" s="314" t="s">
        <v>331</v>
      </c>
      <c r="G205" s="160">
        <f>+IF($F205=G$21,G$54,0)</f>
        <v>0</v>
      </c>
      <c r="H205" s="160">
        <f t="shared" ref="H205:AJ205" si="123">+IF($F205=H$21,H$54,0)</f>
        <v>0</v>
      </c>
      <c r="I205" s="160">
        <f t="shared" si="123"/>
        <v>0</v>
      </c>
      <c r="J205" s="160">
        <f t="shared" si="123"/>
        <v>0</v>
      </c>
      <c r="K205" s="160">
        <f t="shared" si="123"/>
        <v>0</v>
      </c>
      <c r="L205" s="160">
        <f t="shared" si="123"/>
        <v>0</v>
      </c>
      <c r="M205" s="160">
        <f t="shared" si="123"/>
        <v>0</v>
      </c>
      <c r="N205" s="160">
        <f t="shared" si="123"/>
        <v>0</v>
      </c>
      <c r="O205" s="160">
        <f t="shared" si="123"/>
        <v>0</v>
      </c>
      <c r="P205" s="160">
        <f t="shared" si="123"/>
        <v>0</v>
      </c>
      <c r="Q205" s="160">
        <f t="shared" si="123"/>
        <v>0</v>
      </c>
      <c r="R205" s="160">
        <f t="shared" si="123"/>
        <v>0</v>
      </c>
      <c r="S205" s="160">
        <f t="shared" si="123"/>
        <v>0</v>
      </c>
      <c r="T205" s="160">
        <f t="shared" si="123"/>
        <v>0</v>
      </c>
      <c r="U205" s="160">
        <f t="shared" si="123"/>
        <v>0</v>
      </c>
      <c r="V205" s="160">
        <f t="shared" si="123"/>
        <v>0</v>
      </c>
      <c r="W205" s="160">
        <f t="shared" si="123"/>
        <v>0</v>
      </c>
      <c r="X205" s="160">
        <f t="shared" si="123"/>
        <v>0</v>
      </c>
      <c r="Y205" s="160">
        <f t="shared" si="123"/>
        <v>0</v>
      </c>
      <c r="Z205" s="160">
        <f t="shared" si="123"/>
        <v>0</v>
      </c>
      <c r="AA205" s="160">
        <f t="shared" si="123"/>
        <v>0</v>
      </c>
      <c r="AB205" s="160">
        <f t="shared" si="123"/>
        <v>0</v>
      </c>
      <c r="AC205" s="160">
        <f t="shared" si="123"/>
        <v>0</v>
      </c>
      <c r="AD205" s="160">
        <f t="shared" si="123"/>
        <v>0</v>
      </c>
      <c r="AE205" s="160">
        <f t="shared" si="123"/>
        <v>0</v>
      </c>
      <c r="AF205" s="160">
        <f t="shared" si="123"/>
        <v>0</v>
      </c>
      <c r="AG205" s="160">
        <f t="shared" si="123"/>
        <v>0</v>
      </c>
      <c r="AH205" s="160">
        <f t="shared" si="123"/>
        <v>0</v>
      </c>
      <c r="AI205" s="160">
        <f t="shared" si="123"/>
        <v>0</v>
      </c>
      <c r="AJ205" s="160">
        <f t="shared" si="123"/>
        <v>0</v>
      </c>
    </row>
    <row r="206" spans="1:36" s="188" customFormat="1" ht="16.5" x14ac:dyDescent="0.25">
      <c r="A206" s="160">
        <f t="shared" si="83"/>
        <v>1.3400000000000003</v>
      </c>
      <c r="B206" s="161">
        <f t="shared" si="93"/>
        <v>158</v>
      </c>
      <c r="C206" s="163" t="s">
        <v>635</v>
      </c>
      <c r="D206" s="164" t="s">
        <v>364</v>
      </c>
      <c r="E206" s="160">
        <f t="shared" si="81"/>
        <v>0</v>
      </c>
      <c r="F206" s="314" t="s">
        <v>331</v>
      </c>
      <c r="G206" s="160">
        <f>+IF($F206=G$21,G$55,0)</f>
        <v>0</v>
      </c>
      <c r="H206" s="160">
        <f t="shared" ref="H206:AJ206" si="124">+IF($F206=H$21,H$55,0)</f>
        <v>0</v>
      </c>
      <c r="I206" s="160">
        <f t="shared" si="124"/>
        <v>0</v>
      </c>
      <c r="J206" s="160">
        <f t="shared" si="124"/>
        <v>0</v>
      </c>
      <c r="K206" s="160">
        <f t="shared" si="124"/>
        <v>0</v>
      </c>
      <c r="L206" s="160">
        <f t="shared" si="124"/>
        <v>0</v>
      </c>
      <c r="M206" s="160">
        <f t="shared" si="124"/>
        <v>0</v>
      </c>
      <c r="N206" s="160">
        <f t="shared" si="124"/>
        <v>0</v>
      </c>
      <c r="O206" s="160">
        <f t="shared" si="124"/>
        <v>0</v>
      </c>
      <c r="P206" s="160">
        <f t="shared" si="124"/>
        <v>0</v>
      </c>
      <c r="Q206" s="160">
        <f t="shared" si="124"/>
        <v>0</v>
      </c>
      <c r="R206" s="160">
        <f t="shared" si="124"/>
        <v>0</v>
      </c>
      <c r="S206" s="160">
        <f t="shared" si="124"/>
        <v>0</v>
      </c>
      <c r="T206" s="160">
        <f t="shared" si="124"/>
        <v>0</v>
      </c>
      <c r="U206" s="160">
        <f t="shared" si="124"/>
        <v>0</v>
      </c>
      <c r="V206" s="160">
        <f t="shared" si="124"/>
        <v>0</v>
      </c>
      <c r="W206" s="160">
        <f t="shared" si="124"/>
        <v>0</v>
      </c>
      <c r="X206" s="160">
        <f t="shared" si="124"/>
        <v>0</v>
      </c>
      <c r="Y206" s="160">
        <f t="shared" si="124"/>
        <v>0</v>
      </c>
      <c r="Z206" s="160">
        <f t="shared" si="124"/>
        <v>0</v>
      </c>
      <c r="AA206" s="160">
        <f t="shared" si="124"/>
        <v>0</v>
      </c>
      <c r="AB206" s="160">
        <f t="shared" si="124"/>
        <v>0</v>
      </c>
      <c r="AC206" s="160">
        <f t="shared" si="124"/>
        <v>0</v>
      </c>
      <c r="AD206" s="160">
        <f t="shared" si="124"/>
        <v>0</v>
      </c>
      <c r="AE206" s="160">
        <f t="shared" si="124"/>
        <v>0</v>
      </c>
      <c r="AF206" s="160">
        <f t="shared" si="124"/>
        <v>0</v>
      </c>
      <c r="AG206" s="160">
        <f t="shared" si="124"/>
        <v>0</v>
      </c>
      <c r="AH206" s="160">
        <f t="shared" si="124"/>
        <v>0</v>
      </c>
      <c r="AI206" s="160">
        <f t="shared" si="124"/>
        <v>0</v>
      </c>
      <c r="AJ206" s="160">
        <f t="shared" si="124"/>
        <v>0</v>
      </c>
    </row>
    <row r="207" spans="1:36" s="188" customFormat="1" ht="16.5" x14ac:dyDescent="0.25">
      <c r="A207" s="160">
        <f t="shared" si="83"/>
        <v>1.3500000000000003</v>
      </c>
      <c r="B207" s="161">
        <f t="shared" si="93"/>
        <v>159</v>
      </c>
      <c r="C207" s="163" t="s">
        <v>636</v>
      </c>
      <c r="D207" s="164" t="s">
        <v>364</v>
      </c>
      <c r="E207" s="160">
        <f t="shared" si="81"/>
        <v>0</v>
      </c>
      <c r="F207" s="314" t="s">
        <v>101</v>
      </c>
      <c r="G207" s="160">
        <f>+IF($F207=G$21,G$84,0)</f>
        <v>0</v>
      </c>
      <c r="H207" s="160">
        <f t="shared" ref="H207:AJ207" si="125">+IF($F207=H$21,H$84,0)</f>
        <v>0</v>
      </c>
      <c r="I207" s="160">
        <f t="shared" si="125"/>
        <v>0</v>
      </c>
      <c r="J207" s="160">
        <f t="shared" si="125"/>
        <v>0</v>
      </c>
      <c r="K207" s="160">
        <f t="shared" si="125"/>
        <v>0</v>
      </c>
      <c r="L207" s="160">
        <f t="shared" si="125"/>
        <v>0</v>
      </c>
      <c r="M207" s="160">
        <f t="shared" si="125"/>
        <v>0</v>
      </c>
      <c r="N207" s="160">
        <f t="shared" si="125"/>
        <v>0</v>
      </c>
      <c r="O207" s="160">
        <f t="shared" si="125"/>
        <v>0</v>
      </c>
      <c r="P207" s="160">
        <f t="shared" si="125"/>
        <v>0</v>
      </c>
      <c r="Q207" s="160">
        <f t="shared" si="125"/>
        <v>0</v>
      </c>
      <c r="R207" s="160">
        <f t="shared" si="125"/>
        <v>0</v>
      </c>
      <c r="S207" s="160">
        <f t="shared" si="125"/>
        <v>0</v>
      </c>
      <c r="T207" s="160">
        <f t="shared" si="125"/>
        <v>0</v>
      </c>
      <c r="U207" s="160">
        <f t="shared" si="125"/>
        <v>0</v>
      </c>
      <c r="V207" s="160">
        <f t="shared" si="125"/>
        <v>0</v>
      </c>
      <c r="W207" s="160">
        <f t="shared" si="125"/>
        <v>0</v>
      </c>
      <c r="X207" s="160">
        <f t="shared" si="125"/>
        <v>0</v>
      </c>
      <c r="Y207" s="160">
        <f t="shared" si="125"/>
        <v>0</v>
      </c>
      <c r="Z207" s="160">
        <f t="shared" si="125"/>
        <v>0</v>
      </c>
      <c r="AA207" s="160">
        <f t="shared" si="125"/>
        <v>0</v>
      </c>
      <c r="AB207" s="160">
        <f t="shared" si="125"/>
        <v>0</v>
      </c>
      <c r="AC207" s="160">
        <f t="shared" si="125"/>
        <v>0</v>
      </c>
      <c r="AD207" s="160">
        <f t="shared" si="125"/>
        <v>0</v>
      </c>
      <c r="AE207" s="160">
        <f t="shared" si="125"/>
        <v>0</v>
      </c>
      <c r="AF207" s="160">
        <f t="shared" si="125"/>
        <v>0</v>
      </c>
      <c r="AG207" s="160">
        <f t="shared" si="125"/>
        <v>0</v>
      </c>
      <c r="AH207" s="160">
        <f t="shared" si="125"/>
        <v>0</v>
      </c>
      <c r="AI207" s="160">
        <f t="shared" si="125"/>
        <v>0</v>
      </c>
      <c r="AJ207" s="160">
        <f t="shared" si="125"/>
        <v>0</v>
      </c>
    </row>
    <row r="208" spans="1:36" s="188" customFormat="1" ht="16.5" x14ac:dyDescent="0.25">
      <c r="A208" s="160">
        <f t="shared" si="83"/>
        <v>1.3600000000000003</v>
      </c>
      <c r="B208" s="161">
        <f t="shared" si="93"/>
        <v>160</v>
      </c>
      <c r="C208" s="163" t="s">
        <v>655</v>
      </c>
      <c r="D208" s="164" t="s">
        <v>364</v>
      </c>
      <c r="E208" s="160">
        <f t="shared" si="81"/>
        <v>0</v>
      </c>
      <c r="F208" s="314" t="s">
        <v>331</v>
      </c>
      <c r="G208" s="160">
        <f t="shared" ref="G208:AJ208" si="126">+IF($F208=G$21,G$157,0)</f>
        <v>0</v>
      </c>
      <c r="H208" s="160">
        <f t="shared" si="126"/>
        <v>0</v>
      </c>
      <c r="I208" s="160">
        <f t="shared" si="126"/>
        <v>0</v>
      </c>
      <c r="J208" s="160">
        <f t="shared" si="126"/>
        <v>0</v>
      </c>
      <c r="K208" s="160">
        <f t="shared" si="126"/>
        <v>0</v>
      </c>
      <c r="L208" s="160">
        <f t="shared" si="126"/>
        <v>0</v>
      </c>
      <c r="M208" s="160">
        <f t="shared" si="126"/>
        <v>0</v>
      </c>
      <c r="N208" s="160">
        <f t="shared" si="126"/>
        <v>0</v>
      </c>
      <c r="O208" s="160">
        <f t="shared" si="126"/>
        <v>0</v>
      </c>
      <c r="P208" s="160">
        <f t="shared" si="126"/>
        <v>0</v>
      </c>
      <c r="Q208" s="160">
        <f t="shared" si="126"/>
        <v>0</v>
      </c>
      <c r="R208" s="160">
        <f t="shared" si="126"/>
        <v>0</v>
      </c>
      <c r="S208" s="160">
        <f t="shared" si="126"/>
        <v>0</v>
      </c>
      <c r="T208" s="160">
        <f t="shared" si="126"/>
        <v>0</v>
      </c>
      <c r="U208" s="160">
        <f t="shared" si="126"/>
        <v>0</v>
      </c>
      <c r="V208" s="160">
        <f t="shared" si="126"/>
        <v>0</v>
      </c>
      <c r="W208" s="160">
        <f t="shared" si="126"/>
        <v>0</v>
      </c>
      <c r="X208" s="160">
        <f t="shared" si="126"/>
        <v>0</v>
      </c>
      <c r="Y208" s="160">
        <f t="shared" si="126"/>
        <v>0</v>
      </c>
      <c r="Z208" s="160">
        <f t="shared" si="126"/>
        <v>0</v>
      </c>
      <c r="AA208" s="160">
        <f t="shared" si="126"/>
        <v>0</v>
      </c>
      <c r="AB208" s="160">
        <f t="shared" si="126"/>
        <v>0</v>
      </c>
      <c r="AC208" s="160">
        <f t="shared" si="126"/>
        <v>0</v>
      </c>
      <c r="AD208" s="160">
        <f t="shared" si="126"/>
        <v>0</v>
      </c>
      <c r="AE208" s="160">
        <f t="shared" si="126"/>
        <v>0</v>
      </c>
      <c r="AF208" s="160">
        <f t="shared" si="126"/>
        <v>0</v>
      </c>
      <c r="AG208" s="160">
        <f t="shared" si="126"/>
        <v>0</v>
      </c>
      <c r="AH208" s="160">
        <f t="shared" si="126"/>
        <v>0</v>
      </c>
      <c r="AI208" s="160">
        <f t="shared" si="126"/>
        <v>0</v>
      </c>
      <c r="AJ208" s="160">
        <f t="shared" si="126"/>
        <v>0</v>
      </c>
    </row>
    <row r="209" spans="1:36" ht="16.5" x14ac:dyDescent="0.25">
      <c r="A209" s="160"/>
      <c r="B209" s="161">
        <f t="shared" si="93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93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27">+A210+0.01</f>
        <v>2.0099999999999998</v>
      </c>
      <c r="B211" s="153">
        <f t="shared" si="93"/>
        <v>163</v>
      </c>
      <c r="C211" s="155" t="s">
        <v>486</v>
      </c>
      <c r="D211" s="156" t="s">
        <v>553</v>
      </c>
      <c r="E211" s="157">
        <f t="shared" ref="E211:E223" si="128">+SUM(G211:AJ211)</f>
        <v>5.4300000000000006</v>
      </c>
      <c r="F211" s="249"/>
      <c r="G211" s="157">
        <f t="shared" ref="G211:AJ211" si="129">+VLOOKUP(G$10&amp;" "&amp;G$11&amp;G$20,Vol_Poste,4,0)*G$28</f>
        <v>0</v>
      </c>
      <c r="H211" s="157">
        <f t="shared" si="129"/>
        <v>0.90500000000000003</v>
      </c>
      <c r="I211" s="157">
        <f t="shared" si="129"/>
        <v>0.90500000000000003</v>
      </c>
      <c r="J211" s="157">
        <f t="shared" si="129"/>
        <v>0.90500000000000003</v>
      </c>
      <c r="K211" s="157">
        <f t="shared" si="129"/>
        <v>0.90500000000000003</v>
      </c>
      <c r="L211" s="157">
        <f t="shared" si="129"/>
        <v>0.90500000000000003</v>
      </c>
      <c r="M211" s="157">
        <f t="shared" si="129"/>
        <v>0.90500000000000003</v>
      </c>
      <c r="N211" s="157">
        <f t="shared" si="129"/>
        <v>0</v>
      </c>
      <c r="O211" s="157">
        <f t="shared" si="129"/>
        <v>0</v>
      </c>
      <c r="P211" s="157">
        <f t="shared" si="129"/>
        <v>0</v>
      </c>
      <c r="Q211" s="157">
        <f t="shared" si="129"/>
        <v>0</v>
      </c>
      <c r="R211" s="157">
        <f t="shared" si="129"/>
        <v>0</v>
      </c>
      <c r="S211" s="157">
        <f t="shared" si="129"/>
        <v>0</v>
      </c>
      <c r="T211" s="157">
        <f t="shared" si="129"/>
        <v>0</v>
      </c>
      <c r="U211" s="157">
        <f t="shared" si="129"/>
        <v>0</v>
      </c>
      <c r="V211" s="157">
        <f t="shared" si="129"/>
        <v>0</v>
      </c>
      <c r="W211" s="157">
        <f t="shared" si="129"/>
        <v>0</v>
      </c>
      <c r="X211" s="157">
        <f t="shared" si="129"/>
        <v>0</v>
      </c>
      <c r="Y211" s="157">
        <f t="shared" si="129"/>
        <v>0</v>
      </c>
      <c r="Z211" s="157">
        <f t="shared" si="129"/>
        <v>0</v>
      </c>
      <c r="AA211" s="157">
        <f t="shared" si="129"/>
        <v>0</v>
      </c>
      <c r="AB211" s="157">
        <f t="shared" si="129"/>
        <v>0</v>
      </c>
      <c r="AC211" s="157">
        <f t="shared" si="129"/>
        <v>0</v>
      </c>
      <c r="AD211" s="157">
        <f t="shared" si="129"/>
        <v>0</v>
      </c>
      <c r="AE211" s="157">
        <f t="shared" si="129"/>
        <v>0</v>
      </c>
      <c r="AF211" s="157">
        <f t="shared" si="129"/>
        <v>0</v>
      </c>
      <c r="AG211" s="157">
        <f t="shared" si="129"/>
        <v>0</v>
      </c>
      <c r="AH211" s="157">
        <f t="shared" si="129"/>
        <v>0</v>
      </c>
      <c r="AI211" s="157">
        <f t="shared" si="129"/>
        <v>0</v>
      </c>
      <c r="AJ211" s="157">
        <f t="shared" si="129"/>
        <v>0</v>
      </c>
    </row>
    <row r="212" spans="1:36" ht="16.5" x14ac:dyDescent="0.25">
      <c r="A212" s="157">
        <f t="shared" si="127"/>
        <v>2.0199999999999996</v>
      </c>
      <c r="B212" s="153">
        <f t="shared" si="93"/>
        <v>164</v>
      </c>
      <c r="C212" s="155" t="s">
        <v>487</v>
      </c>
      <c r="D212" s="156" t="s">
        <v>553</v>
      </c>
      <c r="E212" s="157">
        <f t="shared" si="128"/>
        <v>0</v>
      </c>
      <c r="F212" s="249"/>
      <c r="G212" s="157">
        <f t="shared" ref="G212:AJ212" si="130">+VLOOKUP(G$10&amp;" "&amp;G$11&amp;G$20,Vol_Poste,4,0)*G$29</f>
        <v>0</v>
      </c>
      <c r="H212" s="157">
        <f t="shared" si="130"/>
        <v>0</v>
      </c>
      <c r="I212" s="157">
        <f t="shared" si="130"/>
        <v>0</v>
      </c>
      <c r="J212" s="157">
        <f t="shared" si="130"/>
        <v>0</v>
      </c>
      <c r="K212" s="157">
        <f t="shared" si="130"/>
        <v>0</v>
      </c>
      <c r="L212" s="157">
        <f t="shared" si="130"/>
        <v>0</v>
      </c>
      <c r="M212" s="157">
        <f t="shared" si="130"/>
        <v>0</v>
      </c>
      <c r="N212" s="157">
        <f t="shared" si="130"/>
        <v>0</v>
      </c>
      <c r="O212" s="157">
        <f t="shared" si="130"/>
        <v>0</v>
      </c>
      <c r="P212" s="157">
        <f t="shared" si="130"/>
        <v>0</v>
      </c>
      <c r="Q212" s="157">
        <f t="shared" si="130"/>
        <v>0</v>
      </c>
      <c r="R212" s="157">
        <f t="shared" si="130"/>
        <v>0</v>
      </c>
      <c r="S212" s="157">
        <f t="shared" si="130"/>
        <v>0</v>
      </c>
      <c r="T212" s="157">
        <f t="shared" si="130"/>
        <v>0</v>
      </c>
      <c r="U212" s="157">
        <f t="shared" si="130"/>
        <v>0</v>
      </c>
      <c r="V212" s="157">
        <f t="shared" si="130"/>
        <v>0</v>
      </c>
      <c r="W212" s="157">
        <f t="shared" si="130"/>
        <v>0</v>
      </c>
      <c r="X212" s="157">
        <f t="shared" si="130"/>
        <v>0</v>
      </c>
      <c r="Y212" s="157">
        <f t="shared" si="130"/>
        <v>0</v>
      </c>
      <c r="Z212" s="157">
        <f t="shared" si="130"/>
        <v>0</v>
      </c>
      <c r="AA212" s="157">
        <f t="shared" si="130"/>
        <v>0</v>
      </c>
      <c r="AB212" s="157">
        <f t="shared" si="130"/>
        <v>0</v>
      </c>
      <c r="AC212" s="157">
        <f t="shared" si="130"/>
        <v>0</v>
      </c>
      <c r="AD212" s="157">
        <f t="shared" si="130"/>
        <v>0</v>
      </c>
      <c r="AE212" s="157">
        <f t="shared" si="130"/>
        <v>0</v>
      </c>
      <c r="AF212" s="157">
        <f t="shared" si="130"/>
        <v>0</v>
      </c>
      <c r="AG212" s="157">
        <f t="shared" si="130"/>
        <v>0</v>
      </c>
      <c r="AH212" s="157">
        <f t="shared" si="130"/>
        <v>0</v>
      </c>
      <c r="AI212" s="157">
        <f t="shared" si="130"/>
        <v>0</v>
      </c>
      <c r="AJ212" s="157">
        <f t="shared" si="130"/>
        <v>0</v>
      </c>
    </row>
    <row r="213" spans="1:36" ht="16.5" x14ac:dyDescent="0.25">
      <c r="A213" s="157">
        <f t="shared" si="127"/>
        <v>2.0299999999999994</v>
      </c>
      <c r="B213" s="153">
        <f t="shared" si="93"/>
        <v>165</v>
      </c>
      <c r="C213" s="155" t="s">
        <v>488</v>
      </c>
      <c r="D213" s="156" t="s">
        <v>364</v>
      </c>
      <c r="E213" s="157">
        <f t="shared" si="128"/>
        <v>0</v>
      </c>
      <c r="F213" s="314" t="s">
        <v>214</v>
      </c>
      <c r="G213" s="157">
        <f>+IF($F213=G$10&amp;" "&amp;G$11,G$9,0)</f>
        <v>0</v>
      </c>
      <c r="H213" s="157">
        <f t="shared" ref="H213:AJ217" si="131">+IF($F213=H$10&amp;" "&amp;H$11,H$9,0)</f>
        <v>0</v>
      </c>
      <c r="I213" s="157">
        <f t="shared" si="131"/>
        <v>0</v>
      </c>
      <c r="J213" s="157">
        <f t="shared" si="131"/>
        <v>0</v>
      </c>
      <c r="K213" s="157">
        <f t="shared" si="131"/>
        <v>0</v>
      </c>
      <c r="L213" s="157">
        <f t="shared" si="131"/>
        <v>0</v>
      </c>
      <c r="M213" s="157">
        <f t="shared" si="131"/>
        <v>0</v>
      </c>
      <c r="N213" s="157">
        <f t="shared" si="131"/>
        <v>0</v>
      </c>
      <c r="O213" s="157">
        <f t="shared" si="131"/>
        <v>0</v>
      </c>
      <c r="P213" s="157">
        <f t="shared" si="131"/>
        <v>0</v>
      </c>
      <c r="Q213" s="157">
        <f t="shared" si="131"/>
        <v>0</v>
      </c>
      <c r="R213" s="157">
        <f t="shared" si="131"/>
        <v>0</v>
      </c>
      <c r="S213" s="157">
        <f t="shared" si="131"/>
        <v>0</v>
      </c>
      <c r="T213" s="157">
        <f t="shared" si="131"/>
        <v>0</v>
      </c>
      <c r="U213" s="157">
        <f t="shared" si="131"/>
        <v>0</v>
      </c>
      <c r="V213" s="157">
        <f t="shared" si="131"/>
        <v>0</v>
      </c>
      <c r="W213" s="157">
        <f t="shared" si="131"/>
        <v>0</v>
      </c>
      <c r="X213" s="157">
        <f t="shared" si="131"/>
        <v>0</v>
      </c>
      <c r="Y213" s="157">
        <f t="shared" si="131"/>
        <v>0</v>
      </c>
      <c r="Z213" s="157">
        <f t="shared" si="131"/>
        <v>0</v>
      </c>
      <c r="AA213" s="157">
        <f t="shared" si="131"/>
        <v>0</v>
      </c>
      <c r="AB213" s="157">
        <f t="shared" si="131"/>
        <v>0</v>
      </c>
      <c r="AC213" s="157">
        <f t="shared" si="131"/>
        <v>0</v>
      </c>
      <c r="AD213" s="157">
        <f t="shared" si="131"/>
        <v>0</v>
      </c>
      <c r="AE213" s="157">
        <f t="shared" si="131"/>
        <v>0</v>
      </c>
      <c r="AF213" s="157">
        <f t="shared" si="131"/>
        <v>0</v>
      </c>
      <c r="AG213" s="157">
        <f t="shared" si="131"/>
        <v>0</v>
      </c>
      <c r="AH213" s="157">
        <f t="shared" si="131"/>
        <v>0</v>
      </c>
      <c r="AI213" s="157">
        <f t="shared" si="131"/>
        <v>0</v>
      </c>
      <c r="AJ213" s="157">
        <f t="shared" si="131"/>
        <v>0</v>
      </c>
    </row>
    <row r="214" spans="1:36" ht="16.5" x14ac:dyDescent="0.25">
      <c r="A214" s="157">
        <f t="shared" si="127"/>
        <v>2.0399999999999991</v>
      </c>
      <c r="B214" s="153">
        <f t="shared" si="93"/>
        <v>166</v>
      </c>
      <c r="C214" s="155" t="s">
        <v>489</v>
      </c>
      <c r="D214" s="156" t="s">
        <v>364</v>
      </c>
      <c r="E214" s="157">
        <f t="shared" si="128"/>
        <v>6</v>
      </c>
      <c r="F214" s="314" t="s">
        <v>172</v>
      </c>
      <c r="G214" s="157">
        <f t="shared" ref="G214:V216" si="132">+IF($F214=G$10&amp;" "&amp;G$11,G$9,0)</f>
        <v>0</v>
      </c>
      <c r="H214" s="157">
        <f t="shared" si="132"/>
        <v>1</v>
      </c>
      <c r="I214" s="157">
        <f t="shared" si="132"/>
        <v>1</v>
      </c>
      <c r="J214" s="157">
        <f t="shared" si="132"/>
        <v>1</v>
      </c>
      <c r="K214" s="157">
        <f t="shared" si="132"/>
        <v>1</v>
      </c>
      <c r="L214" s="157">
        <f t="shared" si="132"/>
        <v>1</v>
      </c>
      <c r="M214" s="157">
        <f t="shared" si="132"/>
        <v>1</v>
      </c>
      <c r="N214" s="157">
        <f t="shared" si="132"/>
        <v>0</v>
      </c>
      <c r="O214" s="157">
        <f t="shared" si="132"/>
        <v>0</v>
      </c>
      <c r="P214" s="157">
        <f t="shared" si="132"/>
        <v>0</v>
      </c>
      <c r="Q214" s="157">
        <f t="shared" si="132"/>
        <v>0</v>
      </c>
      <c r="R214" s="157">
        <f t="shared" si="132"/>
        <v>0</v>
      </c>
      <c r="S214" s="157">
        <f t="shared" si="132"/>
        <v>0</v>
      </c>
      <c r="T214" s="157">
        <f t="shared" si="132"/>
        <v>0</v>
      </c>
      <c r="U214" s="157">
        <f t="shared" si="132"/>
        <v>0</v>
      </c>
      <c r="V214" s="157">
        <f t="shared" si="132"/>
        <v>0</v>
      </c>
      <c r="W214" s="157">
        <f t="shared" si="131"/>
        <v>0</v>
      </c>
      <c r="X214" s="157">
        <f t="shared" si="131"/>
        <v>0</v>
      </c>
      <c r="Y214" s="157">
        <f t="shared" si="131"/>
        <v>0</v>
      </c>
      <c r="Z214" s="157">
        <f t="shared" si="131"/>
        <v>0</v>
      </c>
      <c r="AA214" s="157">
        <f t="shared" si="131"/>
        <v>0</v>
      </c>
      <c r="AB214" s="157">
        <f t="shared" si="131"/>
        <v>0</v>
      </c>
      <c r="AC214" s="157">
        <f t="shared" si="131"/>
        <v>0</v>
      </c>
      <c r="AD214" s="157">
        <f t="shared" si="131"/>
        <v>0</v>
      </c>
      <c r="AE214" s="157">
        <f t="shared" si="131"/>
        <v>0</v>
      </c>
      <c r="AF214" s="157">
        <f t="shared" si="131"/>
        <v>0</v>
      </c>
      <c r="AG214" s="157">
        <f t="shared" si="131"/>
        <v>0</v>
      </c>
      <c r="AH214" s="157">
        <f t="shared" si="131"/>
        <v>0</v>
      </c>
      <c r="AI214" s="157">
        <f t="shared" si="131"/>
        <v>0</v>
      </c>
      <c r="AJ214" s="157">
        <f t="shared" si="131"/>
        <v>0</v>
      </c>
    </row>
    <row r="215" spans="1:36" ht="16.5" x14ac:dyDescent="0.25">
      <c r="A215" s="157">
        <f t="shared" si="127"/>
        <v>2.0499999999999989</v>
      </c>
      <c r="B215" s="153">
        <f t="shared" si="93"/>
        <v>167</v>
      </c>
      <c r="C215" s="155" t="s">
        <v>490</v>
      </c>
      <c r="D215" s="156" t="s">
        <v>364</v>
      </c>
      <c r="E215" s="157">
        <f t="shared" si="128"/>
        <v>0</v>
      </c>
      <c r="F215" s="314" t="s">
        <v>274</v>
      </c>
      <c r="G215" s="157">
        <f t="shared" si="132"/>
        <v>0</v>
      </c>
      <c r="H215" s="157">
        <f t="shared" si="131"/>
        <v>0</v>
      </c>
      <c r="I215" s="157">
        <f t="shared" si="131"/>
        <v>0</v>
      </c>
      <c r="J215" s="157">
        <f t="shared" si="131"/>
        <v>0</v>
      </c>
      <c r="K215" s="157">
        <f t="shared" si="131"/>
        <v>0</v>
      </c>
      <c r="L215" s="157">
        <f t="shared" si="131"/>
        <v>0</v>
      </c>
      <c r="M215" s="157">
        <f t="shared" si="131"/>
        <v>0</v>
      </c>
      <c r="N215" s="157">
        <f t="shared" si="131"/>
        <v>0</v>
      </c>
      <c r="O215" s="157">
        <f t="shared" si="131"/>
        <v>0</v>
      </c>
      <c r="P215" s="157">
        <f t="shared" si="131"/>
        <v>0</v>
      </c>
      <c r="Q215" s="157">
        <f t="shared" si="131"/>
        <v>0</v>
      </c>
      <c r="R215" s="157">
        <f t="shared" si="131"/>
        <v>0</v>
      </c>
      <c r="S215" s="157">
        <f t="shared" si="131"/>
        <v>0</v>
      </c>
      <c r="T215" s="157">
        <f t="shared" si="131"/>
        <v>0</v>
      </c>
      <c r="U215" s="157">
        <f t="shared" si="131"/>
        <v>0</v>
      </c>
      <c r="V215" s="157">
        <f t="shared" si="131"/>
        <v>0</v>
      </c>
      <c r="W215" s="157">
        <f t="shared" si="131"/>
        <v>0</v>
      </c>
      <c r="X215" s="157">
        <f t="shared" si="131"/>
        <v>0</v>
      </c>
      <c r="Y215" s="157">
        <f t="shared" si="131"/>
        <v>0</v>
      </c>
      <c r="Z215" s="157">
        <f t="shared" si="131"/>
        <v>0</v>
      </c>
      <c r="AA215" s="157">
        <f t="shared" si="131"/>
        <v>0</v>
      </c>
      <c r="AB215" s="157">
        <f t="shared" si="131"/>
        <v>0</v>
      </c>
      <c r="AC215" s="157">
        <f t="shared" si="131"/>
        <v>0</v>
      </c>
      <c r="AD215" s="157">
        <f t="shared" si="131"/>
        <v>0</v>
      </c>
      <c r="AE215" s="157">
        <f t="shared" si="131"/>
        <v>0</v>
      </c>
      <c r="AF215" s="157">
        <f t="shared" si="131"/>
        <v>0</v>
      </c>
      <c r="AG215" s="157">
        <f t="shared" si="131"/>
        <v>0</v>
      </c>
      <c r="AH215" s="157">
        <f t="shared" si="131"/>
        <v>0</v>
      </c>
      <c r="AI215" s="157">
        <f t="shared" si="131"/>
        <v>0</v>
      </c>
      <c r="AJ215" s="157">
        <f t="shared" si="131"/>
        <v>0</v>
      </c>
    </row>
    <row r="216" spans="1:36" ht="16.5" x14ac:dyDescent="0.25">
      <c r="A216" s="157">
        <f t="shared" si="127"/>
        <v>2.0599999999999987</v>
      </c>
      <c r="B216" s="153">
        <f t="shared" si="93"/>
        <v>168</v>
      </c>
      <c r="C216" s="155" t="s">
        <v>491</v>
      </c>
      <c r="D216" s="156" t="s">
        <v>364</v>
      </c>
      <c r="E216" s="157">
        <f t="shared" si="128"/>
        <v>0</v>
      </c>
      <c r="F216" s="314" t="s">
        <v>252</v>
      </c>
      <c r="G216" s="157">
        <f t="shared" si="132"/>
        <v>0</v>
      </c>
      <c r="H216" s="157">
        <f t="shared" si="131"/>
        <v>0</v>
      </c>
      <c r="I216" s="157">
        <f t="shared" si="131"/>
        <v>0</v>
      </c>
      <c r="J216" s="157">
        <f t="shared" si="131"/>
        <v>0</v>
      </c>
      <c r="K216" s="157">
        <f t="shared" si="131"/>
        <v>0</v>
      </c>
      <c r="L216" s="157">
        <f t="shared" si="131"/>
        <v>0</v>
      </c>
      <c r="M216" s="157">
        <f t="shared" si="131"/>
        <v>0</v>
      </c>
      <c r="N216" s="157">
        <f t="shared" si="131"/>
        <v>0</v>
      </c>
      <c r="O216" s="157">
        <f t="shared" si="131"/>
        <v>0</v>
      </c>
      <c r="P216" s="157">
        <f t="shared" si="131"/>
        <v>0</v>
      </c>
      <c r="Q216" s="157">
        <f t="shared" si="131"/>
        <v>0</v>
      </c>
      <c r="R216" s="157">
        <f t="shared" si="131"/>
        <v>0</v>
      </c>
      <c r="S216" s="157">
        <f t="shared" si="131"/>
        <v>0</v>
      </c>
      <c r="T216" s="157">
        <f t="shared" si="131"/>
        <v>0</v>
      </c>
      <c r="U216" s="157">
        <f t="shared" si="131"/>
        <v>0</v>
      </c>
      <c r="V216" s="157">
        <f t="shared" si="131"/>
        <v>0</v>
      </c>
      <c r="W216" s="157">
        <f t="shared" si="131"/>
        <v>0</v>
      </c>
      <c r="X216" s="157">
        <f t="shared" si="131"/>
        <v>0</v>
      </c>
      <c r="Y216" s="157">
        <f t="shared" si="131"/>
        <v>0</v>
      </c>
      <c r="Z216" s="157">
        <f t="shared" si="131"/>
        <v>0</v>
      </c>
      <c r="AA216" s="157">
        <f t="shared" si="131"/>
        <v>0</v>
      </c>
      <c r="AB216" s="157">
        <f t="shared" si="131"/>
        <v>0</v>
      </c>
      <c r="AC216" s="157">
        <f t="shared" si="131"/>
        <v>0</v>
      </c>
      <c r="AD216" s="157">
        <f t="shared" si="131"/>
        <v>0</v>
      </c>
      <c r="AE216" s="157">
        <f t="shared" si="131"/>
        <v>0</v>
      </c>
      <c r="AF216" s="157">
        <f t="shared" si="131"/>
        <v>0</v>
      </c>
      <c r="AG216" s="157">
        <f t="shared" si="131"/>
        <v>0</v>
      </c>
      <c r="AH216" s="157">
        <f t="shared" si="131"/>
        <v>0</v>
      </c>
      <c r="AI216" s="157">
        <f t="shared" si="131"/>
        <v>0</v>
      </c>
      <c r="AJ216" s="157">
        <f t="shared" si="131"/>
        <v>0</v>
      </c>
    </row>
    <row r="217" spans="1:36" ht="16.5" x14ac:dyDescent="0.25">
      <c r="A217" s="157">
        <f t="shared" si="127"/>
        <v>2.0699999999999985</v>
      </c>
      <c r="B217" s="153">
        <f t="shared" si="93"/>
        <v>169</v>
      </c>
      <c r="C217" s="155" t="s">
        <v>492</v>
      </c>
      <c r="D217" s="156" t="s">
        <v>364</v>
      </c>
      <c r="E217" s="157">
        <f t="shared" si="128"/>
        <v>0</v>
      </c>
      <c r="F217" s="249" t="s">
        <v>633</v>
      </c>
      <c r="G217" s="157">
        <f>+IF($F217=G$10&amp;" "&amp;G$11,G$9,0)</f>
        <v>0</v>
      </c>
      <c r="H217" s="157">
        <f t="shared" si="131"/>
        <v>0</v>
      </c>
      <c r="I217" s="157">
        <f t="shared" si="131"/>
        <v>0</v>
      </c>
      <c r="J217" s="157">
        <f t="shared" si="131"/>
        <v>0</v>
      </c>
      <c r="K217" s="157">
        <f t="shared" si="131"/>
        <v>0</v>
      </c>
      <c r="L217" s="157">
        <f t="shared" si="131"/>
        <v>0</v>
      </c>
      <c r="M217" s="157">
        <f t="shared" si="131"/>
        <v>0</v>
      </c>
      <c r="N217" s="157">
        <f t="shared" si="131"/>
        <v>0</v>
      </c>
      <c r="O217" s="157">
        <f t="shared" si="131"/>
        <v>0</v>
      </c>
      <c r="P217" s="157">
        <f t="shared" si="131"/>
        <v>0</v>
      </c>
      <c r="Q217" s="157">
        <f t="shared" si="131"/>
        <v>0</v>
      </c>
      <c r="R217" s="157">
        <f t="shared" si="131"/>
        <v>0</v>
      </c>
      <c r="S217" s="157">
        <f t="shared" si="131"/>
        <v>0</v>
      </c>
      <c r="T217" s="157">
        <f t="shared" si="131"/>
        <v>0</v>
      </c>
      <c r="U217" s="157">
        <f t="shared" si="131"/>
        <v>0</v>
      </c>
      <c r="V217" s="157">
        <f t="shared" si="131"/>
        <v>0</v>
      </c>
      <c r="W217" s="157">
        <f t="shared" si="131"/>
        <v>0</v>
      </c>
      <c r="X217" s="157">
        <f t="shared" si="131"/>
        <v>0</v>
      </c>
      <c r="Y217" s="157">
        <f t="shared" si="131"/>
        <v>0</v>
      </c>
      <c r="Z217" s="157">
        <f t="shared" si="131"/>
        <v>0</v>
      </c>
      <c r="AA217" s="157">
        <f t="shared" si="131"/>
        <v>0</v>
      </c>
      <c r="AB217" s="157">
        <f t="shared" si="131"/>
        <v>0</v>
      </c>
      <c r="AC217" s="157">
        <f t="shared" si="131"/>
        <v>0</v>
      </c>
      <c r="AD217" s="157">
        <f t="shared" si="131"/>
        <v>0</v>
      </c>
      <c r="AE217" s="157">
        <f t="shared" si="131"/>
        <v>0</v>
      </c>
      <c r="AF217" s="157">
        <f t="shared" si="131"/>
        <v>0</v>
      </c>
      <c r="AG217" s="157">
        <f t="shared" si="131"/>
        <v>0</v>
      </c>
      <c r="AH217" s="157">
        <f t="shared" si="131"/>
        <v>0</v>
      </c>
      <c r="AI217" s="157">
        <f t="shared" si="131"/>
        <v>0</v>
      </c>
      <c r="AJ217" s="157">
        <f t="shared" si="131"/>
        <v>0</v>
      </c>
    </row>
    <row r="218" spans="1:36" ht="16.5" x14ac:dyDescent="0.25">
      <c r="A218" s="157">
        <f t="shared" si="127"/>
        <v>2.0799999999999983</v>
      </c>
      <c r="B218" s="153">
        <f t="shared" si="93"/>
        <v>170</v>
      </c>
      <c r="C218" s="155" t="s">
        <v>493</v>
      </c>
      <c r="D218" s="156" t="s">
        <v>553</v>
      </c>
      <c r="E218" s="157">
        <f t="shared" si="128"/>
        <v>5.4300000000000006</v>
      </c>
      <c r="F218" s="249" t="s">
        <v>555</v>
      </c>
      <c r="G218" s="157">
        <f t="shared" ref="G218:AJ218" si="133">+IF($F218=G$20,VLOOKUP(G$10&amp;" "&amp;G$11&amp;G$20,Vol_Poste,4,0)*G$9,0)</f>
        <v>0</v>
      </c>
      <c r="H218" s="157">
        <f t="shared" si="133"/>
        <v>0.90500000000000003</v>
      </c>
      <c r="I218" s="157">
        <f t="shared" si="133"/>
        <v>0.90500000000000003</v>
      </c>
      <c r="J218" s="157">
        <f t="shared" si="133"/>
        <v>0.90500000000000003</v>
      </c>
      <c r="K218" s="157">
        <f t="shared" si="133"/>
        <v>0.90500000000000003</v>
      </c>
      <c r="L218" s="157">
        <f t="shared" si="133"/>
        <v>0.90500000000000003</v>
      </c>
      <c r="M218" s="157">
        <f t="shared" si="133"/>
        <v>0.90500000000000003</v>
      </c>
      <c r="N218" s="157">
        <f t="shared" si="133"/>
        <v>0</v>
      </c>
      <c r="O218" s="157">
        <f t="shared" si="133"/>
        <v>0</v>
      </c>
      <c r="P218" s="157">
        <f t="shared" si="133"/>
        <v>0</v>
      </c>
      <c r="Q218" s="157">
        <f t="shared" si="133"/>
        <v>0</v>
      </c>
      <c r="R218" s="157">
        <f t="shared" si="133"/>
        <v>0</v>
      </c>
      <c r="S218" s="157">
        <f t="shared" si="133"/>
        <v>0</v>
      </c>
      <c r="T218" s="157">
        <f t="shared" si="133"/>
        <v>0</v>
      </c>
      <c r="U218" s="157">
        <f t="shared" si="133"/>
        <v>0</v>
      </c>
      <c r="V218" s="157">
        <f t="shared" si="133"/>
        <v>0</v>
      </c>
      <c r="W218" s="157">
        <f t="shared" si="133"/>
        <v>0</v>
      </c>
      <c r="X218" s="157">
        <f t="shared" si="133"/>
        <v>0</v>
      </c>
      <c r="Y218" s="157">
        <f t="shared" si="133"/>
        <v>0</v>
      </c>
      <c r="Z218" s="157">
        <f t="shared" si="133"/>
        <v>0</v>
      </c>
      <c r="AA218" s="157">
        <f t="shared" si="133"/>
        <v>0</v>
      </c>
      <c r="AB218" s="157">
        <f t="shared" si="133"/>
        <v>0</v>
      </c>
      <c r="AC218" s="157">
        <f t="shared" si="133"/>
        <v>0</v>
      </c>
      <c r="AD218" s="157">
        <f t="shared" si="133"/>
        <v>0</v>
      </c>
      <c r="AE218" s="157">
        <f t="shared" si="133"/>
        <v>0</v>
      </c>
      <c r="AF218" s="157">
        <f t="shared" si="133"/>
        <v>0</v>
      </c>
      <c r="AG218" s="157">
        <f t="shared" si="133"/>
        <v>0</v>
      </c>
      <c r="AH218" s="157">
        <f t="shared" si="133"/>
        <v>0</v>
      </c>
      <c r="AI218" s="157">
        <f t="shared" si="133"/>
        <v>0</v>
      </c>
      <c r="AJ218" s="157">
        <f t="shared" si="133"/>
        <v>0</v>
      </c>
    </row>
    <row r="219" spans="1:36" ht="16.5" x14ac:dyDescent="0.25">
      <c r="A219" s="157">
        <f t="shared" si="127"/>
        <v>2.0899999999999981</v>
      </c>
      <c r="B219" s="153">
        <f t="shared" si="93"/>
        <v>171</v>
      </c>
      <c r="C219" s="155" t="s">
        <v>494</v>
      </c>
      <c r="D219" s="156" t="s">
        <v>364</v>
      </c>
      <c r="E219" s="157">
        <f t="shared" si="128"/>
        <v>0</v>
      </c>
      <c r="F219" s="249" t="s">
        <v>554</v>
      </c>
      <c r="G219" s="157">
        <f>+SUM(G$215:G$216)</f>
        <v>0</v>
      </c>
      <c r="H219" s="157">
        <f t="shared" ref="H219:AJ219" si="134">+SUM(H$215:H$216)</f>
        <v>0</v>
      </c>
      <c r="I219" s="157">
        <f t="shared" si="134"/>
        <v>0</v>
      </c>
      <c r="J219" s="157">
        <f t="shared" si="134"/>
        <v>0</v>
      </c>
      <c r="K219" s="157">
        <f t="shared" si="134"/>
        <v>0</v>
      </c>
      <c r="L219" s="157">
        <f t="shared" si="134"/>
        <v>0</v>
      </c>
      <c r="M219" s="157">
        <f t="shared" si="134"/>
        <v>0</v>
      </c>
      <c r="N219" s="157">
        <f t="shared" si="134"/>
        <v>0</v>
      </c>
      <c r="O219" s="157">
        <f t="shared" si="134"/>
        <v>0</v>
      </c>
      <c r="P219" s="157">
        <f t="shared" si="134"/>
        <v>0</v>
      </c>
      <c r="Q219" s="157">
        <f t="shared" si="134"/>
        <v>0</v>
      </c>
      <c r="R219" s="157">
        <f t="shared" si="134"/>
        <v>0</v>
      </c>
      <c r="S219" s="157">
        <f t="shared" si="134"/>
        <v>0</v>
      </c>
      <c r="T219" s="157">
        <f t="shared" si="134"/>
        <v>0</v>
      </c>
      <c r="U219" s="157">
        <f t="shared" si="134"/>
        <v>0</v>
      </c>
      <c r="V219" s="157">
        <f t="shared" si="134"/>
        <v>0</v>
      </c>
      <c r="W219" s="157">
        <f t="shared" si="134"/>
        <v>0</v>
      </c>
      <c r="X219" s="157">
        <f t="shared" si="134"/>
        <v>0</v>
      </c>
      <c r="Y219" s="157">
        <f t="shared" si="134"/>
        <v>0</v>
      </c>
      <c r="Z219" s="157">
        <f t="shared" si="134"/>
        <v>0</v>
      </c>
      <c r="AA219" s="157">
        <f t="shared" si="134"/>
        <v>0</v>
      </c>
      <c r="AB219" s="157">
        <f t="shared" si="134"/>
        <v>0</v>
      </c>
      <c r="AC219" s="157">
        <f t="shared" si="134"/>
        <v>0</v>
      </c>
      <c r="AD219" s="157">
        <f t="shared" si="134"/>
        <v>0</v>
      </c>
      <c r="AE219" s="157">
        <f t="shared" si="134"/>
        <v>0</v>
      </c>
      <c r="AF219" s="157">
        <f t="shared" si="134"/>
        <v>0</v>
      </c>
      <c r="AG219" s="157">
        <f t="shared" si="134"/>
        <v>0</v>
      </c>
      <c r="AH219" s="157">
        <f t="shared" si="134"/>
        <v>0</v>
      </c>
      <c r="AI219" s="157">
        <f t="shared" si="134"/>
        <v>0</v>
      </c>
      <c r="AJ219" s="157">
        <f t="shared" si="134"/>
        <v>0</v>
      </c>
    </row>
    <row r="220" spans="1:36" ht="16.5" x14ac:dyDescent="0.25">
      <c r="A220" s="157">
        <f t="shared" si="127"/>
        <v>2.0999999999999979</v>
      </c>
      <c r="B220" s="153">
        <f t="shared" si="93"/>
        <v>172</v>
      </c>
      <c r="C220" s="155" t="s">
        <v>495</v>
      </c>
      <c r="D220" s="156" t="s">
        <v>364</v>
      </c>
      <c r="E220" s="157">
        <f t="shared" si="128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27"/>
        <v>2.1099999999999977</v>
      </c>
      <c r="B221" s="153">
        <f t="shared" si="93"/>
        <v>173</v>
      </c>
      <c r="C221" s="155" t="s">
        <v>496</v>
      </c>
      <c r="D221" s="156" t="s">
        <v>364</v>
      </c>
      <c r="E221" s="157">
        <f t="shared" si="128"/>
        <v>0</v>
      </c>
      <c r="F221" s="249"/>
      <c r="G221" s="157">
        <f>+SUM(G$219:G$220)</f>
        <v>0</v>
      </c>
      <c r="H221" s="157">
        <f t="shared" ref="H221:AJ221" si="135">+SUM(H$219:H$220)</f>
        <v>0</v>
      </c>
      <c r="I221" s="157">
        <f t="shared" si="135"/>
        <v>0</v>
      </c>
      <c r="J221" s="157">
        <f t="shared" si="135"/>
        <v>0</v>
      </c>
      <c r="K221" s="157">
        <f t="shared" si="135"/>
        <v>0</v>
      </c>
      <c r="L221" s="157">
        <f t="shared" si="135"/>
        <v>0</v>
      </c>
      <c r="M221" s="157">
        <f t="shared" si="135"/>
        <v>0</v>
      </c>
      <c r="N221" s="157">
        <f t="shared" si="135"/>
        <v>0</v>
      </c>
      <c r="O221" s="157">
        <f t="shared" si="135"/>
        <v>0</v>
      </c>
      <c r="P221" s="157">
        <f t="shared" si="135"/>
        <v>0</v>
      </c>
      <c r="Q221" s="157">
        <f t="shared" si="135"/>
        <v>0</v>
      </c>
      <c r="R221" s="157">
        <f t="shared" si="135"/>
        <v>0</v>
      </c>
      <c r="S221" s="157">
        <f t="shared" si="135"/>
        <v>0</v>
      </c>
      <c r="T221" s="157">
        <f t="shared" si="135"/>
        <v>0</v>
      </c>
      <c r="U221" s="157">
        <f t="shared" si="135"/>
        <v>0</v>
      </c>
      <c r="V221" s="157">
        <f t="shared" si="135"/>
        <v>0</v>
      </c>
      <c r="W221" s="157">
        <f t="shared" si="135"/>
        <v>0</v>
      </c>
      <c r="X221" s="157">
        <f t="shared" si="135"/>
        <v>0</v>
      </c>
      <c r="Y221" s="157">
        <f t="shared" si="135"/>
        <v>0</v>
      </c>
      <c r="Z221" s="157">
        <f t="shared" si="135"/>
        <v>0</v>
      </c>
      <c r="AA221" s="157">
        <f t="shared" si="135"/>
        <v>0</v>
      </c>
      <c r="AB221" s="157">
        <f t="shared" si="135"/>
        <v>0</v>
      </c>
      <c r="AC221" s="157">
        <f t="shared" si="135"/>
        <v>0</v>
      </c>
      <c r="AD221" s="157">
        <f t="shared" si="135"/>
        <v>0</v>
      </c>
      <c r="AE221" s="157">
        <f t="shared" si="135"/>
        <v>0</v>
      </c>
      <c r="AF221" s="157">
        <f t="shared" si="135"/>
        <v>0</v>
      </c>
      <c r="AG221" s="157">
        <f t="shared" si="135"/>
        <v>0</v>
      </c>
      <c r="AH221" s="157">
        <f t="shared" si="135"/>
        <v>0</v>
      </c>
      <c r="AI221" s="157">
        <f t="shared" si="135"/>
        <v>0</v>
      </c>
      <c r="AJ221" s="157">
        <f t="shared" si="135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93"/>
        <v>174</v>
      </c>
      <c r="C222" s="162" t="s">
        <v>497</v>
      </c>
      <c r="D222" s="164" t="s">
        <v>364</v>
      </c>
      <c r="E222" s="157">
        <f t="shared" si="128"/>
        <v>0</v>
      </c>
      <c r="F222" s="314" t="s">
        <v>327</v>
      </c>
      <c r="G222" s="157">
        <f>+IF($F222=G$10&amp;" "&amp;G$11,G$9,0)</f>
        <v>0</v>
      </c>
      <c r="H222" s="157">
        <f t="shared" ref="H222:AJ222" si="136">+IF($F222=H$10&amp;" "&amp;H$11,H$9,0)</f>
        <v>0</v>
      </c>
      <c r="I222" s="157">
        <f t="shared" si="136"/>
        <v>0</v>
      </c>
      <c r="J222" s="157">
        <f t="shared" si="136"/>
        <v>0</v>
      </c>
      <c r="K222" s="157">
        <f t="shared" si="136"/>
        <v>0</v>
      </c>
      <c r="L222" s="157">
        <f t="shared" si="136"/>
        <v>0</v>
      </c>
      <c r="M222" s="157">
        <f t="shared" si="136"/>
        <v>0</v>
      </c>
      <c r="N222" s="157">
        <f t="shared" si="136"/>
        <v>0</v>
      </c>
      <c r="O222" s="157">
        <f t="shared" si="136"/>
        <v>0</v>
      </c>
      <c r="P222" s="157">
        <f t="shared" si="136"/>
        <v>0</v>
      </c>
      <c r="Q222" s="157">
        <f t="shared" si="136"/>
        <v>0</v>
      </c>
      <c r="R222" s="157">
        <f t="shared" si="136"/>
        <v>0</v>
      </c>
      <c r="S222" s="157">
        <f t="shared" si="136"/>
        <v>0</v>
      </c>
      <c r="T222" s="157">
        <f t="shared" si="136"/>
        <v>0</v>
      </c>
      <c r="U222" s="157">
        <f t="shared" si="136"/>
        <v>0</v>
      </c>
      <c r="V222" s="157">
        <f t="shared" si="136"/>
        <v>0</v>
      </c>
      <c r="W222" s="157">
        <f t="shared" si="136"/>
        <v>0</v>
      </c>
      <c r="X222" s="157">
        <f t="shared" si="136"/>
        <v>0</v>
      </c>
      <c r="Y222" s="157">
        <f t="shared" si="136"/>
        <v>0</v>
      </c>
      <c r="Z222" s="157">
        <f t="shared" si="136"/>
        <v>0</v>
      </c>
      <c r="AA222" s="157">
        <f t="shared" si="136"/>
        <v>0</v>
      </c>
      <c r="AB222" s="157">
        <f t="shared" si="136"/>
        <v>0</v>
      </c>
      <c r="AC222" s="157">
        <f t="shared" si="136"/>
        <v>0</v>
      </c>
      <c r="AD222" s="157">
        <f t="shared" si="136"/>
        <v>0</v>
      </c>
      <c r="AE222" s="157">
        <f t="shared" si="136"/>
        <v>0</v>
      </c>
      <c r="AF222" s="157">
        <f t="shared" si="136"/>
        <v>0</v>
      </c>
      <c r="AG222" s="157">
        <f t="shared" si="136"/>
        <v>0</v>
      </c>
      <c r="AH222" s="157">
        <f t="shared" si="136"/>
        <v>0</v>
      </c>
      <c r="AI222" s="157">
        <f t="shared" si="136"/>
        <v>0</v>
      </c>
      <c r="AJ222" s="157">
        <f t="shared" si="136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93"/>
        <v>175</v>
      </c>
      <c r="C223" s="162" t="s">
        <v>498</v>
      </c>
      <c r="D223" s="164" t="s">
        <v>364</v>
      </c>
      <c r="E223" s="157">
        <f t="shared" si="128"/>
        <v>0</v>
      </c>
      <c r="F223" s="314" t="s">
        <v>328</v>
      </c>
      <c r="G223" s="157">
        <f t="shared" ref="G223:AJ223" si="137">+IF($F223=G$10&amp;" "&amp;G$11,G$9,0)</f>
        <v>0</v>
      </c>
      <c r="H223" s="157">
        <f t="shared" si="137"/>
        <v>0</v>
      </c>
      <c r="I223" s="157">
        <f t="shared" si="137"/>
        <v>0</v>
      </c>
      <c r="J223" s="157">
        <f t="shared" si="137"/>
        <v>0</v>
      </c>
      <c r="K223" s="157">
        <f t="shared" si="137"/>
        <v>0</v>
      </c>
      <c r="L223" s="157">
        <f t="shared" si="137"/>
        <v>0</v>
      </c>
      <c r="M223" s="157">
        <f t="shared" si="137"/>
        <v>0</v>
      </c>
      <c r="N223" s="157">
        <f t="shared" si="137"/>
        <v>0</v>
      </c>
      <c r="O223" s="157">
        <f t="shared" si="137"/>
        <v>0</v>
      </c>
      <c r="P223" s="157">
        <f t="shared" si="137"/>
        <v>0</v>
      </c>
      <c r="Q223" s="157">
        <f t="shared" si="137"/>
        <v>0</v>
      </c>
      <c r="R223" s="157">
        <f t="shared" si="137"/>
        <v>0</v>
      </c>
      <c r="S223" s="157">
        <f t="shared" si="137"/>
        <v>0</v>
      </c>
      <c r="T223" s="157">
        <f t="shared" si="137"/>
        <v>0</v>
      </c>
      <c r="U223" s="157">
        <f t="shared" si="137"/>
        <v>0</v>
      </c>
      <c r="V223" s="157">
        <f t="shared" si="137"/>
        <v>0</v>
      </c>
      <c r="W223" s="157">
        <f t="shared" si="137"/>
        <v>0</v>
      </c>
      <c r="X223" s="157">
        <f t="shared" si="137"/>
        <v>0</v>
      </c>
      <c r="Y223" s="157">
        <f t="shared" si="137"/>
        <v>0</v>
      </c>
      <c r="Z223" s="157">
        <f t="shared" si="137"/>
        <v>0</v>
      </c>
      <c r="AA223" s="157">
        <f t="shared" si="137"/>
        <v>0</v>
      </c>
      <c r="AB223" s="157">
        <f t="shared" si="137"/>
        <v>0</v>
      </c>
      <c r="AC223" s="157">
        <f t="shared" si="137"/>
        <v>0</v>
      </c>
      <c r="AD223" s="157">
        <f t="shared" si="137"/>
        <v>0</v>
      </c>
      <c r="AE223" s="157">
        <f t="shared" si="137"/>
        <v>0</v>
      </c>
      <c r="AF223" s="157">
        <f t="shared" si="137"/>
        <v>0</v>
      </c>
      <c r="AG223" s="157">
        <f t="shared" si="137"/>
        <v>0</v>
      </c>
      <c r="AH223" s="157">
        <f t="shared" si="137"/>
        <v>0</v>
      </c>
      <c r="AI223" s="157">
        <f t="shared" si="137"/>
        <v>0</v>
      </c>
      <c r="AJ223" s="157">
        <f t="shared" si="137"/>
        <v>0</v>
      </c>
    </row>
    <row r="224" spans="1:36" ht="16.5" x14ac:dyDescent="0.25">
      <c r="A224" s="172"/>
      <c r="B224" s="173">
        <f t="shared" si="93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93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38">+A225+0.01</f>
        <v>3.01</v>
      </c>
      <c r="B226" s="153">
        <f t="shared" si="93"/>
        <v>178</v>
      </c>
      <c r="C226" s="199" t="s">
        <v>486</v>
      </c>
      <c r="D226" s="156" t="s">
        <v>553</v>
      </c>
      <c r="E226" s="157">
        <f t="shared" ref="E226:E233" si="139">+SUM(G226:AJ226)</f>
        <v>3.3540000000000001</v>
      </c>
      <c r="F226" s="249"/>
      <c r="G226" s="157">
        <f t="shared" ref="G226:AJ226" si="140">+VLOOKUP("RI",Vol_Retenida,4,0)*G$15*G$31+VLOOKUP("RV",Vol_Retenida,4,0)*G$16*G$31+VLOOKUP("RIY",Vol_Retenida,4,0)*G$17*G$31+VLOOKUP("RVY",Vol_Retenida,4,0)*G$18*G$31</f>
        <v>0</v>
      </c>
      <c r="H226" s="157">
        <f t="shared" si="140"/>
        <v>1.1180000000000001</v>
      </c>
      <c r="I226" s="157">
        <f t="shared" si="140"/>
        <v>1.1180000000000001</v>
      </c>
      <c r="J226" s="157">
        <f t="shared" si="140"/>
        <v>1.1180000000000001</v>
      </c>
      <c r="K226" s="157">
        <f t="shared" si="140"/>
        <v>0</v>
      </c>
      <c r="L226" s="157">
        <f t="shared" si="140"/>
        <v>0</v>
      </c>
      <c r="M226" s="157">
        <f t="shared" si="140"/>
        <v>0</v>
      </c>
      <c r="N226" s="157">
        <f t="shared" si="140"/>
        <v>0</v>
      </c>
      <c r="O226" s="157">
        <f t="shared" si="140"/>
        <v>0</v>
      </c>
      <c r="P226" s="157">
        <f t="shared" si="140"/>
        <v>0</v>
      </c>
      <c r="Q226" s="157">
        <f t="shared" si="140"/>
        <v>0</v>
      </c>
      <c r="R226" s="157">
        <f t="shared" si="140"/>
        <v>0</v>
      </c>
      <c r="S226" s="157">
        <f t="shared" si="140"/>
        <v>0</v>
      </c>
      <c r="T226" s="157">
        <f t="shared" si="140"/>
        <v>0</v>
      </c>
      <c r="U226" s="157">
        <f t="shared" si="140"/>
        <v>0</v>
      </c>
      <c r="V226" s="157">
        <f t="shared" si="140"/>
        <v>0</v>
      </c>
      <c r="W226" s="157">
        <f t="shared" si="140"/>
        <v>0</v>
      </c>
      <c r="X226" s="157">
        <f t="shared" si="140"/>
        <v>0</v>
      </c>
      <c r="Y226" s="157">
        <f t="shared" si="140"/>
        <v>0</v>
      </c>
      <c r="Z226" s="157">
        <f t="shared" si="140"/>
        <v>0</v>
      </c>
      <c r="AA226" s="157">
        <f t="shared" si="140"/>
        <v>0</v>
      </c>
      <c r="AB226" s="157">
        <f t="shared" si="140"/>
        <v>0</v>
      </c>
      <c r="AC226" s="157">
        <f t="shared" si="140"/>
        <v>0</v>
      </c>
      <c r="AD226" s="157">
        <f t="shared" si="140"/>
        <v>0</v>
      </c>
      <c r="AE226" s="157">
        <f t="shared" si="140"/>
        <v>0</v>
      </c>
      <c r="AF226" s="157">
        <f t="shared" si="140"/>
        <v>0</v>
      </c>
      <c r="AG226" s="157">
        <f t="shared" si="140"/>
        <v>0</v>
      </c>
      <c r="AH226" s="157">
        <f t="shared" si="140"/>
        <v>0</v>
      </c>
      <c r="AI226" s="157">
        <f t="shared" si="140"/>
        <v>0</v>
      </c>
      <c r="AJ226" s="157">
        <f t="shared" si="140"/>
        <v>0</v>
      </c>
    </row>
    <row r="227" spans="1:36" ht="16.5" x14ac:dyDescent="0.25">
      <c r="A227" s="157">
        <f t="shared" si="138"/>
        <v>3.0199999999999996</v>
      </c>
      <c r="B227" s="153">
        <f t="shared" si="93"/>
        <v>179</v>
      </c>
      <c r="C227" s="199" t="s">
        <v>487</v>
      </c>
      <c r="D227" s="156" t="s">
        <v>553</v>
      </c>
      <c r="E227" s="157">
        <f t="shared" si="139"/>
        <v>0</v>
      </c>
      <c r="F227" s="249"/>
      <c r="G227" s="157">
        <f t="shared" ref="G227:AJ227" si="141">+VLOOKUP("RI",Vol_Retenida,4,0)*G$15*G$32+VLOOKUP("RV",Vol_Retenida,4,0)*G$16*G$32+VLOOKUP("RIY",Vol_Retenida,4,0)*G$17*G$32+VLOOKUP("RVY",Vol_Retenida,4,0)*G$18*G$32</f>
        <v>0</v>
      </c>
      <c r="H227" s="157">
        <f t="shared" si="141"/>
        <v>0</v>
      </c>
      <c r="I227" s="157">
        <f t="shared" si="141"/>
        <v>0</v>
      </c>
      <c r="J227" s="157">
        <f t="shared" si="141"/>
        <v>0</v>
      </c>
      <c r="K227" s="157">
        <f t="shared" si="141"/>
        <v>0</v>
      </c>
      <c r="L227" s="157">
        <f t="shared" si="141"/>
        <v>0</v>
      </c>
      <c r="M227" s="157">
        <f t="shared" si="141"/>
        <v>0</v>
      </c>
      <c r="N227" s="157">
        <f t="shared" si="141"/>
        <v>0</v>
      </c>
      <c r="O227" s="157">
        <f t="shared" si="141"/>
        <v>0</v>
      </c>
      <c r="P227" s="157">
        <f t="shared" si="141"/>
        <v>0</v>
      </c>
      <c r="Q227" s="157">
        <f t="shared" si="141"/>
        <v>0</v>
      </c>
      <c r="R227" s="157">
        <f t="shared" si="141"/>
        <v>0</v>
      </c>
      <c r="S227" s="157">
        <f t="shared" si="141"/>
        <v>0</v>
      </c>
      <c r="T227" s="157">
        <f t="shared" si="141"/>
        <v>0</v>
      </c>
      <c r="U227" s="157">
        <f t="shared" si="141"/>
        <v>0</v>
      </c>
      <c r="V227" s="157">
        <f t="shared" si="141"/>
        <v>0</v>
      </c>
      <c r="W227" s="157">
        <f t="shared" si="141"/>
        <v>0</v>
      </c>
      <c r="X227" s="157">
        <f t="shared" si="141"/>
        <v>0</v>
      </c>
      <c r="Y227" s="157">
        <f t="shared" si="141"/>
        <v>0</v>
      </c>
      <c r="Z227" s="157">
        <f t="shared" si="141"/>
        <v>0</v>
      </c>
      <c r="AA227" s="157">
        <f t="shared" si="141"/>
        <v>0</v>
      </c>
      <c r="AB227" s="157">
        <f t="shared" si="141"/>
        <v>0</v>
      </c>
      <c r="AC227" s="157">
        <f t="shared" si="141"/>
        <v>0</v>
      </c>
      <c r="AD227" s="157">
        <f t="shared" si="141"/>
        <v>0</v>
      </c>
      <c r="AE227" s="157">
        <f t="shared" si="141"/>
        <v>0</v>
      </c>
      <c r="AF227" s="157">
        <f t="shared" si="141"/>
        <v>0</v>
      </c>
      <c r="AG227" s="157">
        <f t="shared" si="141"/>
        <v>0</v>
      </c>
      <c r="AH227" s="157">
        <f t="shared" si="141"/>
        <v>0</v>
      </c>
      <c r="AI227" s="157">
        <f t="shared" si="141"/>
        <v>0</v>
      </c>
      <c r="AJ227" s="157">
        <f t="shared" si="141"/>
        <v>0</v>
      </c>
    </row>
    <row r="228" spans="1:36" ht="16.5" x14ac:dyDescent="0.25">
      <c r="A228" s="157">
        <f t="shared" si="138"/>
        <v>3.0299999999999994</v>
      </c>
      <c r="B228" s="153">
        <f t="shared" si="93"/>
        <v>180</v>
      </c>
      <c r="C228" s="199" t="s">
        <v>500</v>
      </c>
      <c r="D228" s="156" t="s">
        <v>364</v>
      </c>
      <c r="E228" s="157">
        <f t="shared" si="139"/>
        <v>3</v>
      </c>
      <c r="F228" s="249"/>
      <c r="G228" s="157">
        <f>+G$15</f>
        <v>0</v>
      </c>
      <c r="H228" s="157">
        <f t="shared" ref="H228:AJ228" si="142">+H$15</f>
        <v>1</v>
      </c>
      <c r="I228" s="157">
        <f t="shared" si="142"/>
        <v>1</v>
      </c>
      <c r="J228" s="157">
        <f t="shared" si="142"/>
        <v>1</v>
      </c>
      <c r="K228" s="157">
        <f t="shared" si="142"/>
        <v>0</v>
      </c>
      <c r="L228" s="157">
        <f t="shared" si="142"/>
        <v>0</v>
      </c>
      <c r="M228" s="157">
        <f t="shared" si="142"/>
        <v>0</v>
      </c>
      <c r="N228" s="157">
        <f t="shared" si="142"/>
        <v>0</v>
      </c>
      <c r="O228" s="157">
        <f t="shared" si="142"/>
        <v>0</v>
      </c>
      <c r="P228" s="157">
        <f t="shared" si="142"/>
        <v>0</v>
      </c>
      <c r="Q228" s="157">
        <f t="shared" si="142"/>
        <v>0</v>
      </c>
      <c r="R228" s="157">
        <f t="shared" si="142"/>
        <v>0</v>
      </c>
      <c r="S228" s="157">
        <f t="shared" si="142"/>
        <v>0</v>
      </c>
      <c r="T228" s="157">
        <f t="shared" si="142"/>
        <v>0</v>
      </c>
      <c r="U228" s="157">
        <f t="shared" si="142"/>
        <v>0</v>
      </c>
      <c r="V228" s="157">
        <f t="shared" si="142"/>
        <v>0</v>
      </c>
      <c r="W228" s="157">
        <f t="shared" si="142"/>
        <v>0</v>
      </c>
      <c r="X228" s="157">
        <f t="shared" si="142"/>
        <v>0</v>
      </c>
      <c r="Y228" s="157">
        <f t="shared" si="142"/>
        <v>0</v>
      </c>
      <c r="Z228" s="157">
        <f t="shared" si="142"/>
        <v>0</v>
      </c>
      <c r="AA228" s="157">
        <f t="shared" si="142"/>
        <v>0</v>
      </c>
      <c r="AB228" s="157">
        <f t="shared" si="142"/>
        <v>0</v>
      </c>
      <c r="AC228" s="157">
        <f t="shared" si="142"/>
        <v>0</v>
      </c>
      <c r="AD228" s="157">
        <f t="shared" si="142"/>
        <v>0</v>
      </c>
      <c r="AE228" s="157">
        <f t="shared" si="142"/>
        <v>0</v>
      </c>
      <c r="AF228" s="157">
        <f t="shared" si="142"/>
        <v>0</v>
      </c>
      <c r="AG228" s="157">
        <f t="shared" si="142"/>
        <v>0</v>
      </c>
      <c r="AH228" s="157">
        <f t="shared" si="142"/>
        <v>0</v>
      </c>
      <c r="AI228" s="157">
        <f t="shared" si="142"/>
        <v>0</v>
      </c>
      <c r="AJ228" s="157">
        <f t="shared" si="142"/>
        <v>0</v>
      </c>
    </row>
    <row r="229" spans="1:36" ht="16.5" x14ac:dyDescent="0.25">
      <c r="A229" s="157">
        <f t="shared" si="138"/>
        <v>3.0399999999999991</v>
      </c>
      <c r="B229" s="153">
        <f t="shared" si="93"/>
        <v>181</v>
      </c>
      <c r="C229" s="199" t="s">
        <v>501</v>
      </c>
      <c r="D229" s="156" t="s">
        <v>364</v>
      </c>
      <c r="E229" s="157">
        <f t="shared" si="139"/>
        <v>0</v>
      </c>
      <c r="F229" s="249"/>
      <c r="G229" s="157">
        <f>+G$17</f>
        <v>0</v>
      </c>
      <c r="H229" s="157">
        <f t="shared" ref="H229:AJ229" si="143">+H$17</f>
        <v>0</v>
      </c>
      <c r="I229" s="157">
        <f t="shared" si="143"/>
        <v>0</v>
      </c>
      <c r="J229" s="157">
        <f t="shared" si="143"/>
        <v>0</v>
      </c>
      <c r="K229" s="157">
        <f t="shared" si="143"/>
        <v>0</v>
      </c>
      <c r="L229" s="157">
        <f t="shared" si="143"/>
        <v>0</v>
      </c>
      <c r="M229" s="157">
        <f t="shared" si="143"/>
        <v>0</v>
      </c>
      <c r="N229" s="157">
        <f t="shared" si="143"/>
        <v>0</v>
      </c>
      <c r="O229" s="157">
        <f t="shared" si="143"/>
        <v>0</v>
      </c>
      <c r="P229" s="157">
        <f t="shared" si="143"/>
        <v>0</v>
      </c>
      <c r="Q229" s="157">
        <f t="shared" si="143"/>
        <v>0</v>
      </c>
      <c r="R229" s="157">
        <f t="shared" si="143"/>
        <v>0</v>
      </c>
      <c r="S229" s="157">
        <f t="shared" si="143"/>
        <v>0</v>
      </c>
      <c r="T229" s="157">
        <f t="shared" si="143"/>
        <v>0</v>
      </c>
      <c r="U229" s="157">
        <f t="shared" si="143"/>
        <v>0</v>
      </c>
      <c r="V229" s="157">
        <f t="shared" si="143"/>
        <v>0</v>
      </c>
      <c r="W229" s="157">
        <f t="shared" si="143"/>
        <v>0</v>
      </c>
      <c r="X229" s="157">
        <f t="shared" si="143"/>
        <v>0</v>
      </c>
      <c r="Y229" s="157">
        <f t="shared" si="143"/>
        <v>0</v>
      </c>
      <c r="Z229" s="157">
        <f t="shared" si="143"/>
        <v>0</v>
      </c>
      <c r="AA229" s="157">
        <f t="shared" si="143"/>
        <v>0</v>
      </c>
      <c r="AB229" s="157">
        <f t="shared" si="143"/>
        <v>0</v>
      </c>
      <c r="AC229" s="157">
        <f t="shared" si="143"/>
        <v>0</v>
      </c>
      <c r="AD229" s="157">
        <f t="shared" si="143"/>
        <v>0</v>
      </c>
      <c r="AE229" s="157">
        <f t="shared" si="143"/>
        <v>0</v>
      </c>
      <c r="AF229" s="157">
        <f t="shared" si="143"/>
        <v>0</v>
      </c>
      <c r="AG229" s="157">
        <f t="shared" si="143"/>
        <v>0</v>
      </c>
      <c r="AH229" s="157">
        <f t="shared" si="143"/>
        <v>0</v>
      </c>
      <c r="AI229" s="157">
        <f t="shared" si="143"/>
        <v>0</v>
      </c>
      <c r="AJ229" s="157">
        <f t="shared" si="143"/>
        <v>0</v>
      </c>
    </row>
    <row r="230" spans="1:36" ht="16.5" x14ac:dyDescent="0.25">
      <c r="A230" s="157">
        <f t="shared" si="138"/>
        <v>3.0499999999999989</v>
      </c>
      <c r="B230" s="153">
        <f t="shared" si="93"/>
        <v>182</v>
      </c>
      <c r="C230" s="199" t="s">
        <v>502</v>
      </c>
      <c r="D230" s="156" t="s">
        <v>553</v>
      </c>
      <c r="E230" s="157">
        <f t="shared" si="139"/>
        <v>3.282</v>
      </c>
      <c r="F230" s="249"/>
      <c r="G230" s="157">
        <f t="shared" ref="G230:AJ230" si="144">+VLOOKUP("RI",Vol_Retenida,5,0)*G$15*G$31+VLOOKUP("RV",Vol_Retenida,5,0)*G$16*G$31+VLOOKUP("RIY",Vol_Retenida,5,0)*G$17*G$31+VLOOKUP("RVY",Vol_Retenida,5,0)*G$18*G$31</f>
        <v>0</v>
      </c>
      <c r="H230" s="157">
        <f t="shared" si="144"/>
        <v>1.0940000000000001</v>
      </c>
      <c r="I230" s="157">
        <f t="shared" si="144"/>
        <v>1.0940000000000001</v>
      </c>
      <c r="J230" s="157">
        <f t="shared" si="144"/>
        <v>1.0940000000000001</v>
      </c>
      <c r="K230" s="157">
        <f t="shared" si="144"/>
        <v>0</v>
      </c>
      <c r="L230" s="157">
        <f t="shared" si="144"/>
        <v>0</v>
      </c>
      <c r="M230" s="157">
        <f t="shared" si="144"/>
        <v>0</v>
      </c>
      <c r="N230" s="157">
        <f t="shared" si="144"/>
        <v>0</v>
      </c>
      <c r="O230" s="157">
        <f t="shared" si="144"/>
        <v>0</v>
      </c>
      <c r="P230" s="157">
        <f t="shared" si="144"/>
        <v>0</v>
      </c>
      <c r="Q230" s="157">
        <f t="shared" si="144"/>
        <v>0</v>
      </c>
      <c r="R230" s="157">
        <f t="shared" si="144"/>
        <v>0</v>
      </c>
      <c r="S230" s="157">
        <f t="shared" si="144"/>
        <v>0</v>
      </c>
      <c r="T230" s="157">
        <f t="shared" si="144"/>
        <v>0</v>
      </c>
      <c r="U230" s="157">
        <f t="shared" si="144"/>
        <v>0</v>
      </c>
      <c r="V230" s="157">
        <f t="shared" si="144"/>
        <v>0</v>
      </c>
      <c r="W230" s="157">
        <f t="shared" si="144"/>
        <v>0</v>
      </c>
      <c r="X230" s="157">
        <f t="shared" si="144"/>
        <v>0</v>
      </c>
      <c r="Y230" s="157">
        <f t="shared" si="144"/>
        <v>0</v>
      </c>
      <c r="Z230" s="157">
        <f t="shared" si="144"/>
        <v>0</v>
      </c>
      <c r="AA230" s="157">
        <f t="shared" si="144"/>
        <v>0</v>
      </c>
      <c r="AB230" s="157">
        <f t="shared" si="144"/>
        <v>0</v>
      </c>
      <c r="AC230" s="157">
        <f t="shared" si="144"/>
        <v>0</v>
      </c>
      <c r="AD230" s="157">
        <f t="shared" si="144"/>
        <v>0</v>
      </c>
      <c r="AE230" s="157">
        <f t="shared" si="144"/>
        <v>0</v>
      </c>
      <c r="AF230" s="157">
        <f t="shared" si="144"/>
        <v>0</v>
      </c>
      <c r="AG230" s="157">
        <f t="shared" si="144"/>
        <v>0</v>
      </c>
      <c r="AH230" s="157">
        <f t="shared" si="144"/>
        <v>0</v>
      </c>
      <c r="AI230" s="157">
        <f t="shared" si="144"/>
        <v>0</v>
      </c>
      <c r="AJ230" s="157">
        <f t="shared" si="144"/>
        <v>0</v>
      </c>
    </row>
    <row r="231" spans="1:36" ht="16.5" x14ac:dyDescent="0.25">
      <c r="A231" s="157">
        <f t="shared" si="138"/>
        <v>3.0599999999999987</v>
      </c>
      <c r="B231" s="153">
        <f t="shared" si="93"/>
        <v>183</v>
      </c>
      <c r="C231" s="199" t="s">
        <v>503</v>
      </c>
      <c r="D231" s="156" t="s">
        <v>553</v>
      </c>
      <c r="E231" s="157">
        <f t="shared" si="139"/>
        <v>0</v>
      </c>
      <c r="F231" s="249"/>
      <c r="G231" s="157">
        <f t="shared" ref="G231:AJ231" si="145">+VLOOKUP("RI",Vol_Retenida,5,0)*G$15*G$32+VLOOKUP("RV",Vol_Retenida,5,0)*G$16*G$32+VLOOKUP("RIY",Vol_Retenida,5,0)*G$17*G$32+VLOOKUP("RVY",Vol_Retenida,5,0)*G$18*G$32</f>
        <v>0</v>
      </c>
      <c r="H231" s="157">
        <f t="shared" si="145"/>
        <v>0</v>
      </c>
      <c r="I231" s="157">
        <f t="shared" si="145"/>
        <v>0</v>
      </c>
      <c r="J231" s="157">
        <f t="shared" si="145"/>
        <v>0</v>
      </c>
      <c r="K231" s="157">
        <f t="shared" si="145"/>
        <v>0</v>
      </c>
      <c r="L231" s="157">
        <f t="shared" si="145"/>
        <v>0</v>
      </c>
      <c r="M231" s="157">
        <f t="shared" si="145"/>
        <v>0</v>
      </c>
      <c r="N231" s="157">
        <f t="shared" si="145"/>
        <v>0</v>
      </c>
      <c r="O231" s="157">
        <f t="shared" si="145"/>
        <v>0</v>
      </c>
      <c r="P231" s="157">
        <f t="shared" si="145"/>
        <v>0</v>
      </c>
      <c r="Q231" s="157">
        <f t="shared" si="145"/>
        <v>0</v>
      </c>
      <c r="R231" s="157">
        <f t="shared" si="145"/>
        <v>0</v>
      </c>
      <c r="S231" s="157">
        <f t="shared" si="145"/>
        <v>0</v>
      </c>
      <c r="T231" s="157">
        <f t="shared" si="145"/>
        <v>0</v>
      </c>
      <c r="U231" s="157">
        <f t="shared" si="145"/>
        <v>0</v>
      </c>
      <c r="V231" s="157">
        <f t="shared" si="145"/>
        <v>0</v>
      </c>
      <c r="W231" s="157">
        <f t="shared" si="145"/>
        <v>0</v>
      </c>
      <c r="X231" s="157">
        <f t="shared" si="145"/>
        <v>0</v>
      </c>
      <c r="Y231" s="157">
        <f t="shared" si="145"/>
        <v>0</v>
      </c>
      <c r="Z231" s="157">
        <f t="shared" si="145"/>
        <v>0</v>
      </c>
      <c r="AA231" s="157">
        <f t="shared" si="145"/>
        <v>0</v>
      </c>
      <c r="AB231" s="157">
        <f t="shared" si="145"/>
        <v>0</v>
      </c>
      <c r="AC231" s="157">
        <f t="shared" si="145"/>
        <v>0</v>
      </c>
      <c r="AD231" s="157">
        <f t="shared" si="145"/>
        <v>0</v>
      </c>
      <c r="AE231" s="157">
        <f t="shared" si="145"/>
        <v>0</v>
      </c>
      <c r="AF231" s="157">
        <f t="shared" si="145"/>
        <v>0</v>
      </c>
      <c r="AG231" s="157">
        <f t="shared" si="145"/>
        <v>0</v>
      </c>
      <c r="AH231" s="157">
        <f t="shared" si="145"/>
        <v>0</v>
      </c>
      <c r="AI231" s="157">
        <f t="shared" si="145"/>
        <v>0</v>
      </c>
      <c r="AJ231" s="157">
        <f t="shared" si="145"/>
        <v>0</v>
      </c>
    </row>
    <row r="232" spans="1:36" s="188" customFormat="1" ht="16.5" x14ac:dyDescent="0.25">
      <c r="A232" s="160">
        <f t="shared" si="138"/>
        <v>3.0699999999999985</v>
      </c>
      <c r="B232" s="161">
        <f t="shared" si="93"/>
        <v>184</v>
      </c>
      <c r="C232" s="316" t="s">
        <v>637</v>
      </c>
      <c r="D232" s="164" t="s">
        <v>364</v>
      </c>
      <c r="E232" s="157">
        <f t="shared" si="139"/>
        <v>0</v>
      </c>
      <c r="F232" s="246"/>
      <c r="G232" s="160">
        <f>+G$16</f>
        <v>0</v>
      </c>
      <c r="H232" s="160">
        <f t="shared" ref="H232:AJ232" si="146">+H$16</f>
        <v>0</v>
      </c>
      <c r="I232" s="160">
        <f t="shared" si="146"/>
        <v>0</v>
      </c>
      <c r="J232" s="160">
        <f t="shared" si="146"/>
        <v>0</v>
      </c>
      <c r="K232" s="160">
        <f t="shared" si="146"/>
        <v>0</v>
      </c>
      <c r="L232" s="160">
        <f t="shared" si="146"/>
        <v>0</v>
      </c>
      <c r="M232" s="160">
        <f t="shared" si="146"/>
        <v>0</v>
      </c>
      <c r="N232" s="160">
        <f t="shared" si="146"/>
        <v>0</v>
      </c>
      <c r="O232" s="160">
        <f t="shared" si="146"/>
        <v>0</v>
      </c>
      <c r="P232" s="160">
        <f t="shared" si="146"/>
        <v>0</v>
      </c>
      <c r="Q232" s="160">
        <f t="shared" si="146"/>
        <v>0</v>
      </c>
      <c r="R232" s="160">
        <f t="shared" si="146"/>
        <v>0</v>
      </c>
      <c r="S232" s="160">
        <f t="shared" si="146"/>
        <v>0</v>
      </c>
      <c r="T232" s="160">
        <f t="shared" si="146"/>
        <v>0</v>
      </c>
      <c r="U232" s="160">
        <f t="shared" si="146"/>
        <v>0</v>
      </c>
      <c r="V232" s="160">
        <f t="shared" si="146"/>
        <v>0</v>
      </c>
      <c r="W232" s="160">
        <f t="shared" si="146"/>
        <v>0</v>
      </c>
      <c r="X232" s="160">
        <f t="shared" si="146"/>
        <v>0</v>
      </c>
      <c r="Y232" s="160">
        <f t="shared" si="146"/>
        <v>0</v>
      </c>
      <c r="Z232" s="160">
        <f t="shared" si="146"/>
        <v>0</v>
      </c>
      <c r="AA232" s="160">
        <f t="shared" si="146"/>
        <v>0</v>
      </c>
      <c r="AB232" s="160">
        <f t="shared" si="146"/>
        <v>0</v>
      </c>
      <c r="AC232" s="160">
        <f t="shared" si="146"/>
        <v>0</v>
      </c>
      <c r="AD232" s="160">
        <f t="shared" si="146"/>
        <v>0</v>
      </c>
      <c r="AE232" s="160">
        <f t="shared" si="146"/>
        <v>0</v>
      </c>
      <c r="AF232" s="160">
        <f t="shared" si="146"/>
        <v>0</v>
      </c>
      <c r="AG232" s="160">
        <f t="shared" si="146"/>
        <v>0</v>
      </c>
      <c r="AH232" s="160">
        <f t="shared" si="146"/>
        <v>0</v>
      </c>
      <c r="AI232" s="160">
        <f t="shared" si="146"/>
        <v>0</v>
      </c>
      <c r="AJ232" s="160">
        <f t="shared" si="146"/>
        <v>0</v>
      </c>
    </row>
    <row r="233" spans="1:36" s="188" customFormat="1" ht="16.5" x14ac:dyDescent="0.25">
      <c r="A233" s="160">
        <f t="shared" si="138"/>
        <v>3.0799999999999983</v>
      </c>
      <c r="B233" s="161">
        <f t="shared" si="93"/>
        <v>185</v>
      </c>
      <c r="C233" s="316" t="s">
        <v>638</v>
      </c>
      <c r="D233" s="164" t="s">
        <v>364</v>
      </c>
      <c r="E233" s="157">
        <f t="shared" si="139"/>
        <v>0</v>
      </c>
      <c r="F233" s="246"/>
      <c r="G233" s="160">
        <f>+G$18</f>
        <v>0</v>
      </c>
      <c r="H233" s="160">
        <f t="shared" ref="H233:AJ233" si="147">+H$18</f>
        <v>0</v>
      </c>
      <c r="I233" s="160">
        <f t="shared" si="147"/>
        <v>0</v>
      </c>
      <c r="J233" s="160">
        <f t="shared" si="147"/>
        <v>0</v>
      </c>
      <c r="K233" s="160">
        <f t="shared" si="147"/>
        <v>0</v>
      </c>
      <c r="L233" s="160">
        <f t="shared" si="147"/>
        <v>0</v>
      </c>
      <c r="M233" s="160">
        <f t="shared" si="147"/>
        <v>0</v>
      </c>
      <c r="N233" s="160">
        <f t="shared" si="147"/>
        <v>0</v>
      </c>
      <c r="O233" s="160">
        <f t="shared" si="147"/>
        <v>0</v>
      </c>
      <c r="P233" s="160">
        <f t="shared" si="147"/>
        <v>0</v>
      </c>
      <c r="Q233" s="160">
        <f t="shared" si="147"/>
        <v>0</v>
      </c>
      <c r="R233" s="160">
        <f t="shared" si="147"/>
        <v>0</v>
      </c>
      <c r="S233" s="160">
        <f t="shared" si="147"/>
        <v>0</v>
      </c>
      <c r="T233" s="160">
        <f t="shared" si="147"/>
        <v>0</v>
      </c>
      <c r="U233" s="160">
        <f t="shared" si="147"/>
        <v>0</v>
      </c>
      <c r="V233" s="160">
        <f t="shared" si="147"/>
        <v>0</v>
      </c>
      <c r="W233" s="160">
        <f t="shared" si="147"/>
        <v>0</v>
      </c>
      <c r="X233" s="160">
        <f t="shared" si="147"/>
        <v>0</v>
      </c>
      <c r="Y233" s="160">
        <f t="shared" si="147"/>
        <v>0</v>
      </c>
      <c r="Z233" s="160">
        <f t="shared" si="147"/>
        <v>0</v>
      </c>
      <c r="AA233" s="160">
        <f t="shared" si="147"/>
        <v>0</v>
      </c>
      <c r="AB233" s="160">
        <f t="shared" si="147"/>
        <v>0</v>
      </c>
      <c r="AC233" s="160">
        <f t="shared" si="147"/>
        <v>0</v>
      </c>
      <c r="AD233" s="160">
        <f t="shared" si="147"/>
        <v>0</v>
      </c>
      <c r="AE233" s="160">
        <f t="shared" si="147"/>
        <v>0</v>
      </c>
      <c r="AF233" s="160">
        <f t="shared" si="147"/>
        <v>0</v>
      </c>
      <c r="AG233" s="160">
        <f t="shared" si="147"/>
        <v>0</v>
      </c>
      <c r="AH233" s="160">
        <f t="shared" si="147"/>
        <v>0</v>
      </c>
      <c r="AI233" s="160">
        <f t="shared" si="147"/>
        <v>0</v>
      </c>
      <c r="AJ233" s="160">
        <f t="shared" si="147"/>
        <v>0</v>
      </c>
    </row>
    <row r="234" spans="1:36" ht="16.5" x14ac:dyDescent="0.25">
      <c r="A234" s="157"/>
      <c r="B234" s="153">
        <f t="shared" si="93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93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93"/>
        <v>188</v>
      </c>
      <c r="C236" s="155" t="s">
        <v>505</v>
      </c>
      <c r="D236" s="156" t="s">
        <v>410</v>
      </c>
      <c r="E236" s="157">
        <f t="shared" ref="E236:E252" si="148">+SUM(G236:AJ236)</f>
        <v>1</v>
      </c>
      <c r="F236" s="249"/>
      <c r="G236" s="157">
        <f t="shared" ref="G236:P245" si="149">+HLOOKUP(G$3,ARMADO_RP,$B236,0)+HLOOKUP(G$4,ARMADO_RP,$B236,0)</f>
        <v>0</v>
      </c>
      <c r="H236" s="157">
        <f t="shared" si="149"/>
        <v>0</v>
      </c>
      <c r="I236" s="157">
        <f t="shared" si="149"/>
        <v>0</v>
      </c>
      <c r="J236" s="157">
        <f t="shared" si="149"/>
        <v>0</v>
      </c>
      <c r="K236" s="157">
        <f t="shared" si="149"/>
        <v>0</v>
      </c>
      <c r="L236" s="157">
        <f t="shared" si="149"/>
        <v>0</v>
      </c>
      <c r="M236" s="157">
        <f t="shared" si="149"/>
        <v>1</v>
      </c>
      <c r="N236" s="157">
        <f t="shared" si="149"/>
        <v>0</v>
      </c>
      <c r="O236" s="157">
        <f t="shared" si="149"/>
        <v>0</v>
      </c>
      <c r="P236" s="157">
        <f t="shared" si="149"/>
        <v>0</v>
      </c>
      <c r="Q236" s="157">
        <f t="shared" ref="Q236:Z245" si="150">+HLOOKUP(Q$3,ARMADO_RP,$B236,0)+HLOOKUP(Q$4,ARMADO_RP,$B236,0)</f>
        <v>0</v>
      </c>
      <c r="R236" s="157">
        <f t="shared" si="150"/>
        <v>0</v>
      </c>
      <c r="S236" s="157">
        <f t="shared" si="150"/>
        <v>0</v>
      </c>
      <c r="T236" s="157">
        <f t="shared" si="150"/>
        <v>0</v>
      </c>
      <c r="U236" s="157">
        <f t="shared" si="150"/>
        <v>0</v>
      </c>
      <c r="V236" s="157">
        <f t="shared" si="150"/>
        <v>0</v>
      </c>
      <c r="W236" s="157">
        <f t="shared" si="150"/>
        <v>0</v>
      </c>
      <c r="X236" s="157">
        <f t="shared" si="150"/>
        <v>0</v>
      </c>
      <c r="Y236" s="157">
        <f t="shared" si="150"/>
        <v>0</v>
      </c>
      <c r="Z236" s="157">
        <f t="shared" si="150"/>
        <v>0</v>
      </c>
      <c r="AA236" s="157">
        <f t="shared" ref="AA236:AJ245" si="151">+HLOOKUP(AA$3,ARMADO_RP,$B236,0)+HLOOKUP(AA$4,ARMADO_RP,$B236,0)</f>
        <v>0</v>
      </c>
      <c r="AB236" s="157">
        <f t="shared" si="151"/>
        <v>0</v>
      </c>
      <c r="AC236" s="157">
        <f t="shared" si="151"/>
        <v>0</v>
      </c>
      <c r="AD236" s="157">
        <f t="shared" si="151"/>
        <v>0</v>
      </c>
      <c r="AE236" s="157">
        <f t="shared" si="151"/>
        <v>0</v>
      </c>
      <c r="AF236" s="157">
        <f t="shared" si="151"/>
        <v>0</v>
      </c>
      <c r="AG236" s="157">
        <f t="shared" si="151"/>
        <v>0</v>
      </c>
      <c r="AH236" s="157">
        <f t="shared" si="151"/>
        <v>0</v>
      </c>
      <c r="AI236" s="157">
        <f t="shared" si="151"/>
        <v>0</v>
      </c>
      <c r="AJ236" s="157">
        <f t="shared" si="151"/>
        <v>0</v>
      </c>
    </row>
    <row r="237" spans="1:36" ht="16.5" x14ac:dyDescent="0.25">
      <c r="A237" s="157">
        <f t="shared" ref="A237:A252" si="152">+A236+0.01</f>
        <v>4.0199999999999996</v>
      </c>
      <c r="B237" s="153">
        <f t="shared" si="93"/>
        <v>189</v>
      </c>
      <c r="C237" s="155" t="s">
        <v>506</v>
      </c>
      <c r="D237" s="156" t="s">
        <v>410</v>
      </c>
      <c r="E237" s="157">
        <f t="shared" si="148"/>
        <v>2</v>
      </c>
      <c r="F237" s="249"/>
      <c r="G237" s="157">
        <f t="shared" si="149"/>
        <v>0</v>
      </c>
      <c r="H237" s="157">
        <f t="shared" si="149"/>
        <v>1</v>
      </c>
      <c r="I237" s="157">
        <f t="shared" si="149"/>
        <v>0</v>
      </c>
      <c r="J237" s="157">
        <f t="shared" si="149"/>
        <v>1</v>
      </c>
      <c r="K237" s="157">
        <f t="shared" si="149"/>
        <v>0</v>
      </c>
      <c r="L237" s="157">
        <f t="shared" si="149"/>
        <v>0</v>
      </c>
      <c r="M237" s="157">
        <f t="shared" si="149"/>
        <v>0</v>
      </c>
      <c r="N237" s="157">
        <f t="shared" si="149"/>
        <v>0</v>
      </c>
      <c r="O237" s="157">
        <f t="shared" si="149"/>
        <v>0</v>
      </c>
      <c r="P237" s="157">
        <f t="shared" si="149"/>
        <v>0</v>
      </c>
      <c r="Q237" s="157">
        <f t="shared" si="150"/>
        <v>0</v>
      </c>
      <c r="R237" s="157">
        <f t="shared" si="150"/>
        <v>0</v>
      </c>
      <c r="S237" s="157">
        <f t="shared" si="150"/>
        <v>0</v>
      </c>
      <c r="T237" s="157">
        <f t="shared" si="150"/>
        <v>0</v>
      </c>
      <c r="U237" s="157">
        <f t="shared" si="150"/>
        <v>0</v>
      </c>
      <c r="V237" s="157">
        <f t="shared" si="150"/>
        <v>0</v>
      </c>
      <c r="W237" s="157">
        <f t="shared" si="150"/>
        <v>0</v>
      </c>
      <c r="X237" s="157">
        <f t="shared" si="150"/>
        <v>0</v>
      </c>
      <c r="Y237" s="157">
        <f t="shared" si="150"/>
        <v>0</v>
      </c>
      <c r="Z237" s="157">
        <f t="shared" si="150"/>
        <v>0</v>
      </c>
      <c r="AA237" s="157">
        <f t="shared" si="151"/>
        <v>0</v>
      </c>
      <c r="AB237" s="157">
        <f t="shared" si="151"/>
        <v>0</v>
      </c>
      <c r="AC237" s="157">
        <f t="shared" si="151"/>
        <v>0</v>
      </c>
      <c r="AD237" s="157">
        <f t="shared" si="151"/>
        <v>0</v>
      </c>
      <c r="AE237" s="157">
        <f t="shared" si="151"/>
        <v>0</v>
      </c>
      <c r="AF237" s="157">
        <f t="shared" si="151"/>
        <v>0</v>
      </c>
      <c r="AG237" s="157">
        <f t="shared" si="151"/>
        <v>0</v>
      </c>
      <c r="AH237" s="157">
        <f t="shared" si="151"/>
        <v>0</v>
      </c>
      <c r="AI237" s="157">
        <f t="shared" si="151"/>
        <v>0</v>
      </c>
      <c r="AJ237" s="157">
        <f t="shared" si="151"/>
        <v>0</v>
      </c>
    </row>
    <row r="238" spans="1:36" ht="16.5" x14ac:dyDescent="0.25">
      <c r="A238" s="157">
        <f t="shared" si="152"/>
        <v>4.0299999999999994</v>
      </c>
      <c r="B238" s="153">
        <f t="shared" si="93"/>
        <v>190</v>
      </c>
      <c r="C238" s="155" t="s">
        <v>507</v>
      </c>
      <c r="D238" s="156" t="s">
        <v>410</v>
      </c>
      <c r="E238" s="157">
        <f t="shared" si="148"/>
        <v>0</v>
      </c>
      <c r="F238" s="249"/>
      <c r="G238" s="157">
        <f t="shared" si="149"/>
        <v>0</v>
      </c>
      <c r="H238" s="157">
        <f t="shared" si="149"/>
        <v>0</v>
      </c>
      <c r="I238" s="157">
        <f t="shared" si="149"/>
        <v>0</v>
      </c>
      <c r="J238" s="157">
        <f t="shared" si="149"/>
        <v>0</v>
      </c>
      <c r="K238" s="157">
        <f t="shared" si="149"/>
        <v>0</v>
      </c>
      <c r="L238" s="157">
        <f t="shared" si="149"/>
        <v>0</v>
      </c>
      <c r="M238" s="157">
        <f t="shared" si="149"/>
        <v>0</v>
      </c>
      <c r="N238" s="157">
        <f t="shared" si="149"/>
        <v>0</v>
      </c>
      <c r="O238" s="157">
        <f t="shared" si="149"/>
        <v>0</v>
      </c>
      <c r="P238" s="157">
        <f t="shared" si="149"/>
        <v>0</v>
      </c>
      <c r="Q238" s="157">
        <f t="shared" si="150"/>
        <v>0</v>
      </c>
      <c r="R238" s="157">
        <f t="shared" si="150"/>
        <v>0</v>
      </c>
      <c r="S238" s="157">
        <f t="shared" si="150"/>
        <v>0</v>
      </c>
      <c r="T238" s="157">
        <f t="shared" si="150"/>
        <v>0</v>
      </c>
      <c r="U238" s="157">
        <f t="shared" si="150"/>
        <v>0</v>
      </c>
      <c r="V238" s="157">
        <f t="shared" si="150"/>
        <v>0</v>
      </c>
      <c r="W238" s="157">
        <f t="shared" si="150"/>
        <v>0</v>
      </c>
      <c r="X238" s="157">
        <f t="shared" si="150"/>
        <v>0</v>
      </c>
      <c r="Y238" s="157">
        <f t="shared" si="150"/>
        <v>0</v>
      </c>
      <c r="Z238" s="157">
        <f t="shared" si="150"/>
        <v>0</v>
      </c>
      <c r="AA238" s="157">
        <f t="shared" si="151"/>
        <v>0</v>
      </c>
      <c r="AB238" s="157">
        <f t="shared" si="151"/>
        <v>0</v>
      </c>
      <c r="AC238" s="157">
        <f t="shared" si="151"/>
        <v>0</v>
      </c>
      <c r="AD238" s="157">
        <f t="shared" si="151"/>
        <v>0</v>
      </c>
      <c r="AE238" s="157">
        <f t="shared" si="151"/>
        <v>0</v>
      </c>
      <c r="AF238" s="157">
        <f t="shared" si="151"/>
        <v>0</v>
      </c>
      <c r="AG238" s="157">
        <f t="shared" si="151"/>
        <v>0</v>
      </c>
      <c r="AH238" s="157">
        <f t="shared" si="151"/>
        <v>0</v>
      </c>
      <c r="AI238" s="157">
        <f t="shared" si="151"/>
        <v>0</v>
      </c>
      <c r="AJ238" s="157">
        <f t="shared" si="151"/>
        <v>0</v>
      </c>
    </row>
    <row r="239" spans="1:36" ht="16.5" x14ac:dyDescent="0.25">
      <c r="A239" s="157">
        <f t="shared" si="152"/>
        <v>4.0399999999999991</v>
      </c>
      <c r="B239" s="153">
        <f t="shared" si="93"/>
        <v>191</v>
      </c>
      <c r="C239" s="155" t="s">
        <v>508</v>
      </c>
      <c r="D239" s="156" t="s">
        <v>410</v>
      </c>
      <c r="E239" s="157">
        <f t="shared" si="148"/>
        <v>1</v>
      </c>
      <c r="F239" s="249"/>
      <c r="G239" s="157">
        <f t="shared" si="149"/>
        <v>1</v>
      </c>
      <c r="H239" s="157">
        <f t="shared" si="149"/>
        <v>0</v>
      </c>
      <c r="I239" s="157">
        <f t="shared" si="149"/>
        <v>0</v>
      </c>
      <c r="J239" s="157">
        <f t="shared" si="149"/>
        <v>0</v>
      </c>
      <c r="K239" s="157">
        <f t="shared" si="149"/>
        <v>0</v>
      </c>
      <c r="L239" s="157">
        <f t="shared" si="149"/>
        <v>0</v>
      </c>
      <c r="M239" s="157">
        <f t="shared" si="149"/>
        <v>0</v>
      </c>
      <c r="N239" s="157">
        <f t="shared" si="149"/>
        <v>0</v>
      </c>
      <c r="O239" s="157">
        <f t="shared" si="149"/>
        <v>0</v>
      </c>
      <c r="P239" s="157">
        <f t="shared" si="149"/>
        <v>0</v>
      </c>
      <c r="Q239" s="157">
        <f t="shared" si="150"/>
        <v>0</v>
      </c>
      <c r="R239" s="157">
        <f t="shared" si="150"/>
        <v>0</v>
      </c>
      <c r="S239" s="157">
        <f t="shared" si="150"/>
        <v>0</v>
      </c>
      <c r="T239" s="157">
        <f t="shared" si="150"/>
        <v>0</v>
      </c>
      <c r="U239" s="157">
        <f t="shared" si="150"/>
        <v>0</v>
      </c>
      <c r="V239" s="157">
        <f t="shared" si="150"/>
        <v>0</v>
      </c>
      <c r="W239" s="157">
        <f t="shared" si="150"/>
        <v>0</v>
      </c>
      <c r="X239" s="157">
        <f t="shared" si="150"/>
        <v>0</v>
      </c>
      <c r="Y239" s="157">
        <f t="shared" si="150"/>
        <v>0</v>
      </c>
      <c r="Z239" s="157">
        <f t="shared" si="150"/>
        <v>0</v>
      </c>
      <c r="AA239" s="157">
        <f t="shared" si="151"/>
        <v>0</v>
      </c>
      <c r="AB239" s="157">
        <f t="shared" si="151"/>
        <v>0</v>
      </c>
      <c r="AC239" s="157">
        <f t="shared" si="151"/>
        <v>0</v>
      </c>
      <c r="AD239" s="157">
        <f t="shared" si="151"/>
        <v>0</v>
      </c>
      <c r="AE239" s="157">
        <f t="shared" si="151"/>
        <v>0</v>
      </c>
      <c r="AF239" s="157">
        <f t="shared" si="151"/>
        <v>0</v>
      </c>
      <c r="AG239" s="157">
        <f t="shared" si="151"/>
        <v>0</v>
      </c>
      <c r="AH239" s="157">
        <f t="shared" si="151"/>
        <v>0</v>
      </c>
      <c r="AI239" s="157">
        <f t="shared" si="151"/>
        <v>0</v>
      </c>
      <c r="AJ239" s="157">
        <f t="shared" si="151"/>
        <v>0</v>
      </c>
    </row>
    <row r="240" spans="1:36" ht="16.5" x14ac:dyDescent="0.25">
      <c r="A240" s="157">
        <f t="shared" si="152"/>
        <v>4.0499999999999989</v>
      </c>
      <c r="B240" s="153">
        <f t="shared" si="93"/>
        <v>192</v>
      </c>
      <c r="C240" s="155" t="s">
        <v>509</v>
      </c>
      <c r="D240" s="156" t="s">
        <v>410</v>
      </c>
      <c r="E240" s="157">
        <f t="shared" si="148"/>
        <v>0</v>
      </c>
      <c r="F240" s="249"/>
      <c r="G240" s="157">
        <f t="shared" si="149"/>
        <v>0</v>
      </c>
      <c r="H240" s="157">
        <f t="shared" si="149"/>
        <v>0</v>
      </c>
      <c r="I240" s="157">
        <f t="shared" si="149"/>
        <v>0</v>
      </c>
      <c r="J240" s="157">
        <f t="shared" si="149"/>
        <v>0</v>
      </c>
      <c r="K240" s="157">
        <f t="shared" si="149"/>
        <v>0</v>
      </c>
      <c r="L240" s="157">
        <f t="shared" si="149"/>
        <v>0</v>
      </c>
      <c r="M240" s="157">
        <f t="shared" si="149"/>
        <v>0</v>
      </c>
      <c r="N240" s="157">
        <f t="shared" si="149"/>
        <v>0</v>
      </c>
      <c r="O240" s="157">
        <f t="shared" si="149"/>
        <v>0</v>
      </c>
      <c r="P240" s="157">
        <f t="shared" si="149"/>
        <v>0</v>
      </c>
      <c r="Q240" s="157">
        <f t="shared" si="150"/>
        <v>0</v>
      </c>
      <c r="R240" s="157">
        <f t="shared" si="150"/>
        <v>0</v>
      </c>
      <c r="S240" s="157">
        <f t="shared" si="150"/>
        <v>0</v>
      </c>
      <c r="T240" s="157">
        <f t="shared" si="150"/>
        <v>0</v>
      </c>
      <c r="U240" s="157">
        <f t="shared" si="150"/>
        <v>0</v>
      </c>
      <c r="V240" s="157">
        <f t="shared" si="150"/>
        <v>0</v>
      </c>
      <c r="W240" s="157">
        <f t="shared" si="150"/>
        <v>0</v>
      </c>
      <c r="X240" s="157">
        <f t="shared" si="150"/>
        <v>0</v>
      </c>
      <c r="Y240" s="157">
        <f t="shared" si="150"/>
        <v>0</v>
      </c>
      <c r="Z240" s="157">
        <f t="shared" si="150"/>
        <v>0</v>
      </c>
      <c r="AA240" s="157">
        <f t="shared" si="151"/>
        <v>0</v>
      </c>
      <c r="AB240" s="157">
        <f t="shared" si="151"/>
        <v>0</v>
      </c>
      <c r="AC240" s="157">
        <f t="shared" si="151"/>
        <v>0</v>
      </c>
      <c r="AD240" s="157">
        <f t="shared" si="151"/>
        <v>0</v>
      </c>
      <c r="AE240" s="157">
        <f t="shared" si="151"/>
        <v>0</v>
      </c>
      <c r="AF240" s="157">
        <f t="shared" si="151"/>
        <v>0</v>
      </c>
      <c r="AG240" s="157">
        <f t="shared" si="151"/>
        <v>0</v>
      </c>
      <c r="AH240" s="157">
        <f t="shared" si="151"/>
        <v>0</v>
      </c>
      <c r="AI240" s="157">
        <f t="shared" si="151"/>
        <v>0</v>
      </c>
      <c r="AJ240" s="157">
        <f t="shared" si="151"/>
        <v>0</v>
      </c>
    </row>
    <row r="241" spans="1:36" ht="16.5" x14ac:dyDescent="0.25">
      <c r="A241" s="157">
        <f t="shared" si="152"/>
        <v>4.0599999999999987</v>
      </c>
      <c r="B241" s="153">
        <f t="shared" si="93"/>
        <v>193</v>
      </c>
      <c r="C241" s="155" t="s">
        <v>510</v>
      </c>
      <c r="D241" s="156" t="s">
        <v>410</v>
      </c>
      <c r="E241" s="157">
        <f t="shared" si="148"/>
        <v>0</v>
      </c>
      <c r="F241" s="249"/>
      <c r="G241" s="157">
        <f t="shared" si="149"/>
        <v>0</v>
      </c>
      <c r="H241" s="157">
        <f t="shared" si="149"/>
        <v>0</v>
      </c>
      <c r="I241" s="157">
        <f t="shared" si="149"/>
        <v>0</v>
      </c>
      <c r="J241" s="157">
        <f t="shared" si="149"/>
        <v>0</v>
      </c>
      <c r="K241" s="157">
        <f t="shared" si="149"/>
        <v>0</v>
      </c>
      <c r="L241" s="157">
        <f t="shared" si="149"/>
        <v>0</v>
      </c>
      <c r="M241" s="157">
        <f t="shared" si="149"/>
        <v>0</v>
      </c>
      <c r="N241" s="157">
        <f t="shared" si="149"/>
        <v>0</v>
      </c>
      <c r="O241" s="157">
        <f t="shared" si="149"/>
        <v>0</v>
      </c>
      <c r="P241" s="157">
        <f t="shared" si="149"/>
        <v>0</v>
      </c>
      <c r="Q241" s="157">
        <f t="shared" si="150"/>
        <v>0</v>
      </c>
      <c r="R241" s="157">
        <f t="shared" si="150"/>
        <v>0</v>
      </c>
      <c r="S241" s="157">
        <f t="shared" si="150"/>
        <v>0</v>
      </c>
      <c r="T241" s="157">
        <f t="shared" si="150"/>
        <v>0</v>
      </c>
      <c r="U241" s="157">
        <f t="shared" si="150"/>
        <v>0</v>
      </c>
      <c r="V241" s="157">
        <f t="shared" si="150"/>
        <v>0</v>
      </c>
      <c r="W241" s="157">
        <f t="shared" si="150"/>
        <v>0</v>
      </c>
      <c r="X241" s="157">
        <f t="shared" si="150"/>
        <v>0</v>
      </c>
      <c r="Y241" s="157">
        <f t="shared" si="150"/>
        <v>0</v>
      </c>
      <c r="Z241" s="157">
        <f t="shared" si="150"/>
        <v>0</v>
      </c>
      <c r="AA241" s="157">
        <f t="shared" si="151"/>
        <v>0</v>
      </c>
      <c r="AB241" s="157">
        <f t="shared" si="151"/>
        <v>0</v>
      </c>
      <c r="AC241" s="157">
        <f t="shared" si="151"/>
        <v>0</v>
      </c>
      <c r="AD241" s="157">
        <f t="shared" si="151"/>
        <v>0</v>
      </c>
      <c r="AE241" s="157">
        <f t="shared" si="151"/>
        <v>0</v>
      </c>
      <c r="AF241" s="157">
        <f t="shared" si="151"/>
        <v>0</v>
      </c>
      <c r="AG241" s="157">
        <f t="shared" si="151"/>
        <v>0</v>
      </c>
      <c r="AH241" s="157">
        <f t="shared" si="151"/>
        <v>0</v>
      </c>
      <c r="AI241" s="157">
        <f t="shared" si="151"/>
        <v>0</v>
      </c>
      <c r="AJ241" s="157">
        <f t="shared" si="151"/>
        <v>0</v>
      </c>
    </row>
    <row r="242" spans="1:36" ht="16.5" x14ac:dyDescent="0.25">
      <c r="A242" s="157">
        <f t="shared" si="152"/>
        <v>4.0699999999999985</v>
      </c>
      <c r="B242" s="153">
        <f t="shared" si="93"/>
        <v>194</v>
      </c>
      <c r="C242" s="155" t="s">
        <v>511</v>
      </c>
      <c r="D242" s="156" t="s">
        <v>410</v>
      </c>
      <c r="E242" s="157">
        <f t="shared" si="148"/>
        <v>0</v>
      </c>
      <c r="F242" s="249"/>
      <c r="G242" s="157">
        <f t="shared" si="149"/>
        <v>0</v>
      </c>
      <c r="H242" s="157">
        <f t="shared" si="149"/>
        <v>0</v>
      </c>
      <c r="I242" s="157">
        <f t="shared" si="149"/>
        <v>0</v>
      </c>
      <c r="J242" s="157">
        <f t="shared" si="149"/>
        <v>0</v>
      </c>
      <c r="K242" s="157">
        <f t="shared" si="149"/>
        <v>0</v>
      </c>
      <c r="L242" s="157">
        <f t="shared" si="149"/>
        <v>0</v>
      </c>
      <c r="M242" s="157">
        <f t="shared" si="149"/>
        <v>0</v>
      </c>
      <c r="N242" s="157">
        <f t="shared" si="149"/>
        <v>0</v>
      </c>
      <c r="O242" s="157">
        <f t="shared" si="149"/>
        <v>0</v>
      </c>
      <c r="P242" s="157">
        <f t="shared" si="149"/>
        <v>0</v>
      </c>
      <c r="Q242" s="157">
        <f t="shared" si="150"/>
        <v>0</v>
      </c>
      <c r="R242" s="157">
        <f t="shared" si="150"/>
        <v>0</v>
      </c>
      <c r="S242" s="157">
        <f t="shared" si="150"/>
        <v>0</v>
      </c>
      <c r="T242" s="157">
        <f t="shared" si="150"/>
        <v>0</v>
      </c>
      <c r="U242" s="157">
        <f t="shared" si="150"/>
        <v>0</v>
      </c>
      <c r="V242" s="157">
        <f t="shared" si="150"/>
        <v>0</v>
      </c>
      <c r="W242" s="157">
        <f t="shared" si="150"/>
        <v>0</v>
      </c>
      <c r="X242" s="157">
        <f t="shared" si="150"/>
        <v>0</v>
      </c>
      <c r="Y242" s="157">
        <f t="shared" si="150"/>
        <v>0</v>
      </c>
      <c r="Z242" s="157">
        <f t="shared" si="150"/>
        <v>0</v>
      </c>
      <c r="AA242" s="157">
        <f t="shared" si="151"/>
        <v>0</v>
      </c>
      <c r="AB242" s="157">
        <f t="shared" si="151"/>
        <v>0</v>
      </c>
      <c r="AC242" s="157">
        <f t="shared" si="151"/>
        <v>0</v>
      </c>
      <c r="AD242" s="157">
        <f t="shared" si="151"/>
        <v>0</v>
      </c>
      <c r="AE242" s="157">
        <f t="shared" si="151"/>
        <v>0</v>
      </c>
      <c r="AF242" s="157">
        <f t="shared" si="151"/>
        <v>0</v>
      </c>
      <c r="AG242" s="157">
        <f t="shared" si="151"/>
        <v>0</v>
      </c>
      <c r="AH242" s="157">
        <f t="shared" si="151"/>
        <v>0</v>
      </c>
      <c r="AI242" s="157">
        <f t="shared" si="151"/>
        <v>0</v>
      </c>
      <c r="AJ242" s="157">
        <f t="shared" si="151"/>
        <v>0</v>
      </c>
    </row>
    <row r="243" spans="1:36" ht="16.5" x14ac:dyDescent="0.25">
      <c r="A243" s="157">
        <f t="shared" si="152"/>
        <v>4.0799999999999983</v>
      </c>
      <c r="B243" s="153">
        <f t="shared" ref="B243:B269" si="153">+B242+1</f>
        <v>195</v>
      </c>
      <c r="C243" s="155" t="s">
        <v>512</v>
      </c>
      <c r="D243" s="156" t="s">
        <v>410</v>
      </c>
      <c r="E243" s="157">
        <f t="shared" si="148"/>
        <v>0</v>
      </c>
      <c r="F243" s="249"/>
      <c r="G243" s="157">
        <f t="shared" si="149"/>
        <v>0</v>
      </c>
      <c r="H243" s="157">
        <f t="shared" si="149"/>
        <v>0</v>
      </c>
      <c r="I243" s="157">
        <f t="shared" si="149"/>
        <v>0</v>
      </c>
      <c r="J243" s="157">
        <f t="shared" si="149"/>
        <v>0</v>
      </c>
      <c r="K243" s="157">
        <f t="shared" si="149"/>
        <v>0</v>
      </c>
      <c r="L243" s="157">
        <f t="shared" si="149"/>
        <v>0</v>
      </c>
      <c r="M243" s="157">
        <f t="shared" si="149"/>
        <v>0</v>
      </c>
      <c r="N243" s="157">
        <f t="shared" si="149"/>
        <v>0</v>
      </c>
      <c r="O243" s="157">
        <f t="shared" si="149"/>
        <v>0</v>
      </c>
      <c r="P243" s="157">
        <f t="shared" si="149"/>
        <v>0</v>
      </c>
      <c r="Q243" s="157">
        <f t="shared" si="150"/>
        <v>0</v>
      </c>
      <c r="R243" s="157">
        <f t="shared" si="150"/>
        <v>0</v>
      </c>
      <c r="S243" s="157">
        <f t="shared" si="150"/>
        <v>0</v>
      </c>
      <c r="T243" s="157">
        <f t="shared" si="150"/>
        <v>0</v>
      </c>
      <c r="U243" s="157">
        <f t="shared" si="150"/>
        <v>0</v>
      </c>
      <c r="V243" s="157">
        <f t="shared" si="150"/>
        <v>0</v>
      </c>
      <c r="W243" s="157">
        <f t="shared" si="150"/>
        <v>0</v>
      </c>
      <c r="X243" s="157">
        <f t="shared" si="150"/>
        <v>0</v>
      </c>
      <c r="Y243" s="157">
        <f t="shared" si="150"/>
        <v>0</v>
      </c>
      <c r="Z243" s="157">
        <f t="shared" si="150"/>
        <v>0</v>
      </c>
      <c r="AA243" s="157">
        <f t="shared" si="151"/>
        <v>0</v>
      </c>
      <c r="AB243" s="157">
        <f t="shared" si="151"/>
        <v>0</v>
      </c>
      <c r="AC243" s="157">
        <f t="shared" si="151"/>
        <v>0</v>
      </c>
      <c r="AD243" s="157">
        <f t="shared" si="151"/>
        <v>0</v>
      </c>
      <c r="AE243" s="157">
        <f t="shared" si="151"/>
        <v>0</v>
      </c>
      <c r="AF243" s="157">
        <f t="shared" si="151"/>
        <v>0</v>
      </c>
      <c r="AG243" s="157">
        <f t="shared" si="151"/>
        <v>0</v>
      </c>
      <c r="AH243" s="157">
        <f t="shared" si="151"/>
        <v>0</v>
      </c>
      <c r="AI243" s="157">
        <f t="shared" si="151"/>
        <v>0</v>
      </c>
      <c r="AJ243" s="157">
        <f t="shared" si="151"/>
        <v>0</v>
      </c>
    </row>
    <row r="244" spans="1:36" ht="16.5" x14ac:dyDescent="0.25">
      <c r="A244" s="157">
        <f t="shared" si="152"/>
        <v>4.0899999999999981</v>
      </c>
      <c r="B244" s="153">
        <f t="shared" si="153"/>
        <v>196</v>
      </c>
      <c r="C244" s="155" t="s">
        <v>513</v>
      </c>
      <c r="D244" s="156" t="s">
        <v>410</v>
      </c>
      <c r="E244" s="157">
        <f t="shared" si="148"/>
        <v>1</v>
      </c>
      <c r="F244" s="249"/>
      <c r="G244" s="157">
        <f t="shared" si="149"/>
        <v>0</v>
      </c>
      <c r="H244" s="157">
        <f t="shared" si="149"/>
        <v>0</v>
      </c>
      <c r="I244" s="157">
        <f t="shared" si="149"/>
        <v>0</v>
      </c>
      <c r="J244" s="157">
        <f t="shared" si="149"/>
        <v>0</v>
      </c>
      <c r="K244" s="157">
        <f t="shared" si="149"/>
        <v>0</v>
      </c>
      <c r="L244" s="157">
        <f t="shared" si="149"/>
        <v>0</v>
      </c>
      <c r="M244" s="157">
        <f t="shared" si="149"/>
        <v>1</v>
      </c>
      <c r="N244" s="157">
        <f t="shared" si="149"/>
        <v>0</v>
      </c>
      <c r="O244" s="157">
        <f t="shared" si="149"/>
        <v>0</v>
      </c>
      <c r="P244" s="157">
        <f t="shared" si="149"/>
        <v>0</v>
      </c>
      <c r="Q244" s="157">
        <f t="shared" si="150"/>
        <v>0</v>
      </c>
      <c r="R244" s="157">
        <f t="shared" si="150"/>
        <v>0</v>
      </c>
      <c r="S244" s="157">
        <f t="shared" si="150"/>
        <v>0</v>
      </c>
      <c r="T244" s="157">
        <f t="shared" si="150"/>
        <v>0</v>
      </c>
      <c r="U244" s="157">
        <f t="shared" si="150"/>
        <v>0</v>
      </c>
      <c r="V244" s="157">
        <f t="shared" si="150"/>
        <v>0</v>
      </c>
      <c r="W244" s="157">
        <f t="shared" si="150"/>
        <v>0</v>
      </c>
      <c r="X244" s="157">
        <f t="shared" si="150"/>
        <v>0</v>
      </c>
      <c r="Y244" s="157">
        <f t="shared" si="150"/>
        <v>0</v>
      </c>
      <c r="Z244" s="157">
        <f t="shared" si="150"/>
        <v>0</v>
      </c>
      <c r="AA244" s="157">
        <f t="shared" si="151"/>
        <v>0</v>
      </c>
      <c r="AB244" s="157">
        <f t="shared" si="151"/>
        <v>0</v>
      </c>
      <c r="AC244" s="157">
        <f t="shared" si="151"/>
        <v>0</v>
      </c>
      <c r="AD244" s="157">
        <f t="shared" si="151"/>
        <v>0</v>
      </c>
      <c r="AE244" s="157">
        <f t="shared" si="151"/>
        <v>0</v>
      </c>
      <c r="AF244" s="157">
        <f t="shared" si="151"/>
        <v>0</v>
      </c>
      <c r="AG244" s="157">
        <f t="shared" si="151"/>
        <v>0</v>
      </c>
      <c r="AH244" s="157">
        <f t="shared" si="151"/>
        <v>0</v>
      </c>
      <c r="AI244" s="157">
        <f t="shared" si="151"/>
        <v>0</v>
      </c>
      <c r="AJ244" s="157">
        <f t="shared" si="151"/>
        <v>0</v>
      </c>
    </row>
    <row r="245" spans="1:36" ht="16.5" x14ac:dyDescent="0.25">
      <c r="A245" s="157">
        <f t="shared" si="152"/>
        <v>4.0999999999999979</v>
      </c>
      <c r="B245" s="153">
        <f t="shared" si="153"/>
        <v>197</v>
      </c>
      <c r="C245" s="155" t="s">
        <v>514</v>
      </c>
      <c r="D245" s="156" t="s">
        <v>410</v>
      </c>
      <c r="E245" s="157">
        <f t="shared" si="148"/>
        <v>0</v>
      </c>
      <c r="F245" s="249"/>
      <c r="G245" s="157">
        <f t="shared" si="149"/>
        <v>0</v>
      </c>
      <c r="H245" s="157">
        <f t="shared" si="149"/>
        <v>0</v>
      </c>
      <c r="I245" s="157">
        <f t="shared" si="149"/>
        <v>0</v>
      </c>
      <c r="J245" s="157">
        <f t="shared" si="149"/>
        <v>0</v>
      </c>
      <c r="K245" s="157">
        <f t="shared" si="149"/>
        <v>0</v>
      </c>
      <c r="L245" s="157">
        <f t="shared" si="149"/>
        <v>0</v>
      </c>
      <c r="M245" s="157">
        <f t="shared" si="149"/>
        <v>0</v>
      </c>
      <c r="N245" s="157">
        <f t="shared" si="149"/>
        <v>0</v>
      </c>
      <c r="O245" s="157">
        <f t="shared" si="149"/>
        <v>0</v>
      </c>
      <c r="P245" s="157">
        <f t="shared" si="149"/>
        <v>0</v>
      </c>
      <c r="Q245" s="157">
        <f t="shared" si="150"/>
        <v>0</v>
      </c>
      <c r="R245" s="157">
        <f t="shared" si="150"/>
        <v>0</v>
      </c>
      <c r="S245" s="157">
        <f t="shared" si="150"/>
        <v>0</v>
      </c>
      <c r="T245" s="157">
        <f t="shared" si="150"/>
        <v>0</v>
      </c>
      <c r="U245" s="157">
        <f t="shared" si="150"/>
        <v>0</v>
      </c>
      <c r="V245" s="157">
        <f t="shared" si="150"/>
        <v>0</v>
      </c>
      <c r="W245" s="157">
        <f t="shared" si="150"/>
        <v>0</v>
      </c>
      <c r="X245" s="157">
        <f t="shared" si="150"/>
        <v>0</v>
      </c>
      <c r="Y245" s="157">
        <f t="shared" si="150"/>
        <v>0</v>
      </c>
      <c r="Z245" s="157">
        <f t="shared" si="150"/>
        <v>0</v>
      </c>
      <c r="AA245" s="157">
        <f t="shared" si="151"/>
        <v>0</v>
      </c>
      <c r="AB245" s="157">
        <f t="shared" si="151"/>
        <v>0</v>
      </c>
      <c r="AC245" s="157">
        <f t="shared" si="151"/>
        <v>0</v>
      </c>
      <c r="AD245" s="157">
        <f t="shared" si="151"/>
        <v>0</v>
      </c>
      <c r="AE245" s="157">
        <f t="shared" si="151"/>
        <v>0</v>
      </c>
      <c r="AF245" s="157">
        <f t="shared" si="151"/>
        <v>0</v>
      </c>
      <c r="AG245" s="157">
        <f t="shared" si="151"/>
        <v>0</v>
      </c>
      <c r="AH245" s="157">
        <f t="shared" si="151"/>
        <v>0</v>
      </c>
      <c r="AI245" s="157">
        <f t="shared" si="151"/>
        <v>0</v>
      </c>
      <c r="AJ245" s="157">
        <f t="shared" si="151"/>
        <v>0</v>
      </c>
    </row>
    <row r="246" spans="1:36" s="188" customFormat="1" ht="16.5" x14ac:dyDescent="0.25">
      <c r="A246" s="160">
        <f t="shared" si="152"/>
        <v>4.1099999999999977</v>
      </c>
      <c r="B246" s="161">
        <f t="shared" si="153"/>
        <v>198</v>
      </c>
      <c r="C246" s="163" t="s">
        <v>536</v>
      </c>
      <c r="D246" s="164" t="s">
        <v>410</v>
      </c>
      <c r="E246" s="157">
        <f t="shared" si="148"/>
        <v>0</v>
      </c>
      <c r="F246" s="249"/>
      <c r="G246" s="160">
        <f t="shared" ref="G246:P252" si="154">+HLOOKUP(G$3,ARMADO_RP,$B246,0)+HLOOKUP(G$4,ARMADO_RP,$B246,0)</f>
        <v>0</v>
      </c>
      <c r="H246" s="160">
        <f t="shared" si="154"/>
        <v>0</v>
      </c>
      <c r="I246" s="160">
        <f t="shared" si="154"/>
        <v>0</v>
      </c>
      <c r="J246" s="160">
        <f t="shared" si="154"/>
        <v>0</v>
      </c>
      <c r="K246" s="160">
        <f t="shared" si="154"/>
        <v>0</v>
      </c>
      <c r="L246" s="160">
        <f t="shared" si="154"/>
        <v>0</v>
      </c>
      <c r="M246" s="160">
        <f t="shared" si="154"/>
        <v>0</v>
      </c>
      <c r="N246" s="160">
        <f t="shared" si="154"/>
        <v>0</v>
      </c>
      <c r="O246" s="160">
        <f t="shared" si="154"/>
        <v>0</v>
      </c>
      <c r="P246" s="160">
        <f t="shared" si="154"/>
        <v>0</v>
      </c>
      <c r="Q246" s="160">
        <f t="shared" ref="Q246:Z252" si="155">+HLOOKUP(Q$3,ARMADO_RP,$B246,0)+HLOOKUP(Q$4,ARMADO_RP,$B246,0)</f>
        <v>0</v>
      </c>
      <c r="R246" s="160">
        <f t="shared" si="155"/>
        <v>0</v>
      </c>
      <c r="S246" s="160">
        <f t="shared" si="155"/>
        <v>0</v>
      </c>
      <c r="T246" s="160">
        <f t="shared" si="155"/>
        <v>0</v>
      </c>
      <c r="U246" s="160">
        <f t="shared" si="155"/>
        <v>0</v>
      </c>
      <c r="V246" s="160">
        <f t="shared" si="155"/>
        <v>0</v>
      </c>
      <c r="W246" s="160">
        <f t="shared" si="155"/>
        <v>0</v>
      </c>
      <c r="X246" s="160">
        <f t="shared" si="155"/>
        <v>0</v>
      </c>
      <c r="Y246" s="160">
        <f t="shared" si="155"/>
        <v>0</v>
      </c>
      <c r="Z246" s="160">
        <f t="shared" si="155"/>
        <v>0</v>
      </c>
      <c r="AA246" s="160">
        <f t="shared" ref="AA246:AJ252" si="156">+HLOOKUP(AA$3,ARMADO_RP,$B246,0)+HLOOKUP(AA$4,ARMADO_RP,$B246,0)</f>
        <v>0</v>
      </c>
      <c r="AB246" s="160">
        <f t="shared" si="156"/>
        <v>0</v>
      </c>
      <c r="AC246" s="160">
        <f t="shared" si="156"/>
        <v>0</v>
      </c>
      <c r="AD246" s="160">
        <f t="shared" si="156"/>
        <v>0</v>
      </c>
      <c r="AE246" s="160">
        <f t="shared" si="156"/>
        <v>0</v>
      </c>
      <c r="AF246" s="160">
        <f t="shared" si="156"/>
        <v>0</v>
      </c>
      <c r="AG246" s="160">
        <f t="shared" si="156"/>
        <v>0</v>
      </c>
      <c r="AH246" s="160">
        <f t="shared" si="156"/>
        <v>0</v>
      </c>
      <c r="AI246" s="160">
        <f t="shared" si="156"/>
        <v>0</v>
      </c>
      <c r="AJ246" s="160">
        <f t="shared" si="156"/>
        <v>0</v>
      </c>
    </row>
    <row r="247" spans="1:36" s="188" customFormat="1" ht="16.5" x14ac:dyDescent="0.25">
      <c r="A247" s="160">
        <f t="shared" si="152"/>
        <v>4.1199999999999974</v>
      </c>
      <c r="B247" s="161">
        <f t="shared" si="153"/>
        <v>199</v>
      </c>
      <c r="C247" s="163" t="s">
        <v>537</v>
      </c>
      <c r="D247" s="164" t="s">
        <v>410</v>
      </c>
      <c r="E247" s="157">
        <f t="shared" si="148"/>
        <v>3</v>
      </c>
      <c r="F247" s="249"/>
      <c r="G247" s="160">
        <f t="shared" si="154"/>
        <v>0</v>
      </c>
      <c r="H247" s="160">
        <f t="shared" si="154"/>
        <v>0</v>
      </c>
      <c r="I247" s="160">
        <f t="shared" si="154"/>
        <v>1</v>
      </c>
      <c r="J247" s="160">
        <f t="shared" si="154"/>
        <v>0</v>
      </c>
      <c r="K247" s="160">
        <f t="shared" si="154"/>
        <v>1</v>
      </c>
      <c r="L247" s="160">
        <f t="shared" si="154"/>
        <v>1</v>
      </c>
      <c r="M247" s="160">
        <f t="shared" si="154"/>
        <v>0</v>
      </c>
      <c r="N247" s="160">
        <f t="shared" si="154"/>
        <v>0</v>
      </c>
      <c r="O247" s="160">
        <f t="shared" si="154"/>
        <v>0</v>
      </c>
      <c r="P247" s="160">
        <f t="shared" si="154"/>
        <v>0</v>
      </c>
      <c r="Q247" s="160">
        <f t="shared" si="155"/>
        <v>0</v>
      </c>
      <c r="R247" s="160">
        <f t="shared" si="155"/>
        <v>0</v>
      </c>
      <c r="S247" s="160">
        <f t="shared" si="155"/>
        <v>0</v>
      </c>
      <c r="T247" s="160">
        <f t="shared" si="155"/>
        <v>0</v>
      </c>
      <c r="U247" s="160">
        <f t="shared" si="155"/>
        <v>0</v>
      </c>
      <c r="V247" s="160">
        <f t="shared" si="155"/>
        <v>0</v>
      </c>
      <c r="W247" s="160">
        <f t="shared" si="155"/>
        <v>0</v>
      </c>
      <c r="X247" s="160">
        <f t="shared" si="155"/>
        <v>0</v>
      </c>
      <c r="Y247" s="160">
        <f t="shared" si="155"/>
        <v>0</v>
      </c>
      <c r="Z247" s="160">
        <f t="shared" si="155"/>
        <v>0</v>
      </c>
      <c r="AA247" s="160">
        <f t="shared" si="156"/>
        <v>0</v>
      </c>
      <c r="AB247" s="160">
        <f t="shared" si="156"/>
        <v>0</v>
      </c>
      <c r="AC247" s="160">
        <f t="shared" si="156"/>
        <v>0</v>
      </c>
      <c r="AD247" s="160">
        <f t="shared" si="156"/>
        <v>0</v>
      </c>
      <c r="AE247" s="160">
        <f t="shared" si="156"/>
        <v>0</v>
      </c>
      <c r="AF247" s="160">
        <f t="shared" si="156"/>
        <v>0</v>
      </c>
      <c r="AG247" s="160">
        <f t="shared" si="156"/>
        <v>0</v>
      </c>
      <c r="AH247" s="160">
        <f t="shared" si="156"/>
        <v>0</v>
      </c>
      <c r="AI247" s="160">
        <f t="shared" si="156"/>
        <v>0</v>
      </c>
      <c r="AJ247" s="160">
        <f t="shared" si="156"/>
        <v>0</v>
      </c>
    </row>
    <row r="248" spans="1:36" s="188" customFormat="1" ht="16.5" x14ac:dyDescent="0.25">
      <c r="A248" s="160">
        <f t="shared" si="152"/>
        <v>4.1299999999999972</v>
      </c>
      <c r="B248" s="161">
        <f t="shared" si="153"/>
        <v>200</v>
      </c>
      <c r="C248" s="163" t="s">
        <v>538</v>
      </c>
      <c r="D248" s="164" t="s">
        <v>410</v>
      </c>
      <c r="E248" s="157">
        <f t="shared" si="148"/>
        <v>0</v>
      </c>
      <c r="F248" s="249"/>
      <c r="G248" s="160">
        <f t="shared" si="154"/>
        <v>0</v>
      </c>
      <c r="H248" s="160">
        <f t="shared" si="154"/>
        <v>0</v>
      </c>
      <c r="I248" s="160">
        <f t="shared" si="154"/>
        <v>0</v>
      </c>
      <c r="J248" s="160">
        <f t="shared" si="154"/>
        <v>0</v>
      </c>
      <c r="K248" s="160">
        <f t="shared" si="154"/>
        <v>0</v>
      </c>
      <c r="L248" s="160">
        <f t="shared" si="154"/>
        <v>0</v>
      </c>
      <c r="M248" s="160">
        <f t="shared" si="154"/>
        <v>0</v>
      </c>
      <c r="N248" s="160">
        <f t="shared" si="154"/>
        <v>0</v>
      </c>
      <c r="O248" s="160">
        <f t="shared" si="154"/>
        <v>0</v>
      </c>
      <c r="P248" s="160">
        <f t="shared" si="154"/>
        <v>0</v>
      </c>
      <c r="Q248" s="160">
        <f t="shared" si="155"/>
        <v>0</v>
      </c>
      <c r="R248" s="160">
        <f t="shared" si="155"/>
        <v>0</v>
      </c>
      <c r="S248" s="160">
        <f t="shared" si="155"/>
        <v>0</v>
      </c>
      <c r="T248" s="160">
        <f t="shared" si="155"/>
        <v>0</v>
      </c>
      <c r="U248" s="160">
        <f t="shared" si="155"/>
        <v>0</v>
      </c>
      <c r="V248" s="160">
        <f t="shared" si="155"/>
        <v>0</v>
      </c>
      <c r="W248" s="160">
        <f t="shared" si="155"/>
        <v>0</v>
      </c>
      <c r="X248" s="160">
        <f t="shared" si="155"/>
        <v>0</v>
      </c>
      <c r="Y248" s="160">
        <f t="shared" si="155"/>
        <v>0</v>
      </c>
      <c r="Z248" s="160">
        <f t="shared" si="155"/>
        <v>0</v>
      </c>
      <c r="AA248" s="160">
        <f t="shared" si="156"/>
        <v>0</v>
      </c>
      <c r="AB248" s="160">
        <f t="shared" si="156"/>
        <v>0</v>
      </c>
      <c r="AC248" s="160">
        <f t="shared" si="156"/>
        <v>0</v>
      </c>
      <c r="AD248" s="160">
        <f t="shared" si="156"/>
        <v>0</v>
      </c>
      <c r="AE248" s="160">
        <f t="shared" si="156"/>
        <v>0</v>
      </c>
      <c r="AF248" s="160">
        <f t="shared" si="156"/>
        <v>0</v>
      </c>
      <c r="AG248" s="160">
        <f t="shared" si="156"/>
        <v>0</v>
      </c>
      <c r="AH248" s="160">
        <f t="shared" si="156"/>
        <v>0</v>
      </c>
      <c r="AI248" s="160">
        <f t="shared" si="156"/>
        <v>0</v>
      </c>
      <c r="AJ248" s="160">
        <f t="shared" si="156"/>
        <v>0</v>
      </c>
    </row>
    <row r="249" spans="1:36" s="188" customFormat="1" ht="16.5" x14ac:dyDescent="0.25">
      <c r="A249" s="160">
        <f t="shared" si="152"/>
        <v>4.139999999999997</v>
      </c>
      <c r="B249" s="161">
        <f t="shared" si="153"/>
        <v>201</v>
      </c>
      <c r="C249" s="163" t="s">
        <v>539</v>
      </c>
      <c r="D249" s="164" t="s">
        <v>410</v>
      </c>
      <c r="E249" s="157">
        <f t="shared" si="148"/>
        <v>0</v>
      </c>
      <c r="F249" s="249"/>
      <c r="G249" s="160">
        <f t="shared" si="154"/>
        <v>0</v>
      </c>
      <c r="H249" s="160">
        <f t="shared" si="154"/>
        <v>0</v>
      </c>
      <c r="I249" s="160">
        <f t="shared" si="154"/>
        <v>0</v>
      </c>
      <c r="J249" s="160">
        <f t="shared" si="154"/>
        <v>0</v>
      </c>
      <c r="K249" s="160">
        <f t="shared" si="154"/>
        <v>0</v>
      </c>
      <c r="L249" s="160">
        <f t="shared" si="154"/>
        <v>0</v>
      </c>
      <c r="M249" s="160">
        <f t="shared" si="154"/>
        <v>0</v>
      </c>
      <c r="N249" s="160">
        <f t="shared" si="154"/>
        <v>0</v>
      </c>
      <c r="O249" s="160">
        <f t="shared" si="154"/>
        <v>0</v>
      </c>
      <c r="P249" s="160">
        <f t="shared" si="154"/>
        <v>0</v>
      </c>
      <c r="Q249" s="160">
        <f t="shared" si="155"/>
        <v>0</v>
      </c>
      <c r="R249" s="160">
        <f t="shared" si="155"/>
        <v>0</v>
      </c>
      <c r="S249" s="160">
        <f t="shared" si="155"/>
        <v>0</v>
      </c>
      <c r="T249" s="160">
        <f t="shared" si="155"/>
        <v>0</v>
      </c>
      <c r="U249" s="160">
        <f t="shared" si="155"/>
        <v>0</v>
      </c>
      <c r="V249" s="160">
        <f t="shared" si="155"/>
        <v>0</v>
      </c>
      <c r="W249" s="160">
        <f t="shared" si="155"/>
        <v>0</v>
      </c>
      <c r="X249" s="160">
        <f t="shared" si="155"/>
        <v>0</v>
      </c>
      <c r="Y249" s="160">
        <f t="shared" si="155"/>
        <v>0</v>
      </c>
      <c r="Z249" s="160">
        <f t="shared" si="155"/>
        <v>0</v>
      </c>
      <c r="AA249" s="160">
        <f t="shared" si="156"/>
        <v>0</v>
      </c>
      <c r="AB249" s="160">
        <f t="shared" si="156"/>
        <v>0</v>
      </c>
      <c r="AC249" s="160">
        <f t="shared" si="156"/>
        <v>0</v>
      </c>
      <c r="AD249" s="160">
        <f t="shared" si="156"/>
        <v>0</v>
      </c>
      <c r="AE249" s="160">
        <f t="shared" si="156"/>
        <v>0</v>
      </c>
      <c r="AF249" s="160">
        <f t="shared" si="156"/>
        <v>0</v>
      </c>
      <c r="AG249" s="160">
        <f t="shared" si="156"/>
        <v>0</v>
      </c>
      <c r="AH249" s="160">
        <f t="shared" si="156"/>
        <v>0</v>
      </c>
      <c r="AI249" s="160">
        <f t="shared" si="156"/>
        <v>0</v>
      </c>
      <c r="AJ249" s="160">
        <f t="shared" si="156"/>
        <v>0</v>
      </c>
    </row>
    <row r="250" spans="1:36" s="188" customFormat="1" ht="16.5" x14ac:dyDescent="0.25">
      <c r="A250" s="160">
        <f t="shared" si="152"/>
        <v>4.1499999999999968</v>
      </c>
      <c r="B250" s="161">
        <f t="shared" si="153"/>
        <v>202</v>
      </c>
      <c r="C250" s="163" t="s">
        <v>540</v>
      </c>
      <c r="D250" s="164" t="s">
        <v>410</v>
      </c>
      <c r="E250" s="157">
        <f t="shared" si="148"/>
        <v>0</v>
      </c>
      <c r="F250" s="249"/>
      <c r="G250" s="160">
        <f t="shared" si="154"/>
        <v>0</v>
      </c>
      <c r="H250" s="160">
        <f t="shared" si="154"/>
        <v>0</v>
      </c>
      <c r="I250" s="160">
        <f t="shared" si="154"/>
        <v>0</v>
      </c>
      <c r="J250" s="160">
        <f t="shared" si="154"/>
        <v>0</v>
      </c>
      <c r="K250" s="160">
        <f t="shared" si="154"/>
        <v>0</v>
      </c>
      <c r="L250" s="160">
        <f t="shared" si="154"/>
        <v>0</v>
      </c>
      <c r="M250" s="160">
        <f t="shared" si="154"/>
        <v>0</v>
      </c>
      <c r="N250" s="160">
        <f t="shared" si="154"/>
        <v>0</v>
      </c>
      <c r="O250" s="160">
        <f t="shared" si="154"/>
        <v>0</v>
      </c>
      <c r="P250" s="160">
        <f t="shared" si="154"/>
        <v>0</v>
      </c>
      <c r="Q250" s="160">
        <f t="shared" si="155"/>
        <v>0</v>
      </c>
      <c r="R250" s="160">
        <f t="shared" si="155"/>
        <v>0</v>
      </c>
      <c r="S250" s="160">
        <f t="shared" si="155"/>
        <v>0</v>
      </c>
      <c r="T250" s="160">
        <f t="shared" si="155"/>
        <v>0</v>
      </c>
      <c r="U250" s="160">
        <f t="shared" si="155"/>
        <v>0</v>
      </c>
      <c r="V250" s="160">
        <f t="shared" si="155"/>
        <v>0</v>
      </c>
      <c r="W250" s="160">
        <f t="shared" si="155"/>
        <v>0</v>
      </c>
      <c r="X250" s="160">
        <f t="shared" si="155"/>
        <v>0</v>
      </c>
      <c r="Y250" s="160">
        <f t="shared" si="155"/>
        <v>0</v>
      </c>
      <c r="Z250" s="160">
        <f t="shared" si="155"/>
        <v>0</v>
      </c>
      <c r="AA250" s="160">
        <f t="shared" si="156"/>
        <v>0</v>
      </c>
      <c r="AB250" s="160">
        <f t="shared" si="156"/>
        <v>0</v>
      </c>
      <c r="AC250" s="160">
        <f t="shared" si="156"/>
        <v>0</v>
      </c>
      <c r="AD250" s="160">
        <f t="shared" si="156"/>
        <v>0</v>
      </c>
      <c r="AE250" s="160">
        <f t="shared" si="156"/>
        <v>0</v>
      </c>
      <c r="AF250" s="160">
        <f t="shared" si="156"/>
        <v>0</v>
      </c>
      <c r="AG250" s="160">
        <f t="shared" si="156"/>
        <v>0</v>
      </c>
      <c r="AH250" s="160">
        <f t="shared" si="156"/>
        <v>0</v>
      </c>
      <c r="AI250" s="160">
        <f t="shared" si="156"/>
        <v>0</v>
      </c>
      <c r="AJ250" s="160">
        <f t="shared" si="156"/>
        <v>0</v>
      </c>
    </row>
    <row r="251" spans="1:36" s="188" customFormat="1" ht="16.5" x14ac:dyDescent="0.25">
      <c r="A251" s="160">
        <f t="shared" si="152"/>
        <v>4.1599999999999966</v>
      </c>
      <c r="B251" s="161">
        <f t="shared" si="153"/>
        <v>203</v>
      </c>
      <c r="C251" s="163" t="s">
        <v>541</v>
      </c>
      <c r="D251" s="164" t="s">
        <v>410</v>
      </c>
      <c r="E251" s="157">
        <f t="shared" si="148"/>
        <v>0</v>
      </c>
      <c r="F251" s="249"/>
      <c r="G251" s="160">
        <f t="shared" si="154"/>
        <v>0</v>
      </c>
      <c r="H251" s="160">
        <f t="shared" si="154"/>
        <v>0</v>
      </c>
      <c r="I251" s="160">
        <f t="shared" si="154"/>
        <v>0</v>
      </c>
      <c r="J251" s="160">
        <f t="shared" si="154"/>
        <v>0</v>
      </c>
      <c r="K251" s="160">
        <f t="shared" si="154"/>
        <v>0</v>
      </c>
      <c r="L251" s="160">
        <f t="shared" si="154"/>
        <v>0</v>
      </c>
      <c r="M251" s="160">
        <f t="shared" si="154"/>
        <v>0</v>
      </c>
      <c r="N251" s="160">
        <f t="shared" si="154"/>
        <v>0</v>
      </c>
      <c r="O251" s="160">
        <f t="shared" si="154"/>
        <v>0</v>
      </c>
      <c r="P251" s="160">
        <f t="shared" si="154"/>
        <v>0</v>
      </c>
      <c r="Q251" s="160">
        <f t="shared" si="155"/>
        <v>0</v>
      </c>
      <c r="R251" s="160">
        <f t="shared" si="155"/>
        <v>0</v>
      </c>
      <c r="S251" s="160">
        <f t="shared" si="155"/>
        <v>0</v>
      </c>
      <c r="T251" s="160">
        <f t="shared" si="155"/>
        <v>0</v>
      </c>
      <c r="U251" s="160">
        <f t="shared" si="155"/>
        <v>0</v>
      </c>
      <c r="V251" s="160">
        <f t="shared" si="155"/>
        <v>0</v>
      </c>
      <c r="W251" s="160">
        <f t="shared" si="155"/>
        <v>0</v>
      </c>
      <c r="X251" s="160">
        <f t="shared" si="155"/>
        <v>0</v>
      </c>
      <c r="Y251" s="160">
        <f t="shared" si="155"/>
        <v>0</v>
      </c>
      <c r="Z251" s="160">
        <f t="shared" si="155"/>
        <v>0</v>
      </c>
      <c r="AA251" s="160">
        <f t="shared" si="156"/>
        <v>0</v>
      </c>
      <c r="AB251" s="160">
        <f t="shared" si="156"/>
        <v>0</v>
      </c>
      <c r="AC251" s="160">
        <f t="shared" si="156"/>
        <v>0</v>
      </c>
      <c r="AD251" s="160">
        <f t="shared" si="156"/>
        <v>0</v>
      </c>
      <c r="AE251" s="160">
        <f t="shared" si="156"/>
        <v>0</v>
      </c>
      <c r="AF251" s="160">
        <f t="shared" si="156"/>
        <v>0</v>
      </c>
      <c r="AG251" s="160">
        <f t="shared" si="156"/>
        <v>0</v>
      </c>
      <c r="AH251" s="160">
        <f t="shared" si="156"/>
        <v>0</v>
      </c>
      <c r="AI251" s="160">
        <f t="shared" si="156"/>
        <v>0</v>
      </c>
      <c r="AJ251" s="160">
        <f t="shared" si="156"/>
        <v>0</v>
      </c>
    </row>
    <row r="252" spans="1:36" s="188" customFormat="1" ht="16.5" x14ac:dyDescent="0.25">
      <c r="A252" s="160">
        <f t="shared" si="152"/>
        <v>4.1699999999999964</v>
      </c>
      <c r="B252" s="161">
        <f t="shared" si="153"/>
        <v>204</v>
      </c>
      <c r="C252" s="163" t="s">
        <v>542</v>
      </c>
      <c r="D252" s="164" t="s">
        <v>410</v>
      </c>
      <c r="E252" s="157">
        <f t="shared" si="148"/>
        <v>0</v>
      </c>
      <c r="F252" s="249"/>
      <c r="G252" s="160">
        <f t="shared" si="154"/>
        <v>0</v>
      </c>
      <c r="H252" s="160">
        <f t="shared" si="154"/>
        <v>0</v>
      </c>
      <c r="I252" s="160">
        <f t="shared" si="154"/>
        <v>0</v>
      </c>
      <c r="J252" s="160">
        <f t="shared" si="154"/>
        <v>0</v>
      </c>
      <c r="K252" s="160">
        <f t="shared" si="154"/>
        <v>0</v>
      </c>
      <c r="L252" s="160">
        <f t="shared" si="154"/>
        <v>0</v>
      </c>
      <c r="M252" s="160">
        <f t="shared" si="154"/>
        <v>0</v>
      </c>
      <c r="N252" s="160">
        <f t="shared" si="154"/>
        <v>0</v>
      </c>
      <c r="O252" s="160">
        <f t="shared" si="154"/>
        <v>0</v>
      </c>
      <c r="P252" s="160">
        <f t="shared" si="154"/>
        <v>0</v>
      </c>
      <c r="Q252" s="160">
        <f t="shared" si="155"/>
        <v>0</v>
      </c>
      <c r="R252" s="160">
        <f t="shared" si="155"/>
        <v>0</v>
      </c>
      <c r="S252" s="160">
        <f t="shared" si="155"/>
        <v>0</v>
      </c>
      <c r="T252" s="160">
        <f t="shared" si="155"/>
        <v>0</v>
      </c>
      <c r="U252" s="160">
        <f t="shared" si="155"/>
        <v>0</v>
      </c>
      <c r="V252" s="160">
        <f t="shared" si="155"/>
        <v>0</v>
      </c>
      <c r="W252" s="160">
        <f t="shared" si="155"/>
        <v>0</v>
      </c>
      <c r="X252" s="160">
        <f t="shared" si="155"/>
        <v>0</v>
      </c>
      <c r="Y252" s="160">
        <f t="shared" si="155"/>
        <v>0</v>
      </c>
      <c r="Z252" s="160">
        <f t="shared" si="155"/>
        <v>0</v>
      </c>
      <c r="AA252" s="160">
        <f t="shared" si="156"/>
        <v>0</v>
      </c>
      <c r="AB252" s="160">
        <f t="shared" si="156"/>
        <v>0</v>
      </c>
      <c r="AC252" s="160">
        <f t="shared" si="156"/>
        <v>0</v>
      </c>
      <c r="AD252" s="160">
        <f t="shared" si="156"/>
        <v>0</v>
      </c>
      <c r="AE252" s="160">
        <f t="shared" si="156"/>
        <v>0</v>
      </c>
      <c r="AF252" s="160">
        <f t="shared" si="156"/>
        <v>0</v>
      </c>
      <c r="AG252" s="160">
        <f t="shared" si="156"/>
        <v>0</v>
      </c>
      <c r="AH252" s="160">
        <f t="shared" si="156"/>
        <v>0</v>
      </c>
      <c r="AI252" s="160">
        <f t="shared" si="156"/>
        <v>0</v>
      </c>
      <c r="AJ252" s="160">
        <f t="shared" si="156"/>
        <v>0</v>
      </c>
    </row>
    <row r="253" spans="1:36" ht="16.5" x14ac:dyDescent="0.25">
      <c r="A253" s="172"/>
      <c r="B253" s="161">
        <f t="shared" si="153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153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153"/>
        <v>207</v>
      </c>
      <c r="C255" s="155" t="s">
        <v>516</v>
      </c>
      <c r="D255" s="156" t="s">
        <v>389</v>
      </c>
      <c r="E255" s="157">
        <f>+SUM(G255:AJ255)</f>
        <v>0.33099299999999993</v>
      </c>
      <c r="F255" s="249" t="s">
        <v>62</v>
      </c>
      <c r="G255" s="157">
        <f t="shared" ref="G255:AJ255" si="157">+IF($F255=G$13,G$12*f_cond*G$14/1000,0)</f>
        <v>0</v>
      </c>
      <c r="H255" s="157">
        <f t="shared" si="157"/>
        <v>3.0014999999999997E-2</v>
      </c>
      <c r="I255" s="157">
        <f t="shared" si="157"/>
        <v>0.11943899999999999</v>
      </c>
      <c r="J255" s="157">
        <f t="shared" si="157"/>
        <v>6.5308499999999992E-2</v>
      </c>
      <c r="K255" s="157">
        <f t="shared" si="157"/>
        <v>3.7673999999999992E-2</v>
      </c>
      <c r="L255" s="157">
        <f t="shared" si="157"/>
        <v>3.9226499999999997E-2</v>
      </c>
      <c r="M255" s="157">
        <f t="shared" si="157"/>
        <v>3.9329999999999997E-2</v>
      </c>
      <c r="N255" s="157">
        <f t="shared" si="157"/>
        <v>0</v>
      </c>
      <c r="O255" s="157">
        <f t="shared" si="157"/>
        <v>0</v>
      </c>
      <c r="P255" s="157">
        <f t="shared" si="157"/>
        <v>0</v>
      </c>
      <c r="Q255" s="157">
        <f t="shared" si="157"/>
        <v>0</v>
      </c>
      <c r="R255" s="157">
        <f t="shared" si="157"/>
        <v>0</v>
      </c>
      <c r="S255" s="157">
        <f t="shared" si="157"/>
        <v>0</v>
      </c>
      <c r="T255" s="157">
        <f t="shared" si="157"/>
        <v>0</v>
      </c>
      <c r="U255" s="157">
        <f t="shared" si="157"/>
        <v>0</v>
      </c>
      <c r="V255" s="157">
        <f t="shared" si="157"/>
        <v>0</v>
      </c>
      <c r="W255" s="157">
        <f t="shared" si="157"/>
        <v>0</v>
      </c>
      <c r="X255" s="157">
        <f t="shared" si="157"/>
        <v>0</v>
      </c>
      <c r="Y255" s="157">
        <f t="shared" si="157"/>
        <v>0</v>
      </c>
      <c r="Z255" s="157">
        <f t="shared" si="157"/>
        <v>0</v>
      </c>
      <c r="AA255" s="157">
        <f t="shared" si="157"/>
        <v>0</v>
      </c>
      <c r="AB255" s="157">
        <f t="shared" si="157"/>
        <v>0</v>
      </c>
      <c r="AC255" s="157">
        <f t="shared" si="157"/>
        <v>0</v>
      </c>
      <c r="AD255" s="157">
        <f t="shared" si="157"/>
        <v>0</v>
      </c>
      <c r="AE255" s="157">
        <f t="shared" si="157"/>
        <v>0</v>
      </c>
      <c r="AF255" s="157">
        <f t="shared" si="157"/>
        <v>0</v>
      </c>
      <c r="AG255" s="157">
        <f t="shared" si="157"/>
        <v>0</v>
      </c>
      <c r="AH255" s="157">
        <f t="shared" si="157"/>
        <v>0</v>
      </c>
      <c r="AI255" s="157">
        <f t="shared" si="157"/>
        <v>0</v>
      </c>
      <c r="AJ255" s="157">
        <f t="shared" si="157"/>
        <v>0</v>
      </c>
    </row>
    <row r="256" spans="1:36" ht="16.5" x14ac:dyDescent="0.25">
      <c r="A256" s="157"/>
      <c r="B256" s="153">
        <f t="shared" si="153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153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158">+A257+0.01</f>
        <v>6.01</v>
      </c>
      <c r="B258" s="153">
        <f t="shared" si="153"/>
        <v>210</v>
      </c>
      <c r="C258" s="155" t="s">
        <v>486</v>
      </c>
      <c r="D258" s="156" t="s">
        <v>553</v>
      </c>
      <c r="E258" s="157">
        <f t="shared" ref="E258:E264" si="159">+SUM(G258:AJ258)</f>
        <v>5.0890000000000004</v>
      </c>
      <c r="F258" s="249"/>
      <c r="G258" s="157">
        <f t="shared" ref="G258:AJ258" si="160">+VLOOKUP(G$19,Vol_PAT,4,0)*G$33</f>
        <v>0</v>
      </c>
      <c r="H258" s="157">
        <f t="shared" si="160"/>
        <v>0</v>
      </c>
      <c r="I258" s="157">
        <f t="shared" si="160"/>
        <v>0</v>
      </c>
      <c r="J258" s="157">
        <f t="shared" si="160"/>
        <v>0</v>
      </c>
      <c r="K258" s="157">
        <f t="shared" si="160"/>
        <v>0</v>
      </c>
      <c r="L258" s="157">
        <f t="shared" si="160"/>
        <v>0</v>
      </c>
      <c r="M258" s="157">
        <f t="shared" si="160"/>
        <v>5.0890000000000004</v>
      </c>
      <c r="N258" s="157">
        <f t="shared" si="160"/>
        <v>0</v>
      </c>
      <c r="O258" s="157">
        <f t="shared" si="160"/>
        <v>0</v>
      </c>
      <c r="P258" s="157">
        <f t="shared" si="160"/>
        <v>0</v>
      </c>
      <c r="Q258" s="157">
        <f t="shared" si="160"/>
        <v>0</v>
      </c>
      <c r="R258" s="157">
        <f t="shared" si="160"/>
        <v>0</v>
      </c>
      <c r="S258" s="157">
        <f t="shared" si="160"/>
        <v>0</v>
      </c>
      <c r="T258" s="157">
        <f t="shared" si="160"/>
        <v>0</v>
      </c>
      <c r="U258" s="157">
        <f t="shared" si="160"/>
        <v>0</v>
      </c>
      <c r="V258" s="157">
        <f t="shared" si="160"/>
        <v>0</v>
      </c>
      <c r="W258" s="157">
        <f t="shared" si="160"/>
        <v>0</v>
      </c>
      <c r="X258" s="157">
        <f t="shared" si="160"/>
        <v>0</v>
      </c>
      <c r="Y258" s="157">
        <f t="shared" si="160"/>
        <v>0</v>
      </c>
      <c r="Z258" s="157">
        <f t="shared" si="160"/>
        <v>0</v>
      </c>
      <c r="AA258" s="157">
        <f t="shared" si="160"/>
        <v>0</v>
      </c>
      <c r="AB258" s="157">
        <f t="shared" si="160"/>
        <v>0</v>
      </c>
      <c r="AC258" s="157">
        <f t="shared" si="160"/>
        <v>0</v>
      </c>
      <c r="AD258" s="157">
        <f t="shared" si="160"/>
        <v>0</v>
      </c>
      <c r="AE258" s="157">
        <f t="shared" si="160"/>
        <v>0</v>
      </c>
      <c r="AF258" s="157">
        <f t="shared" si="160"/>
        <v>0</v>
      </c>
      <c r="AG258" s="157">
        <f t="shared" si="160"/>
        <v>0</v>
      </c>
      <c r="AH258" s="157">
        <f t="shared" si="160"/>
        <v>0</v>
      </c>
      <c r="AI258" s="157">
        <f t="shared" si="160"/>
        <v>0</v>
      </c>
      <c r="AJ258" s="157">
        <f t="shared" si="160"/>
        <v>0</v>
      </c>
    </row>
    <row r="259" spans="1:36" ht="16.5" x14ac:dyDescent="0.25">
      <c r="A259" s="157">
        <f t="shared" si="158"/>
        <v>6.02</v>
      </c>
      <c r="B259" s="153">
        <f t="shared" si="153"/>
        <v>211</v>
      </c>
      <c r="C259" s="155" t="s">
        <v>487</v>
      </c>
      <c r="D259" s="156" t="s">
        <v>553</v>
      </c>
      <c r="E259" s="157">
        <f t="shared" si="159"/>
        <v>0</v>
      </c>
      <c r="F259" s="249"/>
      <c r="G259" s="157">
        <f t="shared" ref="G259:AJ259" si="161">+VLOOKUP(G$19,Vol_PAT,4,0)*G$34</f>
        <v>0</v>
      </c>
      <c r="H259" s="157">
        <f t="shared" si="161"/>
        <v>0</v>
      </c>
      <c r="I259" s="157">
        <f t="shared" si="161"/>
        <v>0</v>
      </c>
      <c r="J259" s="157">
        <f t="shared" si="161"/>
        <v>0</v>
      </c>
      <c r="K259" s="157">
        <f t="shared" si="161"/>
        <v>0</v>
      </c>
      <c r="L259" s="157">
        <f t="shared" si="161"/>
        <v>0</v>
      </c>
      <c r="M259" s="157">
        <f t="shared" si="161"/>
        <v>0</v>
      </c>
      <c r="N259" s="157">
        <f t="shared" si="161"/>
        <v>0</v>
      </c>
      <c r="O259" s="157">
        <f t="shared" si="161"/>
        <v>0</v>
      </c>
      <c r="P259" s="157">
        <f t="shared" si="161"/>
        <v>0</v>
      </c>
      <c r="Q259" s="157">
        <f t="shared" si="161"/>
        <v>0</v>
      </c>
      <c r="R259" s="157">
        <f t="shared" si="161"/>
        <v>0</v>
      </c>
      <c r="S259" s="157">
        <f t="shared" si="161"/>
        <v>0</v>
      </c>
      <c r="T259" s="157">
        <f t="shared" si="161"/>
        <v>0</v>
      </c>
      <c r="U259" s="157">
        <f t="shared" si="161"/>
        <v>0</v>
      </c>
      <c r="V259" s="157">
        <f t="shared" si="161"/>
        <v>0</v>
      </c>
      <c r="W259" s="157">
        <f t="shared" si="161"/>
        <v>0</v>
      </c>
      <c r="X259" s="157">
        <f t="shared" si="161"/>
        <v>0</v>
      </c>
      <c r="Y259" s="157">
        <f t="shared" si="161"/>
        <v>0</v>
      </c>
      <c r="Z259" s="157">
        <f t="shared" si="161"/>
        <v>0</v>
      </c>
      <c r="AA259" s="157">
        <f t="shared" si="161"/>
        <v>0</v>
      </c>
      <c r="AB259" s="157">
        <f t="shared" si="161"/>
        <v>0</v>
      </c>
      <c r="AC259" s="157">
        <f t="shared" si="161"/>
        <v>0</v>
      </c>
      <c r="AD259" s="157">
        <f t="shared" si="161"/>
        <v>0</v>
      </c>
      <c r="AE259" s="157">
        <f t="shared" si="161"/>
        <v>0</v>
      </c>
      <c r="AF259" s="157">
        <f t="shared" si="161"/>
        <v>0</v>
      </c>
      <c r="AG259" s="157">
        <f t="shared" si="161"/>
        <v>0</v>
      </c>
      <c r="AH259" s="157">
        <f t="shared" si="161"/>
        <v>0</v>
      </c>
      <c r="AI259" s="157">
        <f t="shared" si="161"/>
        <v>0</v>
      </c>
      <c r="AJ259" s="157">
        <f t="shared" si="161"/>
        <v>0</v>
      </c>
    </row>
    <row r="260" spans="1:36" ht="16.5" x14ac:dyDescent="0.25">
      <c r="A260" s="157">
        <f t="shared" si="158"/>
        <v>6.0299999999999994</v>
      </c>
      <c r="B260" s="153">
        <f t="shared" si="153"/>
        <v>212</v>
      </c>
      <c r="C260" s="155" t="s">
        <v>518</v>
      </c>
      <c r="D260" s="156" t="s">
        <v>364</v>
      </c>
      <c r="E260" s="157">
        <f t="shared" si="159"/>
        <v>5</v>
      </c>
      <c r="F260" s="249"/>
      <c r="G260" s="157">
        <f t="shared" ref="G260:P263" si="162">+HLOOKUP(G$3,ARMADO_RP,$B260,0)+HLOOKUP(G$4,ARMADO_RP,$B260,0)+HLOOKUP(G$19,ARMADO_RP,$B260,0)</f>
        <v>0</v>
      </c>
      <c r="H260" s="157">
        <f t="shared" si="162"/>
        <v>1</v>
      </c>
      <c r="I260" s="157">
        <f t="shared" si="162"/>
        <v>1</v>
      </c>
      <c r="J260" s="157">
        <f t="shared" si="162"/>
        <v>1</v>
      </c>
      <c r="K260" s="157">
        <f t="shared" si="162"/>
        <v>1</v>
      </c>
      <c r="L260" s="157">
        <f t="shared" si="162"/>
        <v>1</v>
      </c>
      <c r="M260" s="157">
        <f t="shared" si="162"/>
        <v>0</v>
      </c>
      <c r="N260" s="157">
        <f t="shared" si="162"/>
        <v>0</v>
      </c>
      <c r="O260" s="157">
        <f t="shared" si="162"/>
        <v>0</v>
      </c>
      <c r="P260" s="157">
        <f t="shared" si="162"/>
        <v>0</v>
      </c>
      <c r="Q260" s="157">
        <f t="shared" ref="Q260:Z263" si="163">+HLOOKUP(Q$3,ARMADO_RP,$B260,0)+HLOOKUP(Q$4,ARMADO_RP,$B260,0)+HLOOKUP(Q$19,ARMADO_RP,$B260,0)</f>
        <v>0</v>
      </c>
      <c r="R260" s="157">
        <f t="shared" si="163"/>
        <v>0</v>
      </c>
      <c r="S260" s="157">
        <f t="shared" si="163"/>
        <v>0</v>
      </c>
      <c r="T260" s="157">
        <f t="shared" si="163"/>
        <v>0</v>
      </c>
      <c r="U260" s="157">
        <f t="shared" si="163"/>
        <v>0</v>
      </c>
      <c r="V260" s="157">
        <f t="shared" si="163"/>
        <v>0</v>
      </c>
      <c r="W260" s="157">
        <f t="shared" si="163"/>
        <v>0</v>
      </c>
      <c r="X260" s="157">
        <f t="shared" si="163"/>
        <v>0</v>
      </c>
      <c r="Y260" s="157">
        <f t="shared" si="163"/>
        <v>0</v>
      </c>
      <c r="Z260" s="157">
        <f t="shared" si="163"/>
        <v>0</v>
      </c>
      <c r="AA260" s="157">
        <f t="shared" ref="AA260:AJ263" si="164">+HLOOKUP(AA$3,ARMADO_RP,$B260,0)+HLOOKUP(AA$4,ARMADO_RP,$B260,0)+HLOOKUP(AA$19,ARMADO_RP,$B260,0)</f>
        <v>0</v>
      </c>
      <c r="AB260" s="157">
        <f t="shared" si="164"/>
        <v>0</v>
      </c>
      <c r="AC260" s="157">
        <f t="shared" si="164"/>
        <v>0</v>
      </c>
      <c r="AD260" s="157">
        <f t="shared" si="164"/>
        <v>0</v>
      </c>
      <c r="AE260" s="157">
        <f t="shared" si="164"/>
        <v>0</v>
      </c>
      <c r="AF260" s="157">
        <f t="shared" si="164"/>
        <v>0</v>
      </c>
      <c r="AG260" s="157">
        <f t="shared" si="164"/>
        <v>0</v>
      </c>
      <c r="AH260" s="157">
        <f t="shared" si="164"/>
        <v>0</v>
      </c>
      <c r="AI260" s="157">
        <f t="shared" si="164"/>
        <v>0</v>
      </c>
      <c r="AJ260" s="157">
        <f t="shared" si="164"/>
        <v>0</v>
      </c>
    </row>
    <row r="261" spans="1:36" ht="16.5" x14ac:dyDescent="0.25">
      <c r="A261" s="157">
        <f t="shared" si="158"/>
        <v>6.0399999999999991</v>
      </c>
      <c r="B261" s="153">
        <f t="shared" si="153"/>
        <v>213</v>
      </c>
      <c r="C261" s="155" t="s">
        <v>519</v>
      </c>
      <c r="D261" s="156" t="s">
        <v>364</v>
      </c>
      <c r="E261" s="157">
        <f t="shared" si="159"/>
        <v>0</v>
      </c>
      <c r="F261" s="249"/>
      <c r="G261" s="157">
        <f t="shared" si="162"/>
        <v>0</v>
      </c>
      <c r="H261" s="157">
        <f t="shared" si="162"/>
        <v>0</v>
      </c>
      <c r="I261" s="157">
        <f t="shared" si="162"/>
        <v>0</v>
      </c>
      <c r="J261" s="157">
        <f t="shared" si="162"/>
        <v>0</v>
      </c>
      <c r="K261" s="157">
        <f t="shared" si="162"/>
        <v>0</v>
      </c>
      <c r="L261" s="157">
        <f t="shared" si="162"/>
        <v>0</v>
      </c>
      <c r="M261" s="157">
        <f t="shared" si="162"/>
        <v>0</v>
      </c>
      <c r="N261" s="157">
        <f t="shared" si="162"/>
        <v>0</v>
      </c>
      <c r="O261" s="157">
        <f t="shared" si="162"/>
        <v>0</v>
      </c>
      <c r="P261" s="157">
        <f t="shared" si="162"/>
        <v>0</v>
      </c>
      <c r="Q261" s="157">
        <f t="shared" si="163"/>
        <v>0</v>
      </c>
      <c r="R261" s="157">
        <f t="shared" si="163"/>
        <v>0</v>
      </c>
      <c r="S261" s="157">
        <f t="shared" si="163"/>
        <v>0</v>
      </c>
      <c r="T261" s="157">
        <f t="shared" si="163"/>
        <v>0</v>
      </c>
      <c r="U261" s="157">
        <f t="shared" si="163"/>
        <v>0</v>
      </c>
      <c r="V261" s="157">
        <f t="shared" si="163"/>
        <v>0</v>
      </c>
      <c r="W261" s="157">
        <f t="shared" si="163"/>
        <v>0</v>
      </c>
      <c r="X261" s="157">
        <f t="shared" si="163"/>
        <v>0</v>
      </c>
      <c r="Y261" s="157">
        <f t="shared" si="163"/>
        <v>0</v>
      </c>
      <c r="Z261" s="157">
        <f t="shared" si="163"/>
        <v>0</v>
      </c>
      <c r="AA261" s="157">
        <f t="shared" si="164"/>
        <v>0</v>
      </c>
      <c r="AB261" s="157">
        <f t="shared" si="164"/>
        <v>0</v>
      </c>
      <c r="AC261" s="157">
        <f t="shared" si="164"/>
        <v>0</v>
      </c>
      <c r="AD261" s="157">
        <f t="shared" si="164"/>
        <v>0</v>
      </c>
      <c r="AE261" s="157">
        <f t="shared" si="164"/>
        <v>0</v>
      </c>
      <c r="AF261" s="157">
        <f t="shared" si="164"/>
        <v>0</v>
      </c>
      <c r="AG261" s="157">
        <f t="shared" si="164"/>
        <v>0</v>
      </c>
      <c r="AH261" s="157">
        <f t="shared" si="164"/>
        <v>0</v>
      </c>
      <c r="AI261" s="157">
        <f t="shared" si="164"/>
        <v>0</v>
      </c>
      <c r="AJ261" s="157">
        <f t="shared" si="164"/>
        <v>0</v>
      </c>
    </row>
    <row r="262" spans="1:36" ht="16.5" x14ac:dyDescent="0.25">
      <c r="A262" s="157">
        <f t="shared" si="158"/>
        <v>6.0499999999999989</v>
      </c>
      <c r="B262" s="153">
        <f t="shared" si="153"/>
        <v>214</v>
      </c>
      <c r="C262" s="155" t="s">
        <v>520</v>
      </c>
      <c r="D262" s="156" t="s">
        <v>364</v>
      </c>
      <c r="E262" s="157">
        <f t="shared" si="159"/>
        <v>1</v>
      </c>
      <c r="F262" s="249"/>
      <c r="G262" s="157">
        <f t="shared" si="162"/>
        <v>0</v>
      </c>
      <c r="H262" s="157">
        <f t="shared" si="162"/>
        <v>0</v>
      </c>
      <c r="I262" s="157">
        <f t="shared" si="162"/>
        <v>0</v>
      </c>
      <c r="J262" s="157">
        <f t="shared" si="162"/>
        <v>0</v>
      </c>
      <c r="K262" s="157">
        <f t="shared" si="162"/>
        <v>0</v>
      </c>
      <c r="L262" s="157">
        <f t="shared" si="162"/>
        <v>0</v>
      </c>
      <c r="M262" s="157">
        <f t="shared" si="162"/>
        <v>1</v>
      </c>
      <c r="N262" s="157">
        <f t="shared" si="162"/>
        <v>0</v>
      </c>
      <c r="O262" s="157">
        <f t="shared" si="162"/>
        <v>0</v>
      </c>
      <c r="P262" s="157">
        <f t="shared" si="162"/>
        <v>0</v>
      </c>
      <c r="Q262" s="157">
        <f t="shared" si="163"/>
        <v>0</v>
      </c>
      <c r="R262" s="157">
        <f t="shared" si="163"/>
        <v>0</v>
      </c>
      <c r="S262" s="157">
        <f t="shared" si="163"/>
        <v>0</v>
      </c>
      <c r="T262" s="157">
        <f t="shared" si="163"/>
        <v>0</v>
      </c>
      <c r="U262" s="157">
        <f t="shared" si="163"/>
        <v>0</v>
      </c>
      <c r="V262" s="157">
        <f t="shared" si="163"/>
        <v>0</v>
      </c>
      <c r="W262" s="157">
        <f t="shared" si="163"/>
        <v>0</v>
      </c>
      <c r="X262" s="157">
        <f t="shared" si="163"/>
        <v>0</v>
      </c>
      <c r="Y262" s="157">
        <f t="shared" si="163"/>
        <v>0</v>
      </c>
      <c r="Z262" s="157">
        <f t="shared" si="163"/>
        <v>0</v>
      </c>
      <c r="AA262" s="157">
        <f t="shared" si="164"/>
        <v>0</v>
      </c>
      <c r="AB262" s="157">
        <f t="shared" si="164"/>
        <v>0</v>
      </c>
      <c r="AC262" s="157">
        <f t="shared" si="164"/>
        <v>0</v>
      </c>
      <c r="AD262" s="157">
        <f t="shared" si="164"/>
        <v>0</v>
      </c>
      <c r="AE262" s="157">
        <f t="shared" si="164"/>
        <v>0</v>
      </c>
      <c r="AF262" s="157">
        <f t="shared" si="164"/>
        <v>0</v>
      </c>
      <c r="AG262" s="157">
        <f t="shared" si="164"/>
        <v>0</v>
      </c>
      <c r="AH262" s="157">
        <f t="shared" si="164"/>
        <v>0</v>
      </c>
      <c r="AI262" s="157">
        <f t="shared" si="164"/>
        <v>0</v>
      </c>
      <c r="AJ262" s="157">
        <f t="shared" si="164"/>
        <v>0</v>
      </c>
    </row>
    <row r="263" spans="1:36" ht="16.5" x14ac:dyDescent="0.25">
      <c r="A263" s="157">
        <f t="shared" si="158"/>
        <v>6.0599999999999987</v>
      </c>
      <c r="B263" s="153">
        <f t="shared" si="153"/>
        <v>215</v>
      </c>
      <c r="C263" s="155" t="s">
        <v>521</v>
      </c>
      <c r="D263" s="156" t="s">
        <v>364</v>
      </c>
      <c r="E263" s="157">
        <f t="shared" si="159"/>
        <v>0</v>
      </c>
      <c r="F263" s="249"/>
      <c r="G263" s="157">
        <f t="shared" si="162"/>
        <v>0</v>
      </c>
      <c r="H263" s="157">
        <f t="shared" si="162"/>
        <v>0</v>
      </c>
      <c r="I263" s="157">
        <f t="shared" si="162"/>
        <v>0</v>
      </c>
      <c r="J263" s="157">
        <f t="shared" si="162"/>
        <v>0</v>
      </c>
      <c r="K263" s="157">
        <f t="shared" si="162"/>
        <v>0</v>
      </c>
      <c r="L263" s="157">
        <f t="shared" si="162"/>
        <v>0</v>
      </c>
      <c r="M263" s="157">
        <f t="shared" si="162"/>
        <v>0</v>
      </c>
      <c r="N263" s="157">
        <f t="shared" si="162"/>
        <v>0</v>
      </c>
      <c r="O263" s="157">
        <f t="shared" si="162"/>
        <v>0</v>
      </c>
      <c r="P263" s="157">
        <f t="shared" si="162"/>
        <v>0</v>
      </c>
      <c r="Q263" s="157">
        <f t="shared" si="163"/>
        <v>0</v>
      </c>
      <c r="R263" s="157">
        <f t="shared" si="163"/>
        <v>0</v>
      </c>
      <c r="S263" s="157">
        <f t="shared" si="163"/>
        <v>0</v>
      </c>
      <c r="T263" s="157">
        <f t="shared" si="163"/>
        <v>0</v>
      </c>
      <c r="U263" s="157">
        <f t="shared" si="163"/>
        <v>0</v>
      </c>
      <c r="V263" s="157">
        <f t="shared" si="163"/>
        <v>0</v>
      </c>
      <c r="W263" s="157">
        <f t="shared" si="163"/>
        <v>0</v>
      </c>
      <c r="X263" s="157">
        <f t="shared" si="163"/>
        <v>0</v>
      </c>
      <c r="Y263" s="157">
        <f t="shared" si="163"/>
        <v>0</v>
      </c>
      <c r="Z263" s="157">
        <f t="shared" si="163"/>
        <v>0</v>
      </c>
      <c r="AA263" s="157">
        <f t="shared" si="164"/>
        <v>0</v>
      </c>
      <c r="AB263" s="157">
        <f t="shared" si="164"/>
        <v>0</v>
      </c>
      <c r="AC263" s="157">
        <f t="shared" si="164"/>
        <v>0</v>
      </c>
      <c r="AD263" s="157">
        <f t="shared" si="164"/>
        <v>0</v>
      </c>
      <c r="AE263" s="157">
        <f t="shared" si="164"/>
        <v>0</v>
      </c>
      <c r="AF263" s="157">
        <f t="shared" si="164"/>
        <v>0</v>
      </c>
      <c r="AG263" s="157">
        <f t="shared" si="164"/>
        <v>0</v>
      </c>
      <c r="AH263" s="157">
        <f t="shared" si="164"/>
        <v>0</v>
      </c>
      <c r="AI263" s="157">
        <f t="shared" si="164"/>
        <v>0</v>
      </c>
      <c r="AJ263" s="157">
        <f t="shared" si="164"/>
        <v>0</v>
      </c>
    </row>
    <row r="264" spans="1:36" ht="16.5" x14ac:dyDescent="0.25">
      <c r="A264" s="157">
        <f t="shared" si="158"/>
        <v>6.0699999999999985</v>
      </c>
      <c r="B264" s="153">
        <f t="shared" si="153"/>
        <v>216</v>
      </c>
      <c r="C264" s="155" t="s">
        <v>522</v>
      </c>
      <c r="D264" s="156" t="s">
        <v>553</v>
      </c>
      <c r="E264" s="157">
        <f t="shared" si="159"/>
        <v>4.8250000000000002</v>
      </c>
      <c r="F264" s="249"/>
      <c r="G264" s="157">
        <f t="shared" ref="G264:AJ264" si="165">+VLOOKUP(G$19,Vol_PAT,5,0)</f>
        <v>0</v>
      </c>
      <c r="H264" s="157">
        <f t="shared" si="165"/>
        <v>0</v>
      </c>
      <c r="I264" s="157">
        <f t="shared" si="165"/>
        <v>0</v>
      </c>
      <c r="J264" s="157">
        <f t="shared" si="165"/>
        <v>0</v>
      </c>
      <c r="K264" s="157">
        <f t="shared" si="165"/>
        <v>0</v>
      </c>
      <c r="L264" s="157">
        <f t="shared" si="165"/>
        <v>0</v>
      </c>
      <c r="M264" s="157">
        <f t="shared" si="165"/>
        <v>4.8250000000000002</v>
      </c>
      <c r="N264" s="157">
        <f t="shared" si="165"/>
        <v>0</v>
      </c>
      <c r="O264" s="157">
        <f t="shared" si="165"/>
        <v>0</v>
      </c>
      <c r="P264" s="157">
        <f t="shared" si="165"/>
        <v>0</v>
      </c>
      <c r="Q264" s="157">
        <f t="shared" si="165"/>
        <v>0</v>
      </c>
      <c r="R264" s="157">
        <f t="shared" si="165"/>
        <v>0</v>
      </c>
      <c r="S264" s="157">
        <f t="shared" si="165"/>
        <v>0</v>
      </c>
      <c r="T264" s="157">
        <f t="shared" si="165"/>
        <v>0</v>
      </c>
      <c r="U264" s="157">
        <f t="shared" si="165"/>
        <v>0</v>
      </c>
      <c r="V264" s="157">
        <f t="shared" si="165"/>
        <v>0</v>
      </c>
      <c r="W264" s="157">
        <f t="shared" si="165"/>
        <v>0</v>
      </c>
      <c r="X264" s="157">
        <f t="shared" si="165"/>
        <v>0</v>
      </c>
      <c r="Y264" s="157">
        <f t="shared" si="165"/>
        <v>0</v>
      </c>
      <c r="Z264" s="157">
        <f t="shared" si="165"/>
        <v>0</v>
      </c>
      <c r="AA264" s="157">
        <f t="shared" si="165"/>
        <v>0</v>
      </c>
      <c r="AB264" s="157">
        <f t="shared" si="165"/>
        <v>0</v>
      </c>
      <c r="AC264" s="157">
        <f t="shared" si="165"/>
        <v>0</v>
      </c>
      <c r="AD264" s="157">
        <f t="shared" si="165"/>
        <v>0</v>
      </c>
      <c r="AE264" s="157">
        <f t="shared" si="165"/>
        <v>0</v>
      </c>
      <c r="AF264" s="157">
        <f t="shared" si="165"/>
        <v>0</v>
      </c>
      <c r="AG264" s="157">
        <f t="shared" si="165"/>
        <v>0</v>
      </c>
      <c r="AH264" s="157">
        <f t="shared" si="165"/>
        <v>0</v>
      </c>
      <c r="AI264" s="157">
        <f t="shared" si="165"/>
        <v>0</v>
      </c>
      <c r="AJ264" s="157">
        <f t="shared" si="165"/>
        <v>0</v>
      </c>
    </row>
    <row r="265" spans="1:36" ht="16.5" x14ac:dyDescent="0.25">
      <c r="A265" s="157"/>
      <c r="B265" s="153">
        <f t="shared" si="153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153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166">+A266+0.01</f>
        <v>7.01</v>
      </c>
      <c r="B267" s="153">
        <f t="shared" si="153"/>
        <v>219</v>
      </c>
      <c r="C267" s="155" t="s">
        <v>524</v>
      </c>
      <c r="D267" s="156" t="s">
        <v>452</v>
      </c>
      <c r="E267" s="157">
        <f>+ROUNDUP(SUM(G267:AJ267),0)</f>
        <v>1</v>
      </c>
      <c r="F267" s="249"/>
      <c r="G267" s="157">
        <f>+IF(G$2&lt;&gt;0,1/COUNTA(G$2:M$2),0)</f>
        <v>0.14285714285714285</v>
      </c>
      <c r="H267" s="157">
        <f t="shared" ref="H267:W268" si="167">+IF(H$2&lt;&gt;0,1/COUNTA(H$2:N$2),0)</f>
        <v>0.14285714285714285</v>
      </c>
      <c r="I267" s="157">
        <f t="shared" si="167"/>
        <v>0.14285714285714285</v>
      </c>
      <c r="J267" s="157">
        <f t="shared" si="167"/>
        <v>0.14285714285714285</v>
      </c>
      <c r="K267" s="157">
        <f t="shared" si="167"/>
        <v>0.14285714285714285</v>
      </c>
      <c r="L267" s="157">
        <f t="shared" si="167"/>
        <v>0.14285714285714285</v>
      </c>
      <c r="M267" s="157">
        <f t="shared" si="167"/>
        <v>0.14285714285714285</v>
      </c>
      <c r="N267" s="157">
        <f t="shared" si="167"/>
        <v>0</v>
      </c>
      <c r="O267" s="157">
        <f t="shared" si="167"/>
        <v>0</v>
      </c>
      <c r="P267" s="157">
        <f t="shared" si="167"/>
        <v>0</v>
      </c>
      <c r="Q267" s="157">
        <f t="shared" si="167"/>
        <v>0</v>
      </c>
      <c r="R267" s="157">
        <f t="shared" si="167"/>
        <v>0</v>
      </c>
      <c r="S267" s="157">
        <f t="shared" si="167"/>
        <v>0</v>
      </c>
      <c r="T267" s="157">
        <f t="shared" si="167"/>
        <v>0</v>
      </c>
      <c r="U267" s="157">
        <f t="shared" si="167"/>
        <v>0</v>
      </c>
      <c r="V267" s="157">
        <f t="shared" si="167"/>
        <v>0</v>
      </c>
      <c r="W267" s="157">
        <f t="shared" si="167"/>
        <v>0</v>
      </c>
      <c r="X267" s="157">
        <f t="shared" ref="X267:AJ268" si="168">+IF(X$2&lt;&gt;0,1/COUNTA(X$2:AD$2),0)</f>
        <v>0</v>
      </c>
      <c r="Y267" s="157">
        <f t="shared" si="168"/>
        <v>0</v>
      </c>
      <c r="Z267" s="157">
        <f t="shared" si="168"/>
        <v>0</v>
      </c>
      <c r="AA267" s="157">
        <f t="shared" si="168"/>
        <v>0</v>
      </c>
      <c r="AB267" s="157">
        <f t="shared" si="168"/>
        <v>0</v>
      </c>
      <c r="AC267" s="157">
        <f t="shared" si="168"/>
        <v>0</v>
      </c>
      <c r="AD267" s="157">
        <f t="shared" si="168"/>
        <v>0</v>
      </c>
      <c r="AE267" s="157">
        <f t="shared" si="168"/>
        <v>0</v>
      </c>
      <c r="AF267" s="157">
        <f t="shared" si="168"/>
        <v>0</v>
      </c>
      <c r="AG267" s="157">
        <f t="shared" si="168"/>
        <v>0</v>
      </c>
      <c r="AH267" s="157">
        <f t="shared" si="168"/>
        <v>0</v>
      </c>
      <c r="AI267" s="157">
        <f t="shared" si="168"/>
        <v>0</v>
      </c>
      <c r="AJ267" s="157">
        <f t="shared" si="168"/>
        <v>0</v>
      </c>
    </row>
    <row r="268" spans="1:36" ht="16.5" x14ac:dyDescent="0.25">
      <c r="A268" s="157">
        <f t="shared" si="166"/>
        <v>7.02</v>
      </c>
      <c r="B268" s="153">
        <f t="shared" si="153"/>
        <v>220</v>
      </c>
      <c r="C268" s="155" t="s">
        <v>525</v>
      </c>
      <c r="D268" s="156" t="s">
        <v>452</v>
      </c>
      <c r="E268" s="157">
        <f>+ROUNDUP(SUM(G268:AJ268),0)</f>
        <v>1</v>
      </c>
      <c r="F268" s="249"/>
      <c r="G268" s="157">
        <f>+IF(G$2&lt;&gt;0,1/COUNTA(G$2:M$2),0)</f>
        <v>0.14285714285714285</v>
      </c>
      <c r="H268" s="157">
        <f t="shared" si="167"/>
        <v>0.14285714285714285</v>
      </c>
      <c r="I268" s="157">
        <f t="shared" si="167"/>
        <v>0.14285714285714285</v>
      </c>
      <c r="J268" s="157">
        <f t="shared" si="167"/>
        <v>0.14285714285714285</v>
      </c>
      <c r="K268" s="157">
        <f t="shared" si="167"/>
        <v>0.14285714285714285</v>
      </c>
      <c r="L268" s="157">
        <f t="shared" si="167"/>
        <v>0.14285714285714285</v>
      </c>
      <c r="M268" s="157">
        <f t="shared" si="167"/>
        <v>0.14285714285714285</v>
      </c>
      <c r="N268" s="157">
        <f t="shared" si="167"/>
        <v>0</v>
      </c>
      <c r="O268" s="157">
        <f t="shared" si="167"/>
        <v>0</v>
      </c>
      <c r="P268" s="157">
        <f t="shared" si="167"/>
        <v>0</v>
      </c>
      <c r="Q268" s="157">
        <f t="shared" si="167"/>
        <v>0</v>
      </c>
      <c r="R268" s="157">
        <f t="shared" si="167"/>
        <v>0</v>
      </c>
      <c r="S268" s="157">
        <f t="shared" si="167"/>
        <v>0</v>
      </c>
      <c r="T268" s="157">
        <f t="shared" si="167"/>
        <v>0</v>
      </c>
      <c r="U268" s="157">
        <f t="shared" si="167"/>
        <v>0</v>
      </c>
      <c r="V268" s="157">
        <f t="shared" si="167"/>
        <v>0</v>
      </c>
      <c r="W268" s="157">
        <f t="shared" si="167"/>
        <v>0</v>
      </c>
      <c r="X268" s="157">
        <f t="shared" si="168"/>
        <v>0</v>
      </c>
      <c r="Y268" s="157">
        <f t="shared" si="168"/>
        <v>0</v>
      </c>
      <c r="Z268" s="157">
        <f t="shared" si="168"/>
        <v>0</v>
      </c>
      <c r="AA268" s="157">
        <f t="shared" si="168"/>
        <v>0</v>
      </c>
      <c r="AB268" s="157">
        <f t="shared" si="168"/>
        <v>0</v>
      </c>
      <c r="AC268" s="157">
        <f t="shared" si="168"/>
        <v>0</v>
      </c>
      <c r="AD268" s="157">
        <f t="shared" si="168"/>
        <v>0</v>
      </c>
      <c r="AE268" s="157">
        <f t="shared" si="168"/>
        <v>0</v>
      </c>
      <c r="AF268" s="157">
        <f t="shared" si="168"/>
        <v>0</v>
      </c>
      <c r="AG268" s="157">
        <f t="shared" si="168"/>
        <v>0</v>
      </c>
      <c r="AH268" s="157">
        <f t="shared" si="168"/>
        <v>0</v>
      </c>
      <c r="AI268" s="157">
        <f t="shared" si="168"/>
        <v>0</v>
      </c>
      <c r="AJ268" s="157">
        <f t="shared" si="168"/>
        <v>0</v>
      </c>
    </row>
    <row r="269" spans="1:36" ht="16.5" x14ac:dyDescent="0.25">
      <c r="A269" s="172"/>
      <c r="B269" s="173">
        <f t="shared" si="153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C22:E22"/>
    <mergeCell ref="C23:D24"/>
    <mergeCell ref="C25:E25"/>
    <mergeCell ref="C26:E26"/>
    <mergeCell ref="C27:E27"/>
    <mergeCell ref="C28:C29"/>
    <mergeCell ref="D28:E28"/>
    <mergeCell ref="D29:E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61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9FB3-DC42-4FD7-B7E1-D8CDCBC19531}">
  <sheetPr>
    <tabColor rgb="FF92D050"/>
  </sheetPr>
  <dimension ref="A1:AJ270"/>
  <sheetViews>
    <sheetView view="pageBreakPreview" topLeftCell="A142" zoomScale="80" zoomScaleNormal="80" zoomScaleSheetLayoutView="80" workbookViewId="0">
      <selection activeCell="G220" sqref="G220:AJ220"/>
    </sheetView>
  </sheetViews>
  <sheetFormatPr baseColWidth="10" defaultRowHeight="15" x14ac:dyDescent="0.25"/>
  <cols>
    <col min="2" max="2" width="5" customWidth="1"/>
    <col min="3" max="3" width="81.7109375" customWidth="1"/>
    <col min="6" max="6" width="14.7109375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AJ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si="0"/>
        <v>20</v>
      </c>
      <c r="AA1">
        <f t="shared" si="0"/>
        <v>21</v>
      </c>
      <c r="AB1">
        <f t="shared" si="0"/>
        <v>22</v>
      </c>
      <c r="AC1">
        <f t="shared" si="0"/>
        <v>23</v>
      </c>
      <c r="AD1">
        <f t="shared" si="0"/>
        <v>24</v>
      </c>
      <c r="AE1">
        <f t="shared" si="0"/>
        <v>25</v>
      </c>
      <c r="AF1">
        <f t="shared" si="0"/>
        <v>26</v>
      </c>
      <c r="AG1">
        <f t="shared" si="0"/>
        <v>27</v>
      </c>
      <c r="AH1">
        <f t="shared" si="0"/>
        <v>28</v>
      </c>
      <c r="AI1">
        <f t="shared" si="0"/>
        <v>29</v>
      </c>
      <c r="AJ1">
        <f t="shared" si="0"/>
        <v>30</v>
      </c>
    </row>
    <row r="2" spans="3:36" x14ac:dyDescent="0.25">
      <c r="C2" s="474" t="s">
        <v>4</v>
      </c>
      <c r="D2" s="475"/>
      <c r="E2" s="476"/>
      <c r="G2" s="254" t="str">
        <f t="array" ref="G2:AJ30">+TRANSPOSE(P_03!B13:AD42)</f>
        <v>0</v>
      </c>
      <c r="H2" s="255">
        <v>1</v>
      </c>
      <c r="I2" s="255">
        <v>0</v>
      </c>
      <c r="J2" s="255">
        <v>0</v>
      </c>
      <c r="K2" s="255">
        <v>0</v>
      </c>
      <c r="L2" s="255">
        <v>0</v>
      </c>
      <c r="M2" s="255">
        <v>0</v>
      </c>
      <c r="N2" s="255">
        <v>0</v>
      </c>
      <c r="O2" s="255">
        <v>0</v>
      </c>
      <c r="P2" s="255">
        <v>0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7" t="str">
        <v>-</v>
      </c>
      <c r="H3" s="258" t="str">
        <v>PS1-0</v>
      </c>
      <c r="I3" s="258" t="str">
        <v>-</v>
      </c>
      <c r="J3" s="258" t="str">
        <v>-</v>
      </c>
      <c r="K3" s="258" t="str">
        <v>-</v>
      </c>
      <c r="L3" s="258" t="str">
        <v>-</v>
      </c>
      <c r="M3" s="258" t="str">
        <v>-</v>
      </c>
      <c r="N3" s="258" t="str">
        <v>-</v>
      </c>
      <c r="O3" s="258" t="str">
        <v>-</v>
      </c>
      <c r="P3" s="258" t="str">
        <v>-</v>
      </c>
      <c r="Q3" s="258" t="str">
        <v>-</v>
      </c>
      <c r="R3" s="258" t="str">
        <v>-</v>
      </c>
      <c r="S3" s="258" t="str">
        <v>-</v>
      </c>
      <c r="T3" s="258" t="str">
        <v>-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7" t="str">
        <v>DS-0</v>
      </c>
      <c r="H4" s="258" t="str">
        <v>SMM-2P</v>
      </c>
      <c r="I4" s="258" t="str">
        <v>-</v>
      </c>
      <c r="J4" s="258" t="str">
        <v>-</v>
      </c>
      <c r="K4" s="258" t="str">
        <v>-</v>
      </c>
      <c r="L4" s="258" t="str">
        <v>-</v>
      </c>
      <c r="M4" s="258" t="str">
        <v>-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-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2A-K</v>
      </c>
      <c r="I5" s="258" t="str">
        <v>-</v>
      </c>
      <c r="J5" s="258" t="str">
        <v>-</v>
      </c>
      <c r="K5" s="258" t="str">
        <v>-</v>
      </c>
      <c r="L5" s="258" t="str">
        <v>-</v>
      </c>
      <c r="M5" s="258" t="str">
        <v>-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-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01</v>
      </c>
      <c r="I6" s="258" t="str">
        <v>-</v>
      </c>
      <c r="J6" s="258" t="str">
        <v>-</v>
      </c>
      <c r="K6" s="258" t="str">
        <v>-</v>
      </c>
      <c r="L6" s="258" t="str">
        <v>-</v>
      </c>
      <c r="M6" s="258" t="str">
        <v>-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-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5kVA-1ø-13,2kV</v>
      </c>
      <c r="I7" s="258" t="str">
        <v>-</v>
      </c>
      <c r="J7" s="258" t="str">
        <v>-</v>
      </c>
      <c r="K7" s="258" t="str">
        <v>-</v>
      </c>
      <c r="L7" s="258" t="str">
        <v>-</v>
      </c>
      <c r="M7" s="258" t="str">
        <v>-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-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>
        <v>5</v>
      </c>
      <c r="I8" s="258" t="str">
        <v>-</v>
      </c>
      <c r="J8" s="258" t="str">
        <v>-</v>
      </c>
      <c r="K8" s="258" t="str">
        <v>-</v>
      </c>
      <c r="L8" s="258" t="str">
        <v>-</v>
      </c>
      <c r="M8" s="258" t="str">
        <v>-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 t="str">
        <v>-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1</v>
      </c>
      <c r="I9" s="258">
        <v>0</v>
      </c>
      <c r="J9" s="258">
        <v>0</v>
      </c>
      <c r="K9" s="258">
        <v>0</v>
      </c>
      <c r="L9" s="258">
        <v>0</v>
      </c>
      <c r="M9" s="258">
        <v>0</v>
      </c>
      <c r="N9" s="258">
        <v>0</v>
      </c>
      <c r="O9" s="258">
        <v>0</v>
      </c>
      <c r="P9" s="258">
        <v>0</v>
      </c>
      <c r="Q9" s="258">
        <v>0</v>
      </c>
      <c r="R9" s="258">
        <v>0</v>
      </c>
      <c r="S9" s="258">
        <v>0</v>
      </c>
      <c r="T9" s="258">
        <v>0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PRFV</v>
      </c>
      <c r="I10" s="258" t="str">
        <v>-</v>
      </c>
      <c r="J10" s="258" t="str">
        <v>-</v>
      </c>
      <c r="K10" s="258" t="str">
        <v>-</v>
      </c>
      <c r="L10" s="258" t="str">
        <v>-</v>
      </c>
      <c r="M10" s="258" t="str">
        <v>-</v>
      </c>
      <c r="N10" s="258" t="str">
        <v>-</v>
      </c>
      <c r="O10" s="258" t="str">
        <v>-</v>
      </c>
      <c r="P10" s="258" t="str">
        <v>-</v>
      </c>
      <c r="Q10" s="258" t="str">
        <v>-</v>
      </c>
      <c r="R10" s="258" t="str">
        <v>-</v>
      </c>
      <c r="S10" s="258" t="str">
        <v>-</v>
      </c>
      <c r="T10" s="258" t="str">
        <v>-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12/300</v>
      </c>
      <c r="I11" s="258" t="str">
        <v>-</v>
      </c>
      <c r="J11" s="258" t="str">
        <v>-</v>
      </c>
      <c r="K11" s="258" t="str">
        <v>-</v>
      </c>
      <c r="L11" s="258" t="str">
        <v>-</v>
      </c>
      <c r="M11" s="258" t="str">
        <v>-</v>
      </c>
      <c r="N11" s="258" t="str">
        <v>-</v>
      </c>
      <c r="O11" s="258" t="str">
        <v>-</v>
      </c>
      <c r="P11" s="258" t="str">
        <v>-</v>
      </c>
      <c r="Q11" s="258" t="str">
        <v>-</v>
      </c>
      <c r="R11" s="258" t="str">
        <v>-</v>
      </c>
      <c r="S11" s="258" t="str">
        <v>-</v>
      </c>
      <c r="T11" s="258" t="str">
        <v>-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24.2</v>
      </c>
      <c r="I12" s="258" t="str">
        <v>-</v>
      </c>
      <c r="J12" s="258" t="str">
        <v>-</v>
      </c>
      <c r="K12" s="258" t="str">
        <v>-</v>
      </c>
      <c r="L12" s="258" t="str">
        <v>-</v>
      </c>
      <c r="M12" s="258" t="str">
        <v>-</v>
      </c>
      <c r="N12" s="258" t="str">
        <v>-</v>
      </c>
      <c r="O12" s="258" t="str">
        <v>-</v>
      </c>
      <c r="P12" s="258" t="str">
        <v>-</v>
      </c>
      <c r="Q12" s="258" t="str">
        <v>-</v>
      </c>
      <c r="R12" s="258" t="str">
        <v>-</v>
      </c>
      <c r="S12" s="258" t="str">
        <v>-</v>
      </c>
      <c r="T12" s="258" t="str">
        <v>-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-</v>
      </c>
      <c r="J13" s="258" t="str">
        <v>-</v>
      </c>
      <c r="K13" s="258" t="str">
        <v>-</v>
      </c>
      <c r="L13" s="258" t="str">
        <v>-</v>
      </c>
      <c r="M13" s="258" t="str">
        <v>-</v>
      </c>
      <c r="N13" s="258" t="str">
        <v>-</v>
      </c>
      <c r="O13" s="258" t="str">
        <v>-</v>
      </c>
      <c r="P13" s="258" t="str">
        <v>-</v>
      </c>
      <c r="Q13" s="258" t="str">
        <v>-</v>
      </c>
      <c r="R13" s="258" t="str">
        <v>-</v>
      </c>
      <c r="S13" s="258" t="str">
        <v>-</v>
      </c>
      <c r="T13" s="258" t="str">
        <v>-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1</v>
      </c>
      <c r="H14" s="258">
        <v>1</v>
      </c>
      <c r="I14" s="258" t="str">
        <v>-</v>
      </c>
      <c r="J14" s="258" t="str">
        <v>-</v>
      </c>
      <c r="K14" s="258" t="str">
        <v>-</v>
      </c>
      <c r="L14" s="258" t="str">
        <v>-</v>
      </c>
      <c r="M14" s="258" t="str">
        <v>-</v>
      </c>
      <c r="N14" s="258" t="str">
        <v>-</v>
      </c>
      <c r="O14" s="258" t="str">
        <v>-</v>
      </c>
      <c r="P14" s="258" t="str">
        <v>-</v>
      </c>
      <c r="Q14" s="258" t="str">
        <v>-</v>
      </c>
      <c r="R14" s="258" t="str">
        <v>-</v>
      </c>
      <c r="S14" s="258" t="str">
        <v>-</v>
      </c>
      <c r="T14" s="258" t="str">
        <v>-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0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PAT-3</v>
      </c>
      <c r="I19" s="258" t="str">
        <v>-</v>
      </c>
      <c r="J19" s="258" t="str">
        <v>-</v>
      </c>
      <c r="K19" s="258" t="str">
        <v>-</v>
      </c>
      <c r="L19" s="258" t="str">
        <v>-</v>
      </c>
      <c r="M19" s="258" t="str">
        <v>-</v>
      </c>
      <c r="N19" s="258" t="str">
        <v>-</v>
      </c>
      <c r="O19" s="258" t="str">
        <v>-</v>
      </c>
      <c r="P19" s="258" t="str">
        <v>-</v>
      </c>
      <c r="Q19" s="258" t="str">
        <v>-</v>
      </c>
      <c r="R19" s="258" t="str">
        <v>-</v>
      </c>
      <c r="S19" s="258" t="str">
        <v>-</v>
      </c>
      <c r="T19" s="258" t="str">
        <v>-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CI-C</v>
      </c>
      <c r="I20" s="258" t="str">
        <v>-</v>
      </c>
      <c r="J20" s="258" t="str">
        <v>-</v>
      </c>
      <c r="K20" s="258" t="str">
        <v>-</v>
      </c>
      <c r="L20" s="258" t="str">
        <v>-</v>
      </c>
      <c r="M20" s="258" t="str">
        <v>-</v>
      </c>
      <c r="N20" s="258" t="str">
        <v>-</v>
      </c>
      <c r="O20" s="258" t="str">
        <v>-</v>
      </c>
      <c r="P20" s="258" t="str">
        <v>-</v>
      </c>
      <c r="Q20" s="258" t="str">
        <v>-</v>
      </c>
      <c r="R20" s="258" t="str">
        <v>-</v>
      </c>
      <c r="S20" s="258" t="str">
        <v>-</v>
      </c>
      <c r="T20" s="258" t="str">
        <v>-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NO</v>
      </c>
      <c r="H21" s="258" t="str">
        <v>NO</v>
      </c>
      <c r="I21" s="258" t="str">
        <v>-</v>
      </c>
      <c r="J21" s="258" t="str">
        <v>-</v>
      </c>
      <c r="K21" s="258" t="str">
        <v>-</v>
      </c>
      <c r="L21" s="258" t="str">
        <v>-</v>
      </c>
      <c r="M21" s="258" t="str">
        <v>-</v>
      </c>
      <c r="N21" s="258" t="str">
        <v>-</v>
      </c>
      <c r="O21" s="258" t="str">
        <v>-</v>
      </c>
      <c r="P21" s="258" t="str">
        <v>-</v>
      </c>
      <c r="Q21" s="258" t="str">
        <v>-</v>
      </c>
      <c r="R21" s="258" t="str">
        <v>-</v>
      </c>
      <c r="S21" s="258" t="str">
        <v>-</v>
      </c>
      <c r="T21" s="258" t="str">
        <v>-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 t="str">
        <v>-</v>
      </c>
      <c r="J22" s="258" t="str">
        <v>-</v>
      </c>
      <c r="K22" s="258" t="str">
        <v>-</v>
      </c>
      <c r="L22" s="258" t="str">
        <v>-</v>
      </c>
      <c r="M22" s="258" t="str">
        <v>-</v>
      </c>
      <c r="N22" s="258" t="str">
        <v>-</v>
      </c>
      <c r="O22" s="258" t="str">
        <v>-</v>
      </c>
      <c r="P22" s="258" t="str">
        <v>-</v>
      </c>
      <c r="Q22" s="258" t="str">
        <v>-</v>
      </c>
      <c r="R22" s="258" t="str">
        <v>-</v>
      </c>
      <c r="S22" s="258" t="str">
        <v>-</v>
      </c>
      <c r="T22" s="258" t="str">
        <v>-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173294.2221</v>
      </c>
      <c r="H23" s="258" t="str">
        <v>173284.3471</v>
      </c>
      <c r="I23" s="258" t="str">
        <v>-</v>
      </c>
      <c r="J23" s="258" t="str">
        <v>-</v>
      </c>
      <c r="K23" s="258" t="str">
        <v>-</v>
      </c>
      <c r="L23" s="258" t="str">
        <v>-</v>
      </c>
      <c r="M23" s="258" t="str">
        <v>-</v>
      </c>
      <c r="N23" s="258" t="str">
        <v>-</v>
      </c>
      <c r="O23" s="258" t="str">
        <v>-</v>
      </c>
      <c r="P23" s="258" t="str">
        <v>-</v>
      </c>
      <c r="Q23" s="258" t="str">
        <v>-</v>
      </c>
      <c r="R23" s="258" t="str">
        <v>-</v>
      </c>
      <c r="S23" s="258" t="str">
        <v>-</v>
      </c>
      <c r="T23" s="258" t="str">
        <v>-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8978052.0843</v>
      </c>
      <c r="H24" s="258" t="str">
        <v>8978074.0845</v>
      </c>
      <c r="I24" s="258" t="str">
        <v>-</v>
      </c>
      <c r="J24" s="258" t="str">
        <v>-</v>
      </c>
      <c r="K24" s="258" t="str">
        <v>-</v>
      </c>
      <c r="L24" s="258" t="str">
        <v>-</v>
      </c>
      <c r="M24" s="258" t="str">
        <v>-</v>
      </c>
      <c r="N24" s="258" t="str">
        <v>-</v>
      </c>
      <c r="O24" s="258" t="str">
        <v>-</v>
      </c>
      <c r="P24" s="258" t="str">
        <v>-</v>
      </c>
      <c r="Q24" s="258" t="str">
        <v>-</v>
      </c>
      <c r="R24" s="258" t="str">
        <v>-</v>
      </c>
      <c r="S24" s="258" t="str">
        <v>-</v>
      </c>
      <c r="T24" s="258" t="str">
        <v>-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0</v>
      </c>
      <c r="J25" s="258">
        <v>0</v>
      </c>
      <c r="K25" s="258">
        <v>0</v>
      </c>
      <c r="L25" s="258">
        <v>0</v>
      </c>
      <c r="M25" s="258">
        <v>0</v>
      </c>
      <c r="N25" s="258">
        <v>0</v>
      </c>
      <c r="O25" s="258">
        <v>0</v>
      </c>
      <c r="P25" s="258">
        <v>0</v>
      </c>
      <c r="Q25" s="258">
        <v>0</v>
      </c>
      <c r="R25" s="258">
        <v>0</v>
      </c>
      <c r="S25" s="258">
        <v>0</v>
      </c>
      <c r="T25" s="258">
        <v>0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13,2kV</v>
      </c>
      <c r="I26" s="258" t="str">
        <v>-</v>
      </c>
      <c r="J26" s="258" t="str">
        <v>-</v>
      </c>
      <c r="K26" s="258" t="str">
        <v>-</v>
      </c>
      <c r="L26" s="258" t="str">
        <v>-</v>
      </c>
      <c r="M26" s="258" t="str">
        <v>-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-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-</v>
      </c>
      <c r="J27" s="258" t="str">
        <v>-</v>
      </c>
      <c r="K27" s="258" t="str">
        <v>-</v>
      </c>
      <c r="L27" s="258" t="str">
        <v>-</v>
      </c>
      <c r="M27" s="258" t="str">
        <v>-</v>
      </c>
      <c r="N27" s="258" t="str">
        <v>-</v>
      </c>
      <c r="O27" s="258" t="str">
        <v>-</v>
      </c>
      <c r="P27" s="258" t="str">
        <v>-</v>
      </c>
      <c r="Q27" s="258" t="str">
        <v>-</v>
      </c>
      <c r="R27" s="258" t="str">
        <v>-</v>
      </c>
      <c r="S27" s="258" t="str">
        <v>-</v>
      </c>
      <c r="T27" s="258" t="str">
        <v>-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0</v>
      </c>
      <c r="J28" s="258">
        <v>0</v>
      </c>
      <c r="K28" s="258">
        <v>0</v>
      </c>
      <c r="L28" s="258">
        <v>0</v>
      </c>
      <c r="M28" s="258">
        <v>0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9" t="s">
        <v>120</v>
      </c>
      <c r="D31" s="482" t="s">
        <v>152</v>
      </c>
      <c r="E31" s="483"/>
      <c r="G31" s="254" cm="1">
        <f t="array" ref="G31:AJ34">+TRANSPOSE(P_03!AE13:AH42)</f>
        <v>0</v>
      </c>
      <c r="H31" s="255">
        <v>0</v>
      </c>
      <c r="I31" s="255">
        <v>0</v>
      </c>
      <c r="J31" s="255">
        <v>0</v>
      </c>
      <c r="K31" s="255">
        <v>0</v>
      </c>
      <c r="L31" s="255">
        <v>0</v>
      </c>
      <c r="M31" s="255">
        <v>0</v>
      </c>
      <c r="N31" s="255">
        <v>0</v>
      </c>
      <c r="O31" s="255">
        <v>0</v>
      </c>
      <c r="P31" s="255">
        <v>0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90"/>
      <c r="D32" s="484" t="s">
        <v>153</v>
      </c>
      <c r="E32" s="485"/>
      <c r="G32" s="257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9" t="s">
        <v>649</v>
      </c>
      <c r="D33" s="463" t="s">
        <v>152</v>
      </c>
      <c r="E33" s="486"/>
      <c r="G33" s="257">
        <v>0</v>
      </c>
      <c r="H33" s="258">
        <v>1</v>
      </c>
      <c r="I33" s="258">
        <v>0</v>
      </c>
      <c r="J33" s="258">
        <v>0</v>
      </c>
      <c r="K33" s="258">
        <v>0</v>
      </c>
      <c r="L33" s="258">
        <v>0</v>
      </c>
      <c r="M33" s="258">
        <v>0</v>
      </c>
      <c r="N33" s="258">
        <v>0</v>
      </c>
      <c r="O33" s="258">
        <v>0</v>
      </c>
      <c r="P33" s="258">
        <v>0</v>
      </c>
      <c r="Q33" s="258">
        <v>0</v>
      </c>
      <c r="R33" s="258">
        <v>0</v>
      </c>
      <c r="S33" s="258">
        <v>0</v>
      </c>
      <c r="T33" s="258">
        <v>0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90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 t="str">
        <f>+G2</f>
        <v>0</v>
      </c>
      <c r="H43" s="306">
        <f t="shared" ref="H43:AJ43" si="1">+H2</f>
        <v>1</v>
      </c>
      <c r="I43" s="306">
        <f t="shared" si="1"/>
        <v>0</v>
      </c>
      <c r="J43" s="306">
        <f t="shared" si="1"/>
        <v>0</v>
      </c>
      <c r="K43" s="306">
        <f t="shared" si="1"/>
        <v>0</v>
      </c>
      <c r="L43" s="306">
        <f t="shared" si="1"/>
        <v>0</v>
      </c>
      <c r="M43" s="306">
        <f t="shared" si="1"/>
        <v>0</v>
      </c>
      <c r="N43" s="306">
        <f t="shared" si="1"/>
        <v>0</v>
      </c>
      <c r="O43" s="306">
        <f t="shared" si="1"/>
        <v>0</v>
      </c>
      <c r="P43" s="306">
        <f t="shared" si="1"/>
        <v>0</v>
      </c>
      <c r="Q43" s="306">
        <f t="shared" si="1"/>
        <v>0</v>
      </c>
      <c r="R43" s="306">
        <f t="shared" si="1"/>
        <v>0</v>
      </c>
      <c r="S43" s="306">
        <f t="shared" si="1"/>
        <v>0</v>
      </c>
      <c r="T43" s="306">
        <f t="shared" si="1"/>
        <v>0</v>
      </c>
      <c r="U43" s="306">
        <f t="shared" si="1"/>
        <v>0</v>
      </c>
      <c r="V43" s="306">
        <f t="shared" si="1"/>
        <v>0</v>
      </c>
      <c r="W43" s="306">
        <f t="shared" si="1"/>
        <v>0</v>
      </c>
      <c r="X43" s="306">
        <f t="shared" si="1"/>
        <v>0</v>
      </c>
      <c r="Y43" s="306">
        <f t="shared" si="1"/>
        <v>0</v>
      </c>
      <c r="Z43" s="306">
        <f t="shared" si="1"/>
        <v>0</v>
      </c>
      <c r="AA43" s="306">
        <f t="shared" si="1"/>
        <v>0</v>
      </c>
      <c r="AB43" s="306">
        <f t="shared" si="1"/>
        <v>0</v>
      </c>
      <c r="AC43" s="306">
        <f t="shared" si="1"/>
        <v>0</v>
      </c>
      <c r="AD43" s="306">
        <f t="shared" si="1"/>
        <v>0</v>
      </c>
      <c r="AE43" s="306">
        <f t="shared" si="1"/>
        <v>0</v>
      </c>
      <c r="AF43" s="306">
        <f t="shared" si="1"/>
        <v>0</v>
      </c>
      <c r="AG43" s="306">
        <f t="shared" si="1"/>
        <v>0</v>
      </c>
      <c r="AH43" s="306">
        <f t="shared" si="1"/>
        <v>0</v>
      </c>
      <c r="AI43" s="306">
        <f t="shared" si="1"/>
        <v>0</v>
      </c>
      <c r="AJ43" s="307">
        <f t="shared" si="1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2">+H10</f>
        <v>PRFV</v>
      </c>
      <c r="I44" s="309" t="str">
        <f t="shared" si="2"/>
        <v>-</v>
      </c>
      <c r="J44" s="309" t="str">
        <f t="shared" si="2"/>
        <v>-</v>
      </c>
      <c r="K44" s="309" t="str">
        <f t="shared" si="2"/>
        <v>-</v>
      </c>
      <c r="L44" s="309" t="str">
        <f t="shared" si="2"/>
        <v>-</v>
      </c>
      <c r="M44" s="309" t="str">
        <f t="shared" si="2"/>
        <v>-</v>
      </c>
      <c r="N44" s="309" t="str">
        <f t="shared" si="2"/>
        <v>-</v>
      </c>
      <c r="O44" s="309" t="str">
        <f t="shared" si="2"/>
        <v>-</v>
      </c>
      <c r="P44" s="309" t="str">
        <f t="shared" si="2"/>
        <v>-</v>
      </c>
      <c r="Q44" s="309" t="str">
        <f t="shared" si="2"/>
        <v>-</v>
      </c>
      <c r="R44" s="309" t="str">
        <f t="shared" si="2"/>
        <v>-</v>
      </c>
      <c r="S44" s="309" t="str">
        <f t="shared" si="2"/>
        <v>-</v>
      </c>
      <c r="T44" s="309" t="str">
        <f t="shared" si="2"/>
        <v>-</v>
      </c>
      <c r="U44" s="309" t="str">
        <f t="shared" si="2"/>
        <v>-</v>
      </c>
      <c r="V44" s="309" t="str">
        <f t="shared" si="2"/>
        <v>-</v>
      </c>
      <c r="W44" s="309" t="str">
        <f t="shared" si="2"/>
        <v>-</v>
      </c>
      <c r="X44" s="309" t="str">
        <f t="shared" si="2"/>
        <v>-</v>
      </c>
      <c r="Y44" s="309" t="str">
        <f t="shared" si="2"/>
        <v>-</v>
      </c>
      <c r="Z44" s="309" t="str">
        <f t="shared" si="2"/>
        <v>-</v>
      </c>
      <c r="AA44" s="309" t="str">
        <f t="shared" si="2"/>
        <v>-</v>
      </c>
      <c r="AB44" s="309" t="str">
        <f t="shared" si="2"/>
        <v>-</v>
      </c>
      <c r="AC44" s="309" t="str">
        <f t="shared" si="2"/>
        <v>-</v>
      </c>
      <c r="AD44" s="309" t="str">
        <f t="shared" si="2"/>
        <v>-</v>
      </c>
      <c r="AE44" s="309" t="str">
        <f t="shared" si="2"/>
        <v>-</v>
      </c>
      <c r="AF44" s="309" t="str">
        <f t="shared" si="2"/>
        <v>-</v>
      </c>
      <c r="AG44" s="309" t="str">
        <f t="shared" si="2"/>
        <v>-</v>
      </c>
      <c r="AH44" s="309" t="str">
        <f t="shared" si="2"/>
        <v>-</v>
      </c>
      <c r="AI44" s="309" t="str">
        <f t="shared" si="2"/>
        <v>-</v>
      </c>
      <c r="AJ44" s="310" t="str">
        <f t="shared" si="2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 t="str">
        <f>+G3</f>
        <v>-</v>
      </c>
      <c r="H45" s="309" t="str">
        <f t="shared" ref="H45:AJ46" si="3">+H3</f>
        <v>PS1-0</v>
      </c>
      <c r="I45" s="309" t="str">
        <f t="shared" si="3"/>
        <v>-</v>
      </c>
      <c r="J45" s="309" t="str">
        <f t="shared" si="3"/>
        <v>-</v>
      </c>
      <c r="K45" s="309" t="str">
        <f t="shared" si="3"/>
        <v>-</v>
      </c>
      <c r="L45" s="309" t="str">
        <f t="shared" si="3"/>
        <v>-</v>
      </c>
      <c r="M45" s="309" t="str">
        <f t="shared" si="3"/>
        <v>-</v>
      </c>
      <c r="N45" s="309" t="str">
        <f t="shared" si="3"/>
        <v>-</v>
      </c>
      <c r="O45" s="309" t="str">
        <f t="shared" si="3"/>
        <v>-</v>
      </c>
      <c r="P45" s="309" t="str">
        <f t="shared" si="3"/>
        <v>-</v>
      </c>
      <c r="Q45" s="309" t="str">
        <f t="shared" si="3"/>
        <v>-</v>
      </c>
      <c r="R45" s="309" t="str">
        <f t="shared" si="3"/>
        <v>-</v>
      </c>
      <c r="S45" s="309" t="str">
        <f t="shared" si="3"/>
        <v>-</v>
      </c>
      <c r="T45" s="309" t="str">
        <f t="shared" si="3"/>
        <v>-</v>
      </c>
      <c r="U45" s="309" t="str">
        <f t="shared" si="3"/>
        <v>-</v>
      </c>
      <c r="V45" s="309" t="str">
        <f t="shared" si="3"/>
        <v>-</v>
      </c>
      <c r="W45" s="309" t="str">
        <f t="shared" si="3"/>
        <v>-</v>
      </c>
      <c r="X45" s="309" t="str">
        <f t="shared" si="3"/>
        <v>-</v>
      </c>
      <c r="Y45" s="309" t="str">
        <f t="shared" si="3"/>
        <v>-</v>
      </c>
      <c r="Z45" s="309" t="str">
        <f t="shared" si="3"/>
        <v>-</v>
      </c>
      <c r="AA45" s="309" t="str">
        <f t="shared" si="3"/>
        <v>-</v>
      </c>
      <c r="AB45" s="309" t="str">
        <f t="shared" si="3"/>
        <v>-</v>
      </c>
      <c r="AC45" s="309" t="str">
        <f t="shared" si="3"/>
        <v>-</v>
      </c>
      <c r="AD45" s="309" t="str">
        <f t="shared" si="3"/>
        <v>-</v>
      </c>
      <c r="AE45" s="309" t="str">
        <f t="shared" si="3"/>
        <v>-</v>
      </c>
      <c r="AF45" s="309" t="str">
        <f t="shared" si="3"/>
        <v>-</v>
      </c>
      <c r="AG45" s="309" t="str">
        <f t="shared" si="3"/>
        <v>-</v>
      </c>
      <c r="AH45" s="309" t="str">
        <f t="shared" si="3"/>
        <v>-</v>
      </c>
      <c r="AI45" s="309" t="str">
        <f t="shared" si="3"/>
        <v>-</v>
      </c>
      <c r="AJ45" s="310" t="str">
        <f t="shared" si="3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 t="str">
        <f>+G4</f>
        <v>DS-0</v>
      </c>
      <c r="H46" s="309" t="str">
        <f t="shared" si="3"/>
        <v>SMM-2P</v>
      </c>
      <c r="I46" s="309" t="str">
        <f t="shared" si="3"/>
        <v>-</v>
      </c>
      <c r="J46" s="309" t="str">
        <f t="shared" si="3"/>
        <v>-</v>
      </c>
      <c r="K46" s="309" t="str">
        <f t="shared" si="3"/>
        <v>-</v>
      </c>
      <c r="L46" s="309" t="str">
        <f t="shared" si="3"/>
        <v>-</v>
      </c>
      <c r="M46" s="309" t="str">
        <f t="shared" si="3"/>
        <v>-</v>
      </c>
      <c r="N46" s="309" t="str">
        <f t="shared" si="3"/>
        <v>-</v>
      </c>
      <c r="O46" s="309" t="str">
        <f t="shared" si="3"/>
        <v>-</v>
      </c>
      <c r="P46" s="309" t="str">
        <f t="shared" si="3"/>
        <v>-</v>
      </c>
      <c r="Q46" s="309" t="str">
        <f t="shared" si="3"/>
        <v>-</v>
      </c>
      <c r="R46" s="309" t="str">
        <f t="shared" si="3"/>
        <v>-</v>
      </c>
      <c r="S46" s="309" t="str">
        <f t="shared" si="3"/>
        <v>-</v>
      </c>
      <c r="T46" s="309" t="str">
        <f t="shared" si="3"/>
        <v>-</v>
      </c>
      <c r="U46" s="309" t="str">
        <f t="shared" si="3"/>
        <v>-</v>
      </c>
      <c r="V46" s="309" t="str">
        <f t="shared" si="3"/>
        <v>-</v>
      </c>
      <c r="W46" s="309" t="str">
        <f t="shared" si="3"/>
        <v>-</v>
      </c>
      <c r="X46" s="309" t="str">
        <f t="shared" si="3"/>
        <v>-</v>
      </c>
      <c r="Y46" s="309" t="str">
        <f t="shared" si="3"/>
        <v>-</v>
      </c>
      <c r="Z46" s="309" t="str">
        <f t="shared" si="3"/>
        <v>-</v>
      </c>
      <c r="AA46" s="309" t="str">
        <f t="shared" si="3"/>
        <v>-</v>
      </c>
      <c r="AB46" s="309" t="str">
        <f t="shared" si="3"/>
        <v>-</v>
      </c>
      <c r="AC46" s="309" t="str">
        <f t="shared" si="3"/>
        <v>-</v>
      </c>
      <c r="AD46" s="309" t="str">
        <f t="shared" si="3"/>
        <v>-</v>
      </c>
      <c r="AE46" s="309" t="str">
        <f t="shared" si="3"/>
        <v>-</v>
      </c>
      <c r="AF46" s="309" t="str">
        <f t="shared" si="3"/>
        <v>-</v>
      </c>
      <c r="AG46" s="309" t="str">
        <f t="shared" si="3"/>
        <v>-</v>
      </c>
      <c r="AH46" s="309" t="str">
        <f t="shared" si="3"/>
        <v>-</v>
      </c>
      <c r="AI46" s="309" t="str">
        <f t="shared" si="3"/>
        <v>-</v>
      </c>
      <c r="AJ46" s="310" t="str">
        <f t="shared" si="3"/>
        <v>-</v>
      </c>
    </row>
    <row r="47" spans="1:36" ht="17.25" thickBot="1" x14ac:dyDescent="0.3">
      <c r="A47" s="298">
        <f>+P_03!S3</f>
        <v>3</v>
      </c>
      <c r="B47" s="299"/>
      <c r="C47" s="300" t="str">
        <f>+VLOOKUP($A$47,LOCALIDAD,2,FALSE)</f>
        <v>HUANCA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4">+H6</f>
        <v>01</v>
      </c>
      <c r="I47" s="312" t="str">
        <f t="shared" si="4"/>
        <v>-</v>
      </c>
      <c r="J47" s="312" t="str">
        <f t="shared" si="4"/>
        <v>-</v>
      </c>
      <c r="K47" s="312" t="str">
        <f t="shared" si="4"/>
        <v>-</v>
      </c>
      <c r="L47" s="312" t="str">
        <f t="shared" si="4"/>
        <v>-</v>
      </c>
      <c r="M47" s="312" t="str">
        <f t="shared" si="4"/>
        <v>-</v>
      </c>
      <c r="N47" s="312" t="str">
        <f t="shared" si="4"/>
        <v>-</v>
      </c>
      <c r="O47" s="312" t="str">
        <f t="shared" si="4"/>
        <v>-</v>
      </c>
      <c r="P47" s="312" t="str">
        <f t="shared" si="4"/>
        <v>-</v>
      </c>
      <c r="Q47" s="312" t="str">
        <f t="shared" si="4"/>
        <v>-</v>
      </c>
      <c r="R47" s="312" t="str">
        <f t="shared" si="4"/>
        <v>-</v>
      </c>
      <c r="S47" s="312" t="str">
        <f t="shared" si="4"/>
        <v>-</v>
      </c>
      <c r="T47" s="312" t="str">
        <f t="shared" si="4"/>
        <v>-</v>
      </c>
      <c r="U47" s="312" t="str">
        <f t="shared" si="4"/>
        <v>-</v>
      </c>
      <c r="V47" s="312" t="str">
        <f t="shared" si="4"/>
        <v>-</v>
      </c>
      <c r="W47" s="312" t="str">
        <f t="shared" si="4"/>
        <v>-</v>
      </c>
      <c r="X47" s="312" t="str">
        <f t="shared" si="4"/>
        <v>-</v>
      </c>
      <c r="Y47" s="312" t="str">
        <f t="shared" si="4"/>
        <v>-</v>
      </c>
      <c r="Z47" s="312" t="str">
        <f t="shared" si="4"/>
        <v>-</v>
      </c>
      <c r="AA47" s="312" t="str">
        <f t="shared" si="4"/>
        <v>-</v>
      </c>
      <c r="AB47" s="312" t="str">
        <f t="shared" si="4"/>
        <v>-</v>
      </c>
      <c r="AC47" s="312" t="str">
        <f t="shared" si="4"/>
        <v>-</v>
      </c>
      <c r="AD47" s="312" t="str">
        <f t="shared" si="4"/>
        <v>-</v>
      </c>
      <c r="AE47" s="312" t="str">
        <f t="shared" si="4"/>
        <v>-</v>
      </c>
      <c r="AF47" s="312" t="str">
        <f t="shared" si="4"/>
        <v>-</v>
      </c>
      <c r="AG47" s="312" t="str">
        <f t="shared" si="4"/>
        <v>-</v>
      </c>
      <c r="AH47" s="312" t="str">
        <f t="shared" si="4"/>
        <v>-</v>
      </c>
      <c r="AI47" s="312" t="str">
        <f t="shared" si="4"/>
        <v>-</v>
      </c>
      <c r="AJ47" s="313" t="str">
        <f t="shared" si="4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5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5"/>
        <v>4</v>
      </c>
      <c r="C52" s="158" t="s">
        <v>363</v>
      </c>
      <c r="D52" s="156" t="s">
        <v>364</v>
      </c>
      <c r="E52" s="157">
        <f>+SUM(G52:AJ52)</f>
        <v>1</v>
      </c>
      <c r="F52" s="249"/>
      <c r="G52" s="157">
        <f t="shared" ref="G52:P55" si="6">+HLOOKUP(G$3,ARMADO_RP,$B52,0)+HLOOKUP(G$4,ARMADO_RP,$B52,0)</f>
        <v>0</v>
      </c>
      <c r="H52" s="157">
        <f t="shared" si="6"/>
        <v>1</v>
      </c>
      <c r="I52" s="157">
        <f t="shared" si="6"/>
        <v>0</v>
      </c>
      <c r="J52" s="157">
        <f t="shared" si="6"/>
        <v>0</v>
      </c>
      <c r="K52" s="157">
        <f t="shared" si="6"/>
        <v>0</v>
      </c>
      <c r="L52" s="157">
        <f t="shared" si="6"/>
        <v>0</v>
      </c>
      <c r="M52" s="157">
        <f t="shared" si="6"/>
        <v>0</v>
      </c>
      <c r="N52" s="157">
        <f t="shared" si="6"/>
        <v>0</v>
      </c>
      <c r="O52" s="157">
        <f t="shared" si="6"/>
        <v>0</v>
      </c>
      <c r="P52" s="157">
        <f t="shared" si="6"/>
        <v>0</v>
      </c>
      <c r="Q52" s="157">
        <f t="shared" ref="Q52:Z55" si="7">+HLOOKUP(Q$3,ARMADO_RP,$B52,0)+HLOOKUP(Q$4,ARMADO_RP,$B52,0)</f>
        <v>0</v>
      </c>
      <c r="R52" s="157">
        <f t="shared" si="7"/>
        <v>0</v>
      </c>
      <c r="S52" s="157">
        <f t="shared" si="7"/>
        <v>0</v>
      </c>
      <c r="T52" s="157">
        <f t="shared" si="7"/>
        <v>0</v>
      </c>
      <c r="U52" s="157">
        <f t="shared" si="7"/>
        <v>0</v>
      </c>
      <c r="V52" s="157">
        <f t="shared" si="7"/>
        <v>0</v>
      </c>
      <c r="W52" s="157">
        <f t="shared" si="7"/>
        <v>0</v>
      </c>
      <c r="X52" s="157">
        <f t="shared" si="7"/>
        <v>0</v>
      </c>
      <c r="Y52" s="157">
        <f t="shared" si="7"/>
        <v>0</v>
      </c>
      <c r="Z52" s="157">
        <f t="shared" si="7"/>
        <v>0</v>
      </c>
      <c r="AA52" s="157">
        <f t="shared" ref="AA52:AJ55" si="8">+HLOOKUP(AA$3,ARMADO_RP,$B52,0)+HLOOKUP(AA$4,ARMADO_RP,$B52,0)</f>
        <v>0</v>
      </c>
      <c r="AB52" s="157">
        <f t="shared" si="8"/>
        <v>0</v>
      </c>
      <c r="AC52" s="157">
        <f t="shared" si="8"/>
        <v>0</v>
      </c>
      <c r="AD52" s="157">
        <f t="shared" si="8"/>
        <v>0</v>
      </c>
      <c r="AE52" s="157">
        <f t="shared" si="8"/>
        <v>0</v>
      </c>
      <c r="AF52" s="157">
        <f t="shared" si="8"/>
        <v>0</v>
      </c>
      <c r="AG52" s="157">
        <f t="shared" si="8"/>
        <v>0</v>
      </c>
      <c r="AH52" s="157">
        <f t="shared" si="8"/>
        <v>0</v>
      </c>
      <c r="AI52" s="157">
        <f t="shared" si="8"/>
        <v>0</v>
      </c>
      <c r="AJ52" s="157">
        <f t="shared" si="8"/>
        <v>0</v>
      </c>
    </row>
    <row r="53" spans="1:36" ht="16.5" x14ac:dyDescent="0.25">
      <c r="A53" s="157">
        <f>+A52+0.01</f>
        <v>1.02</v>
      </c>
      <c r="B53" s="153">
        <f t="shared" si="5"/>
        <v>5</v>
      </c>
      <c r="C53" s="158" t="s">
        <v>365</v>
      </c>
      <c r="D53" s="156" t="s">
        <v>364</v>
      </c>
      <c r="E53" s="157">
        <f t="shared" ref="E53:E55" si="9">+SUM(G53:AJ53)</f>
        <v>0</v>
      </c>
      <c r="F53" s="249"/>
      <c r="G53" s="157">
        <f t="shared" si="6"/>
        <v>0</v>
      </c>
      <c r="H53" s="157">
        <f t="shared" si="6"/>
        <v>0</v>
      </c>
      <c r="I53" s="157">
        <f t="shared" si="6"/>
        <v>0</v>
      </c>
      <c r="J53" s="157">
        <f t="shared" si="6"/>
        <v>0</v>
      </c>
      <c r="K53" s="157">
        <f t="shared" si="6"/>
        <v>0</v>
      </c>
      <c r="L53" s="157">
        <f t="shared" si="6"/>
        <v>0</v>
      </c>
      <c r="M53" s="157">
        <f t="shared" si="6"/>
        <v>0</v>
      </c>
      <c r="N53" s="157">
        <f t="shared" si="6"/>
        <v>0</v>
      </c>
      <c r="O53" s="157">
        <f t="shared" si="6"/>
        <v>0</v>
      </c>
      <c r="P53" s="157">
        <f t="shared" si="6"/>
        <v>0</v>
      </c>
      <c r="Q53" s="157">
        <f t="shared" si="7"/>
        <v>0</v>
      </c>
      <c r="R53" s="157">
        <f t="shared" si="7"/>
        <v>0</v>
      </c>
      <c r="S53" s="157">
        <f t="shared" si="7"/>
        <v>0</v>
      </c>
      <c r="T53" s="157">
        <f t="shared" si="7"/>
        <v>0</v>
      </c>
      <c r="U53" s="157">
        <f t="shared" si="7"/>
        <v>0</v>
      </c>
      <c r="V53" s="157">
        <f t="shared" si="7"/>
        <v>0</v>
      </c>
      <c r="W53" s="157">
        <f t="shared" si="7"/>
        <v>0</v>
      </c>
      <c r="X53" s="157">
        <f t="shared" si="7"/>
        <v>0</v>
      </c>
      <c r="Y53" s="157">
        <f t="shared" si="7"/>
        <v>0</v>
      </c>
      <c r="Z53" s="157">
        <f t="shared" si="7"/>
        <v>0</v>
      </c>
      <c r="AA53" s="157">
        <f t="shared" si="8"/>
        <v>0</v>
      </c>
      <c r="AB53" s="157">
        <f t="shared" si="8"/>
        <v>0</v>
      </c>
      <c r="AC53" s="157">
        <f t="shared" si="8"/>
        <v>0</v>
      </c>
      <c r="AD53" s="157">
        <f t="shared" si="8"/>
        <v>0</v>
      </c>
      <c r="AE53" s="157">
        <f t="shared" si="8"/>
        <v>0</v>
      </c>
      <c r="AF53" s="157">
        <f t="shared" si="8"/>
        <v>0</v>
      </c>
      <c r="AG53" s="157">
        <f t="shared" si="8"/>
        <v>0</v>
      </c>
      <c r="AH53" s="157">
        <f t="shared" si="8"/>
        <v>0</v>
      </c>
      <c r="AI53" s="157">
        <f t="shared" si="8"/>
        <v>0</v>
      </c>
      <c r="AJ53" s="157">
        <f t="shared" si="8"/>
        <v>0</v>
      </c>
    </row>
    <row r="54" spans="1:36" s="188" customFormat="1" ht="16.5" x14ac:dyDescent="0.25">
      <c r="A54" s="160">
        <f t="shared" ref="A54:A55" si="10">+A53+0.01</f>
        <v>1.03</v>
      </c>
      <c r="B54" s="161">
        <f t="shared" si="5"/>
        <v>6</v>
      </c>
      <c r="C54" s="162" t="s">
        <v>532</v>
      </c>
      <c r="D54" s="164" t="s">
        <v>364</v>
      </c>
      <c r="E54" s="157">
        <f t="shared" si="9"/>
        <v>0</v>
      </c>
      <c r="F54" s="249"/>
      <c r="G54" s="157">
        <f t="shared" si="6"/>
        <v>0</v>
      </c>
      <c r="H54" s="157">
        <f t="shared" si="6"/>
        <v>0</v>
      </c>
      <c r="I54" s="157">
        <f t="shared" si="6"/>
        <v>0</v>
      </c>
      <c r="J54" s="157">
        <f t="shared" si="6"/>
        <v>0</v>
      </c>
      <c r="K54" s="157">
        <f t="shared" si="6"/>
        <v>0</v>
      </c>
      <c r="L54" s="157">
        <f t="shared" si="6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  <c r="P54" s="157">
        <f t="shared" si="6"/>
        <v>0</v>
      </c>
      <c r="Q54" s="157">
        <f t="shared" si="7"/>
        <v>0</v>
      </c>
      <c r="R54" s="157">
        <f t="shared" si="7"/>
        <v>0</v>
      </c>
      <c r="S54" s="157">
        <f t="shared" si="7"/>
        <v>0</v>
      </c>
      <c r="T54" s="157">
        <f t="shared" si="7"/>
        <v>0</v>
      </c>
      <c r="U54" s="157">
        <f t="shared" si="7"/>
        <v>0</v>
      </c>
      <c r="V54" s="157">
        <f t="shared" si="7"/>
        <v>0</v>
      </c>
      <c r="W54" s="157">
        <f t="shared" si="7"/>
        <v>0</v>
      </c>
      <c r="X54" s="157">
        <f t="shared" si="7"/>
        <v>0</v>
      </c>
      <c r="Y54" s="157">
        <f t="shared" si="7"/>
        <v>0</v>
      </c>
      <c r="Z54" s="157">
        <f t="shared" si="7"/>
        <v>0</v>
      </c>
      <c r="AA54" s="157">
        <f t="shared" si="8"/>
        <v>0</v>
      </c>
      <c r="AB54" s="157">
        <f t="shared" si="8"/>
        <v>0</v>
      </c>
      <c r="AC54" s="157">
        <f t="shared" si="8"/>
        <v>0</v>
      </c>
      <c r="AD54" s="157">
        <f t="shared" si="8"/>
        <v>0</v>
      </c>
      <c r="AE54" s="157">
        <f t="shared" si="8"/>
        <v>0</v>
      </c>
      <c r="AF54" s="157">
        <f t="shared" si="8"/>
        <v>0</v>
      </c>
      <c r="AG54" s="157">
        <f t="shared" si="8"/>
        <v>0</v>
      </c>
      <c r="AH54" s="157">
        <f t="shared" si="8"/>
        <v>0</v>
      </c>
      <c r="AI54" s="157">
        <f t="shared" si="8"/>
        <v>0</v>
      </c>
      <c r="AJ54" s="157">
        <f t="shared" si="8"/>
        <v>0</v>
      </c>
    </row>
    <row r="55" spans="1:36" s="188" customFormat="1" ht="16.5" x14ac:dyDescent="0.25">
      <c r="A55" s="160">
        <f t="shared" si="10"/>
        <v>1.04</v>
      </c>
      <c r="B55" s="161">
        <f t="shared" si="5"/>
        <v>7</v>
      </c>
      <c r="C55" s="162" t="s">
        <v>531</v>
      </c>
      <c r="D55" s="164" t="s">
        <v>364</v>
      </c>
      <c r="E55" s="157">
        <f t="shared" si="9"/>
        <v>0</v>
      </c>
      <c r="F55" s="249"/>
      <c r="G55" s="157">
        <f t="shared" si="6"/>
        <v>0</v>
      </c>
      <c r="H55" s="157">
        <f t="shared" si="6"/>
        <v>0</v>
      </c>
      <c r="I55" s="157">
        <f t="shared" si="6"/>
        <v>0</v>
      </c>
      <c r="J55" s="157">
        <f t="shared" si="6"/>
        <v>0</v>
      </c>
      <c r="K55" s="157">
        <f t="shared" si="6"/>
        <v>0</v>
      </c>
      <c r="L55" s="157">
        <f t="shared" si="6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  <c r="P55" s="157">
        <f t="shared" si="6"/>
        <v>0</v>
      </c>
      <c r="Q55" s="157">
        <f t="shared" si="7"/>
        <v>0</v>
      </c>
      <c r="R55" s="157">
        <f t="shared" si="7"/>
        <v>0</v>
      </c>
      <c r="S55" s="157">
        <f t="shared" si="7"/>
        <v>0</v>
      </c>
      <c r="T55" s="157">
        <f t="shared" si="7"/>
        <v>0</v>
      </c>
      <c r="U55" s="157">
        <f t="shared" si="7"/>
        <v>0</v>
      </c>
      <c r="V55" s="157">
        <f t="shared" si="7"/>
        <v>0</v>
      </c>
      <c r="W55" s="157">
        <f t="shared" si="7"/>
        <v>0</v>
      </c>
      <c r="X55" s="157">
        <f t="shared" si="7"/>
        <v>0</v>
      </c>
      <c r="Y55" s="157">
        <f t="shared" si="7"/>
        <v>0</v>
      </c>
      <c r="Z55" s="157">
        <f t="shared" si="7"/>
        <v>0</v>
      </c>
      <c r="AA55" s="157">
        <f t="shared" si="8"/>
        <v>0</v>
      </c>
      <c r="AB55" s="157">
        <f t="shared" si="8"/>
        <v>0</v>
      </c>
      <c r="AC55" s="157">
        <f t="shared" si="8"/>
        <v>0</v>
      </c>
      <c r="AD55" s="157">
        <f t="shared" si="8"/>
        <v>0</v>
      </c>
      <c r="AE55" s="157">
        <f t="shared" si="8"/>
        <v>0</v>
      </c>
      <c r="AF55" s="157">
        <f t="shared" si="8"/>
        <v>0</v>
      </c>
      <c r="AG55" s="157">
        <f t="shared" si="8"/>
        <v>0</v>
      </c>
      <c r="AH55" s="157">
        <f t="shared" si="8"/>
        <v>0</v>
      </c>
      <c r="AI55" s="157">
        <f t="shared" si="8"/>
        <v>0</v>
      </c>
      <c r="AJ55" s="157">
        <f t="shared" si="8"/>
        <v>0</v>
      </c>
    </row>
    <row r="56" spans="1:36" ht="16.5" x14ac:dyDescent="0.25">
      <c r="A56" s="159"/>
      <c r="B56" s="153">
        <f t="shared" si="5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5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5"/>
        <v>10</v>
      </c>
      <c r="C58" s="155" t="s">
        <v>367</v>
      </c>
      <c r="D58" s="156" t="s">
        <v>364</v>
      </c>
      <c r="E58" s="157">
        <f t="shared" ref="E58:E61" si="11">+SUM(G58:AJ58)</f>
        <v>0</v>
      </c>
      <c r="F58" s="314" t="s">
        <v>214</v>
      </c>
      <c r="G58" s="157">
        <f>+IF($F58=G$10&amp;" "&amp;G$11,G$9,0)</f>
        <v>0</v>
      </c>
      <c r="H58" s="157">
        <f t="shared" ref="H58:AJ61" si="12">+IF($F58=H$10&amp;" "&amp;H$11,H$9,0)</f>
        <v>0</v>
      </c>
      <c r="I58" s="157">
        <f t="shared" si="12"/>
        <v>0</v>
      </c>
      <c r="J58" s="157">
        <f t="shared" si="12"/>
        <v>0</v>
      </c>
      <c r="K58" s="157">
        <f t="shared" si="12"/>
        <v>0</v>
      </c>
      <c r="L58" s="157">
        <f t="shared" si="12"/>
        <v>0</v>
      </c>
      <c r="M58" s="157">
        <f t="shared" si="12"/>
        <v>0</v>
      </c>
      <c r="N58" s="157">
        <f t="shared" si="12"/>
        <v>0</v>
      </c>
      <c r="O58" s="157">
        <f t="shared" si="12"/>
        <v>0</v>
      </c>
      <c r="P58" s="157">
        <f t="shared" si="12"/>
        <v>0</v>
      </c>
      <c r="Q58" s="157">
        <f t="shared" si="12"/>
        <v>0</v>
      </c>
      <c r="R58" s="157">
        <f t="shared" si="12"/>
        <v>0</v>
      </c>
      <c r="S58" s="157">
        <f t="shared" si="12"/>
        <v>0</v>
      </c>
      <c r="T58" s="157">
        <f t="shared" si="12"/>
        <v>0</v>
      </c>
      <c r="U58" s="157">
        <f t="shared" si="12"/>
        <v>0</v>
      </c>
      <c r="V58" s="157">
        <f t="shared" si="12"/>
        <v>0</v>
      </c>
      <c r="W58" s="157">
        <f t="shared" si="12"/>
        <v>0</v>
      </c>
      <c r="X58" s="157">
        <f t="shared" si="12"/>
        <v>0</v>
      </c>
      <c r="Y58" s="157">
        <f t="shared" si="12"/>
        <v>0</v>
      </c>
      <c r="Z58" s="157">
        <f t="shared" si="12"/>
        <v>0</v>
      </c>
      <c r="AA58" s="157">
        <f t="shared" si="12"/>
        <v>0</v>
      </c>
      <c r="AB58" s="157">
        <f t="shared" si="12"/>
        <v>0</v>
      </c>
      <c r="AC58" s="157">
        <f t="shared" si="12"/>
        <v>0</v>
      </c>
      <c r="AD58" s="157">
        <f t="shared" si="12"/>
        <v>0</v>
      </c>
      <c r="AE58" s="157">
        <f t="shared" si="12"/>
        <v>0</v>
      </c>
      <c r="AF58" s="157">
        <f t="shared" si="12"/>
        <v>0</v>
      </c>
      <c r="AG58" s="157">
        <f t="shared" si="12"/>
        <v>0</v>
      </c>
      <c r="AH58" s="157">
        <f t="shared" si="12"/>
        <v>0</v>
      </c>
      <c r="AI58" s="157">
        <f t="shared" si="12"/>
        <v>0</v>
      </c>
      <c r="AJ58" s="157">
        <f t="shared" si="12"/>
        <v>0</v>
      </c>
    </row>
    <row r="59" spans="1:36" ht="16.5" x14ac:dyDescent="0.25">
      <c r="A59" s="157">
        <f t="shared" ref="A59:A61" si="13">+A58+0.01</f>
        <v>2.0199999999999996</v>
      </c>
      <c r="B59" s="153">
        <f t="shared" si="5"/>
        <v>11</v>
      </c>
      <c r="C59" s="155" t="s">
        <v>368</v>
      </c>
      <c r="D59" s="156" t="s">
        <v>364</v>
      </c>
      <c r="E59" s="157">
        <f t="shared" si="11"/>
        <v>0</v>
      </c>
      <c r="F59" s="314" t="s">
        <v>172</v>
      </c>
      <c r="G59" s="157">
        <f t="shared" ref="G59:V61" si="14">+IF($F59=G$10&amp;" "&amp;G$11,G$9,0)</f>
        <v>0</v>
      </c>
      <c r="H59" s="157">
        <f t="shared" si="14"/>
        <v>0</v>
      </c>
      <c r="I59" s="157">
        <f t="shared" si="14"/>
        <v>0</v>
      </c>
      <c r="J59" s="157">
        <f t="shared" si="14"/>
        <v>0</v>
      </c>
      <c r="K59" s="157">
        <f t="shared" si="14"/>
        <v>0</v>
      </c>
      <c r="L59" s="157">
        <f t="shared" si="14"/>
        <v>0</v>
      </c>
      <c r="M59" s="157">
        <f t="shared" si="14"/>
        <v>0</v>
      </c>
      <c r="N59" s="157">
        <f t="shared" si="14"/>
        <v>0</v>
      </c>
      <c r="O59" s="157">
        <f t="shared" si="14"/>
        <v>0</v>
      </c>
      <c r="P59" s="157">
        <f t="shared" si="14"/>
        <v>0</v>
      </c>
      <c r="Q59" s="157">
        <f t="shared" si="14"/>
        <v>0</v>
      </c>
      <c r="R59" s="157">
        <f t="shared" si="14"/>
        <v>0</v>
      </c>
      <c r="S59" s="157">
        <f t="shared" si="14"/>
        <v>0</v>
      </c>
      <c r="T59" s="157">
        <f t="shared" si="14"/>
        <v>0</v>
      </c>
      <c r="U59" s="157">
        <f t="shared" si="14"/>
        <v>0</v>
      </c>
      <c r="V59" s="157">
        <f t="shared" si="14"/>
        <v>0</v>
      </c>
      <c r="W59" s="157">
        <f t="shared" si="12"/>
        <v>0</v>
      </c>
      <c r="X59" s="157">
        <f t="shared" si="12"/>
        <v>0</v>
      </c>
      <c r="Y59" s="157">
        <f t="shared" si="12"/>
        <v>0</v>
      </c>
      <c r="Z59" s="157">
        <f t="shared" si="12"/>
        <v>0</v>
      </c>
      <c r="AA59" s="157">
        <f t="shared" si="12"/>
        <v>0</v>
      </c>
      <c r="AB59" s="157">
        <f t="shared" si="12"/>
        <v>0</v>
      </c>
      <c r="AC59" s="157">
        <f t="shared" si="12"/>
        <v>0</v>
      </c>
      <c r="AD59" s="157">
        <f t="shared" si="12"/>
        <v>0</v>
      </c>
      <c r="AE59" s="157">
        <f t="shared" si="12"/>
        <v>0</v>
      </c>
      <c r="AF59" s="157">
        <f t="shared" si="12"/>
        <v>0</v>
      </c>
      <c r="AG59" s="157">
        <f t="shared" si="12"/>
        <v>0</v>
      </c>
      <c r="AH59" s="157">
        <f t="shared" si="12"/>
        <v>0</v>
      </c>
      <c r="AI59" s="157">
        <f t="shared" si="12"/>
        <v>0</v>
      </c>
      <c r="AJ59" s="157">
        <f t="shared" si="12"/>
        <v>0</v>
      </c>
    </row>
    <row r="60" spans="1:36" ht="16.5" x14ac:dyDescent="0.25">
      <c r="A60" s="157">
        <f t="shared" si="13"/>
        <v>2.0299999999999994</v>
      </c>
      <c r="B60" s="153">
        <f t="shared" si="5"/>
        <v>12</v>
      </c>
      <c r="C60" s="155" t="s">
        <v>369</v>
      </c>
      <c r="D60" s="156" t="s">
        <v>364</v>
      </c>
      <c r="E60" s="157">
        <f t="shared" si="11"/>
        <v>0</v>
      </c>
      <c r="F60" s="314" t="s">
        <v>274</v>
      </c>
      <c r="G60" s="157">
        <f t="shared" si="14"/>
        <v>0</v>
      </c>
      <c r="H60" s="157">
        <f t="shared" si="12"/>
        <v>0</v>
      </c>
      <c r="I60" s="157">
        <f t="shared" si="12"/>
        <v>0</v>
      </c>
      <c r="J60" s="157">
        <f t="shared" si="12"/>
        <v>0</v>
      </c>
      <c r="K60" s="157">
        <f t="shared" si="12"/>
        <v>0</v>
      </c>
      <c r="L60" s="157">
        <f t="shared" si="12"/>
        <v>0</v>
      </c>
      <c r="M60" s="157">
        <f t="shared" si="12"/>
        <v>0</v>
      </c>
      <c r="N60" s="157">
        <f t="shared" si="12"/>
        <v>0</v>
      </c>
      <c r="O60" s="157">
        <f t="shared" si="12"/>
        <v>0</v>
      </c>
      <c r="P60" s="157">
        <f t="shared" si="12"/>
        <v>0</v>
      </c>
      <c r="Q60" s="157">
        <f t="shared" si="12"/>
        <v>0</v>
      </c>
      <c r="R60" s="157">
        <f t="shared" si="12"/>
        <v>0</v>
      </c>
      <c r="S60" s="157">
        <f t="shared" si="12"/>
        <v>0</v>
      </c>
      <c r="T60" s="157">
        <f t="shared" si="12"/>
        <v>0</v>
      </c>
      <c r="U60" s="157">
        <f t="shared" si="12"/>
        <v>0</v>
      </c>
      <c r="V60" s="157">
        <f t="shared" si="12"/>
        <v>0</v>
      </c>
      <c r="W60" s="157">
        <f t="shared" si="12"/>
        <v>0</v>
      </c>
      <c r="X60" s="157">
        <f t="shared" si="12"/>
        <v>0</v>
      </c>
      <c r="Y60" s="157">
        <f t="shared" si="12"/>
        <v>0</v>
      </c>
      <c r="Z60" s="157">
        <f t="shared" si="12"/>
        <v>0</v>
      </c>
      <c r="AA60" s="157">
        <f t="shared" si="12"/>
        <v>0</v>
      </c>
      <c r="AB60" s="157">
        <f t="shared" si="12"/>
        <v>0</v>
      </c>
      <c r="AC60" s="157">
        <f t="shared" si="12"/>
        <v>0</v>
      </c>
      <c r="AD60" s="157">
        <f t="shared" si="12"/>
        <v>0</v>
      </c>
      <c r="AE60" s="157">
        <f t="shared" si="12"/>
        <v>0</v>
      </c>
      <c r="AF60" s="157">
        <f t="shared" si="12"/>
        <v>0</v>
      </c>
      <c r="AG60" s="157">
        <f t="shared" si="12"/>
        <v>0</v>
      </c>
      <c r="AH60" s="157">
        <f t="shared" si="12"/>
        <v>0</v>
      </c>
      <c r="AI60" s="157">
        <f t="shared" si="12"/>
        <v>0</v>
      </c>
      <c r="AJ60" s="157">
        <f t="shared" si="12"/>
        <v>0</v>
      </c>
    </row>
    <row r="61" spans="1:36" ht="16.5" x14ac:dyDescent="0.25">
      <c r="A61" s="157">
        <f t="shared" si="13"/>
        <v>2.0399999999999991</v>
      </c>
      <c r="B61" s="153">
        <f t="shared" si="5"/>
        <v>13</v>
      </c>
      <c r="C61" s="155" t="s">
        <v>370</v>
      </c>
      <c r="D61" s="156" t="s">
        <v>364</v>
      </c>
      <c r="E61" s="157">
        <f t="shared" si="11"/>
        <v>0</v>
      </c>
      <c r="F61" s="314" t="s">
        <v>252</v>
      </c>
      <c r="G61" s="157">
        <f t="shared" si="14"/>
        <v>0</v>
      </c>
      <c r="H61" s="157">
        <f t="shared" si="12"/>
        <v>0</v>
      </c>
      <c r="I61" s="157">
        <f t="shared" si="12"/>
        <v>0</v>
      </c>
      <c r="J61" s="157">
        <f t="shared" si="12"/>
        <v>0</v>
      </c>
      <c r="K61" s="157">
        <f t="shared" si="12"/>
        <v>0</v>
      </c>
      <c r="L61" s="157">
        <f t="shared" si="12"/>
        <v>0</v>
      </c>
      <c r="M61" s="157">
        <f t="shared" si="12"/>
        <v>0</v>
      </c>
      <c r="N61" s="157">
        <f t="shared" si="12"/>
        <v>0</v>
      </c>
      <c r="O61" s="157">
        <f t="shared" si="12"/>
        <v>0</v>
      </c>
      <c r="P61" s="157">
        <f t="shared" si="12"/>
        <v>0</v>
      </c>
      <c r="Q61" s="157">
        <f t="shared" si="12"/>
        <v>0</v>
      </c>
      <c r="R61" s="157">
        <f t="shared" si="12"/>
        <v>0</v>
      </c>
      <c r="S61" s="157">
        <f t="shared" si="12"/>
        <v>0</v>
      </c>
      <c r="T61" s="157">
        <f t="shared" si="12"/>
        <v>0</v>
      </c>
      <c r="U61" s="157">
        <f t="shared" si="12"/>
        <v>0</v>
      </c>
      <c r="V61" s="157">
        <f t="shared" si="12"/>
        <v>0</v>
      </c>
      <c r="W61" s="157">
        <f t="shared" si="12"/>
        <v>0</v>
      </c>
      <c r="X61" s="157">
        <f t="shared" si="12"/>
        <v>0</v>
      </c>
      <c r="Y61" s="157">
        <f t="shared" si="12"/>
        <v>0</v>
      </c>
      <c r="Z61" s="157">
        <f t="shared" si="12"/>
        <v>0</v>
      </c>
      <c r="AA61" s="157">
        <f t="shared" si="12"/>
        <v>0</v>
      </c>
      <c r="AB61" s="157">
        <f t="shared" si="12"/>
        <v>0</v>
      </c>
      <c r="AC61" s="157">
        <f t="shared" si="12"/>
        <v>0</v>
      </c>
      <c r="AD61" s="157">
        <f t="shared" si="12"/>
        <v>0</v>
      </c>
      <c r="AE61" s="157">
        <f t="shared" si="12"/>
        <v>0</v>
      </c>
      <c r="AF61" s="157">
        <f t="shared" si="12"/>
        <v>0</v>
      </c>
      <c r="AG61" s="157">
        <f t="shared" si="12"/>
        <v>0</v>
      </c>
      <c r="AH61" s="157">
        <f t="shared" si="12"/>
        <v>0</v>
      </c>
      <c r="AI61" s="157">
        <f t="shared" si="12"/>
        <v>0</v>
      </c>
      <c r="AJ61" s="157">
        <f t="shared" si="12"/>
        <v>0</v>
      </c>
    </row>
    <row r="62" spans="1:36" ht="16.5" x14ac:dyDescent="0.25">
      <c r="A62" s="159"/>
      <c r="B62" s="153">
        <f t="shared" si="5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5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5"/>
        <v>16</v>
      </c>
      <c r="C64" s="158" t="s">
        <v>372</v>
      </c>
      <c r="D64" s="156" t="s">
        <v>364</v>
      </c>
      <c r="E64" s="157">
        <f t="shared" ref="E64:E68" si="15">+SUM(G64:AJ64)</f>
        <v>0</v>
      </c>
      <c r="F64" s="314" t="s">
        <v>633</v>
      </c>
      <c r="G64" s="157">
        <f t="shared" ref="G64:V68" si="16">+IF($F64=G$10&amp;" "&amp;G$11,G$9,0)</f>
        <v>0</v>
      </c>
      <c r="H64" s="157">
        <f t="shared" si="16"/>
        <v>0</v>
      </c>
      <c r="I64" s="157">
        <f t="shared" si="16"/>
        <v>0</v>
      </c>
      <c r="J64" s="157">
        <f t="shared" si="16"/>
        <v>0</v>
      </c>
      <c r="K64" s="157">
        <f t="shared" si="16"/>
        <v>0</v>
      </c>
      <c r="L64" s="157">
        <f t="shared" si="16"/>
        <v>0</v>
      </c>
      <c r="M64" s="157">
        <f t="shared" si="16"/>
        <v>0</v>
      </c>
      <c r="N64" s="157">
        <f t="shared" si="16"/>
        <v>0</v>
      </c>
      <c r="O64" s="157">
        <f t="shared" si="16"/>
        <v>0</v>
      </c>
      <c r="P64" s="157">
        <f t="shared" si="16"/>
        <v>0</v>
      </c>
      <c r="Q64" s="157">
        <f t="shared" si="16"/>
        <v>0</v>
      </c>
      <c r="R64" s="157">
        <f t="shared" si="16"/>
        <v>0</v>
      </c>
      <c r="S64" s="157">
        <f t="shared" si="16"/>
        <v>0</v>
      </c>
      <c r="T64" s="157">
        <f t="shared" si="16"/>
        <v>0</v>
      </c>
      <c r="U64" s="157">
        <f t="shared" si="16"/>
        <v>0</v>
      </c>
      <c r="V64" s="157">
        <f t="shared" si="16"/>
        <v>0</v>
      </c>
      <c r="W64" s="157">
        <f t="shared" ref="W64:AJ68" si="17">+IF($F64=W$10&amp;" "&amp;W$11,W$9,0)</f>
        <v>0</v>
      </c>
      <c r="X64" s="157">
        <f t="shared" si="17"/>
        <v>0</v>
      </c>
      <c r="Y64" s="157">
        <f t="shared" si="17"/>
        <v>0</v>
      </c>
      <c r="Z64" s="157">
        <f t="shared" si="17"/>
        <v>0</v>
      </c>
      <c r="AA64" s="157">
        <f t="shared" si="17"/>
        <v>0</v>
      </c>
      <c r="AB64" s="157">
        <f t="shared" si="17"/>
        <v>0</v>
      </c>
      <c r="AC64" s="157">
        <f t="shared" si="17"/>
        <v>0</v>
      </c>
      <c r="AD64" s="157">
        <f t="shared" si="17"/>
        <v>0</v>
      </c>
      <c r="AE64" s="157">
        <f t="shared" si="17"/>
        <v>0</v>
      </c>
      <c r="AF64" s="157">
        <f t="shared" si="17"/>
        <v>0</v>
      </c>
      <c r="AG64" s="157">
        <f t="shared" si="17"/>
        <v>0</v>
      </c>
      <c r="AH64" s="157">
        <f t="shared" si="17"/>
        <v>0</v>
      </c>
      <c r="AI64" s="157">
        <f t="shared" si="17"/>
        <v>0</v>
      </c>
      <c r="AJ64" s="157">
        <f t="shared" si="17"/>
        <v>0</v>
      </c>
    </row>
    <row r="65" spans="1:36" ht="16.5" x14ac:dyDescent="0.25">
      <c r="A65" s="157"/>
      <c r="B65" s="153">
        <f t="shared" si="5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5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5"/>
        <v>19</v>
      </c>
      <c r="C67" s="162" t="s">
        <v>373</v>
      </c>
      <c r="D67" s="164" t="s">
        <v>364</v>
      </c>
      <c r="E67" s="157">
        <f t="shared" si="15"/>
        <v>0</v>
      </c>
      <c r="F67" s="249" t="s">
        <v>327</v>
      </c>
      <c r="G67" s="157">
        <f t="shared" si="16"/>
        <v>0</v>
      </c>
      <c r="H67" s="157">
        <f t="shared" si="16"/>
        <v>0</v>
      </c>
      <c r="I67" s="157">
        <f t="shared" si="16"/>
        <v>0</v>
      </c>
      <c r="J67" s="157">
        <f t="shared" si="16"/>
        <v>0</v>
      </c>
      <c r="K67" s="157">
        <f t="shared" si="16"/>
        <v>0</v>
      </c>
      <c r="L67" s="157">
        <f t="shared" si="16"/>
        <v>0</v>
      </c>
      <c r="M67" s="157">
        <f t="shared" si="16"/>
        <v>0</v>
      </c>
      <c r="N67" s="157">
        <f t="shared" si="16"/>
        <v>0</v>
      </c>
      <c r="O67" s="157">
        <f t="shared" si="16"/>
        <v>0</v>
      </c>
      <c r="P67" s="157">
        <f t="shared" si="16"/>
        <v>0</v>
      </c>
      <c r="Q67" s="157">
        <f t="shared" si="16"/>
        <v>0</v>
      </c>
      <c r="R67" s="157">
        <f t="shared" si="16"/>
        <v>0</v>
      </c>
      <c r="S67" s="157">
        <f t="shared" si="16"/>
        <v>0</v>
      </c>
      <c r="T67" s="157">
        <f t="shared" si="16"/>
        <v>0</v>
      </c>
      <c r="U67" s="157">
        <f t="shared" si="16"/>
        <v>0</v>
      </c>
      <c r="V67" s="157">
        <f t="shared" si="16"/>
        <v>0</v>
      </c>
      <c r="W67" s="157">
        <f t="shared" si="17"/>
        <v>0</v>
      </c>
      <c r="X67" s="157">
        <f t="shared" si="17"/>
        <v>0</v>
      </c>
      <c r="Y67" s="157">
        <f t="shared" si="17"/>
        <v>0</v>
      </c>
      <c r="Z67" s="157">
        <f t="shared" si="17"/>
        <v>0</v>
      </c>
      <c r="AA67" s="157">
        <f t="shared" si="17"/>
        <v>0</v>
      </c>
      <c r="AB67" s="157">
        <f t="shared" si="17"/>
        <v>0</v>
      </c>
      <c r="AC67" s="157">
        <f t="shared" si="17"/>
        <v>0</v>
      </c>
      <c r="AD67" s="157">
        <f t="shared" si="17"/>
        <v>0</v>
      </c>
      <c r="AE67" s="157">
        <f t="shared" si="17"/>
        <v>0</v>
      </c>
      <c r="AF67" s="157">
        <f t="shared" si="17"/>
        <v>0</v>
      </c>
      <c r="AG67" s="157">
        <f t="shared" si="17"/>
        <v>0</v>
      </c>
      <c r="AH67" s="157">
        <f t="shared" si="17"/>
        <v>0</v>
      </c>
      <c r="AI67" s="157">
        <f t="shared" si="17"/>
        <v>0</v>
      </c>
      <c r="AJ67" s="157">
        <f t="shared" si="17"/>
        <v>0</v>
      </c>
    </row>
    <row r="68" spans="1:36" s="188" customFormat="1" ht="16.5" x14ac:dyDescent="0.25">
      <c r="A68" s="160">
        <f>+A67+0.01</f>
        <v>3.0299999999999994</v>
      </c>
      <c r="B68" s="161">
        <f t="shared" si="5"/>
        <v>20</v>
      </c>
      <c r="C68" s="162" t="s">
        <v>374</v>
      </c>
      <c r="D68" s="164" t="s">
        <v>364</v>
      </c>
      <c r="E68" s="157">
        <f t="shared" si="15"/>
        <v>1</v>
      </c>
      <c r="F68" s="249" t="s">
        <v>328</v>
      </c>
      <c r="G68" s="157">
        <f t="shared" si="16"/>
        <v>0</v>
      </c>
      <c r="H68" s="157">
        <f t="shared" si="16"/>
        <v>1</v>
      </c>
      <c r="I68" s="157">
        <f t="shared" si="16"/>
        <v>0</v>
      </c>
      <c r="J68" s="157">
        <f t="shared" si="16"/>
        <v>0</v>
      </c>
      <c r="K68" s="157">
        <f t="shared" si="16"/>
        <v>0</v>
      </c>
      <c r="L68" s="157">
        <f t="shared" si="16"/>
        <v>0</v>
      </c>
      <c r="M68" s="157">
        <f t="shared" si="16"/>
        <v>0</v>
      </c>
      <c r="N68" s="157">
        <f t="shared" si="16"/>
        <v>0</v>
      </c>
      <c r="O68" s="157">
        <f t="shared" si="16"/>
        <v>0</v>
      </c>
      <c r="P68" s="157">
        <f t="shared" si="16"/>
        <v>0</v>
      </c>
      <c r="Q68" s="157">
        <f t="shared" si="16"/>
        <v>0</v>
      </c>
      <c r="R68" s="157">
        <f t="shared" si="16"/>
        <v>0</v>
      </c>
      <c r="S68" s="157">
        <f t="shared" si="16"/>
        <v>0</v>
      </c>
      <c r="T68" s="157">
        <f t="shared" si="16"/>
        <v>0</v>
      </c>
      <c r="U68" s="157">
        <f t="shared" si="16"/>
        <v>0</v>
      </c>
      <c r="V68" s="157">
        <f t="shared" si="16"/>
        <v>0</v>
      </c>
      <c r="W68" s="157">
        <f t="shared" si="17"/>
        <v>0</v>
      </c>
      <c r="X68" s="157">
        <f t="shared" si="17"/>
        <v>0</v>
      </c>
      <c r="Y68" s="157">
        <f t="shared" si="17"/>
        <v>0</v>
      </c>
      <c r="Z68" s="157">
        <f t="shared" si="17"/>
        <v>0</v>
      </c>
      <c r="AA68" s="157">
        <f t="shared" si="17"/>
        <v>0</v>
      </c>
      <c r="AB68" s="157">
        <f t="shared" si="17"/>
        <v>0</v>
      </c>
      <c r="AC68" s="157">
        <f t="shared" si="17"/>
        <v>0</v>
      </c>
      <c r="AD68" s="157">
        <f t="shared" si="17"/>
        <v>0</v>
      </c>
      <c r="AE68" s="157">
        <f t="shared" si="17"/>
        <v>0</v>
      </c>
      <c r="AF68" s="157">
        <f t="shared" si="17"/>
        <v>0</v>
      </c>
      <c r="AG68" s="157">
        <f t="shared" si="17"/>
        <v>0</v>
      </c>
      <c r="AH68" s="157">
        <f t="shared" si="17"/>
        <v>0</v>
      </c>
      <c r="AI68" s="157">
        <f t="shared" si="17"/>
        <v>0</v>
      </c>
      <c r="AJ68" s="157">
        <f t="shared" si="17"/>
        <v>0</v>
      </c>
    </row>
    <row r="69" spans="1:36" ht="16.5" x14ac:dyDescent="0.25">
      <c r="A69" s="159"/>
      <c r="B69" s="153">
        <f t="shared" si="5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5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18">+A70+0.01</f>
        <v>4.01</v>
      </c>
      <c r="B71" s="153">
        <f t="shared" si="5"/>
        <v>23</v>
      </c>
      <c r="C71" s="155" t="s">
        <v>376</v>
      </c>
      <c r="D71" s="156" t="s">
        <v>364</v>
      </c>
      <c r="E71" s="157">
        <f t="shared" ref="E71:E73" si="19">+SUM(G71:AJ71)</f>
        <v>0</v>
      </c>
      <c r="F71" s="249"/>
      <c r="G71" s="157">
        <f t="shared" ref="G71:P73" si="20">+HLOOKUP(G$3,ARMADO_RP,$B71,0)+HLOOKUP(G$4,ARMADO_RP,$B71,0)</f>
        <v>0</v>
      </c>
      <c r="H71" s="157">
        <f t="shared" si="20"/>
        <v>0</v>
      </c>
      <c r="I71" s="157">
        <f t="shared" si="20"/>
        <v>0</v>
      </c>
      <c r="J71" s="157">
        <f t="shared" si="20"/>
        <v>0</v>
      </c>
      <c r="K71" s="157">
        <f t="shared" si="20"/>
        <v>0</v>
      </c>
      <c r="L71" s="157">
        <f t="shared" si="20"/>
        <v>0</v>
      </c>
      <c r="M71" s="157">
        <f t="shared" si="20"/>
        <v>0</v>
      </c>
      <c r="N71" s="157">
        <f t="shared" si="20"/>
        <v>0</v>
      </c>
      <c r="O71" s="157">
        <f t="shared" si="20"/>
        <v>0</v>
      </c>
      <c r="P71" s="157">
        <f t="shared" si="20"/>
        <v>0</v>
      </c>
      <c r="Q71" s="157">
        <f t="shared" ref="Q71:Z73" si="21">+HLOOKUP(Q$3,ARMADO_RP,$B71,0)+HLOOKUP(Q$4,ARMADO_RP,$B71,0)</f>
        <v>0</v>
      </c>
      <c r="R71" s="157">
        <f t="shared" si="21"/>
        <v>0</v>
      </c>
      <c r="S71" s="157">
        <f t="shared" si="21"/>
        <v>0</v>
      </c>
      <c r="T71" s="157">
        <f t="shared" si="21"/>
        <v>0</v>
      </c>
      <c r="U71" s="157">
        <f t="shared" si="21"/>
        <v>0</v>
      </c>
      <c r="V71" s="157">
        <f t="shared" si="21"/>
        <v>0</v>
      </c>
      <c r="W71" s="157">
        <f t="shared" si="21"/>
        <v>0</v>
      </c>
      <c r="X71" s="157">
        <f t="shared" si="21"/>
        <v>0</v>
      </c>
      <c r="Y71" s="157">
        <f t="shared" si="21"/>
        <v>0</v>
      </c>
      <c r="Z71" s="157">
        <f t="shared" si="21"/>
        <v>0</v>
      </c>
      <c r="AA71" s="157">
        <f t="shared" ref="AA71:AJ73" si="22">+HLOOKUP(AA$3,ARMADO_RP,$B71,0)+HLOOKUP(AA$4,ARMADO_RP,$B71,0)</f>
        <v>0</v>
      </c>
      <c r="AB71" s="157">
        <f t="shared" si="22"/>
        <v>0</v>
      </c>
      <c r="AC71" s="157">
        <f t="shared" si="22"/>
        <v>0</v>
      </c>
      <c r="AD71" s="157">
        <f t="shared" si="22"/>
        <v>0</v>
      </c>
      <c r="AE71" s="157">
        <f t="shared" si="22"/>
        <v>0</v>
      </c>
      <c r="AF71" s="157">
        <f t="shared" si="22"/>
        <v>0</v>
      </c>
      <c r="AG71" s="157">
        <f t="shared" si="22"/>
        <v>0</v>
      </c>
      <c r="AH71" s="157">
        <f t="shared" si="22"/>
        <v>0</v>
      </c>
      <c r="AI71" s="157">
        <f t="shared" si="22"/>
        <v>0</v>
      </c>
      <c r="AJ71" s="157">
        <f t="shared" si="22"/>
        <v>0</v>
      </c>
    </row>
    <row r="72" spans="1:36" ht="16.5" x14ac:dyDescent="0.25">
      <c r="A72" s="157">
        <f t="shared" si="18"/>
        <v>4.0199999999999996</v>
      </c>
      <c r="B72" s="153">
        <f t="shared" si="5"/>
        <v>24</v>
      </c>
      <c r="C72" s="155" t="s">
        <v>377</v>
      </c>
      <c r="D72" s="156" t="s">
        <v>364</v>
      </c>
      <c r="E72" s="157">
        <f t="shared" si="19"/>
        <v>0</v>
      </c>
      <c r="F72" s="249"/>
      <c r="G72" s="157">
        <f t="shared" si="20"/>
        <v>0</v>
      </c>
      <c r="H72" s="157">
        <f t="shared" si="20"/>
        <v>0</v>
      </c>
      <c r="I72" s="157">
        <f t="shared" si="20"/>
        <v>0</v>
      </c>
      <c r="J72" s="157">
        <f t="shared" si="20"/>
        <v>0</v>
      </c>
      <c r="K72" s="157">
        <f t="shared" si="20"/>
        <v>0</v>
      </c>
      <c r="L72" s="157">
        <f t="shared" si="20"/>
        <v>0</v>
      </c>
      <c r="M72" s="157">
        <f t="shared" si="20"/>
        <v>0</v>
      </c>
      <c r="N72" s="157">
        <f t="shared" si="20"/>
        <v>0</v>
      </c>
      <c r="O72" s="157">
        <f t="shared" si="20"/>
        <v>0</v>
      </c>
      <c r="P72" s="157">
        <f t="shared" si="20"/>
        <v>0</v>
      </c>
      <c r="Q72" s="157">
        <f t="shared" si="21"/>
        <v>0</v>
      </c>
      <c r="R72" s="157">
        <f t="shared" si="21"/>
        <v>0</v>
      </c>
      <c r="S72" s="157">
        <f t="shared" si="21"/>
        <v>0</v>
      </c>
      <c r="T72" s="157">
        <f t="shared" si="21"/>
        <v>0</v>
      </c>
      <c r="U72" s="157">
        <f t="shared" si="21"/>
        <v>0</v>
      </c>
      <c r="V72" s="157">
        <f t="shared" si="21"/>
        <v>0</v>
      </c>
      <c r="W72" s="157">
        <f t="shared" si="21"/>
        <v>0</v>
      </c>
      <c r="X72" s="157">
        <f t="shared" si="21"/>
        <v>0</v>
      </c>
      <c r="Y72" s="157">
        <f t="shared" si="21"/>
        <v>0</v>
      </c>
      <c r="Z72" s="157">
        <f t="shared" si="21"/>
        <v>0</v>
      </c>
      <c r="AA72" s="157">
        <f t="shared" si="22"/>
        <v>0</v>
      </c>
      <c r="AB72" s="157">
        <f t="shared" si="22"/>
        <v>0</v>
      </c>
      <c r="AC72" s="157">
        <f t="shared" si="22"/>
        <v>0</v>
      </c>
      <c r="AD72" s="157">
        <f t="shared" si="22"/>
        <v>0</v>
      </c>
      <c r="AE72" s="157">
        <f t="shared" si="22"/>
        <v>0</v>
      </c>
      <c r="AF72" s="157">
        <f t="shared" si="22"/>
        <v>0</v>
      </c>
      <c r="AG72" s="157">
        <f t="shared" si="22"/>
        <v>0</v>
      </c>
      <c r="AH72" s="157">
        <f t="shared" si="22"/>
        <v>0</v>
      </c>
      <c r="AI72" s="157">
        <f t="shared" si="22"/>
        <v>0</v>
      </c>
      <c r="AJ72" s="157">
        <f t="shared" si="22"/>
        <v>0</v>
      </c>
    </row>
    <row r="73" spans="1:36" ht="16.5" x14ac:dyDescent="0.25">
      <c r="A73" s="157">
        <f t="shared" si="18"/>
        <v>4.0299999999999994</v>
      </c>
      <c r="B73" s="153">
        <f t="shared" si="5"/>
        <v>25</v>
      </c>
      <c r="C73" s="155" t="s">
        <v>378</v>
      </c>
      <c r="D73" s="156" t="s">
        <v>364</v>
      </c>
      <c r="E73" s="157">
        <f t="shared" si="19"/>
        <v>0</v>
      </c>
      <c r="F73" s="249"/>
      <c r="G73" s="157">
        <f t="shared" si="20"/>
        <v>0</v>
      </c>
      <c r="H73" s="157">
        <f t="shared" si="20"/>
        <v>0</v>
      </c>
      <c r="I73" s="157">
        <f t="shared" si="20"/>
        <v>0</v>
      </c>
      <c r="J73" s="157">
        <f t="shared" si="20"/>
        <v>0</v>
      </c>
      <c r="K73" s="157">
        <f t="shared" si="20"/>
        <v>0</v>
      </c>
      <c r="L73" s="157">
        <f t="shared" si="20"/>
        <v>0</v>
      </c>
      <c r="M73" s="157">
        <f t="shared" si="20"/>
        <v>0</v>
      </c>
      <c r="N73" s="157">
        <f t="shared" si="20"/>
        <v>0</v>
      </c>
      <c r="O73" s="157">
        <f t="shared" si="20"/>
        <v>0</v>
      </c>
      <c r="P73" s="157">
        <f t="shared" si="20"/>
        <v>0</v>
      </c>
      <c r="Q73" s="157">
        <f t="shared" si="21"/>
        <v>0</v>
      </c>
      <c r="R73" s="157">
        <f t="shared" si="21"/>
        <v>0</v>
      </c>
      <c r="S73" s="157">
        <f t="shared" si="21"/>
        <v>0</v>
      </c>
      <c r="T73" s="157">
        <f t="shared" si="21"/>
        <v>0</v>
      </c>
      <c r="U73" s="157">
        <f t="shared" si="21"/>
        <v>0</v>
      </c>
      <c r="V73" s="157">
        <f t="shared" si="21"/>
        <v>0</v>
      </c>
      <c r="W73" s="157">
        <f t="shared" si="21"/>
        <v>0</v>
      </c>
      <c r="X73" s="157">
        <f t="shared" si="21"/>
        <v>0</v>
      </c>
      <c r="Y73" s="157">
        <f t="shared" si="21"/>
        <v>0</v>
      </c>
      <c r="Z73" s="157">
        <f t="shared" si="21"/>
        <v>0</v>
      </c>
      <c r="AA73" s="157">
        <f t="shared" si="22"/>
        <v>0</v>
      </c>
      <c r="AB73" s="157">
        <f t="shared" si="22"/>
        <v>0</v>
      </c>
      <c r="AC73" s="157">
        <f t="shared" si="22"/>
        <v>0</v>
      </c>
      <c r="AD73" s="157">
        <f t="shared" si="22"/>
        <v>0</v>
      </c>
      <c r="AE73" s="157">
        <f t="shared" si="22"/>
        <v>0</v>
      </c>
      <c r="AF73" s="157">
        <f t="shared" si="22"/>
        <v>0</v>
      </c>
      <c r="AG73" s="157">
        <f t="shared" si="22"/>
        <v>0</v>
      </c>
      <c r="AH73" s="157">
        <f t="shared" si="22"/>
        <v>0</v>
      </c>
      <c r="AI73" s="157">
        <f t="shared" si="22"/>
        <v>0</v>
      </c>
      <c r="AJ73" s="157">
        <f t="shared" si="22"/>
        <v>0</v>
      </c>
    </row>
    <row r="74" spans="1:36" ht="16.5" x14ac:dyDescent="0.25">
      <c r="A74" s="159"/>
      <c r="B74" s="153">
        <f t="shared" si="5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5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3">+A75+0.01</f>
        <v>5.01</v>
      </c>
      <c r="B76" s="153">
        <f t="shared" si="5"/>
        <v>28</v>
      </c>
      <c r="C76" s="155" t="s">
        <v>380</v>
      </c>
      <c r="D76" s="156" t="s">
        <v>364</v>
      </c>
      <c r="E76" s="157">
        <f t="shared" ref="E76:E80" si="24">+SUM(G76:AJ76)</f>
        <v>1</v>
      </c>
      <c r="F76" s="249"/>
      <c r="G76" s="157">
        <f t="shared" ref="G76:P80" si="25">+HLOOKUP(G$3,ARMADO_RP,$B76,0)+HLOOKUP(G$4,ARMADO_RP,$B76,0)</f>
        <v>0</v>
      </c>
      <c r="H76" s="157">
        <f t="shared" si="25"/>
        <v>1</v>
      </c>
      <c r="I76" s="157">
        <f t="shared" si="25"/>
        <v>0</v>
      </c>
      <c r="J76" s="157">
        <f t="shared" si="25"/>
        <v>0</v>
      </c>
      <c r="K76" s="157">
        <f t="shared" si="25"/>
        <v>0</v>
      </c>
      <c r="L76" s="157">
        <f t="shared" si="25"/>
        <v>0</v>
      </c>
      <c r="M76" s="157">
        <f t="shared" si="25"/>
        <v>0</v>
      </c>
      <c r="N76" s="157">
        <f t="shared" si="25"/>
        <v>0</v>
      </c>
      <c r="O76" s="157">
        <f t="shared" si="25"/>
        <v>0</v>
      </c>
      <c r="P76" s="157">
        <f t="shared" si="25"/>
        <v>0</v>
      </c>
      <c r="Q76" s="157">
        <f t="shared" ref="Q76:Z80" si="26">+HLOOKUP(Q$3,ARMADO_RP,$B76,0)+HLOOKUP(Q$4,ARMADO_RP,$B76,0)</f>
        <v>0</v>
      </c>
      <c r="R76" s="157">
        <f t="shared" si="26"/>
        <v>0</v>
      </c>
      <c r="S76" s="157">
        <f t="shared" si="26"/>
        <v>0</v>
      </c>
      <c r="T76" s="157">
        <f t="shared" si="26"/>
        <v>0</v>
      </c>
      <c r="U76" s="157">
        <f t="shared" si="26"/>
        <v>0</v>
      </c>
      <c r="V76" s="157">
        <f t="shared" si="26"/>
        <v>0</v>
      </c>
      <c r="W76" s="157">
        <f t="shared" si="26"/>
        <v>0</v>
      </c>
      <c r="X76" s="157">
        <f t="shared" si="26"/>
        <v>0</v>
      </c>
      <c r="Y76" s="157">
        <f t="shared" si="26"/>
        <v>0</v>
      </c>
      <c r="Z76" s="157">
        <f t="shared" si="26"/>
        <v>0</v>
      </c>
      <c r="AA76" s="157">
        <f t="shared" ref="AA76:AJ80" si="27">+HLOOKUP(AA$3,ARMADO_RP,$B76,0)+HLOOKUP(AA$4,ARMADO_RP,$B76,0)</f>
        <v>0</v>
      </c>
      <c r="AB76" s="157">
        <f t="shared" si="27"/>
        <v>0</v>
      </c>
      <c r="AC76" s="157">
        <f t="shared" si="27"/>
        <v>0</v>
      </c>
      <c r="AD76" s="157">
        <f t="shared" si="27"/>
        <v>0</v>
      </c>
      <c r="AE76" s="157">
        <f t="shared" si="27"/>
        <v>0</v>
      </c>
      <c r="AF76" s="157">
        <f t="shared" si="27"/>
        <v>0</v>
      </c>
      <c r="AG76" s="157">
        <f t="shared" si="27"/>
        <v>0</v>
      </c>
      <c r="AH76" s="157">
        <f t="shared" si="27"/>
        <v>0</v>
      </c>
      <c r="AI76" s="157">
        <f t="shared" si="27"/>
        <v>0</v>
      </c>
      <c r="AJ76" s="157">
        <f t="shared" si="27"/>
        <v>0</v>
      </c>
    </row>
    <row r="77" spans="1:36" ht="16.5" x14ac:dyDescent="0.25">
      <c r="A77" s="157">
        <f t="shared" si="23"/>
        <v>5.0199999999999996</v>
      </c>
      <c r="B77" s="153">
        <f t="shared" si="5"/>
        <v>29</v>
      </c>
      <c r="C77" s="155" t="s">
        <v>381</v>
      </c>
      <c r="D77" s="156" t="s">
        <v>364</v>
      </c>
      <c r="E77" s="157">
        <f t="shared" si="24"/>
        <v>1</v>
      </c>
      <c r="F77" s="249"/>
      <c r="G77" s="157">
        <f t="shared" si="25"/>
        <v>0</v>
      </c>
      <c r="H77" s="157">
        <f t="shared" si="25"/>
        <v>1</v>
      </c>
      <c r="I77" s="157">
        <f t="shared" si="25"/>
        <v>0</v>
      </c>
      <c r="J77" s="157">
        <f t="shared" si="25"/>
        <v>0</v>
      </c>
      <c r="K77" s="157">
        <f t="shared" si="25"/>
        <v>0</v>
      </c>
      <c r="L77" s="157">
        <f t="shared" si="25"/>
        <v>0</v>
      </c>
      <c r="M77" s="157">
        <f t="shared" si="25"/>
        <v>0</v>
      </c>
      <c r="N77" s="157">
        <f t="shared" si="25"/>
        <v>0</v>
      </c>
      <c r="O77" s="157">
        <f t="shared" si="25"/>
        <v>0</v>
      </c>
      <c r="P77" s="157">
        <f t="shared" si="25"/>
        <v>0</v>
      </c>
      <c r="Q77" s="157">
        <f t="shared" si="26"/>
        <v>0</v>
      </c>
      <c r="R77" s="157">
        <f t="shared" si="26"/>
        <v>0</v>
      </c>
      <c r="S77" s="157">
        <f t="shared" si="26"/>
        <v>0</v>
      </c>
      <c r="T77" s="157">
        <f t="shared" si="26"/>
        <v>0</v>
      </c>
      <c r="U77" s="157">
        <f t="shared" si="26"/>
        <v>0</v>
      </c>
      <c r="V77" s="157">
        <f t="shared" si="26"/>
        <v>0</v>
      </c>
      <c r="W77" s="157">
        <f t="shared" si="26"/>
        <v>0</v>
      </c>
      <c r="X77" s="157">
        <f t="shared" si="26"/>
        <v>0</v>
      </c>
      <c r="Y77" s="157">
        <f t="shared" si="26"/>
        <v>0</v>
      </c>
      <c r="Z77" s="157">
        <f t="shared" si="26"/>
        <v>0</v>
      </c>
      <c r="AA77" s="157">
        <f t="shared" si="27"/>
        <v>0</v>
      </c>
      <c r="AB77" s="157">
        <f t="shared" si="27"/>
        <v>0</v>
      </c>
      <c r="AC77" s="157">
        <f t="shared" si="27"/>
        <v>0</v>
      </c>
      <c r="AD77" s="157">
        <f t="shared" si="27"/>
        <v>0</v>
      </c>
      <c r="AE77" s="157">
        <f t="shared" si="27"/>
        <v>0</v>
      </c>
      <c r="AF77" s="157">
        <f t="shared" si="27"/>
        <v>0</v>
      </c>
      <c r="AG77" s="157">
        <f t="shared" si="27"/>
        <v>0</v>
      </c>
      <c r="AH77" s="157">
        <f t="shared" si="27"/>
        <v>0</v>
      </c>
      <c r="AI77" s="157">
        <f t="shared" si="27"/>
        <v>0</v>
      </c>
      <c r="AJ77" s="157">
        <f t="shared" si="27"/>
        <v>0</v>
      </c>
    </row>
    <row r="78" spans="1:36" ht="16.5" x14ac:dyDescent="0.25">
      <c r="A78" s="157">
        <f t="shared" si="23"/>
        <v>5.0299999999999994</v>
      </c>
      <c r="B78" s="153">
        <f t="shared" si="5"/>
        <v>30</v>
      </c>
      <c r="C78" s="155" t="s">
        <v>382</v>
      </c>
      <c r="D78" s="156"/>
      <c r="E78" s="157">
        <f t="shared" si="24"/>
        <v>0</v>
      </c>
      <c r="F78" s="249"/>
      <c r="G78" s="157">
        <f t="shared" si="25"/>
        <v>0</v>
      </c>
      <c r="H78" s="157">
        <f t="shared" si="25"/>
        <v>0</v>
      </c>
      <c r="I78" s="157">
        <f t="shared" si="25"/>
        <v>0</v>
      </c>
      <c r="J78" s="157">
        <f t="shared" si="25"/>
        <v>0</v>
      </c>
      <c r="K78" s="157">
        <f t="shared" si="25"/>
        <v>0</v>
      </c>
      <c r="L78" s="157">
        <f t="shared" si="25"/>
        <v>0</v>
      </c>
      <c r="M78" s="157">
        <f t="shared" si="25"/>
        <v>0</v>
      </c>
      <c r="N78" s="157">
        <f t="shared" si="25"/>
        <v>0</v>
      </c>
      <c r="O78" s="157">
        <f t="shared" si="25"/>
        <v>0</v>
      </c>
      <c r="P78" s="157">
        <f t="shared" si="25"/>
        <v>0</v>
      </c>
      <c r="Q78" s="157">
        <f t="shared" si="26"/>
        <v>0</v>
      </c>
      <c r="R78" s="157">
        <f t="shared" si="26"/>
        <v>0</v>
      </c>
      <c r="S78" s="157">
        <f t="shared" si="26"/>
        <v>0</v>
      </c>
      <c r="T78" s="157">
        <f t="shared" si="26"/>
        <v>0</v>
      </c>
      <c r="U78" s="157">
        <f t="shared" si="26"/>
        <v>0</v>
      </c>
      <c r="V78" s="157">
        <f t="shared" si="26"/>
        <v>0</v>
      </c>
      <c r="W78" s="157">
        <f t="shared" si="26"/>
        <v>0</v>
      </c>
      <c r="X78" s="157">
        <f t="shared" si="26"/>
        <v>0</v>
      </c>
      <c r="Y78" s="157">
        <f t="shared" si="26"/>
        <v>0</v>
      </c>
      <c r="Z78" s="157">
        <f t="shared" si="26"/>
        <v>0</v>
      </c>
      <c r="AA78" s="157">
        <f t="shared" si="27"/>
        <v>0</v>
      </c>
      <c r="AB78" s="157">
        <f t="shared" si="27"/>
        <v>0</v>
      </c>
      <c r="AC78" s="157">
        <f t="shared" si="27"/>
        <v>0</v>
      </c>
      <c r="AD78" s="157">
        <f t="shared" si="27"/>
        <v>0</v>
      </c>
      <c r="AE78" s="157">
        <f t="shared" si="27"/>
        <v>0</v>
      </c>
      <c r="AF78" s="157">
        <f t="shared" si="27"/>
        <v>0</v>
      </c>
      <c r="AG78" s="157">
        <f t="shared" si="27"/>
        <v>0</v>
      </c>
      <c r="AH78" s="157">
        <f t="shared" si="27"/>
        <v>0</v>
      </c>
      <c r="AI78" s="157">
        <f t="shared" si="27"/>
        <v>0</v>
      </c>
      <c r="AJ78" s="157">
        <f t="shared" si="27"/>
        <v>0</v>
      </c>
    </row>
    <row r="79" spans="1:36" ht="16.5" x14ac:dyDescent="0.25">
      <c r="A79" s="157"/>
      <c r="B79" s="153">
        <f t="shared" si="5"/>
        <v>31</v>
      </c>
      <c r="C79" s="155" t="s">
        <v>383</v>
      </c>
      <c r="D79" s="156" t="s">
        <v>364</v>
      </c>
      <c r="E79" s="157">
        <f t="shared" si="24"/>
        <v>0</v>
      </c>
      <c r="F79" s="249"/>
      <c r="G79" s="157">
        <f t="shared" si="25"/>
        <v>0</v>
      </c>
      <c r="H79" s="157">
        <f t="shared" si="25"/>
        <v>0</v>
      </c>
      <c r="I79" s="157">
        <f t="shared" si="25"/>
        <v>0</v>
      </c>
      <c r="J79" s="157">
        <f t="shared" si="25"/>
        <v>0</v>
      </c>
      <c r="K79" s="157">
        <f t="shared" si="25"/>
        <v>0</v>
      </c>
      <c r="L79" s="157">
        <f t="shared" si="25"/>
        <v>0</v>
      </c>
      <c r="M79" s="157">
        <f t="shared" si="25"/>
        <v>0</v>
      </c>
      <c r="N79" s="157">
        <f t="shared" si="25"/>
        <v>0</v>
      </c>
      <c r="O79" s="157">
        <f t="shared" si="25"/>
        <v>0</v>
      </c>
      <c r="P79" s="157">
        <f t="shared" si="25"/>
        <v>0</v>
      </c>
      <c r="Q79" s="157">
        <f t="shared" si="26"/>
        <v>0</v>
      </c>
      <c r="R79" s="157">
        <f t="shared" si="26"/>
        <v>0</v>
      </c>
      <c r="S79" s="157">
        <f t="shared" si="26"/>
        <v>0</v>
      </c>
      <c r="T79" s="157">
        <f t="shared" si="26"/>
        <v>0</v>
      </c>
      <c r="U79" s="157">
        <f t="shared" si="26"/>
        <v>0</v>
      </c>
      <c r="V79" s="157">
        <f t="shared" si="26"/>
        <v>0</v>
      </c>
      <c r="W79" s="157">
        <f t="shared" si="26"/>
        <v>0</v>
      </c>
      <c r="X79" s="157">
        <f t="shared" si="26"/>
        <v>0</v>
      </c>
      <c r="Y79" s="157">
        <f t="shared" si="26"/>
        <v>0</v>
      </c>
      <c r="Z79" s="157">
        <f t="shared" si="26"/>
        <v>0</v>
      </c>
      <c r="AA79" s="157">
        <f t="shared" si="27"/>
        <v>0</v>
      </c>
      <c r="AB79" s="157">
        <f t="shared" si="27"/>
        <v>0</v>
      </c>
      <c r="AC79" s="157">
        <f t="shared" si="27"/>
        <v>0</v>
      </c>
      <c r="AD79" s="157">
        <f t="shared" si="27"/>
        <v>0</v>
      </c>
      <c r="AE79" s="157">
        <f t="shared" si="27"/>
        <v>0</v>
      </c>
      <c r="AF79" s="157">
        <f t="shared" si="27"/>
        <v>0</v>
      </c>
      <c r="AG79" s="157">
        <f t="shared" si="27"/>
        <v>0</v>
      </c>
      <c r="AH79" s="157">
        <f t="shared" si="27"/>
        <v>0</v>
      </c>
      <c r="AI79" s="157">
        <f t="shared" si="27"/>
        <v>0</v>
      </c>
      <c r="AJ79" s="157">
        <f t="shared" si="27"/>
        <v>0</v>
      </c>
    </row>
    <row r="80" spans="1:36" s="188" customFormat="1" ht="16.5" x14ac:dyDescent="0.25">
      <c r="A80" s="160">
        <v>5.04</v>
      </c>
      <c r="B80" s="161">
        <f t="shared" si="5"/>
        <v>32</v>
      </c>
      <c r="C80" s="163" t="s">
        <v>547</v>
      </c>
      <c r="D80" s="164" t="s">
        <v>364</v>
      </c>
      <c r="E80" s="157">
        <f t="shared" si="24"/>
        <v>0</v>
      </c>
      <c r="F80" s="249"/>
      <c r="G80" s="157">
        <f t="shared" si="25"/>
        <v>0</v>
      </c>
      <c r="H80" s="157">
        <f t="shared" si="25"/>
        <v>0</v>
      </c>
      <c r="I80" s="157">
        <f t="shared" si="25"/>
        <v>0</v>
      </c>
      <c r="J80" s="157">
        <f t="shared" si="25"/>
        <v>0</v>
      </c>
      <c r="K80" s="157">
        <f t="shared" si="25"/>
        <v>0</v>
      </c>
      <c r="L80" s="157">
        <f t="shared" si="25"/>
        <v>0</v>
      </c>
      <c r="M80" s="157">
        <f t="shared" si="25"/>
        <v>0</v>
      </c>
      <c r="N80" s="157">
        <f t="shared" si="25"/>
        <v>0</v>
      </c>
      <c r="O80" s="157">
        <f t="shared" si="25"/>
        <v>0</v>
      </c>
      <c r="P80" s="157">
        <f t="shared" si="25"/>
        <v>0</v>
      </c>
      <c r="Q80" s="157">
        <f t="shared" si="26"/>
        <v>0</v>
      </c>
      <c r="R80" s="157">
        <f t="shared" si="26"/>
        <v>0</v>
      </c>
      <c r="S80" s="157">
        <f t="shared" si="26"/>
        <v>0</v>
      </c>
      <c r="T80" s="157">
        <f t="shared" si="26"/>
        <v>0</v>
      </c>
      <c r="U80" s="157">
        <f t="shared" si="26"/>
        <v>0</v>
      </c>
      <c r="V80" s="157">
        <f t="shared" si="26"/>
        <v>0</v>
      </c>
      <c r="W80" s="157">
        <f t="shared" si="26"/>
        <v>0</v>
      </c>
      <c r="X80" s="157">
        <f t="shared" si="26"/>
        <v>0</v>
      </c>
      <c r="Y80" s="157">
        <f t="shared" si="26"/>
        <v>0</v>
      </c>
      <c r="Z80" s="157">
        <f t="shared" si="26"/>
        <v>0</v>
      </c>
      <c r="AA80" s="157">
        <f t="shared" si="27"/>
        <v>0</v>
      </c>
      <c r="AB80" s="157">
        <f t="shared" si="27"/>
        <v>0</v>
      </c>
      <c r="AC80" s="157">
        <f t="shared" si="27"/>
        <v>0</v>
      </c>
      <c r="AD80" s="157">
        <f t="shared" si="27"/>
        <v>0</v>
      </c>
      <c r="AE80" s="157">
        <f t="shared" si="27"/>
        <v>0</v>
      </c>
      <c r="AF80" s="157">
        <f t="shared" si="27"/>
        <v>0</v>
      </c>
      <c r="AG80" s="157">
        <f t="shared" si="27"/>
        <v>0</v>
      </c>
      <c r="AH80" s="157">
        <f t="shared" si="27"/>
        <v>0</v>
      </c>
      <c r="AI80" s="157">
        <f t="shared" si="27"/>
        <v>0</v>
      </c>
      <c r="AJ80" s="157">
        <f t="shared" si="27"/>
        <v>0</v>
      </c>
    </row>
    <row r="81" spans="1:36" ht="16.5" x14ac:dyDescent="0.25">
      <c r="A81" s="159"/>
      <c r="B81" s="153">
        <f t="shared" si="5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5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5"/>
        <v>35</v>
      </c>
      <c r="C83" s="158" t="s">
        <v>385</v>
      </c>
      <c r="D83" s="156" t="s">
        <v>364</v>
      </c>
      <c r="E83" s="157">
        <f t="shared" ref="E83:E84" si="28">+SUM(G83:AJ83)</f>
        <v>0</v>
      </c>
      <c r="F83" s="249"/>
      <c r="G83" s="157">
        <f t="shared" ref="G83:P84" si="29">+HLOOKUP(G$3,ARMADO_RP,$B83,0)+HLOOKUP(G$4,ARMADO_RP,$B83,0)</f>
        <v>0</v>
      </c>
      <c r="H83" s="157">
        <f t="shared" si="29"/>
        <v>0</v>
      </c>
      <c r="I83" s="157">
        <f t="shared" si="29"/>
        <v>0</v>
      </c>
      <c r="J83" s="157">
        <f t="shared" si="29"/>
        <v>0</v>
      </c>
      <c r="K83" s="157">
        <f t="shared" si="29"/>
        <v>0</v>
      </c>
      <c r="L83" s="157">
        <f t="shared" si="29"/>
        <v>0</v>
      </c>
      <c r="M83" s="157">
        <f t="shared" si="29"/>
        <v>0</v>
      </c>
      <c r="N83" s="157">
        <f t="shared" si="29"/>
        <v>0</v>
      </c>
      <c r="O83" s="157">
        <f t="shared" si="29"/>
        <v>0</v>
      </c>
      <c r="P83" s="157">
        <f t="shared" si="29"/>
        <v>0</v>
      </c>
      <c r="Q83" s="157">
        <f t="shared" ref="Q83:Z84" si="30">+HLOOKUP(Q$3,ARMADO_RP,$B83,0)+HLOOKUP(Q$4,ARMADO_RP,$B83,0)</f>
        <v>0</v>
      </c>
      <c r="R83" s="157">
        <f t="shared" si="30"/>
        <v>0</v>
      </c>
      <c r="S83" s="157">
        <f t="shared" si="30"/>
        <v>0</v>
      </c>
      <c r="T83" s="157">
        <f t="shared" si="30"/>
        <v>0</v>
      </c>
      <c r="U83" s="157">
        <f t="shared" si="30"/>
        <v>0</v>
      </c>
      <c r="V83" s="157">
        <f t="shared" si="30"/>
        <v>0</v>
      </c>
      <c r="W83" s="157">
        <f t="shared" si="30"/>
        <v>0</v>
      </c>
      <c r="X83" s="157">
        <f t="shared" si="30"/>
        <v>0</v>
      </c>
      <c r="Y83" s="157">
        <f t="shared" si="30"/>
        <v>0</v>
      </c>
      <c r="Z83" s="157">
        <f t="shared" si="30"/>
        <v>0</v>
      </c>
      <c r="AA83" s="157">
        <f t="shared" ref="AA83:AJ84" si="31">+HLOOKUP(AA$3,ARMADO_RP,$B83,0)+HLOOKUP(AA$4,ARMADO_RP,$B83,0)</f>
        <v>0</v>
      </c>
      <c r="AB83" s="157">
        <f t="shared" si="31"/>
        <v>0</v>
      </c>
      <c r="AC83" s="157">
        <f t="shared" si="31"/>
        <v>0</v>
      </c>
      <c r="AD83" s="157">
        <f t="shared" si="31"/>
        <v>0</v>
      </c>
      <c r="AE83" s="157">
        <f t="shared" si="31"/>
        <v>0</v>
      </c>
      <c r="AF83" s="157">
        <f t="shared" si="31"/>
        <v>0</v>
      </c>
      <c r="AG83" s="157">
        <f t="shared" si="31"/>
        <v>0</v>
      </c>
      <c r="AH83" s="157">
        <f t="shared" si="31"/>
        <v>0</v>
      </c>
      <c r="AI83" s="157">
        <f t="shared" si="31"/>
        <v>0</v>
      </c>
      <c r="AJ83" s="157">
        <f t="shared" si="31"/>
        <v>0</v>
      </c>
    </row>
    <row r="84" spans="1:36" ht="16.5" x14ac:dyDescent="0.25">
      <c r="A84" s="157">
        <f>+A83+0.01</f>
        <v>6.02</v>
      </c>
      <c r="B84" s="153">
        <f t="shared" si="5"/>
        <v>36</v>
      </c>
      <c r="C84" s="158" t="s">
        <v>386</v>
      </c>
      <c r="D84" s="156" t="s">
        <v>364</v>
      </c>
      <c r="E84" s="157">
        <f t="shared" si="28"/>
        <v>0</v>
      </c>
      <c r="F84" s="249"/>
      <c r="G84" s="157">
        <f t="shared" si="29"/>
        <v>0</v>
      </c>
      <c r="H84" s="157">
        <f t="shared" si="29"/>
        <v>0</v>
      </c>
      <c r="I84" s="157">
        <f t="shared" si="29"/>
        <v>0</v>
      </c>
      <c r="J84" s="157">
        <f t="shared" si="29"/>
        <v>0</v>
      </c>
      <c r="K84" s="157">
        <f t="shared" si="29"/>
        <v>0</v>
      </c>
      <c r="L84" s="157">
        <f t="shared" si="29"/>
        <v>0</v>
      </c>
      <c r="M84" s="157">
        <f t="shared" si="29"/>
        <v>0</v>
      </c>
      <c r="N84" s="157">
        <f t="shared" si="29"/>
        <v>0</v>
      </c>
      <c r="O84" s="157">
        <f t="shared" si="29"/>
        <v>0</v>
      </c>
      <c r="P84" s="157">
        <f t="shared" si="29"/>
        <v>0</v>
      </c>
      <c r="Q84" s="157">
        <f t="shared" si="30"/>
        <v>0</v>
      </c>
      <c r="R84" s="157">
        <f t="shared" si="30"/>
        <v>0</v>
      </c>
      <c r="S84" s="157">
        <f t="shared" si="30"/>
        <v>0</v>
      </c>
      <c r="T84" s="157">
        <f t="shared" si="30"/>
        <v>0</v>
      </c>
      <c r="U84" s="157">
        <f t="shared" si="30"/>
        <v>0</v>
      </c>
      <c r="V84" s="157">
        <f t="shared" si="30"/>
        <v>0</v>
      </c>
      <c r="W84" s="157">
        <f t="shared" si="30"/>
        <v>0</v>
      </c>
      <c r="X84" s="157">
        <f t="shared" si="30"/>
        <v>0</v>
      </c>
      <c r="Y84" s="157">
        <f t="shared" si="30"/>
        <v>0</v>
      </c>
      <c r="Z84" s="157">
        <f t="shared" si="30"/>
        <v>0</v>
      </c>
      <c r="AA84" s="157">
        <f t="shared" si="31"/>
        <v>0</v>
      </c>
      <c r="AB84" s="157">
        <f t="shared" si="31"/>
        <v>0</v>
      </c>
      <c r="AC84" s="157">
        <f t="shared" si="31"/>
        <v>0</v>
      </c>
      <c r="AD84" s="157">
        <f t="shared" si="31"/>
        <v>0</v>
      </c>
      <c r="AE84" s="157">
        <f t="shared" si="31"/>
        <v>0</v>
      </c>
      <c r="AF84" s="157">
        <f t="shared" si="31"/>
        <v>0</v>
      </c>
      <c r="AG84" s="157">
        <f t="shared" si="31"/>
        <v>0</v>
      </c>
      <c r="AH84" s="157">
        <f t="shared" si="31"/>
        <v>0</v>
      </c>
      <c r="AI84" s="157">
        <f t="shared" si="31"/>
        <v>0</v>
      </c>
      <c r="AJ84" s="157">
        <f t="shared" si="31"/>
        <v>0</v>
      </c>
    </row>
    <row r="85" spans="1:36" ht="16.5" x14ac:dyDescent="0.25">
      <c r="A85" s="159"/>
      <c r="B85" s="153">
        <f t="shared" si="5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5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2">+A86+0.01</f>
        <v>7.01</v>
      </c>
      <c r="B87" s="153">
        <f t="shared" si="5"/>
        <v>39</v>
      </c>
      <c r="C87" s="158" t="s">
        <v>388</v>
      </c>
      <c r="D87" s="156" t="s">
        <v>389</v>
      </c>
      <c r="E87" s="157">
        <f>+SUM(G87:AJ87)</f>
        <v>2.5046999999999996E-2</v>
      </c>
      <c r="F87" s="249" t="s">
        <v>62</v>
      </c>
      <c r="G87" s="157">
        <f t="shared" ref="G87:AJ87" si="33">+IF($F87=G$13,G$12*f_cond*G$14/1000,0)</f>
        <v>0</v>
      </c>
      <c r="H87" s="157">
        <f t="shared" si="33"/>
        <v>2.5046999999999996E-2</v>
      </c>
      <c r="I87" s="157">
        <f t="shared" si="33"/>
        <v>0</v>
      </c>
      <c r="J87" s="157">
        <f t="shared" si="33"/>
        <v>0</v>
      </c>
      <c r="K87" s="157">
        <f t="shared" si="33"/>
        <v>0</v>
      </c>
      <c r="L87" s="157">
        <f t="shared" si="33"/>
        <v>0</v>
      </c>
      <c r="M87" s="157">
        <f t="shared" si="33"/>
        <v>0</v>
      </c>
      <c r="N87" s="157">
        <f t="shared" si="33"/>
        <v>0</v>
      </c>
      <c r="O87" s="157">
        <f t="shared" si="33"/>
        <v>0</v>
      </c>
      <c r="P87" s="157">
        <f t="shared" si="33"/>
        <v>0</v>
      </c>
      <c r="Q87" s="157">
        <f t="shared" si="33"/>
        <v>0</v>
      </c>
      <c r="R87" s="157">
        <f t="shared" si="33"/>
        <v>0</v>
      </c>
      <c r="S87" s="157">
        <f t="shared" si="33"/>
        <v>0</v>
      </c>
      <c r="T87" s="157">
        <f t="shared" si="33"/>
        <v>0</v>
      </c>
      <c r="U87" s="157">
        <f t="shared" si="33"/>
        <v>0</v>
      </c>
      <c r="V87" s="157">
        <f t="shared" si="33"/>
        <v>0</v>
      </c>
      <c r="W87" s="157">
        <f t="shared" si="33"/>
        <v>0</v>
      </c>
      <c r="X87" s="157">
        <f t="shared" si="33"/>
        <v>0</v>
      </c>
      <c r="Y87" s="157">
        <f t="shared" si="33"/>
        <v>0</v>
      </c>
      <c r="Z87" s="157">
        <f t="shared" si="33"/>
        <v>0</v>
      </c>
      <c r="AA87" s="157">
        <f t="shared" si="33"/>
        <v>0</v>
      </c>
      <c r="AB87" s="157">
        <f t="shared" si="33"/>
        <v>0</v>
      </c>
      <c r="AC87" s="157">
        <f t="shared" si="33"/>
        <v>0</v>
      </c>
      <c r="AD87" s="157">
        <f t="shared" si="33"/>
        <v>0</v>
      </c>
      <c r="AE87" s="157">
        <f t="shared" si="33"/>
        <v>0</v>
      </c>
      <c r="AF87" s="157">
        <f t="shared" si="33"/>
        <v>0</v>
      </c>
      <c r="AG87" s="157">
        <f t="shared" si="33"/>
        <v>0</v>
      </c>
      <c r="AH87" s="157">
        <f t="shared" si="33"/>
        <v>0</v>
      </c>
      <c r="AI87" s="157">
        <f t="shared" si="33"/>
        <v>0</v>
      </c>
      <c r="AJ87" s="157">
        <f t="shared" si="33"/>
        <v>0</v>
      </c>
    </row>
    <row r="88" spans="1:36" ht="16.5" x14ac:dyDescent="0.25">
      <c r="A88" s="159"/>
      <c r="B88" s="153">
        <f t="shared" si="5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5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4">+A89+0.01</f>
        <v>8.01</v>
      </c>
      <c r="B90" s="153">
        <f t="shared" si="5"/>
        <v>42</v>
      </c>
      <c r="C90" s="158" t="s">
        <v>391</v>
      </c>
      <c r="D90" s="156" t="s">
        <v>364</v>
      </c>
      <c r="E90" s="157">
        <f t="shared" ref="E90:E95" si="35">+SUM(G90:AJ90)</f>
        <v>1</v>
      </c>
      <c r="F90" s="249"/>
      <c r="G90" s="157">
        <f t="shared" ref="G90:P95" si="36">+HLOOKUP(G$3,ARMADO_RP,$B90,0)+HLOOKUP(G$4,ARMADO_RP,$B90,0)</f>
        <v>0</v>
      </c>
      <c r="H90" s="157">
        <f t="shared" si="36"/>
        <v>1</v>
      </c>
      <c r="I90" s="157">
        <f t="shared" si="36"/>
        <v>0</v>
      </c>
      <c r="J90" s="157">
        <f t="shared" si="36"/>
        <v>0</v>
      </c>
      <c r="K90" s="157">
        <f t="shared" si="36"/>
        <v>0</v>
      </c>
      <c r="L90" s="157">
        <f t="shared" si="36"/>
        <v>0</v>
      </c>
      <c r="M90" s="157">
        <f t="shared" si="36"/>
        <v>0</v>
      </c>
      <c r="N90" s="157">
        <f t="shared" si="36"/>
        <v>0</v>
      </c>
      <c r="O90" s="157">
        <f t="shared" si="36"/>
        <v>0</v>
      </c>
      <c r="P90" s="157">
        <f t="shared" si="36"/>
        <v>0</v>
      </c>
      <c r="Q90" s="157">
        <f t="shared" ref="Q90:Z95" si="37">+HLOOKUP(Q$3,ARMADO_RP,$B90,0)+HLOOKUP(Q$4,ARMADO_RP,$B90,0)</f>
        <v>0</v>
      </c>
      <c r="R90" s="157">
        <f t="shared" si="37"/>
        <v>0</v>
      </c>
      <c r="S90" s="157">
        <f t="shared" si="37"/>
        <v>0</v>
      </c>
      <c r="T90" s="157">
        <f t="shared" si="37"/>
        <v>0</v>
      </c>
      <c r="U90" s="157">
        <f t="shared" si="37"/>
        <v>0</v>
      </c>
      <c r="V90" s="157">
        <f t="shared" si="37"/>
        <v>0</v>
      </c>
      <c r="W90" s="157">
        <f t="shared" si="37"/>
        <v>0</v>
      </c>
      <c r="X90" s="157">
        <f t="shared" si="37"/>
        <v>0</v>
      </c>
      <c r="Y90" s="157">
        <f t="shared" si="37"/>
        <v>0</v>
      </c>
      <c r="Z90" s="157">
        <f t="shared" si="37"/>
        <v>0</v>
      </c>
      <c r="AA90" s="157">
        <f t="shared" ref="AA90:AJ95" si="38">+HLOOKUP(AA$3,ARMADO_RP,$B90,0)+HLOOKUP(AA$4,ARMADO_RP,$B90,0)</f>
        <v>0</v>
      </c>
      <c r="AB90" s="157">
        <f t="shared" si="38"/>
        <v>0</v>
      </c>
      <c r="AC90" s="157">
        <f t="shared" si="38"/>
        <v>0</v>
      </c>
      <c r="AD90" s="157">
        <f t="shared" si="38"/>
        <v>0</v>
      </c>
      <c r="AE90" s="157">
        <f t="shared" si="38"/>
        <v>0</v>
      </c>
      <c r="AF90" s="157">
        <f t="shared" si="38"/>
        <v>0</v>
      </c>
      <c r="AG90" s="157">
        <f t="shared" si="38"/>
        <v>0</v>
      </c>
      <c r="AH90" s="157">
        <f t="shared" si="38"/>
        <v>0</v>
      </c>
      <c r="AI90" s="157">
        <f t="shared" si="38"/>
        <v>0</v>
      </c>
      <c r="AJ90" s="157">
        <f t="shared" si="38"/>
        <v>0</v>
      </c>
    </row>
    <row r="91" spans="1:36" ht="16.5" x14ac:dyDescent="0.25">
      <c r="A91" s="157">
        <f t="shared" si="34"/>
        <v>8.02</v>
      </c>
      <c r="B91" s="153">
        <f t="shared" si="5"/>
        <v>43</v>
      </c>
      <c r="C91" s="158" t="s">
        <v>392</v>
      </c>
      <c r="D91" s="156" t="s">
        <v>364</v>
      </c>
      <c r="E91" s="157">
        <f t="shared" si="35"/>
        <v>2</v>
      </c>
      <c r="F91" s="249"/>
      <c r="G91" s="157">
        <f t="shared" si="36"/>
        <v>2</v>
      </c>
      <c r="H91" s="157">
        <f t="shared" si="36"/>
        <v>0</v>
      </c>
      <c r="I91" s="157">
        <f t="shared" si="36"/>
        <v>0</v>
      </c>
      <c r="J91" s="157">
        <f t="shared" si="36"/>
        <v>0</v>
      </c>
      <c r="K91" s="157">
        <f t="shared" si="36"/>
        <v>0</v>
      </c>
      <c r="L91" s="157">
        <f t="shared" si="36"/>
        <v>0</v>
      </c>
      <c r="M91" s="157">
        <f t="shared" si="36"/>
        <v>0</v>
      </c>
      <c r="N91" s="157">
        <f t="shared" si="36"/>
        <v>0</v>
      </c>
      <c r="O91" s="157">
        <f t="shared" si="36"/>
        <v>0</v>
      </c>
      <c r="P91" s="157">
        <f t="shared" si="36"/>
        <v>0</v>
      </c>
      <c r="Q91" s="157">
        <f t="shared" si="37"/>
        <v>0</v>
      </c>
      <c r="R91" s="157">
        <f t="shared" si="37"/>
        <v>0</v>
      </c>
      <c r="S91" s="157">
        <f t="shared" si="37"/>
        <v>0</v>
      </c>
      <c r="T91" s="157">
        <f t="shared" si="37"/>
        <v>0</v>
      </c>
      <c r="U91" s="157">
        <f t="shared" si="37"/>
        <v>0</v>
      </c>
      <c r="V91" s="157">
        <f t="shared" si="37"/>
        <v>0</v>
      </c>
      <c r="W91" s="157">
        <f t="shared" si="37"/>
        <v>0</v>
      </c>
      <c r="X91" s="157">
        <f t="shared" si="37"/>
        <v>0</v>
      </c>
      <c r="Y91" s="157">
        <f t="shared" si="37"/>
        <v>0</v>
      </c>
      <c r="Z91" s="157">
        <f t="shared" si="37"/>
        <v>0</v>
      </c>
      <c r="AA91" s="157">
        <f t="shared" si="38"/>
        <v>0</v>
      </c>
      <c r="AB91" s="157">
        <f t="shared" si="38"/>
        <v>0</v>
      </c>
      <c r="AC91" s="157">
        <f t="shared" si="38"/>
        <v>0</v>
      </c>
      <c r="AD91" s="157">
        <f t="shared" si="38"/>
        <v>0</v>
      </c>
      <c r="AE91" s="157">
        <f t="shared" si="38"/>
        <v>0</v>
      </c>
      <c r="AF91" s="157">
        <f t="shared" si="38"/>
        <v>0</v>
      </c>
      <c r="AG91" s="157">
        <f t="shared" si="38"/>
        <v>0</v>
      </c>
      <c r="AH91" s="157">
        <f t="shared" si="38"/>
        <v>0</v>
      </c>
      <c r="AI91" s="157">
        <f t="shared" si="38"/>
        <v>0</v>
      </c>
      <c r="AJ91" s="157">
        <f t="shared" si="38"/>
        <v>0</v>
      </c>
    </row>
    <row r="92" spans="1:36" ht="16.5" x14ac:dyDescent="0.25">
      <c r="A92" s="157">
        <f t="shared" si="34"/>
        <v>8.0299999999999994</v>
      </c>
      <c r="B92" s="153">
        <f t="shared" si="5"/>
        <v>44</v>
      </c>
      <c r="C92" s="158" t="s">
        <v>393</v>
      </c>
      <c r="D92" s="156" t="s">
        <v>146</v>
      </c>
      <c r="E92" s="157">
        <f t="shared" si="35"/>
        <v>5</v>
      </c>
      <c r="F92" s="249"/>
      <c r="G92" s="157">
        <f t="shared" si="36"/>
        <v>2.5</v>
      </c>
      <c r="H92" s="157">
        <f t="shared" si="36"/>
        <v>2.5</v>
      </c>
      <c r="I92" s="157">
        <f t="shared" si="36"/>
        <v>0</v>
      </c>
      <c r="J92" s="157">
        <f t="shared" si="36"/>
        <v>0</v>
      </c>
      <c r="K92" s="157">
        <f t="shared" si="36"/>
        <v>0</v>
      </c>
      <c r="L92" s="157">
        <f t="shared" si="36"/>
        <v>0</v>
      </c>
      <c r="M92" s="157">
        <f t="shared" si="36"/>
        <v>0</v>
      </c>
      <c r="N92" s="157">
        <f t="shared" si="36"/>
        <v>0</v>
      </c>
      <c r="O92" s="157">
        <f t="shared" si="36"/>
        <v>0</v>
      </c>
      <c r="P92" s="157">
        <f t="shared" si="36"/>
        <v>0</v>
      </c>
      <c r="Q92" s="157">
        <f t="shared" si="37"/>
        <v>0</v>
      </c>
      <c r="R92" s="157">
        <f t="shared" si="37"/>
        <v>0</v>
      </c>
      <c r="S92" s="157">
        <f t="shared" si="37"/>
        <v>0</v>
      </c>
      <c r="T92" s="157">
        <f t="shared" si="37"/>
        <v>0</v>
      </c>
      <c r="U92" s="157">
        <f t="shared" si="37"/>
        <v>0</v>
      </c>
      <c r="V92" s="157">
        <f t="shared" si="37"/>
        <v>0</v>
      </c>
      <c r="W92" s="157">
        <f t="shared" si="37"/>
        <v>0</v>
      </c>
      <c r="X92" s="157">
        <f t="shared" si="37"/>
        <v>0</v>
      </c>
      <c r="Y92" s="157">
        <f t="shared" si="37"/>
        <v>0</v>
      </c>
      <c r="Z92" s="157">
        <f t="shared" si="37"/>
        <v>0</v>
      </c>
      <c r="AA92" s="157">
        <f t="shared" si="38"/>
        <v>0</v>
      </c>
      <c r="AB92" s="157">
        <f t="shared" si="38"/>
        <v>0</v>
      </c>
      <c r="AC92" s="157">
        <f t="shared" si="38"/>
        <v>0</v>
      </c>
      <c r="AD92" s="157">
        <f t="shared" si="38"/>
        <v>0</v>
      </c>
      <c r="AE92" s="157">
        <f t="shared" si="38"/>
        <v>0</v>
      </c>
      <c r="AF92" s="157">
        <f t="shared" si="38"/>
        <v>0</v>
      </c>
      <c r="AG92" s="157">
        <f t="shared" si="38"/>
        <v>0</v>
      </c>
      <c r="AH92" s="157">
        <f t="shared" si="38"/>
        <v>0</v>
      </c>
      <c r="AI92" s="157">
        <f t="shared" si="38"/>
        <v>0</v>
      </c>
      <c r="AJ92" s="157">
        <f t="shared" si="38"/>
        <v>0</v>
      </c>
    </row>
    <row r="93" spans="1:36" ht="16.5" x14ac:dyDescent="0.25">
      <c r="A93" s="157">
        <f t="shared" si="34"/>
        <v>8.0399999999999991</v>
      </c>
      <c r="B93" s="153">
        <f t="shared" si="5"/>
        <v>45</v>
      </c>
      <c r="C93" s="158" t="s">
        <v>394</v>
      </c>
      <c r="D93" s="156" t="s">
        <v>364</v>
      </c>
      <c r="E93" s="157">
        <f t="shared" si="35"/>
        <v>0</v>
      </c>
      <c r="F93" s="249"/>
      <c r="G93" s="157">
        <f t="shared" si="36"/>
        <v>0</v>
      </c>
      <c r="H93" s="157">
        <f t="shared" si="36"/>
        <v>0</v>
      </c>
      <c r="I93" s="157">
        <f t="shared" si="36"/>
        <v>0</v>
      </c>
      <c r="J93" s="157">
        <f t="shared" si="36"/>
        <v>0</v>
      </c>
      <c r="K93" s="157">
        <f t="shared" si="36"/>
        <v>0</v>
      </c>
      <c r="L93" s="157">
        <f t="shared" si="36"/>
        <v>0</v>
      </c>
      <c r="M93" s="157">
        <f t="shared" si="36"/>
        <v>0</v>
      </c>
      <c r="N93" s="157">
        <f t="shared" si="36"/>
        <v>0</v>
      </c>
      <c r="O93" s="157">
        <f t="shared" si="36"/>
        <v>0</v>
      </c>
      <c r="P93" s="157">
        <f t="shared" si="36"/>
        <v>0</v>
      </c>
      <c r="Q93" s="157">
        <f t="shared" si="37"/>
        <v>0</v>
      </c>
      <c r="R93" s="157">
        <f t="shared" si="37"/>
        <v>0</v>
      </c>
      <c r="S93" s="157">
        <f t="shared" si="37"/>
        <v>0</v>
      </c>
      <c r="T93" s="157">
        <f t="shared" si="37"/>
        <v>0</v>
      </c>
      <c r="U93" s="157">
        <f t="shared" si="37"/>
        <v>0</v>
      </c>
      <c r="V93" s="157">
        <f t="shared" si="37"/>
        <v>0</v>
      </c>
      <c r="W93" s="157">
        <f t="shared" si="37"/>
        <v>0</v>
      </c>
      <c r="X93" s="157">
        <f t="shared" si="37"/>
        <v>0</v>
      </c>
      <c r="Y93" s="157">
        <f t="shared" si="37"/>
        <v>0</v>
      </c>
      <c r="Z93" s="157">
        <f t="shared" si="37"/>
        <v>0</v>
      </c>
      <c r="AA93" s="157">
        <f t="shared" si="38"/>
        <v>0</v>
      </c>
      <c r="AB93" s="157">
        <f t="shared" si="38"/>
        <v>0</v>
      </c>
      <c r="AC93" s="157">
        <f t="shared" si="38"/>
        <v>0</v>
      </c>
      <c r="AD93" s="157">
        <f t="shared" si="38"/>
        <v>0</v>
      </c>
      <c r="AE93" s="157">
        <f t="shared" si="38"/>
        <v>0</v>
      </c>
      <c r="AF93" s="157">
        <f t="shared" si="38"/>
        <v>0</v>
      </c>
      <c r="AG93" s="157">
        <f t="shared" si="38"/>
        <v>0</v>
      </c>
      <c r="AH93" s="157">
        <f t="shared" si="38"/>
        <v>0</v>
      </c>
      <c r="AI93" s="157">
        <f t="shared" si="38"/>
        <v>0</v>
      </c>
      <c r="AJ93" s="157">
        <f t="shared" si="38"/>
        <v>0</v>
      </c>
    </row>
    <row r="94" spans="1:36" s="188" customFormat="1" ht="16.5" x14ac:dyDescent="0.25">
      <c r="A94" s="160">
        <f t="shared" si="34"/>
        <v>8.0499999999999989</v>
      </c>
      <c r="B94" s="161">
        <f t="shared" si="5"/>
        <v>46</v>
      </c>
      <c r="C94" s="162" t="s">
        <v>529</v>
      </c>
      <c r="D94" s="164" t="s">
        <v>364</v>
      </c>
      <c r="E94" s="157">
        <f t="shared" si="35"/>
        <v>0</v>
      </c>
      <c r="F94" s="249"/>
      <c r="G94" s="157">
        <f t="shared" si="36"/>
        <v>0</v>
      </c>
      <c r="H94" s="157">
        <f t="shared" si="36"/>
        <v>0</v>
      </c>
      <c r="I94" s="157">
        <f t="shared" si="36"/>
        <v>0</v>
      </c>
      <c r="J94" s="157">
        <f t="shared" si="36"/>
        <v>0</v>
      </c>
      <c r="K94" s="157">
        <f t="shared" si="36"/>
        <v>0</v>
      </c>
      <c r="L94" s="157">
        <f t="shared" si="36"/>
        <v>0</v>
      </c>
      <c r="M94" s="157">
        <f t="shared" si="36"/>
        <v>0</v>
      </c>
      <c r="N94" s="157">
        <f t="shared" si="36"/>
        <v>0</v>
      </c>
      <c r="O94" s="157">
        <f t="shared" si="36"/>
        <v>0</v>
      </c>
      <c r="P94" s="157">
        <f t="shared" si="36"/>
        <v>0</v>
      </c>
      <c r="Q94" s="157">
        <f t="shared" si="37"/>
        <v>0</v>
      </c>
      <c r="R94" s="157">
        <f t="shared" si="37"/>
        <v>0</v>
      </c>
      <c r="S94" s="157">
        <f t="shared" si="37"/>
        <v>0</v>
      </c>
      <c r="T94" s="157">
        <f t="shared" si="37"/>
        <v>0</v>
      </c>
      <c r="U94" s="157">
        <f t="shared" si="37"/>
        <v>0</v>
      </c>
      <c r="V94" s="157">
        <f t="shared" si="37"/>
        <v>0</v>
      </c>
      <c r="W94" s="157">
        <f t="shared" si="37"/>
        <v>0</v>
      </c>
      <c r="X94" s="157">
        <f t="shared" si="37"/>
        <v>0</v>
      </c>
      <c r="Y94" s="157">
        <f t="shared" si="37"/>
        <v>0</v>
      </c>
      <c r="Z94" s="157">
        <f t="shared" si="37"/>
        <v>0</v>
      </c>
      <c r="AA94" s="157">
        <f t="shared" si="38"/>
        <v>0</v>
      </c>
      <c r="AB94" s="157">
        <f t="shared" si="38"/>
        <v>0</v>
      </c>
      <c r="AC94" s="157">
        <f t="shared" si="38"/>
        <v>0</v>
      </c>
      <c r="AD94" s="157">
        <f t="shared" si="38"/>
        <v>0</v>
      </c>
      <c r="AE94" s="157">
        <f t="shared" si="38"/>
        <v>0</v>
      </c>
      <c r="AF94" s="157">
        <f t="shared" si="38"/>
        <v>0</v>
      </c>
      <c r="AG94" s="157">
        <f t="shared" si="38"/>
        <v>0</v>
      </c>
      <c r="AH94" s="157">
        <f t="shared" si="38"/>
        <v>0</v>
      </c>
      <c r="AI94" s="157">
        <f t="shared" si="38"/>
        <v>0</v>
      </c>
      <c r="AJ94" s="157">
        <f t="shared" si="38"/>
        <v>0</v>
      </c>
    </row>
    <row r="95" spans="1:36" s="188" customFormat="1" ht="16.5" x14ac:dyDescent="0.25">
      <c r="A95" s="160">
        <f t="shared" si="34"/>
        <v>8.0599999999999987</v>
      </c>
      <c r="B95" s="161">
        <f t="shared" si="5"/>
        <v>47</v>
      </c>
      <c r="C95" s="162" t="s">
        <v>530</v>
      </c>
      <c r="D95" s="164" t="s">
        <v>146</v>
      </c>
      <c r="E95" s="157">
        <f t="shared" si="35"/>
        <v>0</v>
      </c>
      <c r="F95" s="249"/>
      <c r="G95" s="157">
        <f t="shared" si="36"/>
        <v>0</v>
      </c>
      <c r="H95" s="157">
        <f t="shared" si="36"/>
        <v>0</v>
      </c>
      <c r="I95" s="157">
        <f t="shared" si="36"/>
        <v>0</v>
      </c>
      <c r="J95" s="157">
        <f t="shared" si="36"/>
        <v>0</v>
      </c>
      <c r="K95" s="157">
        <f t="shared" si="36"/>
        <v>0</v>
      </c>
      <c r="L95" s="157">
        <f t="shared" si="36"/>
        <v>0</v>
      </c>
      <c r="M95" s="157">
        <f t="shared" si="36"/>
        <v>0</v>
      </c>
      <c r="N95" s="157">
        <f t="shared" si="36"/>
        <v>0</v>
      </c>
      <c r="O95" s="157">
        <f t="shared" si="36"/>
        <v>0</v>
      </c>
      <c r="P95" s="157">
        <f t="shared" si="36"/>
        <v>0</v>
      </c>
      <c r="Q95" s="157">
        <f t="shared" si="37"/>
        <v>0</v>
      </c>
      <c r="R95" s="157">
        <f t="shared" si="37"/>
        <v>0</v>
      </c>
      <c r="S95" s="157">
        <f t="shared" si="37"/>
        <v>0</v>
      </c>
      <c r="T95" s="157">
        <f t="shared" si="37"/>
        <v>0</v>
      </c>
      <c r="U95" s="157">
        <f t="shared" si="37"/>
        <v>0</v>
      </c>
      <c r="V95" s="157">
        <f t="shared" si="37"/>
        <v>0</v>
      </c>
      <c r="W95" s="157">
        <f t="shared" si="37"/>
        <v>0</v>
      </c>
      <c r="X95" s="157">
        <f t="shared" si="37"/>
        <v>0</v>
      </c>
      <c r="Y95" s="157">
        <f t="shared" si="37"/>
        <v>0</v>
      </c>
      <c r="Z95" s="157">
        <f t="shared" si="37"/>
        <v>0</v>
      </c>
      <c r="AA95" s="157">
        <f t="shared" si="38"/>
        <v>0</v>
      </c>
      <c r="AB95" s="157">
        <f t="shared" si="38"/>
        <v>0</v>
      </c>
      <c r="AC95" s="157">
        <f t="shared" si="38"/>
        <v>0</v>
      </c>
      <c r="AD95" s="157">
        <f t="shared" si="38"/>
        <v>0</v>
      </c>
      <c r="AE95" s="157">
        <f t="shared" si="38"/>
        <v>0</v>
      </c>
      <c r="AF95" s="157">
        <f t="shared" si="38"/>
        <v>0</v>
      </c>
      <c r="AG95" s="157">
        <f t="shared" si="38"/>
        <v>0</v>
      </c>
      <c r="AH95" s="157">
        <f t="shared" si="38"/>
        <v>0</v>
      </c>
      <c r="AI95" s="157">
        <f t="shared" si="38"/>
        <v>0</v>
      </c>
      <c r="AJ95" s="157">
        <f t="shared" si="38"/>
        <v>0</v>
      </c>
    </row>
    <row r="96" spans="1:36" ht="16.5" x14ac:dyDescent="0.25">
      <c r="A96" s="159"/>
      <c r="B96" s="161">
        <f t="shared" si="5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5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5"/>
        <v>50</v>
      </c>
      <c r="C98" s="158" t="s">
        <v>396</v>
      </c>
      <c r="D98" s="156" t="s">
        <v>146</v>
      </c>
      <c r="E98" s="157">
        <f>+SUM(G98:AJ98)</f>
        <v>23</v>
      </c>
      <c r="F98" s="249"/>
      <c r="G98" s="157">
        <f t="shared" ref="G98:AJ98" si="39">+HLOOKUP(G$3,ARMADO_RP,$B98,0)+HLOOKUP(G$4,ARMADO_RP,$B98,0)+HLOOKUP(G$19,ARMADO_RP,$B98,0)</f>
        <v>0</v>
      </c>
      <c r="H98" s="157">
        <f t="shared" si="39"/>
        <v>23</v>
      </c>
      <c r="I98" s="157">
        <f t="shared" si="39"/>
        <v>0</v>
      </c>
      <c r="J98" s="157">
        <f t="shared" si="39"/>
        <v>0</v>
      </c>
      <c r="K98" s="157">
        <f t="shared" si="39"/>
        <v>0</v>
      </c>
      <c r="L98" s="157">
        <f t="shared" si="39"/>
        <v>0</v>
      </c>
      <c r="M98" s="157">
        <f t="shared" si="39"/>
        <v>0</v>
      </c>
      <c r="N98" s="157">
        <f t="shared" si="39"/>
        <v>0</v>
      </c>
      <c r="O98" s="157">
        <f t="shared" si="39"/>
        <v>0</v>
      </c>
      <c r="P98" s="157">
        <f t="shared" si="39"/>
        <v>0</v>
      </c>
      <c r="Q98" s="157">
        <f t="shared" si="39"/>
        <v>0</v>
      </c>
      <c r="R98" s="157">
        <f t="shared" si="39"/>
        <v>0</v>
      </c>
      <c r="S98" s="157">
        <f t="shared" si="39"/>
        <v>0</v>
      </c>
      <c r="T98" s="157">
        <f t="shared" si="39"/>
        <v>0</v>
      </c>
      <c r="U98" s="157">
        <f t="shared" si="39"/>
        <v>0</v>
      </c>
      <c r="V98" s="157">
        <f t="shared" si="39"/>
        <v>0</v>
      </c>
      <c r="W98" s="157">
        <f t="shared" si="39"/>
        <v>0</v>
      </c>
      <c r="X98" s="157">
        <f t="shared" si="39"/>
        <v>0</v>
      </c>
      <c r="Y98" s="157">
        <f t="shared" si="39"/>
        <v>0</v>
      </c>
      <c r="Z98" s="157">
        <f t="shared" si="39"/>
        <v>0</v>
      </c>
      <c r="AA98" s="157">
        <f t="shared" si="39"/>
        <v>0</v>
      </c>
      <c r="AB98" s="157">
        <f t="shared" si="39"/>
        <v>0</v>
      </c>
      <c r="AC98" s="157">
        <f t="shared" si="39"/>
        <v>0</v>
      </c>
      <c r="AD98" s="157">
        <f t="shared" si="39"/>
        <v>0</v>
      </c>
      <c r="AE98" s="157">
        <f t="shared" si="39"/>
        <v>0</v>
      </c>
      <c r="AF98" s="157">
        <f t="shared" si="39"/>
        <v>0</v>
      </c>
      <c r="AG98" s="157">
        <f t="shared" si="39"/>
        <v>0</v>
      </c>
      <c r="AH98" s="157">
        <f t="shared" si="39"/>
        <v>0</v>
      </c>
      <c r="AI98" s="157">
        <f t="shared" si="39"/>
        <v>0</v>
      </c>
      <c r="AJ98" s="157">
        <f t="shared" si="39"/>
        <v>0</v>
      </c>
    </row>
    <row r="99" spans="1:36" ht="16.5" x14ac:dyDescent="0.25">
      <c r="A99" s="152"/>
      <c r="B99" s="153">
        <f t="shared" si="5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5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0">+A100+0.01</f>
        <v>10.01</v>
      </c>
      <c r="B101" s="153">
        <f t="shared" si="5"/>
        <v>53</v>
      </c>
      <c r="C101" s="158" t="s">
        <v>398</v>
      </c>
      <c r="D101" s="156" t="s">
        <v>364</v>
      </c>
      <c r="E101" s="157">
        <f t="shared" ref="E101:E118" si="41">+SUM(G101:AJ101)</f>
        <v>1</v>
      </c>
      <c r="F101" s="249"/>
      <c r="G101" s="157">
        <f t="shared" ref="G101:P111" si="42">+HLOOKUP(G$3,ARMADO_RP,$B101,0)+HLOOKUP(G$4,ARMADO_RP,$B101,0)</f>
        <v>0</v>
      </c>
      <c r="H101" s="157">
        <f t="shared" si="42"/>
        <v>1</v>
      </c>
      <c r="I101" s="157">
        <f t="shared" si="42"/>
        <v>0</v>
      </c>
      <c r="J101" s="157">
        <f t="shared" si="42"/>
        <v>0</v>
      </c>
      <c r="K101" s="157">
        <f t="shared" si="42"/>
        <v>0</v>
      </c>
      <c r="L101" s="157">
        <f t="shared" si="42"/>
        <v>0</v>
      </c>
      <c r="M101" s="157">
        <f t="shared" si="42"/>
        <v>0</v>
      </c>
      <c r="N101" s="157">
        <f t="shared" si="42"/>
        <v>0</v>
      </c>
      <c r="O101" s="157">
        <f t="shared" si="42"/>
        <v>0</v>
      </c>
      <c r="P101" s="157">
        <f t="shared" si="42"/>
        <v>0</v>
      </c>
      <c r="Q101" s="157">
        <f t="shared" ref="Q101:Z111" si="43">+HLOOKUP(Q$3,ARMADO_RP,$B101,0)+HLOOKUP(Q$4,ARMADO_RP,$B101,0)</f>
        <v>0</v>
      </c>
      <c r="R101" s="157">
        <f t="shared" si="43"/>
        <v>0</v>
      </c>
      <c r="S101" s="157">
        <f t="shared" si="43"/>
        <v>0</v>
      </c>
      <c r="T101" s="157">
        <f t="shared" si="43"/>
        <v>0</v>
      </c>
      <c r="U101" s="157">
        <f t="shared" si="43"/>
        <v>0</v>
      </c>
      <c r="V101" s="157">
        <f t="shared" si="43"/>
        <v>0</v>
      </c>
      <c r="W101" s="157">
        <f t="shared" si="43"/>
        <v>0</v>
      </c>
      <c r="X101" s="157">
        <f t="shared" si="43"/>
        <v>0</v>
      </c>
      <c r="Y101" s="157">
        <f t="shared" si="43"/>
        <v>0</v>
      </c>
      <c r="Z101" s="157">
        <f t="shared" si="43"/>
        <v>0</v>
      </c>
      <c r="AA101" s="157">
        <f t="shared" ref="AA101:AJ111" si="44">+HLOOKUP(AA$3,ARMADO_RP,$B101,0)+HLOOKUP(AA$4,ARMADO_RP,$B101,0)</f>
        <v>0</v>
      </c>
      <c r="AB101" s="157">
        <f t="shared" si="44"/>
        <v>0</v>
      </c>
      <c r="AC101" s="157">
        <f t="shared" si="44"/>
        <v>0</v>
      </c>
      <c r="AD101" s="157">
        <f t="shared" si="44"/>
        <v>0</v>
      </c>
      <c r="AE101" s="157">
        <f t="shared" si="44"/>
        <v>0</v>
      </c>
      <c r="AF101" s="157">
        <f t="shared" si="44"/>
        <v>0</v>
      </c>
      <c r="AG101" s="157">
        <f t="shared" si="44"/>
        <v>0</v>
      </c>
      <c r="AH101" s="157">
        <f t="shared" si="44"/>
        <v>0</v>
      </c>
      <c r="AI101" s="157">
        <f t="shared" si="44"/>
        <v>0</v>
      </c>
      <c r="AJ101" s="157">
        <f t="shared" si="44"/>
        <v>0</v>
      </c>
    </row>
    <row r="102" spans="1:36" ht="16.5" x14ac:dyDescent="0.25">
      <c r="A102" s="157">
        <f t="shared" si="40"/>
        <v>10.02</v>
      </c>
      <c r="B102" s="153">
        <f t="shared" si="5"/>
        <v>54</v>
      </c>
      <c r="C102" s="158" t="s">
        <v>399</v>
      </c>
      <c r="D102" s="156" t="s">
        <v>364</v>
      </c>
      <c r="E102" s="157">
        <f t="shared" si="41"/>
        <v>1</v>
      </c>
      <c r="F102" s="249"/>
      <c r="G102" s="157">
        <f t="shared" si="42"/>
        <v>0</v>
      </c>
      <c r="H102" s="157">
        <f t="shared" si="42"/>
        <v>1</v>
      </c>
      <c r="I102" s="157">
        <f t="shared" si="42"/>
        <v>0</v>
      </c>
      <c r="J102" s="157">
        <f t="shared" si="42"/>
        <v>0</v>
      </c>
      <c r="K102" s="157">
        <f t="shared" si="42"/>
        <v>0</v>
      </c>
      <c r="L102" s="157">
        <f t="shared" si="42"/>
        <v>0</v>
      </c>
      <c r="M102" s="157">
        <f t="shared" si="42"/>
        <v>0</v>
      </c>
      <c r="N102" s="157">
        <f t="shared" si="42"/>
        <v>0</v>
      </c>
      <c r="O102" s="157">
        <f t="shared" si="42"/>
        <v>0</v>
      </c>
      <c r="P102" s="157">
        <f t="shared" si="42"/>
        <v>0</v>
      </c>
      <c r="Q102" s="157">
        <f t="shared" si="43"/>
        <v>0</v>
      </c>
      <c r="R102" s="157">
        <f t="shared" si="43"/>
        <v>0</v>
      </c>
      <c r="S102" s="157">
        <f t="shared" si="43"/>
        <v>0</v>
      </c>
      <c r="T102" s="157">
        <f t="shared" si="43"/>
        <v>0</v>
      </c>
      <c r="U102" s="157">
        <f t="shared" si="43"/>
        <v>0</v>
      </c>
      <c r="V102" s="157">
        <f t="shared" si="43"/>
        <v>0</v>
      </c>
      <c r="W102" s="157">
        <f t="shared" si="43"/>
        <v>0</v>
      </c>
      <c r="X102" s="157">
        <f t="shared" si="43"/>
        <v>0</v>
      </c>
      <c r="Y102" s="157">
        <f t="shared" si="43"/>
        <v>0</v>
      </c>
      <c r="Z102" s="157">
        <f t="shared" si="43"/>
        <v>0</v>
      </c>
      <c r="AA102" s="157">
        <f t="shared" si="44"/>
        <v>0</v>
      </c>
      <c r="AB102" s="157">
        <f t="shared" si="44"/>
        <v>0</v>
      </c>
      <c r="AC102" s="157">
        <f t="shared" si="44"/>
        <v>0</v>
      </c>
      <c r="AD102" s="157">
        <f t="shared" si="44"/>
        <v>0</v>
      </c>
      <c r="AE102" s="157">
        <f t="shared" si="44"/>
        <v>0</v>
      </c>
      <c r="AF102" s="157">
        <f t="shared" si="44"/>
        <v>0</v>
      </c>
      <c r="AG102" s="157">
        <f t="shared" si="44"/>
        <v>0</v>
      </c>
      <c r="AH102" s="157">
        <f t="shared" si="44"/>
        <v>0</v>
      </c>
      <c r="AI102" s="157">
        <f t="shared" si="44"/>
        <v>0</v>
      </c>
      <c r="AJ102" s="157">
        <f t="shared" si="44"/>
        <v>0</v>
      </c>
    </row>
    <row r="103" spans="1:36" ht="16.5" x14ac:dyDescent="0.25">
      <c r="A103" s="157">
        <f t="shared" si="40"/>
        <v>10.029999999999999</v>
      </c>
      <c r="B103" s="153">
        <f t="shared" si="5"/>
        <v>55</v>
      </c>
      <c r="C103" s="158" t="s">
        <v>400</v>
      </c>
      <c r="D103" s="156" t="s">
        <v>364</v>
      </c>
      <c r="E103" s="157">
        <f t="shared" si="41"/>
        <v>2</v>
      </c>
      <c r="F103" s="249"/>
      <c r="G103" s="157">
        <f t="shared" si="42"/>
        <v>0</v>
      </c>
      <c r="H103" s="157">
        <f t="shared" si="42"/>
        <v>2</v>
      </c>
      <c r="I103" s="157">
        <f t="shared" si="42"/>
        <v>0</v>
      </c>
      <c r="J103" s="157">
        <f t="shared" si="42"/>
        <v>0</v>
      </c>
      <c r="K103" s="157">
        <f t="shared" si="42"/>
        <v>0</v>
      </c>
      <c r="L103" s="157">
        <f t="shared" si="42"/>
        <v>0</v>
      </c>
      <c r="M103" s="157">
        <f t="shared" si="42"/>
        <v>0</v>
      </c>
      <c r="N103" s="157">
        <f t="shared" si="42"/>
        <v>0</v>
      </c>
      <c r="O103" s="157">
        <f t="shared" si="42"/>
        <v>0</v>
      </c>
      <c r="P103" s="157">
        <f t="shared" si="42"/>
        <v>0</v>
      </c>
      <c r="Q103" s="157">
        <f t="shared" si="43"/>
        <v>0</v>
      </c>
      <c r="R103" s="157">
        <f t="shared" si="43"/>
        <v>0</v>
      </c>
      <c r="S103" s="157">
        <f t="shared" si="43"/>
        <v>0</v>
      </c>
      <c r="T103" s="157">
        <f t="shared" si="43"/>
        <v>0</v>
      </c>
      <c r="U103" s="157">
        <f t="shared" si="43"/>
        <v>0</v>
      </c>
      <c r="V103" s="157">
        <f t="shared" si="43"/>
        <v>0</v>
      </c>
      <c r="W103" s="157">
        <f t="shared" si="43"/>
        <v>0</v>
      </c>
      <c r="X103" s="157">
        <f t="shared" si="43"/>
        <v>0</v>
      </c>
      <c r="Y103" s="157">
        <f t="shared" si="43"/>
        <v>0</v>
      </c>
      <c r="Z103" s="157">
        <f t="shared" si="43"/>
        <v>0</v>
      </c>
      <c r="AA103" s="157">
        <f t="shared" si="44"/>
        <v>0</v>
      </c>
      <c r="AB103" s="157">
        <f t="shared" si="44"/>
        <v>0</v>
      </c>
      <c r="AC103" s="157">
        <f t="shared" si="44"/>
        <v>0</v>
      </c>
      <c r="AD103" s="157">
        <f t="shared" si="44"/>
        <v>0</v>
      </c>
      <c r="AE103" s="157">
        <f t="shared" si="44"/>
        <v>0</v>
      </c>
      <c r="AF103" s="157">
        <f t="shared" si="44"/>
        <v>0</v>
      </c>
      <c r="AG103" s="157">
        <f t="shared" si="44"/>
        <v>0</v>
      </c>
      <c r="AH103" s="157">
        <f t="shared" si="44"/>
        <v>0</v>
      </c>
      <c r="AI103" s="157">
        <f t="shared" si="44"/>
        <v>0</v>
      </c>
      <c r="AJ103" s="157">
        <f t="shared" si="44"/>
        <v>0</v>
      </c>
    </row>
    <row r="104" spans="1:36" ht="16.5" x14ac:dyDescent="0.25">
      <c r="A104" s="157">
        <f t="shared" si="40"/>
        <v>10.039999999999999</v>
      </c>
      <c r="B104" s="153">
        <f t="shared" si="5"/>
        <v>56</v>
      </c>
      <c r="C104" s="158" t="s">
        <v>401</v>
      </c>
      <c r="D104" s="156" t="s">
        <v>364</v>
      </c>
      <c r="E104" s="157">
        <f t="shared" si="41"/>
        <v>2</v>
      </c>
      <c r="F104" s="249"/>
      <c r="G104" s="157">
        <f t="shared" si="42"/>
        <v>0</v>
      </c>
      <c r="H104" s="157">
        <f t="shared" si="42"/>
        <v>2</v>
      </c>
      <c r="I104" s="157">
        <f t="shared" si="42"/>
        <v>0</v>
      </c>
      <c r="J104" s="157">
        <f t="shared" si="42"/>
        <v>0</v>
      </c>
      <c r="K104" s="157">
        <f t="shared" si="42"/>
        <v>0</v>
      </c>
      <c r="L104" s="157">
        <f t="shared" si="42"/>
        <v>0</v>
      </c>
      <c r="M104" s="157">
        <f t="shared" si="42"/>
        <v>0</v>
      </c>
      <c r="N104" s="157">
        <f t="shared" si="42"/>
        <v>0</v>
      </c>
      <c r="O104" s="157">
        <f t="shared" si="42"/>
        <v>0</v>
      </c>
      <c r="P104" s="157">
        <f t="shared" si="42"/>
        <v>0</v>
      </c>
      <c r="Q104" s="157">
        <f t="shared" si="43"/>
        <v>0</v>
      </c>
      <c r="R104" s="157">
        <f t="shared" si="43"/>
        <v>0</v>
      </c>
      <c r="S104" s="157">
        <f t="shared" si="43"/>
        <v>0</v>
      </c>
      <c r="T104" s="157">
        <f t="shared" si="43"/>
        <v>0</v>
      </c>
      <c r="U104" s="157">
        <f t="shared" si="43"/>
        <v>0</v>
      </c>
      <c r="V104" s="157">
        <f t="shared" si="43"/>
        <v>0</v>
      </c>
      <c r="W104" s="157">
        <f t="shared" si="43"/>
        <v>0</v>
      </c>
      <c r="X104" s="157">
        <f t="shared" si="43"/>
        <v>0</v>
      </c>
      <c r="Y104" s="157">
        <f t="shared" si="43"/>
        <v>0</v>
      </c>
      <c r="Z104" s="157">
        <f t="shared" si="43"/>
        <v>0</v>
      </c>
      <c r="AA104" s="157">
        <f t="shared" si="44"/>
        <v>0</v>
      </c>
      <c r="AB104" s="157">
        <f t="shared" si="44"/>
        <v>0</v>
      </c>
      <c r="AC104" s="157">
        <f t="shared" si="44"/>
        <v>0</v>
      </c>
      <c r="AD104" s="157">
        <f t="shared" si="44"/>
        <v>0</v>
      </c>
      <c r="AE104" s="157">
        <f t="shared" si="44"/>
        <v>0</v>
      </c>
      <c r="AF104" s="157">
        <f t="shared" si="44"/>
        <v>0</v>
      </c>
      <c r="AG104" s="157">
        <f t="shared" si="44"/>
        <v>0</v>
      </c>
      <c r="AH104" s="157">
        <f t="shared" si="44"/>
        <v>0</v>
      </c>
      <c r="AI104" s="157">
        <f t="shared" si="44"/>
        <v>0</v>
      </c>
      <c r="AJ104" s="157">
        <f t="shared" si="44"/>
        <v>0</v>
      </c>
    </row>
    <row r="105" spans="1:36" ht="16.5" x14ac:dyDescent="0.25">
      <c r="A105" s="157">
        <f t="shared" si="40"/>
        <v>10.049999999999999</v>
      </c>
      <c r="B105" s="153">
        <f t="shared" si="5"/>
        <v>57</v>
      </c>
      <c r="C105" s="158" t="s">
        <v>402</v>
      </c>
      <c r="D105" s="156" t="s">
        <v>364</v>
      </c>
      <c r="E105" s="157">
        <f t="shared" si="41"/>
        <v>1</v>
      </c>
      <c r="F105" s="249"/>
      <c r="G105" s="157">
        <f t="shared" si="42"/>
        <v>0</v>
      </c>
      <c r="H105" s="157">
        <f t="shared" si="42"/>
        <v>1</v>
      </c>
      <c r="I105" s="157">
        <f t="shared" si="42"/>
        <v>0</v>
      </c>
      <c r="J105" s="157">
        <f t="shared" si="42"/>
        <v>0</v>
      </c>
      <c r="K105" s="157">
        <f t="shared" si="42"/>
        <v>0</v>
      </c>
      <c r="L105" s="157">
        <f t="shared" si="42"/>
        <v>0</v>
      </c>
      <c r="M105" s="157">
        <f t="shared" si="42"/>
        <v>0</v>
      </c>
      <c r="N105" s="157">
        <f t="shared" si="42"/>
        <v>0</v>
      </c>
      <c r="O105" s="157">
        <f t="shared" si="42"/>
        <v>0</v>
      </c>
      <c r="P105" s="157">
        <f t="shared" si="42"/>
        <v>0</v>
      </c>
      <c r="Q105" s="157">
        <f t="shared" si="43"/>
        <v>0</v>
      </c>
      <c r="R105" s="157">
        <f t="shared" si="43"/>
        <v>0</v>
      </c>
      <c r="S105" s="157">
        <f t="shared" si="43"/>
        <v>0</v>
      </c>
      <c r="T105" s="157">
        <f t="shared" si="43"/>
        <v>0</v>
      </c>
      <c r="U105" s="157">
        <f t="shared" si="43"/>
        <v>0</v>
      </c>
      <c r="V105" s="157">
        <f t="shared" si="43"/>
        <v>0</v>
      </c>
      <c r="W105" s="157">
        <f t="shared" si="43"/>
        <v>0</v>
      </c>
      <c r="X105" s="157">
        <f t="shared" si="43"/>
        <v>0</v>
      </c>
      <c r="Y105" s="157">
        <f t="shared" si="43"/>
        <v>0</v>
      </c>
      <c r="Z105" s="157">
        <f t="shared" si="43"/>
        <v>0</v>
      </c>
      <c r="AA105" s="157">
        <f t="shared" si="44"/>
        <v>0</v>
      </c>
      <c r="AB105" s="157">
        <f t="shared" si="44"/>
        <v>0</v>
      </c>
      <c r="AC105" s="157">
        <f t="shared" si="44"/>
        <v>0</v>
      </c>
      <c r="AD105" s="157">
        <f t="shared" si="44"/>
        <v>0</v>
      </c>
      <c r="AE105" s="157">
        <f t="shared" si="44"/>
        <v>0</v>
      </c>
      <c r="AF105" s="157">
        <f t="shared" si="44"/>
        <v>0</v>
      </c>
      <c r="AG105" s="157">
        <f t="shared" si="44"/>
        <v>0</v>
      </c>
      <c r="AH105" s="157">
        <f t="shared" si="44"/>
        <v>0</v>
      </c>
      <c r="AI105" s="157">
        <f t="shared" si="44"/>
        <v>0</v>
      </c>
      <c r="AJ105" s="157">
        <f t="shared" si="44"/>
        <v>0</v>
      </c>
    </row>
    <row r="106" spans="1:36" ht="16.5" x14ac:dyDescent="0.25">
      <c r="A106" s="157">
        <f t="shared" si="40"/>
        <v>10.059999999999999</v>
      </c>
      <c r="B106" s="153">
        <f t="shared" si="5"/>
        <v>58</v>
      </c>
      <c r="C106" s="158" t="s">
        <v>403</v>
      </c>
      <c r="D106" s="156" t="s">
        <v>364</v>
      </c>
      <c r="E106" s="157">
        <f t="shared" si="41"/>
        <v>0</v>
      </c>
      <c r="F106" s="249"/>
      <c r="G106" s="157">
        <f t="shared" si="42"/>
        <v>0</v>
      </c>
      <c r="H106" s="157">
        <f t="shared" si="42"/>
        <v>0</v>
      </c>
      <c r="I106" s="157">
        <f t="shared" si="42"/>
        <v>0</v>
      </c>
      <c r="J106" s="157">
        <f t="shared" si="42"/>
        <v>0</v>
      </c>
      <c r="K106" s="157">
        <f t="shared" si="42"/>
        <v>0</v>
      </c>
      <c r="L106" s="157">
        <f t="shared" si="42"/>
        <v>0</v>
      </c>
      <c r="M106" s="157">
        <f t="shared" si="42"/>
        <v>0</v>
      </c>
      <c r="N106" s="157">
        <f t="shared" si="42"/>
        <v>0</v>
      </c>
      <c r="O106" s="157">
        <f t="shared" si="42"/>
        <v>0</v>
      </c>
      <c r="P106" s="157">
        <f t="shared" si="42"/>
        <v>0</v>
      </c>
      <c r="Q106" s="157">
        <f t="shared" si="43"/>
        <v>0</v>
      </c>
      <c r="R106" s="157">
        <f t="shared" si="43"/>
        <v>0</v>
      </c>
      <c r="S106" s="157">
        <f t="shared" si="43"/>
        <v>0</v>
      </c>
      <c r="T106" s="157">
        <f t="shared" si="43"/>
        <v>0</v>
      </c>
      <c r="U106" s="157">
        <f t="shared" si="43"/>
        <v>0</v>
      </c>
      <c r="V106" s="157">
        <f t="shared" si="43"/>
        <v>0</v>
      </c>
      <c r="W106" s="157">
        <f t="shared" si="43"/>
        <v>0</v>
      </c>
      <c r="X106" s="157">
        <f t="shared" si="43"/>
        <v>0</v>
      </c>
      <c r="Y106" s="157">
        <f t="shared" si="43"/>
        <v>0</v>
      </c>
      <c r="Z106" s="157">
        <f t="shared" si="43"/>
        <v>0</v>
      </c>
      <c r="AA106" s="157">
        <f t="shared" si="44"/>
        <v>0</v>
      </c>
      <c r="AB106" s="157">
        <f t="shared" si="44"/>
        <v>0</v>
      </c>
      <c r="AC106" s="157">
        <f t="shared" si="44"/>
        <v>0</v>
      </c>
      <c r="AD106" s="157">
        <f t="shared" si="44"/>
        <v>0</v>
      </c>
      <c r="AE106" s="157">
        <f t="shared" si="44"/>
        <v>0</v>
      </c>
      <c r="AF106" s="157">
        <f t="shared" si="44"/>
        <v>0</v>
      </c>
      <c r="AG106" s="157">
        <f t="shared" si="44"/>
        <v>0</v>
      </c>
      <c r="AH106" s="157">
        <f t="shared" si="44"/>
        <v>0</v>
      </c>
      <c r="AI106" s="157">
        <f t="shared" si="44"/>
        <v>0</v>
      </c>
      <c r="AJ106" s="157">
        <f t="shared" si="44"/>
        <v>0</v>
      </c>
    </row>
    <row r="107" spans="1:36" ht="16.5" x14ac:dyDescent="0.25">
      <c r="A107" s="157">
        <f t="shared" si="40"/>
        <v>10.069999999999999</v>
      </c>
      <c r="B107" s="153">
        <f t="shared" si="5"/>
        <v>59</v>
      </c>
      <c r="C107" s="158" t="s">
        <v>404</v>
      </c>
      <c r="D107" s="156" t="s">
        <v>364</v>
      </c>
      <c r="E107" s="157">
        <f t="shared" si="41"/>
        <v>0</v>
      </c>
      <c r="F107" s="249"/>
      <c r="G107" s="157">
        <f t="shared" si="42"/>
        <v>0</v>
      </c>
      <c r="H107" s="157">
        <f t="shared" si="42"/>
        <v>0</v>
      </c>
      <c r="I107" s="157">
        <f t="shared" si="42"/>
        <v>0</v>
      </c>
      <c r="J107" s="157">
        <f t="shared" si="42"/>
        <v>0</v>
      </c>
      <c r="K107" s="157">
        <f t="shared" si="42"/>
        <v>0</v>
      </c>
      <c r="L107" s="157">
        <f t="shared" si="42"/>
        <v>0</v>
      </c>
      <c r="M107" s="157">
        <f t="shared" si="42"/>
        <v>0</v>
      </c>
      <c r="N107" s="157">
        <f t="shared" si="42"/>
        <v>0</v>
      </c>
      <c r="O107" s="157">
        <f t="shared" si="42"/>
        <v>0</v>
      </c>
      <c r="P107" s="157">
        <f t="shared" si="42"/>
        <v>0</v>
      </c>
      <c r="Q107" s="157">
        <f t="shared" si="43"/>
        <v>0</v>
      </c>
      <c r="R107" s="157">
        <f t="shared" si="43"/>
        <v>0</v>
      </c>
      <c r="S107" s="157">
        <f t="shared" si="43"/>
        <v>0</v>
      </c>
      <c r="T107" s="157">
        <f t="shared" si="43"/>
        <v>0</v>
      </c>
      <c r="U107" s="157">
        <f t="shared" si="43"/>
        <v>0</v>
      </c>
      <c r="V107" s="157">
        <f t="shared" si="43"/>
        <v>0</v>
      </c>
      <c r="W107" s="157">
        <f t="shared" si="43"/>
        <v>0</v>
      </c>
      <c r="X107" s="157">
        <f t="shared" si="43"/>
        <v>0</v>
      </c>
      <c r="Y107" s="157">
        <f t="shared" si="43"/>
        <v>0</v>
      </c>
      <c r="Z107" s="157">
        <f t="shared" si="43"/>
        <v>0</v>
      </c>
      <c r="AA107" s="157">
        <f t="shared" si="44"/>
        <v>0</v>
      </c>
      <c r="AB107" s="157">
        <f t="shared" si="44"/>
        <v>0</v>
      </c>
      <c r="AC107" s="157">
        <f t="shared" si="44"/>
        <v>0</v>
      </c>
      <c r="AD107" s="157">
        <f t="shared" si="44"/>
        <v>0</v>
      </c>
      <c r="AE107" s="157">
        <f t="shared" si="44"/>
        <v>0</v>
      </c>
      <c r="AF107" s="157">
        <f t="shared" si="44"/>
        <v>0</v>
      </c>
      <c r="AG107" s="157">
        <f t="shared" si="44"/>
        <v>0</v>
      </c>
      <c r="AH107" s="157">
        <f t="shared" si="44"/>
        <v>0</v>
      </c>
      <c r="AI107" s="157">
        <f t="shared" si="44"/>
        <v>0</v>
      </c>
      <c r="AJ107" s="157">
        <f t="shared" si="44"/>
        <v>0</v>
      </c>
    </row>
    <row r="108" spans="1:36" ht="16.5" x14ac:dyDescent="0.25">
      <c r="A108" s="157">
        <f t="shared" si="40"/>
        <v>10.079999999999998</v>
      </c>
      <c r="B108" s="153">
        <f t="shared" si="5"/>
        <v>60</v>
      </c>
      <c r="C108" s="158" t="s">
        <v>405</v>
      </c>
      <c r="D108" s="156" t="s">
        <v>364</v>
      </c>
      <c r="E108" s="157">
        <f t="shared" si="41"/>
        <v>0</v>
      </c>
      <c r="F108" s="249"/>
      <c r="G108" s="157">
        <f t="shared" si="42"/>
        <v>0</v>
      </c>
      <c r="H108" s="157">
        <f t="shared" si="42"/>
        <v>0</v>
      </c>
      <c r="I108" s="157">
        <f t="shared" si="42"/>
        <v>0</v>
      </c>
      <c r="J108" s="157">
        <f t="shared" si="42"/>
        <v>0</v>
      </c>
      <c r="K108" s="157">
        <f t="shared" si="42"/>
        <v>0</v>
      </c>
      <c r="L108" s="157">
        <f t="shared" si="42"/>
        <v>0</v>
      </c>
      <c r="M108" s="157">
        <f t="shared" si="42"/>
        <v>0</v>
      </c>
      <c r="N108" s="157">
        <f t="shared" si="42"/>
        <v>0</v>
      </c>
      <c r="O108" s="157">
        <f t="shared" si="42"/>
        <v>0</v>
      </c>
      <c r="P108" s="157">
        <f t="shared" si="42"/>
        <v>0</v>
      </c>
      <c r="Q108" s="157">
        <f t="shared" si="43"/>
        <v>0</v>
      </c>
      <c r="R108" s="157">
        <f t="shared" si="43"/>
        <v>0</v>
      </c>
      <c r="S108" s="157">
        <f t="shared" si="43"/>
        <v>0</v>
      </c>
      <c r="T108" s="157">
        <f t="shared" si="43"/>
        <v>0</v>
      </c>
      <c r="U108" s="157">
        <f t="shared" si="43"/>
        <v>0</v>
      </c>
      <c r="V108" s="157">
        <f t="shared" si="43"/>
        <v>0</v>
      </c>
      <c r="W108" s="157">
        <f t="shared" si="43"/>
        <v>0</v>
      </c>
      <c r="X108" s="157">
        <f t="shared" si="43"/>
        <v>0</v>
      </c>
      <c r="Y108" s="157">
        <f t="shared" si="43"/>
        <v>0</v>
      </c>
      <c r="Z108" s="157">
        <f t="shared" si="43"/>
        <v>0</v>
      </c>
      <c r="AA108" s="157">
        <f t="shared" si="44"/>
        <v>0</v>
      </c>
      <c r="AB108" s="157">
        <f t="shared" si="44"/>
        <v>0</v>
      </c>
      <c r="AC108" s="157">
        <f t="shared" si="44"/>
        <v>0</v>
      </c>
      <c r="AD108" s="157">
        <f t="shared" si="44"/>
        <v>0</v>
      </c>
      <c r="AE108" s="157">
        <f t="shared" si="44"/>
        <v>0</v>
      </c>
      <c r="AF108" s="157">
        <f t="shared" si="44"/>
        <v>0</v>
      </c>
      <c r="AG108" s="157">
        <f t="shared" si="44"/>
        <v>0</v>
      </c>
      <c r="AH108" s="157">
        <f t="shared" si="44"/>
        <v>0</v>
      </c>
      <c r="AI108" s="157">
        <f t="shared" si="44"/>
        <v>0</v>
      </c>
      <c r="AJ108" s="157">
        <f t="shared" si="44"/>
        <v>0</v>
      </c>
    </row>
    <row r="109" spans="1:36" ht="16.5" x14ac:dyDescent="0.25">
      <c r="A109" s="157">
        <f t="shared" si="40"/>
        <v>10.089999999999998</v>
      </c>
      <c r="B109" s="153">
        <f t="shared" si="5"/>
        <v>61</v>
      </c>
      <c r="C109" s="158" t="s">
        <v>406</v>
      </c>
      <c r="D109" s="156" t="s">
        <v>364</v>
      </c>
      <c r="E109" s="157">
        <f t="shared" si="41"/>
        <v>1</v>
      </c>
      <c r="F109" s="249"/>
      <c r="G109" s="157">
        <f t="shared" si="42"/>
        <v>0</v>
      </c>
      <c r="H109" s="157">
        <f t="shared" si="42"/>
        <v>1</v>
      </c>
      <c r="I109" s="157">
        <f t="shared" si="42"/>
        <v>0</v>
      </c>
      <c r="J109" s="157">
        <f t="shared" si="42"/>
        <v>0</v>
      </c>
      <c r="K109" s="157">
        <f t="shared" si="42"/>
        <v>0</v>
      </c>
      <c r="L109" s="157">
        <f t="shared" si="42"/>
        <v>0</v>
      </c>
      <c r="M109" s="157">
        <f t="shared" si="42"/>
        <v>0</v>
      </c>
      <c r="N109" s="157">
        <f t="shared" si="42"/>
        <v>0</v>
      </c>
      <c r="O109" s="157">
        <f t="shared" si="42"/>
        <v>0</v>
      </c>
      <c r="P109" s="157">
        <f t="shared" si="42"/>
        <v>0</v>
      </c>
      <c r="Q109" s="157">
        <f t="shared" si="43"/>
        <v>0</v>
      </c>
      <c r="R109" s="157">
        <f t="shared" si="43"/>
        <v>0</v>
      </c>
      <c r="S109" s="157">
        <f t="shared" si="43"/>
        <v>0</v>
      </c>
      <c r="T109" s="157">
        <f t="shared" si="43"/>
        <v>0</v>
      </c>
      <c r="U109" s="157">
        <f t="shared" si="43"/>
        <v>0</v>
      </c>
      <c r="V109" s="157">
        <f t="shared" si="43"/>
        <v>0</v>
      </c>
      <c r="W109" s="157">
        <f t="shared" si="43"/>
        <v>0</v>
      </c>
      <c r="X109" s="157">
        <f t="shared" si="43"/>
        <v>0</v>
      </c>
      <c r="Y109" s="157">
        <f t="shared" si="43"/>
        <v>0</v>
      </c>
      <c r="Z109" s="157">
        <f t="shared" si="43"/>
        <v>0</v>
      </c>
      <c r="AA109" s="157">
        <f t="shared" si="44"/>
        <v>0</v>
      </c>
      <c r="AB109" s="157">
        <f t="shared" si="44"/>
        <v>0</v>
      </c>
      <c r="AC109" s="157">
        <f t="shared" si="44"/>
        <v>0</v>
      </c>
      <c r="AD109" s="157">
        <f t="shared" si="44"/>
        <v>0</v>
      </c>
      <c r="AE109" s="157">
        <f t="shared" si="44"/>
        <v>0</v>
      </c>
      <c r="AF109" s="157">
        <f t="shared" si="44"/>
        <v>0</v>
      </c>
      <c r="AG109" s="157">
        <f t="shared" si="44"/>
        <v>0</v>
      </c>
      <c r="AH109" s="157">
        <f t="shared" si="44"/>
        <v>0</v>
      </c>
      <c r="AI109" s="157">
        <f t="shared" si="44"/>
        <v>0</v>
      </c>
      <c r="AJ109" s="157">
        <f t="shared" si="44"/>
        <v>0</v>
      </c>
    </row>
    <row r="110" spans="1:36" ht="16.5" x14ac:dyDescent="0.25">
      <c r="A110" s="157">
        <f t="shared" si="40"/>
        <v>10.099999999999998</v>
      </c>
      <c r="B110" s="153">
        <f t="shared" si="5"/>
        <v>62</v>
      </c>
      <c r="C110" s="158" t="s">
        <v>407</v>
      </c>
      <c r="D110" s="156" t="s">
        <v>364</v>
      </c>
      <c r="E110" s="157">
        <f t="shared" si="41"/>
        <v>3</v>
      </c>
      <c r="F110" s="249" t="str">
        <f>+G$10&amp;" "&amp;G11</f>
        <v>- -</v>
      </c>
      <c r="G110" s="157">
        <f t="shared" si="42"/>
        <v>0</v>
      </c>
      <c r="H110" s="157">
        <f t="shared" si="42"/>
        <v>3</v>
      </c>
      <c r="I110" s="157">
        <f t="shared" si="42"/>
        <v>0</v>
      </c>
      <c r="J110" s="157">
        <f t="shared" si="42"/>
        <v>0</v>
      </c>
      <c r="K110" s="157">
        <f t="shared" si="42"/>
        <v>0</v>
      </c>
      <c r="L110" s="157">
        <f t="shared" si="42"/>
        <v>0</v>
      </c>
      <c r="M110" s="157">
        <f t="shared" si="42"/>
        <v>0</v>
      </c>
      <c r="N110" s="157">
        <f t="shared" si="42"/>
        <v>0</v>
      </c>
      <c r="O110" s="157">
        <f t="shared" si="42"/>
        <v>0</v>
      </c>
      <c r="P110" s="157">
        <f t="shared" si="42"/>
        <v>0</v>
      </c>
      <c r="Q110" s="157">
        <f t="shared" si="43"/>
        <v>0</v>
      </c>
      <c r="R110" s="157">
        <f t="shared" si="43"/>
        <v>0</v>
      </c>
      <c r="S110" s="157">
        <f t="shared" si="43"/>
        <v>0</v>
      </c>
      <c r="T110" s="157">
        <f t="shared" si="43"/>
        <v>0</v>
      </c>
      <c r="U110" s="157">
        <f t="shared" si="43"/>
        <v>0</v>
      </c>
      <c r="V110" s="157">
        <f t="shared" si="43"/>
        <v>0</v>
      </c>
      <c r="W110" s="157">
        <f t="shared" si="43"/>
        <v>0</v>
      </c>
      <c r="X110" s="157">
        <f t="shared" si="43"/>
        <v>0</v>
      </c>
      <c r="Y110" s="157">
        <f t="shared" si="43"/>
        <v>0</v>
      </c>
      <c r="Z110" s="157">
        <f t="shared" si="43"/>
        <v>0</v>
      </c>
      <c r="AA110" s="157">
        <f t="shared" si="44"/>
        <v>0</v>
      </c>
      <c r="AB110" s="157">
        <f t="shared" si="44"/>
        <v>0</v>
      </c>
      <c r="AC110" s="157">
        <f t="shared" si="44"/>
        <v>0</v>
      </c>
      <c r="AD110" s="157">
        <f t="shared" si="44"/>
        <v>0</v>
      </c>
      <c r="AE110" s="157">
        <f t="shared" si="44"/>
        <v>0</v>
      </c>
      <c r="AF110" s="157">
        <f t="shared" si="44"/>
        <v>0</v>
      </c>
      <c r="AG110" s="157">
        <f t="shared" si="44"/>
        <v>0</v>
      </c>
      <c r="AH110" s="157">
        <f t="shared" si="44"/>
        <v>0</v>
      </c>
      <c r="AI110" s="157">
        <f t="shared" si="44"/>
        <v>0</v>
      </c>
      <c r="AJ110" s="157">
        <f t="shared" si="44"/>
        <v>0</v>
      </c>
    </row>
    <row r="111" spans="1:36" ht="16.5" x14ac:dyDescent="0.25">
      <c r="A111" s="157">
        <f t="shared" si="40"/>
        <v>10.109999999999998</v>
      </c>
      <c r="B111" s="153">
        <f t="shared" si="5"/>
        <v>63</v>
      </c>
      <c r="C111" s="158" t="s">
        <v>408</v>
      </c>
      <c r="D111" s="156" t="s">
        <v>364</v>
      </c>
      <c r="E111" s="157">
        <f t="shared" si="41"/>
        <v>6</v>
      </c>
      <c r="F111" s="249"/>
      <c r="G111" s="157">
        <f t="shared" si="42"/>
        <v>0</v>
      </c>
      <c r="H111" s="157">
        <f t="shared" si="42"/>
        <v>6</v>
      </c>
      <c r="I111" s="157">
        <f t="shared" si="42"/>
        <v>0</v>
      </c>
      <c r="J111" s="157">
        <f t="shared" si="42"/>
        <v>0</v>
      </c>
      <c r="K111" s="157">
        <f t="shared" si="42"/>
        <v>0</v>
      </c>
      <c r="L111" s="157">
        <f t="shared" si="42"/>
        <v>0</v>
      </c>
      <c r="M111" s="157">
        <f t="shared" si="42"/>
        <v>0</v>
      </c>
      <c r="N111" s="157">
        <f t="shared" si="42"/>
        <v>0</v>
      </c>
      <c r="O111" s="157">
        <f t="shared" si="42"/>
        <v>0</v>
      </c>
      <c r="P111" s="157">
        <f t="shared" si="42"/>
        <v>0</v>
      </c>
      <c r="Q111" s="157">
        <f t="shared" si="43"/>
        <v>0</v>
      </c>
      <c r="R111" s="157">
        <f t="shared" si="43"/>
        <v>0</v>
      </c>
      <c r="S111" s="157">
        <f t="shared" si="43"/>
        <v>0</v>
      </c>
      <c r="T111" s="157">
        <f t="shared" si="43"/>
        <v>0</v>
      </c>
      <c r="U111" s="157">
        <f t="shared" si="43"/>
        <v>0</v>
      </c>
      <c r="V111" s="157">
        <f t="shared" si="43"/>
        <v>0</v>
      </c>
      <c r="W111" s="157">
        <f t="shared" si="43"/>
        <v>0</v>
      </c>
      <c r="X111" s="157">
        <f t="shared" si="43"/>
        <v>0</v>
      </c>
      <c r="Y111" s="157">
        <f t="shared" si="43"/>
        <v>0</v>
      </c>
      <c r="Z111" s="157">
        <f t="shared" si="43"/>
        <v>0</v>
      </c>
      <c r="AA111" s="157">
        <f t="shared" si="44"/>
        <v>0</v>
      </c>
      <c r="AB111" s="157">
        <f t="shared" si="44"/>
        <v>0</v>
      </c>
      <c r="AC111" s="157">
        <f t="shared" si="44"/>
        <v>0</v>
      </c>
      <c r="AD111" s="157">
        <f t="shared" si="44"/>
        <v>0</v>
      </c>
      <c r="AE111" s="157">
        <f t="shared" si="44"/>
        <v>0</v>
      </c>
      <c r="AF111" s="157">
        <f t="shared" si="44"/>
        <v>0</v>
      </c>
      <c r="AG111" s="157">
        <f t="shared" si="44"/>
        <v>0</v>
      </c>
      <c r="AH111" s="157">
        <f t="shared" si="44"/>
        <v>0</v>
      </c>
      <c r="AI111" s="157">
        <f t="shared" si="44"/>
        <v>0</v>
      </c>
      <c r="AJ111" s="157">
        <f t="shared" si="44"/>
        <v>0</v>
      </c>
    </row>
    <row r="112" spans="1:36" ht="16.5" x14ac:dyDescent="0.25">
      <c r="A112" s="157">
        <f t="shared" si="40"/>
        <v>10.119999999999997</v>
      </c>
      <c r="B112" s="153">
        <f t="shared" si="5"/>
        <v>64</v>
      </c>
      <c r="C112" s="158" t="s">
        <v>409</v>
      </c>
      <c r="D112" s="156" t="s">
        <v>410</v>
      </c>
      <c r="E112" s="157">
        <f>+ROUNDUP(SUM(G112:AJ112),0)</f>
        <v>1</v>
      </c>
      <c r="F112" s="249"/>
      <c r="G112" s="157">
        <f t="shared" ref="G112:AJ112" si="45">+HLOOKUP(G$10&amp;" "&amp;G11,ARMADO_RP,$B112,0)</f>
        <v>0</v>
      </c>
      <c r="H112" s="157">
        <f t="shared" si="45"/>
        <v>8.3333333333333329E-2</v>
      </c>
      <c r="I112" s="157">
        <f t="shared" si="45"/>
        <v>0</v>
      </c>
      <c r="J112" s="157">
        <f t="shared" si="45"/>
        <v>0</v>
      </c>
      <c r="K112" s="157">
        <f t="shared" si="45"/>
        <v>0</v>
      </c>
      <c r="L112" s="157">
        <f t="shared" si="45"/>
        <v>0</v>
      </c>
      <c r="M112" s="157">
        <f t="shared" si="45"/>
        <v>0</v>
      </c>
      <c r="N112" s="157">
        <f t="shared" si="45"/>
        <v>0</v>
      </c>
      <c r="O112" s="157">
        <f t="shared" si="45"/>
        <v>0</v>
      </c>
      <c r="P112" s="157">
        <f t="shared" si="45"/>
        <v>0</v>
      </c>
      <c r="Q112" s="157">
        <f t="shared" si="45"/>
        <v>0</v>
      </c>
      <c r="R112" s="157">
        <f t="shared" si="45"/>
        <v>0</v>
      </c>
      <c r="S112" s="157">
        <f t="shared" si="45"/>
        <v>0</v>
      </c>
      <c r="T112" s="157">
        <f t="shared" si="45"/>
        <v>0</v>
      </c>
      <c r="U112" s="157">
        <f t="shared" si="45"/>
        <v>0</v>
      </c>
      <c r="V112" s="157">
        <f t="shared" si="45"/>
        <v>0</v>
      </c>
      <c r="W112" s="157">
        <f t="shared" si="45"/>
        <v>0</v>
      </c>
      <c r="X112" s="157">
        <f t="shared" si="45"/>
        <v>0</v>
      </c>
      <c r="Y112" s="157">
        <f t="shared" si="45"/>
        <v>0</v>
      </c>
      <c r="Z112" s="157">
        <f t="shared" si="45"/>
        <v>0</v>
      </c>
      <c r="AA112" s="157">
        <f t="shared" si="45"/>
        <v>0</v>
      </c>
      <c r="AB112" s="157">
        <f t="shared" si="45"/>
        <v>0</v>
      </c>
      <c r="AC112" s="157">
        <f t="shared" si="45"/>
        <v>0</v>
      </c>
      <c r="AD112" s="157">
        <f t="shared" si="45"/>
        <v>0</v>
      </c>
      <c r="AE112" s="157">
        <f t="shared" si="45"/>
        <v>0</v>
      </c>
      <c r="AF112" s="157">
        <f t="shared" si="45"/>
        <v>0</v>
      </c>
      <c r="AG112" s="157">
        <f t="shared" si="45"/>
        <v>0</v>
      </c>
      <c r="AH112" s="157">
        <f t="shared" si="45"/>
        <v>0</v>
      </c>
      <c r="AI112" s="157">
        <f t="shared" si="45"/>
        <v>0</v>
      </c>
      <c r="AJ112" s="157">
        <f t="shared" si="45"/>
        <v>0</v>
      </c>
    </row>
    <row r="113" spans="1:36" ht="16.5" x14ac:dyDescent="0.25">
      <c r="A113" s="157">
        <f t="shared" si="40"/>
        <v>10.129999999999997</v>
      </c>
      <c r="B113" s="153">
        <f t="shared" si="5"/>
        <v>65</v>
      </c>
      <c r="C113" s="158" t="s">
        <v>411</v>
      </c>
      <c r="D113" s="156" t="s">
        <v>364</v>
      </c>
      <c r="E113" s="157">
        <f t="shared" si="41"/>
        <v>0</v>
      </c>
      <c r="F113" s="249"/>
      <c r="G113" s="157">
        <f t="shared" ref="G113:P118" si="46">+HLOOKUP(G$3,ARMADO_RP,$B113,0)+HLOOKUP(G$4,ARMADO_RP,$B113,0)</f>
        <v>0</v>
      </c>
      <c r="H113" s="157">
        <f t="shared" si="46"/>
        <v>0</v>
      </c>
      <c r="I113" s="157">
        <f t="shared" si="46"/>
        <v>0</v>
      </c>
      <c r="J113" s="157">
        <f t="shared" si="46"/>
        <v>0</v>
      </c>
      <c r="K113" s="157">
        <f t="shared" si="46"/>
        <v>0</v>
      </c>
      <c r="L113" s="157">
        <f t="shared" si="46"/>
        <v>0</v>
      </c>
      <c r="M113" s="157">
        <f t="shared" si="46"/>
        <v>0</v>
      </c>
      <c r="N113" s="157">
        <f t="shared" si="46"/>
        <v>0</v>
      </c>
      <c r="O113" s="157">
        <f t="shared" si="46"/>
        <v>0</v>
      </c>
      <c r="P113" s="157">
        <f t="shared" si="46"/>
        <v>0</v>
      </c>
      <c r="Q113" s="157">
        <f t="shared" ref="Q113:Z118" si="47">+HLOOKUP(Q$3,ARMADO_RP,$B113,0)+HLOOKUP(Q$4,ARMADO_RP,$B113,0)</f>
        <v>0</v>
      </c>
      <c r="R113" s="157">
        <f t="shared" si="47"/>
        <v>0</v>
      </c>
      <c r="S113" s="157">
        <f t="shared" si="47"/>
        <v>0</v>
      </c>
      <c r="T113" s="157">
        <f t="shared" si="47"/>
        <v>0</v>
      </c>
      <c r="U113" s="157">
        <f t="shared" si="47"/>
        <v>0</v>
      </c>
      <c r="V113" s="157">
        <f t="shared" si="47"/>
        <v>0</v>
      </c>
      <c r="W113" s="157">
        <f t="shared" si="47"/>
        <v>0</v>
      </c>
      <c r="X113" s="157">
        <f t="shared" si="47"/>
        <v>0</v>
      </c>
      <c r="Y113" s="157">
        <f t="shared" si="47"/>
        <v>0</v>
      </c>
      <c r="Z113" s="157">
        <f t="shared" si="47"/>
        <v>0</v>
      </c>
      <c r="AA113" s="157">
        <f t="shared" ref="AA113:AJ118" si="48">+HLOOKUP(AA$3,ARMADO_RP,$B113,0)+HLOOKUP(AA$4,ARMADO_RP,$B113,0)</f>
        <v>0</v>
      </c>
      <c r="AB113" s="157">
        <f t="shared" si="48"/>
        <v>0</v>
      </c>
      <c r="AC113" s="157">
        <f t="shared" si="48"/>
        <v>0</v>
      </c>
      <c r="AD113" s="157">
        <f t="shared" si="48"/>
        <v>0</v>
      </c>
      <c r="AE113" s="157">
        <f t="shared" si="48"/>
        <v>0</v>
      </c>
      <c r="AF113" s="157">
        <f t="shared" si="48"/>
        <v>0</v>
      </c>
      <c r="AG113" s="157">
        <f t="shared" si="48"/>
        <v>0</v>
      </c>
      <c r="AH113" s="157">
        <f t="shared" si="48"/>
        <v>0</v>
      </c>
      <c r="AI113" s="157">
        <f t="shared" si="48"/>
        <v>0</v>
      </c>
      <c r="AJ113" s="157">
        <f t="shared" si="48"/>
        <v>0</v>
      </c>
    </row>
    <row r="114" spans="1:36" ht="16.5" x14ac:dyDescent="0.25">
      <c r="A114" s="157">
        <f t="shared" si="40"/>
        <v>10.139999999999997</v>
      </c>
      <c r="B114" s="153">
        <f t="shared" si="5"/>
        <v>66</v>
      </c>
      <c r="C114" s="158" t="s">
        <v>412</v>
      </c>
      <c r="D114" s="156" t="s">
        <v>364</v>
      </c>
      <c r="E114" s="157">
        <f t="shared" si="41"/>
        <v>0</v>
      </c>
      <c r="F114" s="249"/>
      <c r="G114" s="157">
        <f t="shared" si="46"/>
        <v>0</v>
      </c>
      <c r="H114" s="157">
        <f t="shared" si="46"/>
        <v>0</v>
      </c>
      <c r="I114" s="157">
        <f t="shared" si="46"/>
        <v>0</v>
      </c>
      <c r="J114" s="157">
        <f t="shared" si="46"/>
        <v>0</v>
      </c>
      <c r="K114" s="157">
        <f t="shared" si="46"/>
        <v>0</v>
      </c>
      <c r="L114" s="157">
        <f t="shared" si="46"/>
        <v>0</v>
      </c>
      <c r="M114" s="157">
        <f t="shared" si="46"/>
        <v>0</v>
      </c>
      <c r="N114" s="157">
        <f t="shared" si="46"/>
        <v>0</v>
      </c>
      <c r="O114" s="157">
        <f t="shared" si="46"/>
        <v>0</v>
      </c>
      <c r="P114" s="157">
        <f t="shared" si="46"/>
        <v>0</v>
      </c>
      <c r="Q114" s="157">
        <f t="shared" si="47"/>
        <v>0</v>
      </c>
      <c r="R114" s="157">
        <f t="shared" si="47"/>
        <v>0</v>
      </c>
      <c r="S114" s="157">
        <f t="shared" si="47"/>
        <v>0</v>
      </c>
      <c r="T114" s="157">
        <f t="shared" si="47"/>
        <v>0</v>
      </c>
      <c r="U114" s="157">
        <f t="shared" si="47"/>
        <v>0</v>
      </c>
      <c r="V114" s="157">
        <f t="shared" si="47"/>
        <v>0</v>
      </c>
      <c r="W114" s="157">
        <f t="shared" si="47"/>
        <v>0</v>
      </c>
      <c r="X114" s="157">
        <f t="shared" si="47"/>
        <v>0</v>
      </c>
      <c r="Y114" s="157">
        <f t="shared" si="47"/>
        <v>0</v>
      </c>
      <c r="Z114" s="157">
        <f t="shared" si="47"/>
        <v>0</v>
      </c>
      <c r="AA114" s="157">
        <f t="shared" si="48"/>
        <v>0</v>
      </c>
      <c r="AB114" s="157">
        <f t="shared" si="48"/>
        <v>0</v>
      </c>
      <c r="AC114" s="157">
        <f t="shared" si="48"/>
        <v>0</v>
      </c>
      <c r="AD114" s="157">
        <f t="shared" si="48"/>
        <v>0</v>
      </c>
      <c r="AE114" s="157">
        <f t="shared" si="48"/>
        <v>0</v>
      </c>
      <c r="AF114" s="157">
        <f t="shared" si="48"/>
        <v>0</v>
      </c>
      <c r="AG114" s="157">
        <f t="shared" si="48"/>
        <v>0</v>
      </c>
      <c r="AH114" s="157">
        <f t="shared" si="48"/>
        <v>0</v>
      </c>
      <c r="AI114" s="157">
        <f t="shared" si="48"/>
        <v>0</v>
      </c>
      <c r="AJ114" s="157">
        <f t="shared" si="48"/>
        <v>0</v>
      </c>
    </row>
    <row r="115" spans="1:36" ht="16.5" x14ac:dyDescent="0.25">
      <c r="A115" s="157">
        <f t="shared" si="40"/>
        <v>10.149999999999997</v>
      </c>
      <c r="B115" s="153">
        <f t="shared" si="5"/>
        <v>67</v>
      </c>
      <c r="C115" s="158" t="s">
        <v>413</v>
      </c>
      <c r="D115" s="156" t="s">
        <v>364</v>
      </c>
      <c r="E115" s="157">
        <f t="shared" si="41"/>
        <v>0</v>
      </c>
      <c r="F115" s="249"/>
      <c r="G115" s="157">
        <f t="shared" si="46"/>
        <v>0</v>
      </c>
      <c r="H115" s="157">
        <f t="shared" si="46"/>
        <v>0</v>
      </c>
      <c r="I115" s="157">
        <f t="shared" si="46"/>
        <v>0</v>
      </c>
      <c r="J115" s="157">
        <f t="shared" si="46"/>
        <v>0</v>
      </c>
      <c r="K115" s="157">
        <f t="shared" si="46"/>
        <v>0</v>
      </c>
      <c r="L115" s="157">
        <f t="shared" si="46"/>
        <v>0</v>
      </c>
      <c r="M115" s="157">
        <f t="shared" si="46"/>
        <v>0</v>
      </c>
      <c r="N115" s="157">
        <f t="shared" si="46"/>
        <v>0</v>
      </c>
      <c r="O115" s="157">
        <f t="shared" si="46"/>
        <v>0</v>
      </c>
      <c r="P115" s="157">
        <f t="shared" si="46"/>
        <v>0</v>
      </c>
      <c r="Q115" s="157">
        <f t="shared" si="47"/>
        <v>0</v>
      </c>
      <c r="R115" s="157">
        <f t="shared" si="47"/>
        <v>0</v>
      </c>
      <c r="S115" s="157">
        <f t="shared" si="47"/>
        <v>0</v>
      </c>
      <c r="T115" s="157">
        <f t="shared" si="47"/>
        <v>0</v>
      </c>
      <c r="U115" s="157">
        <f t="shared" si="47"/>
        <v>0</v>
      </c>
      <c r="V115" s="157">
        <f t="shared" si="47"/>
        <v>0</v>
      </c>
      <c r="W115" s="157">
        <f t="shared" si="47"/>
        <v>0</v>
      </c>
      <c r="X115" s="157">
        <f t="shared" si="47"/>
        <v>0</v>
      </c>
      <c r="Y115" s="157">
        <f t="shared" si="47"/>
        <v>0</v>
      </c>
      <c r="Z115" s="157">
        <f t="shared" si="47"/>
        <v>0</v>
      </c>
      <c r="AA115" s="157">
        <f t="shared" si="48"/>
        <v>0</v>
      </c>
      <c r="AB115" s="157">
        <f t="shared" si="48"/>
        <v>0</v>
      </c>
      <c r="AC115" s="157">
        <f t="shared" si="48"/>
        <v>0</v>
      </c>
      <c r="AD115" s="157">
        <f t="shared" si="48"/>
        <v>0</v>
      </c>
      <c r="AE115" s="157">
        <f t="shared" si="48"/>
        <v>0</v>
      </c>
      <c r="AF115" s="157">
        <f t="shared" si="48"/>
        <v>0</v>
      </c>
      <c r="AG115" s="157">
        <f t="shared" si="48"/>
        <v>0</v>
      </c>
      <c r="AH115" s="157">
        <f t="shared" si="48"/>
        <v>0</v>
      </c>
      <c r="AI115" s="157">
        <f t="shared" si="48"/>
        <v>0</v>
      </c>
      <c r="AJ115" s="157">
        <f t="shared" si="48"/>
        <v>0</v>
      </c>
    </row>
    <row r="116" spans="1:36" s="188" customFormat="1" ht="16.5" x14ac:dyDescent="0.25">
      <c r="A116" s="160">
        <f t="shared" si="40"/>
        <v>10.159999999999997</v>
      </c>
      <c r="B116" s="161">
        <f t="shared" si="5"/>
        <v>68</v>
      </c>
      <c r="C116" s="162" t="s">
        <v>630</v>
      </c>
      <c r="D116" s="164" t="s">
        <v>364</v>
      </c>
      <c r="E116" s="157">
        <f t="shared" si="41"/>
        <v>0</v>
      </c>
      <c r="F116" s="249"/>
      <c r="G116" s="157">
        <f t="shared" si="46"/>
        <v>0</v>
      </c>
      <c r="H116" s="157">
        <f t="shared" si="46"/>
        <v>0</v>
      </c>
      <c r="I116" s="157">
        <f t="shared" si="46"/>
        <v>0</v>
      </c>
      <c r="J116" s="157">
        <f t="shared" si="46"/>
        <v>0</v>
      </c>
      <c r="K116" s="157">
        <f t="shared" si="46"/>
        <v>0</v>
      </c>
      <c r="L116" s="157">
        <f t="shared" si="46"/>
        <v>0</v>
      </c>
      <c r="M116" s="157">
        <f t="shared" si="46"/>
        <v>0</v>
      </c>
      <c r="N116" s="157">
        <f t="shared" si="46"/>
        <v>0</v>
      </c>
      <c r="O116" s="157">
        <f t="shared" si="46"/>
        <v>0</v>
      </c>
      <c r="P116" s="157">
        <f t="shared" si="46"/>
        <v>0</v>
      </c>
      <c r="Q116" s="157">
        <f t="shared" si="47"/>
        <v>0</v>
      </c>
      <c r="R116" s="157">
        <f t="shared" si="47"/>
        <v>0</v>
      </c>
      <c r="S116" s="157">
        <f t="shared" si="47"/>
        <v>0</v>
      </c>
      <c r="T116" s="157">
        <f t="shared" si="47"/>
        <v>0</v>
      </c>
      <c r="U116" s="157">
        <f t="shared" si="47"/>
        <v>0</v>
      </c>
      <c r="V116" s="157">
        <f t="shared" si="47"/>
        <v>0</v>
      </c>
      <c r="W116" s="157">
        <f t="shared" si="47"/>
        <v>0</v>
      </c>
      <c r="X116" s="157">
        <f t="shared" si="47"/>
        <v>0</v>
      </c>
      <c r="Y116" s="157">
        <f t="shared" si="47"/>
        <v>0</v>
      </c>
      <c r="Z116" s="157">
        <f t="shared" si="47"/>
        <v>0</v>
      </c>
      <c r="AA116" s="157">
        <f t="shared" si="48"/>
        <v>0</v>
      </c>
      <c r="AB116" s="157">
        <f t="shared" si="48"/>
        <v>0</v>
      </c>
      <c r="AC116" s="157">
        <f t="shared" si="48"/>
        <v>0</v>
      </c>
      <c r="AD116" s="157">
        <f t="shared" si="48"/>
        <v>0</v>
      </c>
      <c r="AE116" s="157">
        <f t="shared" si="48"/>
        <v>0</v>
      </c>
      <c r="AF116" s="157">
        <f t="shared" si="48"/>
        <v>0</v>
      </c>
      <c r="AG116" s="157">
        <f t="shared" si="48"/>
        <v>0</v>
      </c>
      <c r="AH116" s="157">
        <f t="shared" si="48"/>
        <v>0</v>
      </c>
      <c r="AI116" s="157">
        <f t="shared" si="48"/>
        <v>0</v>
      </c>
      <c r="AJ116" s="157">
        <f t="shared" si="48"/>
        <v>0</v>
      </c>
    </row>
    <row r="117" spans="1:36" s="188" customFormat="1" ht="16.5" x14ac:dyDescent="0.25">
      <c r="A117" s="160">
        <f t="shared" si="40"/>
        <v>10.169999999999996</v>
      </c>
      <c r="B117" s="161">
        <f t="shared" ref="B117:B180" si="49">+B116+1</f>
        <v>69</v>
      </c>
      <c r="C117" s="162" t="s">
        <v>549</v>
      </c>
      <c r="D117" s="164" t="s">
        <v>364</v>
      </c>
      <c r="E117" s="157">
        <f t="shared" si="41"/>
        <v>0</v>
      </c>
      <c r="F117" s="249"/>
      <c r="G117" s="157">
        <f t="shared" si="46"/>
        <v>0</v>
      </c>
      <c r="H117" s="157">
        <f t="shared" si="46"/>
        <v>0</v>
      </c>
      <c r="I117" s="157">
        <f t="shared" si="46"/>
        <v>0</v>
      </c>
      <c r="J117" s="157">
        <f t="shared" si="46"/>
        <v>0</v>
      </c>
      <c r="K117" s="157">
        <f t="shared" si="46"/>
        <v>0</v>
      </c>
      <c r="L117" s="157">
        <f t="shared" si="46"/>
        <v>0</v>
      </c>
      <c r="M117" s="157">
        <f t="shared" si="46"/>
        <v>0</v>
      </c>
      <c r="N117" s="157">
        <f t="shared" si="46"/>
        <v>0</v>
      </c>
      <c r="O117" s="157">
        <f t="shared" si="46"/>
        <v>0</v>
      </c>
      <c r="P117" s="157">
        <f t="shared" si="46"/>
        <v>0</v>
      </c>
      <c r="Q117" s="157">
        <f t="shared" si="47"/>
        <v>0</v>
      </c>
      <c r="R117" s="157">
        <f t="shared" si="47"/>
        <v>0</v>
      </c>
      <c r="S117" s="157">
        <f t="shared" si="47"/>
        <v>0</v>
      </c>
      <c r="T117" s="157">
        <f t="shared" si="47"/>
        <v>0</v>
      </c>
      <c r="U117" s="157">
        <f t="shared" si="47"/>
        <v>0</v>
      </c>
      <c r="V117" s="157">
        <f t="shared" si="47"/>
        <v>0</v>
      </c>
      <c r="W117" s="157">
        <f t="shared" si="47"/>
        <v>0</v>
      </c>
      <c r="X117" s="157">
        <f t="shared" si="47"/>
        <v>0</v>
      </c>
      <c r="Y117" s="157">
        <f t="shared" si="47"/>
        <v>0</v>
      </c>
      <c r="Z117" s="157">
        <f t="shared" si="47"/>
        <v>0</v>
      </c>
      <c r="AA117" s="157">
        <f t="shared" si="48"/>
        <v>0</v>
      </c>
      <c r="AB117" s="157">
        <f t="shared" si="48"/>
        <v>0</v>
      </c>
      <c r="AC117" s="157">
        <f t="shared" si="48"/>
        <v>0</v>
      </c>
      <c r="AD117" s="157">
        <f t="shared" si="48"/>
        <v>0</v>
      </c>
      <c r="AE117" s="157">
        <f t="shared" si="48"/>
        <v>0</v>
      </c>
      <c r="AF117" s="157">
        <f t="shared" si="48"/>
        <v>0</v>
      </c>
      <c r="AG117" s="157">
        <f t="shared" si="48"/>
        <v>0</v>
      </c>
      <c r="AH117" s="157">
        <f t="shared" si="48"/>
        <v>0</v>
      </c>
      <c r="AI117" s="157">
        <f t="shared" si="48"/>
        <v>0</v>
      </c>
      <c r="AJ117" s="157">
        <f t="shared" si="48"/>
        <v>0</v>
      </c>
    </row>
    <row r="118" spans="1:36" s="188" customFormat="1" ht="16.5" x14ac:dyDescent="0.25">
      <c r="A118" s="160">
        <f t="shared" si="40"/>
        <v>10.179999999999996</v>
      </c>
      <c r="B118" s="161">
        <f t="shared" si="49"/>
        <v>70</v>
      </c>
      <c r="C118" s="162" t="s">
        <v>631</v>
      </c>
      <c r="D118" s="164" t="s">
        <v>364</v>
      </c>
      <c r="E118" s="157">
        <f t="shared" si="41"/>
        <v>0</v>
      </c>
      <c r="F118" s="249"/>
      <c r="G118" s="157">
        <f t="shared" si="46"/>
        <v>0</v>
      </c>
      <c r="H118" s="157">
        <f t="shared" si="46"/>
        <v>0</v>
      </c>
      <c r="I118" s="157">
        <f t="shared" si="46"/>
        <v>0</v>
      </c>
      <c r="J118" s="157">
        <f t="shared" si="46"/>
        <v>0</v>
      </c>
      <c r="K118" s="157">
        <f t="shared" si="46"/>
        <v>0</v>
      </c>
      <c r="L118" s="157">
        <f t="shared" si="46"/>
        <v>0</v>
      </c>
      <c r="M118" s="157">
        <f t="shared" si="46"/>
        <v>0</v>
      </c>
      <c r="N118" s="157">
        <f t="shared" si="46"/>
        <v>0</v>
      </c>
      <c r="O118" s="157">
        <f t="shared" si="46"/>
        <v>0</v>
      </c>
      <c r="P118" s="157">
        <f t="shared" si="46"/>
        <v>0</v>
      </c>
      <c r="Q118" s="157">
        <f t="shared" si="47"/>
        <v>0</v>
      </c>
      <c r="R118" s="157">
        <f t="shared" si="47"/>
        <v>0</v>
      </c>
      <c r="S118" s="157">
        <f t="shared" si="47"/>
        <v>0</v>
      </c>
      <c r="T118" s="157">
        <f t="shared" si="47"/>
        <v>0</v>
      </c>
      <c r="U118" s="157">
        <f t="shared" si="47"/>
        <v>0</v>
      </c>
      <c r="V118" s="157">
        <f t="shared" si="47"/>
        <v>0</v>
      </c>
      <c r="W118" s="157">
        <f t="shared" si="47"/>
        <v>0</v>
      </c>
      <c r="X118" s="157">
        <f t="shared" si="47"/>
        <v>0</v>
      </c>
      <c r="Y118" s="157">
        <f t="shared" si="47"/>
        <v>0</v>
      </c>
      <c r="Z118" s="157">
        <f t="shared" si="47"/>
        <v>0</v>
      </c>
      <c r="AA118" s="157">
        <f t="shared" si="48"/>
        <v>0</v>
      </c>
      <c r="AB118" s="157">
        <f t="shared" si="48"/>
        <v>0</v>
      </c>
      <c r="AC118" s="157">
        <f t="shared" si="48"/>
        <v>0</v>
      </c>
      <c r="AD118" s="157">
        <f t="shared" si="48"/>
        <v>0</v>
      </c>
      <c r="AE118" s="157">
        <f t="shared" si="48"/>
        <v>0</v>
      </c>
      <c r="AF118" s="157">
        <f t="shared" si="48"/>
        <v>0</v>
      </c>
      <c r="AG118" s="157">
        <f t="shared" si="48"/>
        <v>0</v>
      </c>
      <c r="AH118" s="157">
        <f t="shared" si="48"/>
        <v>0</v>
      </c>
      <c r="AI118" s="157">
        <f t="shared" si="48"/>
        <v>0</v>
      </c>
      <c r="AJ118" s="157">
        <f t="shared" si="48"/>
        <v>0</v>
      </c>
    </row>
    <row r="119" spans="1:36" ht="16.5" x14ac:dyDescent="0.25">
      <c r="A119" s="159"/>
      <c r="B119" s="161">
        <f t="shared" si="49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49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0">+A120+0.01</f>
        <v>11.01</v>
      </c>
      <c r="B121" s="153">
        <f t="shared" si="49"/>
        <v>73</v>
      </c>
      <c r="C121" s="158" t="s">
        <v>415</v>
      </c>
      <c r="D121" s="156" t="s">
        <v>146</v>
      </c>
      <c r="E121" s="157">
        <f t="shared" ref="E121:E131" si="51">+SUM(G121:AJ121)</f>
        <v>0</v>
      </c>
      <c r="F121" s="249"/>
      <c r="G121" s="157">
        <f t="shared" ref="G121:P131" si="52">+HLOOKUP("RI",ARMADO_RP,$B121,0)*G$15+HLOOKUP("RV",ARMADO_RP,$B121,0)*G$16+HLOOKUP("RIY",ARMADO_RP,$B121,0)*G$17+HLOOKUP("RVY",ARMADO_RP,$B121,0)*G$18</f>
        <v>0</v>
      </c>
      <c r="H121" s="157">
        <f t="shared" si="52"/>
        <v>0</v>
      </c>
      <c r="I121" s="157">
        <f t="shared" si="52"/>
        <v>0</v>
      </c>
      <c r="J121" s="157">
        <f t="shared" si="52"/>
        <v>0</v>
      </c>
      <c r="K121" s="157">
        <f t="shared" si="52"/>
        <v>0</v>
      </c>
      <c r="L121" s="157">
        <f t="shared" si="52"/>
        <v>0</v>
      </c>
      <c r="M121" s="157">
        <f t="shared" si="52"/>
        <v>0</v>
      </c>
      <c r="N121" s="157">
        <f t="shared" si="52"/>
        <v>0</v>
      </c>
      <c r="O121" s="157">
        <f t="shared" si="52"/>
        <v>0</v>
      </c>
      <c r="P121" s="157">
        <f t="shared" si="52"/>
        <v>0</v>
      </c>
      <c r="Q121" s="157">
        <f t="shared" ref="Q121:Z131" si="53">+HLOOKUP("RI",ARMADO_RP,$B121,0)*Q$15+HLOOKUP("RV",ARMADO_RP,$B121,0)*Q$16+HLOOKUP("RIY",ARMADO_RP,$B121,0)*Q$17+HLOOKUP("RVY",ARMADO_RP,$B121,0)*Q$18</f>
        <v>0</v>
      </c>
      <c r="R121" s="157">
        <f t="shared" si="53"/>
        <v>0</v>
      </c>
      <c r="S121" s="157">
        <f t="shared" si="53"/>
        <v>0</v>
      </c>
      <c r="T121" s="157">
        <f t="shared" si="53"/>
        <v>0</v>
      </c>
      <c r="U121" s="157">
        <f t="shared" si="53"/>
        <v>0</v>
      </c>
      <c r="V121" s="157">
        <f t="shared" si="53"/>
        <v>0</v>
      </c>
      <c r="W121" s="157">
        <f t="shared" si="53"/>
        <v>0</v>
      </c>
      <c r="X121" s="157">
        <f t="shared" si="53"/>
        <v>0</v>
      </c>
      <c r="Y121" s="157">
        <f t="shared" si="53"/>
        <v>0</v>
      </c>
      <c r="Z121" s="157">
        <f t="shared" si="53"/>
        <v>0</v>
      </c>
      <c r="AA121" s="157">
        <f t="shared" ref="AA121:AJ131" si="54">+HLOOKUP("RI",ARMADO_RP,$B121,0)*AA$15+HLOOKUP("RV",ARMADO_RP,$B121,0)*AA$16+HLOOKUP("RIY",ARMADO_RP,$B121,0)*AA$17+HLOOKUP("RVY",ARMADO_RP,$B121,0)*AA$18</f>
        <v>0</v>
      </c>
      <c r="AB121" s="157">
        <f t="shared" si="54"/>
        <v>0</v>
      </c>
      <c r="AC121" s="157">
        <f t="shared" si="54"/>
        <v>0</v>
      </c>
      <c r="AD121" s="157">
        <f t="shared" si="54"/>
        <v>0</v>
      </c>
      <c r="AE121" s="157">
        <f t="shared" si="54"/>
        <v>0</v>
      </c>
      <c r="AF121" s="157">
        <f t="shared" si="54"/>
        <v>0</v>
      </c>
      <c r="AG121" s="157">
        <f t="shared" si="54"/>
        <v>0</v>
      </c>
      <c r="AH121" s="157">
        <f t="shared" si="54"/>
        <v>0</v>
      </c>
      <c r="AI121" s="157">
        <f t="shared" si="54"/>
        <v>0</v>
      </c>
      <c r="AJ121" s="157">
        <f t="shared" si="54"/>
        <v>0</v>
      </c>
    </row>
    <row r="122" spans="1:36" ht="16.5" x14ac:dyDescent="0.25">
      <c r="A122" s="157">
        <f t="shared" si="50"/>
        <v>11.02</v>
      </c>
      <c r="B122" s="153">
        <f t="shared" si="49"/>
        <v>74</v>
      </c>
      <c r="C122" s="158" t="s">
        <v>416</v>
      </c>
      <c r="D122" s="156" t="s">
        <v>364</v>
      </c>
      <c r="E122" s="157">
        <f t="shared" si="51"/>
        <v>0</v>
      </c>
      <c r="F122" s="249"/>
      <c r="G122" s="157">
        <f t="shared" si="52"/>
        <v>0</v>
      </c>
      <c r="H122" s="157">
        <f t="shared" si="52"/>
        <v>0</v>
      </c>
      <c r="I122" s="157">
        <f t="shared" si="52"/>
        <v>0</v>
      </c>
      <c r="J122" s="157">
        <f t="shared" si="52"/>
        <v>0</v>
      </c>
      <c r="K122" s="157">
        <f t="shared" si="52"/>
        <v>0</v>
      </c>
      <c r="L122" s="157">
        <f t="shared" si="52"/>
        <v>0</v>
      </c>
      <c r="M122" s="157">
        <f t="shared" si="52"/>
        <v>0</v>
      </c>
      <c r="N122" s="157">
        <f t="shared" si="52"/>
        <v>0</v>
      </c>
      <c r="O122" s="157">
        <f t="shared" si="52"/>
        <v>0</v>
      </c>
      <c r="P122" s="157">
        <f t="shared" si="52"/>
        <v>0</v>
      </c>
      <c r="Q122" s="157">
        <f t="shared" si="53"/>
        <v>0</v>
      </c>
      <c r="R122" s="157">
        <f t="shared" si="53"/>
        <v>0</v>
      </c>
      <c r="S122" s="157">
        <f t="shared" si="53"/>
        <v>0</v>
      </c>
      <c r="T122" s="157">
        <f t="shared" si="53"/>
        <v>0</v>
      </c>
      <c r="U122" s="157">
        <f t="shared" si="53"/>
        <v>0</v>
      </c>
      <c r="V122" s="157">
        <f t="shared" si="53"/>
        <v>0</v>
      </c>
      <c r="W122" s="157">
        <f t="shared" si="53"/>
        <v>0</v>
      </c>
      <c r="X122" s="157">
        <f t="shared" si="53"/>
        <v>0</v>
      </c>
      <c r="Y122" s="157">
        <f t="shared" si="53"/>
        <v>0</v>
      </c>
      <c r="Z122" s="157">
        <f t="shared" si="53"/>
        <v>0</v>
      </c>
      <c r="AA122" s="157">
        <f t="shared" si="54"/>
        <v>0</v>
      </c>
      <c r="AB122" s="157">
        <f t="shared" si="54"/>
        <v>0</v>
      </c>
      <c r="AC122" s="157">
        <f t="shared" si="54"/>
        <v>0</v>
      </c>
      <c r="AD122" s="157">
        <f t="shared" si="54"/>
        <v>0</v>
      </c>
      <c r="AE122" s="157">
        <f t="shared" si="54"/>
        <v>0</v>
      </c>
      <c r="AF122" s="157">
        <f t="shared" si="54"/>
        <v>0</v>
      </c>
      <c r="AG122" s="157">
        <f t="shared" si="54"/>
        <v>0</v>
      </c>
      <c r="AH122" s="157">
        <f t="shared" si="54"/>
        <v>0</v>
      </c>
      <c r="AI122" s="157">
        <f t="shared" si="54"/>
        <v>0</v>
      </c>
      <c r="AJ122" s="157">
        <f t="shared" si="54"/>
        <v>0</v>
      </c>
    </row>
    <row r="123" spans="1:36" ht="16.5" x14ac:dyDescent="0.25">
      <c r="A123" s="157">
        <f t="shared" si="50"/>
        <v>11.03</v>
      </c>
      <c r="B123" s="153">
        <f t="shared" si="49"/>
        <v>75</v>
      </c>
      <c r="C123" s="158" t="s">
        <v>417</v>
      </c>
      <c r="D123" s="156" t="s">
        <v>364</v>
      </c>
      <c r="E123" s="157">
        <f t="shared" si="51"/>
        <v>0</v>
      </c>
      <c r="F123" s="249"/>
      <c r="G123" s="157">
        <f t="shared" si="52"/>
        <v>0</v>
      </c>
      <c r="H123" s="157">
        <f t="shared" si="52"/>
        <v>0</v>
      </c>
      <c r="I123" s="157">
        <f t="shared" si="52"/>
        <v>0</v>
      </c>
      <c r="J123" s="157">
        <f t="shared" si="52"/>
        <v>0</v>
      </c>
      <c r="K123" s="157">
        <f t="shared" si="52"/>
        <v>0</v>
      </c>
      <c r="L123" s="157">
        <f t="shared" si="52"/>
        <v>0</v>
      </c>
      <c r="M123" s="157">
        <f t="shared" si="52"/>
        <v>0</v>
      </c>
      <c r="N123" s="157">
        <f t="shared" si="52"/>
        <v>0</v>
      </c>
      <c r="O123" s="157">
        <f t="shared" si="52"/>
        <v>0</v>
      </c>
      <c r="P123" s="157">
        <f t="shared" si="52"/>
        <v>0</v>
      </c>
      <c r="Q123" s="157">
        <f t="shared" si="53"/>
        <v>0</v>
      </c>
      <c r="R123" s="157">
        <f t="shared" si="53"/>
        <v>0</v>
      </c>
      <c r="S123" s="157">
        <f t="shared" si="53"/>
        <v>0</v>
      </c>
      <c r="T123" s="157">
        <f t="shared" si="53"/>
        <v>0</v>
      </c>
      <c r="U123" s="157">
        <f t="shared" si="53"/>
        <v>0</v>
      </c>
      <c r="V123" s="157">
        <f t="shared" si="53"/>
        <v>0</v>
      </c>
      <c r="W123" s="157">
        <f t="shared" si="53"/>
        <v>0</v>
      </c>
      <c r="X123" s="157">
        <f t="shared" si="53"/>
        <v>0</v>
      </c>
      <c r="Y123" s="157">
        <f t="shared" si="53"/>
        <v>0</v>
      </c>
      <c r="Z123" s="157">
        <f t="shared" si="53"/>
        <v>0</v>
      </c>
      <c r="AA123" s="157">
        <f t="shared" si="54"/>
        <v>0</v>
      </c>
      <c r="AB123" s="157">
        <f t="shared" si="54"/>
        <v>0</v>
      </c>
      <c r="AC123" s="157">
        <f t="shared" si="54"/>
        <v>0</v>
      </c>
      <c r="AD123" s="157">
        <f t="shared" si="54"/>
        <v>0</v>
      </c>
      <c r="AE123" s="157">
        <f t="shared" si="54"/>
        <v>0</v>
      </c>
      <c r="AF123" s="157">
        <f t="shared" si="54"/>
        <v>0</v>
      </c>
      <c r="AG123" s="157">
        <f t="shared" si="54"/>
        <v>0</v>
      </c>
      <c r="AH123" s="157">
        <f t="shared" si="54"/>
        <v>0</v>
      </c>
      <c r="AI123" s="157">
        <f t="shared" si="54"/>
        <v>0</v>
      </c>
      <c r="AJ123" s="157">
        <f t="shared" si="54"/>
        <v>0</v>
      </c>
    </row>
    <row r="124" spans="1:36" ht="16.5" x14ac:dyDescent="0.25">
      <c r="A124" s="157">
        <f t="shared" si="50"/>
        <v>11.04</v>
      </c>
      <c r="B124" s="153">
        <f t="shared" si="49"/>
        <v>76</v>
      </c>
      <c r="C124" s="158" t="s">
        <v>418</v>
      </c>
      <c r="D124" s="156" t="s">
        <v>146</v>
      </c>
      <c r="E124" s="157">
        <f t="shared" si="51"/>
        <v>0</v>
      </c>
      <c r="F124" s="249"/>
      <c r="G124" s="157">
        <f t="shared" si="52"/>
        <v>0</v>
      </c>
      <c r="H124" s="157">
        <f t="shared" si="52"/>
        <v>0</v>
      </c>
      <c r="I124" s="157">
        <f t="shared" si="52"/>
        <v>0</v>
      </c>
      <c r="J124" s="157">
        <f t="shared" si="52"/>
        <v>0</v>
      </c>
      <c r="K124" s="157">
        <f t="shared" si="52"/>
        <v>0</v>
      </c>
      <c r="L124" s="157">
        <f t="shared" si="52"/>
        <v>0</v>
      </c>
      <c r="M124" s="157">
        <f t="shared" si="52"/>
        <v>0</v>
      </c>
      <c r="N124" s="157">
        <f t="shared" si="52"/>
        <v>0</v>
      </c>
      <c r="O124" s="157">
        <f t="shared" si="52"/>
        <v>0</v>
      </c>
      <c r="P124" s="157">
        <f t="shared" si="52"/>
        <v>0</v>
      </c>
      <c r="Q124" s="157">
        <f t="shared" si="53"/>
        <v>0</v>
      </c>
      <c r="R124" s="157">
        <f t="shared" si="53"/>
        <v>0</v>
      </c>
      <c r="S124" s="157">
        <f t="shared" si="53"/>
        <v>0</v>
      </c>
      <c r="T124" s="157">
        <f t="shared" si="53"/>
        <v>0</v>
      </c>
      <c r="U124" s="157">
        <f t="shared" si="53"/>
        <v>0</v>
      </c>
      <c r="V124" s="157">
        <f t="shared" si="53"/>
        <v>0</v>
      </c>
      <c r="W124" s="157">
        <f t="shared" si="53"/>
        <v>0</v>
      </c>
      <c r="X124" s="157">
        <f t="shared" si="53"/>
        <v>0</v>
      </c>
      <c r="Y124" s="157">
        <f t="shared" si="53"/>
        <v>0</v>
      </c>
      <c r="Z124" s="157">
        <f t="shared" si="53"/>
        <v>0</v>
      </c>
      <c r="AA124" s="157">
        <f t="shared" si="54"/>
        <v>0</v>
      </c>
      <c r="AB124" s="157">
        <f t="shared" si="54"/>
        <v>0</v>
      </c>
      <c r="AC124" s="157">
        <f t="shared" si="54"/>
        <v>0</v>
      </c>
      <c r="AD124" s="157">
        <f t="shared" si="54"/>
        <v>0</v>
      </c>
      <c r="AE124" s="157">
        <f t="shared" si="54"/>
        <v>0</v>
      </c>
      <c r="AF124" s="157">
        <f t="shared" si="54"/>
        <v>0</v>
      </c>
      <c r="AG124" s="157">
        <f t="shared" si="54"/>
        <v>0</v>
      </c>
      <c r="AH124" s="157">
        <f t="shared" si="54"/>
        <v>0</v>
      </c>
      <c r="AI124" s="157">
        <f t="shared" si="54"/>
        <v>0</v>
      </c>
      <c r="AJ124" s="157">
        <f t="shared" si="54"/>
        <v>0</v>
      </c>
    </row>
    <row r="125" spans="1:36" ht="16.5" x14ac:dyDescent="0.25">
      <c r="A125" s="157">
        <f t="shared" si="50"/>
        <v>11.049999999999999</v>
      </c>
      <c r="B125" s="153">
        <f t="shared" si="49"/>
        <v>77</v>
      </c>
      <c r="C125" s="158" t="s">
        <v>419</v>
      </c>
      <c r="D125" s="156" t="s">
        <v>364</v>
      </c>
      <c r="E125" s="157">
        <f t="shared" si="51"/>
        <v>0</v>
      </c>
      <c r="F125" s="249"/>
      <c r="G125" s="157">
        <f t="shared" si="52"/>
        <v>0</v>
      </c>
      <c r="H125" s="157">
        <f t="shared" si="52"/>
        <v>0</v>
      </c>
      <c r="I125" s="157">
        <f t="shared" si="52"/>
        <v>0</v>
      </c>
      <c r="J125" s="157">
        <f t="shared" si="52"/>
        <v>0</v>
      </c>
      <c r="K125" s="157">
        <f t="shared" si="52"/>
        <v>0</v>
      </c>
      <c r="L125" s="157">
        <f t="shared" si="52"/>
        <v>0</v>
      </c>
      <c r="M125" s="157">
        <f t="shared" si="52"/>
        <v>0</v>
      </c>
      <c r="N125" s="157">
        <f t="shared" si="52"/>
        <v>0</v>
      </c>
      <c r="O125" s="157">
        <f t="shared" si="52"/>
        <v>0</v>
      </c>
      <c r="P125" s="157">
        <f t="shared" si="52"/>
        <v>0</v>
      </c>
      <c r="Q125" s="157">
        <f t="shared" si="53"/>
        <v>0</v>
      </c>
      <c r="R125" s="157">
        <f t="shared" si="53"/>
        <v>0</v>
      </c>
      <c r="S125" s="157">
        <f t="shared" si="53"/>
        <v>0</v>
      </c>
      <c r="T125" s="157">
        <f t="shared" si="53"/>
        <v>0</v>
      </c>
      <c r="U125" s="157">
        <f t="shared" si="53"/>
        <v>0</v>
      </c>
      <c r="V125" s="157">
        <f t="shared" si="53"/>
        <v>0</v>
      </c>
      <c r="W125" s="157">
        <f t="shared" si="53"/>
        <v>0</v>
      </c>
      <c r="X125" s="157">
        <f t="shared" si="53"/>
        <v>0</v>
      </c>
      <c r="Y125" s="157">
        <f t="shared" si="53"/>
        <v>0</v>
      </c>
      <c r="Z125" s="157">
        <f t="shared" si="53"/>
        <v>0</v>
      </c>
      <c r="AA125" s="157">
        <f t="shared" si="54"/>
        <v>0</v>
      </c>
      <c r="AB125" s="157">
        <f t="shared" si="54"/>
        <v>0</v>
      </c>
      <c r="AC125" s="157">
        <f t="shared" si="54"/>
        <v>0</v>
      </c>
      <c r="AD125" s="157">
        <f t="shared" si="54"/>
        <v>0</v>
      </c>
      <c r="AE125" s="157">
        <f t="shared" si="54"/>
        <v>0</v>
      </c>
      <c r="AF125" s="157">
        <f t="shared" si="54"/>
        <v>0</v>
      </c>
      <c r="AG125" s="157">
        <f t="shared" si="54"/>
        <v>0</v>
      </c>
      <c r="AH125" s="157">
        <f t="shared" si="54"/>
        <v>0</v>
      </c>
      <c r="AI125" s="157">
        <f t="shared" si="54"/>
        <v>0</v>
      </c>
      <c r="AJ125" s="157">
        <f t="shared" si="54"/>
        <v>0</v>
      </c>
    </row>
    <row r="126" spans="1:36" ht="16.5" x14ac:dyDescent="0.25">
      <c r="A126" s="157">
        <f t="shared" si="50"/>
        <v>11.059999999999999</v>
      </c>
      <c r="B126" s="153">
        <f t="shared" si="49"/>
        <v>78</v>
      </c>
      <c r="C126" s="158" t="s">
        <v>420</v>
      </c>
      <c r="D126" s="156" t="s">
        <v>364</v>
      </c>
      <c r="E126" s="157">
        <f t="shared" si="51"/>
        <v>0</v>
      </c>
      <c r="F126" s="249"/>
      <c r="G126" s="157">
        <f t="shared" si="52"/>
        <v>0</v>
      </c>
      <c r="H126" s="157">
        <f t="shared" si="52"/>
        <v>0</v>
      </c>
      <c r="I126" s="157">
        <f t="shared" si="52"/>
        <v>0</v>
      </c>
      <c r="J126" s="157">
        <f t="shared" si="52"/>
        <v>0</v>
      </c>
      <c r="K126" s="157">
        <f t="shared" si="52"/>
        <v>0</v>
      </c>
      <c r="L126" s="157">
        <f t="shared" si="52"/>
        <v>0</v>
      </c>
      <c r="M126" s="157">
        <f t="shared" si="52"/>
        <v>0</v>
      </c>
      <c r="N126" s="157">
        <f t="shared" si="52"/>
        <v>0</v>
      </c>
      <c r="O126" s="157">
        <f t="shared" si="52"/>
        <v>0</v>
      </c>
      <c r="P126" s="157">
        <f t="shared" si="52"/>
        <v>0</v>
      </c>
      <c r="Q126" s="157">
        <f t="shared" si="53"/>
        <v>0</v>
      </c>
      <c r="R126" s="157">
        <f t="shared" si="53"/>
        <v>0</v>
      </c>
      <c r="S126" s="157">
        <f t="shared" si="53"/>
        <v>0</v>
      </c>
      <c r="T126" s="157">
        <f t="shared" si="53"/>
        <v>0</v>
      </c>
      <c r="U126" s="157">
        <f t="shared" si="53"/>
        <v>0</v>
      </c>
      <c r="V126" s="157">
        <f t="shared" si="53"/>
        <v>0</v>
      </c>
      <c r="W126" s="157">
        <f t="shared" si="53"/>
        <v>0</v>
      </c>
      <c r="X126" s="157">
        <f t="shared" si="53"/>
        <v>0</v>
      </c>
      <c r="Y126" s="157">
        <f t="shared" si="53"/>
        <v>0</v>
      </c>
      <c r="Z126" s="157">
        <f t="shared" si="53"/>
        <v>0</v>
      </c>
      <c r="AA126" s="157">
        <f t="shared" si="54"/>
        <v>0</v>
      </c>
      <c r="AB126" s="157">
        <f t="shared" si="54"/>
        <v>0</v>
      </c>
      <c r="AC126" s="157">
        <f t="shared" si="54"/>
        <v>0</v>
      </c>
      <c r="AD126" s="157">
        <f t="shared" si="54"/>
        <v>0</v>
      </c>
      <c r="AE126" s="157">
        <f t="shared" si="54"/>
        <v>0</v>
      </c>
      <c r="AF126" s="157">
        <f t="shared" si="54"/>
        <v>0</v>
      </c>
      <c r="AG126" s="157">
        <f t="shared" si="54"/>
        <v>0</v>
      </c>
      <c r="AH126" s="157">
        <f t="shared" si="54"/>
        <v>0</v>
      </c>
      <c r="AI126" s="157">
        <f t="shared" si="54"/>
        <v>0</v>
      </c>
      <c r="AJ126" s="157">
        <f t="shared" si="54"/>
        <v>0</v>
      </c>
    </row>
    <row r="127" spans="1:36" ht="16.5" x14ac:dyDescent="0.25">
      <c r="A127" s="157">
        <f t="shared" si="50"/>
        <v>11.069999999999999</v>
      </c>
      <c r="B127" s="153">
        <f t="shared" si="49"/>
        <v>79</v>
      </c>
      <c r="C127" s="158" t="s">
        <v>421</v>
      </c>
      <c r="D127" s="156" t="s">
        <v>364</v>
      </c>
      <c r="E127" s="157">
        <f t="shared" si="51"/>
        <v>0</v>
      </c>
      <c r="F127" s="249"/>
      <c r="G127" s="157">
        <f t="shared" si="52"/>
        <v>0</v>
      </c>
      <c r="H127" s="157">
        <f t="shared" si="52"/>
        <v>0</v>
      </c>
      <c r="I127" s="157">
        <f t="shared" si="52"/>
        <v>0</v>
      </c>
      <c r="J127" s="157">
        <f t="shared" si="52"/>
        <v>0</v>
      </c>
      <c r="K127" s="157">
        <f t="shared" si="52"/>
        <v>0</v>
      </c>
      <c r="L127" s="157">
        <f t="shared" si="52"/>
        <v>0</v>
      </c>
      <c r="M127" s="157">
        <f t="shared" si="52"/>
        <v>0</v>
      </c>
      <c r="N127" s="157">
        <f t="shared" si="52"/>
        <v>0</v>
      </c>
      <c r="O127" s="157">
        <f t="shared" si="52"/>
        <v>0</v>
      </c>
      <c r="P127" s="157">
        <f t="shared" si="52"/>
        <v>0</v>
      </c>
      <c r="Q127" s="157">
        <f t="shared" si="53"/>
        <v>0</v>
      </c>
      <c r="R127" s="157">
        <f t="shared" si="53"/>
        <v>0</v>
      </c>
      <c r="S127" s="157">
        <f t="shared" si="53"/>
        <v>0</v>
      </c>
      <c r="T127" s="157">
        <f t="shared" si="53"/>
        <v>0</v>
      </c>
      <c r="U127" s="157">
        <f t="shared" si="53"/>
        <v>0</v>
      </c>
      <c r="V127" s="157">
        <f t="shared" si="53"/>
        <v>0</v>
      </c>
      <c r="W127" s="157">
        <f t="shared" si="53"/>
        <v>0</v>
      </c>
      <c r="X127" s="157">
        <f t="shared" si="53"/>
        <v>0</v>
      </c>
      <c r="Y127" s="157">
        <f t="shared" si="53"/>
        <v>0</v>
      </c>
      <c r="Z127" s="157">
        <f t="shared" si="53"/>
        <v>0</v>
      </c>
      <c r="AA127" s="157">
        <f t="shared" si="54"/>
        <v>0</v>
      </c>
      <c r="AB127" s="157">
        <f t="shared" si="54"/>
        <v>0</v>
      </c>
      <c r="AC127" s="157">
        <f t="shared" si="54"/>
        <v>0</v>
      </c>
      <c r="AD127" s="157">
        <f t="shared" si="54"/>
        <v>0</v>
      </c>
      <c r="AE127" s="157">
        <f t="shared" si="54"/>
        <v>0</v>
      </c>
      <c r="AF127" s="157">
        <f t="shared" si="54"/>
        <v>0</v>
      </c>
      <c r="AG127" s="157">
        <f t="shared" si="54"/>
        <v>0</v>
      </c>
      <c r="AH127" s="157">
        <f t="shared" si="54"/>
        <v>0</v>
      </c>
      <c r="AI127" s="157">
        <f t="shared" si="54"/>
        <v>0</v>
      </c>
      <c r="AJ127" s="157">
        <f t="shared" si="54"/>
        <v>0</v>
      </c>
    </row>
    <row r="128" spans="1:36" ht="16.5" x14ac:dyDescent="0.25">
      <c r="A128" s="157">
        <f t="shared" si="50"/>
        <v>11.079999999999998</v>
      </c>
      <c r="B128" s="153">
        <f t="shared" si="49"/>
        <v>80</v>
      </c>
      <c r="C128" s="158" t="s">
        <v>422</v>
      </c>
      <c r="D128" s="156" t="s">
        <v>364</v>
      </c>
      <c r="E128" s="157">
        <f t="shared" si="51"/>
        <v>0</v>
      </c>
      <c r="F128" s="249"/>
      <c r="G128" s="157">
        <f t="shared" si="52"/>
        <v>0</v>
      </c>
      <c r="H128" s="157">
        <f t="shared" si="52"/>
        <v>0</v>
      </c>
      <c r="I128" s="157">
        <f t="shared" si="52"/>
        <v>0</v>
      </c>
      <c r="J128" s="157">
        <f t="shared" si="52"/>
        <v>0</v>
      </c>
      <c r="K128" s="157">
        <f t="shared" si="52"/>
        <v>0</v>
      </c>
      <c r="L128" s="157">
        <f t="shared" si="52"/>
        <v>0</v>
      </c>
      <c r="M128" s="157">
        <f t="shared" si="52"/>
        <v>0</v>
      </c>
      <c r="N128" s="157">
        <f t="shared" si="52"/>
        <v>0</v>
      </c>
      <c r="O128" s="157">
        <f t="shared" si="52"/>
        <v>0</v>
      </c>
      <c r="P128" s="157">
        <f t="shared" si="52"/>
        <v>0</v>
      </c>
      <c r="Q128" s="157">
        <f t="shared" si="53"/>
        <v>0</v>
      </c>
      <c r="R128" s="157">
        <f t="shared" si="53"/>
        <v>0</v>
      </c>
      <c r="S128" s="157">
        <f t="shared" si="53"/>
        <v>0</v>
      </c>
      <c r="T128" s="157">
        <f t="shared" si="53"/>
        <v>0</v>
      </c>
      <c r="U128" s="157">
        <f t="shared" si="53"/>
        <v>0</v>
      </c>
      <c r="V128" s="157">
        <f t="shared" si="53"/>
        <v>0</v>
      </c>
      <c r="W128" s="157">
        <f t="shared" si="53"/>
        <v>0</v>
      </c>
      <c r="X128" s="157">
        <f t="shared" si="53"/>
        <v>0</v>
      </c>
      <c r="Y128" s="157">
        <f t="shared" si="53"/>
        <v>0</v>
      </c>
      <c r="Z128" s="157">
        <f t="shared" si="53"/>
        <v>0</v>
      </c>
      <c r="AA128" s="157">
        <f t="shared" si="54"/>
        <v>0</v>
      </c>
      <c r="AB128" s="157">
        <f t="shared" si="54"/>
        <v>0</v>
      </c>
      <c r="AC128" s="157">
        <f t="shared" si="54"/>
        <v>0</v>
      </c>
      <c r="AD128" s="157">
        <f t="shared" si="54"/>
        <v>0</v>
      </c>
      <c r="AE128" s="157">
        <f t="shared" si="54"/>
        <v>0</v>
      </c>
      <c r="AF128" s="157">
        <f t="shared" si="54"/>
        <v>0</v>
      </c>
      <c r="AG128" s="157">
        <f t="shared" si="54"/>
        <v>0</v>
      </c>
      <c r="AH128" s="157">
        <f t="shared" si="54"/>
        <v>0</v>
      </c>
      <c r="AI128" s="157">
        <f t="shared" si="54"/>
        <v>0</v>
      </c>
      <c r="AJ128" s="157">
        <f t="shared" si="54"/>
        <v>0</v>
      </c>
    </row>
    <row r="129" spans="1:36" ht="16.5" x14ac:dyDescent="0.25">
      <c r="A129" s="157">
        <f t="shared" si="50"/>
        <v>11.089999999999998</v>
      </c>
      <c r="B129" s="153">
        <f t="shared" si="49"/>
        <v>81</v>
      </c>
      <c r="C129" s="158" t="s">
        <v>423</v>
      </c>
      <c r="D129" s="156" t="s">
        <v>364</v>
      </c>
      <c r="E129" s="157">
        <f t="shared" si="51"/>
        <v>0</v>
      </c>
      <c r="F129" s="249"/>
      <c r="G129" s="157">
        <f t="shared" si="52"/>
        <v>0</v>
      </c>
      <c r="H129" s="157">
        <f t="shared" si="52"/>
        <v>0</v>
      </c>
      <c r="I129" s="157">
        <f t="shared" si="52"/>
        <v>0</v>
      </c>
      <c r="J129" s="157">
        <f t="shared" si="52"/>
        <v>0</v>
      </c>
      <c r="K129" s="157">
        <f t="shared" si="52"/>
        <v>0</v>
      </c>
      <c r="L129" s="157">
        <f t="shared" si="52"/>
        <v>0</v>
      </c>
      <c r="M129" s="157">
        <f t="shared" si="52"/>
        <v>0</v>
      </c>
      <c r="N129" s="157">
        <f t="shared" si="52"/>
        <v>0</v>
      </c>
      <c r="O129" s="157">
        <f t="shared" si="52"/>
        <v>0</v>
      </c>
      <c r="P129" s="157">
        <f t="shared" si="52"/>
        <v>0</v>
      </c>
      <c r="Q129" s="157">
        <f t="shared" si="53"/>
        <v>0</v>
      </c>
      <c r="R129" s="157">
        <f t="shared" si="53"/>
        <v>0</v>
      </c>
      <c r="S129" s="157">
        <f t="shared" si="53"/>
        <v>0</v>
      </c>
      <c r="T129" s="157">
        <f t="shared" si="53"/>
        <v>0</v>
      </c>
      <c r="U129" s="157">
        <f t="shared" si="53"/>
        <v>0</v>
      </c>
      <c r="V129" s="157">
        <f t="shared" si="53"/>
        <v>0</v>
      </c>
      <c r="W129" s="157">
        <f t="shared" si="53"/>
        <v>0</v>
      </c>
      <c r="X129" s="157">
        <f t="shared" si="53"/>
        <v>0</v>
      </c>
      <c r="Y129" s="157">
        <f t="shared" si="53"/>
        <v>0</v>
      </c>
      <c r="Z129" s="157">
        <f t="shared" si="53"/>
        <v>0</v>
      </c>
      <c r="AA129" s="157">
        <f t="shared" si="54"/>
        <v>0</v>
      </c>
      <c r="AB129" s="157">
        <f t="shared" si="54"/>
        <v>0</v>
      </c>
      <c r="AC129" s="157">
        <f t="shared" si="54"/>
        <v>0</v>
      </c>
      <c r="AD129" s="157">
        <f t="shared" si="54"/>
        <v>0</v>
      </c>
      <c r="AE129" s="157">
        <f t="shared" si="54"/>
        <v>0</v>
      </c>
      <c r="AF129" s="157">
        <f t="shared" si="54"/>
        <v>0</v>
      </c>
      <c r="AG129" s="157">
        <f t="shared" si="54"/>
        <v>0</v>
      </c>
      <c r="AH129" s="157">
        <f t="shared" si="54"/>
        <v>0</v>
      </c>
      <c r="AI129" s="157">
        <f t="shared" si="54"/>
        <v>0</v>
      </c>
      <c r="AJ129" s="157">
        <f t="shared" si="54"/>
        <v>0</v>
      </c>
    </row>
    <row r="130" spans="1:36" ht="16.5" x14ac:dyDescent="0.25">
      <c r="A130" s="157">
        <f t="shared" si="50"/>
        <v>11.099999999999998</v>
      </c>
      <c r="B130" s="153">
        <f t="shared" si="49"/>
        <v>82</v>
      </c>
      <c r="C130" s="155" t="s">
        <v>424</v>
      </c>
      <c r="D130" s="156" t="s">
        <v>364</v>
      </c>
      <c r="E130" s="157">
        <f t="shared" si="51"/>
        <v>0</v>
      </c>
      <c r="F130" s="249"/>
      <c r="G130" s="157">
        <f t="shared" si="52"/>
        <v>0</v>
      </c>
      <c r="H130" s="157">
        <f t="shared" si="52"/>
        <v>0</v>
      </c>
      <c r="I130" s="157">
        <f t="shared" si="52"/>
        <v>0</v>
      </c>
      <c r="J130" s="157">
        <f t="shared" si="52"/>
        <v>0</v>
      </c>
      <c r="K130" s="157">
        <f t="shared" si="52"/>
        <v>0</v>
      </c>
      <c r="L130" s="157">
        <f t="shared" si="52"/>
        <v>0</v>
      </c>
      <c r="M130" s="157">
        <f t="shared" si="52"/>
        <v>0</v>
      </c>
      <c r="N130" s="157">
        <f t="shared" si="52"/>
        <v>0</v>
      </c>
      <c r="O130" s="157">
        <f t="shared" si="52"/>
        <v>0</v>
      </c>
      <c r="P130" s="157">
        <f t="shared" si="52"/>
        <v>0</v>
      </c>
      <c r="Q130" s="157">
        <f t="shared" si="53"/>
        <v>0</v>
      </c>
      <c r="R130" s="157">
        <f t="shared" si="53"/>
        <v>0</v>
      </c>
      <c r="S130" s="157">
        <f t="shared" si="53"/>
        <v>0</v>
      </c>
      <c r="T130" s="157">
        <f t="shared" si="53"/>
        <v>0</v>
      </c>
      <c r="U130" s="157">
        <f t="shared" si="53"/>
        <v>0</v>
      </c>
      <c r="V130" s="157">
        <f t="shared" si="53"/>
        <v>0</v>
      </c>
      <c r="W130" s="157">
        <f t="shared" si="53"/>
        <v>0</v>
      </c>
      <c r="X130" s="157">
        <f t="shared" si="53"/>
        <v>0</v>
      </c>
      <c r="Y130" s="157">
        <f t="shared" si="53"/>
        <v>0</v>
      </c>
      <c r="Z130" s="157">
        <f t="shared" si="53"/>
        <v>0</v>
      </c>
      <c r="AA130" s="157">
        <f t="shared" si="54"/>
        <v>0</v>
      </c>
      <c r="AB130" s="157">
        <f t="shared" si="54"/>
        <v>0</v>
      </c>
      <c r="AC130" s="157">
        <f t="shared" si="54"/>
        <v>0</v>
      </c>
      <c r="AD130" s="157">
        <f t="shared" si="54"/>
        <v>0</v>
      </c>
      <c r="AE130" s="157">
        <f t="shared" si="54"/>
        <v>0</v>
      </c>
      <c r="AF130" s="157">
        <f t="shared" si="54"/>
        <v>0</v>
      </c>
      <c r="AG130" s="157">
        <f t="shared" si="54"/>
        <v>0</v>
      </c>
      <c r="AH130" s="157">
        <f t="shared" si="54"/>
        <v>0</v>
      </c>
      <c r="AI130" s="157">
        <f t="shared" si="54"/>
        <v>0</v>
      </c>
      <c r="AJ130" s="157">
        <f t="shared" si="54"/>
        <v>0</v>
      </c>
    </row>
    <row r="131" spans="1:36" ht="16.5" x14ac:dyDescent="0.25">
      <c r="A131" s="157">
        <f t="shared" si="50"/>
        <v>11.109999999999998</v>
      </c>
      <c r="B131" s="153">
        <f t="shared" si="49"/>
        <v>83</v>
      </c>
      <c r="C131" s="158" t="s">
        <v>425</v>
      </c>
      <c r="D131" s="165" t="s">
        <v>364</v>
      </c>
      <c r="E131" s="157">
        <f t="shared" si="51"/>
        <v>0</v>
      </c>
      <c r="F131" s="250"/>
      <c r="G131" s="157">
        <f t="shared" si="52"/>
        <v>0</v>
      </c>
      <c r="H131" s="157">
        <f t="shared" si="52"/>
        <v>0</v>
      </c>
      <c r="I131" s="157">
        <f t="shared" si="52"/>
        <v>0</v>
      </c>
      <c r="J131" s="157">
        <f t="shared" si="52"/>
        <v>0</v>
      </c>
      <c r="K131" s="157">
        <f t="shared" si="52"/>
        <v>0</v>
      </c>
      <c r="L131" s="157">
        <f t="shared" si="52"/>
        <v>0</v>
      </c>
      <c r="M131" s="157">
        <f t="shared" si="52"/>
        <v>0</v>
      </c>
      <c r="N131" s="157">
        <f t="shared" si="52"/>
        <v>0</v>
      </c>
      <c r="O131" s="157">
        <f t="shared" si="52"/>
        <v>0</v>
      </c>
      <c r="P131" s="157">
        <f t="shared" si="52"/>
        <v>0</v>
      </c>
      <c r="Q131" s="157">
        <f t="shared" si="53"/>
        <v>0</v>
      </c>
      <c r="R131" s="157">
        <f t="shared" si="53"/>
        <v>0</v>
      </c>
      <c r="S131" s="157">
        <f t="shared" si="53"/>
        <v>0</v>
      </c>
      <c r="T131" s="157">
        <f t="shared" si="53"/>
        <v>0</v>
      </c>
      <c r="U131" s="157">
        <f t="shared" si="53"/>
        <v>0</v>
      </c>
      <c r="V131" s="157">
        <f t="shared" si="53"/>
        <v>0</v>
      </c>
      <c r="W131" s="157">
        <f t="shared" si="53"/>
        <v>0</v>
      </c>
      <c r="X131" s="157">
        <f t="shared" si="53"/>
        <v>0</v>
      </c>
      <c r="Y131" s="157">
        <f t="shared" si="53"/>
        <v>0</v>
      </c>
      <c r="Z131" s="157">
        <f t="shared" si="53"/>
        <v>0</v>
      </c>
      <c r="AA131" s="157">
        <f t="shared" si="54"/>
        <v>0</v>
      </c>
      <c r="AB131" s="157">
        <f t="shared" si="54"/>
        <v>0</v>
      </c>
      <c r="AC131" s="157">
        <f t="shared" si="54"/>
        <v>0</v>
      </c>
      <c r="AD131" s="157">
        <f t="shared" si="54"/>
        <v>0</v>
      </c>
      <c r="AE131" s="157">
        <f t="shared" si="54"/>
        <v>0</v>
      </c>
      <c r="AF131" s="157">
        <f t="shared" si="54"/>
        <v>0</v>
      </c>
      <c r="AG131" s="157">
        <f t="shared" si="54"/>
        <v>0</v>
      </c>
      <c r="AH131" s="157">
        <f t="shared" si="54"/>
        <v>0</v>
      </c>
      <c r="AI131" s="157">
        <f t="shared" si="54"/>
        <v>0</v>
      </c>
      <c r="AJ131" s="157">
        <f t="shared" si="54"/>
        <v>0</v>
      </c>
    </row>
    <row r="132" spans="1:36" ht="16.5" x14ac:dyDescent="0.25">
      <c r="A132" s="159"/>
      <c r="B132" s="153">
        <f t="shared" si="49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49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5">+A133+0.01</f>
        <v>12.01</v>
      </c>
      <c r="B134" s="153">
        <f t="shared" si="49"/>
        <v>86</v>
      </c>
      <c r="C134" s="197" t="s">
        <v>427</v>
      </c>
      <c r="D134" s="156" t="s">
        <v>364</v>
      </c>
      <c r="E134" s="157">
        <f t="shared" ref="E134:E141" si="56">+SUM(G134:AJ134)</f>
        <v>3</v>
      </c>
      <c r="F134" s="249"/>
      <c r="G134" s="157">
        <f t="shared" ref="G134:P143" si="57">+HLOOKUP(G$3,ARMADO_RP,$B134,0)+HLOOKUP(G$4,ARMADO_RP,$B134,0)+HLOOKUP(G$19,ARMADO_RP,$B134,0)</f>
        <v>0</v>
      </c>
      <c r="H134" s="157">
        <f t="shared" si="57"/>
        <v>3</v>
      </c>
      <c r="I134" s="157">
        <f t="shared" si="57"/>
        <v>0</v>
      </c>
      <c r="J134" s="157">
        <f t="shared" si="57"/>
        <v>0</v>
      </c>
      <c r="K134" s="157">
        <f t="shared" si="57"/>
        <v>0</v>
      </c>
      <c r="L134" s="157">
        <f t="shared" si="57"/>
        <v>0</v>
      </c>
      <c r="M134" s="157">
        <f t="shared" si="57"/>
        <v>0</v>
      </c>
      <c r="N134" s="157">
        <f t="shared" si="57"/>
        <v>0</v>
      </c>
      <c r="O134" s="157">
        <f t="shared" si="57"/>
        <v>0</v>
      </c>
      <c r="P134" s="157">
        <f t="shared" si="57"/>
        <v>0</v>
      </c>
      <c r="Q134" s="157">
        <f t="shared" ref="Q134:Z143" si="58">+HLOOKUP(Q$3,ARMADO_RP,$B134,0)+HLOOKUP(Q$4,ARMADO_RP,$B134,0)+HLOOKUP(Q$19,ARMADO_RP,$B134,0)</f>
        <v>0</v>
      </c>
      <c r="R134" s="157">
        <f t="shared" si="58"/>
        <v>0</v>
      </c>
      <c r="S134" s="157">
        <f t="shared" si="58"/>
        <v>0</v>
      </c>
      <c r="T134" s="157">
        <f t="shared" si="58"/>
        <v>0</v>
      </c>
      <c r="U134" s="157">
        <f t="shared" si="58"/>
        <v>0</v>
      </c>
      <c r="V134" s="157">
        <f t="shared" si="58"/>
        <v>0</v>
      </c>
      <c r="W134" s="157">
        <f t="shared" si="58"/>
        <v>0</v>
      </c>
      <c r="X134" s="157">
        <f t="shared" si="58"/>
        <v>0</v>
      </c>
      <c r="Y134" s="157">
        <f t="shared" si="58"/>
        <v>0</v>
      </c>
      <c r="Z134" s="157">
        <f t="shared" si="58"/>
        <v>0</v>
      </c>
      <c r="AA134" s="157">
        <f t="shared" ref="AA134:AJ143" si="59">+HLOOKUP(AA$3,ARMADO_RP,$B134,0)+HLOOKUP(AA$4,ARMADO_RP,$B134,0)+HLOOKUP(AA$19,ARMADO_RP,$B134,0)</f>
        <v>0</v>
      </c>
      <c r="AB134" s="157">
        <f t="shared" si="59"/>
        <v>0</v>
      </c>
      <c r="AC134" s="157">
        <f t="shared" si="59"/>
        <v>0</v>
      </c>
      <c r="AD134" s="157">
        <f t="shared" si="59"/>
        <v>0</v>
      </c>
      <c r="AE134" s="157">
        <f t="shared" si="59"/>
        <v>0</v>
      </c>
      <c r="AF134" s="157">
        <f t="shared" si="59"/>
        <v>0</v>
      </c>
      <c r="AG134" s="157">
        <f t="shared" si="59"/>
        <v>0</v>
      </c>
      <c r="AH134" s="157">
        <f t="shared" si="59"/>
        <v>0</v>
      </c>
      <c r="AI134" s="157">
        <f t="shared" si="59"/>
        <v>0</v>
      </c>
      <c r="AJ134" s="157">
        <f t="shared" si="59"/>
        <v>0</v>
      </c>
    </row>
    <row r="135" spans="1:36" ht="16.5" x14ac:dyDescent="0.25">
      <c r="A135" s="157">
        <f t="shared" si="55"/>
        <v>12.02</v>
      </c>
      <c r="B135" s="153">
        <f t="shared" si="49"/>
        <v>87</v>
      </c>
      <c r="C135" s="197" t="s">
        <v>428</v>
      </c>
      <c r="D135" s="156" t="s">
        <v>364</v>
      </c>
      <c r="E135" s="157">
        <f t="shared" si="56"/>
        <v>3</v>
      </c>
      <c r="F135" s="249"/>
      <c r="G135" s="157">
        <f t="shared" si="57"/>
        <v>0</v>
      </c>
      <c r="H135" s="157">
        <f t="shared" si="57"/>
        <v>3</v>
      </c>
      <c r="I135" s="157">
        <f t="shared" si="57"/>
        <v>0</v>
      </c>
      <c r="J135" s="157">
        <f t="shared" si="57"/>
        <v>0</v>
      </c>
      <c r="K135" s="157">
        <f t="shared" si="57"/>
        <v>0</v>
      </c>
      <c r="L135" s="157">
        <f t="shared" si="57"/>
        <v>0</v>
      </c>
      <c r="M135" s="157">
        <f t="shared" si="57"/>
        <v>0</v>
      </c>
      <c r="N135" s="157">
        <f t="shared" si="57"/>
        <v>0</v>
      </c>
      <c r="O135" s="157">
        <f t="shared" si="57"/>
        <v>0</v>
      </c>
      <c r="P135" s="157">
        <f t="shared" si="57"/>
        <v>0</v>
      </c>
      <c r="Q135" s="157">
        <f t="shared" si="58"/>
        <v>0</v>
      </c>
      <c r="R135" s="157">
        <f t="shared" si="58"/>
        <v>0</v>
      </c>
      <c r="S135" s="157">
        <f t="shared" si="58"/>
        <v>0</v>
      </c>
      <c r="T135" s="157">
        <f t="shared" si="58"/>
        <v>0</v>
      </c>
      <c r="U135" s="157">
        <f t="shared" si="58"/>
        <v>0</v>
      </c>
      <c r="V135" s="157">
        <f t="shared" si="58"/>
        <v>0</v>
      </c>
      <c r="W135" s="157">
        <f t="shared" si="58"/>
        <v>0</v>
      </c>
      <c r="X135" s="157">
        <f t="shared" si="58"/>
        <v>0</v>
      </c>
      <c r="Y135" s="157">
        <f t="shared" si="58"/>
        <v>0</v>
      </c>
      <c r="Z135" s="157">
        <f t="shared" si="58"/>
        <v>0</v>
      </c>
      <c r="AA135" s="157">
        <f t="shared" si="59"/>
        <v>0</v>
      </c>
      <c r="AB135" s="157">
        <f t="shared" si="59"/>
        <v>0</v>
      </c>
      <c r="AC135" s="157">
        <f t="shared" si="59"/>
        <v>0</v>
      </c>
      <c r="AD135" s="157">
        <f t="shared" si="59"/>
        <v>0</v>
      </c>
      <c r="AE135" s="157">
        <f t="shared" si="59"/>
        <v>0</v>
      </c>
      <c r="AF135" s="157">
        <f t="shared" si="59"/>
        <v>0</v>
      </c>
      <c r="AG135" s="157">
        <f t="shared" si="59"/>
        <v>0</v>
      </c>
      <c r="AH135" s="157">
        <f t="shared" si="59"/>
        <v>0</v>
      </c>
      <c r="AI135" s="157">
        <f t="shared" si="59"/>
        <v>0</v>
      </c>
      <c r="AJ135" s="157">
        <f t="shared" si="59"/>
        <v>0</v>
      </c>
    </row>
    <row r="136" spans="1:36" ht="16.5" x14ac:dyDescent="0.25">
      <c r="A136" s="157">
        <f t="shared" si="55"/>
        <v>12.03</v>
      </c>
      <c r="B136" s="153">
        <f t="shared" si="49"/>
        <v>88</v>
      </c>
      <c r="C136" s="158" t="s">
        <v>429</v>
      </c>
      <c r="D136" s="156" t="s">
        <v>364</v>
      </c>
      <c r="E136" s="157">
        <f t="shared" si="56"/>
        <v>2</v>
      </c>
      <c r="F136" s="249"/>
      <c r="G136" s="157">
        <f t="shared" si="57"/>
        <v>0</v>
      </c>
      <c r="H136" s="157">
        <f t="shared" si="57"/>
        <v>2</v>
      </c>
      <c r="I136" s="157">
        <f t="shared" si="57"/>
        <v>0</v>
      </c>
      <c r="J136" s="157">
        <f t="shared" si="57"/>
        <v>0</v>
      </c>
      <c r="K136" s="157">
        <f t="shared" si="57"/>
        <v>0</v>
      </c>
      <c r="L136" s="157">
        <f t="shared" si="57"/>
        <v>0</v>
      </c>
      <c r="M136" s="157">
        <f t="shared" si="57"/>
        <v>0</v>
      </c>
      <c r="N136" s="157">
        <f t="shared" si="57"/>
        <v>0</v>
      </c>
      <c r="O136" s="157">
        <f t="shared" si="57"/>
        <v>0</v>
      </c>
      <c r="P136" s="157">
        <f t="shared" si="57"/>
        <v>0</v>
      </c>
      <c r="Q136" s="157">
        <f t="shared" si="58"/>
        <v>0</v>
      </c>
      <c r="R136" s="157">
        <f t="shared" si="58"/>
        <v>0</v>
      </c>
      <c r="S136" s="157">
        <f t="shared" si="58"/>
        <v>0</v>
      </c>
      <c r="T136" s="157">
        <f t="shared" si="58"/>
        <v>0</v>
      </c>
      <c r="U136" s="157">
        <f t="shared" si="58"/>
        <v>0</v>
      </c>
      <c r="V136" s="157">
        <f t="shared" si="58"/>
        <v>0</v>
      </c>
      <c r="W136" s="157">
        <f t="shared" si="58"/>
        <v>0</v>
      </c>
      <c r="X136" s="157">
        <f t="shared" si="58"/>
        <v>0</v>
      </c>
      <c r="Y136" s="157">
        <f t="shared" si="58"/>
        <v>0</v>
      </c>
      <c r="Z136" s="157">
        <f t="shared" si="58"/>
        <v>0</v>
      </c>
      <c r="AA136" s="157">
        <f t="shared" si="59"/>
        <v>0</v>
      </c>
      <c r="AB136" s="157">
        <f t="shared" si="59"/>
        <v>0</v>
      </c>
      <c r="AC136" s="157">
        <f t="shared" si="59"/>
        <v>0</v>
      </c>
      <c r="AD136" s="157">
        <f t="shared" si="59"/>
        <v>0</v>
      </c>
      <c r="AE136" s="157">
        <f t="shared" si="59"/>
        <v>0</v>
      </c>
      <c r="AF136" s="157">
        <f t="shared" si="59"/>
        <v>0</v>
      </c>
      <c r="AG136" s="157">
        <f t="shared" si="59"/>
        <v>0</v>
      </c>
      <c r="AH136" s="157">
        <f t="shared" si="59"/>
        <v>0</v>
      </c>
      <c r="AI136" s="157">
        <f t="shared" si="59"/>
        <v>0</v>
      </c>
      <c r="AJ136" s="157">
        <f t="shared" si="59"/>
        <v>0</v>
      </c>
    </row>
    <row r="137" spans="1:36" ht="16.5" x14ac:dyDescent="0.25">
      <c r="A137" s="157">
        <f t="shared" si="55"/>
        <v>12.04</v>
      </c>
      <c r="B137" s="153">
        <f t="shared" si="49"/>
        <v>89</v>
      </c>
      <c r="C137" s="158" t="s">
        <v>430</v>
      </c>
      <c r="D137" s="156" t="s">
        <v>364</v>
      </c>
      <c r="E137" s="157">
        <f t="shared" si="56"/>
        <v>3</v>
      </c>
      <c r="F137" s="249"/>
      <c r="G137" s="157">
        <f t="shared" si="57"/>
        <v>0</v>
      </c>
      <c r="H137" s="157">
        <f t="shared" si="57"/>
        <v>3</v>
      </c>
      <c r="I137" s="157">
        <f t="shared" si="57"/>
        <v>0</v>
      </c>
      <c r="J137" s="157">
        <f t="shared" si="57"/>
        <v>0</v>
      </c>
      <c r="K137" s="157">
        <f t="shared" si="57"/>
        <v>0</v>
      </c>
      <c r="L137" s="157">
        <f t="shared" si="57"/>
        <v>0</v>
      </c>
      <c r="M137" s="157">
        <f t="shared" si="57"/>
        <v>0</v>
      </c>
      <c r="N137" s="157">
        <f t="shared" si="57"/>
        <v>0</v>
      </c>
      <c r="O137" s="157">
        <f t="shared" si="57"/>
        <v>0</v>
      </c>
      <c r="P137" s="157">
        <f t="shared" si="57"/>
        <v>0</v>
      </c>
      <c r="Q137" s="157">
        <f t="shared" si="58"/>
        <v>0</v>
      </c>
      <c r="R137" s="157">
        <f t="shared" si="58"/>
        <v>0</v>
      </c>
      <c r="S137" s="157">
        <f t="shared" si="58"/>
        <v>0</v>
      </c>
      <c r="T137" s="157">
        <f t="shared" si="58"/>
        <v>0</v>
      </c>
      <c r="U137" s="157">
        <f t="shared" si="58"/>
        <v>0</v>
      </c>
      <c r="V137" s="157">
        <f t="shared" si="58"/>
        <v>0</v>
      </c>
      <c r="W137" s="157">
        <f t="shared" si="58"/>
        <v>0</v>
      </c>
      <c r="X137" s="157">
        <f t="shared" si="58"/>
        <v>0</v>
      </c>
      <c r="Y137" s="157">
        <f t="shared" si="58"/>
        <v>0</v>
      </c>
      <c r="Z137" s="157">
        <f t="shared" si="58"/>
        <v>0</v>
      </c>
      <c r="AA137" s="157">
        <f t="shared" si="59"/>
        <v>0</v>
      </c>
      <c r="AB137" s="157">
        <f t="shared" si="59"/>
        <v>0</v>
      </c>
      <c r="AC137" s="157">
        <f t="shared" si="59"/>
        <v>0</v>
      </c>
      <c r="AD137" s="157">
        <f t="shared" si="59"/>
        <v>0</v>
      </c>
      <c r="AE137" s="157">
        <f t="shared" si="59"/>
        <v>0</v>
      </c>
      <c r="AF137" s="157">
        <f t="shared" si="59"/>
        <v>0</v>
      </c>
      <c r="AG137" s="157">
        <f t="shared" si="59"/>
        <v>0</v>
      </c>
      <c r="AH137" s="157">
        <f t="shared" si="59"/>
        <v>0</v>
      </c>
      <c r="AI137" s="157">
        <f t="shared" si="59"/>
        <v>0</v>
      </c>
      <c r="AJ137" s="157">
        <f t="shared" si="59"/>
        <v>0</v>
      </c>
    </row>
    <row r="138" spans="1:36" ht="16.5" x14ac:dyDescent="0.25">
      <c r="A138" s="157">
        <f t="shared" si="55"/>
        <v>12.049999999999999</v>
      </c>
      <c r="B138" s="153">
        <f t="shared" si="49"/>
        <v>90</v>
      </c>
      <c r="C138" s="158" t="s">
        <v>431</v>
      </c>
      <c r="D138" s="156" t="s">
        <v>364</v>
      </c>
      <c r="E138" s="157">
        <f t="shared" si="56"/>
        <v>3</v>
      </c>
      <c r="F138" s="249"/>
      <c r="G138" s="157">
        <f t="shared" si="57"/>
        <v>0</v>
      </c>
      <c r="H138" s="157">
        <f t="shared" si="57"/>
        <v>3</v>
      </c>
      <c r="I138" s="157">
        <f t="shared" si="57"/>
        <v>0</v>
      </c>
      <c r="J138" s="157">
        <f t="shared" si="57"/>
        <v>0</v>
      </c>
      <c r="K138" s="157">
        <f t="shared" si="57"/>
        <v>0</v>
      </c>
      <c r="L138" s="157">
        <f t="shared" si="57"/>
        <v>0</v>
      </c>
      <c r="M138" s="157">
        <f t="shared" si="57"/>
        <v>0</v>
      </c>
      <c r="N138" s="157">
        <f t="shared" si="57"/>
        <v>0</v>
      </c>
      <c r="O138" s="157">
        <f t="shared" si="57"/>
        <v>0</v>
      </c>
      <c r="P138" s="157">
        <f t="shared" si="57"/>
        <v>0</v>
      </c>
      <c r="Q138" s="157">
        <f t="shared" si="58"/>
        <v>0</v>
      </c>
      <c r="R138" s="157">
        <f t="shared" si="58"/>
        <v>0</v>
      </c>
      <c r="S138" s="157">
        <f t="shared" si="58"/>
        <v>0</v>
      </c>
      <c r="T138" s="157">
        <f t="shared" si="58"/>
        <v>0</v>
      </c>
      <c r="U138" s="157">
        <f t="shared" si="58"/>
        <v>0</v>
      </c>
      <c r="V138" s="157">
        <f t="shared" si="58"/>
        <v>0</v>
      </c>
      <c r="W138" s="157">
        <f t="shared" si="58"/>
        <v>0</v>
      </c>
      <c r="X138" s="157">
        <f t="shared" si="58"/>
        <v>0</v>
      </c>
      <c r="Y138" s="157">
        <f t="shared" si="58"/>
        <v>0</v>
      </c>
      <c r="Z138" s="157">
        <f t="shared" si="58"/>
        <v>0</v>
      </c>
      <c r="AA138" s="157">
        <f t="shared" si="59"/>
        <v>0</v>
      </c>
      <c r="AB138" s="157">
        <f t="shared" si="59"/>
        <v>0</v>
      </c>
      <c r="AC138" s="157">
        <f t="shared" si="59"/>
        <v>0</v>
      </c>
      <c r="AD138" s="157">
        <f t="shared" si="59"/>
        <v>0</v>
      </c>
      <c r="AE138" s="157">
        <f t="shared" si="59"/>
        <v>0</v>
      </c>
      <c r="AF138" s="157">
        <f t="shared" si="59"/>
        <v>0</v>
      </c>
      <c r="AG138" s="157">
        <f t="shared" si="59"/>
        <v>0</v>
      </c>
      <c r="AH138" s="157">
        <f t="shared" si="59"/>
        <v>0</v>
      </c>
      <c r="AI138" s="157">
        <f t="shared" si="59"/>
        <v>0</v>
      </c>
      <c r="AJ138" s="157">
        <f t="shared" si="59"/>
        <v>0</v>
      </c>
    </row>
    <row r="139" spans="1:36" ht="16.5" x14ac:dyDescent="0.25">
      <c r="A139" s="157">
        <f t="shared" si="55"/>
        <v>12.059999999999999</v>
      </c>
      <c r="B139" s="153">
        <f t="shared" si="49"/>
        <v>91</v>
      </c>
      <c r="C139" s="158" t="s">
        <v>432</v>
      </c>
      <c r="D139" s="156" t="s">
        <v>364</v>
      </c>
      <c r="E139" s="157">
        <f t="shared" si="56"/>
        <v>3</v>
      </c>
      <c r="F139" s="249"/>
      <c r="G139" s="157">
        <f t="shared" si="57"/>
        <v>0</v>
      </c>
      <c r="H139" s="157">
        <f t="shared" si="57"/>
        <v>3</v>
      </c>
      <c r="I139" s="157">
        <f t="shared" si="57"/>
        <v>0</v>
      </c>
      <c r="J139" s="157">
        <f t="shared" si="57"/>
        <v>0</v>
      </c>
      <c r="K139" s="157">
        <f t="shared" si="57"/>
        <v>0</v>
      </c>
      <c r="L139" s="157">
        <f t="shared" si="57"/>
        <v>0</v>
      </c>
      <c r="M139" s="157">
        <f t="shared" si="57"/>
        <v>0</v>
      </c>
      <c r="N139" s="157">
        <f t="shared" si="57"/>
        <v>0</v>
      </c>
      <c r="O139" s="157">
        <f t="shared" si="57"/>
        <v>0</v>
      </c>
      <c r="P139" s="157">
        <f t="shared" si="57"/>
        <v>0</v>
      </c>
      <c r="Q139" s="157">
        <f t="shared" si="58"/>
        <v>0</v>
      </c>
      <c r="R139" s="157">
        <f t="shared" si="58"/>
        <v>0</v>
      </c>
      <c r="S139" s="157">
        <f t="shared" si="58"/>
        <v>0</v>
      </c>
      <c r="T139" s="157">
        <f t="shared" si="58"/>
        <v>0</v>
      </c>
      <c r="U139" s="157">
        <f t="shared" si="58"/>
        <v>0</v>
      </c>
      <c r="V139" s="157">
        <f t="shared" si="58"/>
        <v>0</v>
      </c>
      <c r="W139" s="157">
        <f t="shared" si="58"/>
        <v>0</v>
      </c>
      <c r="X139" s="157">
        <f t="shared" si="58"/>
        <v>0</v>
      </c>
      <c r="Y139" s="157">
        <f t="shared" si="58"/>
        <v>0</v>
      </c>
      <c r="Z139" s="157">
        <f t="shared" si="58"/>
        <v>0</v>
      </c>
      <c r="AA139" s="157">
        <f t="shared" si="59"/>
        <v>0</v>
      </c>
      <c r="AB139" s="157">
        <f t="shared" si="59"/>
        <v>0</v>
      </c>
      <c r="AC139" s="157">
        <f t="shared" si="59"/>
        <v>0</v>
      </c>
      <c r="AD139" s="157">
        <f t="shared" si="59"/>
        <v>0</v>
      </c>
      <c r="AE139" s="157">
        <f t="shared" si="59"/>
        <v>0</v>
      </c>
      <c r="AF139" s="157">
        <f t="shared" si="59"/>
        <v>0</v>
      </c>
      <c r="AG139" s="157">
        <f t="shared" si="59"/>
        <v>0</v>
      </c>
      <c r="AH139" s="157">
        <f t="shared" si="59"/>
        <v>0</v>
      </c>
      <c r="AI139" s="157">
        <f t="shared" si="59"/>
        <v>0</v>
      </c>
      <c r="AJ139" s="157">
        <f t="shared" si="59"/>
        <v>0</v>
      </c>
    </row>
    <row r="140" spans="1:36" ht="16.5" x14ac:dyDescent="0.25">
      <c r="A140" s="157">
        <f t="shared" si="55"/>
        <v>12.069999999999999</v>
      </c>
      <c r="B140" s="153">
        <f t="shared" si="49"/>
        <v>92</v>
      </c>
      <c r="C140" s="155" t="s">
        <v>433</v>
      </c>
      <c r="D140" s="156" t="s">
        <v>364</v>
      </c>
      <c r="E140" s="157">
        <f t="shared" si="56"/>
        <v>2</v>
      </c>
      <c r="F140" s="249"/>
      <c r="G140" s="157">
        <f t="shared" si="57"/>
        <v>0</v>
      </c>
      <c r="H140" s="157">
        <f t="shared" si="57"/>
        <v>2</v>
      </c>
      <c r="I140" s="157">
        <f t="shared" si="57"/>
        <v>0</v>
      </c>
      <c r="J140" s="157">
        <f t="shared" si="57"/>
        <v>0</v>
      </c>
      <c r="K140" s="157">
        <f t="shared" si="57"/>
        <v>0</v>
      </c>
      <c r="L140" s="157">
        <f t="shared" si="57"/>
        <v>0</v>
      </c>
      <c r="M140" s="157">
        <f t="shared" si="57"/>
        <v>0</v>
      </c>
      <c r="N140" s="157">
        <f t="shared" si="57"/>
        <v>0</v>
      </c>
      <c r="O140" s="157">
        <f t="shared" si="57"/>
        <v>0</v>
      </c>
      <c r="P140" s="157">
        <f t="shared" si="57"/>
        <v>0</v>
      </c>
      <c r="Q140" s="157">
        <f t="shared" si="58"/>
        <v>0</v>
      </c>
      <c r="R140" s="157">
        <f t="shared" si="58"/>
        <v>0</v>
      </c>
      <c r="S140" s="157">
        <f t="shared" si="58"/>
        <v>0</v>
      </c>
      <c r="T140" s="157">
        <f t="shared" si="58"/>
        <v>0</v>
      </c>
      <c r="U140" s="157">
        <f t="shared" si="58"/>
        <v>0</v>
      </c>
      <c r="V140" s="157">
        <f t="shared" si="58"/>
        <v>0</v>
      </c>
      <c r="W140" s="157">
        <f t="shared" si="58"/>
        <v>0</v>
      </c>
      <c r="X140" s="157">
        <f t="shared" si="58"/>
        <v>0</v>
      </c>
      <c r="Y140" s="157">
        <f t="shared" si="58"/>
        <v>0</v>
      </c>
      <c r="Z140" s="157">
        <f t="shared" si="58"/>
        <v>0</v>
      </c>
      <c r="AA140" s="157">
        <f t="shared" si="59"/>
        <v>0</v>
      </c>
      <c r="AB140" s="157">
        <f t="shared" si="59"/>
        <v>0</v>
      </c>
      <c r="AC140" s="157">
        <f t="shared" si="59"/>
        <v>0</v>
      </c>
      <c r="AD140" s="157">
        <f t="shared" si="59"/>
        <v>0</v>
      </c>
      <c r="AE140" s="157">
        <f t="shared" si="59"/>
        <v>0</v>
      </c>
      <c r="AF140" s="157">
        <f t="shared" si="59"/>
        <v>0</v>
      </c>
      <c r="AG140" s="157">
        <f t="shared" si="59"/>
        <v>0</v>
      </c>
      <c r="AH140" s="157">
        <f t="shared" si="59"/>
        <v>0</v>
      </c>
      <c r="AI140" s="157">
        <f t="shared" si="59"/>
        <v>0</v>
      </c>
      <c r="AJ140" s="157">
        <f t="shared" si="59"/>
        <v>0</v>
      </c>
    </row>
    <row r="141" spans="1:36" ht="16.5" x14ac:dyDescent="0.25">
      <c r="A141" s="157">
        <f t="shared" si="55"/>
        <v>12.079999999999998</v>
      </c>
      <c r="B141" s="153">
        <f t="shared" si="49"/>
        <v>93</v>
      </c>
      <c r="C141" s="155" t="s">
        <v>434</v>
      </c>
      <c r="D141" s="156" t="s">
        <v>364</v>
      </c>
      <c r="E141" s="157">
        <f t="shared" si="56"/>
        <v>0</v>
      </c>
      <c r="F141" s="249"/>
      <c r="G141" s="157">
        <f t="shared" si="57"/>
        <v>0</v>
      </c>
      <c r="H141" s="157">
        <f t="shared" si="57"/>
        <v>0</v>
      </c>
      <c r="I141" s="157">
        <f t="shared" si="57"/>
        <v>0</v>
      </c>
      <c r="J141" s="157">
        <f t="shared" si="57"/>
        <v>0</v>
      </c>
      <c r="K141" s="157">
        <f t="shared" si="57"/>
        <v>0</v>
      </c>
      <c r="L141" s="157">
        <f t="shared" si="57"/>
        <v>0</v>
      </c>
      <c r="M141" s="157">
        <f t="shared" si="57"/>
        <v>0</v>
      </c>
      <c r="N141" s="157">
        <f t="shared" si="57"/>
        <v>0</v>
      </c>
      <c r="O141" s="157">
        <f t="shared" si="57"/>
        <v>0</v>
      </c>
      <c r="P141" s="157">
        <f t="shared" si="57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157">
        <f t="shared" si="58"/>
        <v>0</v>
      </c>
      <c r="W141" s="157">
        <f t="shared" si="58"/>
        <v>0</v>
      </c>
      <c r="X141" s="157">
        <f t="shared" si="58"/>
        <v>0</v>
      </c>
      <c r="Y141" s="157">
        <f t="shared" si="58"/>
        <v>0</v>
      </c>
      <c r="Z141" s="157">
        <f t="shared" si="58"/>
        <v>0</v>
      </c>
      <c r="AA141" s="157">
        <f t="shared" si="59"/>
        <v>0</v>
      </c>
      <c r="AB141" s="157">
        <f t="shared" si="59"/>
        <v>0</v>
      </c>
      <c r="AC141" s="157">
        <f t="shared" si="59"/>
        <v>0</v>
      </c>
      <c r="AD141" s="157">
        <f t="shared" si="59"/>
        <v>0</v>
      </c>
      <c r="AE141" s="157">
        <f t="shared" si="59"/>
        <v>0</v>
      </c>
      <c r="AF141" s="157">
        <f t="shared" si="59"/>
        <v>0</v>
      </c>
      <c r="AG141" s="157">
        <f t="shared" si="59"/>
        <v>0</v>
      </c>
      <c r="AH141" s="157">
        <f t="shared" si="59"/>
        <v>0</v>
      </c>
      <c r="AI141" s="157">
        <f t="shared" si="59"/>
        <v>0</v>
      </c>
      <c r="AJ141" s="157">
        <f t="shared" si="59"/>
        <v>0</v>
      </c>
    </row>
    <row r="142" spans="1:36" ht="16.5" x14ac:dyDescent="0.25">
      <c r="A142" s="157">
        <f t="shared" si="55"/>
        <v>12.089999999999998</v>
      </c>
      <c r="B142" s="153">
        <f t="shared" si="49"/>
        <v>94</v>
      </c>
      <c r="C142" s="155" t="s">
        <v>435</v>
      </c>
      <c r="D142" s="165" t="s">
        <v>364</v>
      </c>
      <c r="E142" s="157">
        <f>+ROUNDUP(SUM(G142:AJ142),0)</f>
        <v>1</v>
      </c>
      <c r="F142" s="250"/>
      <c r="G142" s="157">
        <f t="shared" si="57"/>
        <v>0</v>
      </c>
      <c r="H142" s="157">
        <f t="shared" si="57"/>
        <v>0.1</v>
      </c>
      <c r="I142" s="157">
        <f t="shared" si="57"/>
        <v>0</v>
      </c>
      <c r="J142" s="157">
        <f t="shared" si="57"/>
        <v>0</v>
      </c>
      <c r="K142" s="157">
        <f t="shared" si="57"/>
        <v>0</v>
      </c>
      <c r="L142" s="157">
        <f t="shared" si="57"/>
        <v>0</v>
      </c>
      <c r="M142" s="157">
        <f t="shared" si="57"/>
        <v>0</v>
      </c>
      <c r="N142" s="157">
        <f t="shared" si="57"/>
        <v>0</v>
      </c>
      <c r="O142" s="157">
        <f t="shared" si="57"/>
        <v>0</v>
      </c>
      <c r="P142" s="157">
        <f t="shared" si="57"/>
        <v>0</v>
      </c>
      <c r="Q142" s="157">
        <f t="shared" si="58"/>
        <v>0</v>
      </c>
      <c r="R142" s="157">
        <f t="shared" si="58"/>
        <v>0</v>
      </c>
      <c r="S142" s="157">
        <f t="shared" si="58"/>
        <v>0</v>
      </c>
      <c r="T142" s="157">
        <f t="shared" si="58"/>
        <v>0</v>
      </c>
      <c r="U142" s="157">
        <f t="shared" si="58"/>
        <v>0</v>
      </c>
      <c r="V142" s="157">
        <f t="shared" si="58"/>
        <v>0</v>
      </c>
      <c r="W142" s="157">
        <f t="shared" si="58"/>
        <v>0</v>
      </c>
      <c r="X142" s="157">
        <f t="shared" si="58"/>
        <v>0</v>
      </c>
      <c r="Y142" s="157">
        <f t="shared" si="58"/>
        <v>0</v>
      </c>
      <c r="Z142" s="157">
        <f t="shared" si="58"/>
        <v>0</v>
      </c>
      <c r="AA142" s="157">
        <f t="shared" si="59"/>
        <v>0</v>
      </c>
      <c r="AB142" s="157">
        <f t="shared" si="59"/>
        <v>0</v>
      </c>
      <c r="AC142" s="157">
        <f t="shared" si="59"/>
        <v>0</v>
      </c>
      <c r="AD142" s="157">
        <f t="shared" si="59"/>
        <v>0</v>
      </c>
      <c r="AE142" s="157">
        <f t="shared" si="59"/>
        <v>0</v>
      </c>
      <c r="AF142" s="157">
        <f t="shared" si="59"/>
        <v>0</v>
      </c>
      <c r="AG142" s="157">
        <f t="shared" si="59"/>
        <v>0</v>
      </c>
      <c r="AH142" s="157">
        <f t="shared" si="59"/>
        <v>0</v>
      </c>
      <c r="AI142" s="157">
        <f t="shared" si="59"/>
        <v>0</v>
      </c>
      <c r="AJ142" s="157">
        <f t="shared" si="59"/>
        <v>0</v>
      </c>
    </row>
    <row r="143" spans="1:36" s="188" customFormat="1" ht="16.5" x14ac:dyDescent="0.25">
      <c r="A143" s="160">
        <f t="shared" si="55"/>
        <v>12.099999999999998</v>
      </c>
      <c r="B143" s="161">
        <f t="shared" si="49"/>
        <v>95</v>
      </c>
      <c r="C143" s="163" t="s">
        <v>644</v>
      </c>
      <c r="D143" s="195" t="s">
        <v>364</v>
      </c>
      <c r="E143" s="157">
        <f>+ROUNDUP(SUM(G143:AJ143),0)</f>
        <v>9</v>
      </c>
      <c r="F143" s="247"/>
      <c r="G143" s="157">
        <f t="shared" si="57"/>
        <v>0</v>
      </c>
      <c r="H143" s="157">
        <f t="shared" si="57"/>
        <v>9</v>
      </c>
      <c r="I143" s="157">
        <f t="shared" si="57"/>
        <v>0</v>
      </c>
      <c r="J143" s="157">
        <f t="shared" si="57"/>
        <v>0</v>
      </c>
      <c r="K143" s="157">
        <f t="shared" si="57"/>
        <v>0</v>
      </c>
      <c r="L143" s="157">
        <f t="shared" si="57"/>
        <v>0</v>
      </c>
      <c r="M143" s="157">
        <f t="shared" si="57"/>
        <v>0</v>
      </c>
      <c r="N143" s="157">
        <f t="shared" si="57"/>
        <v>0</v>
      </c>
      <c r="O143" s="157">
        <f t="shared" si="57"/>
        <v>0</v>
      </c>
      <c r="P143" s="157">
        <f t="shared" si="57"/>
        <v>0</v>
      </c>
      <c r="Q143" s="157">
        <f t="shared" si="58"/>
        <v>0</v>
      </c>
      <c r="R143" s="157">
        <f t="shared" si="58"/>
        <v>0</v>
      </c>
      <c r="S143" s="157">
        <f t="shared" si="58"/>
        <v>0</v>
      </c>
      <c r="T143" s="157">
        <f t="shared" si="58"/>
        <v>0</v>
      </c>
      <c r="U143" s="157">
        <f t="shared" si="58"/>
        <v>0</v>
      </c>
      <c r="V143" s="157">
        <f t="shared" si="58"/>
        <v>0</v>
      </c>
      <c r="W143" s="157">
        <f t="shared" si="58"/>
        <v>0</v>
      </c>
      <c r="X143" s="157">
        <f t="shared" si="58"/>
        <v>0</v>
      </c>
      <c r="Y143" s="157">
        <f t="shared" si="58"/>
        <v>0</v>
      </c>
      <c r="Z143" s="157">
        <f t="shared" si="58"/>
        <v>0</v>
      </c>
      <c r="AA143" s="157">
        <f t="shared" si="59"/>
        <v>0</v>
      </c>
      <c r="AB143" s="157">
        <f t="shared" si="59"/>
        <v>0</v>
      </c>
      <c r="AC143" s="157">
        <f t="shared" si="59"/>
        <v>0</v>
      </c>
      <c r="AD143" s="157">
        <f t="shared" si="59"/>
        <v>0</v>
      </c>
      <c r="AE143" s="157">
        <f t="shared" si="59"/>
        <v>0</v>
      </c>
      <c r="AF143" s="157">
        <f t="shared" si="59"/>
        <v>0</v>
      </c>
      <c r="AG143" s="157">
        <f t="shared" si="59"/>
        <v>0</v>
      </c>
      <c r="AH143" s="157">
        <f t="shared" si="59"/>
        <v>0</v>
      </c>
      <c r="AI143" s="157">
        <f t="shared" si="59"/>
        <v>0</v>
      </c>
      <c r="AJ143" s="157">
        <f t="shared" si="59"/>
        <v>0</v>
      </c>
    </row>
    <row r="144" spans="1:36" ht="16.5" x14ac:dyDescent="0.25">
      <c r="A144" s="159"/>
      <c r="B144" s="153">
        <f t="shared" si="49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49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49"/>
        <v>98</v>
      </c>
      <c r="C146" s="158" t="s">
        <v>437</v>
      </c>
      <c r="D146" s="156" t="s">
        <v>364</v>
      </c>
      <c r="E146" s="157">
        <f t="shared" ref="E146:E149" si="60">+SUM(G146:AJ146)</f>
        <v>1</v>
      </c>
      <c r="F146" s="249"/>
      <c r="G146" s="157">
        <f t="shared" ref="G146:P148" si="61">+HLOOKUP(G$3,ARMADO_RP,$B146,0)+HLOOKUP(G$4,ARMADO_RP,$B146,0)</f>
        <v>0</v>
      </c>
      <c r="H146" s="157">
        <f t="shared" si="61"/>
        <v>1</v>
      </c>
      <c r="I146" s="157">
        <f t="shared" si="61"/>
        <v>0</v>
      </c>
      <c r="J146" s="157">
        <f t="shared" si="61"/>
        <v>0</v>
      </c>
      <c r="K146" s="157">
        <f t="shared" si="61"/>
        <v>0</v>
      </c>
      <c r="L146" s="157">
        <f t="shared" si="61"/>
        <v>0</v>
      </c>
      <c r="M146" s="157">
        <f t="shared" si="61"/>
        <v>0</v>
      </c>
      <c r="N146" s="157">
        <f t="shared" si="61"/>
        <v>0</v>
      </c>
      <c r="O146" s="157">
        <f t="shared" si="61"/>
        <v>0</v>
      </c>
      <c r="P146" s="157">
        <f t="shared" si="61"/>
        <v>0</v>
      </c>
      <c r="Q146" s="157">
        <f t="shared" ref="Q146:Z148" si="62">+HLOOKUP(Q$3,ARMADO_RP,$B146,0)+HLOOKUP(Q$4,ARMADO_RP,$B146,0)</f>
        <v>0</v>
      </c>
      <c r="R146" s="157">
        <f t="shared" si="62"/>
        <v>0</v>
      </c>
      <c r="S146" s="157">
        <f t="shared" si="62"/>
        <v>0</v>
      </c>
      <c r="T146" s="157">
        <f t="shared" si="62"/>
        <v>0</v>
      </c>
      <c r="U146" s="157">
        <f t="shared" si="62"/>
        <v>0</v>
      </c>
      <c r="V146" s="157">
        <f t="shared" si="62"/>
        <v>0</v>
      </c>
      <c r="W146" s="157">
        <f t="shared" si="62"/>
        <v>0</v>
      </c>
      <c r="X146" s="157">
        <f t="shared" si="62"/>
        <v>0</v>
      </c>
      <c r="Y146" s="157">
        <f t="shared" si="62"/>
        <v>0</v>
      </c>
      <c r="Z146" s="157">
        <f t="shared" si="62"/>
        <v>0</v>
      </c>
      <c r="AA146" s="157">
        <f t="shared" ref="AA146:AJ148" si="63">+HLOOKUP(AA$3,ARMADO_RP,$B146,0)+HLOOKUP(AA$4,ARMADO_RP,$B146,0)</f>
        <v>0</v>
      </c>
      <c r="AB146" s="157">
        <f t="shared" si="63"/>
        <v>0</v>
      </c>
      <c r="AC146" s="157">
        <f t="shared" si="63"/>
        <v>0</v>
      </c>
      <c r="AD146" s="157">
        <f t="shared" si="63"/>
        <v>0</v>
      </c>
      <c r="AE146" s="157">
        <f t="shared" si="63"/>
        <v>0</v>
      </c>
      <c r="AF146" s="157">
        <f t="shared" si="63"/>
        <v>0</v>
      </c>
      <c r="AG146" s="157">
        <f t="shared" si="63"/>
        <v>0</v>
      </c>
      <c r="AH146" s="157">
        <f t="shared" si="63"/>
        <v>0</v>
      </c>
      <c r="AI146" s="157">
        <f t="shared" si="63"/>
        <v>0</v>
      </c>
      <c r="AJ146" s="157">
        <f t="shared" si="63"/>
        <v>0</v>
      </c>
    </row>
    <row r="147" spans="1:36" ht="16.5" x14ac:dyDescent="0.25">
      <c r="A147" s="157">
        <f t="shared" ref="A147:A148" si="64">+A146+0.01</f>
        <v>13.02</v>
      </c>
      <c r="B147" s="153">
        <f t="shared" si="49"/>
        <v>99</v>
      </c>
      <c r="C147" s="158" t="s">
        <v>438</v>
      </c>
      <c r="D147" s="156" t="s">
        <v>364</v>
      </c>
      <c r="E147" s="157">
        <f t="shared" si="60"/>
        <v>1</v>
      </c>
      <c r="F147" s="249"/>
      <c r="G147" s="157">
        <f t="shared" si="61"/>
        <v>0</v>
      </c>
      <c r="H147" s="157">
        <f t="shared" si="61"/>
        <v>1</v>
      </c>
      <c r="I147" s="157">
        <f t="shared" si="61"/>
        <v>0</v>
      </c>
      <c r="J147" s="157">
        <f t="shared" si="61"/>
        <v>0</v>
      </c>
      <c r="K147" s="157">
        <f t="shared" si="61"/>
        <v>0</v>
      </c>
      <c r="L147" s="157">
        <f t="shared" si="61"/>
        <v>0</v>
      </c>
      <c r="M147" s="157">
        <f t="shared" si="61"/>
        <v>0</v>
      </c>
      <c r="N147" s="157">
        <f t="shared" si="61"/>
        <v>0</v>
      </c>
      <c r="O147" s="157">
        <f t="shared" si="61"/>
        <v>0</v>
      </c>
      <c r="P147" s="157">
        <f t="shared" si="61"/>
        <v>0</v>
      </c>
      <c r="Q147" s="157">
        <f t="shared" si="62"/>
        <v>0</v>
      </c>
      <c r="R147" s="157">
        <f t="shared" si="62"/>
        <v>0</v>
      </c>
      <c r="S147" s="157">
        <f t="shared" si="62"/>
        <v>0</v>
      </c>
      <c r="T147" s="157">
        <f t="shared" si="62"/>
        <v>0</v>
      </c>
      <c r="U147" s="157">
        <f t="shared" si="62"/>
        <v>0</v>
      </c>
      <c r="V147" s="157">
        <f t="shared" si="62"/>
        <v>0</v>
      </c>
      <c r="W147" s="157">
        <f t="shared" si="62"/>
        <v>0</v>
      </c>
      <c r="X147" s="157">
        <f t="shared" si="62"/>
        <v>0</v>
      </c>
      <c r="Y147" s="157">
        <f t="shared" si="62"/>
        <v>0</v>
      </c>
      <c r="Z147" s="157">
        <f t="shared" si="62"/>
        <v>0</v>
      </c>
      <c r="AA147" s="157">
        <f t="shared" si="63"/>
        <v>0</v>
      </c>
      <c r="AB147" s="157">
        <f t="shared" si="63"/>
        <v>0</v>
      </c>
      <c r="AC147" s="157">
        <f t="shared" si="63"/>
        <v>0</v>
      </c>
      <c r="AD147" s="157">
        <f t="shared" si="63"/>
        <v>0</v>
      </c>
      <c r="AE147" s="157">
        <f t="shared" si="63"/>
        <v>0</v>
      </c>
      <c r="AF147" s="157">
        <f t="shared" si="63"/>
        <v>0</v>
      </c>
      <c r="AG147" s="157">
        <f t="shared" si="63"/>
        <v>0</v>
      </c>
      <c r="AH147" s="157">
        <f t="shared" si="63"/>
        <v>0</v>
      </c>
      <c r="AI147" s="157">
        <f t="shared" si="63"/>
        <v>0</v>
      </c>
      <c r="AJ147" s="157">
        <f t="shared" si="63"/>
        <v>0</v>
      </c>
    </row>
    <row r="148" spans="1:36" ht="16.5" x14ac:dyDescent="0.25">
      <c r="A148" s="157">
        <f t="shared" si="64"/>
        <v>13.03</v>
      </c>
      <c r="B148" s="153">
        <f t="shared" si="49"/>
        <v>100</v>
      </c>
      <c r="C148" s="158" t="s">
        <v>439</v>
      </c>
      <c r="D148" s="156" t="s">
        <v>364</v>
      </c>
      <c r="E148" s="157">
        <f t="shared" si="60"/>
        <v>1</v>
      </c>
      <c r="F148" s="249"/>
      <c r="G148" s="157">
        <f t="shared" si="61"/>
        <v>0</v>
      </c>
      <c r="H148" s="157">
        <f t="shared" si="61"/>
        <v>1</v>
      </c>
      <c r="I148" s="157">
        <f t="shared" si="61"/>
        <v>0</v>
      </c>
      <c r="J148" s="157">
        <f t="shared" si="61"/>
        <v>0</v>
      </c>
      <c r="K148" s="157">
        <f t="shared" si="61"/>
        <v>0</v>
      </c>
      <c r="L148" s="157">
        <f t="shared" si="61"/>
        <v>0</v>
      </c>
      <c r="M148" s="157">
        <f t="shared" si="61"/>
        <v>0</v>
      </c>
      <c r="N148" s="157">
        <f t="shared" si="61"/>
        <v>0</v>
      </c>
      <c r="O148" s="157">
        <f t="shared" si="61"/>
        <v>0</v>
      </c>
      <c r="P148" s="157">
        <f t="shared" si="61"/>
        <v>0</v>
      </c>
      <c r="Q148" s="157">
        <f t="shared" si="62"/>
        <v>0</v>
      </c>
      <c r="R148" s="157">
        <f t="shared" si="62"/>
        <v>0</v>
      </c>
      <c r="S148" s="157">
        <f t="shared" si="62"/>
        <v>0</v>
      </c>
      <c r="T148" s="157">
        <f t="shared" si="62"/>
        <v>0</v>
      </c>
      <c r="U148" s="157">
        <f t="shared" si="62"/>
        <v>0</v>
      </c>
      <c r="V148" s="157">
        <f t="shared" si="62"/>
        <v>0</v>
      </c>
      <c r="W148" s="157">
        <f t="shared" si="62"/>
        <v>0</v>
      </c>
      <c r="X148" s="157">
        <f t="shared" si="62"/>
        <v>0</v>
      </c>
      <c r="Y148" s="157">
        <f t="shared" si="62"/>
        <v>0</v>
      </c>
      <c r="Z148" s="157">
        <f t="shared" si="62"/>
        <v>0</v>
      </c>
      <c r="AA148" s="157">
        <f t="shared" si="63"/>
        <v>0</v>
      </c>
      <c r="AB148" s="157">
        <f t="shared" si="63"/>
        <v>0</v>
      </c>
      <c r="AC148" s="157">
        <f t="shared" si="63"/>
        <v>0</v>
      </c>
      <c r="AD148" s="157">
        <f t="shared" si="63"/>
        <v>0</v>
      </c>
      <c r="AE148" s="157">
        <f t="shared" si="63"/>
        <v>0</v>
      </c>
      <c r="AF148" s="157">
        <f t="shared" si="63"/>
        <v>0</v>
      </c>
      <c r="AG148" s="157">
        <f t="shared" si="63"/>
        <v>0</v>
      </c>
      <c r="AH148" s="157">
        <f t="shared" si="63"/>
        <v>0</v>
      </c>
      <c r="AI148" s="157">
        <f t="shared" si="63"/>
        <v>0</v>
      </c>
      <c r="AJ148" s="157">
        <f t="shared" si="63"/>
        <v>0</v>
      </c>
    </row>
    <row r="149" spans="1:36" s="188" customFormat="1" ht="16.5" x14ac:dyDescent="0.25">
      <c r="A149" s="160">
        <v>13.04</v>
      </c>
      <c r="B149" s="161">
        <f t="shared" si="49"/>
        <v>101</v>
      </c>
      <c r="C149" s="163" t="s">
        <v>648</v>
      </c>
      <c r="D149" s="195" t="s">
        <v>364</v>
      </c>
      <c r="E149" s="157">
        <f t="shared" si="60"/>
        <v>0</v>
      </c>
      <c r="F149" s="24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</row>
    <row r="150" spans="1:36" ht="16.5" x14ac:dyDescent="0.25">
      <c r="A150" s="159"/>
      <c r="B150" s="153">
        <f t="shared" si="49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49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49"/>
        <v>104</v>
      </c>
      <c r="C152" s="155" t="s">
        <v>441</v>
      </c>
      <c r="D152" s="156" t="s">
        <v>364</v>
      </c>
      <c r="E152" s="157">
        <f t="shared" ref="E152:E156" si="65">+SUM(G152:AJ152)</f>
        <v>1</v>
      </c>
      <c r="F152" s="314" t="s">
        <v>77</v>
      </c>
      <c r="G152" s="157">
        <f t="shared" ref="G152:V156" si="66">+IF($F152=G$7,HLOOKUP(G$7,ARMADO_RP,$B152,0),0)</f>
        <v>0</v>
      </c>
      <c r="H152" s="157">
        <f t="shared" si="66"/>
        <v>1</v>
      </c>
      <c r="I152" s="157">
        <f t="shared" si="66"/>
        <v>0</v>
      </c>
      <c r="J152" s="157">
        <f t="shared" si="66"/>
        <v>0</v>
      </c>
      <c r="K152" s="157">
        <f t="shared" si="66"/>
        <v>0</v>
      </c>
      <c r="L152" s="157">
        <f t="shared" si="66"/>
        <v>0</v>
      </c>
      <c r="M152" s="157">
        <f t="shared" si="66"/>
        <v>0</v>
      </c>
      <c r="N152" s="157">
        <f t="shared" si="66"/>
        <v>0</v>
      </c>
      <c r="O152" s="157">
        <f t="shared" si="66"/>
        <v>0</v>
      </c>
      <c r="P152" s="157">
        <f t="shared" si="66"/>
        <v>0</v>
      </c>
      <c r="Q152" s="157">
        <f t="shared" ref="Q152:AF156" si="67">+IF($F152=Q$7,HLOOKUP(Q$7,ARMADO_RP,$B152,0),0)</f>
        <v>0</v>
      </c>
      <c r="R152" s="157">
        <f t="shared" si="67"/>
        <v>0</v>
      </c>
      <c r="S152" s="157">
        <f t="shared" si="67"/>
        <v>0</v>
      </c>
      <c r="T152" s="157">
        <f t="shared" si="67"/>
        <v>0</v>
      </c>
      <c r="U152" s="157">
        <f t="shared" si="67"/>
        <v>0</v>
      </c>
      <c r="V152" s="157">
        <f t="shared" si="67"/>
        <v>0</v>
      </c>
      <c r="W152" s="157">
        <f t="shared" si="67"/>
        <v>0</v>
      </c>
      <c r="X152" s="157">
        <f t="shared" si="67"/>
        <v>0</v>
      </c>
      <c r="Y152" s="157">
        <f t="shared" si="67"/>
        <v>0</v>
      </c>
      <c r="Z152" s="157">
        <f t="shared" si="67"/>
        <v>0</v>
      </c>
      <c r="AA152" s="157">
        <f t="shared" ref="AA152:AJ156" si="68">+IF($F152=AA$7,HLOOKUP(AA$7,ARMADO_RP,$B152,0),0)</f>
        <v>0</v>
      </c>
      <c r="AB152" s="157">
        <f t="shared" si="68"/>
        <v>0</v>
      </c>
      <c r="AC152" s="157">
        <f t="shared" si="68"/>
        <v>0</v>
      </c>
      <c r="AD152" s="157">
        <f t="shared" si="68"/>
        <v>0</v>
      </c>
      <c r="AE152" s="157">
        <f t="shared" si="68"/>
        <v>0</v>
      </c>
      <c r="AF152" s="157">
        <f t="shared" si="68"/>
        <v>0</v>
      </c>
      <c r="AG152" s="157">
        <f t="shared" si="68"/>
        <v>0</v>
      </c>
      <c r="AH152" s="157">
        <f t="shared" si="68"/>
        <v>0</v>
      </c>
      <c r="AI152" s="157">
        <f t="shared" si="68"/>
        <v>0</v>
      </c>
      <c r="AJ152" s="157">
        <f t="shared" si="68"/>
        <v>0</v>
      </c>
    </row>
    <row r="153" spans="1:36" ht="16.5" x14ac:dyDescent="0.25">
      <c r="A153" s="157">
        <f t="shared" ref="A153:A156" si="69">+A152+0.01</f>
        <v>14.02</v>
      </c>
      <c r="B153" s="153">
        <f t="shared" si="49"/>
        <v>105</v>
      </c>
      <c r="C153" s="155" t="s">
        <v>442</v>
      </c>
      <c r="D153" s="156" t="s">
        <v>364</v>
      </c>
      <c r="E153" s="157">
        <f t="shared" si="65"/>
        <v>0</v>
      </c>
      <c r="F153" s="314" t="s">
        <v>303</v>
      </c>
      <c r="G153" s="157">
        <f t="shared" si="66"/>
        <v>0</v>
      </c>
      <c r="H153" s="157">
        <f t="shared" si="66"/>
        <v>0</v>
      </c>
      <c r="I153" s="157">
        <f t="shared" si="66"/>
        <v>0</v>
      </c>
      <c r="J153" s="157">
        <f t="shared" si="66"/>
        <v>0</v>
      </c>
      <c r="K153" s="157">
        <f t="shared" si="66"/>
        <v>0</v>
      </c>
      <c r="L153" s="157">
        <f t="shared" si="66"/>
        <v>0</v>
      </c>
      <c r="M153" s="157">
        <f t="shared" si="66"/>
        <v>0</v>
      </c>
      <c r="N153" s="157">
        <f t="shared" si="66"/>
        <v>0</v>
      </c>
      <c r="O153" s="157">
        <f t="shared" si="66"/>
        <v>0</v>
      </c>
      <c r="P153" s="157">
        <f t="shared" si="66"/>
        <v>0</v>
      </c>
      <c r="Q153" s="157">
        <f t="shared" si="67"/>
        <v>0</v>
      </c>
      <c r="R153" s="157">
        <f t="shared" si="67"/>
        <v>0</v>
      </c>
      <c r="S153" s="157">
        <f t="shared" si="67"/>
        <v>0</v>
      </c>
      <c r="T153" s="157">
        <f t="shared" si="67"/>
        <v>0</v>
      </c>
      <c r="U153" s="157">
        <f t="shared" si="67"/>
        <v>0</v>
      </c>
      <c r="V153" s="157">
        <f t="shared" si="67"/>
        <v>0</v>
      </c>
      <c r="W153" s="157">
        <f t="shared" si="67"/>
        <v>0</v>
      </c>
      <c r="X153" s="157">
        <f t="shared" si="67"/>
        <v>0</v>
      </c>
      <c r="Y153" s="157">
        <f t="shared" si="67"/>
        <v>0</v>
      </c>
      <c r="Z153" s="157">
        <f t="shared" si="67"/>
        <v>0</v>
      </c>
      <c r="AA153" s="157">
        <f t="shared" si="68"/>
        <v>0</v>
      </c>
      <c r="AB153" s="157">
        <f t="shared" si="68"/>
        <v>0</v>
      </c>
      <c r="AC153" s="157">
        <f t="shared" si="68"/>
        <v>0</v>
      </c>
      <c r="AD153" s="157">
        <f t="shared" si="68"/>
        <v>0</v>
      </c>
      <c r="AE153" s="157">
        <f t="shared" si="68"/>
        <v>0</v>
      </c>
      <c r="AF153" s="157">
        <f t="shared" si="68"/>
        <v>0</v>
      </c>
      <c r="AG153" s="157">
        <f t="shared" si="68"/>
        <v>0</v>
      </c>
      <c r="AH153" s="157">
        <f t="shared" si="68"/>
        <v>0</v>
      </c>
      <c r="AI153" s="157">
        <f t="shared" si="68"/>
        <v>0</v>
      </c>
      <c r="AJ153" s="157">
        <f t="shared" si="68"/>
        <v>0</v>
      </c>
    </row>
    <row r="154" spans="1:36" ht="16.5" x14ac:dyDescent="0.25">
      <c r="A154" s="157">
        <f t="shared" si="69"/>
        <v>14.03</v>
      </c>
      <c r="B154" s="153">
        <f t="shared" si="49"/>
        <v>106</v>
      </c>
      <c r="C154" s="155" t="s">
        <v>443</v>
      </c>
      <c r="D154" s="156" t="s">
        <v>364</v>
      </c>
      <c r="E154" s="157">
        <f t="shared" si="65"/>
        <v>0</v>
      </c>
      <c r="F154" s="314" t="s">
        <v>297</v>
      </c>
      <c r="G154" s="157">
        <f t="shared" si="66"/>
        <v>0</v>
      </c>
      <c r="H154" s="157">
        <f t="shared" si="66"/>
        <v>0</v>
      </c>
      <c r="I154" s="157">
        <f t="shared" si="66"/>
        <v>0</v>
      </c>
      <c r="J154" s="157">
        <f t="shared" si="66"/>
        <v>0</v>
      </c>
      <c r="K154" s="157">
        <f t="shared" si="66"/>
        <v>0</v>
      </c>
      <c r="L154" s="157">
        <f t="shared" si="66"/>
        <v>0</v>
      </c>
      <c r="M154" s="157">
        <f t="shared" si="66"/>
        <v>0</v>
      </c>
      <c r="N154" s="157">
        <f t="shared" si="66"/>
        <v>0</v>
      </c>
      <c r="O154" s="157">
        <f t="shared" si="66"/>
        <v>0</v>
      </c>
      <c r="P154" s="157">
        <f t="shared" si="66"/>
        <v>0</v>
      </c>
      <c r="Q154" s="157">
        <f t="shared" si="67"/>
        <v>0</v>
      </c>
      <c r="R154" s="157">
        <f t="shared" si="67"/>
        <v>0</v>
      </c>
      <c r="S154" s="157">
        <f t="shared" si="67"/>
        <v>0</v>
      </c>
      <c r="T154" s="157">
        <f t="shared" si="67"/>
        <v>0</v>
      </c>
      <c r="U154" s="157">
        <f t="shared" si="67"/>
        <v>0</v>
      </c>
      <c r="V154" s="157">
        <f t="shared" si="67"/>
        <v>0</v>
      </c>
      <c r="W154" s="157">
        <f t="shared" si="67"/>
        <v>0</v>
      </c>
      <c r="X154" s="157">
        <f t="shared" si="67"/>
        <v>0</v>
      </c>
      <c r="Y154" s="157">
        <f t="shared" si="67"/>
        <v>0</v>
      </c>
      <c r="Z154" s="157">
        <f t="shared" si="67"/>
        <v>0</v>
      </c>
      <c r="AA154" s="157">
        <f t="shared" si="68"/>
        <v>0</v>
      </c>
      <c r="AB154" s="157">
        <f t="shared" si="68"/>
        <v>0</v>
      </c>
      <c r="AC154" s="157">
        <f t="shared" si="68"/>
        <v>0</v>
      </c>
      <c r="AD154" s="157">
        <f t="shared" si="68"/>
        <v>0</v>
      </c>
      <c r="AE154" s="157">
        <f t="shared" si="68"/>
        <v>0</v>
      </c>
      <c r="AF154" s="157">
        <f t="shared" si="68"/>
        <v>0</v>
      </c>
      <c r="AG154" s="157">
        <f t="shared" si="68"/>
        <v>0</v>
      </c>
      <c r="AH154" s="157">
        <f t="shared" si="68"/>
        <v>0</v>
      </c>
      <c r="AI154" s="157">
        <f t="shared" si="68"/>
        <v>0</v>
      </c>
      <c r="AJ154" s="157">
        <f t="shared" si="68"/>
        <v>0</v>
      </c>
    </row>
    <row r="155" spans="1:36" s="188" customFormat="1" ht="16.5" x14ac:dyDescent="0.25">
      <c r="A155" s="160">
        <f t="shared" si="69"/>
        <v>14.04</v>
      </c>
      <c r="B155" s="161">
        <f t="shared" si="49"/>
        <v>107</v>
      </c>
      <c r="C155" s="163" t="s">
        <v>533</v>
      </c>
      <c r="D155" s="164" t="s">
        <v>364</v>
      </c>
      <c r="E155" s="160">
        <f t="shared" si="65"/>
        <v>0</v>
      </c>
      <c r="F155" s="314" t="s">
        <v>218</v>
      </c>
      <c r="G155" s="160">
        <f t="shared" si="66"/>
        <v>0</v>
      </c>
      <c r="H155" s="160">
        <f t="shared" si="66"/>
        <v>0</v>
      </c>
      <c r="I155" s="160">
        <f t="shared" si="66"/>
        <v>0</v>
      </c>
      <c r="J155" s="160">
        <f t="shared" si="66"/>
        <v>0</v>
      </c>
      <c r="K155" s="160">
        <f t="shared" si="66"/>
        <v>0</v>
      </c>
      <c r="L155" s="160">
        <f t="shared" si="66"/>
        <v>0</v>
      </c>
      <c r="M155" s="160">
        <f t="shared" si="66"/>
        <v>0</v>
      </c>
      <c r="N155" s="160">
        <f t="shared" si="66"/>
        <v>0</v>
      </c>
      <c r="O155" s="160">
        <f t="shared" si="66"/>
        <v>0</v>
      </c>
      <c r="P155" s="160">
        <f t="shared" si="66"/>
        <v>0</v>
      </c>
      <c r="Q155" s="160">
        <f t="shared" si="67"/>
        <v>0</v>
      </c>
      <c r="R155" s="160">
        <f t="shared" si="67"/>
        <v>0</v>
      </c>
      <c r="S155" s="160">
        <f t="shared" si="67"/>
        <v>0</v>
      </c>
      <c r="T155" s="160">
        <f t="shared" si="67"/>
        <v>0</v>
      </c>
      <c r="U155" s="160">
        <f t="shared" si="67"/>
        <v>0</v>
      </c>
      <c r="V155" s="160">
        <f t="shared" si="67"/>
        <v>0</v>
      </c>
      <c r="W155" s="160">
        <f t="shared" si="67"/>
        <v>0</v>
      </c>
      <c r="X155" s="160">
        <f t="shared" si="67"/>
        <v>0</v>
      </c>
      <c r="Y155" s="160">
        <f t="shared" si="67"/>
        <v>0</v>
      </c>
      <c r="Z155" s="160">
        <f t="shared" si="67"/>
        <v>0</v>
      </c>
      <c r="AA155" s="160">
        <f t="shared" si="68"/>
        <v>0</v>
      </c>
      <c r="AB155" s="160">
        <f t="shared" si="68"/>
        <v>0</v>
      </c>
      <c r="AC155" s="160">
        <f t="shared" si="68"/>
        <v>0</v>
      </c>
      <c r="AD155" s="160">
        <f t="shared" si="68"/>
        <v>0</v>
      </c>
      <c r="AE155" s="160">
        <f t="shared" si="68"/>
        <v>0</v>
      </c>
      <c r="AF155" s="160">
        <f t="shared" si="68"/>
        <v>0</v>
      </c>
      <c r="AG155" s="160">
        <f t="shared" si="68"/>
        <v>0</v>
      </c>
      <c r="AH155" s="160">
        <f t="shared" si="68"/>
        <v>0</v>
      </c>
      <c r="AI155" s="160">
        <f t="shared" si="68"/>
        <v>0</v>
      </c>
      <c r="AJ155" s="160">
        <f t="shared" si="68"/>
        <v>0</v>
      </c>
    </row>
    <row r="156" spans="1:36" s="188" customFormat="1" ht="16.5" x14ac:dyDescent="0.25">
      <c r="A156" s="160">
        <f t="shared" si="69"/>
        <v>14.049999999999999</v>
      </c>
      <c r="B156" s="161">
        <f t="shared" si="49"/>
        <v>108</v>
      </c>
      <c r="C156" s="163" t="s">
        <v>534</v>
      </c>
      <c r="D156" s="164" t="s">
        <v>364</v>
      </c>
      <c r="E156" s="160">
        <f t="shared" si="65"/>
        <v>0</v>
      </c>
      <c r="F156" s="314" t="s">
        <v>259</v>
      </c>
      <c r="G156" s="160">
        <f t="shared" si="66"/>
        <v>0</v>
      </c>
      <c r="H156" s="160">
        <f t="shared" si="66"/>
        <v>0</v>
      </c>
      <c r="I156" s="160">
        <f t="shared" si="66"/>
        <v>0</v>
      </c>
      <c r="J156" s="160">
        <f t="shared" si="66"/>
        <v>0</v>
      </c>
      <c r="K156" s="160">
        <f t="shared" si="66"/>
        <v>0</v>
      </c>
      <c r="L156" s="160">
        <f t="shared" si="66"/>
        <v>0</v>
      </c>
      <c r="M156" s="160">
        <f t="shared" si="66"/>
        <v>0</v>
      </c>
      <c r="N156" s="160">
        <f t="shared" si="66"/>
        <v>0</v>
      </c>
      <c r="O156" s="160">
        <f t="shared" si="66"/>
        <v>0</v>
      </c>
      <c r="P156" s="160">
        <f t="shared" si="66"/>
        <v>0</v>
      </c>
      <c r="Q156" s="160">
        <f t="shared" si="66"/>
        <v>0</v>
      </c>
      <c r="R156" s="160">
        <f t="shared" si="66"/>
        <v>0</v>
      </c>
      <c r="S156" s="160">
        <f t="shared" si="66"/>
        <v>0</v>
      </c>
      <c r="T156" s="160">
        <f t="shared" si="66"/>
        <v>0</v>
      </c>
      <c r="U156" s="160">
        <f t="shared" si="66"/>
        <v>0</v>
      </c>
      <c r="V156" s="160">
        <f t="shared" si="66"/>
        <v>0</v>
      </c>
      <c r="W156" s="160">
        <f t="shared" si="67"/>
        <v>0</v>
      </c>
      <c r="X156" s="160">
        <f t="shared" si="67"/>
        <v>0</v>
      </c>
      <c r="Y156" s="160">
        <f t="shared" si="67"/>
        <v>0</v>
      </c>
      <c r="Z156" s="160">
        <f t="shared" si="67"/>
        <v>0</v>
      </c>
      <c r="AA156" s="160">
        <f t="shared" si="67"/>
        <v>0</v>
      </c>
      <c r="AB156" s="160">
        <f t="shared" si="67"/>
        <v>0</v>
      </c>
      <c r="AC156" s="160">
        <f t="shared" si="67"/>
        <v>0</v>
      </c>
      <c r="AD156" s="160">
        <f t="shared" si="67"/>
        <v>0</v>
      </c>
      <c r="AE156" s="160">
        <f t="shared" si="67"/>
        <v>0</v>
      </c>
      <c r="AF156" s="160">
        <f t="shared" si="67"/>
        <v>0</v>
      </c>
      <c r="AG156" s="160">
        <f t="shared" si="68"/>
        <v>0</v>
      </c>
      <c r="AH156" s="160">
        <f t="shared" si="68"/>
        <v>0</v>
      </c>
      <c r="AI156" s="160">
        <f t="shared" si="68"/>
        <v>0</v>
      </c>
      <c r="AJ156" s="160">
        <f t="shared" si="68"/>
        <v>0</v>
      </c>
    </row>
    <row r="157" spans="1:36" ht="16.5" x14ac:dyDescent="0.25">
      <c r="A157" s="159"/>
      <c r="B157" s="153">
        <f t="shared" si="49"/>
        <v>109</v>
      </c>
      <c r="C157" s="155"/>
      <c r="D157" s="156"/>
      <c r="E157" s="156"/>
      <c r="F157" s="314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</row>
    <row r="158" spans="1:36" ht="16.5" x14ac:dyDescent="0.25">
      <c r="A158" s="166">
        <f>1+A151</f>
        <v>15</v>
      </c>
      <c r="B158" s="167">
        <f t="shared" si="49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67">
        <f t="shared" si="49"/>
        <v>111</v>
      </c>
      <c r="C159" s="169" t="s">
        <v>445</v>
      </c>
      <c r="D159" s="170" t="s">
        <v>364</v>
      </c>
      <c r="E159" s="157">
        <f t="shared" ref="E159:E161" si="70">+SUM(G159:AJ159)</f>
        <v>1</v>
      </c>
      <c r="F159" s="314">
        <v>5</v>
      </c>
      <c r="G159" s="171">
        <f t="shared" ref="G159:P161" si="71">+HLOOKUP(G$7,ARMADO_RP,$B159,0)</f>
        <v>0</v>
      </c>
      <c r="H159" s="171">
        <f t="shared" si="71"/>
        <v>1</v>
      </c>
      <c r="I159" s="171">
        <f t="shared" si="71"/>
        <v>0</v>
      </c>
      <c r="J159" s="171">
        <f t="shared" si="71"/>
        <v>0</v>
      </c>
      <c r="K159" s="171">
        <f t="shared" si="71"/>
        <v>0</v>
      </c>
      <c r="L159" s="171">
        <f t="shared" si="71"/>
        <v>0</v>
      </c>
      <c r="M159" s="171">
        <f t="shared" si="71"/>
        <v>0</v>
      </c>
      <c r="N159" s="171">
        <f t="shared" si="71"/>
        <v>0</v>
      </c>
      <c r="O159" s="171">
        <f t="shared" si="71"/>
        <v>0</v>
      </c>
      <c r="P159" s="171">
        <f t="shared" si="71"/>
        <v>0</v>
      </c>
      <c r="Q159" s="171">
        <f t="shared" ref="Q159:Z161" si="72">+HLOOKUP(Q$7,ARMADO_RP,$B159,0)</f>
        <v>0</v>
      </c>
      <c r="R159" s="171">
        <f t="shared" si="72"/>
        <v>0</v>
      </c>
      <c r="S159" s="171">
        <f t="shared" si="72"/>
        <v>0</v>
      </c>
      <c r="T159" s="171">
        <f t="shared" si="72"/>
        <v>0</v>
      </c>
      <c r="U159" s="171">
        <f t="shared" si="72"/>
        <v>0</v>
      </c>
      <c r="V159" s="171">
        <f t="shared" si="72"/>
        <v>0</v>
      </c>
      <c r="W159" s="171">
        <f t="shared" si="72"/>
        <v>0</v>
      </c>
      <c r="X159" s="171">
        <f t="shared" si="72"/>
        <v>0</v>
      </c>
      <c r="Y159" s="171">
        <f t="shared" si="72"/>
        <v>0</v>
      </c>
      <c r="Z159" s="171">
        <f t="shared" si="72"/>
        <v>0</v>
      </c>
      <c r="AA159" s="171">
        <f t="shared" ref="AA159:AJ161" si="73">+HLOOKUP(AA$7,ARMADO_RP,$B159,0)</f>
        <v>0</v>
      </c>
      <c r="AB159" s="171">
        <f t="shared" si="73"/>
        <v>0</v>
      </c>
      <c r="AC159" s="171">
        <f t="shared" si="73"/>
        <v>0</v>
      </c>
      <c r="AD159" s="171">
        <f t="shared" si="73"/>
        <v>0</v>
      </c>
      <c r="AE159" s="171">
        <f t="shared" si="73"/>
        <v>0</v>
      </c>
      <c r="AF159" s="171">
        <f t="shared" si="73"/>
        <v>0</v>
      </c>
      <c r="AG159" s="171">
        <f t="shared" si="73"/>
        <v>0</v>
      </c>
      <c r="AH159" s="171">
        <f t="shared" si="73"/>
        <v>0</v>
      </c>
      <c r="AI159" s="171">
        <f t="shared" si="73"/>
        <v>0</v>
      </c>
      <c r="AJ159" s="171">
        <f t="shared" si="73"/>
        <v>0</v>
      </c>
    </row>
    <row r="160" spans="1:36" ht="16.5" x14ac:dyDescent="0.25">
      <c r="A160" s="171">
        <f t="shared" ref="A160:A161" si="74">0.01+A159</f>
        <v>15.02</v>
      </c>
      <c r="B160" s="167">
        <f t="shared" si="49"/>
        <v>112</v>
      </c>
      <c r="C160" s="169" t="s">
        <v>446</v>
      </c>
      <c r="D160" s="170" t="s">
        <v>364</v>
      </c>
      <c r="E160" s="157">
        <f t="shared" si="70"/>
        <v>0</v>
      </c>
      <c r="F160" s="314">
        <v>10</v>
      </c>
      <c r="G160" s="171">
        <f t="shared" si="71"/>
        <v>0</v>
      </c>
      <c r="H160" s="171">
        <f t="shared" si="71"/>
        <v>0</v>
      </c>
      <c r="I160" s="171">
        <f t="shared" si="71"/>
        <v>0</v>
      </c>
      <c r="J160" s="171">
        <f t="shared" si="71"/>
        <v>0</v>
      </c>
      <c r="K160" s="171">
        <f t="shared" si="71"/>
        <v>0</v>
      </c>
      <c r="L160" s="171">
        <f t="shared" si="71"/>
        <v>0</v>
      </c>
      <c r="M160" s="171">
        <f t="shared" si="71"/>
        <v>0</v>
      </c>
      <c r="N160" s="171">
        <f t="shared" si="71"/>
        <v>0</v>
      </c>
      <c r="O160" s="171">
        <f t="shared" si="71"/>
        <v>0</v>
      </c>
      <c r="P160" s="171">
        <f t="shared" si="71"/>
        <v>0</v>
      </c>
      <c r="Q160" s="171">
        <f t="shared" si="72"/>
        <v>0</v>
      </c>
      <c r="R160" s="171">
        <f t="shared" si="72"/>
        <v>0</v>
      </c>
      <c r="S160" s="171">
        <f t="shared" si="72"/>
        <v>0</v>
      </c>
      <c r="T160" s="171">
        <f t="shared" si="72"/>
        <v>0</v>
      </c>
      <c r="U160" s="171">
        <f t="shared" si="72"/>
        <v>0</v>
      </c>
      <c r="V160" s="171">
        <f t="shared" si="72"/>
        <v>0</v>
      </c>
      <c r="W160" s="171">
        <f t="shared" si="72"/>
        <v>0</v>
      </c>
      <c r="X160" s="171">
        <f t="shared" si="72"/>
        <v>0</v>
      </c>
      <c r="Y160" s="171">
        <f t="shared" si="72"/>
        <v>0</v>
      </c>
      <c r="Z160" s="171">
        <f t="shared" si="72"/>
        <v>0</v>
      </c>
      <c r="AA160" s="171">
        <f t="shared" si="73"/>
        <v>0</v>
      </c>
      <c r="AB160" s="171">
        <f t="shared" si="73"/>
        <v>0</v>
      </c>
      <c r="AC160" s="171">
        <f t="shared" si="73"/>
        <v>0</v>
      </c>
      <c r="AD160" s="171">
        <f t="shared" si="73"/>
        <v>0</v>
      </c>
      <c r="AE160" s="171">
        <f t="shared" si="73"/>
        <v>0</v>
      </c>
      <c r="AF160" s="171">
        <f t="shared" si="73"/>
        <v>0</v>
      </c>
      <c r="AG160" s="171">
        <f t="shared" si="73"/>
        <v>0</v>
      </c>
      <c r="AH160" s="171">
        <f t="shared" si="73"/>
        <v>0</v>
      </c>
      <c r="AI160" s="171">
        <f t="shared" si="73"/>
        <v>0</v>
      </c>
      <c r="AJ160" s="171">
        <f t="shared" si="73"/>
        <v>0</v>
      </c>
    </row>
    <row r="161" spans="1:36" s="188" customFormat="1" ht="16.5" x14ac:dyDescent="0.25">
      <c r="A161" s="191">
        <f t="shared" si="74"/>
        <v>15.03</v>
      </c>
      <c r="B161" s="192">
        <f t="shared" si="49"/>
        <v>113</v>
      </c>
      <c r="C161" s="193" t="s">
        <v>535</v>
      </c>
      <c r="D161" s="194" t="s">
        <v>364</v>
      </c>
      <c r="E161" s="160">
        <f t="shared" si="70"/>
        <v>0</v>
      </c>
      <c r="F161" s="314">
        <v>37.5</v>
      </c>
      <c r="G161" s="191">
        <f t="shared" si="71"/>
        <v>0</v>
      </c>
      <c r="H161" s="191">
        <f t="shared" si="71"/>
        <v>0</v>
      </c>
      <c r="I161" s="191">
        <f t="shared" si="71"/>
        <v>0</v>
      </c>
      <c r="J161" s="191">
        <f t="shared" si="71"/>
        <v>0</v>
      </c>
      <c r="K161" s="191">
        <f t="shared" si="71"/>
        <v>0</v>
      </c>
      <c r="L161" s="191">
        <f t="shared" si="71"/>
        <v>0</v>
      </c>
      <c r="M161" s="191">
        <f t="shared" si="71"/>
        <v>0</v>
      </c>
      <c r="N161" s="191">
        <f t="shared" si="71"/>
        <v>0</v>
      </c>
      <c r="O161" s="191">
        <f t="shared" si="71"/>
        <v>0</v>
      </c>
      <c r="P161" s="191">
        <f t="shared" si="71"/>
        <v>0</v>
      </c>
      <c r="Q161" s="191">
        <f t="shared" si="72"/>
        <v>0</v>
      </c>
      <c r="R161" s="191">
        <f t="shared" si="72"/>
        <v>0</v>
      </c>
      <c r="S161" s="191">
        <f t="shared" si="72"/>
        <v>0</v>
      </c>
      <c r="T161" s="191">
        <f t="shared" si="72"/>
        <v>0</v>
      </c>
      <c r="U161" s="191">
        <f t="shared" si="72"/>
        <v>0</v>
      </c>
      <c r="V161" s="191">
        <f t="shared" si="72"/>
        <v>0</v>
      </c>
      <c r="W161" s="191">
        <f t="shared" si="72"/>
        <v>0</v>
      </c>
      <c r="X161" s="191">
        <f t="shared" si="72"/>
        <v>0</v>
      </c>
      <c r="Y161" s="191">
        <f t="shared" si="72"/>
        <v>0</v>
      </c>
      <c r="Z161" s="191">
        <f t="shared" si="72"/>
        <v>0</v>
      </c>
      <c r="AA161" s="191">
        <f t="shared" si="73"/>
        <v>0</v>
      </c>
      <c r="AB161" s="191">
        <f t="shared" si="73"/>
        <v>0</v>
      </c>
      <c r="AC161" s="191">
        <f t="shared" si="73"/>
        <v>0</v>
      </c>
      <c r="AD161" s="191">
        <f t="shared" si="73"/>
        <v>0</v>
      </c>
      <c r="AE161" s="191">
        <f t="shared" si="73"/>
        <v>0</v>
      </c>
      <c r="AF161" s="191">
        <f t="shared" si="73"/>
        <v>0</v>
      </c>
      <c r="AG161" s="191">
        <f t="shared" si="73"/>
        <v>0</v>
      </c>
      <c r="AH161" s="191">
        <f t="shared" si="73"/>
        <v>0</v>
      </c>
      <c r="AI161" s="191">
        <f t="shared" si="73"/>
        <v>0</v>
      </c>
      <c r="AJ161" s="191">
        <f t="shared" si="73"/>
        <v>0</v>
      </c>
    </row>
    <row r="162" spans="1:36" ht="16.5" x14ac:dyDescent="0.25">
      <c r="A162" s="159"/>
      <c r="B162" s="167">
        <f t="shared" si="49"/>
        <v>114</v>
      </c>
      <c r="C162" s="155"/>
      <c r="D162" s="156"/>
      <c r="E162" s="156"/>
      <c r="F162" s="314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</row>
    <row r="163" spans="1:36" ht="16.5" x14ac:dyDescent="0.25">
      <c r="A163" s="166">
        <f>A158+1</f>
        <v>16</v>
      </c>
      <c r="B163" s="167">
        <f t="shared" si="49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5">+A163+0.01</f>
        <v>16.010000000000002</v>
      </c>
      <c r="B164" s="167">
        <f t="shared" si="49"/>
        <v>116</v>
      </c>
      <c r="C164" s="169" t="s">
        <v>448</v>
      </c>
      <c r="D164" s="170" t="s">
        <v>146</v>
      </c>
      <c r="E164" s="157">
        <f t="shared" ref="E164:E166" si="76">+SUM(G164:AJ164)</f>
        <v>5</v>
      </c>
      <c r="F164" s="314"/>
      <c r="G164" s="171">
        <f t="shared" ref="G164:P166" si="77">+HLOOKUP(G$7,ARMADO_RP,$B164,0)</f>
        <v>0</v>
      </c>
      <c r="H164" s="171">
        <f t="shared" si="77"/>
        <v>5</v>
      </c>
      <c r="I164" s="171">
        <f t="shared" si="77"/>
        <v>0</v>
      </c>
      <c r="J164" s="171">
        <f t="shared" si="77"/>
        <v>0</v>
      </c>
      <c r="K164" s="171">
        <f t="shared" si="77"/>
        <v>0</v>
      </c>
      <c r="L164" s="171">
        <f t="shared" si="77"/>
        <v>0</v>
      </c>
      <c r="M164" s="171">
        <f t="shared" si="77"/>
        <v>0</v>
      </c>
      <c r="N164" s="171">
        <f t="shared" si="77"/>
        <v>0</v>
      </c>
      <c r="O164" s="171">
        <f t="shared" si="77"/>
        <v>0</v>
      </c>
      <c r="P164" s="171">
        <f t="shared" si="77"/>
        <v>0</v>
      </c>
      <c r="Q164" s="171">
        <f t="shared" ref="Q164:Z166" si="78">+HLOOKUP(Q$7,ARMADO_RP,$B164,0)</f>
        <v>0</v>
      </c>
      <c r="R164" s="171">
        <f t="shared" si="78"/>
        <v>0</v>
      </c>
      <c r="S164" s="171">
        <f t="shared" si="78"/>
        <v>0</v>
      </c>
      <c r="T164" s="171">
        <f t="shared" si="78"/>
        <v>0</v>
      </c>
      <c r="U164" s="171">
        <f t="shared" si="78"/>
        <v>0</v>
      </c>
      <c r="V164" s="171">
        <f t="shared" si="78"/>
        <v>0</v>
      </c>
      <c r="W164" s="171">
        <f t="shared" si="78"/>
        <v>0</v>
      </c>
      <c r="X164" s="171">
        <f t="shared" si="78"/>
        <v>0</v>
      </c>
      <c r="Y164" s="171">
        <f t="shared" si="78"/>
        <v>0</v>
      </c>
      <c r="Z164" s="171">
        <f t="shared" si="78"/>
        <v>0</v>
      </c>
      <c r="AA164" s="171">
        <f t="shared" ref="AA164:AJ166" si="79">+HLOOKUP(AA$7,ARMADO_RP,$B164,0)</f>
        <v>0</v>
      </c>
      <c r="AB164" s="171">
        <f t="shared" si="79"/>
        <v>0</v>
      </c>
      <c r="AC164" s="171">
        <f t="shared" si="79"/>
        <v>0</v>
      </c>
      <c r="AD164" s="171">
        <f t="shared" si="79"/>
        <v>0</v>
      </c>
      <c r="AE164" s="171">
        <f t="shared" si="79"/>
        <v>0</v>
      </c>
      <c r="AF164" s="171">
        <f t="shared" si="79"/>
        <v>0</v>
      </c>
      <c r="AG164" s="171">
        <f t="shared" si="79"/>
        <v>0</v>
      </c>
      <c r="AH164" s="171">
        <f t="shared" si="79"/>
        <v>0</v>
      </c>
      <c r="AI164" s="171">
        <f t="shared" si="79"/>
        <v>0</v>
      </c>
      <c r="AJ164" s="171">
        <f t="shared" si="79"/>
        <v>0</v>
      </c>
    </row>
    <row r="165" spans="1:36" ht="16.5" x14ac:dyDescent="0.25">
      <c r="A165" s="157">
        <f t="shared" si="75"/>
        <v>16.020000000000003</v>
      </c>
      <c r="B165" s="167">
        <f t="shared" si="49"/>
        <v>117</v>
      </c>
      <c r="C165" s="169" t="s">
        <v>449</v>
      </c>
      <c r="D165" s="170" t="s">
        <v>146</v>
      </c>
      <c r="E165" s="157">
        <f t="shared" si="76"/>
        <v>10</v>
      </c>
      <c r="F165" s="251"/>
      <c r="G165" s="171">
        <f t="shared" si="77"/>
        <v>0</v>
      </c>
      <c r="H165" s="171">
        <f t="shared" si="77"/>
        <v>10</v>
      </c>
      <c r="I165" s="171">
        <f t="shared" si="77"/>
        <v>0</v>
      </c>
      <c r="J165" s="171">
        <f t="shared" si="77"/>
        <v>0</v>
      </c>
      <c r="K165" s="171">
        <f t="shared" si="77"/>
        <v>0</v>
      </c>
      <c r="L165" s="171">
        <f t="shared" si="77"/>
        <v>0</v>
      </c>
      <c r="M165" s="171">
        <f t="shared" si="77"/>
        <v>0</v>
      </c>
      <c r="N165" s="171">
        <f t="shared" si="77"/>
        <v>0</v>
      </c>
      <c r="O165" s="171">
        <f t="shared" si="77"/>
        <v>0</v>
      </c>
      <c r="P165" s="171">
        <f t="shared" si="77"/>
        <v>0</v>
      </c>
      <c r="Q165" s="171">
        <f t="shared" si="78"/>
        <v>0</v>
      </c>
      <c r="R165" s="171">
        <f t="shared" si="78"/>
        <v>0</v>
      </c>
      <c r="S165" s="171">
        <f t="shared" si="78"/>
        <v>0</v>
      </c>
      <c r="T165" s="171">
        <f t="shared" si="78"/>
        <v>0</v>
      </c>
      <c r="U165" s="171">
        <f t="shared" si="78"/>
        <v>0</v>
      </c>
      <c r="V165" s="171">
        <f t="shared" si="78"/>
        <v>0</v>
      </c>
      <c r="W165" s="171">
        <f t="shared" si="78"/>
        <v>0</v>
      </c>
      <c r="X165" s="171">
        <f t="shared" si="78"/>
        <v>0</v>
      </c>
      <c r="Y165" s="171">
        <f t="shared" si="78"/>
        <v>0</v>
      </c>
      <c r="Z165" s="171">
        <f t="shared" si="78"/>
        <v>0</v>
      </c>
      <c r="AA165" s="171">
        <f t="shared" si="79"/>
        <v>0</v>
      </c>
      <c r="AB165" s="171">
        <f t="shared" si="79"/>
        <v>0</v>
      </c>
      <c r="AC165" s="171">
        <f t="shared" si="79"/>
        <v>0</v>
      </c>
      <c r="AD165" s="171">
        <f t="shared" si="79"/>
        <v>0</v>
      </c>
      <c r="AE165" s="171">
        <f t="shared" si="79"/>
        <v>0</v>
      </c>
      <c r="AF165" s="171">
        <f t="shared" si="79"/>
        <v>0</v>
      </c>
      <c r="AG165" s="171">
        <f t="shared" si="79"/>
        <v>0</v>
      </c>
      <c r="AH165" s="171">
        <f t="shared" si="79"/>
        <v>0</v>
      </c>
      <c r="AI165" s="171">
        <f t="shared" si="79"/>
        <v>0</v>
      </c>
      <c r="AJ165" s="171">
        <f t="shared" si="79"/>
        <v>0</v>
      </c>
    </row>
    <row r="166" spans="1:36" s="188" customFormat="1" ht="16.5" x14ac:dyDescent="0.25">
      <c r="A166" s="160">
        <f t="shared" si="75"/>
        <v>16.030000000000005</v>
      </c>
      <c r="B166" s="192">
        <f t="shared" si="49"/>
        <v>118</v>
      </c>
      <c r="C166" s="163" t="s">
        <v>632</v>
      </c>
      <c r="D166" s="194" t="s">
        <v>146</v>
      </c>
      <c r="E166" s="157">
        <f t="shared" si="76"/>
        <v>0</v>
      </c>
      <c r="F166" s="315"/>
      <c r="G166" s="171">
        <f t="shared" si="77"/>
        <v>0</v>
      </c>
      <c r="H166" s="171">
        <f t="shared" si="77"/>
        <v>0</v>
      </c>
      <c r="I166" s="171">
        <f t="shared" si="77"/>
        <v>0</v>
      </c>
      <c r="J166" s="171">
        <f t="shared" si="77"/>
        <v>0</v>
      </c>
      <c r="K166" s="171">
        <f t="shared" si="77"/>
        <v>0</v>
      </c>
      <c r="L166" s="171">
        <f t="shared" si="77"/>
        <v>0</v>
      </c>
      <c r="M166" s="171">
        <f t="shared" si="77"/>
        <v>0</v>
      </c>
      <c r="N166" s="171">
        <f t="shared" si="77"/>
        <v>0</v>
      </c>
      <c r="O166" s="171">
        <f t="shared" si="77"/>
        <v>0</v>
      </c>
      <c r="P166" s="171">
        <f t="shared" si="77"/>
        <v>0</v>
      </c>
      <c r="Q166" s="171">
        <f t="shared" si="78"/>
        <v>0</v>
      </c>
      <c r="R166" s="171">
        <f t="shared" si="78"/>
        <v>0</v>
      </c>
      <c r="S166" s="171">
        <f t="shared" si="78"/>
        <v>0</v>
      </c>
      <c r="T166" s="171">
        <f t="shared" si="78"/>
        <v>0</v>
      </c>
      <c r="U166" s="171">
        <f t="shared" si="78"/>
        <v>0</v>
      </c>
      <c r="V166" s="171">
        <f t="shared" si="78"/>
        <v>0</v>
      </c>
      <c r="W166" s="171">
        <f t="shared" si="78"/>
        <v>0</v>
      </c>
      <c r="X166" s="171">
        <f t="shared" si="78"/>
        <v>0</v>
      </c>
      <c r="Y166" s="171">
        <f t="shared" si="78"/>
        <v>0</v>
      </c>
      <c r="Z166" s="171">
        <f t="shared" si="78"/>
        <v>0</v>
      </c>
      <c r="AA166" s="171">
        <f t="shared" si="79"/>
        <v>0</v>
      </c>
      <c r="AB166" s="171">
        <f t="shared" si="79"/>
        <v>0</v>
      </c>
      <c r="AC166" s="171">
        <f t="shared" si="79"/>
        <v>0</v>
      </c>
      <c r="AD166" s="171">
        <f t="shared" si="79"/>
        <v>0</v>
      </c>
      <c r="AE166" s="171">
        <f t="shared" si="79"/>
        <v>0</v>
      </c>
      <c r="AF166" s="171">
        <f t="shared" si="79"/>
        <v>0</v>
      </c>
      <c r="AG166" s="171">
        <f t="shared" si="79"/>
        <v>0</v>
      </c>
      <c r="AH166" s="171">
        <f t="shared" si="79"/>
        <v>0</v>
      </c>
      <c r="AI166" s="171">
        <f t="shared" si="79"/>
        <v>0</v>
      </c>
      <c r="AJ166" s="171">
        <f t="shared" si="79"/>
        <v>0</v>
      </c>
    </row>
    <row r="167" spans="1:36" ht="16.5" x14ac:dyDescent="0.25">
      <c r="A167" s="172"/>
      <c r="B167" s="167">
        <f t="shared" si="49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49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49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49"/>
        <v>122</v>
      </c>
      <c r="C170" s="162" t="s">
        <v>451</v>
      </c>
      <c r="D170" s="164" t="s">
        <v>452</v>
      </c>
      <c r="E170" s="157">
        <f>+ROUNDUP(SUM(G170:AJ170),0)</f>
        <v>1</v>
      </c>
      <c r="F170" s="249"/>
      <c r="G170" s="157">
        <f>+IF(G$2&lt;&gt;0,1/COUNTA(G$2:M$2),0)</f>
        <v>0.14285714285714285</v>
      </c>
      <c r="H170" s="157">
        <f t="shared" ref="H170:AJ170" si="80">+IF(H$2&lt;&gt;0,1/COUNTA(H$2:N$2),0)</f>
        <v>0.14285714285714285</v>
      </c>
      <c r="I170" s="157">
        <f t="shared" si="80"/>
        <v>0</v>
      </c>
      <c r="J170" s="157">
        <f t="shared" si="80"/>
        <v>0</v>
      </c>
      <c r="K170" s="157">
        <f t="shared" si="80"/>
        <v>0</v>
      </c>
      <c r="L170" s="157">
        <f t="shared" si="80"/>
        <v>0</v>
      </c>
      <c r="M170" s="157">
        <f t="shared" si="80"/>
        <v>0</v>
      </c>
      <c r="N170" s="157">
        <f t="shared" si="80"/>
        <v>0</v>
      </c>
      <c r="O170" s="157">
        <f t="shared" si="80"/>
        <v>0</v>
      </c>
      <c r="P170" s="157">
        <f t="shared" si="80"/>
        <v>0</v>
      </c>
      <c r="Q170" s="157">
        <f t="shared" si="80"/>
        <v>0</v>
      </c>
      <c r="R170" s="157">
        <f t="shared" si="80"/>
        <v>0</v>
      </c>
      <c r="S170" s="157">
        <f t="shared" si="80"/>
        <v>0</v>
      </c>
      <c r="T170" s="157">
        <f t="shared" si="80"/>
        <v>0</v>
      </c>
      <c r="U170" s="157">
        <f t="shared" si="80"/>
        <v>0</v>
      </c>
      <c r="V170" s="157">
        <f t="shared" si="80"/>
        <v>0</v>
      </c>
      <c r="W170" s="157">
        <f t="shared" si="80"/>
        <v>0</v>
      </c>
      <c r="X170" s="157">
        <f t="shared" si="80"/>
        <v>0</v>
      </c>
      <c r="Y170" s="157">
        <f t="shared" si="80"/>
        <v>0</v>
      </c>
      <c r="Z170" s="157">
        <f t="shared" si="80"/>
        <v>0</v>
      </c>
      <c r="AA170" s="157">
        <f t="shared" si="80"/>
        <v>0</v>
      </c>
      <c r="AB170" s="157">
        <f t="shared" si="80"/>
        <v>0</v>
      </c>
      <c r="AC170" s="157">
        <f t="shared" si="80"/>
        <v>0</v>
      </c>
      <c r="AD170" s="157">
        <f t="shared" si="80"/>
        <v>0</v>
      </c>
      <c r="AE170" s="157">
        <f t="shared" si="80"/>
        <v>0</v>
      </c>
      <c r="AF170" s="157">
        <f t="shared" si="80"/>
        <v>0</v>
      </c>
      <c r="AG170" s="157">
        <f t="shared" si="80"/>
        <v>0</v>
      </c>
      <c r="AH170" s="157">
        <f t="shared" si="80"/>
        <v>0</v>
      </c>
      <c r="AI170" s="157">
        <f t="shared" si="80"/>
        <v>0</v>
      </c>
      <c r="AJ170" s="157">
        <f t="shared" si="80"/>
        <v>0</v>
      </c>
    </row>
    <row r="171" spans="1:36" ht="16.5" x14ac:dyDescent="0.25">
      <c r="A171" s="160"/>
      <c r="B171" s="161">
        <f t="shared" si="49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49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49"/>
        <v>125</v>
      </c>
      <c r="C173" s="155" t="s">
        <v>454</v>
      </c>
      <c r="D173" s="156" t="s">
        <v>364</v>
      </c>
      <c r="E173" s="157">
        <f t="shared" ref="E173:E208" si="81">+SUM(G173:AJ173)</f>
        <v>0</v>
      </c>
      <c r="F173" s="314" t="s">
        <v>331</v>
      </c>
      <c r="G173" s="157">
        <f>+IF($F173=G$21,G$58,0)</f>
        <v>0</v>
      </c>
      <c r="H173" s="157">
        <f t="shared" ref="H173:AJ173" si="82">+IF($F173=H$21,H$58,0)</f>
        <v>0</v>
      </c>
      <c r="I173" s="157">
        <f t="shared" si="82"/>
        <v>0</v>
      </c>
      <c r="J173" s="157">
        <f t="shared" si="82"/>
        <v>0</v>
      </c>
      <c r="K173" s="157">
        <f t="shared" si="82"/>
        <v>0</v>
      </c>
      <c r="L173" s="157">
        <f t="shared" si="82"/>
        <v>0</v>
      </c>
      <c r="M173" s="157">
        <f t="shared" si="82"/>
        <v>0</v>
      </c>
      <c r="N173" s="157">
        <f t="shared" si="82"/>
        <v>0</v>
      </c>
      <c r="O173" s="157">
        <f t="shared" si="82"/>
        <v>0</v>
      </c>
      <c r="P173" s="157">
        <f t="shared" si="82"/>
        <v>0</v>
      </c>
      <c r="Q173" s="157">
        <f t="shared" si="82"/>
        <v>0</v>
      </c>
      <c r="R173" s="157">
        <f t="shared" si="82"/>
        <v>0</v>
      </c>
      <c r="S173" s="157">
        <f t="shared" si="82"/>
        <v>0</v>
      </c>
      <c r="T173" s="157">
        <f t="shared" si="82"/>
        <v>0</v>
      </c>
      <c r="U173" s="157">
        <f t="shared" si="82"/>
        <v>0</v>
      </c>
      <c r="V173" s="157">
        <f t="shared" si="82"/>
        <v>0</v>
      </c>
      <c r="W173" s="157">
        <f t="shared" si="82"/>
        <v>0</v>
      </c>
      <c r="X173" s="157">
        <f t="shared" si="82"/>
        <v>0</v>
      </c>
      <c r="Y173" s="157">
        <f t="shared" si="82"/>
        <v>0</v>
      </c>
      <c r="Z173" s="157">
        <f t="shared" si="82"/>
        <v>0</v>
      </c>
      <c r="AA173" s="157">
        <f t="shared" si="82"/>
        <v>0</v>
      </c>
      <c r="AB173" s="157">
        <f t="shared" si="82"/>
        <v>0</v>
      </c>
      <c r="AC173" s="157">
        <f t="shared" si="82"/>
        <v>0</v>
      </c>
      <c r="AD173" s="157">
        <f t="shared" si="82"/>
        <v>0</v>
      </c>
      <c r="AE173" s="157">
        <f t="shared" si="82"/>
        <v>0</v>
      </c>
      <c r="AF173" s="157">
        <f t="shared" si="82"/>
        <v>0</v>
      </c>
      <c r="AG173" s="157">
        <f t="shared" si="82"/>
        <v>0</v>
      </c>
      <c r="AH173" s="157">
        <f t="shared" si="82"/>
        <v>0</v>
      </c>
      <c r="AI173" s="157">
        <f t="shared" si="82"/>
        <v>0</v>
      </c>
      <c r="AJ173" s="157">
        <f t="shared" si="82"/>
        <v>0</v>
      </c>
    </row>
    <row r="174" spans="1:36" ht="16.5" x14ac:dyDescent="0.25">
      <c r="A174" s="157">
        <f t="shared" ref="A174:A208" si="83">+A173+0.01</f>
        <v>1.02</v>
      </c>
      <c r="B174" s="153">
        <f t="shared" si="49"/>
        <v>126</v>
      </c>
      <c r="C174" s="155" t="s">
        <v>455</v>
      </c>
      <c r="D174" s="156" t="s">
        <v>364</v>
      </c>
      <c r="E174" s="157">
        <f t="shared" si="81"/>
        <v>0</v>
      </c>
      <c r="F174" s="314" t="s">
        <v>331</v>
      </c>
      <c r="G174" s="157">
        <f>+IF($F174=G$21,G$59,0)</f>
        <v>0</v>
      </c>
      <c r="H174" s="157">
        <f t="shared" ref="H174:AJ174" si="84">+IF($F174=H$21,H$59,0)</f>
        <v>0</v>
      </c>
      <c r="I174" s="157">
        <f t="shared" si="84"/>
        <v>0</v>
      </c>
      <c r="J174" s="157">
        <f t="shared" si="84"/>
        <v>0</v>
      </c>
      <c r="K174" s="157">
        <f t="shared" si="84"/>
        <v>0</v>
      </c>
      <c r="L174" s="157">
        <f t="shared" si="84"/>
        <v>0</v>
      </c>
      <c r="M174" s="157">
        <f t="shared" si="84"/>
        <v>0</v>
      </c>
      <c r="N174" s="157">
        <f t="shared" si="84"/>
        <v>0</v>
      </c>
      <c r="O174" s="157">
        <f t="shared" si="84"/>
        <v>0</v>
      </c>
      <c r="P174" s="157">
        <f t="shared" si="84"/>
        <v>0</v>
      </c>
      <c r="Q174" s="157">
        <f t="shared" si="84"/>
        <v>0</v>
      </c>
      <c r="R174" s="157">
        <f t="shared" si="84"/>
        <v>0</v>
      </c>
      <c r="S174" s="157">
        <f t="shared" si="84"/>
        <v>0</v>
      </c>
      <c r="T174" s="157">
        <f t="shared" si="84"/>
        <v>0</v>
      </c>
      <c r="U174" s="157">
        <f t="shared" si="84"/>
        <v>0</v>
      </c>
      <c r="V174" s="157">
        <f t="shared" si="84"/>
        <v>0</v>
      </c>
      <c r="W174" s="157">
        <f t="shared" si="84"/>
        <v>0</v>
      </c>
      <c r="X174" s="157">
        <f t="shared" si="84"/>
        <v>0</v>
      </c>
      <c r="Y174" s="157">
        <f t="shared" si="84"/>
        <v>0</v>
      </c>
      <c r="Z174" s="157">
        <f t="shared" si="84"/>
        <v>0</v>
      </c>
      <c r="AA174" s="157">
        <f t="shared" si="84"/>
        <v>0</v>
      </c>
      <c r="AB174" s="157">
        <f t="shared" si="84"/>
        <v>0</v>
      </c>
      <c r="AC174" s="157">
        <f t="shared" si="84"/>
        <v>0</v>
      </c>
      <c r="AD174" s="157">
        <f t="shared" si="84"/>
        <v>0</v>
      </c>
      <c r="AE174" s="157">
        <f t="shared" si="84"/>
        <v>0</v>
      </c>
      <c r="AF174" s="157">
        <f t="shared" si="84"/>
        <v>0</v>
      </c>
      <c r="AG174" s="157">
        <f t="shared" si="84"/>
        <v>0</v>
      </c>
      <c r="AH174" s="157">
        <f t="shared" si="84"/>
        <v>0</v>
      </c>
      <c r="AI174" s="157">
        <f t="shared" si="84"/>
        <v>0</v>
      </c>
      <c r="AJ174" s="157">
        <f t="shared" si="84"/>
        <v>0</v>
      </c>
    </row>
    <row r="175" spans="1:36" ht="16.5" x14ac:dyDescent="0.25">
      <c r="A175" s="157">
        <f t="shared" si="83"/>
        <v>1.03</v>
      </c>
      <c r="B175" s="153">
        <f t="shared" si="49"/>
        <v>127</v>
      </c>
      <c r="C175" s="155" t="s">
        <v>456</v>
      </c>
      <c r="D175" s="156" t="s">
        <v>364</v>
      </c>
      <c r="E175" s="157">
        <f t="shared" si="81"/>
        <v>0</v>
      </c>
      <c r="F175" s="314" t="s">
        <v>331</v>
      </c>
      <c r="G175" s="157">
        <f>+IF($F175=G$21,G$60,0)</f>
        <v>0</v>
      </c>
      <c r="H175" s="157">
        <f t="shared" ref="H175:AJ175" si="85">+IF($F175=H$21,H$60,0)</f>
        <v>0</v>
      </c>
      <c r="I175" s="157">
        <f t="shared" si="85"/>
        <v>0</v>
      </c>
      <c r="J175" s="157">
        <f t="shared" si="85"/>
        <v>0</v>
      </c>
      <c r="K175" s="157">
        <f t="shared" si="85"/>
        <v>0</v>
      </c>
      <c r="L175" s="157">
        <f t="shared" si="85"/>
        <v>0</v>
      </c>
      <c r="M175" s="157">
        <f t="shared" si="85"/>
        <v>0</v>
      </c>
      <c r="N175" s="157">
        <f t="shared" si="85"/>
        <v>0</v>
      </c>
      <c r="O175" s="157">
        <f t="shared" si="85"/>
        <v>0</v>
      </c>
      <c r="P175" s="157">
        <f t="shared" si="85"/>
        <v>0</v>
      </c>
      <c r="Q175" s="157">
        <f t="shared" si="85"/>
        <v>0</v>
      </c>
      <c r="R175" s="157">
        <f t="shared" si="85"/>
        <v>0</v>
      </c>
      <c r="S175" s="157">
        <f t="shared" si="85"/>
        <v>0</v>
      </c>
      <c r="T175" s="157">
        <f t="shared" si="85"/>
        <v>0</v>
      </c>
      <c r="U175" s="157">
        <f t="shared" si="85"/>
        <v>0</v>
      </c>
      <c r="V175" s="157">
        <f t="shared" si="85"/>
        <v>0</v>
      </c>
      <c r="W175" s="157">
        <f t="shared" si="85"/>
        <v>0</v>
      </c>
      <c r="X175" s="157">
        <f t="shared" si="85"/>
        <v>0</v>
      </c>
      <c r="Y175" s="157">
        <f t="shared" si="85"/>
        <v>0</v>
      </c>
      <c r="Z175" s="157">
        <f t="shared" si="85"/>
        <v>0</v>
      </c>
      <c r="AA175" s="157">
        <f t="shared" si="85"/>
        <v>0</v>
      </c>
      <c r="AB175" s="157">
        <f t="shared" si="85"/>
        <v>0</v>
      </c>
      <c r="AC175" s="157">
        <f t="shared" si="85"/>
        <v>0</v>
      </c>
      <c r="AD175" s="157">
        <f t="shared" si="85"/>
        <v>0</v>
      </c>
      <c r="AE175" s="157">
        <f t="shared" si="85"/>
        <v>0</v>
      </c>
      <c r="AF175" s="157">
        <f t="shared" si="85"/>
        <v>0</v>
      </c>
      <c r="AG175" s="157">
        <f t="shared" si="85"/>
        <v>0</v>
      </c>
      <c r="AH175" s="157">
        <f t="shared" si="85"/>
        <v>0</v>
      </c>
      <c r="AI175" s="157">
        <f t="shared" si="85"/>
        <v>0</v>
      </c>
      <c r="AJ175" s="157">
        <f t="shared" si="85"/>
        <v>0</v>
      </c>
    </row>
    <row r="176" spans="1:36" ht="16.5" x14ac:dyDescent="0.25">
      <c r="A176" s="157">
        <f t="shared" si="83"/>
        <v>1.04</v>
      </c>
      <c r="B176" s="153">
        <f t="shared" si="49"/>
        <v>128</v>
      </c>
      <c r="C176" s="155" t="s">
        <v>457</v>
      </c>
      <c r="D176" s="156" t="s">
        <v>364</v>
      </c>
      <c r="E176" s="157">
        <f t="shared" si="81"/>
        <v>0</v>
      </c>
      <c r="F176" s="314" t="s">
        <v>331</v>
      </c>
      <c r="G176" s="157">
        <f>+IF($F176=G$21,G$61,0)</f>
        <v>0</v>
      </c>
      <c r="H176" s="157">
        <f t="shared" ref="H176:AJ176" si="86">+IF($F176=H$21,H$61,0)</f>
        <v>0</v>
      </c>
      <c r="I176" s="157">
        <f t="shared" si="86"/>
        <v>0</v>
      </c>
      <c r="J176" s="157">
        <f t="shared" si="86"/>
        <v>0</v>
      </c>
      <c r="K176" s="157">
        <f t="shared" si="86"/>
        <v>0</v>
      </c>
      <c r="L176" s="157">
        <f t="shared" si="86"/>
        <v>0</v>
      </c>
      <c r="M176" s="157">
        <f t="shared" si="86"/>
        <v>0</v>
      </c>
      <c r="N176" s="157">
        <f t="shared" si="86"/>
        <v>0</v>
      </c>
      <c r="O176" s="157">
        <f t="shared" si="86"/>
        <v>0</v>
      </c>
      <c r="P176" s="157">
        <f t="shared" si="86"/>
        <v>0</v>
      </c>
      <c r="Q176" s="157">
        <f t="shared" si="86"/>
        <v>0</v>
      </c>
      <c r="R176" s="157">
        <f t="shared" si="86"/>
        <v>0</v>
      </c>
      <c r="S176" s="157">
        <f t="shared" si="86"/>
        <v>0</v>
      </c>
      <c r="T176" s="157">
        <f t="shared" si="86"/>
        <v>0</v>
      </c>
      <c r="U176" s="157">
        <f t="shared" si="86"/>
        <v>0</v>
      </c>
      <c r="V176" s="157">
        <f t="shared" si="86"/>
        <v>0</v>
      </c>
      <c r="W176" s="157">
        <f t="shared" si="86"/>
        <v>0</v>
      </c>
      <c r="X176" s="157">
        <f t="shared" si="86"/>
        <v>0</v>
      </c>
      <c r="Y176" s="157">
        <f t="shared" si="86"/>
        <v>0</v>
      </c>
      <c r="Z176" s="157">
        <f t="shared" si="86"/>
        <v>0</v>
      </c>
      <c r="AA176" s="157">
        <f t="shared" si="86"/>
        <v>0</v>
      </c>
      <c r="AB176" s="157">
        <f t="shared" si="86"/>
        <v>0</v>
      </c>
      <c r="AC176" s="157">
        <f t="shared" si="86"/>
        <v>0</v>
      </c>
      <c r="AD176" s="157">
        <f t="shared" si="86"/>
        <v>0</v>
      </c>
      <c r="AE176" s="157">
        <f t="shared" si="86"/>
        <v>0</v>
      </c>
      <c r="AF176" s="157">
        <f t="shared" si="86"/>
        <v>0</v>
      </c>
      <c r="AG176" s="157">
        <f t="shared" si="86"/>
        <v>0</v>
      </c>
      <c r="AH176" s="157">
        <f t="shared" si="86"/>
        <v>0</v>
      </c>
      <c r="AI176" s="157">
        <f t="shared" si="86"/>
        <v>0</v>
      </c>
      <c r="AJ176" s="157">
        <f t="shared" si="86"/>
        <v>0</v>
      </c>
    </row>
    <row r="177" spans="1:36" ht="16.5" x14ac:dyDescent="0.25">
      <c r="A177" s="157">
        <f t="shared" si="83"/>
        <v>1.05</v>
      </c>
      <c r="B177" s="153">
        <f t="shared" si="49"/>
        <v>129</v>
      </c>
      <c r="C177" s="155" t="s">
        <v>458</v>
      </c>
      <c r="D177" s="156" t="s">
        <v>364</v>
      </c>
      <c r="E177" s="157">
        <f t="shared" si="81"/>
        <v>0</v>
      </c>
      <c r="F177" s="314" t="s">
        <v>101</v>
      </c>
      <c r="G177" s="157">
        <f>+IF($F177=G$21,G$64,0)</f>
        <v>0</v>
      </c>
      <c r="H177" s="157">
        <f t="shared" ref="H177:AJ177" si="87">+IF($F177=H$21,H$64,0)</f>
        <v>0</v>
      </c>
      <c r="I177" s="157">
        <f t="shared" si="87"/>
        <v>0</v>
      </c>
      <c r="J177" s="157">
        <f t="shared" si="87"/>
        <v>0</v>
      </c>
      <c r="K177" s="157">
        <f t="shared" si="87"/>
        <v>0</v>
      </c>
      <c r="L177" s="157">
        <f t="shared" si="87"/>
        <v>0</v>
      </c>
      <c r="M177" s="157">
        <f t="shared" si="87"/>
        <v>0</v>
      </c>
      <c r="N177" s="157">
        <f t="shared" si="87"/>
        <v>0</v>
      </c>
      <c r="O177" s="157">
        <f t="shared" si="87"/>
        <v>0</v>
      </c>
      <c r="P177" s="157">
        <f t="shared" si="87"/>
        <v>0</v>
      </c>
      <c r="Q177" s="157">
        <f t="shared" si="87"/>
        <v>0</v>
      </c>
      <c r="R177" s="157">
        <f t="shared" si="87"/>
        <v>0</v>
      </c>
      <c r="S177" s="157">
        <f t="shared" si="87"/>
        <v>0</v>
      </c>
      <c r="T177" s="157">
        <f t="shared" si="87"/>
        <v>0</v>
      </c>
      <c r="U177" s="157">
        <f t="shared" si="87"/>
        <v>0</v>
      </c>
      <c r="V177" s="157">
        <f t="shared" si="87"/>
        <v>0</v>
      </c>
      <c r="W177" s="157">
        <f t="shared" si="87"/>
        <v>0</v>
      </c>
      <c r="X177" s="157">
        <f t="shared" si="87"/>
        <v>0</v>
      </c>
      <c r="Y177" s="157">
        <f t="shared" si="87"/>
        <v>0</v>
      </c>
      <c r="Z177" s="157">
        <f t="shared" si="87"/>
        <v>0</v>
      </c>
      <c r="AA177" s="157">
        <f t="shared" si="87"/>
        <v>0</v>
      </c>
      <c r="AB177" s="157">
        <f t="shared" si="87"/>
        <v>0</v>
      </c>
      <c r="AC177" s="157">
        <f t="shared" si="87"/>
        <v>0</v>
      </c>
      <c r="AD177" s="157">
        <f t="shared" si="87"/>
        <v>0</v>
      </c>
      <c r="AE177" s="157">
        <f t="shared" si="87"/>
        <v>0</v>
      </c>
      <c r="AF177" s="157">
        <f t="shared" si="87"/>
        <v>0</v>
      </c>
      <c r="AG177" s="157">
        <f t="shared" si="87"/>
        <v>0</v>
      </c>
      <c r="AH177" s="157">
        <f t="shared" si="87"/>
        <v>0</v>
      </c>
      <c r="AI177" s="157">
        <f t="shared" si="87"/>
        <v>0</v>
      </c>
      <c r="AJ177" s="157">
        <f t="shared" si="87"/>
        <v>0</v>
      </c>
    </row>
    <row r="178" spans="1:36" ht="16.5" x14ac:dyDescent="0.25">
      <c r="A178" s="157">
        <f t="shared" si="83"/>
        <v>1.06</v>
      </c>
      <c r="B178" s="153">
        <f t="shared" si="49"/>
        <v>130</v>
      </c>
      <c r="C178" s="155" t="s">
        <v>459</v>
      </c>
      <c r="D178" s="156" t="s">
        <v>364</v>
      </c>
      <c r="E178" s="157">
        <f t="shared" si="81"/>
        <v>0</v>
      </c>
      <c r="F178" s="314" t="s">
        <v>331</v>
      </c>
      <c r="G178" s="157">
        <f>+IF($F178=G$21,G$52,0)</f>
        <v>0</v>
      </c>
      <c r="H178" s="157">
        <f t="shared" ref="H178:W179" si="88">+IF($F178=H$21,H$52,0)</f>
        <v>0</v>
      </c>
      <c r="I178" s="157">
        <f t="shared" si="88"/>
        <v>0</v>
      </c>
      <c r="J178" s="157">
        <f t="shared" si="88"/>
        <v>0</v>
      </c>
      <c r="K178" s="157">
        <f t="shared" si="88"/>
        <v>0</v>
      </c>
      <c r="L178" s="157">
        <f t="shared" si="88"/>
        <v>0</v>
      </c>
      <c r="M178" s="157">
        <f t="shared" si="88"/>
        <v>0</v>
      </c>
      <c r="N178" s="157">
        <f t="shared" si="88"/>
        <v>0</v>
      </c>
      <c r="O178" s="157">
        <f t="shared" si="88"/>
        <v>0</v>
      </c>
      <c r="P178" s="157">
        <f t="shared" si="88"/>
        <v>0</v>
      </c>
      <c r="Q178" s="157">
        <f t="shared" si="88"/>
        <v>0</v>
      </c>
      <c r="R178" s="157">
        <f t="shared" si="88"/>
        <v>0</v>
      </c>
      <c r="S178" s="157">
        <f t="shared" si="88"/>
        <v>0</v>
      </c>
      <c r="T178" s="157">
        <f t="shared" si="88"/>
        <v>0</v>
      </c>
      <c r="U178" s="157">
        <f t="shared" si="88"/>
        <v>0</v>
      </c>
      <c r="V178" s="157">
        <f t="shared" si="88"/>
        <v>0</v>
      </c>
      <c r="W178" s="157">
        <f t="shared" si="88"/>
        <v>0</v>
      </c>
      <c r="X178" s="157">
        <f t="shared" ref="X178:AJ179" si="89">+IF($F178=X$21,X$52,0)</f>
        <v>0</v>
      </c>
      <c r="Y178" s="157">
        <f t="shared" si="89"/>
        <v>0</v>
      </c>
      <c r="Z178" s="157">
        <f t="shared" si="89"/>
        <v>0</v>
      </c>
      <c r="AA178" s="157">
        <f t="shared" si="89"/>
        <v>0</v>
      </c>
      <c r="AB178" s="157">
        <f t="shared" si="89"/>
        <v>0</v>
      </c>
      <c r="AC178" s="157">
        <f t="shared" si="89"/>
        <v>0</v>
      </c>
      <c r="AD178" s="157">
        <f t="shared" si="89"/>
        <v>0</v>
      </c>
      <c r="AE178" s="157">
        <f t="shared" si="89"/>
        <v>0</v>
      </c>
      <c r="AF178" s="157">
        <f t="shared" si="89"/>
        <v>0</v>
      </c>
      <c r="AG178" s="157">
        <f t="shared" si="89"/>
        <v>0</v>
      </c>
      <c r="AH178" s="157">
        <f t="shared" si="89"/>
        <v>0</v>
      </c>
      <c r="AI178" s="157">
        <f t="shared" si="89"/>
        <v>0</v>
      </c>
      <c r="AJ178" s="157">
        <f t="shared" si="89"/>
        <v>0</v>
      </c>
    </row>
    <row r="179" spans="1:36" ht="16.5" x14ac:dyDescent="0.25">
      <c r="A179" s="157">
        <f t="shared" si="83"/>
        <v>1.07</v>
      </c>
      <c r="B179" s="153">
        <f t="shared" si="49"/>
        <v>131</v>
      </c>
      <c r="C179" s="155" t="s">
        <v>460</v>
      </c>
      <c r="D179" s="156" t="s">
        <v>364</v>
      </c>
      <c r="E179" s="157">
        <f t="shared" si="81"/>
        <v>1</v>
      </c>
      <c r="F179" s="314" t="s">
        <v>101</v>
      </c>
      <c r="G179" s="157">
        <f>+IF($F179=G$21,G$52,0)</f>
        <v>0</v>
      </c>
      <c r="H179" s="157">
        <f t="shared" si="88"/>
        <v>1</v>
      </c>
      <c r="I179" s="157">
        <f t="shared" si="88"/>
        <v>0</v>
      </c>
      <c r="J179" s="157">
        <f t="shared" si="88"/>
        <v>0</v>
      </c>
      <c r="K179" s="157">
        <f t="shared" si="88"/>
        <v>0</v>
      </c>
      <c r="L179" s="157">
        <f t="shared" si="88"/>
        <v>0</v>
      </c>
      <c r="M179" s="157">
        <f t="shared" si="88"/>
        <v>0</v>
      </c>
      <c r="N179" s="157">
        <f t="shared" si="88"/>
        <v>0</v>
      </c>
      <c r="O179" s="157">
        <f t="shared" si="88"/>
        <v>0</v>
      </c>
      <c r="P179" s="157">
        <f t="shared" si="88"/>
        <v>0</v>
      </c>
      <c r="Q179" s="157">
        <f t="shared" si="88"/>
        <v>0</v>
      </c>
      <c r="R179" s="157">
        <f t="shared" si="88"/>
        <v>0</v>
      </c>
      <c r="S179" s="157">
        <f t="shared" si="88"/>
        <v>0</v>
      </c>
      <c r="T179" s="157">
        <f t="shared" si="88"/>
        <v>0</v>
      </c>
      <c r="U179" s="157">
        <f t="shared" si="88"/>
        <v>0</v>
      </c>
      <c r="V179" s="157">
        <f t="shared" si="88"/>
        <v>0</v>
      </c>
      <c r="W179" s="157">
        <f t="shared" si="88"/>
        <v>0</v>
      </c>
      <c r="X179" s="157">
        <f t="shared" si="89"/>
        <v>0</v>
      </c>
      <c r="Y179" s="157">
        <f t="shared" si="89"/>
        <v>0</v>
      </c>
      <c r="Z179" s="157">
        <f t="shared" si="89"/>
        <v>0</v>
      </c>
      <c r="AA179" s="157">
        <f t="shared" si="89"/>
        <v>0</v>
      </c>
      <c r="AB179" s="157">
        <f t="shared" si="89"/>
        <v>0</v>
      </c>
      <c r="AC179" s="157">
        <f t="shared" si="89"/>
        <v>0</v>
      </c>
      <c r="AD179" s="157">
        <f t="shared" si="89"/>
        <v>0</v>
      </c>
      <c r="AE179" s="157">
        <f t="shared" si="89"/>
        <v>0</v>
      </c>
      <c r="AF179" s="157">
        <f t="shared" si="89"/>
        <v>0</v>
      </c>
      <c r="AG179" s="157">
        <f t="shared" si="89"/>
        <v>0</v>
      </c>
      <c r="AH179" s="157">
        <f t="shared" si="89"/>
        <v>0</v>
      </c>
      <c r="AI179" s="157">
        <f t="shared" si="89"/>
        <v>0</v>
      </c>
      <c r="AJ179" s="157">
        <f t="shared" si="89"/>
        <v>0</v>
      </c>
    </row>
    <row r="180" spans="1:36" ht="16.5" x14ac:dyDescent="0.25">
      <c r="A180" s="157">
        <f t="shared" si="83"/>
        <v>1.08</v>
      </c>
      <c r="B180" s="153">
        <f t="shared" si="49"/>
        <v>132</v>
      </c>
      <c r="C180" s="155" t="s">
        <v>461</v>
      </c>
      <c r="D180" s="156" t="s">
        <v>364</v>
      </c>
      <c r="E180" s="157">
        <f t="shared" si="81"/>
        <v>0</v>
      </c>
      <c r="F180" s="314" t="s">
        <v>331</v>
      </c>
      <c r="G180" s="157">
        <f t="shared" ref="G180:P181" si="90">+IF($F180=G$21,G$76,0)</f>
        <v>0</v>
      </c>
      <c r="H180" s="157">
        <f t="shared" si="90"/>
        <v>0</v>
      </c>
      <c r="I180" s="157">
        <f t="shared" si="90"/>
        <v>0</v>
      </c>
      <c r="J180" s="157">
        <f t="shared" si="90"/>
        <v>0</v>
      </c>
      <c r="K180" s="157">
        <f t="shared" si="90"/>
        <v>0</v>
      </c>
      <c r="L180" s="157">
        <f t="shared" si="90"/>
        <v>0</v>
      </c>
      <c r="M180" s="157">
        <f t="shared" si="90"/>
        <v>0</v>
      </c>
      <c r="N180" s="157">
        <f t="shared" si="90"/>
        <v>0</v>
      </c>
      <c r="O180" s="157">
        <f t="shared" si="90"/>
        <v>0</v>
      </c>
      <c r="P180" s="157">
        <f t="shared" si="90"/>
        <v>0</v>
      </c>
      <c r="Q180" s="157">
        <f t="shared" ref="Q180:Z181" si="91">+IF($F180=Q$21,Q$76,0)</f>
        <v>0</v>
      </c>
      <c r="R180" s="157">
        <f t="shared" si="91"/>
        <v>0</v>
      </c>
      <c r="S180" s="157">
        <f t="shared" si="91"/>
        <v>0</v>
      </c>
      <c r="T180" s="157">
        <f t="shared" si="91"/>
        <v>0</v>
      </c>
      <c r="U180" s="157">
        <f t="shared" si="91"/>
        <v>0</v>
      </c>
      <c r="V180" s="157">
        <f t="shared" si="91"/>
        <v>0</v>
      </c>
      <c r="W180" s="157">
        <f t="shared" si="91"/>
        <v>0</v>
      </c>
      <c r="X180" s="157">
        <f t="shared" si="91"/>
        <v>0</v>
      </c>
      <c r="Y180" s="157">
        <f t="shared" si="91"/>
        <v>0</v>
      </c>
      <c r="Z180" s="157">
        <f t="shared" si="91"/>
        <v>0</v>
      </c>
      <c r="AA180" s="157">
        <f t="shared" ref="AA180:AJ181" si="92">+IF($F180=AA$21,AA$76,0)</f>
        <v>0</v>
      </c>
      <c r="AB180" s="157">
        <f t="shared" si="92"/>
        <v>0</v>
      </c>
      <c r="AC180" s="157">
        <f t="shared" si="92"/>
        <v>0</v>
      </c>
      <c r="AD180" s="157">
        <f t="shared" si="92"/>
        <v>0</v>
      </c>
      <c r="AE180" s="157">
        <f t="shared" si="92"/>
        <v>0</v>
      </c>
      <c r="AF180" s="157">
        <f t="shared" si="92"/>
        <v>0</v>
      </c>
      <c r="AG180" s="157">
        <f t="shared" si="92"/>
        <v>0</v>
      </c>
      <c r="AH180" s="157">
        <f t="shared" si="92"/>
        <v>0</v>
      </c>
      <c r="AI180" s="157">
        <f t="shared" si="92"/>
        <v>0</v>
      </c>
      <c r="AJ180" s="157">
        <f t="shared" si="92"/>
        <v>0</v>
      </c>
    </row>
    <row r="181" spans="1:36" ht="16.5" x14ac:dyDescent="0.25">
      <c r="A181" s="157">
        <f t="shared" si="83"/>
        <v>1.0900000000000001</v>
      </c>
      <c r="B181" s="153">
        <f t="shared" ref="B181:B242" si="93">+B180+1</f>
        <v>133</v>
      </c>
      <c r="C181" s="155" t="s">
        <v>462</v>
      </c>
      <c r="D181" s="156" t="s">
        <v>364</v>
      </c>
      <c r="E181" s="157">
        <f t="shared" si="81"/>
        <v>1</v>
      </c>
      <c r="F181" s="314" t="s">
        <v>101</v>
      </c>
      <c r="G181" s="157">
        <f t="shared" si="90"/>
        <v>0</v>
      </c>
      <c r="H181" s="157">
        <f t="shared" si="90"/>
        <v>1</v>
      </c>
      <c r="I181" s="157">
        <f t="shared" si="90"/>
        <v>0</v>
      </c>
      <c r="J181" s="157">
        <f t="shared" si="90"/>
        <v>0</v>
      </c>
      <c r="K181" s="157">
        <f t="shared" si="90"/>
        <v>0</v>
      </c>
      <c r="L181" s="157">
        <f t="shared" si="90"/>
        <v>0</v>
      </c>
      <c r="M181" s="157">
        <f t="shared" si="90"/>
        <v>0</v>
      </c>
      <c r="N181" s="157">
        <f t="shared" si="90"/>
        <v>0</v>
      </c>
      <c r="O181" s="157">
        <f t="shared" si="90"/>
        <v>0</v>
      </c>
      <c r="P181" s="157">
        <f t="shared" si="90"/>
        <v>0</v>
      </c>
      <c r="Q181" s="157">
        <f t="shared" si="91"/>
        <v>0</v>
      </c>
      <c r="R181" s="157">
        <f t="shared" si="91"/>
        <v>0</v>
      </c>
      <c r="S181" s="157">
        <f t="shared" si="91"/>
        <v>0</v>
      </c>
      <c r="T181" s="157">
        <f t="shared" si="91"/>
        <v>0</v>
      </c>
      <c r="U181" s="157">
        <f t="shared" si="91"/>
        <v>0</v>
      </c>
      <c r="V181" s="157">
        <f t="shared" si="91"/>
        <v>0</v>
      </c>
      <c r="W181" s="157">
        <f t="shared" si="91"/>
        <v>0</v>
      </c>
      <c r="X181" s="157">
        <f t="shared" si="91"/>
        <v>0</v>
      </c>
      <c r="Y181" s="157">
        <f t="shared" si="91"/>
        <v>0</v>
      </c>
      <c r="Z181" s="157">
        <f t="shared" si="91"/>
        <v>0</v>
      </c>
      <c r="AA181" s="157">
        <f t="shared" si="92"/>
        <v>0</v>
      </c>
      <c r="AB181" s="157">
        <f t="shared" si="92"/>
        <v>0</v>
      </c>
      <c r="AC181" s="157">
        <f t="shared" si="92"/>
        <v>0</v>
      </c>
      <c r="AD181" s="157">
        <f t="shared" si="92"/>
        <v>0</v>
      </c>
      <c r="AE181" s="157">
        <f t="shared" si="92"/>
        <v>0</v>
      </c>
      <c r="AF181" s="157">
        <f t="shared" si="92"/>
        <v>0</v>
      </c>
      <c r="AG181" s="157">
        <f t="shared" si="92"/>
        <v>0</v>
      </c>
      <c r="AH181" s="157">
        <f t="shared" si="92"/>
        <v>0</v>
      </c>
      <c r="AI181" s="157">
        <f t="shared" si="92"/>
        <v>0</v>
      </c>
      <c r="AJ181" s="157">
        <f t="shared" si="92"/>
        <v>0</v>
      </c>
    </row>
    <row r="182" spans="1:36" ht="16.5" x14ac:dyDescent="0.25">
      <c r="A182" s="157">
        <f t="shared" si="83"/>
        <v>1.1000000000000001</v>
      </c>
      <c r="B182" s="153">
        <f t="shared" si="93"/>
        <v>134</v>
      </c>
      <c r="C182" s="155" t="s">
        <v>463</v>
      </c>
      <c r="D182" s="156" t="s">
        <v>364</v>
      </c>
      <c r="E182" s="157">
        <f t="shared" si="81"/>
        <v>0</v>
      </c>
      <c r="F182" s="314" t="s">
        <v>331</v>
      </c>
      <c r="G182" s="157">
        <f>+IF($F182=G$21,G$79,0)</f>
        <v>0</v>
      </c>
      <c r="H182" s="157">
        <f t="shared" ref="H182:AJ182" si="94">+IF($F182=H$21,H$79,0)</f>
        <v>0</v>
      </c>
      <c r="I182" s="157">
        <f t="shared" si="94"/>
        <v>0</v>
      </c>
      <c r="J182" s="157">
        <f t="shared" si="94"/>
        <v>0</v>
      </c>
      <c r="K182" s="157">
        <f t="shared" si="94"/>
        <v>0</v>
      </c>
      <c r="L182" s="157">
        <f t="shared" si="94"/>
        <v>0</v>
      </c>
      <c r="M182" s="157">
        <f t="shared" si="94"/>
        <v>0</v>
      </c>
      <c r="N182" s="157">
        <f t="shared" si="94"/>
        <v>0</v>
      </c>
      <c r="O182" s="157">
        <f t="shared" si="94"/>
        <v>0</v>
      </c>
      <c r="P182" s="157">
        <f t="shared" si="94"/>
        <v>0</v>
      </c>
      <c r="Q182" s="157">
        <f t="shared" si="94"/>
        <v>0</v>
      </c>
      <c r="R182" s="157">
        <f t="shared" si="94"/>
        <v>0</v>
      </c>
      <c r="S182" s="157">
        <f t="shared" si="94"/>
        <v>0</v>
      </c>
      <c r="T182" s="157">
        <f t="shared" si="94"/>
        <v>0</v>
      </c>
      <c r="U182" s="157">
        <f t="shared" si="94"/>
        <v>0</v>
      </c>
      <c r="V182" s="157">
        <f t="shared" si="94"/>
        <v>0</v>
      </c>
      <c r="W182" s="157">
        <f t="shared" si="94"/>
        <v>0</v>
      </c>
      <c r="X182" s="157">
        <f t="shared" si="94"/>
        <v>0</v>
      </c>
      <c r="Y182" s="157">
        <f t="shared" si="94"/>
        <v>0</v>
      </c>
      <c r="Z182" s="157">
        <f t="shared" si="94"/>
        <v>0</v>
      </c>
      <c r="AA182" s="157">
        <f t="shared" si="94"/>
        <v>0</v>
      </c>
      <c r="AB182" s="157">
        <f t="shared" si="94"/>
        <v>0</v>
      </c>
      <c r="AC182" s="157">
        <f t="shared" si="94"/>
        <v>0</v>
      </c>
      <c r="AD182" s="157">
        <f t="shared" si="94"/>
        <v>0</v>
      </c>
      <c r="AE182" s="157">
        <f t="shared" si="94"/>
        <v>0</v>
      </c>
      <c r="AF182" s="157">
        <f t="shared" si="94"/>
        <v>0</v>
      </c>
      <c r="AG182" s="157">
        <f t="shared" si="94"/>
        <v>0</v>
      </c>
      <c r="AH182" s="157">
        <f t="shared" si="94"/>
        <v>0</v>
      </c>
      <c r="AI182" s="157">
        <f t="shared" si="94"/>
        <v>0</v>
      </c>
      <c r="AJ182" s="157">
        <f t="shared" si="94"/>
        <v>0</v>
      </c>
    </row>
    <row r="183" spans="1:36" ht="16.5" x14ac:dyDescent="0.25">
      <c r="A183" s="157">
        <f t="shared" si="83"/>
        <v>1.1100000000000001</v>
      </c>
      <c r="B183" s="153">
        <f t="shared" si="93"/>
        <v>135</v>
      </c>
      <c r="C183" s="155" t="s">
        <v>464</v>
      </c>
      <c r="D183" s="156" t="s">
        <v>364</v>
      </c>
      <c r="E183" s="157">
        <f t="shared" si="81"/>
        <v>0</v>
      </c>
      <c r="F183" s="314" t="s">
        <v>331</v>
      </c>
      <c r="G183" s="157">
        <f>+IF($F183=G$21,G$84,0)</f>
        <v>0</v>
      </c>
      <c r="H183" s="157">
        <f t="shared" ref="H183:AJ183" si="95">+IF($F183=H$21,H$84,0)</f>
        <v>0</v>
      </c>
      <c r="I183" s="157">
        <f t="shared" si="95"/>
        <v>0</v>
      </c>
      <c r="J183" s="157">
        <f t="shared" si="95"/>
        <v>0</v>
      </c>
      <c r="K183" s="157">
        <f t="shared" si="95"/>
        <v>0</v>
      </c>
      <c r="L183" s="157">
        <f t="shared" si="95"/>
        <v>0</v>
      </c>
      <c r="M183" s="157">
        <f t="shared" si="95"/>
        <v>0</v>
      </c>
      <c r="N183" s="157">
        <f t="shared" si="95"/>
        <v>0</v>
      </c>
      <c r="O183" s="157">
        <f t="shared" si="95"/>
        <v>0</v>
      </c>
      <c r="P183" s="157">
        <f t="shared" si="95"/>
        <v>0</v>
      </c>
      <c r="Q183" s="157">
        <f t="shared" si="95"/>
        <v>0</v>
      </c>
      <c r="R183" s="157">
        <f t="shared" si="95"/>
        <v>0</v>
      </c>
      <c r="S183" s="157">
        <f t="shared" si="95"/>
        <v>0</v>
      </c>
      <c r="T183" s="157">
        <f t="shared" si="95"/>
        <v>0</v>
      </c>
      <c r="U183" s="157">
        <f t="shared" si="95"/>
        <v>0</v>
      </c>
      <c r="V183" s="157">
        <f t="shared" si="95"/>
        <v>0</v>
      </c>
      <c r="W183" s="157">
        <f t="shared" si="95"/>
        <v>0</v>
      </c>
      <c r="X183" s="157">
        <f t="shared" si="95"/>
        <v>0</v>
      </c>
      <c r="Y183" s="157">
        <f t="shared" si="95"/>
        <v>0</v>
      </c>
      <c r="Z183" s="157">
        <f t="shared" si="95"/>
        <v>0</v>
      </c>
      <c r="AA183" s="157">
        <f t="shared" si="95"/>
        <v>0</v>
      </c>
      <c r="AB183" s="157">
        <f t="shared" si="95"/>
        <v>0</v>
      </c>
      <c r="AC183" s="157">
        <f t="shared" si="95"/>
        <v>0</v>
      </c>
      <c r="AD183" s="157">
        <f t="shared" si="95"/>
        <v>0</v>
      </c>
      <c r="AE183" s="157">
        <f t="shared" si="95"/>
        <v>0</v>
      </c>
      <c r="AF183" s="157">
        <f t="shared" si="95"/>
        <v>0</v>
      </c>
      <c r="AG183" s="157">
        <f t="shared" si="95"/>
        <v>0</v>
      </c>
      <c r="AH183" s="157">
        <f t="shared" si="95"/>
        <v>0</v>
      </c>
      <c r="AI183" s="157">
        <f t="shared" si="95"/>
        <v>0</v>
      </c>
      <c r="AJ183" s="157">
        <f t="shared" si="95"/>
        <v>0</v>
      </c>
    </row>
    <row r="184" spans="1:36" ht="16.5" x14ac:dyDescent="0.25">
      <c r="A184" s="157">
        <f t="shared" si="83"/>
        <v>1.1200000000000001</v>
      </c>
      <c r="B184" s="153">
        <f t="shared" si="93"/>
        <v>136</v>
      </c>
      <c r="C184" s="155" t="s">
        <v>465</v>
      </c>
      <c r="D184" s="156" t="s">
        <v>389</v>
      </c>
      <c r="E184" s="157">
        <f t="shared" si="81"/>
        <v>0</v>
      </c>
      <c r="F184" s="314" t="s">
        <v>331</v>
      </c>
      <c r="G184" s="157">
        <f t="shared" ref="G184:P185" si="96">+IF($F184=G$21,G$87,0)</f>
        <v>0</v>
      </c>
      <c r="H184" s="157">
        <f t="shared" si="96"/>
        <v>0</v>
      </c>
      <c r="I184" s="157">
        <f t="shared" si="96"/>
        <v>0</v>
      </c>
      <c r="J184" s="157">
        <f t="shared" si="96"/>
        <v>0</v>
      </c>
      <c r="K184" s="157">
        <f t="shared" si="96"/>
        <v>0</v>
      </c>
      <c r="L184" s="157">
        <f t="shared" si="96"/>
        <v>0</v>
      </c>
      <c r="M184" s="157">
        <f t="shared" si="96"/>
        <v>0</v>
      </c>
      <c r="N184" s="157">
        <f t="shared" si="96"/>
        <v>0</v>
      </c>
      <c r="O184" s="157">
        <f t="shared" si="96"/>
        <v>0</v>
      </c>
      <c r="P184" s="157">
        <f t="shared" si="96"/>
        <v>0</v>
      </c>
      <c r="Q184" s="157">
        <f t="shared" ref="Q184:Z185" si="97">+IF($F184=Q$21,Q$87,0)</f>
        <v>0</v>
      </c>
      <c r="R184" s="157">
        <f t="shared" si="97"/>
        <v>0</v>
      </c>
      <c r="S184" s="157">
        <f t="shared" si="97"/>
        <v>0</v>
      </c>
      <c r="T184" s="157">
        <f t="shared" si="97"/>
        <v>0</v>
      </c>
      <c r="U184" s="157">
        <f t="shared" si="97"/>
        <v>0</v>
      </c>
      <c r="V184" s="157">
        <f t="shared" si="97"/>
        <v>0</v>
      </c>
      <c r="W184" s="157">
        <f t="shared" si="97"/>
        <v>0</v>
      </c>
      <c r="X184" s="157">
        <f t="shared" si="97"/>
        <v>0</v>
      </c>
      <c r="Y184" s="157">
        <f t="shared" si="97"/>
        <v>0</v>
      </c>
      <c r="Z184" s="157">
        <f t="shared" si="97"/>
        <v>0</v>
      </c>
      <c r="AA184" s="157">
        <f t="shared" ref="AA184:AJ185" si="98">+IF($F184=AA$21,AA$87,0)</f>
        <v>0</v>
      </c>
      <c r="AB184" s="157">
        <f t="shared" si="98"/>
        <v>0</v>
      </c>
      <c r="AC184" s="157">
        <f t="shared" si="98"/>
        <v>0</v>
      </c>
      <c r="AD184" s="157">
        <f t="shared" si="98"/>
        <v>0</v>
      </c>
      <c r="AE184" s="157">
        <f t="shared" si="98"/>
        <v>0</v>
      </c>
      <c r="AF184" s="157">
        <f t="shared" si="98"/>
        <v>0</v>
      </c>
      <c r="AG184" s="157">
        <f t="shared" si="98"/>
        <v>0</v>
      </c>
      <c r="AH184" s="157">
        <f t="shared" si="98"/>
        <v>0</v>
      </c>
      <c r="AI184" s="157">
        <f t="shared" si="98"/>
        <v>0</v>
      </c>
      <c r="AJ184" s="157">
        <f t="shared" si="98"/>
        <v>0</v>
      </c>
    </row>
    <row r="185" spans="1:36" ht="16.5" x14ac:dyDescent="0.25">
      <c r="A185" s="157">
        <f t="shared" si="83"/>
        <v>1.1300000000000001</v>
      </c>
      <c r="B185" s="153">
        <f t="shared" si="93"/>
        <v>137</v>
      </c>
      <c r="C185" s="155" t="s">
        <v>466</v>
      </c>
      <c r="D185" s="156" t="s">
        <v>389</v>
      </c>
      <c r="E185" s="157">
        <f t="shared" si="81"/>
        <v>2.5046999999999996E-2</v>
      </c>
      <c r="F185" s="314" t="s">
        <v>101</v>
      </c>
      <c r="G185" s="157">
        <f t="shared" si="96"/>
        <v>0</v>
      </c>
      <c r="H185" s="157">
        <f t="shared" si="96"/>
        <v>2.5046999999999996E-2</v>
      </c>
      <c r="I185" s="157">
        <f t="shared" si="96"/>
        <v>0</v>
      </c>
      <c r="J185" s="157">
        <f t="shared" si="96"/>
        <v>0</v>
      </c>
      <c r="K185" s="157">
        <f t="shared" si="96"/>
        <v>0</v>
      </c>
      <c r="L185" s="157">
        <f t="shared" si="96"/>
        <v>0</v>
      </c>
      <c r="M185" s="157">
        <f t="shared" si="96"/>
        <v>0</v>
      </c>
      <c r="N185" s="157">
        <f t="shared" si="96"/>
        <v>0</v>
      </c>
      <c r="O185" s="157">
        <f t="shared" si="96"/>
        <v>0</v>
      </c>
      <c r="P185" s="157">
        <f t="shared" si="96"/>
        <v>0</v>
      </c>
      <c r="Q185" s="157">
        <f t="shared" si="97"/>
        <v>0</v>
      </c>
      <c r="R185" s="157">
        <f t="shared" si="97"/>
        <v>0</v>
      </c>
      <c r="S185" s="157">
        <f t="shared" si="97"/>
        <v>0</v>
      </c>
      <c r="T185" s="157">
        <f t="shared" si="97"/>
        <v>0</v>
      </c>
      <c r="U185" s="157">
        <f t="shared" si="97"/>
        <v>0</v>
      </c>
      <c r="V185" s="157">
        <f t="shared" si="97"/>
        <v>0</v>
      </c>
      <c r="W185" s="157">
        <f t="shared" si="97"/>
        <v>0</v>
      </c>
      <c r="X185" s="157">
        <f t="shared" si="97"/>
        <v>0</v>
      </c>
      <c r="Y185" s="157">
        <f t="shared" si="97"/>
        <v>0</v>
      </c>
      <c r="Z185" s="157">
        <f t="shared" si="97"/>
        <v>0</v>
      </c>
      <c r="AA185" s="157">
        <f t="shared" si="98"/>
        <v>0</v>
      </c>
      <c r="AB185" s="157">
        <f t="shared" si="98"/>
        <v>0</v>
      </c>
      <c r="AC185" s="157">
        <f t="shared" si="98"/>
        <v>0</v>
      </c>
      <c r="AD185" s="157">
        <f t="shared" si="98"/>
        <v>0</v>
      </c>
      <c r="AE185" s="157">
        <f t="shared" si="98"/>
        <v>0</v>
      </c>
      <c r="AF185" s="157">
        <f t="shared" si="98"/>
        <v>0</v>
      </c>
      <c r="AG185" s="157">
        <f t="shared" si="98"/>
        <v>0</v>
      </c>
      <c r="AH185" s="157">
        <f t="shared" si="98"/>
        <v>0</v>
      </c>
      <c r="AI185" s="157">
        <f t="shared" si="98"/>
        <v>0</v>
      </c>
      <c r="AJ185" s="157">
        <f t="shared" si="98"/>
        <v>0</v>
      </c>
    </row>
    <row r="186" spans="1:36" ht="16.5" x14ac:dyDescent="0.25">
      <c r="A186" s="157">
        <f t="shared" si="83"/>
        <v>1.1400000000000001</v>
      </c>
      <c r="B186" s="153">
        <f t="shared" si="93"/>
        <v>138</v>
      </c>
      <c r="C186" s="155" t="s">
        <v>467</v>
      </c>
      <c r="D186" s="156" t="s">
        <v>364</v>
      </c>
      <c r="E186" s="157">
        <f t="shared" si="81"/>
        <v>0</v>
      </c>
      <c r="F186" s="314" t="s">
        <v>331</v>
      </c>
      <c r="G186" s="157">
        <f t="shared" ref="G186:P187" si="99">+IF($F186=G$21,G$146,0)</f>
        <v>0</v>
      </c>
      <c r="H186" s="157">
        <f t="shared" si="99"/>
        <v>0</v>
      </c>
      <c r="I186" s="157">
        <f t="shared" si="99"/>
        <v>0</v>
      </c>
      <c r="J186" s="157">
        <f t="shared" si="99"/>
        <v>0</v>
      </c>
      <c r="K186" s="157">
        <f t="shared" si="99"/>
        <v>0</v>
      </c>
      <c r="L186" s="157">
        <f t="shared" si="99"/>
        <v>0</v>
      </c>
      <c r="M186" s="157">
        <f t="shared" si="99"/>
        <v>0</v>
      </c>
      <c r="N186" s="157">
        <f t="shared" si="99"/>
        <v>0</v>
      </c>
      <c r="O186" s="157">
        <f t="shared" si="99"/>
        <v>0</v>
      </c>
      <c r="P186" s="157">
        <f t="shared" si="99"/>
        <v>0</v>
      </c>
      <c r="Q186" s="157">
        <f t="shared" ref="Q186:Z187" si="100">+IF($F186=Q$21,Q$146,0)</f>
        <v>0</v>
      </c>
      <c r="R186" s="157">
        <f t="shared" si="100"/>
        <v>0</v>
      </c>
      <c r="S186" s="157">
        <f t="shared" si="100"/>
        <v>0</v>
      </c>
      <c r="T186" s="157">
        <f t="shared" si="100"/>
        <v>0</v>
      </c>
      <c r="U186" s="157">
        <f t="shared" si="100"/>
        <v>0</v>
      </c>
      <c r="V186" s="157">
        <f t="shared" si="100"/>
        <v>0</v>
      </c>
      <c r="W186" s="157">
        <f t="shared" si="100"/>
        <v>0</v>
      </c>
      <c r="X186" s="157">
        <f t="shared" si="100"/>
        <v>0</v>
      </c>
      <c r="Y186" s="157">
        <f t="shared" si="100"/>
        <v>0</v>
      </c>
      <c r="Z186" s="157">
        <f t="shared" si="100"/>
        <v>0</v>
      </c>
      <c r="AA186" s="157">
        <f t="shared" ref="AA186:AJ187" si="101">+IF($F186=AA$21,AA$146,0)</f>
        <v>0</v>
      </c>
      <c r="AB186" s="157">
        <f t="shared" si="101"/>
        <v>0</v>
      </c>
      <c r="AC186" s="157">
        <f t="shared" si="101"/>
        <v>0</v>
      </c>
      <c r="AD186" s="157">
        <f t="shared" si="101"/>
        <v>0</v>
      </c>
      <c r="AE186" s="157">
        <f t="shared" si="101"/>
        <v>0</v>
      </c>
      <c r="AF186" s="157">
        <f t="shared" si="101"/>
        <v>0</v>
      </c>
      <c r="AG186" s="157">
        <f t="shared" si="101"/>
        <v>0</v>
      </c>
      <c r="AH186" s="157">
        <f t="shared" si="101"/>
        <v>0</v>
      </c>
      <c r="AI186" s="157">
        <f t="shared" si="101"/>
        <v>0</v>
      </c>
      <c r="AJ186" s="157">
        <f t="shared" si="101"/>
        <v>0</v>
      </c>
    </row>
    <row r="187" spans="1:36" ht="16.5" x14ac:dyDescent="0.25">
      <c r="A187" s="157">
        <f t="shared" si="83"/>
        <v>1.1500000000000001</v>
      </c>
      <c r="B187" s="153">
        <f t="shared" si="93"/>
        <v>139</v>
      </c>
      <c r="C187" s="155" t="s">
        <v>468</v>
      </c>
      <c r="D187" s="156" t="s">
        <v>364</v>
      </c>
      <c r="E187" s="157">
        <f t="shared" si="81"/>
        <v>1</v>
      </c>
      <c r="F187" s="314" t="s">
        <v>101</v>
      </c>
      <c r="G187" s="157">
        <f t="shared" si="99"/>
        <v>0</v>
      </c>
      <c r="H187" s="157">
        <f t="shared" si="99"/>
        <v>1</v>
      </c>
      <c r="I187" s="157">
        <f t="shared" si="99"/>
        <v>0</v>
      </c>
      <c r="J187" s="157">
        <f t="shared" si="99"/>
        <v>0</v>
      </c>
      <c r="K187" s="157">
        <f t="shared" si="99"/>
        <v>0</v>
      </c>
      <c r="L187" s="157">
        <f t="shared" si="99"/>
        <v>0</v>
      </c>
      <c r="M187" s="157">
        <f t="shared" si="99"/>
        <v>0</v>
      </c>
      <c r="N187" s="157">
        <f t="shared" si="99"/>
        <v>0</v>
      </c>
      <c r="O187" s="157">
        <f t="shared" si="99"/>
        <v>0</v>
      </c>
      <c r="P187" s="157">
        <f t="shared" si="99"/>
        <v>0</v>
      </c>
      <c r="Q187" s="157">
        <f t="shared" si="100"/>
        <v>0</v>
      </c>
      <c r="R187" s="157">
        <f t="shared" si="100"/>
        <v>0</v>
      </c>
      <c r="S187" s="157">
        <f t="shared" si="100"/>
        <v>0</v>
      </c>
      <c r="T187" s="157">
        <f t="shared" si="100"/>
        <v>0</v>
      </c>
      <c r="U187" s="157">
        <f t="shared" si="100"/>
        <v>0</v>
      </c>
      <c r="V187" s="157">
        <f t="shared" si="100"/>
        <v>0</v>
      </c>
      <c r="W187" s="157">
        <f t="shared" si="100"/>
        <v>0</v>
      </c>
      <c r="X187" s="157">
        <f t="shared" si="100"/>
        <v>0</v>
      </c>
      <c r="Y187" s="157">
        <f t="shared" si="100"/>
        <v>0</v>
      </c>
      <c r="Z187" s="157">
        <f t="shared" si="100"/>
        <v>0</v>
      </c>
      <c r="AA187" s="157">
        <f t="shared" si="101"/>
        <v>0</v>
      </c>
      <c r="AB187" s="157">
        <f t="shared" si="101"/>
        <v>0</v>
      </c>
      <c r="AC187" s="157">
        <f t="shared" si="101"/>
        <v>0</v>
      </c>
      <c r="AD187" s="157">
        <f t="shared" si="101"/>
        <v>0</v>
      </c>
      <c r="AE187" s="157">
        <f t="shared" si="101"/>
        <v>0</v>
      </c>
      <c r="AF187" s="157">
        <f t="shared" si="101"/>
        <v>0</v>
      </c>
      <c r="AG187" s="157">
        <f t="shared" si="101"/>
        <v>0</v>
      </c>
      <c r="AH187" s="157">
        <f t="shared" si="101"/>
        <v>0</v>
      </c>
      <c r="AI187" s="157">
        <f t="shared" si="101"/>
        <v>0</v>
      </c>
      <c r="AJ187" s="157">
        <f t="shared" si="101"/>
        <v>0</v>
      </c>
    </row>
    <row r="188" spans="1:36" ht="16.5" x14ac:dyDescent="0.25">
      <c r="A188" s="157">
        <f t="shared" si="83"/>
        <v>1.1600000000000001</v>
      </c>
      <c r="B188" s="153">
        <f t="shared" si="93"/>
        <v>140</v>
      </c>
      <c r="C188" s="155" t="s">
        <v>469</v>
      </c>
      <c r="D188" s="156" t="s">
        <v>364</v>
      </c>
      <c r="E188" s="157">
        <f t="shared" si="81"/>
        <v>0</v>
      </c>
      <c r="F188" s="314" t="s">
        <v>331</v>
      </c>
      <c r="G188" s="157">
        <f t="shared" ref="G188:AJ188" si="102">+IF($F188=G$21,G$148+G$149,0)</f>
        <v>0</v>
      </c>
      <c r="H188" s="157">
        <f t="shared" si="102"/>
        <v>0</v>
      </c>
      <c r="I188" s="157">
        <f t="shared" si="102"/>
        <v>0</v>
      </c>
      <c r="J188" s="157">
        <f t="shared" si="102"/>
        <v>0</v>
      </c>
      <c r="K188" s="157">
        <f t="shared" si="102"/>
        <v>0</v>
      </c>
      <c r="L188" s="157">
        <f t="shared" si="102"/>
        <v>0</v>
      </c>
      <c r="M188" s="157">
        <f t="shared" si="102"/>
        <v>0</v>
      </c>
      <c r="N188" s="157">
        <f t="shared" si="102"/>
        <v>0</v>
      </c>
      <c r="O188" s="157">
        <f t="shared" si="102"/>
        <v>0</v>
      </c>
      <c r="P188" s="157">
        <f t="shared" si="102"/>
        <v>0</v>
      </c>
      <c r="Q188" s="157">
        <f t="shared" si="102"/>
        <v>0</v>
      </c>
      <c r="R188" s="157">
        <f t="shared" si="102"/>
        <v>0</v>
      </c>
      <c r="S188" s="157">
        <f t="shared" si="102"/>
        <v>0</v>
      </c>
      <c r="T188" s="157">
        <f t="shared" si="102"/>
        <v>0</v>
      </c>
      <c r="U188" s="157">
        <f t="shared" si="102"/>
        <v>0</v>
      </c>
      <c r="V188" s="157">
        <f t="shared" si="102"/>
        <v>0</v>
      </c>
      <c r="W188" s="157">
        <f t="shared" si="102"/>
        <v>0</v>
      </c>
      <c r="X188" s="157">
        <f t="shared" si="102"/>
        <v>0</v>
      </c>
      <c r="Y188" s="157">
        <f t="shared" si="102"/>
        <v>0</v>
      </c>
      <c r="Z188" s="157">
        <f t="shared" si="102"/>
        <v>0</v>
      </c>
      <c r="AA188" s="157">
        <f t="shared" si="102"/>
        <v>0</v>
      </c>
      <c r="AB188" s="157">
        <f t="shared" si="102"/>
        <v>0</v>
      </c>
      <c r="AC188" s="157">
        <f t="shared" si="102"/>
        <v>0</v>
      </c>
      <c r="AD188" s="157">
        <f t="shared" si="102"/>
        <v>0</v>
      </c>
      <c r="AE188" s="157">
        <f t="shared" si="102"/>
        <v>0</v>
      </c>
      <c r="AF188" s="157">
        <f t="shared" si="102"/>
        <v>0</v>
      </c>
      <c r="AG188" s="157">
        <f t="shared" si="102"/>
        <v>0</v>
      </c>
      <c r="AH188" s="157">
        <f t="shared" si="102"/>
        <v>0</v>
      </c>
      <c r="AI188" s="157">
        <f t="shared" si="102"/>
        <v>0</v>
      </c>
      <c r="AJ188" s="157">
        <f t="shared" si="102"/>
        <v>0</v>
      </c>
    </row>
    <row r="189" spans="1:36" ht="16.5" x14ac:dyDescent="0.25">
      <c r="A189" s="157">
        <f t="shared" si="83"/>
        <v>1.1700000000000002</v>
      </c>
      <c r="B189" s="153">
        <f t="shared" si="93"/>
        <v>141</v>
      </c>
      <c r="C189" s="155" t="s">
        <v>470</v>
      </c>
      <c r="D189" s="156" t="s">
        <v>364</v>
      </c>
      <c r="E189" s="157">
        <f t="shared" si="81"/>
        <v>1</v>
      </c>
      <c r="F189" s="314" t="s">
        <v>101</v>
      </c>
      <c r="G189" s="157">
        <f t="shared" ref="G189:AJ189" si="103">+IF($F189=G$21,G$148,0)</f>
        <v>0</v>
      </c>
      <c r="H189" s="157">
        <f t="shared" si="103"/>
        <v>1</v>
      </c>
      <c r="I189" s="157">
        <f t="shared" si="103"/>
        <v>0</v>
      </c>
      <c r="J189" s="157">
        <f t="shared" si="103"/>
        <v>0</v>
      </c>
      <c r="K189" s="157">
        <f t="shared" si="103"/>
        <v>0</v>
      </c>
      <c r="L189" s="157">
        <f t="shared" si="103"/>
        <v>0</v>
      </c>
      <c r="M189" s="157">
        <f t="shared" si="103"/>
        <v>0</v>
      </c>
      <c r="N189" s="157">
        <f t="shared" si="103"/>
        <v>0</v>
      </c>
      <c r="O189" s="157">
        <f t="shared" si="103"/>
        <v>0</v>
      </c>
      <c r="P189" s="157">
        <f t="shared" si="103"/>
        <v>0</v>
      </c>
      <c r="Q189" s="157">
        <f t="shared" si="103"/>
        <v>0</v>
      </c>
      <c r="R189" s="157">
        <f t="shared" si="103"/>
        <v>0</v>
      </c>
      <c r="S189" s="157">
        <f t="shared" si="103"/>
        <v>0</v>
      </c>
      <c r="T189" s="157">
        <f t="shared" si="103"/>
        <v>0</v>
      </c>
      <c r="U189" s="157">
        <f t="shared" si="103"/>
        <v>0</v>
      </c>
      <c r="V189" s="157">
        <f t="shared" si="103"/>
        <v>0</v>
      </c>
      <c r="W189" s="157">
        <f t="shared" si="103"/>
        <v>0</v>
      </c>
      <c r="X189" s="157">
        <f t="shared" si="103"/>
        <v>0</v>
      </c>
      <c r="Y189" s="157">
        <f t="shared" si="103"/>
        <v>0</v>
      </c>
      <c r="Z189" s="157">
        <f t="shared" si="103"/>
        <v>0</v>
      </c>
      <c r="AA189" s="157">
        <f t="shared" si="103"/>
        <v>0</v>
      </c>
      <c r="AB189" s="157">
        <f t="shared" si="103"/>
        <v>0</v>
      </c>
      <c r="AC189" s="157">
        <f t="shared" si="103"/>
        <v>0</v>
      </c>
      <c r="AD189" s="157">
        <f t="shared" si="103"/>
        <v>0</v>
      </c>
      <c r="AE189" s="157">
        <f t="shared" si="103"/>
        <v>0</v>
      </c>
      <c r="AF189" s="157">
        <f t="shared" si="103"/>
        <v>0</v>
      </c>
      <c r="AG189" s="157">
        <f t="shared" si="103"/>
        <v>0</v>
      </c>
      <c r="AH189" s="157">
        <f t="shared" si="103"/>
        <v>0</v>
      </c>
      <c r="AI189" s="157">
        <f t="shared" si="103"/>
        <v>0</v>
      </c>
      <c r="AJ189" s="157">
        <f t="shared" si="103"/>
        <v>0</v>
      </c>
    </row>
    <row r="190" spans="1:36" ht="16.5" x14ac:dyDescent="0.25">
      <c r="A190" s="157">
        <f t="shared" si="83"/>
        <v>1.1800000000000002</v>
      </c>
      <c r="B190" s="153">
        <f t="shared" si="93"/>
        <v>142</v>
      </c>
      <c r="C190" s="155" t="s">
        <v>471</v>
      </c>
      <c r="D190" s="156" t="s">
        <v>364</v>
      </c>
      <c r="E190" s="157">
        <f t="shared" si="81"/>
        <v>0</v>
      </c>
      <c r="F190" s="314" t="s">
        <v>331</v>
      </c>
      <c r="G190" s="157">
        <f>+IF($F190=G$21,G$129,0)</f>
        <v>0</v>
      </c>
      <c r="H190" s="157">
        <f t="shared" ref="H190:AJ190" si="104">+IF($F190=H$21,H$129,0)</f>
        <v>0</v>
      </c>
      <c r="I190" s="157">
        <f t="shared" si="104"/>
        <v>0</v>
      </c>
      <c r="J190" s="157">
        <f t="shared" si="104"/>
        <v>0</v>
      </c>
      <c r="K190" s="157">
        <f t="shared" si="104"/>
        <v>0</v>
      </c>
      <c r="L190" s="157">
        <f t="shared" si="104"/>
        <v>0</v>
      </c>
      <c r="M190" s="157">
        <f t="shared" si="104"/>
        <v>0</v>
      </c>
      <c r="N190" s="157">
        <f t="shared" si="104"/>
        <v>0</v>
      </c>
      <c r="O190" s="157">
        <f t="shared" si="104"/>
        <v>0</v>
      </c>
      <c r="P190" s="157">
        <f t="shared" si="104"/>
        <v>0</v>
      </c>
      <c r="Q190" s="157">
        <f t="shared" si="104"/>
        <v>0</v>
      </c>
      <c r="R190" s="157">
        <f t="shared" si="104"/>
        <v>0</v>
      </c>
      <c r="S190" s="157">
        <f t="shared" si="104"/>
        <v>0</v>
      </c>
      <c r="T190" s="157">
        <f t="shared" si="104"/>
        <v>0</v>
      </c>
      <c r="U190" s="157">
        <f t="shared" si="104"/>
        <v>0</v>
      </c>
      <c r="V190" s="157">
        <f t="shared" si="104"/>
        <v>0</v>
      </c>
      <c r="W190" s="157">
        <f t="shared" si="104"/>
        <v>0</v>
      </c>
      <c r="X190" s="157">
        <f t="shared" si="104"/>
        <v>0</v>
      </c>
      <c r="Y190" s="157">
        <f t="shared" si="104"/>
        <v>0</v>
      </c>
      <c r="Z190" s="157">
        <f t="shared" si="104"/>
        <v>0</v>
      </c>
      <c r="AA190" s="157">
        <f t="shared" si="104"/>
        <v>0</v>
      </c>
      <c r="AB190" s="157">
        <f t="shared" si="104"/>
        <v>0</v>
      </c>
      <c r="AC190" s="157">
        <f t="shared" si="104"/>
        <v>0</v>
      </c>
      <c r="AD190" s="157">
        <f t="shared" si="104"/>
        <v>0</v>
      </c>
      <c r="AE190" s="157">
        <f t="shared" si="104"/>
        <v>0</v>
      </c>
      <c r="AF190" s="157">
        <f t="shared" si="104"/>
        <v>0</v>
      </c>
      <c r="AG190" s="157">
        <f t="shared" si="104"/>
        <v>0</v>
      </c>
      <c r="AH190" s="157">
        <f t="shared" si="104"/>
        <v>0</v>
      </c>
      <c r="AI190" s="157">
        <f t="shared" si="104"/>
        <v>0</v>
      </c>
      <c r="AJ190" s="157">
        <f t="shared" si="104"/>
        <v>0</v>
      </c>
    </row>
    <row r="191" spans="1:36" ht="16.5" x14ac:dyDescent="0.25">
      <c r="A191" s="157">
        <f t="shared" si="83"/>
        <v>1.1900000000000002</v>
      </c>
      <c r="B191" s="153">
        <f t="shared" si="93"/>
        <v>143</v>
      </c>
      <c r="C191" s="155" t="s">
        <v>472</v>
      </c>
      <c r="D191" s="156" t="s">
        <v>364</v>
      </c>
      <c r="E191" s="157">
        <f t="shared" si="81"/>
        <v>0</v>
      </c>
      <c r="F191" s="314" t="s">
        <v>331</v>
      </c>
      <c r="G191" s="157">
        <f t="shared" ref="G191:P192" si="105">+IF($F191=G$21,G$135,0)</f>
        <v>0</v>
      </c>
      <c r="H191" s="157">
        <f t="shared" si="105"/>
        <v>0</v>
      </c>
      <c r="I191" s="157">
        <f t="shared" si="105"/>
        <v>0</v>
      </c>
      <c r="J191" s="157">
        <f t="shared" si="105"/>
        <v>0</v>
      </c>
      <c r="K191" s="157">
        <f t="shared" si="105"/>
        <v>0</v>
      </c>
      <c r="L191" s="157">
        <f t="shared" si="105"/>
        <v>0</v>
      </c>
      <c r="M191" s="157">
        <f t="shared" si="105"/>
        <v>0</v>
      </c>
      <c r="N191" s="157">
        <f t="shared" si="105"/>
        <v>0</v>
      </c>
      <c r="O191" s="157">
        <f t="shared" si="105"/>
        <v>0</v>
      </c>
      <c r="P191" s="157">
        <f t="shared" si="105"/>
        <v>0</v>
      </c>
      <c r="Q191" s="157">
        <f t="shared" ref="Q191:Z192" si="106">+IF($F191=Q$21,Q$135,0)</f>
        <v>0</v>
      </c>
      <c r="R191" s="157">
        <f t="shared" si="106"/>
        <v>0</v>
      </c>
      <c r="S191" s="157">
        <f t="shared" si="106"/>
        <v>0</v>
      </c>
      <c r="T191" s="157">
        <f t="shared" si="106"/>
        <v>0</v>
      </c>
      <c r="U191" s="157">
        <f t="shared" si="106"/>
        <v>0</v>
      </c>
      <c r="V191" s="157">
        <f t="shared" si="106"/>
        <v>0</v>
      </c>
      <c r="W191" s="157">
        <f t="shared" si="106"/>
        <v>0</v>
      </c>
      <c r="X191" s="157">
        <f t="shared" si="106"/>
        <v>0</v>
      </c>
      <c r="Y191" s="157">
        <f t="shared" si="106"/>
        <v>0</v>
      </c>
      <c r="Z191" s="157">
        <f t="shared" si="106"/>
        <v>0</v>
      </c>
      <c r="AA191" s="157">
        <f t="shared" ref="AA191:AJ192" si="107">+IF($F191=AA$21,AA$135,0)</f>
        <v>0</v>
      </c>
      <c r="AB191" s="157">
        <f t="shared" si="107"/>
        <v>0</v>
      </c>
      <c r="AC191" s="157">
        <f t="shared" si="107"/>
        <v>0</v>
      </c>
      <c r="AD191" s="157">
        <f t="shared" si="107"/>
        <v>0</v>
      </c>
      <c r="AE191" s="157">
        <f t="shared" si="107"/>
        <v>0</v>
      </c>
      <c r="AF191" s="157">
        <f t="shared" si="107"/>
        <v>0</v>
      </c>
      <c r="AG191" s="157">
        <f t="shared" si="107"/>
        <v>0</v>
      </c>
      <c r="AH191" s="157">
        <f t="shared" si="107"/>
        <v>0</v>
      </c>
      <c r="AI191" s="157">
        <f t="shared" si="107"/>
        <v>0</v>
      </c>
      <c r="AJ191" s="157">
        <f t="shared" si="107"/>
        <v>0</v>
      </c>
    </row>
    <row r="192" spans="1:36" ht="16.5" x14ac:dyDescent="0.25">
      <c r="A192" s="157">
        <f t="shared" si="83"/>
        <v>1.2000000000000002</v>
      </c>
      <c r="B192" s="153">
        <f t="shared" si="93"/>
        <v>144</v>
      </c>
      <c r="C192" s="155" t="s">
        <v>473</v>
      </c>
      <c r="D192" s="156" t="s">
        <v>364</v>
      </c>
      <c r="E192" s="157">
        <f t="shared" si="81"/>
        <v>3</v>
      </c>
      <c r="F192" s="314" t="s">
        <v>101</v>
      </c>
      <c r="G192" s="157">
        <f t="shared" si="105"/>
        <v>0</v>
      </c>
      <c r="H192" s="157">
        <f t="shared" si="105"/>
        <v>3</v>
      </c>
      <c r="I192" s="157">
        <f t="shared" si="105"/>
        <v>0</v>
      </c>
      <c r="J192" s="157">
        <f t="shared" si="105"/>
        <v>0</v>
      </c>
      <c r="K192" s="157">
        <f t="shared" si="105"/>
        <v>0</v>
      </c>
      <c r="L192" s="157">
        <f t="shared" si="105"/>
        <v>0</v>
      </c>
      <c r="M192" s="157">
        <f t="shared" si="105"/>
        <v>0</v>
      </c>
      <c r="N192" s="157">
        <f t="shared" si="105"/>
        <v>0</v>
      </c>
      <c r="O192" s="157">
        <f t="shared" si="105"/>
        <v>0</v>
      </c>
      <c r="P192" s="157">
        <f t="shared" si="105"/>
        <v>0</v>
      </c>
      <c r="Q192" s="157">
        <f t="shared" si="106"/>
        <v>0</v>
      </c>
      <c r="R192" s="157">
        <f t="shared" si="106"/>
        <v>0</v>
      </c>
      <c r="S192" s="157">
        <f t="shared" si="106"/>
        <v>0</v>
      </c>
      <c r="T192" s="157">
        <f t="shared" si="106"/>
        <v>0</v>
      </c>
      <c r="U192" s="157">
        <f t="shared" si="106"/>
        <v>0</v>
      </c>
      <c r="V192" s="157">
        <f t="shared" si="106"/>
        <v>0</v>
      </c>
      <c r="W192" s="157">
        <f t="shared" si="106"/>
        <v>0</v>
      </c>
      <c r="X192" s="157">
        <f t="shared" si="106"/>
        <v>0</v>
      </c>
      <c r="Y192" s="157">
        <f t="shared" si="106"/>
        <v>0</v>
      </c>
      <c r="Z192" s="157">
        <f t="shared" si="106"/>
        <v>0</v>
      </c>
      <c r="AA192" s="157">
        <f t="shared" si="107"/>
        <v>0</v>
      </c>
      <c r="AB192" s="157">
        <f t="shared" si="107"/>
        <v>0</v>
      </c>
      <c r="AC192" s="157">
        <f t="shared" si="107"/>
        <v>0</v>
      </c>
      <c r="AD192" s="157">
        <f t="shared" si="107"/>
        <v>0</v>
      </c>
      <c r="AE192" s="157">
        <f t="shared" si="107"/>
        <v>0</v>
      </c>
      <c r="AF192" s="157">
        <f t="shared" si="107"/>
        <v>0</v>
      </c>
      <c r="AG192" s="157">
        <f t="shared" si="107"/>
        <v>0</v>
      </c>
      <c r="AH192" s="157">
        <f t="shared" si="107"/>
        <v>0</v>
      </c>
      <c r="AI192" s="157">
        <f t="shared" si="107"/>
        <v>0</v>
      </c>
      <c r="AJ192" s="157">
        <f t="shared" si="107"/>
        <v>0</v>
      </c>
    </row>
    <row r="193" spans="1:36" ht="16.5" x14ac:dyDescent="0.25">
      <c r="A193" s="157">
        <f t="shared" si="83"/>
        <v>1.2100000000000002</v>
      </c>
      <c r="B193" s="153">
        <f t="shared" si="93"/>
        <v>145</v>
      </c>
      <c r="C193" s="155" t="s">
        <v>474</v>
      </c>
      <c r="D193" s="156" t="s">
        <v>389</v>
      </c>
      <c r="E193" s="157">
        <f t="shared" si="81"/>
        <v>0</v>
      </c>
      <c r="F193" s="314" t="s">
        <v>331</v>
      </c>
      <c r="G193" s="157">
        <f t="shared" ref="G193:P194" si="108">+IF($F193=G$21,G$98/1000,0)</f>
        <v>0</v>
      </c>
      <c r="H193" s="157">
        <f t="shared" si="108"/>
        <v>0</v>
      </c>
      <c r="I193" s="157">
        <f t="shared" si="108"/>
        <v>0</v>
      </c>
      <c r="J193" s="157">
        <f t="shared" si="108"/>
        <v>0</v>
      </c>
      <c r="K193" s="157">
        <f t="shared" si="108"/>
        <v>0</v>
      </c>
      <c r="L193" s="157">
        <f t="shared" si="108"/>
        <v>0</v>
      </c>
      <c r="M193" s="157">
        <f t="shared" si="108"/>
        <v>0</v>
      </c>
      <c r="N193" s="157">
        <f t="shared" si="108"/>
        <v>0</v>
      </c>
      <c r="O193" s="157">
        <f t="shared" si="108"/>
        <v>0</v>
      </c>
      <c r="P193" s="157">
        <f t="shared" si="108"/>
        <v>0</v>
      </c>
      <c r="Q193" s="157">
        <f t="shared" ref="Q193:Z194" si="109">+IF($F193=Q$21,Q$98/1000,0)</f>
        <v>0</v>
      </c>
      <c r="R193" s="157">
        <f t="shared" si="109"/>
        <v>0</v>
      </c>
      <c r="S193" s="157">
        <f t="shared" si="109"/>
        <v>0</v>
      </c>
      <c r="T193" s="157">
        <f t="shared" si="109"/>
        <v>0</v>
      </c>
      <c r="U193" s="157">
        <f t="shared" si="109"/>
        <v>0</v>
      </c>
      <c r="V193" s="157">
        <f t="shared" si="109"/>
        <v>0</v>
      </c>
      <c r="W193" s="157">
        <f t="shared" si="109"/>
        <v>0</v>
      </c>
      <c r="X193" s="157">
        <f t="shared" si="109"/>
        <v>0</v>
      </c>
      <c r="Y193" s="157">
        <f t="shared" si="109"/>
        <v>0</v>
      </c>
      <c r="Z193" s="157">
        <f t="shared" si="109"/>
        <v>0</v>
      </c>
      <c r="AA193" s="157">
        <f t="shared" ref="AA193:AJ194" si="110">+IF($F193=AA$21,AA$98/1000,0)</f>
        <v>0</v>
      </c>
      <c r="AB193" s="157">
        <f t="shared" si="110"/>
        <v>0</v>
      </c>
      <c r="AC193" s="157">
        <f t="shared" si="110"/>
        <v>0</v>
      </c>
      <c r="AD193" s="157">
        <f t="shared" si="110"/>
        <v>0</v>
      </c>
      <c r="AE193" s="157">
        <f t="shared" si="110"/>
        <v>0</v>
      </c>
      <c r="AF193" s="157">
        <f t="shared" si="110"/>
        <v>0</v>
      </c>
      <c r="AG193" s="157">
        <f t="shared" si="110"/>
        <v>0</v>
      </c>
      <c r="AH193" s="157">
        <f t="shared" si="110"/>
        <v>0</v>
      </c>
      <c r="AI193" s="157">
        <f t="shared" si="110"/>
        <v>0</v>
      </c>
      <c r="AJ193" s="157">
        <f t="shared" si="110"/>
        <v>0</v>
      </c>
    </row>
    <row r="194" spans="1:36" ht="16.5" x14ac:dyDescent="0.25">
      <c r="A194" s="157">
        <f t="shared" si="83"/>
        <v>1.2200000000000002</v>
      </c>
      <c r="B194" s="153">
        <f t="shared" si="93"/>
        <v>146</v>
      </c>
      <c r="C194" s="155" t="s">
        <v>475</v>
      </c>
      <c r="D194" s="156" t="s">
        <v>389</v>
      </c>
      <c r="E194" s="157">
        <f t="shared" si="81"/>
        <v>2.3E-2</v>
      </c>
      <c r="F194" s="314" t="s">
        <v>101</v>
      </c>
      <c r="G194" s="157">
        <f t="shared" si="108"/>
        <v>0</v>
      </c>
      <c r="H194" s="157">
        <f t="shared" si="108"/>
        <v>2.3E-2</v>
      </c>
      <c r="I194" s="157">
        <f t="shared" si="108"/>
        <v>0</v>
      </c>
      <c r="J194" s="157">
        <f t="shared" si="108"/>
        <v>0</v>
      </c>
      <c r="K194" s="157">
        <f t="shared" si="108"/>
        <v>0</v>
      </c>
      <c r="L194" s="157">
        <f t="shared" si="108"/>
        <v>0</v>
      </c>
      <c r="M194" s="157">
        <f t="shared" si="108"/>
        <v>0</v>
      </c>
      <c r="N194" s="157">
        <f t="shared" si="108"/>
        <v>0</v>
      </c>
      <c r="O194" s="157">
        <f t="shared" si="108"/>
        <v>0</v>
      </c>
      <c r="P194" s="157">
        <f t="shared" si="108"/>
        <v>0</v>
      </c>
      <c r="Q194" s="157">
        <f t="shared" si="109"/>
        <v>0</v>
      </c>
      <c r="R194" s="157">
        <f t="shared" si="109"/>
        <v>0</v>
      </c>
      <c r="S194" s="157">
        <f t="shared" si="109"/>
        <v>0</v>
      </c>
      <c r="T194" s="157">
        <f t="shared" si="109"/>
        <v>0</v>
      </c>
      <c r="U194" s="157">
        <f t="shared" si="109"/>
        <v>0</v>
      </c>
      <c r="V194" s="157">
        <f t="shared" si="109"/>
        <v>0</v>
      </c>
      <c r="W194" s="157">
        <f t="shared" si="109"/>
        <v>0</v>
      </c>
      <c r="X194" s="157">
        <f t="shared" si="109"/>
        <v>0</v>
      </c>
      <c r="Y194" s="157">
        <f t="shared" si="109"/>
        <v>0</v>
      </c>
      <c r="Z194" s="157">
        <f t="shared" si="109"/>
        <v>0</v>
      </c>
      <c r="AA194" s="157">
        <f t="shared" si="110"/>
        <v>0</v>
      </c>
      <c r="AB194" s="157">
        <f t="shared" si="110"/>
        <v>0</v>
      </c>
      <c r="AC194" s="157">
        <f t="shared" si="110"/>
        <v>0</v>
      </c>
      <c r="AD194" s="157">
        <f t="shared" si="110"/>
        <v>0</v>
      </c>
      <c r="AE194" s="157">
        <f t="shared" si="110"/>
        <v>0</v>
      </c>
      <c r="AF194" s="157">
        <f t="shared" si="110"/>
        <v>0</v>
      </c>
      <c r="AG194" s="157">
        <f t="shared" si="110"/>
        <v>0</v>
      </c>
      <c r="AH194" s="157">
        <f t="shared" si="110"/>
        <v>0</v>
      </c>
      <c r="AI194" s="157">
        <f t="shared" si="110"/>
        <v>0</v>
      </c>
      <c r="AJ194" s="157">
        <f t="shared" si="110"/>
        <v>0</v>
      </c>
    </row>
    <row r="195" spans="1:36" ht="16.5" x14ac:dyDescent="0.25">
      <c r="A195" s="157">
        <f t="shared" si="83"/>
        <v>1.2300000000000002</v>
      </c>
      <c r="B195" s="153">
        <f t="shared" si="93"/>
        <v>147</v>
      </c>
      <c r="C195" s="155" t="s">
        <v>476</v>
      </c>
      <c r="D195" s="156" t="s">
        <v>477</v>
      </c>
      <c r="E195" s="157">
        <f t="shared" ref="E195:E196" si="111">+ROUNDUP(SUM(G195:AJ195),0)</f>
        <v>1</v>
      </c>
      <c r="F195" s="314" t="s">
        <v>331</v>
      </c>
      <c r="G195" s="157">
        <f t="shared" ref="G195:V196" si="112">+IF(G$2&lt;&gt;0,1/COUNTA(G$2:M$2),0)</f>
        <v>0.14285714285714285</v>
      </c>
      <c r="H195" s="157">
        <f t="shared" si="112"/>
        <v>0.14285714285714285</v>
      </c>
      <c r="I195" s="157">
        <f t="shared" si="112"/>
        <v>0</v>
      </c>
      <c r="J195" s="157">
        <f t="shared" si="112"/>
        <v>0</v>
      </c>
      <c r="K195" s="157">
        <f t="shared" si="112"/>
        <v>0</v>
      </c>
      <c r="L195" s="157">
        <f t="shared" si="112"/>
        <v>0</v>
      </c>
      <c r="M195" s="157">
        <f t="shared" si="112"/>
        <v>0</v>
      </c>
      <c r="N195" s="157">
        <f t="shared" si="112"/>
        <v>0</v>
      </c>
      <c r="O195" s="157">
        <f t="shared" si="112"/>
        <v>0</v>
      </c>
      <c r="P195" s="157">
        <f t="shared" si="112"/>
        <v>0</v>
      </c>
      <c r="Q195" s="157">
        <f t="shared" si="112"/>
        <v>0</v>
      </c>
      <c r="R195" s="157">
        <f t="shared" si="112"/>
        <v>0</v>
      </c>
      <c r="S195" s="157">
        <f t="shared" si="112"/>
        <v>0</v>
      </c>
      <c r="T195" s="157">
        <f t="shared" si="112"/>
        <v>0</v>
      </c>
      <c r="U195" s="157">
        <f t="shared" si="112"/>
        <v>0</v>
      </c>
      <c r="V195" s="157">
        <f t="shared" si="112"/>
        <v>0</v>
      </c>
      <c r="W195" s="157">
        <f t="shared" ref="W195:AJ196" si="113">+IF(W$2&lt;&gt;0,1/COUNTA(W$2:AC$2),0)</f>
        <v>0</v>
      </c>
      <c r="X195" s="157">
        <f t="shared" si="113"/>
        <v>0</v>
      </c>
      <c r="Y195" s="157">
        <f t="shared" si="113"/>
        <v>0</v>
      </c>
      <c r="Z195" s="157">
        <f t="shared" si="113"/>
        <v>0</v>
      </c>
      <c r="AA195" s="157">
        <f t="shared" si="113"/>
        <v>0</v>
      </c>
      <c r="AB195" s="157">
        <f t="shared" si="113"/>
        <v>0</v>
      </c>
      <c r="AC195" s="157">
        <f t="shared" si="113"/>
        <v>0</v>
      </c>
      <c r="AD195" s="157">
        <f t="shared" si="113"/>
        <v>0</v>
      </c>
      <c r="AE195" s="157">
        <f t="shared" si="113"/>
        <v>0</v>
      </c>
      <c r="AF195" s="157">
        <f t="shared" si="113"/>
        <v>0</v>
      </c>
      <c r="AG195" s="157">
        <f t="shared" si="113"/>
        <v>0</v>
      </c>
      <c r="AH195" s="157">
        <f t="shared" si="113"/>
        <v>0</v>
      </c>
      <c r="AI195" s="157">
        <f t="shared" si="113"/>
        <v>0</v>
      </c>
      <c r="AJ195" s="157">
        <f t="shared" si="113"/>
        <v>0</v>
      </c>
    </row>
    <row r="196" spans="1:36" ht="16.5" x14ac:dyDescent="0.25">
      <c r="A196" s="157">
        <f t="shared" si="83"/>
        <v>1.2400000000000002</v>
      </c>
      <c r="B196" s="153">
        <f t="shared" si="93"/>
        <v>148</v>
      </c>
      <c r="C196" s="155" t="s">
        <v>478</v>
      </c>
      <c r="D196" s="156" t="s">
        <v>477</v>
      </c>
      <c r="E196" s="157">
        <f t="shared" si="111"/>
        <v>1</v>
      </c>
      <c r="F196" s="314" t="s">
        <v>101</v>
      </c>
      <c r="G196" s="157">
        <f t="shared" si="112"/>
        <v>0.14285714285714285</v>
      </c>
      <c r="H196" s="157">
        <f t="shared" si="112"/>
        <v>0.14285714285714285</v>
      </c>
      <c r="I196" s="157">
        <f t="shared" si="112"/>
        <v>0</v>
      </c>
      <c r="J196" s="157">
        <f t="shared" si="112"/>
        <v>0</v>
      </c>
      <c r="K196" s="157">
        <f t="shared" si="112"/>
        <v>0</v>
      </c>
      <c r="L196" s="157">
        <f t="shared" si="112"/>
        <v>0</v>
      </c>
      <c r="M196" s="157">
        <f t="shared" si="112"/>
        <v>0</v>
      </c>
      <c r="N196" s="157">
        <f t="shared" si="112"/>
        <v>0</v>
      </c>
      <c r="O196" s="157">
        <f t="shared" si="112"/>
        <v>0</v>
      </c>
      <c r="P196" s="157">
        <f t="shared" si="112"/>
        <v>0</v>
      </c>
      <c r="Q196" s="157">
        <f t="shared" si="112"/>
        <v>0</v>
      </c>
      <c r="R196" s="157">
        <f t="shared" si="112"/>
        <v>0</v>
      </c>
      <c r="S196" s="157">
        <f t="shared" si="112"/>
        <v>0</v>
      </c>
      <c r="T196" s="157">
        <f t="shared" si="112"/>
        <v>0</v>
      </c>
      <c r="U196" s="157">
        <f t="shared" si="112"/>
        <v>0</v>
      </c>
      <c r="V196" s="157">
        <f t="shared" si="112"/>
        <v>0</v>
      </c>
      <c r="W196" s="157">
        <f t="shared" si="113"/>
        <v>0</v>
      </c>
      <c r="X196" s="157">
        <f t="shared" si="113"/>
        <v>0</v>
      </c>
      <c r="Y196" s="157">
        <f t="shared" si="113"/>
        <v>0</v>
      </c>
      <c r="Z196" s="157">
        <f t="shared" si="113"/>
        <v>0</v>
      </c>
      <c r="AA196" s="157">
        <f t="shared" si="113"/>
        <v>0</v>
      </c>
      <c r="AB196" s="157">
        <f t="shared" si="113"/>
        <v>0</v>
      </c>
      <c r="AC196" s="157">
        <f t="shared" si="113"/>
        <v>0</v>
      </c>
      <c r="AD196" s="157">
        <f t="shared" si="113"/>
        <v>0</v>
      </c>
      <c r="AE196" s="157">
        <f t="shared" si="113"/>
        <v>0</v>
      </c>
      <c r="AF196" s="157">
        <f t="shared" si="113"/>
        <v>0</v>
      </c>
      <c r="AG196" s="157">
        <f t="shared" si="113"/>
        <v>0</v>
      </c>
      <c r="AH196" s="157">
        <f t="shared" si="113"/>
        <v>0</v>
      </c>
      <c r="AI196" s="157">
        <f t="shared" si="113"/>
        <v>0</v>
      </c>
      <c r="AJ196" s="157">
        <f t="shared" si="113"/>
        <v>0</v>
      </c>
    </row>
    <row r="197" spans="1:36" ht="16.5" x14ac:dyDescent="0.25">
      <c r="A197" s="157">
        <f t="shared" si="83"/>
        <v>1.2500000000000002</v>
      </c>
      <c r="B197" s="153">
        <f t="shared" si="93"/>
        <v>149</v>
      </c>
      <c r="C197" s="155" t="s">
        <v>479</v>
      </c>
      <c r="D197" s="156" t="s">
        <v>364</v>
      </c>
      <c r="E197" s="157">
        <f t="shared" si="81"/>
        <v>0</v>
      </c>
      <c r="F197" s="314" t="s">
        <v>331</v>
      </c>
      <c r="G197" s="157">
        <f t="shared" ref="G197:P198" si="114">+IF($F197=G$21,G$152,0)</f>
        <v>0</v>
      </c>
      <c r="H197" s="157">
        <f t="shared" si="114"/>
        <v>0</v>
      </c>
      <c r="I197" s="157">
        <f t="shared" si="114"/>
        <v>0</v>
      </c>
      <c r="J197" s="157">
        <f t="shared" si="114"/>
        <v>0</v>
      </c>
      <c r="K197" s="157">
        <f t="shared" si="114"/>
        <v>0</v>
      </c>
      <c r="L197" s="157">
        <f t="shared" si="114"/>
        <v>0</v>
      </c>
      <c r="M197" s="157">
        <f t="shared" si="114"/>
        <v>0</v>
      </c>
      <c r="N197" s="157">
        <f t="shared" si="114"/>
        <v>0</v>
      </c>
      <c r="O197" s="157">
        <f t="shared" si="114"/>
        <v>0</v>
      </c>
      <c r="P197" s="157">
        <f t="shared" si="114"/>
        <v>0</v>
      </c>
      <c r="Q197" s="157">
        <f t="shared" ref="Q197:Z198" si="115">+IF($F197=Q$21,Q$152,0)</f>
        <v>0</v>
      </c>
      <c r="R197" s="157">
        <f t="shared" si="115"/>
        <v>0</v>
      </c>
      <c r="S197" s="157">
        <f t="shared" si="115"/>
        <v>0</v>
      </c>
      <c r="T197" s="157">
        <f t="shared" si="115"/>
        <v>0</v>
      </c>
      <c r="U197" s="157">
        <f t="shared" si="115"/>
        <v>0</v>
      </c>
      <c r="V197" s="157">
        <f t="shared" si="115"/>
        <v>0</v>
      </c>
      <c r="W197" s="157">
        <f t="shared" si="115"/>
        <v>0</v>
      </c>
      <c r="X197" s="157">
        <f t="shared" si="115"/>
        <v>0</v>
      </c>
      <c r="Y197" s="157">
        <f t="shared" si="115"/>
        <v>0</v>
      </c>
      <c r="Z197" s="157">
        <f t="shared" si="115"/>
        <v>0</v>
      </c>
      <c r="AA197" s="157">
        <f t="shared" ref="AA197:AJ198" si="116">+IF($F197=AA$21,AA$152,0)</f>
        <v>0</v>
      </c>
      <c r="AB197" s="157">
        <f t="shared" si="116"/>
        <v>0</v>
      </c>
      <c r="AC197" s="157">
        <f t="shared" si="116"/>
        <v>0</v>
      </c>
      <c r="AD197" s="157">
        <f t="shared" si="116"/>
        <v>0</v>
      </c>
      <c r="AE197" s="157">
        <f t="shared" si="116"/>
        <v>0</v>
      </c>
      <c r="AF197" s="157">
        <f t="shared" si="116"/>
        <v>0</v>
      </c>
      <c r="AG197" s="157">
        <f t="shared" si="116"/>
        <v>0</v>
      </c>
      <c r="AH197" s="157">
        <f t="shared" si="116"/>
        <v>0</v>
      </c>
      <c r="AI197" s="157">
        <f t="shared" si="116"/>
        <v>0</v>
      </c>
      <c r="AJ197" s="157">
        <f t="shared" si="116"/>
        <v>0</v>
      </c>
    </row>
    <row r="198" spans="1:36" ht="16.5" x14ac:dyDescent="0.25">
      <c r="A198" s="157">
        <f t="shared" si="83"/>
        <v>1.2600000000000002</v>
      </c>
      <c r="B198" s="153">
        <f t="shared" si="93"/>
        <v>150</v>
      </c>
      <c r="C198" s="155" t="s">
        <v>480</v>
      </c>
      <c r="D198" s="156" t="s">
        <v>364</v>
      </c>
      <c r="E198" s="157">
        <f t="shared" si="81"/>
        <v>1</v>
      </c>
      <c r="F198" s="314" t="s">
        <v>101</v>
      </c>
      <c r="G198" s="157">
        <f t="shared" si="114"/>
        <v>0</v>
      </c>
      <c r="H198" s="157">
        <f t="shared" si="114"/>
        <v>1</v>
      </c>
      <c r="I198" s="157">
        <f t="shared" si="114"/>
        <v>0</v>
      </c>
      <c r="J198" s="157">
        <f t="shared" si="114"/>
        <v>0</v>
      </c>
      <c r="K198" s="157">
        <f t="shared" si="114"/>
        <v>0</v>
      </c>
      <c r="L198" s="157">
        <f t="shared" si="114"/>
        <v>0</v>
      </c>
      <c r="M198" s="157">
        <f t="shared" si="114"/>
        <v>0</v>
      </c>
      <c r="N198" s="157">
        <f t="shared" si="114"/>
        <v>0</v>
      </c>
      <c r="O198" s="157">
        <f t="shared" si="114"/>
        <v>0</v>
      </c>
      <c r="P198" s="157">
        <f t="shared" si="114"/>
        <v>0</v>
      </c>
      <c r="Q198" s="157">
        <f t="shared" si="115"/>
        <v>0</v>
      </c>
      <c r="R198" s="157">
        <f t="shared" si="115"/>
        <v>0</v>
      </c>
      <c r="S198" s="157">
        <f t="shared" si="115"/>
        <v>0</v>
      </c>
      <c r="T198" s="157">
        <f t="shared" si="115"/>
        <v>0</v>
      </c>
      <c r="U198" s="157">
        <f t="shared" si="115"/>
        <v>0</v>
      </c>
      <c r="V198" s="157">
        <f t="shared" si="115"/>
        <v>0</v>
      </c>
      <c r="W198" s="157">
        <f t="shared" si="115"/>
        <v>0</v>
      </c>
      <c r="X198" s="157">
        <f t="shared" si="115"/>
        <v>0</v>
      </c>
      <c r="Y198" s="157">
        <f t="shared" si="115"/>
        <v>0</v>
      </c>
      <c r="Z198" s="157">
        <f t="shared" si="115"/>
        <v>0</v>
      </c>
      <c r="AA198" s="157">
        <f t="shared" si="116"/>
        <v>0</v>
      </c>
      <c r="AB198" s="157">
        <f t="shared" si="116"/>
        <v>0</v>
      </c>
      <c r="AC198" s="157">
        <f t="shared" si="116"/>
        <v>0</v>
      </c>
      <c r="AD198" s="157">
        <f t="shared" si="116"/>
        <v>0</v>
      </c>
      <c r="AE198" s="157">
        <f t="shared" si="116"/>
        <v>0</v>
      </c>
      <c r="AF198" s="157">
        <f t="shared" si="116"/>
        <v>0</v>
      </c>
      <c r="AG198" s="157">
        <f t="shared" si="116"/>
        <v>0</v>
      </c>
      <c r="AH198" s="157">
        <f t="shared" si="116"/>
        <v>0</v>
      </c>
      <c r="AI198" s="157">
        <f t="shared" si="116"/>
        <v>0</v>
      </c>
      <c r="AJ198" s="157">
        <f t="shared" si="116"/>
        <v>0</v>
      </c>
    </row>
    <row r="199" spans="1:36" ht="16.5" x14ac:dyDescent="0.25">
      <c r="A199" s="157">
        <f t="shared" si="83"/>
        <v>1.2700000000000002</v>
      </c>
      <c r="B199" s="153">
        <f t="shared" si="93"/>
        <v>151</v>
      </c>
      <c r="C199" s="155" t="s">
        <v>481</v>
      </c>
      <c r="D199" s="156" t="s">
        <v>364</v>
      </c>
      <c r="E199" s="157">
        <f t="shared" si="81"/>
        <v>0</v>
      </c>
      <c r="F199" s="314" t="s">
        <v>331</v>
      </c>
      <c r="G199" s="157">
        <f t="shared" ref="G199:AJ199" si="117">+IF($F199=G$21,G$153+G$155,0)</f>
        <v>0</v>
      </c>
      <c r="H199" s="157">
        <f t="shared" si="117"/>
        <v>0</v>
      </c>
      <c r="I199" s="157">
        <f t="shared" si="117"/>
        <v>0</v>
      </c>
      <c r="J199" s="157">
        <f t="shared" si="117"/>
        <v>0</v>
      </c>
      <c r="K199" s="157">
        <f t="shared" si="117"/>
        <v>0</v>
      </c>
      <c r="L199" s="157">
        <f t="shared" si="117"/>
        <v>0</v>
      </c>
      <c r="M199" s="157">
        <f t="shared" si="117"/>
        <v>0</v>
      </c>
      <c r="N199" s="157">
        <f t="shared" si="117"/>
        <v>0</v>
      </c>
      <c r="O199" s="157">
        <f t="shared" si="117"/>
        <v>0</v>
      </c>
      <c r="P199" s="157">
        <f t="shared" si="117"/>
        <v>0</v>
      </c>
      <c r="Q199" s="157">
        <f t="shared" si="117"/>
        <v>0</v>
      </c>
      <c r="R199" s="157">
        <f t="shared" si="117"/>
        <v>0</v>
      </c>
      <c r="S199" s="157">
        <f t="shared" si="117"/>
        <v>0</v>
      </c>
      <c r="T199" s="157">
        <f t="shared" si="117"/>
        <v>0</v>
      </c>
      <c r="U199" s="157">
        <f t="shared" si="117"/>
        <v>0</v>
      </c>
      <c r="V199" s="157">
        <f t="shared" si="117"/>
        <v>0</v>
      </c>
      <c r="W199" s="157">
        <f t="shared" si="117"/>
        <v>0</v>
      </c>
      <c r="X199" s="157">
        <f t="shared" si="117"/>
        <v>0</v>
      </c>
      <c r="Y199" s="157">
        <f t="shared" si="117"/>
        <v>0</v>
      </c>
      <c r="Z199" s="157">
        <f t="shared" si="117"/>
        <v>0</v>
      </c>
      <c r="AA199" s="157">
        <f t="shared" si="117"/>
        <v>0</v>
      </c>
      <c r="AB199" s="157">
        <f t="shared" si="117"/>
        <v>0</v>
      </c>
      <c r="AC199" s="157">
        <f t="shared" si="117"/>
        <v>0</v>
      </c>
      <c r="AD199" s="157">
        <f t="shared" si="117"/>
        <v>0</v>
      </c>
      <c r="AE199" s="157">
        <f t="shared" si="117"/>
        <v>0</v>
      </c>
      <c r="AF199" s="157">
        <f t="shared" si="117"/>
        <v>0</v>
      </c>
      <c r="AG199" s="157">
        <f t="shared" si="117"/>
        <v>0</v>
      </c>
      <c r="AH199" s="157">
        <f t="shared" si="117"/>
        <v>0</v>
      </c>
      <c r="AI199" s="157">
        <f t="shared" si="117"/>
        <v>0</v>
      </c>
      <c r="AJ199" s="157">
        <f t="shared" si="117"/>
        <v>0</v>
      </c>
    </row>
    <row r="200" spans="1:36" ht="16.5" x14ac:dyDescent="0.25">
      <c r="A200" s="157">
        <f t="shared" si="83"/>
        <v>1.2800000000000002</v>
      </c>
      <c r="B200" s="153">
        <f t="shared" si="93"/>
        <v>152</v>
      </c>
      <c r="C200" s="155" t="s">
        <v>482</v>
      </c>
      <c r="D200" s="156" t="s">
        <v>364</v>
      </c>
      <c r="E200" s="157">
        <f t="shared" si="81"/>
        <v>0</v>
      </c>
      <c r="F200" s="314" t="s">
        <v>331</v>
      </c>
      <c r="G200" s="157">
        <f t="shared" ref="G200:AJ200" si="118">+IF($F200=G$21,G$154,0)</f>
        <v>0</v>
      </c>
      <c r="H200" s="157">
        <f t="shared" si="118"/>
        <v>0</v>
      </c>
      <c r="I200" s="157">
        <f t="shared" si="118"/>
        <v>0</v>
      </c>
      <c r="J200" s="157">
        <f t="shared" si="118"/>
        <v>0</v>
      </c>
      <c r="K200" s="157">
        <f t="shared" si="118"/>
        <v>0</v>
      </c>
      <c r="L200" s="157">
        <f t="shared" si="118"/>
        <v>0</v>
      </c>
      <c r="M200" s="157">
        <f t="shared" si="118"/>
        <v>0</v>
      </c>
      <c r="N200" s="157">
        <f t="shared" si="118"/>
        <v>0</v>
      </c>
      <c r="O200" s="157">
        <f t="shared" si="118"/>
        <v>0</v>
      </c>
      <c r="P200" s="157">
        <f t="shared" si="118"/>
        <v>0</v>
      </c>
      <c r="Q200" s="157">
        <f t="shared" si="118"/>
        <v>0</v>
      </c>
      <c r="R200" s="157">
        <f t="shared" si="118"/>
        <v>0</v>
      </c>
      <c r="S200" s="157">
        <f t="shared" si="118"/>
        <v>0</v>
      </c>
      <c r="T200" s="157">
        <f t="shared" si="118"/>
        <v>0</v>
      </c>
      <c r="U200" s="157">
        <f t="shared" si="118"/>
        <v>0</v>
      </c>
      <c r="V200" s="157">
        <f t="shared" si="118"/>
        <v>0</v>
      </c>
      <c r="W200" s="157">
        <f t="shared" si="118"/>
        <v>0</v>
      </c>
      <c r="X200" s="157">
        <f t="shared" si="118"/>
        <v>0</v>
      </c>
      <c r="Y200" s="157">
        <f t="shared" si="118"/>
        <v>0</v>
      </c>
      <c r="Z200" s="157">
        <f t="shared" si="118"/>
        <v>0</v>
      </c>
      <c r="AA200" s="157">
        <f t="shared" si="118"/>
        <v>0</v>
      </c>
      <c r="AB200" s="157">
        <f t="shared" si="118"/>
        <v>0</v>
      </c>
      <c r="AC200" s="157">
        <f t="shared" si="118"/>
        <v>0</v>
      </c>
      <c r="AD200" s="157">
        <f t="shared" si="118"/>
        <v>0</v>
      </c>
      <c r="AE200" s="157">
        <f t="shared" si="118"/>
        <v>0</v>
      </c>
      <c r="AF200" s="157">
        <f t="shared" si="118"/>
        <v>0</v>
      </c>
      <c r="AG200" s="157">
        <f t="shared" si="118"/>
        <v>0</v>
      </c>
      <c r="AH200" s="157">
        <f t="shared" si="118"/>
        <v>0</v>
      </c>
      <c r="AI200" s="157">
        <f t="shared" si="118"/>
        <v>0</v>
      </c>
      <c r="AJ200" s="157">
        <f t="shared" si="118"/>
        <v>0</v>
      </c>
    </row>
    <row r="201" spans="1:36" ht="16.5" x14ac:dyDescent="0.25">
      <c r="A201" s="157">
        <f t="shared" si="83"/>
        <v>1.2900000000000003</v>
      </c>
      <c r="B201" s="153">
        <f t="shared" si="93"/>
        <v>153</v>
      </c>
      <c r="C201" s="155" t="s">
        <v>483</v>
      </c>
      <c r="D201" s="156" t="s">
        <v>364</v>
      </c>
      <c r="E201" s="157">
        <f t="shared" si="81"/>
        <v>0</v>
      </c>
      <c r="F201" s="314" t="s">
        <v>331</v>
      </c>
      <c r="G201" s="157">
        <f>+IF($F201=G$21,G$72+G$71,0)</f>
        <v>0</v>
      </c>
      <c r="H201" s="157">
        <f t="shared" ref="H201:AJ201" si="119">+IF($F201=H$21,H$72+H$71,0)</f>
        <v>0</v>
      </c>
      <c r="I201" s="157">
        <f t="shared" si="119"/>
        <v>0</v>
      </c>
      <c r="J201" s="157">
        <f t="shared" si="119"/>
        <v>0</v>
      </c>
      <c r="K201" s="157">
        <f t="shared" si="119"/>
        <v>0</v>
      </c>
      <c r="L201" s="157">
        <f t="shared" si="119"/>
        <v>0</v>
      </c>
      <c r="M201" s="157">
        <f t="shared" si="119"/>
        <v>0</v>
      </c>
      <c r="N201" s="157">
        <f t="shared" si="119"/>
        <v>0</v>
      </c>
      <c r="O201" s="157">
        <f t="shared" si="119"/>
        <v>0</v>
      </c>
      <c r="P201" s="157">
        <f t="shared" si="119"/>
        <v>0</v>
      </c>
      <c r="Q201" s="157">
        <f t="shared" si="119"/>
        <v>0</v>
      </c>
      <c r="R201" s="157">
        <f t="shared" si="119"/>
        <v>0</v>
      </c>
      <c r="S201" s="157">
        <f t="shared" si="119"/>
        <v>0</v>
      </c>
      <c r="T201" s="157">
        <f t="shared" si="119"/>
        <v>0</v>
      </c>
      <c r="U201" s="157">
        <f t="shared" si="119"/>
        <v>0</v>
      </c>
      <c r="V201" s="157">
        <f t="shared" si="119"/>
        <v>0</v>
      </c>
      <c r="W201" s="157">
        <f t="shared" si="119"/>
        <v>0</v>
      </c>
      <c r="X201" s="157">
        <f t="shared" si="119"/>
        <v>0</v>
      </c>
      <c r="Y201" s="157">
        <f t="shared" si="119"/>
        <v>0</v>
      </c>
      <c r="Z201" s="157">
        <f t="shared" si="119"/>
        <v>0</v>
      </c>
      <c r="AA201" s="157">
        <f t="shared" si="119"/>
        <v>0</v>
      </c>
      <c r="AB201" s="157">
        <f t="shared" si="119"/>
        <v>0</v>
      </c>
      <c r="AC201" s="157">
        <f t="shared" si="119"/>
        <v>0</v>
      </c>
      <c r="AD201" s="157">
        <f t="shared" si="119"/>
        <v>0</v>
      </c>
      <c r="AE201" s="157">
        <f t="shared" si="119"/>
        <v>0</v>
      </c>
      <c r="AF201" s="157">
        <f t="shared" si="119"/>
        <v>0</v>
      </c>
      <c r="AG201" s="157">
        <f t="shared" si="119"/>
        <v>0</v>
      </c>
      <c r="AH201" s="157">
        <f t="shared" si="119"/>
        <v>0</v>
      </c>
      <c r="AI201" s="157">
        <f t="shared" si="119"/>
        <v>0</v>
      </c>
      <c r="AJ201" s="157">
        <f t="shared" si="119"/>
        <v>0</v>
      </c>
    </row>
    <row r="202" spans="1:36" ht="16.5" x14ac:dyDescent="0.25">
      <c r="A202" s="157">
        <f t="shared" si="83"/>
        <v>1.3000000000000003</v>
      </c>
      <c r="B202" s="153">
        <f t="shared" si="93"/>
        <v>154</v>
      </c>
      <c r="C202" s="155" t="s">
        <v>484</v>
      </c>
      <c r="D202" s="156" t="s">
        <v>364</v>
      </c>
      <c r="E202" s="157">
        <f t="shared" si="81"/>
        <v>0</v>
      </c>
      <c r="F202" s="314" t="s">
        <v>331</v>
      </c>
      <c r="G202" s="157">
        <f>+IF($F202=G$21,G$73,0)</f>
        <v>0</v>
      </c>
      <c r="H202" s="157">
        <f t="shared" ref="H202:AJ202" si="120">+IF($F202=H$21,H$73,0)</f>
        <v>0</v>
      </c>
      <c r="I202" s="157">
        <f t="shared" si="120"/>
        <v>0</v>
      </c>
      <c r="J202" s="157">
        <f t="shared" si="120"/>
        <v>0</v>
      </c>
      <c r="K202" s="157">
        <f t="shared" si="120"/>
        <v>0</v>
      </c>
      <c r="L202" s="157">
        <f t="shared" si="120"/>
        <v>0</v>
      </c>
      <c r="M202" s="157">
        <f t="shared" si="120"/>
        <v>0</v>
      </c>
      <c r="N202" s="157">
        <f t="shared" si="120"/>
        <v>0</v>
      </c>
      <c r="O202" s="157">
        <f t="shared" si="120"/>
        <v>0</v>
      </c>
      <c r="P202" s="157">
        <f t="shared" si="120"/>
        <v>0</v>
      </c>
      <c r="Q202" s="157">
        <f t="shared" si="120"/>
        <v>0</v>
      </c>
      <c r="R202" s="157">
        <f t="shared" si="120"/>
        <v>0</v>
      </c>
      <c r="S202" s="157">
        <f t="shared" si="120"/>
        <v>0</v>
      </c>
      <c r="T202" s="157">
        <f t="shared" si="120"/>
        <v>0</v>
      </c>
      <c r="U202" s="157">
        <f t="shared" si="120"/>
        <v>0</v>
      </c>
      <c r="V202" s="157">
        <f t="shared" si="120"/>
        <v>0</v>
      </c>
      <c r="W202" s="157">
        <f t="shared" si="120"/>
        <v>0</v>
      </c>
      <c r="X202" s="157">
        <f t="shared" si="120"/>
        <v>0</v>
      </c>
      <c r="Y202" s="157">
        <f t="shared" si="120"/>
        <v>0</v>
      </c>
      <c r="Z202" s="157">
        <f t="shared" si="120"/>
        <v>0</v>
      </c>
      <c r="AA202" s="157">
        <f t="shared" si="120"/>
        <v>0</v>
      </c>
      <c r="AB202" s="157">
        <f t="shared" si="120"/>
        <v>0</v>
      </c>
      <c r="AC202" s="157">
        <f t="shared" si="120"/>
        <v>0</v>
      </c>
      <c r="AD202" s="157">
        <f t="shared" si="120"/>
        <v>0</v>
      </c>
      <c r="AE202" s="157">
        <f t="shared" si="120"/>
        <v>0</v>
      </c>
      <c r="AF202" s="157">
        <f t="shared" si="120"/>
        <v>0</v>
      </c>
      <c r="AG202" s="157">
        <f t="shared" si="120"/>
        <v>0</v>
      </c>
      <c r="AH202" s="157">
        <f t="shared" si="120"/>
        <v>0</v>
      </c>
      <c r="AI202" s="157">
        <f t="shared" si="120"/>
        <v>0</v>
      </c>
      <c r="AJ202" s="157">
        <f t="shared" si="120"/>
        <v>0</v>
      </c>
    </row>
    <row r="203" spans="1:36" s="188" customFormat="1" ht="16.5" x14ac:dyDescent="0.25">
      <c r="A203" s="160">
        <f t="shared" si="83"/>
        <v>1.3100000000000003</v>
      </c>
      <c r="B203" s="161">
        <f t="shared" si="93"/>
        <v>155</v>
      </c>
      <c r="C203" s="162" t="s">
        <v>551</v>
      </c>
      <c r="D203" s="164" t="s">
        <v>364</v>
      </c>
      <c r="E203" s="160">
        <f t="shared" si="81"/>
        <v>0</v>
      </c>
      <c r="F203" s="314" t="s">
        <v>101</v>
      </c>
      <c r="G203" s="160">
        <f>+IF($F203=G$21,G$67,0)</f>
        <v>0</v>
      </c>
      <c r="H203" s="160">
        <f t="shared" ref="H203:AJ203" si="121">+IF($F203=H$21,H$67,0)</f>
        <v>0</v>
      </c>
      <c r="I203" s="160">
        <f t="shared" si="121"/>
        <v>0</v>
      </c>
      <c r="J203" s="160">
        <f t="shared" si="121"/>
        <v>0</v>
      </c>
      <c r="K203" s="160">
        <f t="shared" si="121"/>
        <v>0</v>
      </c>
      <c r="L203" s="160">
        <f t="shared" si="121"/>
        <v>0</v>
      </c>
      <c r="M203" s="160">
        <f t="shared" si="121"/>
        <v>0</v>
      </c>
      <c r="N203" s="160">
        <f t="shared" si="121"/>
        <v>0</v>
      </c>
      <c r="O203" s="160">
        <f t="shared" si="121"/>
        <v>0</v>
      </c>
      <c r="P203" s="160">
        <f t="shared" si="121"/>
        <v>0</v>
      </c>
      <c r="Q203" s="160">
        <f t="shared" si="121"/>
        <v>0</v>
      </c>
      <c r="R203" s="160">
        <f t="shared" si="121"/>
        <v>0</v>
      </c>
      <c r="S203" s="160">
        <f t="shared" si="121"/>
        <v>0</v>
      </c>
      <c r="T203" s="160">
        <f t="shared" si="121"/>
        <v>0</v>
      </c>
      <c r="U203" s="160">
        <f t="shared" si="121"/>
        <v>0</v>
      </c>
      <c r="V203" s="160">
        <f t="shared" si="121"/>
        <v>0</v>
      </c>
      <c r="W203" s="160">
        <f t="shared" si="121"/>
        <v>0</v>
      </c>
      <c r="X203" s="160">
        <f t="shared" si="121"/>
        <v>0</v>
      </c>
      <c r="Y203" s="160">
        <f t="shared" si="121"/>
        <v>0</v>
      </c>
      <c r="Z203" s="160">
        <f t="shared" si="121"/>
        <v>0</v>
      </c>
      <c r="AA203" s="160">
        <f t="shared" si="121"/>
        <v>0</v>
      </c>
      <c r="AB203" s="160">
        <f t="shared" si="121"/>
        <v>0</v>
      </c>
      <c r="AC203" s="160">
        <f t="shared" si="121"/>
        <v>0</v>
      </c>
      <c r="AD203" s="160">
        <f t="shared" si="121"/>
        <v>0</v>
      </c>
      <c r="AE203" s="160">
        <f t="shared" si="121"/>
        <v>0</v>
      </c>
      <c r="AF203" s="160">
        <f t="shared" si="121"/>
        <v>0</v>
      </c>
      <c r="AG203" s="160">
        <f t="shared" si="121"/>
        <v>0</v>
      </c>
      <c r="AH203" s="160">
        <f t="shared" si="121"/>
        <v>0</v>
      </c>
      <c r="AI203" s="160">
        <f t="shared" si="121"/>
        <v>0</v>
      </c>
      <c r="AJ203" s="160">
        <f t="shared" si="121"/>
        <v>0</v>
      </c>
    </row>
    <row r="204" spans="1:36" s="188" customFormat="1" ht="16.5" x14ac:dyDescent="0.25">
      <c r="A204" s="160">
        <f t="shared" si="83"/>
        <v>1.3200000000000003</v>
      </c>
      <c r="B204" s="161">
        <f t="shared" si="93"/>
        <v>156</v>
      </c>
      <c r="C204" s="162" t="s">
        <v>552</v>
      </c>
      <c r="D204" s="164" t="s">
        <v>364</v>
      </c>
      <c r="E204" s="160">
        <f t="shared" si="81"/>
        <v>1</v>
      </c>
      <c r="F204" s="314" t="s">
        <v>101</v>
      </c>
      <c r="G204" s="160">
        <f>+IF($F204=G$21,G$68,0)</f>
        <v>0</v>
      </c>
      <c r="H204" s="160">
        <f t="shared" ref="H204:AJ204" si="122">+IF($F204=H$21,H$68,0)</f>
        <v>1</v>
      </c>
      <c r="I204" s="160">
        <f t="shared" si="122"/>
        <v>0</v>
      </c>
      <c r="J204" s="160">
        <f t="shared" si="122"/>
        <v>0</v>
      </c>
      <c r="K204" s="160">
        <f t="shared" si="122"/>
        <v>0</v>
      </c>
      <c r="L204" s="160">
        <f t="shared" si="122"/>
        <v>0</v>
      </c>
      <c r="M204" s="160">
        <f t="shared" si="122"/>
        <v>0</v>
      </c>
      <c r="N204" s="160">
        <f t="shared" si="122"/>
        <v>0</v>
      </c>
      <c r="O204" s="160">
        <f t="shared" si="122"/>
        <v>0</v>
      </c>
      <c r="P204" s="160">
        <f t="shared" si="122"/>
        <v>0</v>
      </c>
      <c r="Q204" s="160">
        <f t="shared" si="122"/>
        <v>0</v>
      </c>
      <c r="R204" s="160">
        <f t="shared" si="122"/>
        <v>0</v>
      </c>
      <c r="S204" s="160">
        <f t="shared" si="122"/>
        <v>0</v>
      </c>
      <c r="T204" s="160">
        <f t="shared" si="122"/>
        <v>0</v>
      </c>
      <c r="U204" s="160">
        <f t="shared" si="122"/>
        <v>0</v>
      </c>
      <c r="V204" s="160">
        <f t="shared" si="122"/>
        <v>0</v>
      </c>
      <c r="W204" s="160">
        <f t="shared" si="122"/>
        <v>0</v>
      </c>
      <c r="X204" s="160">
        <f t="shared" si="122"/>
        <v>0</v>
      </c>
      <c r="Y204" s="160">
        <f t="shared" si="122"/>
        <v>0</v>
      </c>
      <c r="Z204" s="160">
        <f t="shared" si="122"/>
        <v>0</v>
      </c>
      <c r="AA204" s="160">
        <f t="shared" si="122"/>
        <v>0</v>
      </c>
      <c r="AB204" s="160">
        <f t="shared" si="122"/>
        <v>0</v>
      </c>
      <c r="AC204" s="160">
        <f t="shared" si="122"/>
        <v>0</v>
      </c>
      <c r="AD204" s="160">
        <f t="shared" si="122"/>
        <v>0</v>
      </c>
      <c r="AE204" s="160">
        <f t="shared" si="122"/>
        <v>0</v>
      </c>
      <c r="AF204" s="160">
        <f t="shared" si="122"/>
        <v>0</v>
      </c>
      <c r="AG204" s="160">
        <f t="shared" si="122"/>
        <v>0</v>
      </c>
      <c r="AH204" s="160">
        <f t="shared" si="122"/>
        <v>0</v>
      </c>
      <c r="AI204" s="160">
        <f t="shared" si="122"/>
        <v>0</v>
      </c>
      <c r="AJ204" s="160">
        <f t="shared" si="122"/>
        <v>0</v>
      </c>
    </row>
    <row r="205" spans="1:36" s="188" customFormat="1" ht="16.5" x14ac:dyDescent="0.25">
      <c r="A205" s="160">
        <f t="shared" si="83"/>
        <v>1.3300000000000003</v>
      </c>
      <c r="B205" s="161">
        <f t="shared" si="93"/>
        <v>157</v>
      </c>
      <c r="C205" s="163" t="s">
        <v>634</v>
      </c>
      <c r="D205" s="164" t="s">
        <v>364</v>
      </c>
      <c r="E205" s="160">
        <f t="shared" si="81"/>
        <v>0</v>
      </c>
      <c r="F205" s="314" t="s">
        <v>331</v>
      </c>
      <c r="G205" s="160">
        <f>+IF($F205=G$21,G$54,0)</f>
        <v>0</v>
      </c>
      <c r="H205" s="160">
        <f t="shared" ref="H205:AJ205" si="123">+IF($F205=H$21,H$54,0)</f>
        <v>0</v>
      </c>
      <c r="I205" s="160">
        <f t="shared" si="123"/>
        <v>0</v>
      </c>
      <c r="J205" s="160">
        <f t="shared" si="123"/>
        <v>0</v>
      </c>
      <c r="K205" s="160">
        <f t="shared" si="123"/>
        <v>0</v>
      </c>
      <c r="L205" s="160">
        <f t="shared" si="123"/>
        <v>0</v>
      </c>
      <c r="M205" s="160">
        <f t="shared" si="123"/>
        <v>0</v>
      </c>
      <c r="N205" s="160">
        <f t="shared" si="123"/>
        <v>0</v>
      </c>
      <c r="O205" s="160">
        <f t="shared" si="123"/>
        <v>0</v>
      </c>
      <c r="P205" s="160">
        <f t="shared" si="123"/>
        <v>0</v>
      </c>
      <c r="Q205" s="160">
        <f t="shared" si="123"/>
        <v>0</v>
      </c>
      <c r="R205" s="160">
        <f t="shared" si="123"/>
        <v>0</v>
      </c>
      <c r="S205" s="160">
        <f t="shared" si="123"/>
        <v>0</v>
      </c>
      <c r="T205" s="160">
        <f t="shared" si="123"/>
        <v>0</v>
      </c>
      <c r="U205" s="160">
        <f t="shared" si="123"/>
        <v>0</v>
      </c>
      <c r="V205" s="160">
        <f t="shared" si="123"/>
        <v>0</v>
      </c>
      <c r="W205" s="160">
        <f t="shared" si="123"/>
        <v>0</v>
      </c>
      <c r="X205" s="160">
        <f t="shared" si="123"/>
        <v>0</v>
      </c>
      <c r="Y205" s="160">
        <f t="shared" si="123"/>
        <v>0</v>
      </c>
      <c r="Z205" s="160">
        <f t="shared" si="123"/>
        <v>0</v>
      </c>
      <c r="AA205" s="160">
        <f t="shared" si="123"/>
        <v>0</v>
      </c>
      <c r="AB205" s="160">
        <f t="shared" si="123"/>
        <v>0</v>
      </c>
      <c r="AC205" s="160">
        <f t="shared" si="123"/>
        <v>0</v>
      </c>
      <c r="AD205" s="160">
        <f t="shared" si="123"/>
        <v>0</v>
      </c>
      <c r="AE205" s="160">
        <f t="shared" si="123"/>
        <v>0</v>
      </c>
      <c r="AF205" s="160">
        <f t="shared" si="123"/>
        <v>0</v>
      </c>
      <c r="AG205" s="160">
        <f t="shared" si="123"/>
        <v>0</v>
      </c>
      <c r="AH205" s="160">
        <f t="shared" si="123"/>
        <v>0</v>
      </c>
      <c r="AI205" s="160">
        <f t="shared" si="123"/>
        <v>0</v>
      </c>
      <c r="AJ205" s="160">
        <f t="shared" si="123"/>
        <v>0</v>
      </c>
    </row>
    <row r="206" spans="1:36" s="188" customFormat="1" ht="16.5" x14ac:dyDescent="0.25">
      <c r="A206" s="160">
        <f t="shared" si="83"/>
        <v>1.3400000000000003</v>
      </c>
      <c r="B206" s="161">
        <f t="shared" si="93"/>
        <v>158</v>
      </c>
      <c r="C206" s="163" t="s">
        <v>635</v>
      </c>
      <c r="D206" s="164" t="s">
        <v>364</v>
      </c>
      <c r="E206" s="160">
        <f t="shared" si="81"/>
        <v>0</v>
      </c>
      <c r="F206" s="314" t="s">
        <v>331</v>
      </c>
      <c r="G206" s="160">
        <f>+IF($F206=G$21,G$55,0)</f>
        <v>0</v>
      </c>
      <c r="H206" s="160">
        <f t="shared" ref="H206:AJ206" si="124">+IF($F206=H$21,H$55,0)</f>
        <v>0</v>
      </c>
      <c r="I206" s="160">
        <f t="shared" si="124"/>
        <v>0</v>
      </c>
      <c r="J206" s="160">
        <f t="shared" si="124"/>
        <v>0</v>
      </c>
      <c r="K206" s="160">
        <f t="shared" si="124"/>
        <v>0</v>
      </c>
      <c r="L206" s="160">
        <f t="shared" si="124"/>
        <v>0</v>
      </c>
      <c r="M206" s="160">
        <f t="shared" si="124"/>
        <v>0</v>
      </c>
      <c r="N206" s="160">
        <f t="shared" si="124"/>
        <v>0</v>
      </c>
      <c r="O206" s="160">
        <f t="shared" si="124"/>
        <v>0</v>
      </c>
      <c r="P206" s="160">
        <f t="shared" si="124"/>
        <v>0</v>
      </c>
      <c r="Q206" s="160">
        <f t="shared" si="124"/>
        <v>0</v>
      </c>
      <c r="R206" s="160">
        <f t="shared" si="124"/>
        <v>0</v>
      </c>
      <c r="S206" s="160">
        <f t="shared" si="124"/>
        <v>0</v>
      </c>
      <c r="T206" s="160">
        <f t="shared" si="124"/>
        <v>0</v>
      </c>
      <c r="U206" s="160">
        <f t="shared" si="124"/>
        <v>0</v>
      </c>
      <c r="V206" s="160">
        <f t="shared" si="124"/>
        <v>0</v>
      </c>
      <c r="W206" s="160">
        <f t="shared" si="124"/>
        <v>0</v>
      </c>
      <c r="X206" s="160">
        <f t="shared" si="124"/>
        <v>0</v>
      </c>
      <c r="Y206" s="160">
        <f t="shared" si="124"/>
        <v>0</v>
      </c>
      <c r="Z206" s="160">
        <f t="shared" si="124"/>
        <v>0</v>
      </c>
      <c r="AA206" s="160">
        <f t="shared" si="124"/>
        <v>0</v>
      </c>
      <c r="AB206" s="160">
        <f t="shared" si="124"/>
        <v>0</v>
      </c>
      <c r="AC206" s="160">
        <f t="shared" si="124"/>
        <v>0</v>
      </c>
      <c r="AD206" s="160">
        <f t="shared" si="124"/>
        <v>0</v>
      </c>
      <c r="AE206" s="160">
        <f t="shared" si="124"/>
        <v>0</v>
      </c>
      <c r="AF206" s="160">
        <f t="shared" si="124"/>
        <v>0</v>
      </c>
      <c r="AG206" s="160">
        <f t="shared" si="124"/>
        <v>0</v>
      </c>
      <c r="AH206" s="160">
        <f t="shared" si="124"/>
        <v>0</v>
      </c>
      <c r="AI206" s="160">
        <f t="shared" si="124"/>
        <v>0</v>
      </c>
      <c r="AJ206" s="160">
        <f t="shared" si="124"/>
        <v>0</v>
      </c>
    </row>
    <row r="207" spans="1:36" s="188" customFormat="1" ht="16.5" x14ac:dyDescent="0.25">
      <c r="A207" s="160">
        <f t="shared" si="83"/>
        <v>1.3500000000000003</v>
      </c>
      <c r="B207" s="161">
        <f t="shared" si="93"/>
        <v>159</v>
      </c>
      <c r="C207" s="163" t="s">
        <v>636</v>
      </c>
      <c r="D207" s="164" t="s">
        <v>364</v>
      </c>
      <c r="E207" s="160">
        <f t="shared" si="81"/>
        <v>0</v>
      </c>
      <c r="F207" s="314" t="s">
        <v>101</v>
      </c>
      <c r="G207" s="160">
        <f>+IF($F207=G$21,G$84,0)</f>
        <v>0</v>
      </c>
      <c r="H207" s="160">
        <f t="shared" ref="H207:AJ207" si="125">+IF($F207=H$21,H$84,0)</f>
        <v>0</v>
      </c>
      <c r="I207" s="160">
        <f t="shared" si="125"/>
        <v>0</v>
      </c>
      <c r="J207" s="160">
        <f t="shared" si="125"/>
        <v>0</v>
      </c>
      <c r="K207" s="160">
        <f t="shared" si="125"/>
        <v>0</v>
      </c>
      <c r="L207" s="160">
        <f t="shared" si="125"/>
        <v>0</v>
      </c>
      <c r="M207" s="160">
        <f t="shared" si="125"/>
        <v>0</v>
      </c>
      <c r="N207" s="160">
        <f t="shared" si="125"/>
        <v>0</v>
      </c>
      <c r="O207" s="160">
        <f t="shared" si="125"/>
        <v>0</v>
      </c>
      <c r="P207" s="160">
        <f t="shared" si="125"/>
        <v>0</v>
      </c>
      <c r="Q207" s="160">
        <f t="shared" si="125"/>
        <v>0</v>
      </c>
      <c r="R207" s="160">
        <f t="shared" si="125"/>
        <v>0</v>
      </c>
      <c r="S207" s="160">
        <f t="shared" si="125"/>
        <v>0</v>
      </c>
      <c r="T207" s="160">
        <f t="shared" si="125"/>
        <v>0</v>
      </c>
      <c r="U207" s="160">
        <f t="shared" si="125"/>
        <v>0</v>
      </c>
      <c r="V207" s="160">
        <f t="shared" si="125"/>
        <v>0</v>
      </c>
      <c r="W207" s="160">
        <f t="shared" si="125"/>
        <v>0</v>
      </c>
      <c r="X207" s="160">
        <f t="shared" si="125"/>
        <v>0</v>
      </c>
      <c r="Y207" s="160">
        <f t="shared" si="125"/>
        <v>0</v>
      </c>
      <c r="Z207" s="160">
        <f t="shared" si="125"/>
        <v>0</v>
      </c>
      <c r="AA207" s="160">
        <f t="shared" si="125"/>
        <v>0</v>
      </c>
      <c r="AB207" s="160">
        <f t="shared" si="125"/>
        <v>0</v>
      </c>
      <c r="AC207" s="160">
        <f t="shared" si="125"/>
        <v>0</v>
      </c>
      <c r="AD207" s="160">
        <f t="shared" si="125"/>
        <v>0</v>
      </c>
      <c r="AE207" s="160">
        <f t="shared" si="125"/>
        <v>0</v>
      </c>
      <c r="AF207" s="160">
        <f t="shared" si="125"/>
        <v>0</v>
      </c>
      <c r="AG207" s="160">
        <f t="shared" si="125"/>
        <v>0</v>
      </c>
      <c r="AH207" s="160">
        <f t="shared" si="125"/>
        <v>0</v>
      </c>
      <c r="AI207" s="160">
        <f t="shared" si="125"/>
        <v>0</v>
      </c>
      <c r="AJ207" s="160">
        <f t="shared" si="125"/>
        <v>0</v>
      </c>
    </row>
    <row r="208" spans="1:36" s="188" customFormat="1" ht="16.5" x14ac:dyDescent="0.25">
      <c r="A208" s="160">
        <f t="shared" si="83"/>
        <v>1.3600000000000003</v>
      </c>
      <c r="B208" s="161">
        <f t="shared" si="93"/>
        <v>160</v>
      </c>
      <c r="C208" s="163" t="s">
        <v>655</v>
      </c>
      <c r="D208" s="164" t="s">
        <v>364</v>
      </c>
      <c r="E208" s="160">
        <f t="shared" si="81"/>
        <v>0</v>
      </c>
      <c r="F208" s="314" t="s">
        <v>331</v>
      </c>
      <c r="G208" s="160">
        <f t="shared" ref="G208:AJ208" si="126">+IF($F208=G$21,G$157,0)</f>
        <v>0</v>
      </c>
      <c r="H208" s="160">
        <f t="shared" si="126"/>
        <v>0</v>
      </c>
      <c r="I208" s="160">
        <f t="shared" si="126"/>
        <v>0</v>
      </c>
      <c r="J208" s="160">
        <f t="shared" si="126"/>
        <v>0</v>
      </c>
      <c r="K208" s="160">
        <f t="shared" si="126"/>
        <v>0</v>
      </c>
      <c r="L208" s="160">
        <f t="shared" si="126"/>
        <v>0</v>
      </c>
      <c r="M208" s="160">
        <f t="shared" si="126"/>
        <v>0</v>
      </c>
      <c r="N208" s="160">
        <f t="shared" si="126"/>
        <v>0</v>
      </c>
      <c r="O208" s="160">
        <f t="shared" si="126"/>
        <v>0</v>
      </c>
      <c r="P208" s="160">
        <f t="shared" si="126"/>
        <v>0</v>
      </c>
      <c r="Q208" s="160">
        <f t="shared" si="126"/>
        <v>0</v>
      </c>
      <c r="R208" s="160">
        <f t="shared" si="126"/>
        <v>0</v>
      </c>
      <c r="S208" s="160">
        <f t="shared" si="126"/>
        <v>0</v>
      </c>
      <c r="T208" s="160">
        <f t="shared" si="126"/>
        <v>0</v>
      </c>
      <c r="U208" s="160">
        <f t="shared" si="126"/>
        <v>0</v>
      </c>
      <c r="V208" s="160">
        <f t="shared" si="126"/>
        <v>0</v>
      </c>
      <c r="W208" s="160">
        <f t="shared" si="126"/>
        <v>0</v>
      </c>
      <c r="X208" s="160">
        <f t="shared" si="126"/>
        <v>0</v>
      </c>
      <c r="Y208" s="160">
        <f t="shared" si="126"/>
        <v>0</v>
      </c>
      <c r="Z208" s="160">
        <f t="shared" si="126"/>
        <v>0</v>
      </c>
      <c r="AA208" s="160">
        <f t="shared" si="126"/>
        <v>0</v>
      </c>
      <c r="AB208" s="160">
        <f t="shared" si="126"/>
        <v>0</v>
      </c>
      <c r="AC208" s="160">
        <f t="shared" si="126"/>
        <v>0</v>
      </c>
      <c r="AD208" s="160">
        <f t="shared" si="126"/>
        <v>0</v>
      </c>
      <c r="AE208" s="160">
        <f t="shared" si="126"/>
        <v>0</v>
      </c>
      <c r="AF208" s="160">
        <f t="shared" si="126"/>
        <v>0</v>
      </c>
      <c r="AG208" s="160">
        <f t="shared" si="126"/>
        <v>0</v>
      </c>
      <c r="AH208" s="160">
        <f t="shared" si="126"/>
        <v>0</v>
      </c>
      <c r="AI208" s="160">
        <f t="shared" si="126"/>
        <v>0</v>
      </c>
      <c r="AJ208" s="160">
        <f t="shared" si="126"/>
        <v>0</v>
      </c>
    </row>
    <row r="209" spans="1:36" ht="16.5" x14ac:dyDescent="0.25">
      <c r="A209" s="160"/>
      <c r="B209" s="161">
        <f t="shared" si="93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93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27">+A210+0.01</f>
        <v>2.0099999999999998</v>
      </c>
      <c r="B211" s="153">
        <f t="shared" si="93"/>
        <v>163</v>
      </c>
      <c r="C211" s="155" t="s">
        <v>486</v>
      </c>
      <c r="D211" s="156" t="s">
        <v>553</v>
      </c>
      <c r="E211" s="157">
        <f t="shared" ref="E211:E223" si="128">+SUM(G211:AJ211)</f>
        <v>0.90500000000000003</v>
      </c>
      <c r="F211" s="249"/>
      <c r="G211" s="157">
        <f t="shared" ref="G211:AJ211" si="129">+VLOOKUP(G$10&amp;" "&amp;G$11&amp;G$20,Vol_Poste,4,0)*G$28</f>
        <v>0</v>
      </c>
      <c r="H211" s="157">
        <f t="shared" si="129"/>
        <v>0.90500000000000003</v>
      </c>
      <c r="I211" s="157">
        <f t="shared" si="129"/>
        <v>0</v>
      </c>
      <c r="J211" s="157">
        <f t="shared" si="129"/>
        <v>0</v>
      </c>
      <c r="K211" s="157">
        <f t="shared" si="129"/>
        <v>0</v>
      </c>
      <c r="L211" s="157">
        <f t="shared" si="129"/>
        <v>0</v>
      </c>
      <c r="M211" s="157">
        <f t="shared" si="129"/>
        <v>0</v>
      </c>
      <c r="N211" s="157">
        <f t="shared" si="129"/>
        <v>0</v>
      </c>
      <c r="O211" s="157">
        <f t="shared" si="129"/>
        <v>0</v>
      </c>
      <c r="P211" s="157">
        <f t="shared" si="129"/>
        <v>0</v>
      </c>
      <c r="Q211" s="157">
        <f t="shared" si="129"/>
        <v>0</v>
      </c>
      <c r="R211" s="157">
        <f t="shared" si="129"/>
        <v>0</v>
      </c>
      <c r="S211" s="157">
        <f t="shared" si="129"/>
        <v>0</v>
      </c>
      <c r="T211" s="157">
        <f t="shared" si="129"/>
        <v>0</v>
      </c>
      <c r="U211" s="157">
        <f t="shared" si="129"/>
        <v>0</v>
      </c>
      <c r="V211" s="157">
        <f t="shared" si="129"/>
        <v>0</v>
      </c>
      <c r="W211" s="157">
        <f t="shared" si="129"/>
        <v>0</v>
      </c>
      <c r="X211" s="157">
        <f t="shared" si="129"/>
        <v>0</v>
      </c>
      <c r="Y211" s="157">
        <f t="shared" si="129"/>
        <v>0</v>
      </c>
      <c r="Z211" s="157">
        <f t="shared" si="129"/>
        <v>0</v>
      </c>
      <c r="AA211" s="157">
        <f t="shared" si="129"/>
        <v>0</v>
      </c>
      <c r="AB211" s="157">
        <f t="shared" si="129"/>
        <v>0</v>
      </c>
      <c r="AC211" s="157">
        <f t="shared" si="129"/>
        <v>0</v>
      </c>
      <c r="AD211" s="157">
        <f t="shared" si="129"/>
        <v>0</v>
      </c>
      <c r="AE211" s="157">
        <f t="shared" si="129"/>
        <v>0</v>
      </c>
      <c r="AF211" s="157">
        <f t="shared" si="129"/>
        <v>0</v>
      </c>
      <c r="AG211" s="157">
        <f t="shared" si="129"/>
        <v>0</v>
      </c>
      <c r="AH211" s="157">
        <f t="shared" si="129"/>
        <v>0</v>
      </c>
      <c r="AI211" s="157">
        <f t="shared" si="129"/>
        <v>0</v>
      </c>
      <c r="AJ211" s="157">
        <f t="shared" si="129"/>
        <v>0</v>
      </c>
    </row>
    <row r="212" spans="1:36" ht="16.5" x14ac:dyDescent="0.25">
      <c r="A212" s="157">
        <f t="shared" si="127"/>
        <v>2.0199999999999996</v>
      </c>
      <c r="B212" s="153">
        <f t="shared" si="93"/>
        <v>164</v>
      </c>
      <c r="C212" s="155" t="s">
        <v>487</v>
      </c>
      <c r="D212" s="156" t="s">
        <v>553</v>
      </c>
      <c r="E212" s="157">
        <f t="shared" si="128"/>
        <v>0</v>
      </c>
      <c r="F212" s="249"/>
      <c r="G212" s="157">
        <f t="shared" ref="G212:AJ212" si="130">+VLOOKUP(G$10&amp;" "&amp;G$11&amp;G$20,Vol_Poste,4,0)*G$29</f>
        <v>0</v>
      </c>
      <c r="H212" s="157">
        <f t="shared" si="130"/>
        <v>0</v>
      </c>
      <c r="I212" s="157">
        <f t="shared" si="130"/>
        <v>0</v>
      </c>
      <c r="J212" s="157">
        <f t="shared" si="130"/>
        <v>0</v>
      </c>
      <c r="K212" s="157">
        <f t="shared" si="130"/>
        <v>0</v>
      </c>
      <c r="L212" s="157">
        <f t="shared" si="130"/>
        <v>0</v>
      </c>
      <c r="M212" s="157">
        <f t="shared" si="130"/>
        <v>0</v>
      </c>
      <c r="N212" s="157">
        <f t="shared" si="130"/>
        <v>0</v>
      </c>
      <c r="O212" s="157">
        <f t="shared" si="130"/>
        <v>0</v>
      </c>
      <c r="P212" s="157">
        <f t="shared" si="130"/>
        <v>0</v>
      </c>
      <c r="Q212" s="157">
        <f t="shared" si="130"/>
        <v>0</v>
      </c>
      <c r="R212" s="157">
        <f t="shared" si="130"/>
        <v>0</v>
      </c>
      <c r="S212" s="157">
        <f t="shared" si="130"/>
        <v>0</v>
      </c>
      <c r="T212" s="157">
        <f t="shared" si="130"/>
        <v>0</v>
      </c>
      <c r="U212" s="157">
        <f t="shared" si="130"/>
        <v>0</v>
      </c>
      <c r="V212" s="157">
        <f t="shared" si="130"/>
        <v>0</v>
      </c>
      <c r="W212" s="157">
        <f t="shared" si="130"/>
        <v>0</v>
      </c>
      <c r="X212" s="157">
        <f t="shared" si="130"/>
        <v>0</v>
      </c>
      <c r="Y212" s="157">
        <f t="shared" si="130"/>
        <v>0</v>
      </c>
      <c r="Z212" s="157">
        <f t="shared" si="130"/>
        <v>0</v>
      </c>
      <c r="AA212" s="157">
        <f t="shared" si="130"/>
        <v>0</v>
      </c>
      <c r="AB212" s="157">
        <f t="shared" si="130"/>
        <v>0</v>
      </c>
      <c r="AC212" s="157">
        <f t="shared" si="130"/>
        <v>0</v>
      </c>
      <c r="AD212" s="157">
        <f t="shared" si="130"/>
        <v>0</v>
      </c>
      <c r="AE212" s="157">
        <f t="shared" si="130"/>
        <v>0</v>
      </c>
      <c r="AF212" s="157">
        <f t="shared" si="130"/>
        <v>0</v>
      </c>
      <c r="AG212" s="157">
        <f t="shared" si="130"/>
        <v>0</v>
      </c>
      <c r="AH212" s="157">
        <f t="shared" si="130"/>
        <v>0</v>
      </c>
      <c r="AI212" s="157">
        <f t="shared" si="130"/>
        <v>0</v>
      </c>
      <c r="AJ212" s="157">
        <f t="shared" si="130"/>
        <v>0</v>
      </c>
    </row>
    <row r="213" spans="1:36" ht="16.5" x14ac:dyDescent="0.25">
      <c r="A213" s="157">
        <f t="shared" si="127"/>
        <v>2.0299999999999994</v>
      </c>
      <c r="B213" s="153">
        <f t="shared" si="93"/>
        <v>165</v>
      </c>
      <c r="C213" s="155" t="s">
        <v>488</v>
      </c>
      <c r="D213" s="156" t="s">
        <v>364</v>
      </c>
      <c r="E213" s="157">
        <f t="shared" si="128"/>
        <v>0</v>
      </c>
      <c r="F213" s="314" t="s">
        <v>214</v>
      </c>
      <c r="G213" s="157">
        <f>+IF($F213=G$10&amp;" "&amp;G$11,G$9,0)</f>
        <v>0</v>
      </c>
      <c r="H213" s="157">
        <f t="shared" ref="H213:AJ217" si="131">+IF($F213=H$10&amp;" "&amp;H$11,H$9,0)</f>
        <v>0</v>
      </c>
      <c r="I213" s="157">
        <f t="shared" si="131"/>
        <v>0</v>
      </c>
      <c r="J213" s="157">
        <f t="shared" si="131"/>
        <v>0</v>
      </c>
      <c r="K213" s="157">
        <f t="shared" si="131"/>
        <v>0</v>
      </c>
      <c r="L213" s="157">
        <f t="shared" si="131"/>
        <v>0</v>
      </c>
      <c r="M213" s="157">
        <f t="shared" si="131"/>
        <v>0</v>
      </c>
      <c r="N213" s="157">
        <f t="shared" si="131"/>
        <v>0</v>
      </c>
      <c r="O213" s="157">
        <f t="shared" si="131"/>
        <v>0</v>
      </c>
      <c r="P213" s="157">
        <f t="shared" si="131"/>
        <v>0</v>
      </c>
      <c r="Q213" s="157">
        <f t="shared" si="131"/>
        <v>0</v>
      </c>
      <c r="R213" s="157">
        <f t="shared" si="131"/>
        <v>0</v>
      </c>
      <c r="S213" s="157">
        <f t="shared" si="131"/>
        <v>0</v>
      </c>
      <c r="T213" s="157">
        <f t="shared" si="131"/>
        <v>0</v>
      </c>
      <c r="U213" s="157">
        <f t="shared" si="131"/>
        <v>0</v>
      </c>
      <c r="V213" s="157">
        <f t="shared" si="131"/>
        <v>0</v>
      </c>
      <c r="W213" s="157">
        <f t="shared" si="131"/>
        <v>0</v>
      </c>
      <c r="X213" s="157">
        <f t="shared" si="131"/>
        <v>0</v>
      </c>
      <c r="Y213" s="157">
        <f t="shared" si="131"/>
        <v>0</v>
      </c>
      <c r="Z213" s="157">
        <f t="shared" si="131"/>
        <v>0</v>
      </c>
      <c r="AA213" s="157">
        <f t="shared" si="131"/>
        <v>0</v>
      </c>
      <c r="AB213" s="157">
        <f t="shared" si="131"/>
        <v>0</v>
      </c>
      <c r="AC213" s="157">
        <f t="shared" si="131"/>
        <v>0</v>
      </c>
      <c r="AD213" s="157">
        <f t="shared" si="131"/>
        <v>0</v>
      </c>
      <c r="AE213" s="157">
        <f t="shared" si="131"/>
        <v>0</v>
      </c>
      <c r="AF213" s="157">
        <f t="shared" si="131"/>
        <v>0</v>
      </c>
      <c r="AG213" s="157">
        <f t="shared" si="131"/>
        <v>0</v>
      </c>
      <c r="AH213" s="157">
        <f t="shared" si="131"/>
        <v>0</v>
      </c>
      <c r="AI213" s="157">
        <f t="shared" si="131"/>
        <v>0</v>
      </c>
      <c r="AJ213" s="157">
        <f t="shared" si="131"/>
        <v>0</v>
      </c>
    </row>
    <row r="214" spans="1:36" ht="16.5" x14ac:dyDescent="0.25">
      <c r="A214" s="157">
        <f t="shared" si="127"/>
        <v>2.0399999999999991</v>
      </c>
      <c r="B214" s="153">
        <f t="shared" si="93"/>
        <v>166</v>
      </c>
      <c r="C214" s="155" t="s">
        <v>489</v>
      </c>
      <c r="D214" s="156" t="s">
        <v>364</v>
      </c>
      <c r="E214" s="157">
        <f t="shared" si="128"/>
        <v>0</v>
      </c>
      <c r="F214" s="314" t="s">
        <v>172</v>
      </c>
      <c r="G214" s="157">
        <f t="shared" ref="G214:V216" si="132">+IF($F214=G$10&amp;" "&amp;G$11,G$9,0)</f>
        <v>0</v>
      </c>
      <c r="H214" s="157">
        <f t="shared" si="132"/>
        <v>0</v>
      </c>
      <c r="I214" s="157">
        <f t="shared" si="132"/>
        <v>0</v>
      </c>
      <c r="J214" s="157">
        <f t="shared" si="132"/>
        <v>0</v>
      </c>
      <c r="K214" s="157">
        <f t="shared" si="132"/>
        <v>0</v>
      </c>
      <c r="L214" s="157">
        <f t="shared" si="132"/>
        <v>0</v>
      </c>
      <c r="M214" s="157">
        <f t="shared" si="132"/>
        <v>0</v>
      </c>
      <c r="N214" s="157">
        <f t="shared" si="132"/>
        <v>0</v>
      </c>
      <c r="O214" s="157">
        <f t="shared" si="132"/>
        <v>0</v>
      </c>
      <c r="P214" s="157">
        <f t="shared" si="132"/>
        <v>0</v>
      </c>
      <c r="Q214" s="157">
        <f t="shared" si="132"/>
        <v>0</v>
      </c>
      <c r="R214" s="157">
        <f t="shared" si="132"/>
        <v>0</v>
      </c>
      <c r="S214" s="157">
        <f t="shared" si="132"/>
        <v>0</v>
      </c>
      <c r="T214" s="157">
        <f t="shared" si="132"/>
        <v>0</v>
      </c>
      <c r="U214" s="157">
        <f t="shared" si="132"/>
        <v>0</v>
      </c>
      <c r="V214" s="157">
        <f t="shared" si="132"/>
        <v>0</v>
      </c>
      <c r="W214" s="157">
        <f t="shared" si="131"/>
        <v>0</v>
      </c>
      <c r="X214" s="157">
        <f t="shared" si="131"/>
        <v>0</v>
      </c>
      <c r="Y214" s="157">
        <f t="shared" si="131"/>
        <v>0</v>
      </c>
      <c r="Z214" s="157">
        <f t="shared" si="131"/>
        <v>0</v>
      </c>
      <c r="AA214" s="157">
        <f t="shared" si="131"/>
        <v>0</v>
      </c>
      <c r="AB214" s="157">
        <f t="shared" si="131"/>
        <v>0</v>
      </c>
      <c r="AC214" s="157">
        <f t="shared" si="131"/>
        <v>0</v>
      </c>
      <c r="AD214" s="157">
        <f t="shared" si="131"/>
        <v>0</v>
      </c>
      <c r="AE214" s="157">
        <f t="shared" si="131"/>
        <v>0</v>
      </c>
      <c r="AF214" s="157">
        <f t="shared" si="131"/>
        <v>0</v>
      </c>
      <c r="AG214" s="157">
        <f t="shared" si="131"/>
        <v>0</v>
      </c>
      <c r="AH214" s="157">
        <f t="shared" si="131"/>
        <v>0</v>
      </c>
      <c r="AI214" s="157">
        <f t="shared" si="131"/>
        <v>0</v>
      </c>
      <c r="AJ214" s="157">
        <f t="shared" si="131"/>
        <v>0</v>
      </c>
    </row>
    <row r="215" spans="1:36" ht="16.5" x14ac:dyDescent="0.25">
      <c r="A215" s="157">
        <f t="shared" si="127"/>
        <v>2.0499999999999989</v>
      </c>
      <c r="B215" s="153">
        <f t="shared" si="93"/>
        <v>167</v>
      </c>
      <c r="C215" s="155" t="s">
        <v>490</v>
      </c>
      <c r="D215" s="156" t="s">
        <v>364</v>
      </c>
      <c r="E215" s="157">
        <f t="shared" si="128"/>
        <v>0</v>
      </c>
      <c r="F215" s="314" t="s">
        <v>274</v>
      </c>
      <c r="G215" s="157">
        <f t="shared" si="132"/>
        <v>0</v>
      </c>
      <c r="H215" s="157">
        <f t="shared" si="131"/>
        <v>0</v>
      </c>
      <c r="I215" s="157">
        <f t="shared" si="131"/>
        <v>0</v>
      </c>
      <c r="J215" s="157">
        <f t="shared" si="131"/>
        <v>0</v>
      </c>
      <c r="K215" s="157">
        <f t="shared" si="131"/>
        <v>0</v>
      </c>
      <c r="L215" s="157">
        <f t="shared" si="131"/>
        <v>0</v>
      </c>
      <c r="M215" s="157">
        <f t="shared" si="131"/>
        <v>0</v>
      </c>
      <c r="N215" s="157">
        <f t="shared" si="131"/>
        <v>0</v>
      </c>
      <c r="O215" s="157">
        <f t="shared" si="131"/>
        <v>0</v>
      </c>
      <c r="P215" s="157">
        <f t="shared" si="131"/>
        <v>0</v>
      </c>
      <c r="Q215" s="157">
        <f t="shared" si="131"/>
        <v>0</v>
      </c>
      <c r="R215" s="157">
        <f t="shared" si="131"/>
        <v>0</v>
      </c>
      <c r="S215" s="157">
        <f t="shared" si="131"/>
        <v>0</v>
      </c>
      <c r="T215" s="157">
        <f t="shared" si="131"/>
        <v>0</v>
      </c>
      <c r="U215" s="157">
        <f t="shared" si="131"/>
        <v>0</v>
      </c>
      <c r="V215" s="157">
        <f t="shared" si="131"/>
        <v>0</v>
      </c>
      <c r="W215" s="157">
        <f t="shared" si="131"/>
        <v>0</v>
      </c>
      <c r="X215" s="157">
        <f t="shared" si="131"/>
        <v>0</v>
      </c>
      <c r="Y215" s="157">
        <f t="shared" si="131"/>
        <v>0</v>
      </c>
      <c r="Z215" s="157">
        <f t="shared" si="131"/>
        <v>0</v>
      </c>
      <c r="AA215" s="157">
        <f t="shared" si="131"/>
        <v>0</v>
      </c>
      <c r="AB215" s="157">
        <f t="shared" si="131"/>
        <v>0</v>
      </c>
      <c r="AC215" s="157">
        <f t="shared" si="131"/>
        <v>0</v>
      </c>
      <c r="AD215" s="157">
        <f t="shared" si="131"/>
        <v>0</v>
      </c>
      <c r="AE215" s="157">
        <f t="shared" si="131"/>
        <v>0</v>
      </c>
      <c r="AF215" s="157">
        <f t="shared" si="131"/>
        <v>0</v>
      </c>
      <c r="AG215" s="157">
        <f t="shared" si="131"/>
        <v>0</v>
      </c>
      <c r="AH215" s="157">
        <f t="shared" si="131"/>
        <v>0</v>
      </c>
      <c r="AI215" s="157">
        <f t="shared" si="131"/>
        <v>0</v>
      </c>
      <c r="AJ215" s="157">
        <f t="shared" si="131"/>
        <v>0</v>
      </c>
    </row>
    <row r="216" spans="1:36" ht="16.5" x14ac:dyDescent="0.25">
      <c r="A216" s="157">
        <f t="shared" si="127"/>
        <v>2.0599999999999987</v>
      </c>
      <c r="B216" s="153">
        <f t="shared" si="93"/>
        <v>168</v>
      </c>
      <c r="C216" s="155" t="s">
        <v>491</v>
      </c>
      <c r="D216" s="156" t="s">
        <v>364</v>
      </c>
      <c r="E216" s="157">
        <f t="shared" si="128"/>
        <v>0</v>
      </c>
      <c r="F216" s="314" t="s">
        <v>252</v>
      </c>
      <c r="G216" s="157">
        <f t="shared" si="132"/>
        <v>0</v>
      </c>
      <c r="H216" s="157">
        <f t="shared" si="131"/>
        <v>0</v>
      </c>
      <c r="I216" s="157">
        <f t="shared" si="131"/>
        <v>0</v>
      </c>
      <c r="J216" s="157">
        <f t="shared" si="131"/>
        <v>0</v>
      </c>
      <c r="K216" s="157">
        <f t="shared" si="131"/>
        <v>0</v>
      </c>
      <c r="L216" s="157">
        <f t="shared" si="131"/>
        <v>0</v>
      </c>
      <c r="M216" s="157">
        <f t="shared" si="131"/>
        <v>0</v>
      </c>
      <c r="N216" s="157">
        <f t="shared" si="131"/>
        <v>0</v>
      </c>
      <c r="O216" s="157">
        <f t="shared" si="131"/>
        <v>0</v>
      </c>
      <c r="P216" s="157">
        <f t="shared" si="131"/>
        <v>0</v>
      </c>
      <c r="Q216" s="157">
        <f t="shared" si="131"/>
        <v>0</v>
      </c>
      <c r="R216" s="157">
        <f t="shared" si="131"/>
        <v>0</v>
      </c>
      <c r="S216" s="157">
        <f t="shared" si="131"/>
        <v>0</v>
      </c>
      <c r="T216" s="157">
        <f t="shared" si="131"/>
        <v>0</v>
      </c>
      <c r="U216" s="157">
        <f t="shared" si="131"/>
        <v>0</v>
      </c>
      <c r="V216" s="157">
        <f t="shared" si="131"/>
        <v>0</v>
      </c>
      <c r="W216" s="157">
        <f t="shared" si="131"/>
        <v>0</v>
      </c>
      <c r="X216" s="157">
        <f t="shared" si="131"/>
        <v>0</v>
      </c>
      <c r="Y216" s="157">
        <f t="shared" si="131"/>
        <v>0</v>
      </c>
      <c r="Z216" s="157">
        <f t="shared" si="131"/>
        <v>0</v>
      </c>
      <c r="AA216" s="157">
        <f t="shared" si="131"/>
        <v>0</v>
      </c>
      <c r="AB216" s="157">
        <f t="shared" si="131"/>
        <v>0</v>
      </c>
      <c r="AC216" s="157">
        <f t="shared" si="131"/>
        <v>0</v>
      </c>
      <c r="AD216" s="157">
        <f t="shared" si="131"/>
        <v>0</v>
      </c>
      <c r="AE216" s="157">
        <f t="shared" si="131"/>
        <v>0</v>
      </c>
      <c r="AF216" s="157">
        <f t="shared" si="131"/>
        <v>0</v>
      </c>
      <c r="AG216" s="157">
        <f t="shared" si="131"/>
        <v>0</v>
      </c>
      <c r="AH216" s="157">
        <f t="shared" si="131"/>
        <v>0</v>
      </c>
      <c r="AI216" s="157">
        <f t="shared" si="131"/>
        <v>0</v>
      </c>
      <c r="AJ216" s="157">
        <f t="shared" si="131"/>
        <v>0</v>
      </c>
    </row>
    <row r="217" spans="1:36" ht="16.5" x14ac:dyDescent="0.25">
      <c r="A217" s="157">
        <f t="shared" si="127"/>
        <v>2.0699999999999985</v>
      </c>
      <c r="B217" s="153">
        <f t="shared" si="93"/>
        <v>169</v>
      </c>
      <c r="C217" s="155" t="s">
        <v>492</v>
      </c>
      <c r="D217" s="156" t="s">
        <v>364</v>
      </c>
      <c r="E217" s="157">
        <f t="shared" si="128"/>
        <v>0</v>
      </c>
      <c r="F217" s="249" t="s">
        <v>633</v>
      </c>
      <c r="G217" s="157">
        <f>+IF($F217=G$10&amp;" "&amp;G$11,G$9,0)</f>
        <v>0</v>
      </c>
      <c r="H217" s="157">
        <f t="shared" si="131"/>
        <v>0</v>
      </c>
      <c r="I217" s="157">
        <f t="shared" si="131"/>
        <v>0</v>
      </c>
      <c r="J217" s="157">
        <f t="shared" si="131"/>
        <v>0</v>
      </c>
      <c r="K217" s="157">
        <f t="shared" si="131"/>
        <v>0</v>
      </c>
      <c r="L217" s="157">
        <f t="shared" si="131"/>
        <v>0</v>
      </c>
      <c r="M217" s="157">
        <f t="shared" si="131"/>
        <v>0</v>
      </c>
      <c r="N217" s="157">
        <f t="shared" si="131"/>
        <v>0</v>
      </c>
      <c r="O217" s="157">
        <f t="shared" si="131"/>
        <v>0</v>
      </c>
      <c r="P217" s="157">
        <f t="shared" si="131"/>
        <v>0</v>
      </c>
      <c r="Q217" s="157">
        <f t="shared" si="131"/>
        <v>0</v>
      </c>
      <c r="R217" s="157">
        <f t="shared" si="131"/>
        <v>0</v>
      </c>
      <c r="S217" s="157">
        <f t="shared" si="131"/>
        <v>0</v>
      </c>
      <c r="T217" s="157">
        <f t="shared" si="131"/>
        <v>0</v>
      </c>
      <c r="U217" s="157">
        <f t="shared" si="131"/>
        <v>0</v>
      </c>
      <c r="V217" s="157">
        <f t="shared" si="131"/>
        <v>0</v>
      </c>
      <c r="W217" s="157">
        <f t="shared" si="131"/>
        <v>0</v>
      </c>
      <c r="X217" s="157">
        <f t="shared" si="131"/>
        <v>0</v>
      </c>
      <c r="Y217" s="157">
        <f t="shared" si="131"/>
        <v>0</v>
      </c>
      <c r="Z217" s="157">
        <f t="shared" si="131"/>
        <v>0</v>
      </c>
      <c r="AA217" s="157">
        <f t="shared" si="131"/>
        <v>0</v>
      </c>
      <c r="AB217" s="157">
        <f t="shared" si="131"/>
        <v>0</v>
      </c>
      <c r="AC217" s="157">
        <f t="shared" si="131"/>
        <v>0</v>
      </c>
      <c r="AD217" s="157">
        <f t="shared" si="131"/>
        <v>0</v>
      </c>
      <c r="AE217" s="157">
        <f t="shared" si="131"/>
        <v>0</v>
      </c>
      <c r="AF217" s="157">
        <f t="shared" si="131"/>
        <v>0</v>
      </c>
      <c r="AG217" s="157">
        <f t="shared" si="131"/>
        <v>0</v>
      </c>
      <c r="AH217" s="157">
        <f t="shared" si="131"/>
        <v>0</v>
      </c>
      <c r="AI217" s="157">
        <f t="shared" si="131"/>
        <v>0</v>
      </c>
      <c r="AJ217" s="157">
        <f t="shared" si="131"/>
        <v>0</v>
      </c>
    </row>
    <row r="218" spans="1:36" ht="16.5" x14ac:dyDescent="0.25">
      <c r="A218" s="157">
        <f t="shared" si="127"/>
        <v>2.0799999999999983</v>
      </c>
      <c r="B218" s="153">
        <f t="shared" si="93"/>
        <v>170</v>
      </c>
      <c r="C218" s="155" t="s">
        <v>493</v>
      </c>
      <c r="D218" s="156" t="s">
        <v>553</v>
      </c>
      <c r="E218" s="157">
        <f t="shared" si="128"/>
        <v>0.90500000000000003</v>
      </c>
      <c r="F218" s="249" t="s">
        <v>555</v>
      </c>
      <c r="G218" s="157">
        <f t="shared" ref="G218:AJ218" si="133">+IF($F218=G$20,VLOOKUP(G$10&amp;" "&amp;G$11&amp;G$20,Vol_Poste,4,0)*G$9,0)</f>
        <v>0</v>
      </c>
      <c r="H218" s="157">
        <f t="shared" si="133"/>
        <v>0.90500000000000003</v>
      </c>
      <c r="I218" s="157">
        <f t="shared" si="133"/>
        <v>0</v>
      </c>
      <c r="J218" s="157">
        <f t="shared" si="133"/>
        <v>0</v>
      </c>
      <c r="K218" s="157">
        <f t="shared" si="133"/>
        <v>0</v>
      </c>
      <c r="L218" s="157">
        <f t="shared" si="133"/>
        <v>0</v>
      </c>
      <c r="M218" s="157">
        <f t="shared" si="133"/>
        <v>0</v>
      </c>
      <c r="N218" s="157">
        <f t="shared" si="133"/>
        <v>0</v>
      </c>
      <c r="O218" s="157">
        <f t="shared" si="133"/>
        <v>0</v>
      </c>
      <c r="P218" s="157">
        <f t="shared" si="133"/>
        <v>0</v>
      </c>
      <c r="Q218" s="157">
        <f t="shared" si="133"/>
        <v>0</v>
      </c>
      <c r="R218" s="157">
        <f t="shared" si="133"/>
        <v>0</v>
      </c>
      <c r="S218" s="157">
        <f t="shared" si="133"/>
        <v>0</v>
      </c>
      <c r="T218" s="157">
        <f t="shared" si="133"/>
        <v>0</v>
      </c>
      <c r="U218" s="157">
        <f t="shared" si="133"/>
        <v>0</v>
      </c>
      <c r="V218" s="157">
        <f t="shared" si="133"/>
        <v>0</v>
      </c>
      <c r="W218" s="157">
        <f t="shared" si="133"/>
        <v>0</v>
      </c>
      <c r="X218" s="157">
        <f t="shared" si="133"/>
        <v>0</v>
      </c>
      <c r="Y218" s="157">
        <f t="shared" si="133"/>
        <v>0</v>
      </c>
      <c r="Z218" s="157">
        <f t="shared" si="133"/>
        <v>0</v>
      </c>
      <c r="AA218" s="157">
        <f t="shared" si="133"/>
        <v>0</v>
      </c>
      <c r="AB218" s="157">
        <f t="shared" si="133"/>
        <v>0</v>
      </c>
      <c r="AC218" s="157">
        <f t="shared" si="133"/>
        <v>0</v>
      </c>
      <c r="AD218" s="157">
        <f t="shared" si="133"/>
        <v>0</v>
      </c>
      <c r="AE218" s="157">
        <f t="shared" si="133"/>
        <v>0</v>
      </c>
      <c r="AF218" s="157">
        <f t="shared" si="133"/>
        <v>0</v>
      </c>
      <c r="AG218" s="157">
        <f t="shared" si="133"/>
        <v>0</v>
      </c>
      <c r="AH218" s="157">
        <f t="shared" si="133"/>
        <v>0</v>
      </c>
      <c r="AI218" s="157">
        <f t="shared" si="133"/>
        <v>0</v>
      </c>
      <c r="AJ218" s="157">
        <f t="shared" si="133"/>
        <v>0</v>
      </c>
    </row>
    <row r="219" spans="1:36" ht="16.5" x14ac:dyDescent="0.25">
      <c r="A219" s="157">
        <f t="shared" si="127"/>
        <v>2.0899999999999981</v>
      </c>
      <c r="B219" s="153">
        <f t="shared" si="93"/>
        <v>171</v>
      </c>
      <c r="C219" s="155" t="s">
        <v>494</v>
      </c>
      <c r="D219" s="156" t="s">
        <v>364</v>
      </c>
      <c r="E219" s="157">
        <f t="shared" si="128"/>
        <v>0</v>
      </c>
      <c r="F219" s="249" t="s">
        <v>554</v>
      </c>
      <c r="G219" s="157">
        <f>+SUM(G$215:G$216)</f>
        <v>0</v>
      </c>
      <c r="H219" s="157">
        <f t="shared" ref="H219:AJ219" si="134">+SUM(H$215:H$216)</f>
        <v>0</v>
      </c>
      <c r="I219" s="157">
        <f t="shared" si="134"/>
        <v>0</v>
      </c>
      <c r="J219" s="157">
        <f t="shared" si="134"/>
        <v>0</v>
      </c>
      <c r="K219" s="157">
        <f t="shared" si="134"/>
        <v>0</v>
      </c>
      <c r="L219" s="157">
        <f t="shared" si="134"/>
        <v>0</v>
      </c>
      <c r="M219" s="157">
        <f t="shared" si="134"/>
        <v>0</v>
      </c>
      <c r="N219" s="157">
        <f t="shared" si="134"/>
        <v>0</v>
      </c>
      <c r="O219" s="157">
        <f t="shared" si="134"/>
        <v>0</v>
      </c>
      <c r="P219" s="157">
        <f t="shared" si="134"/>
        <v>0</v>
      </c>
      <c r="Q219" s="157">
        <f t="shared" si="134"/>
        <v>0</v>
      </c>
      <c r="R219" s="157">
        <f t="shared" si="134"/>
        <v>0</v>
      </c>
      <c r="S219" s="157">
        <f t="shared" si="134"/>
        <v>0</v>
      </c>
      <c r="T219" s="157">
        <f t="shared" si="134"/>
        <v>0</v>
      </c>
      <c r="U219" s="157">
        <f t="shared" si="134"/>
        <v>0</v>
      </c>
      <c r="V219" s="157">
        <f t="shared" si="134"/>
        <v>0</v>
      </c>
      <c r="W219" s="157">
        <f t="shared" si="134"/>
        <v>0</v>
      </c>
      <c r="X219" s="157">
        <f t="shared" si="134"/>
        <v>0</v>
      </c>
      <c r="Y219" s="157">
        <f t="shared" si="134"/>
        <v>0</v>
      </c>
      <c r="Z219" s="157">
        <f t="shared" si="134"/>
        <v>0</v>
      </c>
      <c r="AA219" s="157">
        <f t="shared" si="134"/>
        <v>0</v>
      </c>
      <c r="AB219" s="157">
        <f t="shared" si="134"/>
        <v>0</v>
      </c>
      <c r="AC219" s="157">
        <f t="shared" si="134"/>
        <v>0</v>
      </c>
      <c r="AD219" s="157">
        <f t="shared" si="134"/>
        <v>0</v>
      </c>
      <c r="AE219" s="157">
        <f t="shared" si="134"/>
        <v>0</v>
      </c>
      <c r="AF219" s="157">
        <f t="shared" si="134"/>
        <v>0</v>
      </c>
      <c r="AG219" s="157">
        <f t="shared" si="134"/>
        <v>0</v>
      </c>
      <c r="AH219" s="157">
        <f t="shared" si="134"/>
        <v>0</v>
      </c>
      <c r="AI219" s="157">
        <f t="shared" si="134"/>
        <v>0</v>
      </c>
      <c r="AJ219" s="157">
        <f t="shared" si="134"/>
        <v>0</v>
      </c>
    </row>
    <row r="220" spans="1:36" ht="16.5" x14ac:dyDescent="0.25">
      <c r="A220" s="157">
        <f t="shared" si="127"/>
        <v>2.0999999999999979</v>
      </c>
      <c r="B220" s="153">
        <f t="shared" si="93"/>
        <v>172</v>
      </c>
      <c r="C220" s="155" t="s">
        <v>495</v>
      </c>
      <c r="D220" s="156" t="s">
        <v>364</v>
      </c>
      <c r="E220" s="157">
        <f t="shared" si="128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27"/>
        <v>2.1099999999999977</v>
      </c>
      <c r="B221" s="153">
        <f t="shared" si="93"/>
        <v>173</v>
      </c>
      <c r="C221" s="155" t="s">
        <v>496</v>
      </c>
      <c r="D221" s="156" t="s">
        <v>364</v>
      </c>
      <c r="E221" s="157">
        <f t="shared" si="128"/>
        <v>0</v>
      </c>
      <c r="F221" s="249"/>
      <c r="G221" s="157">
        <f>+SUM(G$219:G$220)</f>
        <v>0</v>
      </c>
      <c r="H221" s="157">
        <f t="shared" ref="H221:AJ221" si="135">+SUM(H$219:H$220)</f>
        <v>0</v>
      </c>
      <c r="I221" s="157">
        <f t="shared" si="135"/>
        <v>0</v>
      </c>
      <c r="J221" s="157">
        <f t="shared" si="135"/>
        <v>0</v>
      </c>
      <c r="K221" s="157">
        <f t="shared" si="135"/>
        <v>0</v>
      </c>
      <c r="L221" s="157">
        <f t="shared" si="135"/>
        <v>0</v>
      </c>
      <c r="M221" s="157">
        <f t="shared" si="135"/>
        <v>0</v>
      </c>
      <c r="N221" s="157">
        <f t="shared" si="135"/>
        <v>0</v>
      </c>
      <c r="O221" s="157">
        <f t="shared" si="135"/>
        <v>0</v>
      </c>
      <c r="P221" s="157">
        <f t="shared" si="135"/>
        <v>0</v>
      </c>
      <c r="Q221" s="157">
        <f t="shared" si="135"/>
        <v>0</v>
      </c>
      <c r="R221" s="157">
        <f t="shared" si="135"/>
        <v>0</v>
      </c>
      <c r="S221" s="157">
        <f t="shared" si="135"/>
        <v>0</v>
      </c>
      <c r="T221" s="157">
        <f t="shared" si="135"/>
        <v>0</v>
      </c>
      <c r="U221" s="157">
        <f t="shared" si="135"/>
        <v>0</v>
      </c>
      <c r="V221" s="157">
        <f t="shared" si="135"/>
        <v>0</v>
      </c>
      <c r="W221" s="157">
        <f t="shared" si="135"/>
        <v>0</v>
      </c>
      <c r="X221" s="157">
        <f t="shared" si="135"/>
        <v>0</v>
      </c>
      <c r="Y221" s="157">
        <f t="shared" si="135"/>
        <v>0</v>
      </c>
      <c r="Z221" s="157">
        <f t="shared" si="135"/>
        <v>0</v>
      </c>
      <c r="AA221" s="157">
        <f t="shared" si="135"/>
        <v>0</v>
      </c>
      <c r="AB221" s="157">
        <f t="shared" si="135"/>
        <v>0</v>
      </c>
      <c r="AC221" s="157">
        <f t="shared" si="135"/>
        <v>0</v>
      </c>
      <c r="AD221" s="157">
        <f t="shared" si="135"/>
        <v>0</v>
      </c>
      <c r="AE221" s="157">
        <f t="shared" si="135"/>
        <v>0</v>
      </c>
      <c r="AF221" s="157">
        <f t="shared" si="135"/>
        <v>0</v>
      </c>
      <c r="AG221" s="157">
        <f t="shared" si="135"/>
        <v>0</v>
      </c>
      <c r="AH221" s="157">
        <f t="shared" si="135"/>
        <v>0</v>
      </c>
      <c r="AI221" s="157">
        <f t="shared" si="135"/>
        <v>0</v>
      </c>
      <c r="AJ221" s="157">
        <f t="shared" si="135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93"/>
        <v>174</v>
      </c>
      <c r="C222" s="162" t="s">
        <v>497</v>
      </c>
      <c r="D222" s="164" t="s">
        <v>364</v>
      </c>
      <c r="E222" s="157">
        <f t="shared" si="128"/>
        <v>0</v>
      </c>
      <c r="F222" s="314" t="s">
        <v>327</v>
      </c>
      <c r="G222" s="157">
        <f>+IF($F222=G$10&amp;" "&amp;G$11,G$9,0)</f>
        <v>0</v>
      </c>
      <c r="H222" s="157">
        <f t="shared" ref="H222:AJ222" si="136">+IF($F222=H$10&amp;" "&amp;H$11,H$9,0)</f>
        <v>0</v>
      </c>
      <c r="I222" s="157">
        <f t="shared" si="136"/>
        <v>0</v>
      </c>
      <c r="J222" s="157">
        <f t="shared" si="136"/>
        <v>0</v>
      </c>
      <c r="K222" s="157">
        <f t="shared" si="136"/>
        <v>0</v>
      </c>
      <c r="L222" s="157">
        <f t="shared" si="136"/>
        <v>0</v>
      </c>
      <c r="M222" s="157">
        <f t="shared" si="136"/>
        <v>0</v>
      </c>
      <c r="N222" s="157">
        <f t="shared" si="136"/>
        <v>0</v>
      </c>
      <c r="O222" s="157">
        <f t="shared" si="136"/>
        <v>0</v>
      </c>
      <c r="P222" s="157">
        <f t="shared" si="136"/>
        <v>0</v>
      </c>
      <c r="Q222" s="157">
        <f t="shared" si="136"/>
        <v>0</v>
      </c>
      <c r="R222" s="157">
        <f t="shared" si="136"/>
        <v>0</v>
      </c>
      <c r="S222" s="157">
        <f t="shared" si="136"/>
        <v>0</v>
      </c>
      <c r="T222" s="157">
        <f t="shared" si="136"/>
        <v>0</v>
      </c>
      <c r="U222" s="157">
        <f t="shared" si="136"/>
        <v>0</v>
      </c>
      <c r="V222" s="157">
        <f t="shared" si="136"/>
        <v>0</v>
      </c>
      <c r="W222" s="157">
        <f t="shared" si="136"/>
        <v>0</v>
      </c>
      <c r="X222" s="157">
        <f t="shared" si="136"/>
        <v>0</v>
      </c>
      <c r="Y222" s="157">
        <f t="shared" si="136"/>
        <v>0</v>
      </c>
      <c r="Z222" s="157">
        <f t="shared" si="136"/>
        <v>0</v>
      </c>
      <c r="AA222" s="157">
        <f t="shared" si="136"/>
        <v>0</v>
      </c>
      <c r="AB222" s="157">
        <f t="shared" si="136"/>
        <v>0</v>
      </c>
      <c r="AC222" s="157">
        <f t="shared" si="136"/>
        <v>0</v>
      </c>
      <c r="AD222" s="157">
        <f t="shared" si="136"/>
        <v>0</v>
      </c>
      <c r="AE222" s="157">
        <f t="shared" si="136"/>
        <v>0</v>
      </c>
      <c r="AF222" s="157">
        <f t="shared" si="136"/>
        <v>0</v>
      </c>
      <c r="AG222" s="157">
        <f t="shared" si="136"/>
        <v>0</v>
      </c>
      <c r="AH222" s="157">
        <f t="shared" si="136"/>
        <v>0</v>
      </c>
      <c r="AI222" s="157">
        <f t="shared" si="136"/>
        <v>0</v>
      </c>
      <c r="AJ222" s="157">
        <f t="shared" si="136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93"/>
        <v>175</v>
      </c>
      <c r="C223" s="162" t="s">
        <v>498</v>
      </c>
      <c r="D223" s="164" t="s">
        <v>364</v>
      </c>
      <c r="E223" s="157">
        <f t="shared" si="128"/>
        <v>1</v>
      </c>
      <c r="F223" s="314" t="s">
        <v>328</v>
      </c>
      <c r="G223" s="157">
        <f t="shared" ref="G223:AJ223" si="137">+IF($F223=G$10&amp;" "&amp;G$11,G$9,0)</f>
        <v>0</v>
      </c>
      <c r="H223" s="157">
        <f t="shared" si="137"/>
        <v>1</v>
      </c>
      <c r="I223" s="157">
        <f t="shared" si="137"/>
        <v>0</v>
      </c>
      <c r="J223" s="157">
        <f t="shared" si="137"/>
        <v>0</v>
      </c>
      <c r="K223" s="157">
        <f t="shared" si="137"/>
        <v>0</v>
      </c>
      <c r="L223" s="157">
        <f t="shared" si="137"/>
        <v>0</v>
      </c>
      <c r="M223" s="157">
        <f t="shared" si="137"/>
        <v>0</v>
      </c>
      <c r="N223" s="157">
        <f t="shared" si="137"/>
        <v>0</v>
      </c>
      <c r="O223" s="157">
        <f t="shared" si="137"/>
        <v>0</v>
      </c>
      <c r="P223" s="157">
        <f t="shared" si="137"/>
        <v>0</v>
      </c>
      <c r="Q223" s="157">
        <f t="shared" si="137"/>
        <v>0</v>
      </c>
      <c r="R223" s="157">
        <f t="shared" si="137"/>
        <v>0</v>
      </c>
      <c r="S223" s="157">
        <f t="shared" si="137"/>
        <v>0</v>
      </c>
      <c r="T223" s="157">
        <f t="shared" si="137"/>
        <v>0</v>
      </c>
      <c r="U223" s="157">
        <f t="shared" si="137"/>
        <v>0</v>
      </c>
      <c r="V223" s="157">
        <f t="shared" si="137"/>
        <v>0</v>
      </c>
      <c r="W223" s="157">
        <f t="shared" si="137"/>
        <v>0</v>
      </c>
      <c r="X223" s="157">
        <f t="shared" si="137"/>
        <v>0</v>
      </c>
      <c r="Y223" s="157">
        <f t="shared" si="137"/>
        <v>0</v>
      </c>
      <c r="Z223" s="157">
        <f t="shared" si="137"/>
        <v>0</v>
      </c>
      <c r="AA223" s="157">
        <f t="shared" si="137"/>
        <v>0</v>
      </c>
      <c r="AB223" s="157">
        <f t="shared" si="137"/>
        <v>0</v>
      </c>
      <c r="AC223" s="157">
        <f t="shared" si="137"/>
        <v>0</v>
      </c>
      <c r="AD223" s="157">
        <f t="shared" si="137"/>
        <v>0</v>
      </c>
      <c r="AE223" s="157">
        <f t="shared" si="137"/>
        <v>0</v>
      </c>
      <c r="AF223" s="157">
        <f t="shared" si="137"/>
        <v>0</v>
      </c>
      <c r="AG223" s="157">
        <f t="shared" si="137"/>
        <v>0</v>
      </c>
      <c r="AH223" s="157">
        <f t="shared" si="137"/>
        <v>0</v>
      </c>
      <c r="AI223" s="157">
        <f t="shared" si="137"/>
        <v>0</v>
      </c>
      <c r="AJ223" s="157">
        <f t="shared" si="137"/>
        <v>0</v>
      </c>
    </row>
    <row r="224" spans="1:36" ht="16.5" x14ac:dyDescent="0.25">
      <c r="A224" s="172"/>
      <c r="B224" s="173">
        <f t="shared" si="93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93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38">+A225+0.01</f>
        <v>3.01</v>
      </c>
      <c r="B226" s="153">
        <f t="shared" si="93"/>
        <v>178</v>
      </c>
      <c r="C226" s="199" t="s">
        <v>486</v>
      </c>
      <c r="D226" s="156" t="s">
        <v>553</v>
      </c>
      <c r="E226" s="157">
        <f t="shared" ref="E226:E233" si="139">+SUM(G226:AJ226)</f>
        <v>0</v>
      </c>
      <c r="F226" s="249"/>
      <c r="G226" s="157">
        <f t="shared" ref="G226:AJ226" si="140">+VLOOKUP("RI",Vol_Retenida,4,0)*G$15*G$31+VLOOKUP("RV",Vol_Retenida,4,0)*G$16*G$31+VLOOKUP("RIY",Vol_Retenida,4,0)*G$17*G$31+VLOOKUP("RVY",Vol_Retenida,4,0)*G$18*G$31</f>
        <v>0</v>
      </c>
      <c r="H226" s="157">
        <f t="shared" si="140"/>
        <v>0</v>
      </c>
      <c r="I226" s="157">
        <f t="shared" si="140"/>
        <v>0</v>
      </c>
      <c r="J226" s="157">
        <f t="shared" si="140"/>
        <v>0</v>
      </c>
      <c r="K226" s="157">
        <f t="shared" si="140"/>
        <v>0</v>
      </c>
      <c r="L226" s="157">
        <f t="shared" si="140"/>
        <v>0</v>
      </c>
      <c r="M226" s="157">
        <f t="shared" si="140"/>
        <v>0</v>
      </c>
      <c r="N226" s="157">
        <f t="shared" si="140"/>
        <v>0</v>
      </c>
      <c r="O226" s="157">
        <f t="shared" si="140"/>
        <v>0</v>
      </c>
      <c r="P226" s="157">
        <f t="shared" si="140"/>
        <v>0</v>
      </c>
      <c r="Q226" s="157">
        <f t="shared" si="140"/>
        <v>0</v>
      </c>
      <c r="R226" s="157">
        <f t="shared" si="140"/>
        <v>0</v>
      </c>
      <c r="S226" s="157">
        <f t="shared" si="140"/>
        <v>0</v>
      </c>
      <c r="T226" s="157">
        <f t="shared" si="140"/>
        <v>0</v>
      </c>
      <c r="U226" s="157">
        <f t="shared" si="140"/>
        <v>0</v>
      </c>
      <c r="V226" s="157">
        <f t="shared" si="140"/>
        <v>0</v>
      </c>
      <c r="W226" s="157">
        <f t="shared" si="140"/>
        <v>0</v>
      </c>
      <c r="X226" s="157">
        <f t="shared" si="140"/>
        <v>0</v>
      </c>
      <c r="Y226" s="157">
        <f t="shared" si="140"/>
        <v>0</v>
      </c>
      <c r="Z226" s="157">
        <f t="shared" si="140"/>
        <v>0</v>
      </c>
      <c r="AA226" s="157">
        <f t="shared" si="140"/>
        <v>0</v>
      </c>
      <c r="AB226" s="157">
        <f t="shared" si="140"/>
        <v>0</v>
      </c>
      <c r="AC226" s="157">
        <f t="shared" si="140"/>
        <v>0</v>
      </c>
      <c r="AD226" s="157">
        <f t="shared" si="140"/>
        <v>0</v>
      </c>
      <c r="AE226" s="157">
        <f t="shared" si="140"/>
        <v>0</v>
      </c>
      <c r="AF226" s="157">
        <f t="shared" si="140"/>
        <v>0</v>
      </c>
      <c r="AG226" s="157">
        <f t="shared" si="140"/>
        <v>0</v>
      </c>
      <c r="AH226" s="157">
        <f t="shared" si="140"/>
        <v>0</v>
      </c>
      <c r="AI226" s="157">
        <f t="shared" si="140"/>
        <v>0</v>
      </c>
      <c r="AJ226" s="157">
        <f t="shared" si="140"/>
        <v>0</v>
      </c>
    </row>
    <row r="227" spans="1:36" ht="16.5" x14ac:dyDescent="0.25">
      <c r="A227" s="157">
        <f t="shared" si="138"/>
        <v>3.0199999999999996</v>
      </c>
      <c r="B227" s="153">
        <f t="shared" si="93"/>
        <v>179</v>
      </c>
      <c r="C227" s="199" t="s">
        <v>487</v>
      </c>
      <c r="D227" s="156" t="s">
        <v>553</v>
      </c>
      <c r="E227" s="157">
        <f t="shared" si="139"/>
        <v>0</v>
      </c>
      <c r="F227" s="249"/>
      <c r="G227" s="157">
        <f t="shared" ref="G227:AJ227" si="141">+VLOOKUP("RI",Vol_Retenida,4,0)*G$15*G$32+VLOOKUP("RV",Vol_Retenida,4,0)*G$16*G$32+VLOOKUP("RIY",Vol_Retenida,4,0)*G$17*G$32+VLOOKUP("RVY",Vol_Retenida,4,0)*G$18*G$32</f>
        <v>0</v>
      </c>
      <c r="H227" s="157">
        <f t="shared" si="141"/>
        <v>0</v>
      </c>
      <c r="I227" s="157">
        <f t="shared" si="141"/>
        <v>0</v>
      </c>
      <c r="J227" s="157">
        <f t="shared" si="141"/>
        <v>0</v>
      </c>
      <c r="K227" s="157">
        <f t="shared" si="141"/>
        <v>0</v>
      </c>
      <c r="L227" s="157">
        <f t="shared" si="141"/>
        <v>0</v>
      </c>
      <c r="M227" s="157">
        <f t="shared" si="141"/>
        <v>0</v>
      </c>
      <c r="N227" s="157">
        <f t="shared" si="141"/>
        <v>0</v>
      </c>
      <c r="O227" s="157">
        <f t="shared" si="141"/>
        <v>0</v>
      </c>
      <c r="P227" s="157">
        <f t="shared" si="141"/>
        <v>0</v>
      </c>
      <c r="Q227" s="157">
        <f t="shared" si="141"/>
        <v>0</v>
      </c>
      <c r="R227" s="157">
        <f t="shared" si="141"/>
        <v>0</v>
      </c>
      <c r="S227" s="157">
        <f t="shared" si="141"/>
        <v>0</v>
      </c>
      <c r="T227" s="157">
        <f t="shared" si="141"/>
        <v>0</v>
      </c>
      <c r="U227" s="157">
        <f t="shared" si="141"/>
        <v>0</v>
      </c>
      <c r="V227" s="157">
        <f t="shared" si="141"/>
        <v>0</v>
      </c>
      <c r="W227" s="157">
        <f t="shared" si="141"/>
        <v>0</v>
      </c>
      <c r="X227" s="157">
        <f t="shared" si="141"/>
        <v>0</v>
      </c>
      <c r="Y227" s="157">
        <f t="shared" si="141"/>
        <v>0</v>
      </c>
      <c r="Z227" s="157">
        <f t="shared" si="141"/>
        <v>0</v>
      </c>
      <c r="AA227" s="157">
        <f t="shared" si="141"/>
        <v>0</v>
      </c>
      <c r="AB227" s="157">
        <f t="shared" si="141"/>
        <v>0</v>
      </c>
      <c r="AC227" s="157">
        <f t="shared" si="141"/>
        <v>0</v>
      </c>
      <c r="AD227" s="157">
        <f t="shared" si="141"/>
        <v>0</v>
      </c>
      <c r="AE227" s="157">
        <f t="shared" si="141"/>
        <v>0</v>
      </c>
      <c r="AF227" s="157">
        <f t="shared" si="141"/>
        <v>0</v>
      </c>
      <c r="AG227" s="157">
        <f t="shared" si="141"/>
        <v>0</v>
      </c>
      <c r="AH227" s="157">
        <f t="shared" si="141"/>
        <v>0</v>
      </c>
      <c r="AI227" s="157">
        <f t="shared" si="141"/>
        <v>0</v>
      </c>
      <c r="AJ227" s="157">
        <f t="shared" si="141"/>
        <v>0</v>
      </c>
    </row>
    <row r="228" spans="1:36" ht="16.5" x14ac:dyDescent="0.25">
      <c r="A228" s="157">
        <f t="shared" si="138"/>
        <v>3.0299999999999994</v>
      </c>
      <c r="B228" s="153">
        <f t="shared" si="93"/>
        <v>180</v>
      </c>
      <c r="C228" s="199" t="s">
        <v>500</v>
      </c>
      <c r="D228" s="156" t="s">
        <v>364</v>
      </c>
      <c r="E228" s="157">
        <f t="shared" si="139"/>
        <v>0</v>
      </c>
      <c r="F228" s="249"/>
      <c r="G228" s="157">
        <f>+G$15</f>
        <v>0</v>
      </c>
      <c r="H228" s="157">
        <f t="shared" ref="H228:AJ228" si="142">+H$15</f>
        <v>0</v>
      </c>
      <c r="I228" s="157">
        <f t="shared" si="142"/>
        <v>0</v>
      </c>
      <c r="J228" s="157">
        <f t="shared" si="142"/>
        <v>0</v>
      </c>
      <c r="K228" s="157">
        <f t="shared" si="142"/>
        <v>0</v>
      </c>
      <c r="L228" s="157">
        <f t="shared" si="142"/>
        <v>0</v>
      </c>
      <c r="M228" s="157">
        <f t="shared" si="142"/>
        <v>0</v>
      </c>
      <c r="N228" s="157">
        <f t="shared" si="142"/>
        <v>0</v>
      </c>
      <c r="O228" s="157">
        <f t="shared" si="142"/>
        <v>0</v>
      </c>
      <c r="P228" s="157">
        <f t="shared" si="142"/>
        <v>0</v>
      </c>
      <c r="Q228" s="157">
        <f t="shared" si="142"/>
        <v>0</v>
      </c>
      <c r="R228" s="157">
        <f t="shared" si="142"/>
        <v>0</v>
      </c>
      <c r="S228" s="157">
        <f t="shared" si="142"/>
        <v>0</v>
      </c>
      <c r="T228" s="157">
        <f t="shared" si="142"/>
        <v>0</v>
      </c>
      <c r="U228" s="157">
        <f t="shared" si="142"/>
        <v>0</v>
      </c>
      <c r="V228" s="157">
        <f t="shared" si="142"/>
        <v>0</v>
      </c>
      <c r="W228" s="157">
        <f t="shared" si="142"/>
        <v>0</v>
      </c>
      <c r="X228" s="157">
        <f t="shared" si="142"/>
        <v>0</v>
      </c>
      <c r="Y228" s="157">
        <f t="shared" si="142"/>
        <v>0</v>
      </c>
      <c r="Z228" s="157">
        <f t="shared" si="142"/>
        <v>0</v>
      </c>
      <c r="AA228" s="157">
        <f t="shared" si="142"/>
        <v>0</v>
      </c>
      <c r="AB228" s="157">
        <f t="shared" si="142"/>
        <v>0</v>
      </c>
      <c r="AC228" s="157">
        <f t="shared" si="142"/>
        <v>0</v>
      </c>
      <c r="AD228" s="157">
        <f t="shared" si="142"/>
        <v>0</v>
      </c>
      <c r="AE228" s="157">
        <f t="shared" si="142"/>
        <v>0</v>
      </c>
      <c r="AF228" s="157">
        <f t="shared" si="142"/>
        <v>0</v>
      </c>
      <c r="AG228" s="157">
        <f t="shared" si="142"/>
        <v>0</v>
      </c>
      <c r="AH228" s="157">
        <f t="shared" si="142"/>
        <v>0</v>
      </c>
      <c r="AI228" s="157">
        <f t="shared" si="142"/>
        <v>0</v>
      </c>
      <c r="AJ228" s="157">
        <f t="shared" si="142"/>
        <v>0</v>
      </c>
    </row>
    <row r="229" spans="1:36" ht="16.5" x14ac:dyDescent="0.25">
      <c r="A229" s="157">
        <f t="shared" si="138"/>
        <v>3.0399999999999991</v>
      </c>
      <c r="B229" s="153">
        <f t="shared" si="93"/>
        <v>181</v>
      </c>
      <c r="C229" s="199" t="s">
        <v>501</v>
      </c>
      <c r="D229" s="156" t="s">
        <v>364</v>
      </c>
      <c r="E229" s="157">
        <f t="shared" si="139"/>
        <v>0</v>
      </c>
      <c r="F229" s="249"/>
      <c r="G229" s="157">
        <f>+G$17</f>
        <v>0</v>
      </c>
      <c r="H229" s="157">
        <f t="shared" ref="H229:AJ229" si="143">+H$17</f>
        <v>0</v>
      </c>
      <c r="I229" s="157">
        <f t="shared" si="143"/>
        <v>0</v>
      </c>
      <c r="J229" s="157">
        <f t="shared" si="143"/>
        <v>0</v>
      </c>
      <c r="K229" s="157">
        <f t="shared" si="143"/>
        <v>0</v>
      </c>
      <c r="L229" s="157">
        <f t="shared" si="143"/>
        <v>0</v>
      </c>
      <c r="M229" s="157">
        <f t="shared" si="143"/>
        <v>0</v>
      </c>
      <c r="N229" s="157">
        <f t="shared" si="143"/>
        <v>0</v>
      </c>
      <c r="O229" s="157">
        <f t="shared" si="143"/>
        <v>0</v>
      </c>
      <c r="P229" s="157">
        <f t="shared" si="143"/>
        <v>0</v>
      </c>
      <c r="Q229" s="157">
        <f t="shared" si="143"/>
        <v>0</v>
      </c>
      <c r="R229" s="157">
        <f t="shared" si="143"/>
        <v>0</v>
      </c>
      <c r="S229" s="157">
        <f t="shared" si="143"/>
        <v>0</v>
      </c>
      <c r="T229" s="157">
        <f t="shared" si="143"/>
        <v>0</v>
      </c>
      <c r="U229" s="157">
        <f t="shared" si="143"/>
        <v>0</v>
      </c>
      <c r="V229" s="157">
        <f t="shared" si="143"/>
        <v>0</v>
      </c>
      <c r="W229" s="157">
        <f t="shared" si="143"/>
        <v>0</v>
      </c>
      <c r="X229" s="157">
        <f t="shared" si="143"/>
        <v>0</v>
      </c>
      <c r="Y229" s="157">
        <f t="shared" si="143"/>
        <v>0</v>
      </c>
      <c r="Z229" s="157">
        <f t="shared" si="143"/>
        <v>0</v>
      </c>
      <c r="AA229" s="157">
        <f t="shared" si="143"/>
        <v>0</v>
      </c>
      <c r="AB229" s="157">
        <f t="shared" si="143"/>
        <v>0</v>
      </c>
      <c r="AC229" s="157">
        <f t="shared" si="143"/>
        <v>0</v>
      </c>
      <c r="AD229" s="157">
        <f t="shared" si="143"/>
        <v>0</v>
      </c>
      <c r="AE229" s="157">
        <f t="shared" si="143"/>
        <v>0</v>
      </c>
      <c r="AF229" s="157">
        <f t="shared" si="143"/>
        <v>0</v>
      </c>
      <c r="AG229" s="157">
        <f t="shared" si="143"/>
        <v>0</v>
      </c>
      <c r="AH229" s="157">
        <f t="shared" si="143"/>
        <v>0</v>
      </c>
      <c r="AI229" s="157">
        <f t="shared" si="143"/>
        <v>0</v>
      </c>
      <c r="AJ229" s="157">
        <f t="shared" si="143"/>
        <v>0</v>
      </c>
    </row>
    <row r="230" spans="1:36" ht="16.5" x14ac:dyDescent="0.25">
      <c r="A230" s="157">
        <f t="shared" si="138"/>
        <v>3.0499999999999989</v>
      </c>
      <c r="B230" s="153">
        <f t="shared" si="93"/>
        <v>182</v>
      </c>
      <c r="C230" s="199" t="s">
        <v>502</v>
      </c>
      <c r="D230" s="156" t="s">
        <v>553</v>
      </c>
      <c r="E230" s="157">
        <f t="shared" si="139"/>
        <v>0</v>
      </c>
      <c r="F230" s="249"/>
      <c r="G230" s="157">
        <f t="shared" ref="G230:AJ230" si="144">+VLOOKUP("RI",Vol_Retenida,5,0)*G$15*G$31+VLOOKUP("RV",Vol_Retenida,5,0)*G$16*G$31+VLOOKUP("RIY",Vol_Retenida,5,0)*G$17*G$31+VLOOKUP("RVY",Vol_Retenida,5,0)*G$18*G$31</f>
        <v>0</v>
      </c>
      <c r="H230" s="157">
        <f t="shared" si="144"/>
        <v>0</v>
      </c>
      <c r="I230" s="157">
        <f t="shared" si="144"/>
        <v>0</v>
      </c>
      <c r="J230" s="157">
        <f t="shared" si="144"/>
        <v>0</v>
      </c>
      <c r="K230" s="157">
        <f t="shared" si="144"/>
        <v>0</v>
      </c>
      <c r="L230" s="157">
        <f t="shared" si="144"/>
        <v>0</v>
      </c>
      <c r="M230" s="157">
        <f t="shared" si="144"/>
        <v>0</v>
      </c>
      <c r="N230" s="157">
        <f t="shared" si="144"/>
        <v>0</v>
      </c>
      <c r="O230" s="157">
        <f t="shared" si="144"/>
        <v>0</v>
      </c>
      <c r="P230" s="157">
        <f t="shared" si="144"/>
        <v>0</v>
      </c>
      <c r="Q230" s="157">
        <f t="shared" si="144"/>
        <v>0</v>
      </c>
      <c r="R230" s="157">
        <f t="shared" si="144"/>
        <v>0</v>
      </c>
      <c r="S230" s="157">
        <f t="shared" si="144"/>
        <v>0</v>
      </c>
      <c r="T230" s="157">
        <f t="shared" si="144"/>
        <v>0</v>
      </c>
      <c r="U230" s="157">
        <f t="shared" si="144"/>
        <v>0</v>
      </c>
      <c r="V230" s="157">
        <f t="shared" si="144"/>
        <v>0</v>
      </c>
      <c r="W230" s="157">
        <f t="shared" si="144"/>
        <v>0</v>
      </c>
      <c r="X230" s="157">
        <f t="shared" si="144"/>
        <v>0</v>
      </c>
      <c r="Y230" s="157">
        <f t="shared" si="144"/>
        <v>0</v>
      </c>
      <c r="Z230" s="157">
        <f t="shared" si="144"/>
        <v>0</v>
      </c>
      <c r="AA230" s="157">
        <f t="shared" si="144"/>
        <v>0</v>
      </c>
      <c r="AB230" s="157">
        <f t="shared" si="144"/>
        <v>0</v>
      </c>
      <c r="AC230" s="157">
        <f t="shared" si="144"/>
        <v>0</v>
      </c>
      <c r="AD230" s="157">
        <f t="shared" si="144"/>
        <v>0</v>
      </c>
      <c r="AE230" s="157">
        <f t="shared" si="144"/>
        <v>0</v>
      </c>
      <c r="AF230" s="157">
        <f t="shared" si="144"/>
        <v>0</v>
      </c>
      <c r="AG230" s="157">
        <f t="shared" si="144"/>
        <v>0</v>
      </c>
      <c r="AH230" s="157">
        <f t="shared" si="144"/>
        <v>0</v>
      </c>
      <c r="AI230" s="157">
        <f t="shared" si="144"/>
        <v>0</v>
      </c>
      <c r="AJ230" s="157">
        <f t="shared" si="144"/>
        <v>0</v>
      </c>
    </row>
    <row r="231" spans="1:36" ht="16.5" x14ac:dyDescent="0.25">
      <c r="A231" s="157">
        <f t="shared" si="138"/>
        <v>3.0599999999999987</v>
      </c>
      <c r="B231" s="153">
        <f t="shared" si="93"/>
        <v>183</v>
      </c>
      <c r="C231" s="199" t="s">
        <v>503</v>
      </c>
      <c r="D231" s="156" t="s">
        <v>553</v>
      </c>
      <c r="E231" s="157">
        <f t="shared" si="139"/>
        <v>0</v>
      </c>
      <c r="F231" s="249"/>
      <c r="G231" s="157">
        <f t="shared" ref="G231:AJ231" si="145">+VLOOKUP("RI",Vol_Retenida,5,0)*G$15*G$32+VLOOKUP("RV",Vol_Retenida,5,0)*G$16*G$32+VLOOKUP("RIY",Vol_Retenida,5,0)*G$17*G$32+VLOOKUP("RVY",Vol_Retenida,5,0)*G$18*G$32</f>
        <v>0</v>
      </c>
      <c r="H231" s="157">
        <f t="shared" si="145"/>
        <v>0</v>
      </c>
      <c r="I231" s="157">
        <f t="shared" si="145"/>
        <v>0</v>
      </c>
      <c r="J231" s="157">
        <f t="shared" si="145"/>
        <v>0</v>
      </c>
      <c r="K231" s="157">
        <f t="shared" si="145"/>
        <v>0</v>
      </c>
      <c r="L231" s="157">
        <f t="shared" si="145"/>
        <v>0</v>
      </c>
      <c r="M231" s="157">
        <f t="shared" si="145"/>
        <v>0</v>
      </c>
      <c r="N231" s="157">
        <f t="shared" si="145"/>
        <v>0</v>
      </c>
      <c r="O231" s="157">
        <f t="shared" si="145"/>
        <v>0</v>
      </c>
      <c r="P231" s="157">
        <f t="shared" si="145"/>
        <v>0</v>
      </c>
      <c r="Q231" s="157">
        <f t="shared" si="145"/>
        <v>0</v>
      </c>
      <c r="R231" s="157">
        <f t="shared" si="145"/>
        <v>0</v>
      </c>
      <c r="S231" s="157">
        <f t="shared" si="145"/>
        <v>0</v>
      </c>
      <c r="T231" s="157">
        <f t="shared" si="145"/>
        <v>0</v>
      </c>
      <c r="U231" s="157">
        <f t="shared" si="145"/>
        <v>0</v>
      </c>
      <c r="V231" s="157">
        <f t="shared" si="145"/>
        <v>0</v>
      </c>
      <c r="W231" s="157">
        <f t="shared" si="145"/>
        <v>0</v>
      </c>
      <c r="X231" s="157">
        <f t="shared" si="145"/>
        <v>0</v>
      </c>
      <c r="Y231" s="157">
        <f t="shared" si="145"/>
        <v>0</v>
      </c>
      <c r="Z231" s="157">
        <f t="shared" si="145"/>
        <v>0</v>
      </c>
      <c r="AA231" s="157">
        <f t="shared" si="145"/>
        <v>0</v>
      </c>
      <c r="AB231" s="157">
        <f t="shared" si="145"/>
        <v>0</v>
      </c>
      <c r="AC231" s="157">
        <f t="shared" si="145"/>
        <v>0</v>
      </c>
      <c r="AD231" s="157">
        <f t="shared" si="145"/>
        <v>0</v>
      </c>
      <c r="AE231" s="157">
        <f t="shared" si="145"/>
        <v>0</v>
      </c>
      <c r="AF231" s="157">
        <f t="shared" si="145"/>
        <v>0</v>
      </c>
      <c r="AG231" s="157">
        <f t="shared" si="145"/>
        <v>0</v>
      </c>
      <c r="AH231" s="157">
        <f t="shared" si="145"/>
        <v>0</v>
      </c>
      <c r="AI231" s="157">
        <f t="shared" si="145"/>
        <v>0</v>
      </c>
      <c r="AJ231" s="157">
        <f t="shared" si="145"/>
        <v>0</v>
      </c>
    </row>
    <row r="232" spans="1:36" s="188" customFormat="1" ht="16.5" x14ac:dyDescent="0.25">
      <c r="A232" s="160">
        <f t="shared" si="138"/>
        <v>3.0699999999999985</v>
      </c>
      <c r="B232" s="161">
        <f t="shared" si="93"/>
        <v>184</v>
      </c>
      <c r="C232" s="316" t="s">
        <v>637</v>
      </c>
      <c r="D232" s="164" t="s">
        <v>364</v>
      </c>
      <c r="E232" s="157">
        <f t="shared" si="139"/>
        <v>0</v>
      </c>
      <c r="F232" s="246"/>
      <c r="G232" s="160">
        <f>+G$16</f>
        <v>0</v>
      </c>
      <c r="H232" s="160">
        <f t="shared" ref="H232:AJ232" si="146">+H$16</f>
        <v>0</v>
      </c>
      <c r="I232" s="160">
        <f t="shared" si="146"/>
        <v>0</v>
      </c>
      <c r="J232" s="160">
        <f t="shared" si="146"/>
        <v>0</v>
      </c>
      <c r="K232" s="160">
        <f t="shared" si="146"/>
        <v>0</v>
      </c>
      <c r="L232" s="160">
        <f t="shared" si="146"/>
        <v>0</v>
      </c>
      <c r="M232" s="160">
        <f t="shared" si="146"/>
        <v>0</v>
      </c>
      <c r="N232" s="160">
        <f t="shared" si="146"/>
        <v>0</v>
      </c>
      <c r="O232" s="160">
        <f t="shared" si="146"/>
        <v>0</v>
      </c>
      <c r="P232" s="160">
        <f t="shared" si="146"/>
        <v>0</v>
      </c>
      <c r="Q232" s="160">
        <f t="shared" si="146"/>
        <v>0</v>
      </c>
      <c r="R232" s="160">
        <f t="shared" si="146"/>
        <v>0</v>
      </c>
      <c r="S232" s="160">
        <f t="shared" si="146"/>
        <v>0</v>
      </c>
      <c r="T232" s="160">
        <f t="shared" si="146"/>
        <v>0</v>
      </c>
      <c r="U232" s="160">
        <f t="shared" si="146"/>
        <v>0</v>
      </c>
      <c r="V232" s="160">
        <f t="shared" si="146"/>
        <v>0</v>
      </c>
      <c r="W232" s="160">
        <f t="shared" si="146"/>
        <v>0</v>
      </c>
      <c r="X232" s="160">
        <f t="shared" si="146"/>
        <v>0</v>
      </c>
      <c r="Y232" s="160">
        <f t="shared" si="146"/>
        <v>0</v>
      </c>
      <c r="Z232" s="160">
        <f t="shared" si="146"/>
        <v>0</v>
      </c>
      <c r="AA232" s="160">
        <f t="shared" si="146"/>
        <v>0</v>
      </c>
      <c r="AB232" s="160">
        <f t="shared" si="146"/>
        <v>0</v>
      </c>
      <c r="AC232" s="160">
        <f t="shared" si="146"/>
        <v>0</v>
      </c>
      <c r="AD232" s="160">
        <f t="shared" si="146"/>
        <v>0</v>
      </c>
      <c r="AE232" s="160">
        <f t="shared" si="146"/>
        <v>0</v>
      </c>
      <c r="AF232" s="160">
        <f t="shared" si="146"/>
        <v>0</v>
      </c>
      <c r="AG232" s="160">
        <f t="shared" si="146"/>
        <v>0</v>
      </c>
      <c r="AH232" s="160">
        <f t="shared" si="146"/>
        <v>0</v>
      </c>
      <c r="AI232" s="160">
        <f t="shared" si="146"/>
        <v>0</v>
      </c>
      <c r="AJ232" s="160">
        <f t="shared" si="146"/>
        <v>0</v>
      </c>
    </row>
    <row r="233" spans="1:36" s="188" customFormat="1" ht="16.5" x14ac:dyDescent="0.25">
      <c r="A233" s="160">
        <f t="shared" si="138"/>
        <v>3.0799999999999983</v>
      </c>
      <c r="B233" s="161">
        <f t="shared" si="93"/>
        <v>185</v>
      </c>
      <c r="C233" s="316" t="s">
        <v>638</v>
      </c>
      <c r="D233" s="164" t="s">
        <v>364</v>
      </c>
      <c r="E233" s="157">
        <f t="shared" si="139"/>
        <v>0</v>
      </c>
      <c r="F233" s="246"/>
      <c r="G233" s="160">
        <f>+G$18</f>
        <v>0</v>
      </c>
      <c r="H233" s="160">
        <f t="shared" ref="H233:AJ233" si="147">+H$18</f>
        <v>0</v>
      </c>
      <c r="I233" s="160">
        <f t="shared" si="147"/>
        <v>0</v>
      </c>
      <c r="J233" s="160">
        <f t="shared" si="147"/>
        <v>0</v>
      </c>
      <c r="K233" s="160">
        <f t="shared" si="147"/>
        <v>0</v>
      </c>
      <c r="L233" s="160">
        <f t="shared" si="147"/>
        <v>0</v>
      </c>
      <c r="M233" s="160">
        <f t="shared" si="147"/>
        <v>0</v>
      </c>
      <c r="N233" s="160">
        <f t="shared" si="147"/>
        <v>0</v>
      </c>
      <c r="O233" s="160">
        <f t="shared" si="147"/>
        <v>0</v>
      </c>
      <c r="P233" s="160">
        <f t="shared" si="147"/>
        <v>0</v>
      </c>
      <c r="Q233" s="160">
        <f t="shared" si="147"/>
        <v>0</v>
      </c>
      <c r="R233" s="160">
        <f t="shared" si="147"/>
        <v>0</v>
      </c>
      <c r="S233" s="160">
        <f t="shared" si="147"/>
        <v>0</v>
      </c>
      <c r="T233" s="160">
        <f t="shared" si="147"/>
        <v>0</v>
      </c>
      <c r="U233" s="160">
        <f t="shared" si="147"/>
        <v>0</v>
      </c>
      <c r="V233" s="160">
        <f t="shared" si="147"/>
        <v>0</v>
      </c>
      <c r="W233" s="160">
        <f t="shared" si="147"/>
        <v>0</v>
      </c>
      <c r="X233" s="160">
        <f t="shared" si="147"/>
        <v>0</v>
      </c>
      <c r="Y233" s="160">
        <f t="shared" si="147"/>
        <v>0</v>
      </c>
      <c r="Z233" s="160">
        <f t="shared" si="147"/>
        <v>0</v>
      </c>
      <c r="AA233" s="160">
        <f t="shared" si="147"/>
        <v>0</v>
      </c>
      <c r="AB233" s="160">
        <f t="shared" si="147"/>
        <v>0</v>
      </c>
      <c r="AC233" s="160">
        <f t="shared" si="147"/>
        <v>0</v>
      </c>
      <c r="AD233" s="160">
        <f t="shared" si="147"/>
        <v>0</v>
      </c>
      <c r="AE233" s="160">
        <f t="shared" si="147"/>
        <v>0</v>
      </c>
      <c r="AF233" s="160">
        <f t="shared" si="147"/>
        <v>0</v>
      </c>
      <c r="AG233" s="160">
        <f t="shared" si="147"/>
        <v>0</v>
      </c>
      <c r="AH233" s="160">
        <f t="shared" si="147"/>
        <v>0</v>
      </c>
      <c r="AI233" s="160">
        <f t="shared" si="147"/>
        <v>0</v>
      </c>
      <c r="AJ233" s="160">
        <f t="shared" si="147"/>
        <v>0</v>
      </c>
    </row>
    <row r="234" spans="1:36" ht="16.5" x14ac:dyDescent="0.25">
      <c r="A234" s="157"/>
      <c r="B234" s="153">
        <f t="shared" si="93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93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93"/>
        <v>188</v>
      </c>
      <c r="C236" s="155" t="s">
        <v>505</v>
      </c>
      <c r="D236" s="156" t="s">
        <v>410</v>
      </c>
      <c r="E236" s="157">
        <f t="shared" ref="E236:E252" si="148">+SUM(G236:AJ236)</f>
        <v>1</v>
      </c>
      <c r="F236" s="249"/>
      <c r="G236" s="157">
        <f t="shared" ref="G236:P245" si="149">+HLOOKUP(G$3,ARMADO_RP,$B236,0)+HLOOKUP(G$4,ARMADO_RP,$B236,0)</f>
        <v>0</v>
      </c>
      <c r="H236" s="157">
        <f t="shared" si="149"/>
        <v>1</v>
      </c>
      <c r="I236" s="157">
        <f t="shared" si="149"/>
        <v>0</v>
      </c>
      <c r="J236" s="157">
        <f t="shared" si="149"/>
        <v>0</v>
      </c>
      <c r="K236" s="157">
        <f t="shared" si="149"/>
        <v>0</v>
      </c>
      <c r="L236" s="157">
        <f t="shared" si="149"/>
        <v>0</v>
      </c>
      <c r="M236" s="157">
        <f t="shared" si="149"/>
        <v>0</v>
      </c>
      <c r="N236" s="157">
        <f t="shared" si="149"/>
        <v>0</v>
      </c>
      <c r="O236" s="157">
        <f t="shared" si="149"/>
        <v>0</v>
      </c>
      <c r="P236" s="157">
        <f t="shared" si="149"/>
        <v>0</v>
      </c>
      <c r="Q236" s="157">
        <f t="shared" ref="Q236:Z245" si="150">+HLOOKUP(Q$3,ARMADO_RP,$B236,0)+HLOOKUP(Q$4,ARMADO_RP,$B236,0)</f>
        <v>0</v>
      </c>
      <c r="R236" s="157">
        <f t="shared" si="150"/>
        <v>0</v>
      </c>
      <c r="S236" s="157">
        <f t="shared" si="150"/>
        <v>0</v>
      </c>
      <c r="T236" s="157">
        <f t="shared" si="150"/>
        <v>0</v>
      </c>
      <c r="U236" s="157">
        <f t="shared" si="150"/>
        <v>0</v>
      </c>
      <c r="V236" s="157">
        <f t="shared" si="150"/>
        <v>0</v>
      </c>
      <c r="W236" s="157">
        <f t="shared" si="150"/>
        <v>0</v>
      </c>
      <c r="X236" s="157">
        <f t="shared" si="150"/>
        <v>0</v>
      </c>
      <c r="Y236" s="157">
        <f t="shared" si="150"/>
        <v>0</v>
      </c>
      <c r="Z236" s="157">
        <f t="shared" si="150"/>
        <v>0</v>
      </c>
      <c r="AA236" s="157">
        <f t="shared" ref="AA236:AJ245" si="151">+HLOOKUP(AA$3,ARMADO_RP,$B236,0)+HLOOKUP(AA$4,ARMADO_RP,$B236,0)</f>
        <v>0</v>
      </c>
      <c r="AB236" s="157">
        <f t="shared" si="151"/>
        <v>0</v>
      </c>
      <c r="AC236" s="157">
        <f t="shared" si="151"/>
        <v>0</v>
      </c>
      <c r="AD236" s="157">
        <f t="shared" si="151"/>
        <v>0</v>
      </c>
      <c r="AE236" s="157">
        <f t="shared" si="151"/>
        <v>0</v>
      </c>
      <c r="AF236" s="157">
        <f t="shared" si="151"/>
        <v>0</v>
      </c>
      <c r="AG236" s="157">
        <f t="shared" si="151"/>
        <v>0</v>
      </c>
      <c r="AH236" s="157">
        <f t="shared" si="151"/>
        <v>0</v>
      </c>
      <c r="AI236" s="157">
        <f t="shared" si="151"/>
        <v>0</v>
      </c>
      <c r="AJ236" s="157">
        <f t="shared" si="151"/>
        <v>0</v>
      </c>
    </row>
    <row r="237" spans="1:36" ht="16.5" x14ac:dyDescent="0.25">
      <c r="A237" s="157">
        <f t="shared" ref="A237:A252" si="152">+A236+0.01</f>
        <v>4.0199999999999996</v>
      </c>
      <c r="B237" s="153">
        <f t="shared" si="93"/>
        <v>189</v>
      </c>
      <c r="C237" s="155" t="s">
        <v>506</v>
      </c>
      <c r="D237" s="156" t="s">
        <v>410</v>
      </c>
      <c r="E237" s="157">
        <f t="shared" si="148"/>
        <v>0</v>
      </c>
      <c r="F237" s="249"/>
      <c r="G237" s="157">
        <f t="shared" si="149"/>
        <v>0</v>
      </c>
      <c r="H237" s="157">
        <f t="shared" si="149"/>
        <v>0</v>
      </c>
      <c r="I237" s="157">
        <f t="shared" si="149"/>
        <v>0</v>
      </c>
      <c r="J237" s="157">
        <f t="shared" si="149"/>
        <v>0</v>
      </c>
      <c r="K237" s="157">
        <f t="shared" si="149"/>
        <v>0</v>
      </c>
      <c r="L237" s="157">
        <f t="shared" si="149"/>
        <v>0</v>
      </c>
      <c r="M237" s="157">
        <f t="shared" si="149"/>
        <v>0</v>
      </c>
      <c r="N237" s="157">
        <f t="shared" si="149"/>
        <v>0</v>
      </c>
      <c r="O237" s="157">
        <f t="shared" si="149"/>
        <v>0</v>
      </c>
      <c r="P237" s="157">
        <f t="shared" si="149"/>
        <v>0</v>
      </c>
      <c r="Q237" s="157">
        <f t="shared" si="150"/>
        <v>0</v>
      </c>
      <c r="R237" s="157">
        <f t="shared" si="150"/>
        <v>0</v>
      </c>
      <c r="S237" s="157">
        <f t="shared" si="150"/>
        <v>0</v>
      </c>
      <c r="T237" s="157">
        <f t="shared" si="150"/>
        <v>0</v>
      </c>
      <c r="U237" s="157">
        <f t="shared" si="150"/>
        <v>0</v>
      </c>
      <c r="V237" s="157">
        <f t="shared" si="150"/>
        <v>0</v>
      </c>
      <c r="W237" s="157">
        <f t="shared" si="150"/>
        <v>0</v>
      </c>
      <c r="X237" s="157">
        <f t="shared" si="150"/>
        <v>0</v>
      </c>
      <c r="Y237" s="157">
        <f t="shared" si="150"/>
        <v>0</v>
      </c>
      <c r="Z237" s="157">
        <f t="shared" si="150"/>
        <v>0</v>
      </c>
      <c r="AA237" s="157">
        <f t="shared" si="151"/>
        <v>0</v>
      </c>
      <c r="AB237" s="157">
        <f t="shared" si="151"/>
        <v>0</v>
      </c>
      <c r="AC237" s="157">
        <f t="shared" si="151"/>
        <v>0</v>
      </c>
      <c r="AD237" s="157">
        <f t="shared" si="151"/>
        <v>0</v>
      </c>
      <c r="AE237" s="157">
        <f t="shared" si="151"/>
        <v>0</v>
      </c>
      <c r="AF237" s="157">
        <f t="shared" si="151"/>
        <v>0</v>
      </c>
      <c r="AG237" s="157">
        <f t="shared" si="151"/>
        <v>0</v>
      </c>
      <c r="AH237" s="157">
        <f t="shared" si="151"/>
        <v>0</v>
      </c>
      <c r="AI237" s="157">
        <f t="shared" si="151"/>
        <v>0</v>
      </c>
      <c r="AJ237" s="157">
        <f t="shared" si="151"/>
        <v>0</v>
      </c>
    </row>
    <row r="238" spans="1:36" ht="16.5" x14ac:dyDescent="0.25">
      <c r="A238" s="157">
        <f t="shared" si="152"/>
        <v>4.0299999999999994</v>
      </c>
      <c r="B238" s="153">
        <f t="shared" si="93"/>
        <v>190</v>
      </c>
      <c r="C238" s="155" t="s">
        <v>507</v>
      </c>
      <c r="D238" s="156" t="s">
        <v>410</v>
      </c>
      <c r="E238" s="157">
        <f t="shared" si="148"/>
        <v>0</v>
      </c>
      <c r="F238" s="249"/>
      <c r="G238" s="157">
        <f t="shared" si="149"/>
        <v>0</v>
      </c>
      <c r="H238" s="157">
        <f t="shared" si="149"/>
        <v>0</v>
      </c>
      <c r="I238" s="157">
        <f t="shared" si="149"/>
        <v>0</v>
      </c>
      <c r="J238" s="157">
        <f t="shared" si="149"/>
        <v>0</v>
      </c>
      <c r="K238" s="157">
        <f t="shared" si="149"/>
        <v>0</v>
      </c>
      <c r="L238" s="157">
        <f t="shared" si="149"/>
        <v>0</v>
      </c>
      <c r="M238" s="157">
        <f t="shared" si="149"/>
        <v>0</v>
      </c>
      <c r="N238" s="157">
        <f t="shared" si="149"/>
        <v>0</v>
      </c>
      <c r="O238" s="157">
        <f t="shared" si="149"/>
        <v>0</v>
      </c>
      <c r="P238" s="157">
        <f t="shared" si="149"/>
        <v>0</v>
      </c>
      <c r="Q238" s="157">
        <f t="shared" si="150"/>
        <v>0</v>
      </c>
      <c r="R238" s="157">
        <f t="shared" si="150"/>
        <v>0</v>
      </c>
      <c r="S238" s="157">
        <f t="shared" si="150"/>
        <v>0</v>
      </c>
      <c r="T238" s="157">
        <f t="shared" si="150"/>
        <v>0</v>
      </c>
      <c r="U238" s="157">
        <f t="shared" si="150"/>
        <v>0</v>
      </c>
      <c r="V238" s="157">
        <f t="shared" si="150"/>
        <v>0</v>
      </c>
      <c r="W238" s="157">
        <f t="shared" si="150"/>
        <v>0</v>
      </c>
      <c r="X238" s="157">
        <f t="shared" si="150"/>
        <v>0</v>
      </c>
      <c r="Y238" s="157">
        <f t="shared" si="150"/>
        <v>0</v>
      </c>
      <c r="Z238" s="157">
        <f t="shared" si="150"/>
        <v>0</v>
      </c>
      <c r="AA238" s="157">
        <f t="shared" si="151"/>
        <v>0</v>
      </c>
      <c r="AB238" s="157">
        <f t="shared" si="151"/>
        <v>0</v>
      </c>
      <c r="AC238" s="157">
        <f t="shared" si="151"/>
        <v>0</v>
      </c>
      <c r="AD238" s="157">
        <f t="shared" si="151"/>
        <v>0</v>
      </c>
      <c r="AE238" s="157">
        <f t="shared" si="151"/>
        <v>0</v>
      </c>
      <c r="AF238" s="157">
        <f t="shared" si="151"/>
        <v>0</v>
      </c>
      <c r="AG238" s="157">
        <f t="shared" si="151"/>
        <v>0</v>
      </c>
      <c r="AH238" s="157">
        <f t="shared" si="151"/>
        <v>0</v>
      </c>
      <c r="AI238" s="157">
        <f t="shared" si="151"/>
        <v>0</v>
      </c>
      <c r="AJ238" s="157">
        <f t="shared" si="151"/>
        <v>0</v>
      </c>
    </row>
    <row r="239" spans="1:36" ht="16.5" x14ac:dyDescent="0.25">
      <c r="A239" s="157">
        <f t="shared" si="152"/>
        <v>4.0399999999999991</v>
      </c>
      <c r="B239" s="153">
        <f t="shared" si="93"/>
        <v>191</v>
      </c>
      <c r="C239" s="155" t="s">
        <v>508</v>
      </c>
      <c r="D239" s="156" t="s">
        <v>410</v>
      </c>
      <c r="E239" s="157">
        <f t="shared" si="148"/>
        <v>1</v>
      </c>
      <c r="F239" s="249"/>
      <c r="G239" s="157">
        <f t="shared" si="149"/>
        <v>1</v>
      </c>
      <c r="H239" s="157">
        <f t="shared" si="149"/>
        <v>0</v>
      </c>
      <c r="I239" s="157">
        <f t="shared" si="149"/>
        <v>0</v>
      </c>
      <c r="J239" s="157">
        <f t="shared" si="149"/>
        <v>0</v>
      </c>
      <c r="K239" s="157">
        <f t="shared" si="149"/>
        <v>0</v>
      </c>
      <c r="L239" s="157">
        <f t="shared" si="149"/>
        <v>0</v>
      </c>
      <c r="M239" s="157">
        <f t="shared" si="149"/>
        <v>0</v>
      </c>
      <c r="N239" s="157">
        <f t="shared" si="149"/>
        <v>0</v>
      </c>
      <c r="O239" s="157">
        <f t="shared" si="149"/>
        <v>0</v>
      </c>
      <c r="P239" s="157">
        <f t="shared" si="149"/>
        <v>0</v>
      </c>
      <c r="Q239" s="157">
        <f t="shared" si="150"/>
        <v>0</v>
      </c>
      <c r="R239" s="157">
        <f t="shared" si="150"/>
        <v>0</v>
      </c>
      <c r="S239" s="157">
        <f t="shared" si="150"/>
        <v>0</v>
      </c>
      <c r="T239" s="157">
        <f t="shared" si="150"/>
        <v>0</v>
      </c>
      <c r="U239" s="157">
        <f t="shared" si="150"/>
        <v>0</v>
      </c>
      <c r="V239" s="157">
        <f t="shared" si="150"/>
        <v>0</v>
      </c>
      <c r="W239" s="157">
        <f t="shared" si="150"/>
        <v>0</v>
      </c>
      <c r="X239" s="157">
        <f t="shared" si="150"/>
        <v>0</v>
      </c>
      <c r="Y239" s="157">
        <f t="shared" si="150"/>
        <v>0</v>
      </c>
      <c r="Z239" s="157">
        <f t="shared" si="150"/>
        <v>0</v>
      </c>
      <c r="AA239" s="157">
        <f t="shared" si="151"/>
        <v>0</v>
      </c>
      <c r="AB239" s="157">
        <f t="shared" si="151"/>
        <v>0</v>
      </c>
      <c r="AC239" s="157">
        <f t="shared" si="151"/>
        <v>0</v>
      </c>
      <c r="AD239" s="157">
        <f t="shared" si="151"/>
        <v>0</v>
      </c>
      <c r="AE239" s="157">
        <f t="shared" si="151"/>
        <v>0</v>
      </c>
      <c r="AF239" s="157">
        <f t="shared" si="151"/>
        <v>0</v>
      </c>
      <c r="AG239" s="157">
        <f t="shared" si="151"/>
        <v>0</v>
      </c>
      <c r="AH239" s="157">
        <f t="shared" si="151"/>
        <v>0</v>
      </c>
      <c r="AI239" s="157">
        <f t="shared" si="151"/>
        <v>0</v>
      </c>
      <c r="AJ239" s="157">
        <f t="shared" si="151"/>
        <v>0</v>
      </c>
    </row>
    <row r="240" spans="1:36" ht="16.5" x14ac:dyDescent="0.25">
      <c r="A240" s="157">
        <f t="shared" si="152"/>
        <v>4.0499999999999989</v>
      </c>
      <c r="B240" s="153">
        <f t="shared" si="93"/>
        <v>192</v>
      </c>
      <c r="C240" s="155" t="s">
        <v>509</v>
      </c>
      <c r="D240" s="156" t="s">
        <v>410</v>
      </c>
      <c r="E240" s="157">
        <f t="shared" si="148"/>
        <v>0</v>
      </c>
      <c r="F240" s="249"/>
      <c r="G240" s="157">
        <f t="shared" si="149"/>
        <v>0</v>
      </c>
      <c r="H240" s="157">
        <f t="shared" si="149"/>
        <v>0</v>
      </c>
      <c r="I240" s="157">
        <f t="shared" si="149"/>
        <v>0</v>
      </c>
      <c r="J240" s="157">
        <f t="shared" si="149"/>
        <v>0</v>
      </c>
      <c r="K240" s="157">
        <f t="shared" si="149"/>
        <v>0</v>
      </c>
      <c r="L240" s="157">
        <f t="shared" si="149"/>
        <v>0</v>
      </c>
      <c r="M240" s="157">
        <f t="shared" si="149"/>
        <v>0</v>
      </c>
      <c r="N240" s="157">
        <f t="shared" si="149"/>
        <v>0</v>
      </c>
      <c r="O240" s="157">
        <f t="shared" si="149"/>
        <v>0</v>
      </c>
      <c r="P240" s="157">
        <f t="shared" si="149"/>
        <v>0</v>
      </c>
      <c r="Q240" s="157">
        <f t="shared" si="150"/>
        <v>0</v>
      </c>
      <c r="R240" s="157">
        <f t="shared" si="150"/>
        <v>0</v>
      </c>
      <c r="S240" s="157">
        <f t="shared" si="150"/>
        <v>0</v>
      </c>
      <c r="T240" s="157">
        <f t="shared" si="150"/>
        <v>0</v>
      </c>
      <c r="U240" s="157">
        <f t="shared" si="150"/>
        <v>0</v>
      </c>
      <c r="V240" s="157">
        <f t="shared" si="150"/>
        <v>0</v>
      </c>
      <c r="W240" s="157">
        <f t="shared" si="150"/>
        <v>0</v>
      </c>
      <c r="X240" s="157">
        <f t="shared" si="150"/>
        <v>0</v>
      </c>
      <c r="Y240" s="157">
        <f t="shared" si="150"/>
        <v>0</v>
      </c>
      <c r="Z240" s="157">
        <f t="shared" si="150"/>
        <v>0</v>
      </c>
      <c r="AA240" s="157">
        <f t="shared" si="151"/>
        <v>0</v>
      </c>
      <c r="AB240" s="157">
        <f t="shared" si="151"/>
        <v>0</v>
      </c>
      <c r="AC240" s="157">
        <f t="shared" si="151"/>
        <v>0</v>
      </c>
      <c r="AD240" s="157">
        <f t="shared" si="151"/>
        <v>0</v>
      </c>
      <c r="AE240" s="157">
        <f t="shared" si="151"/>
        <v>0</v>
      </c>
      <c r="AF240" s="157">
        <f t="shared" si="151"/>
        <v>0</v>
      </c>
      <c r="AG240" s="157">
        <f t="shared" si="151"/>
        <v>0</v>
      </c>
      <c r="AH240" s="157">
        <f t="shared" si="151"/>
        <v>0</v>
      </c>
      <c r="AI240" s="157">
        <f t="shared" si="151"/>
        <v>0</v>
      </c>
      <c r="AJ240" s="157">
        <f t="shared" si="151"/>
        <v>0</v>
      </c>
    </row>
    <row r="241" spans="1:36" ht="16.5" x14ac:dyDescent="0.25">
      <c r="A241" s="157">
        <f t="shared" si="152"/>
        <v>4.0599999999999987</v>
      </c>
      <c r="B241" s="153">
        <f t="shared" si="93"/>
        <v>193</v>
      </c>
      <c r="C241" s="155" t="s">
        <v>510</v>
      </c>
      <c r="D241" s="156" t="s">
        <v>410</v>
      </c>
      <c r="E241" s="157">
        <f t="shared" si="148"/>
        <v>0</v>
      </c>
      <c r="F241" s="249"/>
      <c r="G241" s="157">
        <f t="shared" si="149"/>
        <v>0</v>
      </c>
      <c r="H241" s="157">
        <f t="shared" si="149"/>
        <v>0</v>
      </c>
      <c r="I241" s="157">
        <f t="shared" si="149"/>
        <v>0</v>
      </c>
      <c r="J241" s="157">
        <f t="shared" si="149"/>
        <v>0</v>
      </c>
      <c r="K241" s="157">
        <f t="shared" si="149"/>
        <v>0</v>
      </c>
      <c r="L241" s="157">
        <f t="shared" si="149"/>
        <v>0</v>
      </c>
      <c r="M241" s="157">
        <f t="shared" si="149"/>
        <v>0</v>
      </c>
      <c r="N241" s="157">
        <f t="shared" si="149"/>
        <v>0</v>
      </c>
      <c r="O241" s="157">
        <f t="shared" si="149"/>
        <v>0</v>
      </c>
      <c r="P241" s="157">
        <f t="shared" si="149"/>
        <v>0</v>
      </c>
      <c r="Q241" s="157">
        <f t="shared" si="150"/>
        <v>0</v>
      </c>
      <c r="R241" s="157">
        <f t="shared" si="150"/>
        <v>0</v>
      </c>
      <c r="S241" s="157">
        <f t="shared" si="150"/>
        <v>0</v>
      </c>
      <c r="T241" s="157">
        <f t="shared" si="150"/>
        <v>0</v>
      </c>
      <c r="U241" s="157">
        <f t="shared" si="150"/>
        <v>0</v>
      </c>
      <c r="V241" s="157">
        <f t="shared" si="150"/>
        <v>0</v>
      </c>
      <c r="W241" s="157">
        <f t="shared" si="150"/>
        <v>0</v>
      </c>
      <c r="X241" s="157">
        <f t="shared" si="150"/>
        <v>0</v>
      </c>
      <c r="Y241" s="157">
        <f t="shared" si="150"/>
        <v>0</v>
      </c>
      <c r="Z241" s="157">
        <f t="shared" si="150"/>
        <v>0</v>
      </c>
      <c r="AA241" s="157">
        <f t="shared" si="151"/>
        <v>0</v>
      </c>
      <c r="AB241" s="157">
        <f t="shared" si="151"/>
        <v>0</v>
      </c>
      <c r="AC241" s="157">
        <f t="shared" si="151"/>
        <v>0</v>
      </c>
      <c r="AD241" s="157">
        <f t="shared" si="151"/>
        <v>0</v>
      </c>
      <c r="AE241" s="157">
        <f t="shared" si="151"/>
        <v>0</v>
      </c>
      <c r="AF241" s="157">
        <f t="shared" si="151"/>
        <v>0</v>
      </c>
      <c r="AG241" s="157">
        <f t="shared" si="151"/>
        <v>0</v>
      </c>
      <c r="AH241" s="157">
        <f t="shared" si="151"/>
        <v>0</v>
      </c>
      <c r="AI241" s="157">
        <f t="shared" si="151"/>
        <v>0</v>
      </c>
      <c r="AJ241" s="157">
        <f t="shared" si="151"/>
        <v>0</v>
      </c>
    </row>
    <row r="242" spans="1:36" ht="16.5" x14ac:dyDescent="0.25">
      <c r="A242" s="157">
        <f t="shared" si="152"/>
        <v>4.0699999999999985</v>
      </c>
      <c r="B242" s="153">
        <f t="shared" si="93"/>
        <v>194</v>
      </c>
      <c r="C242" s="155" t="s">
        <v>511</v>
      </c>
      <c r="D242" s="156" t="s">
        <v>410</v>
      </c>
      <c r="E242" s="157">
        <f t="shared" si="148"/>
        <v>0</v>
      </c>
      <c r="F242" s="249"/>
      <c r="G242" s="157">
        <f t="shared" si="149"/>
        <v>0</v>
      </c>
      <c r="H242" s="157">
        <f t="shared" si="149"/>
        <v>0</v>
      </c>
      <c r="I242" s="157">
        <f t="shared" si="149"/>
        <v>0</v>
      </c>
      <c r="J242" s="157">
        <f t="shared" si="149"/>
        <v>0</v>
      </c>
      <c r="K242" s="157">
        <f t="shared" si="149"/>
        <v>0</v>
      </c>
      <c r="L242" s="157">
        <f t="shared" si="149"/>
        <v>0</v>
      </c>
      <c r="M242" s="157">
        <f t="shared" si="149"/>
        <v>0</v>
      </c>
      <c r="N242" s="157">
        <f t="shared" si="149"/>
        <v>0</v>
      </c>
      <c r="O242" s="157">
        <f t="shared" si="149"/>
        <v>0</v>
      </c>
      <c r="P242" s="157">
        <f t="shared" si="149"/>
        <v>0</v>
      </c>
      <c r="Q242" s="157">
        <f t="shared" si="150"/>
        <v>0</v>
      </c>
      <c r="R242" s="157">
        <f t="shared" si="150"/>
        <v>0</v>
      </c>
      <c r="S242" s="157">
        <f t="shared" si="150"/>
        <v>0</v>
      </c>
      <c r="T242" s="157">
        <f t="shared" si="150"/>
        <v>0</v>
      </c>
      <c r="U242" s="157">
        <f t="shared" si="150"/>
        <v>0</v>
      </c>
      <c r="V242" s="157">
        <f t="shared" si="150"/>
        <v>0</v>
      </c>
      <c r="W242" s="157">
        <f t="shared" si="150"/>
        <v>0</v>
      </c>
      <c r="X242" s="157">
        <f t="shared" si="150"/>
        <v>0</v>
      </c>
      <c r="Y242" s="157">
        <f t="shared" si="150"/>
        <v>0</v>
      </c>
      <c r="Z242" s="157">
        <f t="shared" si="150"/>
        <v>0</v>
      </c>
      <c r="AA242" s="157">
        <f t="shared" si="151"/>
        <v>0</v>
      </c>
      <c r="AB242" s="157">
        <f t="shared" si="151"/>
        <v>0</v>
      </c>
      <c r="AC242" s="157">
        <f t="shared" si="151"/>
        <v>0</v>
      </c>
      <c r="AD242" s="157">
        <f t="shared" si="151"/>
        <v>0</v>
      </c>
      <c r="AE242" s="157">
        <f t="shared" si="151"/>
        <v>0</v>
      </c>
      <c r="AF242" s="157">
        <f t="shared" si="151"/>
        <v>0</v>
      </c>
      <c r="AG242" s="157">
        <f t="shared" si="151"/>
        <v>0</v>
      </c>
      <c r="AH242" s="157">
        <f t="shared" si="151"/>
        <v>0</v>
      </c>
      <c r="AI242" s="157">
        <f t="shared" si="151"/>
        <v>0</v>
      </c>
      <c r="AJ242" s="157">
        <f t="shared" si="151"/>
        <v>0</v>
      </c>
    </row>
    <row r="243" spans="1:36" ht="16.5" x14ac:dyDescent="0.25">
      <c r="A243" s="157">
        <f t="shared" si="152"/>
        <v>4.0799999999999983</v>
      </c>
      <c r="B243" s="153">
        <f t="shared" ref="B243:B269" si="153">+B242+1</f>
        <v>195</v>
      </c>
      <c r="C243" s="155" t="s">
        <v>512</v>
      </c>
      <c r="D243" s="156" t="s">
        <v>410</v>
      </c>
      <c r="E243" s="157">
        <f t="shared" si="148"/>
        <v>0</v>
      </c>
      <c r="F243" s="249"/>
      <c r="G243" s="157">
        <f t="shared" si="149"/>
        <v>0</v>
      </c>
      <c r="H243" s="157">
        <f t="shared" si="149"/>
        <v>0</v>
      </c>
      <c r="I243" s="157">
        <f t="shared" si="149"/>
        <v>0</v>
      </c>
      <c r="J243" s="157">
        <f t="shared" si="149"/>
        <v>0</v>
      </c>
      <c r="K243" s="157">
        <f t="shared" si="149"/>
        <v>0</v>
      </c>
      <c r="L243" s="157">
        <f t="shared" si="149"/>
        <v>0</v>
      </c>
      <c r="M243" s="157">
        <f t="shared" si="149"/>
        <v>0</v>
      </c>
      <c r="N243" s="157">
        <f t="shared" si="149"/>
        <v>0</v>
      </c>
      <c r="O243" s="157">
        <f t="shared" si="149"/>
        <v>0</v>
      </c>
      <c r="P243" s="157">
        <f t="shared" si="149"/>
        <v>0</v>
      </c>
      <c r="Q243" s="157">
        <f t="shared" si="150"/>
        <v>0</v>
      </c>
      <c r="R243" s="157">
        <f t="shared" si="150"/>
        <v>0</v>
      </c>
      <c r="S243" s="157">
        <f t="shared" si="150"/>
        <v>0</v>
      </c>
      <c r="T243" s="157">
        <f t="shared" si="150"/>
        <v>0</v>
      </c>
      <c r="U243" s="157">
        <f t="shared" si="150"/>
        <v>0</v>
      </c>
      <c r="V243" s="157">
        <f t="shared" si="150"/>
        <v>0</v>
      </c>
      <c r="W243" s="157">
        <f t="shared" si="150"/>
        <v>0</v>
      </c>
      <c r="X243" s="157">
        <f t="shared" si="150"/>
        <v>0</v>
      </c>
      <c r="Y243" s="157">
        <f t="shared" si="150"/>
        <v>0</v>
      </c>
      <c r="Z243" s="157">
        <f t="shared" si="150"/>
        <v>0</v>
      </c>
      <c r="AA243" s="157">
        <f t="shared" si="151"/>
        <v>0</v>
      </c>
      <c r="AB243" s="157">
        <f t="shared" si="151"/>
        <v>0</v>
      </c>
      <c r="AC243" s="157">
        <f t="shared" si="151"/>
        <v>0</v>
      </c>
      <c r="AD243" s="157">
        <f t="shared" si="151"/>
        <v>0</v>
      </c>
      <c r="AE243" s="157">
        <f t="shared" si="151"/>
        <v>0</v>
      </c>
      <c r="AF243" s="157">
        <f t="shared" si="151"/>
        <v>0</v>
      </c>
      <c r="AG243" s="157">
        <f t="shared" si="151"/>
        <v>0</v>
      </c>
      <c r="AH243" s="157">
        <f t="shared" si="151"/>
        <v>0</v>
      </c>
      <c r="AI243" s="157">
        <f t="shared" si="151"/>
        <v>0</v>
      </c>
      <c r="AJ243" s="157">
        <f t="shared" si="151"/>
        <v>0</v>
      </c>
    </row>
    <row r="244" spans="1:36" ht="16.5" x14ac:dyDescent="0.25">
      <c r="A244" s="157">
        <f t="shared" si="152"/>
        <v>4.0899999999999981</v>
      </c>
      <c r="B244" s="153">
        <f t="shared" si="153"/>
        <v>196</v>
      </c>
      <c r="C244" s="155" t="s">
        <v>513</v>
      </c>
      <c r="D244" s="156" t="s">
        <v>410</v>
      </c>
      <c r="E244" s="157">
        <f t="shared" si="148"/>
        <v>1</v>
      </c>
      <c r="F244" s="249"/>
      <c r="G244" s="157">
        <f t="shared" si="149"/>
        <v>0</v>
      </c>
      <c r="H244" s="157">
        <f t="shared" si="149"/>
        <v>1</v>
      </c>
      <c r="I244" s="157">
        <f t="shared" si="149"/>
        <v>0</v>
      </c>
      <c r="J244" s="157">
        <f t="shared" si="149"/>
        <v>0</v>
      </c>
      <c r="K244" s="157">
        <f t="shared" si="149"/>
        <v>0</v>
      </c>
      <c r="L244" s="157">
        <f t="shared" si="149"/>
        <v>0</v>
      </c>
      <c r="M244" s="157">
        <f t="shared" si="149"/>
        <v>0</v>
      </c>
      <c r="N244" s="157">
        <f t="shared" si="149"/>
        <v>0</v>
      </c>
      <c r="O244" s="157">
        <f t="shared" si="149"/>
        <v>0</v>
      </c>
      <c r="P244" s="157">
        <f t="shared" si="149"/>
        <v>0</v>
      </c>
      <c r="Q244" s="157">
        <f t="shared" si="150"/>
        <v>0</v>
      </c>
      <c r="R244" s="157">
        <f t="shared" si="150"/>
        <v>0</v>
      </c>
      <c r="S244" s="157">
        <f t="shared" si="150"/>
        <v>0</v>
      </c>
      <c r="T244" s="157">
        <f t="shared" si="150"/>
        <v>0</v>
      </c>
      <c r="U244" s="157">
        <f t="shared" si="150"/>
        <v>0</v>
      </c>
      <c r="V244" s="157">
        <f t="shared" si="150"/>
        <v>0</v>
      </c>
      <c r="W244" s="157">
        <f t="shared" si="150"/>
        <v>0</v>
      </c>
      <c r="X244" s="157">
        <f t="shared" si="150"/>
        <v>0</v>
      </c>
      <c r="Y244" s="157">
        <f t="shared" si="150"/>
        <v>0</v>
      </c>
      <c r="Z244" s="157">
        <f t="shared" si="150"/>
        <v>0</v>
      </c>
      <c r="AA244" s="157">
        <f t="shared" si="151"/>
        <v>0</v>
      </c>
      <c r="AB244" s="157">
        <f t="shared" si="151"/>
        <v>0</v>
      </c>
      <c r="AC244" s="157">
        <f t="shared" si="151"/>
        <v>0</v>
      </c>
      <c r="AD244" s="157">
        <f t="shared" si="151"/>
        <v>0</v>
      </c>
      <c r="AE244" s="157">
        <f t="shared" si="151"/>
        <v>0</v>
      </c>
      <c r="AF244" s="157">
        <f t="shared" si="151"/>
        <v>0</v>
      </c>
      <c r="AG244" s="157">
        <f t="shared" si="151"/>
        <v>0</v>
      </c>
      <c r="AH244" s="157">
        <f t="shared" si="151"/>
        <v>0</v>
      </c>
      <c r="AI244" s="157">
        <f t="shared" si="151"/>
        <v>0</v>
      </c>
      <c r="AJ244" s="157">
        <f t="shared" si="151"/>
        <v>0</v>
      </c>
    </row>
    <row r="245" spans="1:36" ht="16.5" x14ac:dyDescent="0.25">
      <c r="A245" s="157">
        <f t="shared" si="152"/>
        <v>4.0999999999999979</v>
      </c>
      <c r="B245" s="153">
        <f t="shared" si="153"/>
        <v>197</v>
      </c>
      <c r="C245" s="155" t="s">
        <v>514</v>
      </c>
      <c r="D245" s="156" t="s">
        <v>410</v>
      </c>
      <c r="E245" s="157">
        <f t="shared" si="148"/>
        <v>0</v>
      </c>
      <c r="F245" s="249"/>
      <c r="G245" s="157">
        <f t="shared" si="149"/>
        <v>0</v>
      </c>
      <c r="H245" s="157">
        <f t="shared" si="149"/>
        <v>0</v>
      </c>
      <c r="I245" s="157">
        <f t="shared" si="149"/>
        <v>0</v>
      </c>
      <c r="J245" s="157">
        <f t="shared" si="149"/>
        <v>0</v>
      </c>
      <c r="K245" s="157">
        <f t="shared" si="149"/>
        <v>0</v>
      </c>
      <c r="L245" s="157">
        <f t="shared" si="149"/>
        <v>0</v>
      </c>
      <c r="M245" s="157">
        <f t="shared" si="149"/>
        <v>0</v>
      </c>
      <c r="N245" s="157">
        <f t="shared" si="149"/>
        <v>0</v>
      </c>
      <c r="O245" s="157">
        <f t="shared" si="149"/>
        <v>0</v>
      </c>
      <c r="P245" s="157">
        <f t="shared" si="149"/>
        <v>0</v>
      </c>
      <c r="Q245" s="157">
        <f t="shared" si="150"/>
        <v>0</v>
      </c>
      <c r="R245" s="157">
        <f t="shared" si="150"/>
        <v>0</v>
      </c>
      <c r="S245" s="157">
        <f t="shared" si="150"/>
        <v>0</v>
      </c>
      <c r="T245" s="157">
        <f t="shared" si="150"/>
        <v>0</v>
      </c>
      <c r="U245" s="157">
        <f t="shared" si="150"/>
        <v>0</v>
      </c>
      <c r="V245" s="157">
        <f t="shared" si="150"/>
        <v>0</v>
      </c>
      <c r="W245" s="157">
        <f t="shared" si="150"/>
        <v>0</v>
      </c>
      <c r="X245" s="157">
        <f t="shared" si="150"/>
        <v>0</v>
      </c>
      <c r="Y245" s="157">
        <f t="shared" si="150"/>
        <v>0</v>
      </c>
      <c r="Z245" s="157">
        <f t="shared" si="150"/>
        <v>0</v>
      </c>
      <c r="AA245" s="157">
        <f t="shared" si="151"/>
        <v>0</v>
      </c>
      <c r="AB245" s="157">
        <f t="shared" si="151"/>
        <v>0</v>
      </c>
      <c r="AC245" s="157">
        <f t="shared" si="151"/>
        <v>0</v>
      </c>
      <c r="AD245" s="157">
        <f t="shared" si="151"/>
        <v>0</v>
      </c>
      <c r="AE245" s="157">
        <f t="shared" si="151"/>
        <v>0</v>
      </c>
      <c r="AF245" s="157">
        <f t="shared" si="151"/>
        <v>0</v>
      </c>
      <c r="AG245" s="157">
        <f t="shared" si="151"/>
        <v>0</v>
      </c>
      <c r="AH245" s="157">
        <f t="shared" si="151"/>
        <v>0</v>
      </c>
      <c r="AI245" s="157">
        <f t="shared" si="151"/>
        <v>0</v>
      </c>
      <c r="AJ245" s="157">
        <f t="shared" si="151"/>
        <v>0</v>
      </c>
    </row>
    <row r="246" spans="1:36" s="188" customFormat="1" ht="16.5" x14ac:dyDescent="0.25">
      <c r="A246" s="160">
        <f t="shared" si="152"/>
        <v>4.1099999999999977</v>
      </c>
      <c r="B246" s="161">
        <f t="shared" si="153"/>
        <v>198</v>
      </c>
      <c r="C246" s="163" t="s">
        <v>536</v>
      </c>
      <c r="D246" s="164" t="s">
        <v>410</v>
      </c>
      <c r="E246" s="157">
        <f t="shared" si="148"/>
        <v>0</v>
      </c>
      <c r="F246" s="249"/>
      <c r="G246" s="160">
        <f t="shared" ref="G246:P252" si="154">+HLOOKUP(G$3,ARMADO_RP,$B246,0)+HLOOKUP(G$4,ARMADO_RP,$B246,0)</f>
        <v>0</v>
      </c>
      <c r="H246" s="160">
        <f t="shared" si="154"/>
        <v>0</v>
      </c>
      <c r="I246" s="160">
        <f t="shared" si="154"/>
        <v>0</v>
      </c>
      <c r="J246" s="160">
        <f t="shared" si="154"/>
        <v>0</v>
      </c>
      <c r="K246" s="160">
        <f t="shared" si="154"/>
        <v>0</v>
      </c>
      <c r="L246" s="160">
        <f t="shared" si="154"/>
        <v>0</v>
      </c>
      <c r="M246" s="160">
        <f t="shared" si="154"/>
        <v>0</v>
      </c>
      <c r="N246" s="160">
        <f t="shared" si="154"/>
        <v>0</v>
      </c>
      <c r="O246" s="160">
        <f t="shared" si="154"/>
        <v>0</v>
      </c>
      <c r="P246" s="160">
        <f t="shared" si="154"/>
        <v>0</v>
      </c>
      <c r="Q246" s="160">
        <f t="shared" ref="Q246:Z252" si="155">+HLOOKUP(Q$3,ARMADO_RP,$B246,0)+HLOOKUP(Q$4,ARMADO_RP,$B246,0)</f>
        <v>0</v>
      </c>
      <c r="R246" s="160">
        <f t="shared" si="155"/>
        <v>0</v>
      </c>
      <c r="S246" s="160">
        <f t="shared" si="155"/>
        <v>0</v>
      </c>
      <c r="T246" s="160">
        <f t="shared" si="155"/>
        <v>0</v>
      </c>
      <c r="U246" s="160">
        <f t="shared" si="155"/>
        <v>0</v>
      </c>
      <c r="V246" s="160">
        <f t="shared" si="155"/>
        <v>0</v>
      </c>
      <c r="W246" s="160">
        <f t="shared" si="155"/>
        <v>0</v>
      </c>
      <c r="X246" s="160">
        <f t="shared" si="155"/>
        <v>0</v>
      </c>
      <c r="Y246" s="160">
        <f t="shared" si="155"/>
        <v>0</v>
      </c>
      <c r="Z246" s="160">
        <f t="shared" si="155"/>
        <v>0</v>
      </c>
      <c r="AA246" s="160">
        <f t="shared" ref="AA246:AJ252" si="156">+HLOOKUP(AA$3,ARMADO_RP,$B246,0)+HLOOKUP(AA$4,ARMADO_RP,$B246,0)</f>
        <v>0</v>
      </c>
      <c r="AB246" s="160">
        <f t="shared" si="156"/>
        <v>0</v>
      </c>
      <c r="AC246" s="160">
        <f t="shared" si="156"/>
        <v>0</v>
      </c>
      <c r="AD246" s="160">
        <f t="shared" si="156"/>
        <v>0</v>
      </c>
      <c r="AE246" s="160">
        <f t="shared" si="156"/>
        <v>0</v>
      </c>
      <c r="AF246" s="160">
        <f t="shared" si="156"/>
        <v>0</v>
      </c>
      <c r="AG246" s="160">
        <f t="shared" si="156"/>
        <v>0</v>
      </c>
      <c r="AH246" s="160">
        <f t="shared" si="156"/>
        <v>0</v>
      </c>
      <c r="AI246" s="160">
        <f t="shared" si="156"/>
        <v>0</v>
      </c>
      <c r="AJ246" s="160">
        <f t="shared" si="156"/>
        <v>0</v>
      </c>
    </row>
    <row r="247" spans="1:36" s="188" customFormat="1" ht="16.5" x14ac:dyDescent="0.25">
      <c r="A247" s="160">
        <f t="shared" si="152"/>
        <v>4.1199999999999974</v>
      </c>
      <c r="B247" s="161">
        <f t="shared" si="153"/>
        <v>199</v>
      </c>
      <c r="C247" s="163" t="s">
        <v>537</v>
      </c>
      <c r="D247" s="164" t="s">
        <v>410</v>
      </c>
      <c r="E247" s="157">
        <f t="shared" si="148"/>
        <v>0</v>
      </c>
      <c r="F247" s="249"/>
      <c r="G247" s="160">
        <f t="shared" si="154"/>
        <v>0</v>
      </c>
      <c r="H247" s="160">
        <f t="shared" si="154"/>
        <v>0</v>
      </c>
      <c r="I247" s="160">
        <f t="shared" si="154"/>
        <v>0</v>
      </c>
      <c r="J247" s="160">
        <f t="shared" si="154"/>
        <v>0</v>
      </c>
      <c r="K247" s="160">
        <f t="shared" si="154"/>
        <v>0</v>
      </c>
      <c r="L247" s="160">
        <f t="shared" si="154"/>
        <v>0</v>
      </c>
      <c r="M247" s="160">
        <f t="shared" si="154"/>
        <v>0</v>
      </c>
      <c r="N247" s="160">
        <f t="shared" si="154"/>
        <v>0</v>
      </c>
      <c r="O247" s="160">
        <f t="shared" si="154"/>
        <v>0</v>
      </c>
      <c r="P247" s="160">
        <f t="shared" si="154"/>
        <v>0</v>
      </c>
      <c r="Q247" s="160">
        <f t="shared" si="155"/>
        <v>0</v>
      </c>
      <c r="R247" s="160">
        <f t="shared" si="155"/>
        <v>0</v>
      </c>
      <c r="S247" s="160">
        <f t="shared" si="155"/>
        <v>0</v>
      </c>
      <c r="T247" s="160">
        <f t="shared" si="155"/>
        <v>0</v>
      </c>
      <c r="U247" s="160">
        <f t="shared" si="155"/>
        <v>0</v>
      </c>
      <c r="V247" s="160">
        <f t="shared" si="155"/>
        <v>0</v>
      </c>
      <c r="W247" s="160">
        <f t="shared" si="155"/>
        <v>0</v>
      </c>
      <c r="X247" s="160">
        <f t="shared" si="155"/>
        <v>0</v>
      </c>
      <c r="Y247" s="160">
        <f t="shared" si="155"/>
        <v>0</v>
      </c>
      <c r="Z247" s="160">
        <f t="shared" si="155"/>
        <v>0</v>
      </c>
      <c r="AA247" s="160">
        <f t="shared" si="156"/>
        <v>0</v>
      </c>
      <c r="AB247" s="160">
        <f t="shared" si="156"/>
        <v>0</v>
      </c>
      <c r="AC247" s="160">
        <f t="shared" si="156"/>
        <v>0</v>
      </c>
      <c r="AD247" s="160">
        <f t="shared" si="156"/>
        <v>0</v>
      </c>
      <c r="AE247" s="160">
        <f t="shared" si="156"/>
        <v>0</v>
      </c>
      <c r="AF247" s="160">
        <f t="shared" si="156"/>
        <v>0</v>
      </c>
      <c r="AG247" s="160">
        <f t="shared" si="156"/>
        <v>0</v>
      </c>
      <c r="AH247" s="160">
        <f t="shared" si="156"/>
        <v>0</v>
      </c>
      <c r="AI247" s="160">
        <f t="shared" si="156"/>
        <v>0</v>
      </c>
      <c r="AJ247" s="160">
        <f t="shared" si="156"/>
        <v>0</v>
      </c>
    </row>
    <row r="248" spans="1:36" s="188" customFormat="1" ht="16.5" x14ac:dyDescent="0.25">
      <c r="A248" s="160">
        <f t="shared" si="152"/>
        <v>4.1299999999999972</v>
      </c>
      <c r="B248" s="161">
        <f t="shared" si="153"/>
        <v>200</v>
      </c>
      <c r="C248" s="163" t="s">
        <v>538</v>
      </c>
      <c r="D248" s="164" t="s">
        <v>410</v>
      </c>
      <c r="E248" s="157">
        <f t="shared" si="148"/>
        <v>0</v>
      </c>
      <c r="F248" s="249"/>
      <c r="G248" s="160">
        <f t="shared" si="154"/>
        <v>0</v>
      </c>
      <c r="H248" s="160">
        <f t="shared" si="154"/>
        <v>0</v>
      </c>
      <c r="I248" s="160">
        <f t="shared" si="154"/>
        <v>0</v>
      </c>
      <c r="J248" s="160">
        <f t="shared" si="154"/>
        <v>0</v>
      </c>
      <c r="K248" s="160">
        <f t="shared" si="154"/>
        <v>0</v>
      </c>
      <c r="L248" s="160">
        <f t="shared" si="154"/>
        <v>0</v>
      </c>
      <c r="M248" s="160">
        <f t="shared" si="154"/>
        <v>0</v>
      </c>
      <c r="N248" s="160">
        <f t="shared" si="154"/>
        <v>0</v>
      </c>
      <c r="O248" s="160">
        <f t="shared" si="154"/>
        <v>0</v>
      </c>
      <c r="P248" s="160">
        <f t="shared" si="154"/>
        <v>0</v>
      </c>
      <c r="Q248" s="160">
        <f t="shared" si="155"/>
        <v>0</v>
      </c>
      <c r="R248" s="160">
        <f t="shared" si="155"/>
        <v>0</v>
      </c>
      <c r="S248" s="160">
        <f t="shared" si="155"/>
        <v>0</v>
      </c>
      <c r="T248" s="160">
        <f t="shared" si="155"/>
        <v>0</v>
      </c>
      <c r="U248" s="160">
        <f t="shared" si="155"/>
        <v>0</v>
      </c>
      <c r="V248" s="160">
        <f t="shared" si="155"/>
        <v>0</v>
      </c>
      <c r="W248" s="160">
        <f t="shared" si="155"/>
        <v>0</v>
      </c>
      <c r="X248" s="160">
        <f t="shared" si="155"/>
        <v>0</v>
      </c>
      <c r="Y248" s="160">
        <f t="shared" si="155"/>
        <v>0</v>
      </c>
      <c r="Z248" s="160">
        <f t="shared" si="155"/>
        <v>0</v>
      </c>
      <c r="AA248" s="160">
        <f t="shared" si="156"/>
        <v>0</v>
      </c>
      <c r="AB248" s="160">
        <f t="shared" si="156"/>
        <v>0</v>
      </c>
      <c r="AC248" s="160">
        <f t="shared" si="156"/>
        <v>0</v>
      </c>
      <c r="AD248" s="160">
        <f t="shared" si="156"/>
        <v>0</v>
      </c>
      <c r="AE248" s="160">
        <f t="shared" si="156"/>
        <v>0</v>
      </c>
      <c r="AF248" s="160">
        <f t="shared" si="156"/>
        <v>0</v>
      </c>
      <c r="AG248" s="160">
        <f t="shared" si="156"/>
        <v>0</v>
      </c>
      <c r="AH248" s="160">
        <f t="shared" si="156"/>
        <v>0</v>
      </c>
      <c r="AI248" s="160">
        <f t="shared" si="156"/>
        <v>0</v>
      </c>
      <c r="AJ248" s="160">
        <f t="shared" si="156"/>
        <v>0</v>
      </c>
    </row>
    <row r="249" spans="1:36" s="188" customFormat="1" ht="16.5" x14ac:dyDescent="0.25">
      <c r="A249" s="160">
        <f t="shared" si="152"/>
        <v>4.139999999999997</v>
      </c>
      <c r="B249" s="161">
        <f t="shared" si="153"/>
        <v>201</v>
      </c>
      <c r="C249" s="163" t="s">
        <v>539</v>
      </c>
      <c r="D249" s="164" t="s">
        <v>410</v>
      </c>
      <c r="E249" s="157">
        <f t="shared" si="148"/>
        <v>0</v>
      </c>
      <c r="F249" s="249"/>
      <c r="G249" s="160">
        <f t="shared" si="154"/>
        <v>0</v>
      </c>
      <c r="H249" s="160">
        <f t="shared" si="154"/>
        <v>0</v>
      </c>
      <c r="I249" s="160">
        <f t="shared" si="154"/>
        <v>0</v>
      </c>
      <c r="J249" s="160">
        <f t="shared" si="154"/>
        <v>0</v>
      </c>
      <c r="K249" s="160">
        <f t="shared" si="154"/>
        <v>0</v>
      </c>
      <c r="L249" s="160">
        <f t="shared" si="154"/>
        <v>0</v>
      </c>
      <c r="M249" s="160">
        <f t="shared" si="154"/>
        <v>0</v>
      </c>
      <c r="N249" s="160">
        <f t="shared" si="154"/>
        <v>0</v>
      </c>
      <c r="O249" s="160">
        <f t="shared" si="154"/>
        <v>0</v>
      </c>
      <c r="P249" s="160">
        <f t="shared" si="154"/>
        <v>0</v>
      </c>
      <c r="Q249" s="160">
        <f t="shared" si="155"/>
        <v>0</v>
      </c>
      <c r="R249" s="160">
        <f t="shared" si="155"/>
        <v>0</v>
      </c>
      <c r="S249" s="160">
        <f t="shared" si="155"/>
        <v>0</v>
      </c>
      <c r="T249" s="160">
        <f t="shared" si="155"/>
        <v>0</v>
      </c>
      <c r="U249" s="160">
        <f t="shared" si="155"/>
        <v>0</v>
      </c>
      <c r="V249" s="160">
        <f t="shared" si="155"/>
        <v>0</v>
      </c>
      <c r="W249" s="160">
        <f t="shared" si="155"/>
        <v>0</v>
      </c>
      <c r="X249" s="160">
        <f t="shared" si="155"/>
        <v>0</v>
      </c>
      <c r="Y249" s="160">
        <f t="shared" si="155"/>
        <v>0</v>
      </c>
      <c r="Z249" s="160">
        <f t="shared" si="155"/>
        <v>0</v>
      </c>
      <c r="AA249" s="160">
        <f t="shared" si="156"/>
        <v>0</v>
      </c>
      <c r="AB249" s="160">
        <f t="shared" si="156"/>
        <v>0</v>
      </c>
      <c r="AC249" s="160">
        <f t="shared" si="156"/>
        <v>0</v>
      </c>
      <c r="AD249" s="160">
        <f t="shared" si="156"/>
        <v>0</v>
      </c>
      <c r="AE249" s="160">
        <f t="shared" si="156"/>
        <v>0</v>
      </c>
      <c r="AF249" s="160">
        <f t="shared" si="156"/>
        <v>0</v>
      </c>
      <c r="AG249" s="160">
        <f t="shared" si="156"/>
        <v>0</v>
      </c>
      <c r="AH249" s="160">
        <f t="shared" si="156"/>
        <v>0</v>
      </c>
      <c r="AI249" s="160">
        <f t="shared" si="156"/>
        <v>0</v>
      </c>
      <c r="AJ249" s="160">
        <f t="shared" si="156"/>
        <v>0</v>
      </c>
    </row>
    <row r="250" spans="1:36" s="188" customFormat="1" ht="16.5" x14ac:dyDescent="0.25">
      <c r="A250" s="160">
        <f t="shared" si="152"/>
        <v>4.1499999999999968</v>
      </c>
      <c r="B250" s="161">
        <f t="shared" si="153"/>
        <v>202</v>
      </c>
      <c r="C250" s="163" t="s">
        <v>540</v>
      </c>
      <c r="D250" s="164" t="s">
        <v>410</v>
      </c>
      <c r="E250" s="157">
        <f t="shared" si="148"/>
        <v>0</v>
      </c>
      <c r="F250" s="249"/>
      <c r="G250" s="160">
        <f t="shared" si="154"/>
        <v>0</v>
      </c>
      <c r="H250" s="160">
        <f t="shared" si="154"/>
        <v>0</v>
      </c>
      <c r="I250" s="160">
        <f t="shared" si="154"/>
        <v>0</v>
      </c>
      <c r="J250" s="160">
        <f t="shared" si="154"/>
        <v>0</v>
      </c>
      <c r="K250" s="160">
        <f t="shared" si="154"/>
        <v>0</v>
      </c>
      <c r="L250" s="160">
        <f t="shared" si="154"/>
        <v>0</v>
      </c>
      <c r="M250" s="160">
        <f t="shared" si="154"/>
        <v>0</v>
      </c>
      <c r="N250" s="160">
        <f t="shared" si="154"/>
        <v>0</v>
      </c>
      <c r="O250" s="160">
        <f t="shared" si="154"/>
        <v>0</v>
      </c>
      <c r="P250" s="160">
        <f t="shared" si="154"/>
        <v>0</v>
      </c>
      <c r="Q250" s="160">
        <f t="shared" si="155"/>
        <v>0</v>
      </c>
      <c r="R250" s="160">
        <f t="shared" si="155"/>
        <v>0</v>
      </c>
      <c r="S250" s="160">
        <f t="shared" si="155"/>
        <v>0</v>
      </c>
      <c r="T250" s="160">
        <f t="shared" si="155"/>
        <v>0</v>
      </c>
      <c r="U250" s="160">
        <f t="shared" si="155"/>
        <v>0</v>
      </c>
      <c r="V250" s="160">
        <f t="shared" si="155"/>
        <v>0</v>
      </c>
      <c r="W250" s="160">
        <f t="shared" si="155"/>
        <v>0</v>
      </c>
      <c r="X250" s="160">
        <f t="shared" si="155"/>
        <v>0</v>
      </c>
      <c r="Y250" s="160">
        <f t="shared" si="155"/>
        <v>0</v>
      </c>
      <c r="Z250" s="160">
        <f t="shared" si="155"/>
        <v>0</v>
      </c>
      <c r="AA250" s="160">
        <f t="shared" si="156"/>
        <v>0</v>
      </c>
      <c r="AB250" s="160">
        <f t="shared" si="156"/>
        <v>0</v>
      </c>
      <c r="AC250" s="160">
        <f t="shared" si="156"/>
        <v>0</v>
      </c>
      <c r="AD250" s="160">
        <f t="shared" si="156"/>
        <v>0</v>
      </c>
      <c r="AE250" s="160">
        <f t="shared" si="156"/>
        <v>0</v>
      </c>
      <c r="AF250" s="160">
        <f t="shared" si="156"/>
        <v>0</v>
      </c>
      <c r="AG250" s="160">
        <f t="shared" si="156"/>
        <v>0</v>
      </c>
      <c r="AH250" s="160">
        <f t="shared" si="156"/>
        <v>0</v>
      </c>
      <c r="AI250" s="160">
        <f t="shared" si="156"/>
        <v>0</v>
      </c>
      <c r="AJ250" s="160">
        <f t="shared" si="156"/>
        <v>0</v>
      </c>
    </row>
    <row r="251" spans="1:36" s="188" customFormat="1" ht="16.5" x14ac:dyDescent="0.25">
      <c r="A251" s="160">
        <f t="shared" si="152"/>
        <v>4.1599999999999966</v>
      </c>
      <c r="B251" s="161">
        <f t="shared" si="153"/>
        <v>203</v>
      </c>
      <c r="C251" s="163" t="s">
        <v>541</v>
      </c>
      <c r="D251" s="164" t="s">
        <v>410</v>
      </c>
      <c r="E251" s="157">
        <f t="shared" si="148"/>
        <v>0</v>
      </c>
      <c r="F251" s="249"/>
      <c r="G251" s="160">
        <f t="shared" si="154"/>
        <v>0</v>
      </c>
      <c r="H251" s="160">
        <f t="shared" si="154"/>
        <v>0</v>
      </c>
      <c r="I251" s="160">
        <f t="shared" si="154"/>
        <v>0</v>
      </c>
      <c r="J251" s="160">
        <f t="shared" si="154"/>
        <v>0</v>
      </c>
      <c r="K251" s="160">
        <f t="shared" si="154"/>
        <v>0</v>
      </c>
      <c r="L251" s="160">
        <f t="shared" si="154"/>
        <v>0</v>
      </c>
      <c r="M251" s="160">
        <f t="shared" si="154"/>
        <v>0</v>
      </c>
      <c r="N251" s="160">
        <f t="shared" si="154"/>
        <v>0</v>
      </c>
      <c r="O251" s="160">
        <f t="shared" si="154"/>
        <v>0</v>
      </c>
      <c r="P251" s="160">
        <f t="shared" si="154"/>
        <v>0</v>
      </c>
      <c r="Q251" s="160">
        <f t="shared" si="155"/>
        <v>0</v>
      </c>
      <c r="R251" s="160">
        <f t="shared" si="155"/>
        <v>0</v>
      </c>
      <c r="S251" s="160">
        <f t="shared" si="155"/>
        <v>0</v>
      </c>
      <c r="T251" s="160">
        <f t="shared" si="155"/>
        <v>0</v>
      </c>
      <c r="U251" s="160">
        <f t="shared" si="155"/>
        <v>0</v>
      </c>
      <c r="V251" s="160">
        <f t="shared" si="155"/>
        <v>0</v>
      </c>
      <c r="W251" s="160">
        <f t="shared" si="155"/>
        <v>0</v>
      </c>
      <c r="X251" s="160">
        <f t="shared" si="155"/>
        <v>0</v>
      </c>
      <c r="Y251" s="160">
        <f t="shared" si="155"/>
        <v>0</v>
      </c>
      <c r="Z251" s="160">
        <f t="shared" si="155"/>
        <v>0</v>
      </c>
      <c r="AA251" s="160">
        <f t="shared" si="156"/>
        <v>0</v>
      </c>
      <c r="AB251" s="160">
        <f t="shared" si="156"/>
        <v>0</v>
      </c>
      <c r="AC251" s="160">
        <f t="shared" si="156"/>
        <v>0</v>
      </c>
      <c r="AD251" s="160">
        <f t="shared" si="156"/>
        <v>0</v>
      </c>
      <c r="AE251" s="160">
        <f t="shared" si="156"/>
        <v>0</v>
      </c>
      <c r="AF251" s="160">
        <f t="shared" si="156"/>
        <v>0</v>
      </c>
      <c r="AG251" s="160">
        <f t="shared" si="156"/>
        <v>0</v>
      </c>
      <c r="AH251" s="160">
        <f t="shared" si="156"/>
        <v>0</v>
      </c>
      <c r="AI251" s="160">
        <f t="shared" si="156"/>
        <v>0</v>
      </c>
      <c r="AJ251" s="160">
        <f t="shared" si="156"/>
        <v>0</v>
      </c>
    </row>
    <row r="252" spans="1:36" s="188" customFormat="1" ht="16.5" x14ac:dyDescent="0.25">
      <c r="A252" s="160">
        <f t="shared" si="152"/>
        <v>4.1699999999999964</v>
      </c>
      <c r="B252" s="161">
        <f t="shared" si="153"/>
        <v>204</v>
      </c>
      <c r="C252" s="163" t="s">
        <v>542</v>
      </c>
      <c r="D252" s="164" t="s">
        <v>410</v>
      </c>
      <c r="E252" s="157">
        <f t="shared" si="148"/>
        <v>0</v>
      </c>
      <c r="F252" s="249"/>
      <c r="G252" s="160">
        <f t="shared" si="154"/>
        <v>0</v>
      </c>
      <c r="H252" s="160">
        <f t="shared" si="154"/>
        <v>0</v>
      </c>
      <c r="I252" s="160">
        <f t="shared" si="154"/>
        <v>0</v>
      </c>
      <c r="J252" s="160">
        <f t="shared" si="154"/>
        <v>0</v>
      </c>
      <c r="K252" s="160">
        <f t="shared" si="154"/>
        <v>0</v>
      </c>
      <c r="L252" s="160">
        <f t="shared" si="154"/>
        <v>0</v>
      </c>
      <c r="M252" s="160">
        <f t="shared" si="154"/>
        <v>0</v>
      </c>
      <c r="N252" s="160">
        <f t="shared" si="154"/>
        <v>0</v>
      </c>
      <c r="O252" s="160">
        <f t="shared" si="154"/>
        <v>0</v>
      </c>
      <c r="P252" s="160">
        <f t="shared" si="154"/>
        <v>0</v>
      </c>
      <c r="Q252" s="160">
        <f t="shared" si="155"/>
        <v>0</v>
      </c>
      <c r="R252" s="160">
        <f t="shared" si="155"/>
        <v>0</v>
      </c>
      <c r="S252" s="160">
        <f t="shared" si="155"/>
        <v>0</v>
      </c>
      <c r="T252" s="160">
        <f t="shared" si="155"/>
        <v>0</v>
      </c>
      <c r="U252" s="160">
        <f t="shared" si="155"/>
        <v>0</v>
      </c>
      <c r="V252" s="160">
        <f t="shared" si="155"/>
        <v>0</v>
      </c>
      <c r="W252" s="160">
        <f t="shared" si="155"/>
        <v>0</v>
      </c>
      <c r="X252" s="160">
        <f t="shared" si="155"/>
        <v>0</v>
      </c>
      <c r="Y252" s="160">
        <f t="shared" si="155"/>
        <v>0</v>
      </c>
      <c r="Z252" s="160">
        <f t="shared" si="155"/>
        <v>0</v>
      </c>
      <c r="AA252" s="160">
        <f t="shared" si="156"/>
        <v>0</v>
      </c>
      <c r="AB252" s="160">
        <f t="shared" si="156"/>
        <v>0</v>
      </c>
      <c r="AC252" s="160">
        <f t="shared" si="156"/>
        <v>0</v>
      </c>
      <c r="AD252" s="160">
        <f t="shared" si="156"/>
        <v>0</v>
      </c>
      <c r="AE252" s="160">
        <f t="shared" si="156"/>
        <v>0</v>
      </c>
      <c r="AF252" s="160">
        <f t="shared" si="156"/>
        <v>0</v>
      </c>
      <c r="AG252" s="160">
        <f t="shared" si="156"/>
        <v>0</v>
      </c>
      <c r="AH252" s="160">
        <f t="shared" si="156"/>
        <v>0</v>
      </c>
      <c r="AI252" s="160">
        <f t="shared" si="156"/>
        <v>0</v>
      </c>
      <c r="AJ252" s="160">
        <f t="shared" si="156"/>
        <v>0</v>
      </c>
    </row>
    <row r="253" spans="1:36" ht="16.5" x14ac:dyDescent="0.25">
      <c r="A253" s="172"/>
      <c r="B253" s="161">
        <f t="shared" si="153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153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153"/>
        <v>207</v>
      </c>
      <c r="C255" s="155" t="s">
        <v>516</v>
      </c>
      <c r="D255" s="156" t="s">
        <v>389</v>
      </c>
      <c r="E255" s="157">
        <f>+SUM(G255:AJ255)</f>
        <v>2.5046999999999996E-2</v>
      </c>
      <c r="F255" s="249" t="s">
        <v>62</v>
      </c>
      <c r="G255" s="157">
        <f t="shared" ref="G255:AJ255" si="157">+IF($F255=G$13,G$12*f_cond*G$14/1000,0)</f>
        <v>0</v>
      </c>
      <c r="H255" s="157">
        <f t="shared" si="157"/>
        <v>2.5046999999999996E-2</v>
      </c>
      <c r="I255" s="157">
        <f t="shared" si="157"/>
        <v>0</v>
      </c>
      <c r="J255" s="157">
        <f t="shared" si="157"/>
        <v>0</v>
      </c>
      <c r="K255" s="157">
        <f t="shared" si="157"/>
        <v>0</v>
      </c>
      <c r="L255" s="157">
        <f t="shared" si="157"/>
        <v>0</v>
      </c>
      <c r="M255" s="157">
        <f t="shared" si="157"/>
        <v>0</v>
      </c>
      <c r="N255" s="157">
        <f t="shared" si="157"/>
        <v>0</v>
      </c>
      <c r="O255" s="157">
        <f t="shared" si="157"/>
        <v>0</v>
      </c>
      <c r="P255" s="157">
        <f t="shared" si="157"/>
        <v>0</v>
      </c>
      <c r="Q255" s="157">
        <f t="shared" si="157"/>
        <v>0</v>
      </c>
      <c r="R255" s="157">
        <f t="shared" si="157"/>
        <v>0</v>
      </c>
      <c r="S255" s="157">
        <f t="shared" si="157"/>
        <v>0</v>
      </c>
      <c r="T255" s="157">
        <f t="shared" si="157"/>
        <v>0</v>
      </c>
      <c r="U255" s="157">
        <f t="shared" si="157"/>
        <v>0</v>
      </c>
      <c r="V255" s="157">
        <f t="shared" si="157"/>
        <v>0</v>
      </c>
      <c r="W255" s="157">
        <f t="shared" si="157"/>
        <v>0</v>
      </c>
      <c r="X255" s="157">
        <f t="shared" si="157"/>
        <v>0</v>
      </c>
      <c r="Y255" s="157">
        <f t="shared" si="157"/>
        <v>0</v>
      </c>
      <c r="Z255" s="157">
        <f t="shared" si="157"/>
        <v>0</v>
      </c>
      <c r="AA255" s="157">
        <f t="shared" si="157"/>
        <v>0</v>
      </c>
      <c r="AB255" s="157">
        <f t="shared" si="157"/>
        <v>0</v>
      </c>
      <c r="AC255" s="157">
        <f t="shared" si="157"/>
        <v>0</v>
      </c>
      <c r="AD255" s="157">
        <f t="shared" si="157"/>
        <v>0</v>
      </c>
      <c r="AE255" s="157">
        <f t="shared" si="157"/>
        <v>0</v>
      </c>
      <c r="AF255" s="157">
        <f t="shared" si="157"/>
        <v>0</v>
      </c>
      <c r="AG255" s="157">
        <f t="shared" si="157"/>
        <v>0</v>
      </c>
      <c r="AH255" s="157">
        <f t="shared" si="157"/>
        <v>0</v>
      </c>
      <c r="AI255" s="157">
        <f t="shared" si="157"/>
        <v>0</v>
      </c>
      <c r="AJ255" s="157">
        <f t="shared" si="157"/>
        <v>0</v>
      </c>
    </row>
    <row r="256" spans="1:36" ht="16.5" x14ac:dyDescent="0.25">
      <c r="A256" s="157"/>
      <c r="B256" s="153">
        <f t="shared" si="153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153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158">+A257+0.01</f>
        <v>6.01</v>
      </c>
      <c r="B258" s="153">
        <f t="shared" si="153"/>
        <v>210</v>
      </c>
      <c r="C258" s="155" t="s">
        <v>486</v>
      </c>
      <c r="D258" s="156" t="s">
        <v>553</v>
      </c>
      <c r="E258" s="157">
        <f t="shared" ref="E258:E264" si="159">+SUM(G258:AJ258)</f>
        <v>5.0890000000000004</v>
      </c>
      <c r="F258" s="249"/>
      <c r="G258" s="157">
        <f t="shared" ref="G258:AJ258" si="160">+VLOOKUP(G$19,Vol_PAT,4,0)*G$33</f>
        <v>0</v>
      </c>
      <c r="H258" s="157">
        <f t="shared" si="160"/>
        <v>5.0890000000000004</v>
      </c>
      <c r="I258" s="157">
        <f t="shared" si="160"/>
        <v>0</v>
      </c>
      <c r="J258" s="157">
        <f t="shared" si="160"/>
        <v>0</v>
      </c>
      <c r="K258" s="157">
        <f t="shared" si="160"/>
        <v>0</v>
      </c>
      <c r="L258" s="157">
        <f t="shared" si="160"/>
        <v>0</v>
      </c>
      <c r="M258" s="157">
        <f t="shared" si="160"/>
        <v>0</v>
      </c>
      <c r="N258" s="157">
        <f t="shared" si="160"/>
        <v>0</v>
      </c>
      <c r="O258" s="157">
        <f t="shared" si="160"/>
        <v>0</v>
      </c>
      <c r="P258" s="157">
        <f t="shared" si="160"/>
        <v>0</v>
      </c>
      <c r="Q258" s="157">
        <f t="shared" si="160"/>
        <v>0</v>
      </c>
      <c r="R258" s="157">
        <f t="shared" si="160"/>
        <v>0</v>
      </c>
      <c r="S258" s="157">
        <f t="shared" si="160"/>
        <v>0</v>
      </c>
      <c r="T258" s="157">
        <f t="shared" si="160"/>
        <v>0</v>
      </c>
      <c r="U258" s="157">
        <f t="shared" si="160"/>
        <v>0</v>
      </c>
      <c r="V258" s="157">
        <f t="shared" si="160"/>
        <v>0</v>
      </c>
      <c r="W258" s="157">
        <f t="shared" si="160"/>
        <v>0</v>
      </c>
      <c r="X258" s="157">
        <f t="shared" si="160"/>
        <v>0</v>
      </c>
      <c r="Y258" s="157">
        <f t="shared" si="160"/>
        <v>0</v>
      </c>
      <c r="Z258" s="157">
        <f t="shared" si="160"/>
        <v>0</v>
      </c>
      <c r="AA258" s="157">
        <f t="shared" si="160"/>
        <v>0</v>
      </c>
      <c r="AB258" s="157">
        <f t="shared" si="160"/>
        <v>0</v>
      </c>
      <c r="AC258" s="157">
        <f t="shared" si="160"/>
        <v>0</v>
      </c>
      <c r="AD258" s="157">
        <f t="shared" si="160"/>
        <v>0</v>
      </c>
      <c r="AE258" s="157">
        <f t="shared" si="160"/>
        <v>0</v>
      </c>
      <c r="AF258" s="157">
        <f t="shared" si="160"/>
        <v>0</v>
      </c>
      <c r="AG258" s="157">
        <f t="shared" si="160"/>
        <v>0</v>
      </c>
      <c r="AH258" s="157">
        <f t="shared" si="160"/>
        <v>0</v>
      </c>
      <c r="AI258" s="157">
        <f t="shared" si="160"/>
        <v>0</v>
      </c>
      <c r="AJ258" s="157">
        <f t="shared" si="160"/>
        <v>0</v>
      </c>
    </row>
    <row r="259" spans="1:36" ht="16.5" x14ac:dyDescent="0.25">
      <c r="A259" s="157">
        <f t="shared" si="158"/>
        <v>6.02</v>
      </c>
      <c r="B259" s="153">
        <f t="shared" si="153"/>
        <v>211</v>
      </c>
      <c r="C259" s="155" t="s">
        <v>487</v>
      </c>
      <c r="D259" s="156" t="s">
        <v>553</v>
      </c>
      <c r="E259" s="157">
        <f t="shared" si="159"/>
        <v>0</v>
      </c>
      <c r="F259" s="249"/>
      <c r="G259" s="157">
        <f t="shared" ref="G259:AJ259" si="161">+VLOOKUP(G$19,Vol_PAT,4,0)*G$34</f>
        <v>0</v>
      </c>
      <c r="H259" s="157">
        <f t="shared" si="161"/>
        <v>0</v>
      </c>
      <c r="I259" s="157">
        <f t="shared" si="161"/>
        <v>0</v>
      </c>
      <c r="J259" s="157">
        <f t="shared" si="161"/>
        <v>0</v>
      </c>
      <c r="K259" s="157">
        <f t="shared" si="161"/>
        <v>0</v>
      </c>
      <c r="L259" s="157">
        <f t="shared" si="161"/>
        <v>0</v>
      </c>
      <c r="M259" s="157">
        <f t="shared" si="161"/>
        <v>0</v>
      </c>
      <c r="N259" s="157">
        <f t="shared" si="161"/>
        <v>0</v>
      </c>
      <c r="O259" s="157">
        <f t="shared" si="161"/>
        <v>0</v>
      </c>
      <c r="P259" s="157">
        <f t="shared" si="161"/>
        <v>0</v>
      </c>
      <c r="Q259" s="157">
        <f t="shared" si="161"/>
        <v>0</v>
      </c>
      <c r="R259" s="157">
        <f t="shared" si="161"/>
        <v>0</v>
      </c>
      <c r="S259" s="157">
        <f t="shared" si="161"/>
        <v>0</v>
      </c>
      <c r="T259" s="157">
        <f t="shared" si="161"/>
        <v>0</v>
      </c>
      <c r="U259" s="157">
        <f t="shared" si="161"/>
        <v>0</v>
      </c>
      <c r="V259" s="157">
        <f t="shared" si="161"/>
        <v>0</v>
      </c>
      <c r="W259" s="157">
        <f t="shared" si="161"/>
        <v>0</v>
      </c>
      <c r="X259" s="157">
        <f t="shared" si="161"/>
        <v>0</v>
      </c>
      <c r="Y259" s="157">
        <f t="shared" si="161"/>
        <v>0</v>
      </c>
      <c r="Z259" s="157">
        <f t="shared" si="161"/>
        <v>0</v>
      </c>
      <c r="AA259" s="157">
        <f t="shared" si="161"/>
        <v>0</v>
      </c>
      <c r="AB259" s="157">
        <f t="shared" si="161"/>
        <v>0</v>
      </c>
      <c r="AC259" s="157">
        <f t="shared" si="161"/>
        <v>0</v>
      </c>
      <c r="AD259" s="157">
        <f t="shared" si="161"/>
        <v>0</v>
      </c>
      <c r="AE259" s="157">
        <f t="shared" si="161"/>
        <v>0</v>
      </c>
      <c r="AF259" s="157">
        <f t="shared" si="161"/>
        <v>0</v>
      </c>
      <c r="AG259" s="157">
        <f t="shared" si="161"/>
        <v>0</v>
      </c>
      <c r="AH259" s="157">
        <f t="shared" si="161"/>
        <v>0</v>
      </c>
      <c r="AI259" s="157">
        <f t="shared" si="161"/>
        <v>0</v>
      </c>
      <c r="AJ259" s="157">
        <f t="shared" si="161"/>
        <v>0</v>
      </c>
    </row>
    <row r="260" spans="1:36" ht="16.5" x14ac:dyDescent="0.25">
      <c r="A260" s="157">
        <f t="shared" si="158"/>
        <v>6.0299999999999994</v>
      </c>
      <c r="B260" s="153">
        <f t="shared" si="153"/>
        <v>212</v>
      </c>
      <c r="C260" s="155" t="s">
        <v>518</v>
      </c>
      <c r="D260" s="156" t="s">
        <v>364</v>
      </c>
      <c r="E260" s="157">
        <f t="shared" si="159"/>
        <v>0</v>
      </c>
      <c r="F260" s="249"/>
      <c r="G260" s="157">
        <f t="shared" ref="G260:P263" si="162">+HLOOKUP(G$3,ARMADO_RP,$B260,0)+HLOOKUP(G$4,ARMADO_RP,$B260,0)+HLOOKUP(G$19,ARMADO_RP,$B260,0)</f>
        <v>0</v>
      </c>
      <c r="H260" s="157">
        <f t="shared" si="162"/>
        <v>0</v>
      </c>
      <c r="I260" s="157">
        <f t="shared" si="162"/>
        <v>0</v>
      </c>
      <c r="J260" s="157">
        <f t="shared" si="162"/>
        <v>0</v>
      </c>
      <c r="K260" s="157">
        <f t="shared" si="162"/>
        <v>0</v>
      </c>
      <c r="L260" s="157">
        <f t="shared" si="162"/>
        <v>0</v>
      </c>
      <c r="M260" s="157">
        <f t="shared" si="162"/>
        <v>0</v>
      </c>
      <c r="N260" s="157">
        <f t="shared" si="162"/>
        <v>0</v>
      </c>
      <c r="O260" s="157">
        <f t="shared" si="162"/>
        <v>0</v>
      </c>
      <c r="P260" s="157">
        <f t="shared" si="162"/>
        <v>0</v>
      </c>
      <c r="Q260" s="157">
        <f t="shared" ref="Q260:Z263" si="163">+HLOOKUP(Q$3,ARMADO_RP,$B260,0)+HLOOKUP(Q$4,ARMADO_RP,$B260,0)+HLOOKUP(Q$19,ARMADO_RP,$B260,0)</f>
        <v>0</v>
      </c>
      <c r="R260" s="157">
        <f t="shared" si="163"/>
        <v>0</v>
      </c>
      <c r="S260" s="157">
        <f t="shared" si="163"/>
        <v>0</v>
      </c>
      <c r="T260" s="157">
        <f t="shared" si="163"/>
        <v>0</v>
      </c>
      <c r="U260" s="157">
        <f t="shared" si="163"/>
        <v>0</v>
      </c>
      <c r="V260" s="157">
        <f t="shared" si="163"/>
        <v>0</v>
      </c>
      <c r="W260" s="157">
        <f t="shared" si="163"/>
        <v>0</v>
      </c>
      <c r="X260" s="157">
        <f t="shared" si="163"/>
        <v>0</v>
      </c>
      <c r="Y260" s="157">
        <f t="shared" si="163"/>
        <v>0</v>
      </c>
      <c r="Z260" s="157">
        <f t="shared" si="163"/>
        <v>0</v>
      </c>
      <c r="AA260" s="157">
        <f t="shared" ref="AA260:AJ263" si="164">+HLOOKUP(AA$3,ARMADO_RP,$B260,0)+HLOOKUP(AA$4,ARMADO_RP,$B260,0)+HLOOKUP(AA$19,ARMADO_RP,$B260,0)</f>
        <v>0</v>
      </c>
      <c r="AB260" s="157">
        <f t="shared" si="164"/>
        <v>0</v>
      </c>
      <c r="AC260" s="157">
        <f t="shared" si="164"/>
        <v>0</v>
      </c>
      <c r="AD260" s="157">
        <f t="shared" si="164"/>
        <v>0</v>
      </c>
      <c r="AE260" s="157">
        <f t="shared" si="164"/>
        <v>0</v>
      </c>
      <c r="AF260" s="157">
        <f t="shared" si="164"/>
        <v>0</v>
      </c>
      <c r="AG260" s="157">
        <f t="shared" si="164"/>
        <v>0</v>
      </c>
      <c r="AH260" s="157">
        <f t="shared" si="164"/>
        <v>0</v>
      </c>
      <c r="AI260" s="157">
        <f t="shared" si="164"/>
        <v>0</v>
      </c>
      <c r="AJ260" s="157">
        <f t="shared" si="164"/>
        <v>0</v>
      </c>
    </row>
    <row r="261" spans="1:36" ht="16.5" x14ac:dyDescent="0.25">
      <c r="A261" s="157">
        <f t="shared" si="158"/>
        <v>6.0399999999999991</v>
      </c>
      <c r="B261" s="153">
        <f t="shared" si="153"/>
        <v>213</v>
      </c>
      <c r="C261" s="155" t="s">
        <v>519</v>
      </c>
      <c r="D261" s="156" t="s">
        <v>364</v>
      </c>
      <c r="E261" s="157">
        <f t="shared" si="159"/>
        <v>0</v>
      </c>
      <c r="F261" s="249"/>
      <c r="G261" s="157">
        <f t="shared" si="162"/>
        <v>0</v>
      </c>
      <c r="H261" s="157">
        <f t="shared" si="162"/>
        <v>0</v>
      </c>
      <c r="I261" s="157">
        <f t="shared" si="162"/>
        <v>0</v>
      </c>
      <c r="J261" s="157">
        <f t="shared" si="162"/>
        <v>0</v>
      </c>
      <c r="K261" s="157">
        <f t="shared" si="162"/>
        <v>0</v>
      </c>
      <c r="L261" s="157">
        <f t="shared" si="162"/>
        <v>0</v>
      </c>
      <c r="M261" s="157">
        <f t="shared" si="162"/>
        <v>0</v>
      </c>
      <c r="N261" s="157">
        <f t="shared" si="162"/>
        <v>0</v>
      </c>
      <c r="O261" s="157">
        <f t="shared" si="162"/>
        <v>0</v>
      </c>
      <c r="P261" s="157">
        <f t="shared" si="162"/>
        <v>0</v>
      </c>
      <c r="Q261" s="157">
        <f t="shared" si="163"/>
        <v>0</v>
      </c>
      <c r="R261" s="157">
        <f t="shared" si="163"/>
        <v>0</v>
      </c>
      <c r="S261" s="157">
        <f t="shared" si="163"/>
        <v>0</v>
      </c>
      <c r="T261" s="157">
        <f t="shared" si="163"/>
        <v>0</v>
      </c>
      <c r="U261" s="157">
        <f t="shared" si="163"/>
        <v>0</v>
      </c>
      <c r="V261" s="157">
        <f t="shared" si="163"/>
        <v>0</v>
      </c>
      <c r="W261" s="157">
        <f t="shared" si="163"/>
        <v>0</v>
      </c>
      <c r="X261" s="157">
        <f t="shared" si="163"/>
        <v>0</v>
      </c>
      <c r="Y261" s="157">
        <f t="shared" si="163"/>
        <v>0</v>
      </c>
      <c r="Z261" s="157">
        <f t="shared" si="163"/>
        <v>0</v>
      </c>
      <c r="AA261" s="157">
        <f t="shared" si="164"/>
        <v>0</v>
      </c>
      <c r="AB261" s="157">
        <f t="shared" si="164"/>
        <v>0</v>
      </c>
      <c r="AC261" s="157">
        <f t="shared" si="164"/>
        <v>0</v>
      </c>
      <c r="AD261" s="157">
        <f t="shared" si="164"/>
        <v>0</v>
      </c>
      <c r="AE261" s="157">
        <f t="shared" si="164"/>
        <v>0</v>
      </c>
      <c r="AF261" s="157">
        <f t="shared" si="164"/>
        <v>0</v>
      </c>
      <c r="AG261" s="157">
        <f t="shared" si="164"/>
        <v>0</v>
      </c>
      <c r="AH261" s="157">
        <f t="shared" si="164"/>
        <v>0</v>
      </c>
      <c r="AI261" s="157">
        <f t="shared" si="164"/>
        <v>0</v>
      </c>
      <c r="AJ261" s="157">
        <f t="shared" si="164"/>
        <v>0</v>
      </c>
    </row>
    <row r="262" spans="1:36" ht="16.5" x14ac:dyDescent="0.25">
      <c r="A262" s="157">
        <f t="shared" si="158"/>
        <v>6.0499999999999989</v>
      </c>
      <c r="B262" s="153">
        <f t="shared" si="153"/>
        <v>214</v>
      </c>
      <c r="C262" s="155" t="s">
        <v>520</v>
      </c>
      <c r="D262" s="156" t="s">
        <v>364</v>
      </c>
      <c r="E262" s="157">
        <f t="shared" si="159"/>
        <v>1</v>
      </c>
      <c r="F262" s="249"/>
      <c r="G262" s="157">
        <f t="shared" si="162"/>
        <v>0</v>
      </c>
      <c r="H262" s="157">
        <f t="shared" si="162"/>
        <v>1</v>
      </c>
      <c r="I262" s="157">
        <f t="shared" si="162"/>
        <v>0</v>
      </c>
      <c r="J262" s="157">
        <f t="shared" si="162"/>
        <v>0</v>
      </c>
      <c r="K262" s="157">
        <f t="shared" si="162"/>
        <v>0</v>
      </c>
      <c r="L262" s="157">
        <f t="shared" si="162"/>
        <v>0</v>
      </c>
      <c r="M262" s="157">
        <f t="shared" si="162"/>
        <v>0</v>
      </c>
      <c r="N262" s="157">
        <f t="shared" si="162"/>
        <v>0</v>
      </c>
      <c r="O262" s="157">
        <f t="shared" si="162"/>
        <v>0</v>
      </c>
      <c r="P262" s="157">
        <f t="shared" si="162"/>
        <v>0</v>
      </c>
      <c r="Q262" s="157">
        <f t="shared" si="163"/>
        <v>0</v>
      </c>
      <c r="R262" s="157">
        <f t="shared" si="163"/>
        <v>0</v>
      </c>
      <c r="S262" s="157">
        <f t="shared" si="163"/>
        <v>0</v>
      </c>
      <c r="T262" s="157">
        <f t="shared" si="163"/>
        <v>0</v>
      </c>
      <c r="U262" s="157">
        <f t="shared" si="163"/>
        <v>0</v>
      </c>
      <c r="V262" s="157">
        <f t="shared" si="163"/>
        <v>0</v>
      </c>
      <c r="W262" s="157">
        <f t="shared" si="163"/>
        <v>0</v>
      </c>
      <c r="X262" s="157">
        <f t="shared" si="163"/>
        <v>0</v>
      </c>
      <c r="Y262" s="157">
        <f t="shared" si="163"/>
        <v>0</v>
      </c>
      <c r="Z262" s="157">
        <f t="shared" si="163"/>
        <v>0</v>
      </c>
      <c r="AA262" s="157">
        <f t="shared" si="164"/>
        <v>0</v>
      </c>
      <c r="AB262" s="157">
        <f t="shared" si="164"/>
        <v>0</v>
      </c>
      <c r="AC262" s="157">
        <f t="shared" si="164"/>
        <v>0</v>
      </c>
      <c r="AD262" s="157">
        <f t="shared" si="164"/>
        <v>0</v>
      </c>
      <c r="AE262" s="157">
        <f t="shared" si="164"/>
        <v>0</v>
      </c>
      <c r="AF262" s="157">
        <f t="shared" si="164"/>
        <v>0</v>
      </c>
      <c r="AG262" s="157">
        <f t="shared" si="164"/>
        <v>0</v>
      </c>
      <c r="AH262" s="157">
        <f t="shared" si="164"/>
        <v>0</v>
      </c>
      <c r="AI262" s="157">
        <f t="shared" si="164"/>
        <v>0</v>
      </c>
      <c r="AJ262" s="157">
        <f t="shared" si="164"/>
        <v>0</v>
      </c>
    </row>
    <row r="263" spans="1:36" ht="16.5" x14ac:dyDescent="0.25">
      <c r="A263" s="157">
        <f t="shared" si="158"/>
        <v>6.0599999999999987</v>
      </c>
      <c r="B263" s="153">
        <f t="shared" si="153"/>
        <v>215</v>
      </c>
      <c r="C263" s="155" t="s">
        <v>521</v>
      </c>
      <c r="D263" s="156" t="s">
        <v>364</v>
      </c>
      <c r="E263" s="157">
        <f t="shared" si="159"/>
        <v>0</v>
      </c>
      <c r="F263" s="249"/>
      <c r="G263" s="157">
        <f t="shared" si="162"/>
        <v>0</v>
      </c>
      <c r="H263" s="157">
        <f t="shared" si="162"/>
        <v>0</v>
      </c>
      <c r="I263" s="157">
        <f t="shared" si="162"/>
        <v>0</v>
      </c>
      <c r="J263" s="157">
        <f t="shared" si="162"/>
        <v>0</v>
      </c>
      <c r="K263" s="157">
        <f t="shared" si="162"/>
        <v>0</v>
      </c>
      <c r="L263" s="157">
        <f t="shared" si="162"/>
        <v>0</v>
      </c>
      <c r="M263" s="157">
        <f t="shared" si="162"/>
        <v>0</v>
      </c>
      <c r="N263" s="157">
        <f t="shared" si="162"/>
        <v>0</v>
      </c>
      <c r="O263" s="157">
        <f t="shared" si="162"/>
        <v>0</v>
      </c>
      <c r="P263" s="157">
        <f t="shared" si="162"/>
        <v>0</v>
      </c>
      <c r="Q263" s="157">
        <f t="shared" si="163"/>
        <v>0</v>
      </c>
      <c r="R263" s="157">
        <f t="shared" si="163"/>
        <v>0</v>
      </c>
      <c r="S263" s="157">
        <f t="shared" si="163"/>
        <v>0</v>
      </c>
      <c r="T263" s="157">
        <f t="shared" si="163"/>
        <v>0</v>
      </c>
      <c r="U263" s="157">
        <f t="shared" si="163"/>
        <v>0</v>
      </c>
      <c r="V263" s="157">
        <f t="shared" si="163"/>
        <v>0</v>
      </c>
      <c r="W263" s="157">
        <f t="shared" si="163"/>
        <v>0</v>
      </c>
      <c r="X263" s="157">
        <f t="shared" si="163"/>
        <v>0</v>
      </c>
      <c r="Y263" s="157">
        <f t="shared" si="163"/>
        <v>0</v>
      </c>
      <c r="Z263" s="157">
        <f t="shared" si="163"/>
        <v>0</v>
      </c>
      <c r="AA263" s="157">
        <f t="shared" si="164"/>
        <v>0</v>
      </c>
      <c r="AB263" s="157">
        <f t="shared" si="164"/>
        <v>0</v>
      </c>
      <c r="AC263" s="157">
        <f t="shared" si="164"/>
        <v>0</v>
      </c>
      <c r="AD263" s="157">
        <f t="shared" si="164"/>
        <v>0</v>
      </c>
      <c r="AE263" s="157">
        <f t="shared" si="164"/>
        <v>0</v>
      </c>
      <c r="AF263" s="157">
        <f t="shared" si="164"/>
        <v>0</v>
      </c>
      <c r="AG263" s="157">
        <f t="shared" si="164"/>
        <v>0</v>
      </c>
      <c r="AH263" s="157">
        <f t="shared" si="164"/>
        <v>0</v>
      </c>
      <c r="AI263" s="157">
        <f t="shared" si="164"/>
        <v>0</v>
      </c>
      <c r="AJ263" s="157">
        <f t="shared" si="164"/>
        <v>0</v>
      </c>
    </row>
    <row r="264" spans="1:36" ht="16.5" x14ac:dyDescent="0.25">
      <c r="A264" s="157">
        <f t="shared" si="158"/>
        <v>6.0699999999999985</v>
      </c>
      <c r="B264" s="153">
        <f t="shared" si="153"/>
        <v>216</v>
      </c>
      <c r="C264" s="155" t="s">
        <v>522</v>
      </c>
      <c r="D264" s="156" t="s">
        <v>553</v>
      </c>
      <c r="E264" s="157">
        <f t="shared" si="159"/>
        <v>4.8250000000000002</v>
      </c>
      <c r="F264" s="249"/>
      <c r="G264" s="157">
        <f t="shared" ref="G264:AJ264" si="165">+VLOOKUP(G$19,Vol_PAT,5,0)</f>
        <v>0</v>
      </c>
      <c r="H264" s="157">
        <f t="shared" si="165"/>
        <v>4.8250000000000002</v>
      </c>
      <c r="I264" s="157">
        <f t="shared" si="165"/>
        <v>0</v>
      </c>
      <c r="J264" s="157">
        <f t="shared" si="165"/>
        <v>0</v>
      </c>
      <c r="K264" s="157">
        <f t="shared" si="165"/>
        <v>0</v>
      </c>
      <c r="L264" s="157">
        <f t="shared" si="165"/>
        <v>0</v>
      </c>
      <c r="M264" s="157">
        <f t="shared" si="165"/>
        <v>0</v>
      </c>
      <c r="N264" s="157">
        <f t="shared" si="165"/>
        <v>0</v>
      </c>
      <c r="O264" s="157">
        <f t="shared" si="165"/>
        <v>0</v>
      </c>
      <c r="P264" s="157">
        <f t="shared" si="165"/>
        <v>0</v>
      </c>
      <c r="Q264" s="157">
        <f t="shared" si="165"/>
        <v>0</v>
      </c>
      <c r="R264" s="157">
        <f t="shared" si="165"/>
        <v>0</v>
      </c>
      <c r="S264" s="157">
        <f t="shared" si="165"/>
        <v>0</v>
      </c>
      <c r="T264" s="157">
        <f t="shared" si="165"/>
        <v>0</v>
      </c>
      <c r="U264" s="157">
        <f t="shared" si="165"/>
        <v>0</v>
      </c>
      <c r="V264" s="157">
        <f t="shared" si="165"/>
        <v>0</v>
      </c>
      <c r="W264" s="157">
        <f t="shared" si="165"/>
        <v>0</v>
      </c>
      <c r="X264" s="157">
        <f t="shared" si="165"/>
        <v>0</v>
      </c>
      <c r="Y264" s="157">
        <f t="shared" si="165"/>
        <v>0</v>
      </c>
      <c r="Z264" s="157">
        <f t="shared" si="165"/>
        <v>0</v>
      </c>
      <c r="AA264" s="157">
        <f t="shared" si="165"/>
        <v>0</v>
      </c>
      <c r="AB264" s="157">
        <f t="shared" si="165"/>
        <v>0</v>
      </c>
      <c r="AC264" s="157">
        <f t="shared" si="165"/>
        <v>0</v>
      </c>
      <c r="AD264" s="157">
        <f t="shared" si="165"/>
        <v>0</v>
      </c>
      <c r="AE264" s="157">
        <f t="shared" si="165"/>
        <v>0</v>
      </c>
      <c r="AF264" s="157">
        <f t="shared" si="165"/>
        <v>0</v>
      </c>
      <c r="AG264" s="157">
        <f t="shared" si="165"/>
        <v>0</v>
      </c>
      <c r="AH264" s="157">
        <f t="shared" si="165"/>
        <v>0</v>
      </c>
      <c r="AI264" s="157">
        <f t="shared" si="165"/>
        <v>0</v>
      </c>
      <c r="AJ264" s="157">
        <f t="shared" si="165"/>
        <v>0</v>
      </c>
    </row>
    <row r="265" spans="1:36" ht="16.5" x14ac:dyDescent="0.25">
      <c r="A265" s="157"/>
      <c r="B265" s="153">
        <f t="shared" si="153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153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166">+A266+0.01</f>
        <v>7.01</v>
      </c>
      <c r="B267" s="153">
        <f t="shared" si="153"/>
        <v>219</v>
      </c>
      <c r="C267" s="155" t="s">
        <v>524</v>
      </c>
      <c r="D267" s="156" t="s">
        <v>452</v>
      </c>
      <c r="E267" s="157">
        <f>+ROUNDUP(SUM(G267:AJ267),0)</f>
        <v>1</v>
      </c>
      <c r="F267" s="249"/>
      <c r="G267" s="157">
        <f>+IF(G$2&lt;&gt;0,1/COUNTA(G$2:M$2),0)</f>
        <v>0.14285714285714285</v>
      </c>
      <c r="H267" s="157">
        <f t="shared" ref="H267:W268" si="167">+IF(H$2&lt;&gt;0,1/COUNTA(H$2:N$2),0)</f>
        <v>0.14285714285714285</v>
      </c>
      <c r="I267" s="157">
        <f t="shared" si="167"/>
        <v>0</v>
      </c>
      <c r="J267" s="157">
        <f t="shared" si="167"/>
        <v>0</v>
      </c>
      <c r="K267" s="157">
        <f t="shared" si="167"/>
        <v>0</v>
      </c>
      <c r="L267" s="157">
        <f t="shared" si="167"/>
        <v>0</v>
      </c>
      <c r="M267" s="157">
        <f t="shared" si="167"/>
        <v>0</v>
      </c>
      <c r="N267" s="157">
        <f t="shared" si="167"/>
        <v>0</v>
      </c>
      <c r="O267" s="157">
        <f t="shared" si="167"/>
        <v>0</v>
      </c>
      <c r="P267" s="157">
        <f t="shared" si="167"/>
        <v>0</v>
      </c>
      <c r="Q267" s="157">
        <f t="shared" si="167"/>
        <v>0</v>
      </c>
      <c r="R267" s="157">
        <f t="shared" si="167"/>
        <v>0</v>
      </c>
      <c r="S267" s="157">
        <f t="shared" si="167"/>
        <v>0</v>
      </c>
      <c r="T267" s="157">
        <f t="shared" si="167"/>
        <v>0</v>
      </c>
      <c r="U267" s="157">
        <f t="shared" si="167"/>
        <v>0</v>
      </c>
      <c r="V267" s="157">
        <f t="shared" si="167"/>
        <v>0</v>
      </c>
      <c r="W267" s="157">
        <f t="shared" si="167"/>
        <v>0</v>
      </c>
      <c r="X267" s="157">
        <f t="shared" ref="X267:AJ268" si="168">+IF(X$2&lt;&gt;0,1/COUNTA(X$2:AD$2),0)</f>
        <v>0</v>
      </c>
      <c r="Y267" s="157">
        <f t="shared" si="168"/>
        <v>0</v>
      </c>
      <c r="Z267" s="157">
        <f t="shared" si="168"/>
        <v>0</v>
      </c>
      <c r="AA267" s="157">
        <f t="shared" si="168"/>
        <v>0</v>
      </c>
      <c r="AB267" s="157">
        <f t="shared" si="168"/>
        <v>0</v>
      </c>
      <c r="AC267" s="157">
        <f t="shared" si="168"/>
        <v>0</v>
      </c>
      <c r="AD267" s="157">
        <f t="shared" si="168"/>
        <v>0</v>
      </c>
      <c r="AE267" s="157">
        <f t="shared" si="168"/>
        <v>0</v>
      </c>
      <c r="AF267" s="157">
        <f t="shared" si="168"/>
        <v>0</v>
      </c>
      <c r="AG267" s="157">
        <f t="shared" si="168"/>
        <v>0</v>
      </c>
      <c r="AH267" s="157">
        <f t="shared" si="168"/>
        <v>0</v>
      </c>
      <c r="AI267" s="157">
        <f t="shared" si="168"/>
        <v>0</v>
      </c>
      <c r="AJ267" s="157">
        <f t="shared" si="168"/>
        <v>0</v>
      </c>
    </row>
    <row r="268" spans="1:36" ht="16.5" x14ac:dyDescent="0.25">
      <c r="A268" s="157">
        <f t="shared" si="166"/>
        <v>7.02</v>
      </c>
      <c r="B268" s="153">
        <f t="shared" si="153"/>
        <v>220</v>
      </c>
      <c r="C268" s="155" t="s">
        <v>525</v>
      </c>
      <c r="D268" s="156" t="s">
        <v>452</v>
      </c>
      <c r="E268" s="157">
        <f>+ROUNDUP(SUM(G268:AJ268),0)</f>
        <v>1</v>
      </c>
      <c r="F268" s="249"/>
      <c r="G268" s="157">
        <f>+IF(G$2&lt;&gt;0,1/COUNTA(G$2:M$2),0)</f>
        <v>0.14285714285714285</v>
      </c>
      <c r="H268" s="157">
        <f t="shared" si="167"/>
        <v>0.14285714285714285</v>
      </c>
      <c r="I268" s="157">
        <f t="shared" si="167"/>
        <v>0</v>
      </c>
      <c r="J268" s="157">
        <f t="shared" si="167"/>
        <v>0</v>
      </c>
      <c r="K268" s="157">
        <f t="shared" si="167"/>
        <v>0</v>
      </c>
      <c r="L268" s="157">
        <f t="shared" si="167"/>
        <v>0</v>
      </c>
      <c r="M268" s="157">
        <f t="shared" si="167"/>
        <v>0</v>
      </c>
      <c r="N268" s="157">
        <f t="shared" si="167"/>
        <v>0</v>
      </c>
      <c r="O268" s="157">
        <f t="shared" si="167"/>
        <v>0</v>
      </c>
      <c r="P268" s="157">
        <f t="shared" si="167"/>
        <v>0</v>
      </c>
      <c r="Q268" s="157">
        <f t="shared" si="167"/>
        <v>0</v>
      </c>
      <c r="R268" s="157">
        <f t="shared" si="167"/>
        <v>0</v>
      </c>
      <c r="S268" s="157">
        <f t="shared" si="167"/>
        <v>0</v>
      </c>
      <c r="T268" s="157">
        <f t="shared" si="167"/>
        <v>0</v>
      </c>
      <c r="U268" s="157">
        <f t="shared" si="167"/>
        <v>0</v>
      </c>
      <c r="V268" s="157">
        <f t="shared" si="167"/>
        <v>0</v>
      </c>
      <c r="W268" s="157">
        <f t="shared" si="167"/>
        <v>0</v>
      </c>
      <c r="X268" s="157">
        <f t="shared" si="168"/>
        <v>0</v>
      </c>
      <c r="Y268" s="157">
        <f t="shared" si="168"/>
        <v>0</v>
      </c>
      <c r="Z268" s="157">
        <f t="shared" si="168"/>
        <v>0</v>
      </c>
      <c r="AA268" s="157">
        <f t="shared" si="168"/>
        <v>0</v>
      </c>
      <c r="AB268" s="157">
        <f t="shared" si="168"/>
        <v>0</v>
      </c>
      <c r="AC268" s="157">
        <f t="shared" si="168"/>
        <v>0</v>
      </c>
      <c r="AD268" s="157">
        <f t="shared" si="168"/>
        <v>0</v>
      </c>
      <c r="AE268" s="157">
        <f t="shared" si="168"/>
        <v>0</v>
      </c>
      <c r="AF268" s="157">
        <f t="shared" si="168"/>
        <v>0</v>
      </c>
      <c r="AG268" s="157">
        <f t="shared" si="168"/>
        <v>0</v>
      </c>
      <c r="AH268" s="157">
        <f t="shared" si="168"/>
        <v>0</v>
      </c>
      <c r="AI268" s="157">
        <f t="shared" si="168"/>
        <v>0</v>
      </c>
      <c r="AJ268" s="157">
        <f t="shared" si="168"/>
        <v>0</v>
      </c>
    </row>
    <row r="269" spans="1:36" ht="16.5" x14ac:dyDescent="0.25">
      <c r="A269" s="172"/>
      <c r="B269" s="173">
        <f t="shared" si="153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C22:E22"/>
    <mergeCell ref="C23:D24"/>
    <mergeCell ref="C25:E25"/>
    <mergeCell ref="C26:E26"/>
    <mergeCell ref="C27:E27"/>
    <mergeCell ref="C28:C29"/>
    <mergeCell ref="D28:E28"/>
    <mergeCell ref="D29:E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61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1463-3D65-4BDF-8F44-1C5886113BA6}">
  <sheetPr>
    <tabColor rgb="FF92D050"/>
  </sheetPr>
  <dimension ref="A1:AJ270"/>
  <sheetViews>
    <sheetView view="pageBreakPreview" topLeftCell="A139" zoomScale="80" zoomScaleNormal="80" zoomScaleSheetLayoutView="80" workbookViewId="0">
      <selection activeCell="G220" sqref="G220:AJ220"/>
    </sheetView>
  </sheetViews>
  <sheetFormatPr baseColWidth="10" defaultRowHeight="15" x14ac:dyDescent="0.25"/>
  <cols>
    <col min="2" max="2" width="5" customWidth="1"/>
    <col min="3" max="3" width="81.7109375" customWidth="1"/>
    <col min="6" max="6" width="14.7109375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AJ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si="0"/>
        <v>20</v>
      </c>
      <c r="AA1">
        <f t="shared" si="0"/>
        <v>21</v>
      </c>
      <c r="AB1">
        <f t="shared" si="0"/>
        <v>22</v>
      </c>
      <c r="AC1">
        <f t="shared" si="0"/>
        <v>23</v>
      </c>
      <c r="AD1">
        <f t="shared" si="0"/>
        <v>24</v>
      </c>
      <c r="AE1">
        <f t="shared" si="0"/>
        <v>25</v>
      </c>
      <c r="AF1">
        <f t="shared" si="0"/>
        <v>26</v>
      </c>
      <c r="AG1">
        <f t="shared" si="0"/>
        <v>27</v>
      </c>
      <c r="AH1">
        <f t="shared" si="0"/>
        <v>28</v>
      </c>
      <c r="AI1">
        <f t="shared" si="0"/>
        <v>29</v>
      </c>
      <c r="AJ1">
        <f t="shared" si="0"/>
        <v>30</v>
      </c>
    </row>
    <row r="2" spans="3:36" x14ac:dyDescent="0.25">
      <c r="C2" s="474" t="s">
        <v>4</v>
      </c>
      <c r="D2" s="475"/>
      <c r="E2" s="476"/>
      <c r="G2" s="254" t="str">
        <f t="array" ref="G2:AJ30">+TRANSPOSE(P_06!B13:AD42)</f>
        <v>0</v>
      </c>
      <c r="H2" s="255">
        <v>1</v>
      </c>
      <c r="I2" s="255">
        <v>0</v>
      </c>
      <c r="J2" s="255">
        <v>0</v>
      </c>
      <c r="K2" s="255">
        <v>0</v>
      </c>
      <c r="L2" s="255">
        <v>0</v>
      </c>
      <c r="M2" s="255">
        <v>0</v>
      </c>
      <c r="N2" s="255">
        <v>0</v>
      </c>
      <c r="O2" s="255">
        <v>0</v>
      </c>
      <c r="P2" s="255">
        <v>0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7" t="str">
        <v>-</v>
      </c>
      <c r="H3" s="258" t="str">
        <v>PS1-0</v>
      </c>
      <c r="I3" s="258" t="str">
        <v>-</v>
      </c>
      <c r="J3" s="258" t="str">
        <v>-</v>
      </c>
      <c r="K3" s="258" t="str">
        <v>-</v>
      </c>
      <c r="L3" s="258" t="str">
        <v>-</v>
      </c>
      <c r="M3" s="258" t="str">
        <v>-</v>
      </c>
      <c r="N3" s="258" t="str">
        <v>-</v>
      </c>
      <c r="O3" s="258" t="str">
        <v>-</v>
      </c>
      <c r="P3" s="258" t="str">
        <v>-</v>
      </c>
      <c r="Q3" s="258" t="str">
        <v>-</v>
      </c>
      <c r="R3" s="258" t="str">
        <v>-</v>
      </c>
      <c r="S3" s="258" t="str">
        <v>-</v>
      </c>
      <c r="T3" s="258" t="str">
        <v>-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7" t="str">
        <v>DS-0</v>
      </c>
      <c r="H4" s="258" t="str">
        <v>SMM-2P</v>
      </c>
      <c r="I4" s="258" t="str">
        <v>-</v>
      </c>
      <c r="J4" s="258" t="str">
        <v>-</v>
      </c>
      <c r="K4" s="258" t="str">
        <v>-</v>
      </c>
      <c r="L4" s="258" t="str">
        <v>-</v>
      </c>
      <c r="M4" s="258" t="str">
        <v>-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-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2A-K</v>
      </c>
      <c r="I5" s="258" t="str">
        <v>-</v>
      </c>
      <c r="J5" s="258" t="str">
        <v>-</v>
      </c>
      <c r="K5" s="258" t="str">
        <v>-</v>
      </c>
      <c r="L5" s="258" t="str">
        <v>-</v>
      </c>
      <c r="M5" s="258" t="str">
        <v>-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-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01</v>
      </c>
      <c r="I6" s="258" t="str">
        <v>-</v>
      </c>
      <c r="J6" s="258" t="str">
        <v>-</v>
      </c>
      <c r="K6" s="258" t="str">
        <v>-</v>
      </c>
      <c r="L6" s="258" t="str">
        <v>-</v>
      </c>
      <c r="M6" s="258" t="str">
        <v>-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-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5kVA-1ø-13,2kV</v>
      </c>
      <c r="I7" s="258" t="str">
        <v>-</v>
      </c>
      <c r="J7" s="258" t="str">
        <v>-</v>
      </c>
      <c r="K7" s="258" t="str">
        <v>-</v>
      </c>
      <c r="L7" s="258" t="str">
        <v>-</v>
      </c>
      <c r="M7" s="258" t="str">
        <v>-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-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>
        <v>5</v>
      </c>
      <c r="I8" s="258" t="str">
        <v>-</v>
      </c>
      <c r="J8" s="258" t="str">
        <v>-</v>
      </c>
      <c r="K8" s="258" t="str">
        <v>-</v>
      </c>
      <c r="L8" s="258" t="str">
        <v>-</v>
      </c>
      <c r="M8" s="258" t="str">
        <v>-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 t="str">
        <v>-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1</v>
      </c>
      <c r="I9" s="258">
        <v>0</v>
      </c>
      <c r="J9" s="258">
        <v>0</v>
      </c>
      <c r="K9" s="258">
        <v>0</v>
      </c>
      <c r="L9" s="258">
        <v>0</v>
      </c>
      <c r="M9" s="258">
        <v>0</v>
      </c>
      <c r="N9" s="258">
        <v>0</v>
      </c>
      <c r="O9" s="258">
        <v>0</v>
      </c>
      <c r="P9" s="258">
        <v>0</v>
      </c>
      <c r="Q9" s="258">
        <v>0</v>
      </c>
      <c r="R9" s="258">
        <v>0</v>
      </c>
      <c r="S9" s="258">
        <v>0</v>
      </c>
      <c r="T9" s="258">
        <v>0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PRFV</v>
      </c>
      <c r="I10" s="258" t="str">
        <v>-</v>
      </c>
      <c r="J10" s="258" t="str">
        <v>-</v>
      </c>
      <c r="K10" s="258" t="str">
        <v>-</v>
      </c>
      <c r="L10" s="258" t="str">
        <v>-</v>
      </c>
      <c r="M10" s="258" t="str">
        <v>-</v>
      </c>
      <c r="N10" s="258" t="str">
        <v>-</v>
      </c>
      <c r="O10" s="258" t="str">
        <v>-</v>
      </c>
      <c r="P10" s="258" t="str">
        <v>-</v>
      </c>
      <c r="Q10" s="258" t="str">
        <v>-</v>
      </c>
      <c r="R10" s="258" t="str">
        <v>-</v>
      </c>
      <c r="S10" s="258" t="str">
        <v>-</v>
      </c>
      <c r="T10" s="258" t="str">
        <v>-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12/300</v>
      </c>
      <c r="I11" s="258" t="str">
        <v>-</v>
      </c>
      <c r="J11" s="258" t="str">
        <v>-</v>
      </c>
      <c r="K11" s="258" t="str">
        <v>-</v>
      </c>
      <c r="L11" s="258" t="str">
        <v>-</v>
      </c>
      <c r="M11" s="258" t="str">
        <v>-</v>
      </c>
      <c r="N11" s="258" t="str">
        <v>-</v>
      </c>
      <c r="O11" s="258" t="str">
        <v>-</v>
      </c>
      <c r="P11" s="258" t="str">
        <v>-</v>
      </c>
      <c r="Q11" s="258" t="str">
        <v>-</v>
      </c>
      <c r="R11" s="258" t="str">
        <v>-</v>
      </c>
      <c r="S11" s="258" t="str">
        <v>-</v>
      </c>
      <c r="T11" s="258" t="str">
        <v>-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30.6</v>
      </c>
      <c r="I12" s="258" t="str">
        <v>-</v>
      </c>
      <c r="J12" s="258" t="str">
        <v>-</v>
      </c>
      <c r="K12" s="258" t="str">
        <v>-</v>
      </c>
      <c r="L12" s="258" t="str">
        <v>-</v>
      </c>
      <c r="M12" s="258" t="str">
        <v>-</v>
      </c>
      <c r="N12" s="258" t="str">
        <v>-</v>
      </c>
      <c r="O12" s="258" t="str">
        <v>-</v>
      </c>
      <c r="P12" s="258" t="str">
        <v>-</v>
      </c>
      <c r="Q12" s="258" t="str">
        <v>-</v>
      </c>
      <c r="R12" s="258" t="str">
        <v>-</v>
      </c>
      <c r="S12" s="258" t="str">
        <v>-</v>
      </c>
      <c r="T12" s="258" t="str">
        <v>-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-</v>
      </c>
      <c r="J13" s="258" t="str">
        <v>-</v>
      </c>
      <c r="K13" s="258" t="str">
        <v>-</v>
      </c>
      <c r="L13" s="258" t="str">
        <v>-</v>
      </c>
      <c r="M13" s="258" t="str">
        <v>-</v>
      </c>
      <c r="N13" s="258" t="str">
        <v>-</v>
      </c>
      <c r="O13" s="258" t="str">
        <v>-</v>
      </c>
      <c r="P13" s="258" t="str">
        <v>-</v>
      </c>
      <c r="Q13" s="258" t="str">
        <v>-</v>
      </c>
      <c r="R13" s="258" t="str">
        <v>-</v>
      </c>
      <c r="S13" s="258" t="str">
        <v>-</v>
      </c>
      <c r="T13" s="258" t="str">
        <v>-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1</v>
      </c>
      <c r="H14" s="258">
        <v>1</v>
      </c>
      <c r="I14" s="258" t="str">
        <v>-</v>
      </c>
      <c r="J14" s="258" t="str">
        <v>-</v>
      </c>
      <c r="K14" s="258" t="str">
        <v>-</v>
      </c>
      <c r="L14" s="258" t="str">
        <v>-</v>
      </c>
      <c r="M14" s="258" t="str">
        <v>-</v>
      </c>
      <c r="N14" s="258" t="str">
        <v>-</v>
      </c>
      <c r="O14" s="258" t="str">
        <v>-</v>
      </c>
      <c r="P14" s="258" t="str">
        <v>-</v>
      </c>
      <c r="Q14" s="258" t="str">
        <v>-</v>
      </c>
      <c r="R14" s="258" t="str">
        <v>-</v>
      </c>
      <c r="S14" s="258" t="str">
        <v>-</v>
      </c>
      <c r="T14" s="258" t="str">
        <v>-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0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PAT-3</v>
      </c>
      <c r="I19" s="258" t="str">
        <v>-</v>
      </c>
      <c r="J19" s="258" t="str">
        <v>-</v>
      </c>
      <c r="K19" s="258" t="str">
        <v>-</v>
      </c>
      <c r="L19" s="258" t="str">
        <v>-</v>
      </c>
      <c r="M19" s="258" t="str">
        <v>-</v>
      </c>
      <c r="N19" s="258" t="str">
        <v>-</v>
      </c>
      <c r="O19" s="258" t="str">
        <v>-</v>
      </c>
      <c r="P19" s="258" t="str">
        <v>-</v>
      </c>
      <c r="Q19" s="258" t="str">
        <v>-</v>
      </c>
      <c r="R19" s="258" t="str">
        <v>-</v>
      </c>
      <c r="S19" s="258" t="str">
        <v>-</v>
      </c>
      <c r="T19" s="258" t="str">
        <v>-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CI-C</v>
      </c>
      <c r="I20" s="258" t="str">
        <v>-</v>
      </c>
      <c r="J20" s="258" t="str">
        <v>-</v>
      </c>
      <c r="K20" s="258" t="str">
        <v>-</v>
      </c>
      <c r="L20" s="258" t="str">
        <v>-</v>
      </c>
      <c r="M20" s="258" t="str">
        <v>-</v>
      </c>
      <c r="N20" s="258" t="str">
        <v>-</v>
      </c>
      <c r="O20" s="258" t="str">
        <v>-</v>
      </c>
      <c r="P20" s="258" t="str">
        <v>-</v>
      </c>
      <c r="Q20" s="258" t="str">
        <v>-</v>
      </c>
      <c r="R20" s="258" t="str">
        <v>-</v>
      </c>
      <c r="S20" s="258" t="str">
        <v>-</v>
      </c>
      <c r="T20" s="258" t="str">
        <v>-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NO</v>
      </c>
      <c r="H21" s="258" t="str">
        <v>NO</v>
      </c>
      <c r="I21" s="258" t="str">
        <v>-</v>
      </c>
      <c r="J21" s="258" t="str">
        <v>-</v>
      </c>
      <c r="K21" s="258" t="str">
        <v>-</v>
      </c>
      <c r="L21" s="258" t="str">
        <v>-</v>
      </c>
      <c r="M21" s="258" t="str">
        <v>-</v>
      </c>
      <c r="N21" s="258" t="str">
        <v>-</v>
      </c>
      <c r="O21" s="258" t="str">
        <v>-</v>
      </c>
      <c r="P21" s="258" t="str">
        <v>-</v>
      </c>
      <c r="Q21" s="258" t="str">
        <v>-</v>
      </c>
      <c r="R21" s="258" t="str">
        <v>-</v>
      </c>
      <c r="S21" s="258" t="str">
        <v>-</v>
      </c>
      <c r="T21" s="258" t="str">
        <v>-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 t="str">
        <v>-</v>
      </c>
      <c r="J22" s="258" t="str">
        <v>-</v>
      </c>
      <c r="K22" s="258" t="str">
        <v>-</v>
      </c>
      <c r="L22" s="258" t="str">
        <v>-</v>
      </c>
      <c r="M22" s="258" t="str">
        <v>-</v>
      </c>
      <c r="N22" s="258" t="str">
        <v>-</v>
      </c>
      <c r="O22" s="258" t="str">
        <v>-</v>
      </c>
      <c r="P22" s="258" t="str">
        <v>-</v>
      </c>
      <c r="Q22" s="258" t="str">
        <v>-</v>
      </c>
      <c r="R22" s="258" t="str">
        <v>-</v>
      </c>
      <c r="S22" s="258" t="str">
        <v>-</v>
      </c>
      <c r="T22" s="258" t="str">
        <v>-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827655.2368</v>
      </c>
      <c r="H23" s="258" t="str">
        <v>827664.3627</v>
      </c>
      <c r="I23" s="258" t="str">
        <v>-</v>
      </c>
      <c r="J23" s="258" t="str">
        <v>-</v>
      </c>
      <c r="K23" s="258" t="str">
        <v>-</v>
      </c>
      <c r="L23" s="258" t="str">
        <v>-</v>
      </c>
      <c r="M23" s="258" t="str">
        <v>-</v>
      </c>
      <c r="N23" s="258" t="str">
        <v>-</v>
      </c>
      <c r="O23" s="258" t="str">
        <v>-</v>
      </c>
      <c r="P23" s="258" t="str">
        <v>-</v>
      </c>
      <c r="Q23" s="258" t="str">
        <v>-</v>
      </c>
      <c r="R23" s="258" t="str">
        <v>-</v>
      </c>
      <c r="S23" s="258" t="str">
        <v>-</v>
      </c>
      <c r="T23" s="258" t="str">
        <v>-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9006937.0561</v>
      </c>
      <c r="H24" s="258" t="str">
        <v>9006966.2543</v>
      </c>
      <c r="I24" s="258" t="str">
        <v>-</v>
      </c>
      <c r="J24" s="258" t="str">
        <v>-</v>
      </c>
      <c r="K24" s="258" t="str">
        <v>-</v>
      </c>
      <c r="L24" s="258" t="str">
        <v>-</v>
      </c>
      <c r="M24" s="258" t="str">
        <v>-</v>
      </c>
      <c r="N24" s="258" t="str">
        <v>-</v>
      </c>
      <c r="O24" s="258" t="str">
        <v>-</v>
      </c>
      <c r="P24" s="258" t="str">
        <v>-</v>
      </c>
      <c r="Q24" s="258" t="str">
        <v>-</v>
      </c>
      <c r="R24" s="258" t="str">
        <v>-</v>
      </c>
      <c r="S24" s="258" t="str">
        <v>-</v>
      </c>
      <c r="T24" s="258" t="str">
        <v>-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0</v>
      </c>
      <c r="J25" s="258">
        <v>0</v>
      </c>
      <c r="K25" s="258">
        <v>0</v>
      </c>
      <c r="L25" s="258">
        <v>0</v>
      </c>
      <c r="M25" s="258">
        <v>0</v>
      </c>
      <c r="N25" s="258">
        <v>0</v>
      </c>
      <c r="O25" s="258">
        <v>0</v>
      </c>
      <c r="P25" s="258">
        <v>0</v>
      </c>
      <c r="Q25" s="258">
        <v>0</v>
      </c>
      <c r="R25" s="258">
        <v>0</v>
      </c>
      <c r="S25" s="258">
        <v>0</v>
      </c>
      <c r="T25" s="258">
        <v>0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13,2kV</v>
      </c>
      <c r="I26" s="258" t="str">
        <v>-</v>
      </c>
      <c r="J26" s="258" t="str">
        <v>-</v>
      </c>
      <c r="K26" s="258" t="str">
        <v>-</v>
      </c>
      <c r="L26" s="258" t="str">
        <v>-</v>
      </c>
      <c r="M26" s="258" t="str">
        <v>-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-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-</v>
      </c>
      <c r="J27" s="258" t="str">
        <v>-</v>
      </c>
      <c r="K27" s="258" t="str">
        <v>-</v>
      </c>
      <c r="L27" s="258" t="str">
        <v>-</v>
      </c>
      <c r="M27" s="258" t="str">
        <v>-</v>
      </c>
      <c r="N27" s="258" t="str">
        <v>-</v>
      </c>
      <c r="O27" s="258" t="str">
        <v>-</v>
      </c>
      <c r="P27" s="258" t="str">
        <v>-</v>
      </c>
      <c r="Q27" s="258" t="str">
        <v>-</v>
      </c>
      <c r="R27" s="258" t="str">
        <v>-</v>
      </c>
      <c r="S27" s="258" t="str">
        <v>-</v>
      </c>
      <c r="T27" s="258" t="str">
        <v>-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0</v>
      </c>
      <c r="J28" s="258">
        <v>0</v>
      </c>
      <c r="K28" s="258">
        <v>0</v>
      </c>
      <c r="L28" s="258">
        <v>0</v>
      </c>
      <c r="M28" s="258">
        <v>0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9" t="s">
        <v>120</v>
      </c>
      <c r="D31" s="482" t="s">
        <v>152</v>
      </c>
      <c r="E31" s="483"/>
      <c r="G31" s="254" cm="1">
        <f t="array" ref="G31:AJ34">+TRANSPOSE(P_06!AE13:AH42)</f>
        <v>0</v>
      </c>
      <c r="H31" s="255">
        <v>0</v>
      </c>
      <c r="I31" s="255">
        <v>0</v>
      </c>
      <c r="J31" s="255">
        <v>0</v>
      </c>
      <c r="K31" s="255">
        <v>0</v>
      </c>
      <c r="L31" s="255">
        <v>0</v>
      </c>
      <c r="M31" s="255">
        <v>0</v>
      </c>
      <c r="N31" s="255">
        <v>0</v>
      </c>
      <c r="O31" s="255">
        <v>0</v>
      </c>
      <c r="P31" s="255">
        <v>0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90"/>
      <c r="D32" s="484" t="s">
        <v>153</v>
      </c>
      <c r="E32" s="485"/>
      <c r="G32" s="257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9" t="s">
        <v>649</v>
      </c>
      <c r="D33" s="463" t="s">
        <v>152</v>
      </c>
      <c r="E33" s="486"/>
      <c r="G33" s="257">
        <v>0</v>
      </c>
      <c r="H33" s="258">
        <v>1</v>
      </c>
      <c r="I33" s="258">
        <v>0</v>
      </c>
      <c r="J33" s="258">
        <v>0</v>
      </c>
      <c r="K33" s="258">
        <v>0</v>
      </c>
      <c r="L33" s="258">
        <v>0</v>
      </c>
      <c r="M33" s="258">
        <v>0</v>
      </c>
      <c r="N33" s="258">
        <v>0</v>
      </c>
      <c r="O33" s="258">
        <v>0</v>
      </c>
      <c r="P33" s="258">
        <v>0</v>
      </c>
      <c r="Q33" s="258">
        <v>0</v>
      </c>
      <c r="R33" s="258">
        <v>0</v>
      </c>
      <c r="S33" s="258">
        <v>0</v>
      </c>
      <c r="T33" s="258">
        <v>0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90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 t="str">
        <f>+G2</f>
        <v>0</v>
      </c>
      <c r="H43" s="306">
        <f t="shared" ref="H43:AJ43" si="1">+H2</f>
        <v>1</v>
      </c>
      <c r="I43" s="306">
        <f t="shared" si="1"/>
        <v>0</v>
      </c>
      <c r="J43" s="306">
        <f t="shared" si="1"/>
        <v>0</v>
      </c>
      <c r="K43" s="306">
        <f t="shared" si="1"/>
        <v>0</v>
      </c>
      <c r="L43" s="306">
        <f t="shared" si="1"/>
        <v>0</v>
      </c>
      <c r="M43" s="306">
        <f t="shared" si="1"/>
        <v>0</v>
      </c>
      <c r="N43" s="306">
        <f t="shared" si="1"/>
        <v>0</v>
      </c>
      <c r="O43" s="306">
        <f t="shared" si="1"/>
        <v>0</v>
      </c>
      <c r="P43" s="306">
        <f t="shared" si="1"/>
        <v>0</v>
      </c>
      <c r="Q43" s="306">
        <f t="shared" si="1"/>
        <v>0</v>
      </c>
      <c r="R43" s="306">
        <f t="shared" si="1"/>
        <v>0</v>
      </c>
      <c r="S43" s="306">
        <f t="shared" si="1"/>
        <v>0</v>
      </c>
      <c r="T43" s="306">
        <f t="shared" si="1"/>
        <v>0</v>
      </c>
      <c r="U43" s="306">
        <f t="shared" si="1"/>
        <v>0</v>
      </c>
      <c r="V43" s="306">
        <f t="shared" si="1"/>
        <v>0</v>
      </c>
      <c r="W43" s="306">
        <f t="shared" si="1"/>
        <v>0</v>
      </c>
      <c r="X43" s="306">
        <f t="shared" si="1"/>
        <v>0</v>
      </c>
      <c r="Y43" s="306">
        <f t="shared" si="1"/>
        <v>0</v>
      </c>
      <c r="Z43" s="306">
        <f t="shared" si="1"/>
        <v>0</v>
      </c>
      <c r="AA43" s="306">
        <f t="shared" si="1"/>
        <v>0</v>
      </c>
      <c r="AB43" s="306">
        <f t="shared" si="1"/>
        <v>0</v>
      </c>
      <c r="AC43" s="306">
        <f t="shared" si="1"/>
        <v>0</v>
      </c>
      <c r="AD43" s="306">
        <f t="shared" si="1"/>
        <v>0</v>
      </c>
      <c r="AE43" s="306">
        <f t="shared" si="1"/>
        <v>0</v>
      </c>
      <c r="AF43" s="306">
        <f t="shared" si="1"/>
        <v>0</v>
      </c>
      <c r="AG43" s="306">
        <f t="shared" si="1"/>
        <v>0</v>
      </c>
      <c r="AH43" s="306">
        <f t="shared" si="1"/>
        <v>0</v>
      </c>
      <c r="AI43" s="306">
        <f t="shared" si="1"/>
        <v>0</v>
      </c>
      <c r="AJ43" s="307">
        <f t="shared" si="1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2">+H10</f>
        <v>PRFV</v>
      </c>
      <c r="I44" s="309" t="str">
        <f t="shared" si="2"/>
        <v>-</v>
      </c>
      <c r="J44" s="309" t="str">
        <f t="shared" si="2"/>
        <v>-</v>
      </c>
      <c r="K44" s="309" t="str">
        <f t="shared" si="2"/>
        <v>-</v>
      </c>
      <c r="L44" s="309" t="str">
        <f t="shared" si="2"/>
        <v>-</v>
      </c>
      <c r="M44" s="309" t="str">
        <f t="shared" si="2"/>
        <v>-</v>
      </c>
      <c r="N44" s="309" t="str">
        <f t="shared" si="2"/>
        <v>-</v>
      </c>
      <c r="O44" s="309" t="str">
        <f t="shared" si="2"/>
        <v>-</v>
      </c>
      <c r="P44" s="309" t="str">
        <f t="shared" si="2"/>
        <v>-</v>
      </c>
      <c r="Q44" s="309" t="str">
        <f t="shared" si="2"/>
        <v>-</v>
      </c>
      <c r="R44" s="309" t="str">
        <f t="shared" si="2"/>
        <v>-</v>
      </c>
      <c r="S44" s="309" t="str">
        <f t="shared" si="2"/>
        <v>-</v>
      </c>
      <c r="T44" s="309" t="str">
        <f t="shared" si="2"/>
        <v>-</v>
      </c>
      <c r="U44" s="309" t="str">
        <f t="shared" si="2"/>
        <v>-</v>
      </c>
      <c r="V44" s="309" t="str">
        <f t="shared" si="2"/>
        <v>-</v>
      </c>
      <c r="W44" s="309" t="str">
        <f t="shared" si="2"/>
        <v>-</v>
      </c>
      <c r="X44" s="309" t="str">
        <f t="shared" si="2"/>
        <v>-</v>
      </c>
      <c r="Y44" s="309" t="str">
        <f t="shared" si="2"/>
        <v>-</v>
      </c>
      <c r="Z44" s="309" t="str">
        <f t="shared" si="2"/>
        <v>-</v>
      </c>
      <c r="AA44" s="309" t="str">
        <f t="shared" si="2"/>
        <v>-</v>
      </c>
      <c r="AB44" s="309" t="str">
        <f t="shared" si="2"/>
        <v>-</v>
      </c>
      <c r="AC44" s="309" t="str">
        <f t="shared" si="2"/>
        <v>-</v>
      </c>
      <c r="AD44" s="309" t="str">
        <f t="shared" si="2"/>
        <v>-</v>
      </c>
      <c r="AE44" s="309" t="str">
        <f t="shared" si="2"/>
        <v>-</v>
      </c>
      <c r="AF44" s="309" t="str">
        <f t="shared" si="2"/>
        <v>-</v>
      </c>
      <c r="AG44" s="309" t="str">
        <f t="shared" si="2"/>
        <v>-</v>
      </c>
      <c r="AH44" s="309" t="str">
        <f t="shared" si="2"/>
        <v>-</v>
      </c>
      <c r="AI44" s="309" t="str">
        <f t="shared" si="2"/>
        <v>-</v>
      </c>
      <c r="AJ44" s="310" t="str">
        <f t="shared" si="2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 t="str">
        <f>+G3</f>
        <v>-</v>
      </c>
      <c r="H45" s="309" t="str">
        <f t="shared" ref="H45:AJ46" si="3">+H3</f>
        <v>PS1-0</v>
      </c>
      <c r="I45" s="309" t="str">
        <f t="shared" si="3"/>
        <v>-</v>
      </c>
      <c r="J45" s="309" t="str">
        <f t="shared" si="3"/>
        <v>-</v>
      </c>
      <c r="K45" s="309" t="str">
        <f t="shared" si="3"/>
        <v>-</v>
      </c>
      <c r="L45" s="309" t="str">
        <f t="shared" si="3"/>
        <v>-</v>
      </c>
      <c r="M45" s="309" t="str">
        <f t="shared" si="3"/>
        <v>-</v>
      </c>
      <c r="N45" s="309" t="str">
        <f t="shared" si="3"/>
        <v>-</v>
      </c>
      <c r="O45" s="309" t="str">
        <f t="shared" si="3"/>
        <v>-</v>
      </c>
      <c r="P45" s="309" t="str">
        <f t="shared" si="3"/>
        <v>-</v>
      </c>
      <c r="Q45" s="309" t="str">
        <f t="shared" si="3"/>
        <v>-</v>
      </c>
      <c r="R45" s="309" t="str">
        <f t="shared" si="3"/>
        <v>-</v>
      </c>
      <c r="S45" s="309" t="str">
        <f t="shared" si="3"/>
        <v>-</v>
      </c>
      <c r="T45" s="309" t="str">
        <f t="shared" si="3"/>
        <v>-</v>
      </c>
      <c r="U45" s="309" t="str">
        <f t="shared" si="3"/>
        <v>-</v>
      </c>
      <c r="V45" s="309" t="str">
        <f t="shared" si="3"/>
        <v>-</v>
      </c>
      <c r="W45" s="309" t="str">
        <f t="shared" si="3"/>
        <v>-</v>
      </c>
      <c r="X45" s="309" t="str">
        <f t="shared" si="3"/>
        <v>-</v>
      </c>
      <c r="Y45" s="309" t="str">
        <f t="shared" si="3"/>
        <v>-</v>
      </c>
      <c r="Z45" s="309" t="str">
        <f t="shared" si="3"/>
        <v>-</v>
      </c>
      <c r="AA45" s="309" t="str">
        <f t="shared" si="3"/>
        <v>-</v>
      </c>
      <c r="AB45" s="309" t="str">
        <f t="shared" si="3"/>
        <v>-</v>
      </c>
      <c r="AC45" s="309" t="str">
        <f t="shared" si="3"/>
        <v>-</v>
      </c>
      <c r="AD45" s="309" t="str">
        <f t="shared" si="3"/>
        <v>-</v>
      </c>
      <c r="AE45" s="309" t="str">
        <f t="shared" si="3"/>
        <v>-</v>
      </c>
      <c r="AF45" s="309" t="str">
        <f t="shared" si="3"/>
        <v>-</v>
      </c>
      <c r="AG45" s="309" t="str">
        <f t="shared" si="3"/>
        <v>-</v>
      </c>
      <c r="AH45" s="309" t="str">
        <f t="shared" si="3"/>
        <v>-</v>
      </c>
      <c r="AI45" s="309" t="str">
        <f t="shared" si="3"/>
        <v>-</v>
      </c>
      <c r="AJ45" s="310" t="str">
        <f t="shared" si="3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 t="str">
        <f>+G4</f>
        <v>DS-0</v>
      </c>
      <c r="H46" s="309" t="str">
        <f t="shared" si="3"/>
        <v>SMM-2P</v>
      </c>
      <c r="I46" s="309" t="str">
        <f t="shared" si="3"/>
        <v>-</v>
      </c>
      <c r="J46" s="309" t="str">
        <f t="shared" si="3"/>
        <v>-</v>
      </c>
      <c r="K46" s="309" t="str">
        <f t="shared" si="3"/>
        <v>-</v>
      </c>
      <c r="L46" s="309" t="str">
        <f t="shared" si="3"/>
        <v>-</v>
      </c>
      <c r="M46" s="309" t="str">
        <f t="shared" si="3"/>
        <v>-</v>
      </c>
      <c r="N46" s="309" t="str">
        <f t="shared" si="3"/>
        <v>-</v>
      </c>
      <c r="O46" s="309" t="str">
        <f t="shared" si="3"/>
        <v>-</v>
      </c>
      <c r="P46" s="309" t="str">
        <f t="shared" si="3"/>
        <v>-</v>
      </c>
      <c r="Q46" s="309" t="str">
        <f t="shared" si="3"/>
        <v>-</v>
      </c>
      <c r="R46" s="309" t="str">
        <f t="shared" si="3"/>
        <v>-</v>
      </c>
      <c r="S46" s="309" t="str">
        <f t="shared" si="3"/>
        <v>-</v>
      </c>
      <c r="T46" s="309" t="str">
        <f t="shared" si="3"/>
        <v>-</v>
      </c>
      <c r="U46" s="309" t="str">
        <f t="shared" si="3"/>
        <v>-</v>
      </c>
      <c r="V46" s="309" t="str">
        <f t="shared" si="3"/>
        <v>-</v>
      </c>
      <c r="W46" s="309" t="str">
        <f t="shared" si="3"/>
        <v>-</v>
      </c>
      <c r="X46" s="309" t="str">
        <f t="shared" si="3"/>
        <v>-</v>
      </c>
      <c r="Y46" s="309" t="str">
        <f t="shared" si="3"/>
        <v>-</v>
      </c>
      <c r="Z46" s="309" t="str">
        <f t="shared" si="3"/>
        <v>-</v>
      </c>
      <c r="AA46" s="309" t="str">
        <f t="shared" si="3"/>
        <v>-</v>
      </c>
      <c r="AB46" s="309" t="str">
        <f t="shared" si="3"/>
        <v>-</v>
      </c>
      <c r="AC46" s="309" t="str">
        <f t="shared" si="3"/>
        <v>-</v>
      </c>
      <c r="AD46" s="309" t="str">
        <f t="shared" si="3"/>
        <v>-</v>
      </c>
      <c r="AE46" s="309" t="str">
        <f t="shared" si="3"/>
        <v>-</v>
      </c>
      <c r="AF46" s="309" t="str">
        <f t="shared" si="3"/>
        <v>-</v>
      </c>
      <c r="AG46" s="309" t="str">
        <f t="shared" si="3"/>
        <v>-</v>
      </c>
      <c r="AH46" s="309" t="str">
        <f t="shared" si="3"/>
        <v>-</v>
      </c>
      <c r="AI46" s="309" t="str">
        <f t="shared" si="3"/>
        <v>-</v>
      </c>
      <c r="AJ46" s="310" t="str">
        <f t="shared" si="3"/>
        <v>-</v>
      </c>
    </row>
    <row r="47" spans="1:36" ht="17.25" thickBot="1" x14ac:dyDescent="0.3">
      <c r="A47" s="298">
        <f>+P_06!S3</f>
        <v>6</v>
      </c>
      <c r="B47" s="299"/>
      <c r="C47" s="300" t="str">
        <f>+VLOOKUP($A$47,LOCALIDAD,2,FALSE)</f>
        <v>CUTICALLA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4">+H6</f>
        <v>01</v>
      </c>
      <c r="I47" s="312" t="str">
        <f t="shared" si="4"/>
        <v>-</v>
      </c>
      <c r="J47" s="312" t="str">
        <f t="shared" si="4"/>
        <v>-</v>
      </c>
      <c r="K47" s="312" t="str">
        <f t="shared" si="4"/>
        <v>-</v>
      </c>
      <c r="L47" s="312" t="str">
        <f t="shared" si="4"/>
        <v>-</v>
      </c>
      <c r="M47" s="312" t="str">
        <f t="shared" si="4"/>
        <v>-</v>
      </c>
      <c r="N47" s="312" t="str">
        <f t="shared" si="4"/>
        <v>-</v>
      </c>
      <c r="O47" s="312" t="str">
        <f t="shared" si="4"/>
        <v>-</v>
      </c>
      <c r="P47" s="312" t="str">
        <f t="shared" si="4"/>
        <v>-</v>
      </c>
      <c r="Q47" s="312" t="str">
        <f t="shared" si="4"/>
        <v>-</v>
      </c>
      <c r="R47" s="312" t="str">
        <f t="shared" si="4"/>
        <v>-</v>
      </c>
      <c r="S47" s="312" t="str">
        <f t="shared" si="4"/>
        <v>-</v>
      </c>
      <c r="T47" s="312" t="str">
        <f t="shared" si="4"/>
        <v>-</v>
      </c>
      <c r="U47" s="312" t="str">
        <f t="shared" si="4"/>
        <v>-</v>
      </c>
      <c r="V47" s="312" t="str">
        <f t="shared" si="4"/>
        <v>-</v>
      </c>
      <c r="W47" s="312" t="str">
        <f t="shared" si="4"/>
        <v>-</v>
      </c>
      <c r="X47" s="312" t="str">
        <f t="shared" si="4"/>
        <v>-</v>
      </c>
      <c r="Y47" s="312" t="str">
        <f t="shared" si="4"/>
        <v>-</v>
      </c>
      <c r="Z47" s="312" t="str">
        <f t="shared" si="4"/>
        <v>-</v>
      </c>
      <c r="AA47" s="312" t="str">
        <f t="shared" si="4"/>
        <v>-</v>
      </c>
      <c r="AB47" s="312" t="str">
        <f t="shared" si="4"/>
        <v>-</v>
      </c>
      <c r="AC47" s="312" t="str">
        <f t="shared" si="4"/>
        <v>-</v>
      </c>
      <c r="AD47" s="312" t="str">
        <f t="shared" si="4"/>
        <v>-</v>
      </c>
      <c r="AE47" s="312" t="str">
        <f t="shared" si="4"/>
        <v>-</v>
      </c>
      <c r="AF47" s="312" t="str">
        <f t="shared" si="4"/>
        <v>-</v>
      </c>
      <c r="AG47" s="312" t="str">
        <f t="shared" si="4"/>
        <v>-</v>
      </c>
      <c r="AH47" s="312" t="str">
        <f t="shared" si="4"/>
        <v>-</v>
      </c>
      <c r="AI47" s="312" t="str">
        <f t="shared" si="4"/>
        <v>-</v>
      </c>
      <c r="AJ47" s="313" t="str">
        <f t="shared" si="4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5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5"/>
        <v>4</v>
      </c>
      <c r="C52" s="158" t="s">
        <v>363</v>
      </c>
      <c r="D52" s="156" t="s">
        <v>364</v>
      </c>
      <c r="E52" s="157">
        <f>+SUM(G52:AJ52)</f>
        <v>1</v>
      </c>
      <c r="F52" s="249"/>
      <c r="G52" s="157">
        <f t="shared" ref="G52:P55" si="6">+HLOOKUP(G$3,ARMADO_RP,$B52,0)+HLOOKUP(G$4,ARMADO_RP,$B52,0)</f>
        <v>0</v>
      </c>
      <c r="H52" s="157">
        <f t="shared" si="6"/>
        <v>1</v>
      </c>
      <c r="I52" s="157">
        <f t="shared" si="6"/>
        <v>0</v>
      </c>
      <c r="J52" s="157">
        <f t="shared" si="6"/>
        <v>0</v>
      </c>
      <c r="K52" s="157">
        <f t="shared" si="6"/>
        <v>0</v>
      </c>
      <c r="L52" s="157">
        <f t="shared" si="6"/>
        <v>0</v>
      </c>
      <c r="M52" s="157">
        <f t="shared" si="6"/>
        <v>0</v>
      </c>
      <c r="N52" s="157">
        <f t="shared" si="6"/>
        <v>0</v>
      </c>
      <c r="O52" s="157">
        <f t="shared" si="6"/>
        <v>0</v>
      </c>
      <c r="P52" s="157">
        <f t="shared" si="6"/>
        <v>0</v>
      </c>
      <c r="Q52" s="157">
        <f t="shared" ref="Q52:Z55" si="7">+HLOOKUP(Q$3,ARMADO_RP,$B52,0)+HLOOKUP(Q$4,ARMADO_RP,$B52,0)</f>
        <v>0</v>
      </c>
      <c r="R52" s="157">
        <f t="shared" si="7"/>
        <v>0</v>
      </c>
      <c r="S52" s="157">
        <f t="shared" si="7"/>
        <v>0</v>
      </c>
      <c r="T52" s="157">
        <f t="shared" si="7"/>
        <v>0</v>
      </c>
      <c r="U52" s="157">
        <f t="shared" si="7"/>
        <v>0</v>
      </c>
      <c r="V52" s="157">
        <f t="shared" si="7"/>
        <v>0</v>
      </c>
      <c r="W52" s="157">
        <f t="shared" si="7"/>
        <v>0</v>
      </c>
      <c r="X52" s="157">
        <f t="shared" si="7"/>
        <v>0</v>
      </c>
      <c r="Y52" s="157">
        <f t="shared" si="7"/>
        <v>0</v>
      </c>
      <c r="Z52" s="157">
        <f t="shared" si="7"/>
        <v>0</v>
      </c>
      <c r="AA52" s="157">
        <f t="shared" ref="AA52:AJ55" si="8">+HLOOKUP(AA$3,ARMADO_RP,$B52,0)+HLOOKUP(AA$4,ARMADO_RP,$B52,0)</f>
        <v>0</v>
      </c>
      <c r="AB52" s="157">
        <f t="shared" si="8"/>
        <v>0</v>
      </c>
      <c r="AC52" s="157">
        <f t="shared" si="8"/>
        <v>0</v>
      </c>
      <c r="AD52" s="157">
        <f t="shared" si="8"/>
        <v>0</v>
      </c>
      <c r="AE52" s="157">
        <f t="shared" si="8"/>
        <v>0</v>
      </c>
      <c r="AF52" s="157">
        <f t="shared" si="8"/>
        <v>0</v>
      </c>
      <c r="AG52" s="157">
        <f t="shared" si="8"/>
        <v>0</v>
      </c>
      <c r="AH52" s="157">
        <f t="shared" si="8"/>
        <v>0</v>
      </c>
      <c r="AI52" s="157">
        <f t="shared" si="8"/>
        <v>0</v>
      </c>
      <c r="AJ52" s="157">
        <f t="shared" si="8"/>
        <v>0</v>
      </c>
    </row>
    <row r="53" spans="1:36" ht="16.5" x14ac:dyDescent="0.25">
      <c r="A53" s="157">
        <f>+A52+0.01</f>
        <v>1.02</v>
      </c>
      <c r="B53" s="153">
        <f t="shared" si="5"/>
        <v>5</v>
      </c>
      <c r="C53" s="158" t="s">
        <v>365</v>
      </c>
      <c r="D53" s="156" t="s">
        <v>364</v>
      </c>
      <c r="E53" s="157">
        <f t="shared" ref="E53:E55" si="9">+SUM(G53:AJ53)</f>
        <v>0</v>
      </c>
      <c r="F53" s="249"/>
      <c r="G53" s="157">
        <f t="shared" si="6"/>
        <v>0</v>
      </c>
      <c r="H53" s="157">
        <f t="shared" si="6"/>
        <v>0</v>
      </c>
      <c r="I53" s="157">
        <f t="shared" si="6"/>
        <v>0</v>
      </c>
      <c r="J53" s="157">
        <f t="shared" si="6"/>
        <v>0</v>
      </c>
      <c r="K53" s="157">
        <f t="shared" si="6"/>
        <v>0</v>
      </c>
      <c r="L53" s="157">
        <f t="shared" si="6"/>
        <v>0</v>
      </c>
      <c r="M53" s="157">
        <f t="shared" si="6"/>
        <v>0</v>
      </c>
      <c r="N53" s="157">
        <f t="shared" si="6"/>
        <v>0</v>
      </c>
      <c r="O53" s="157">
        <f t="shared" si="6"/>
        <v>0</v>
      </c>
      <c r="P53" s="157">
        <f t="shared" si="6"/>
        <v>0</v>
      </c>
      <c r="Q53" s="157">
        <f t="shared" si="7"/>
        <v>0</v>
      </c>
      <c r="R53" s="157">
        <f t="shared" si="7"/>
        <v>0</v>
      </c>
      <c r="S53" s="157">
        <f t="shared" si="7"/>
        <v>0</v>
      </c>
      <c r="T53" s="157">
        <f t="shared" si="7"/>
        <v>0</v>
      </c>
      <c r="U53" s="157">
        <f t="shared" si="7"/>
        <v>0</v>
      </c>
      <c r="V53" s="157">
        <f t="shared" si="7"/>
        <v>0</v>
      </c>
      <c r="W53" s="157">
        <f t="shared" si="7"/>
        <v>0</v>
      </c>
      <c r="X53" s="157">
        <f t="shared" si="7"/>
        <v>0</v>
      </c>
      <c r="Y53" s="157">
        <f t="shared" si="7"/>
        <v>0</v>
      </c>
      <c r="Z53" s="157">
        <f t="shared" si="7"/>
        <v>0</v>
      </c>
      <c r="AA53" s="157">
        <f t="shared" si="8"/>
        <v>0</v>
      </c>
      <c r="AB53" s="157">
        <f t="shared" si="8"/>
        <v>0</v>
      </c>
      <c r="AC53" s="157">
        <f t="shared" si="8"/>
        <v>0</v>
      </c>
      <c r="AD53" s="157">
        <f t="shared" si="8"/>
        <v>0</v>
      </c>
      <c r="AE53" s="157">
        <f t="shared" si="8"/>
        <v>0</v>
      </c>
      <c r="AF53" s="157">
        <f t="shared" si="8"/>
        <v>0</v>
      </c>
      <c r="AG53" s="157">
        <f t="shared" si="8"/>
        <v>0</v>
      </c>
      <c r="AH53" s="157">
        <f t="shared" si="8"/>
        <v>0</v>
      </c>
      <c r="AI53" s="157">
        <f t="shared" si="8"/>
        <v>0</v>
      </c>
      <c r="AJ53" s="157">
        <f t="shared" si="8"/>
        <v>0</v>
      </c>
    </row>
    <row r="54" spans="1:36" s="188" customFormat="1" ht="16.5" x14ac:dyDescent="0.25">
      <c r="A54" s="160">
        <f t="shared" ref="A54:A55" si="10">+A53+0.01</f>
        <v>1.03</v>
      </c>
      <c r="B54" s="161">
        <f t="shared" si="5"/>
        <v>6</v>
      </c>
      <c r="C54" s="162" t="s">
        <v>532</v>
      </c>
      <c r="D54" s="164" t="s">
        <v>364</v>
      </c>
      <c r="E54" s="157">
        <f t="shared" si="9"/>
        <v>0</v>
      </c>
      <c r="F54" s="249"/>
      <c r="G54" s="157">
        <f t="shared" si="6"/>
        <v>0</v>
      </c>
      <c r="H54" s="157">
        <f t="shared" si="6"/>
        <v>0</v>
      </c>
      <c r="I54" s="157">
        <f t="shared" si="6"/>
        <v>0</v>
      </c>
      <c r="J54" s="157">
        <f t="shared" si="6"/>
        <v>0</v>
      </c>
      <c r="K54" s="157">
        <f t="shared" si="6"/>
        <v>0</v>
      </c>
      <c r="L54" s="157">
        <f t="shared" si="6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  <c r="P54" s="157">
        <f t="shared" si="6"/>
        <v>0</v>
      </c>
      <c r="Q54" s="157">
        <f t="shared" si="7"/>
        <v>0</v>
      </c>
      <c r="R54" s="157">
        <f t="shared" si="7"/>
        <v>0</v>
      </c>
      <c r="S54" s="157">
        <f t="shared" si="7"/>
        <v>0</v>
      </c>
      <c r="T54" s="157">
        <f t="shared" si="7"/>
        <v>0</v>
      </c>
      <c r="U54" s="157">
        <f t="shared" si="7"/>
        <v>0</v>
      </c>
      <c r="V54" s="157">
        <f t="shared" si="7"/>
        <v>0</v>
      </c>
      <c r="W54" s="157">
        <f t="shared" si="7"/>
        <v>0</v>
      </c>
      <c r="X54" s="157">
        <f t="shared" si="7"/>
        <v>0</v>
      </c>
      <c r="Y54" s="157">
        <f t="shared" si="7"/>
        <v>0</v>
      </c>
      <c r="Z54" s="157">
        <f t="shared" si="7"/>
        <v>0</v>
      </c>
      <c r="AA54" s="157">
        <f t="shared" si="8"/>
        <v>0</v>
      </c>
      <c r="AB54" s="157">
        <f t="shared" si="8"/>
        <v>0</v>
      </c>
      <c r="AC54" s="157">
        <f t="shared" si="8"/>
        <v>0</v>
      </c>
      <c r="AD54" s="157">
        <f t="shared" si="8"/>
        <v>0</v>
      </c>
      <c r="AE54" s="157">
        <f t="shared" si="8"/>
        <v>0</v>
      </c>
      <c r="AF54" s="157">
        <f t="shared" si="8"/>
        <v>0</v>
      </c>
      <c r="AG54" s="157">
        <f t="shared" si="8"/>
        <v>0</v>
      </c>
      <c r="AH54" s="157">
        <f t="shared" si="8"/>
        <v>0</v>
      </c>
      <c r="AI54" s="157">
        <f t="shared" si="8"/>
        <v>0</v>
      </c>
      <c r="AJ54" s="157">
        <f t="shared" si="8"/>
        <v>0</v>
      </c>
    </row>
    <row r="55" spans="1:36" s="188" customFormat="1" ht="16.5" x14ac:dyDescent="0.25">
      <c r="A55" s="160">
        <f t="shared" si="10"/>
        <v>1.04</v>
      </c>
      <c r="B55" s="161">
        <f t="shared" si="5"/>
        <v>7</v>
      </c>
      <c r="C55" s="162" t="s">
        <v>531</v>
      </c>
      <c r="D55" s="164" t="s">
        <v>364</v>
      </c>
      <c r="E55" s="157">
        <f t="shared" si="9"/>
        <v>0</v>
      </c>
      <c r="F55" s="249"/>
      <c r="G55" s="157">
        <f t="shared" si="6"/>
        <v>0</v>
      </c>
      <c r="H55" s="157">
        <f t="shared" si="6"/>
        <v>0</v>
      </c>
      <c r="I55" s="157">
        <f t="shared" si="6"/>
        <v>0</v>
      </c>
      <c r="J55" s="157">
        <f t="shared" si="6"/>
        <v>0</v>
      </c>
      <c r="K55" s="157">
        <f t="shared" si="6"/>
        <v>0</v>
      </c>
      <c r="L55" s="157">
        <f t="shared" si="6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  <c r="P55" s="157">
        <f t="shared" si="6"/>
        <v>0</v>
      </c>
      <c r="Q55" s="157">
        <f t="shared" si="7"/>
        <v>0</v>
      </c>
      <c r="R55" s="157">
        <f t="shared" si="7"/>
        <v>0</v>
      </c>
      <c r="S55" s="157">
        <f t="shared" si="7"/>
        <v>0</v>
      </c>
      <c r="T55" s="157">
        <f t="shared" si="7"/>
        <v>0</v>
      </c>
      <c r="U55" s="157">
        <f t="shared" si="7"/>
        <v>0</v>
      </c>
      <c r="V55" s="157">
        <f t="shared" si="7"/>
        <v>0</v>
      </c>
      <c r="W55" s="157">
        <f t="shared" si="7"/>
        <v>0</v>
      </c>
      <c r="X55" s="157">
        <f t="shared" si="7"/>
        <v>0</v>
      </c>
      <c r="Y55" s="157">
        <f t="shared" si="7"/>
        <v>0</v>
      </c>
      <c r="Z55" s="157">
        <f t="shared" si="7"/>
        <v>0</v>
      </c>
      <c r="AA55" s="157">
        <f t="shared" si="8"/>
        <v>0</v>
      </c>
      <c r="AB55" s="157">
        <f t="shared" si="8"/>
        <v>0</v>
      </c>
      <c r="AC55" s="157">
        <f t="shared" si="8"/>
        <v>0</v>
      </c>
      <c r="AD55" s="157">
        <f t="shared" si="8"/>
        <v>0</v>
      </c>
      <c r="AE55" s="157">
        <f t="shared" si="8"/>
        <v>0</v>
      </c>
      <c r="AF55" s="157">
        <f t="shared" si="8"/>
        <v>0</v>
      </c>
      <c r="AG55" s="157">
        <f t="shared" si="8"/>
        <v>0</v>
      </c>
      <c r="AH55" s="157">
        <f t="shared" si="8"/>
        <v>0</v>
      </c>
      <c r="AI55" s="157">
        <f t="shared" si="8"/>
        <v>0</v>
      </c>
      <c r="AJ55" s="157">
        <f t="shared" si="8"/>
        <v>0</v>
      </c>
    </row>
    <row r="56" spans="1:36" ht="16.5" x14ac:dyDescent="0.25">
      <c r="A56" s="159"/>
      <c r="B56" s="153">
        <f t="shared" si="5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5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5"/>
        <v>10</v>
      </c>
      <c r="C58" s="155" t="s">
        <v>367</v>
      </c>
      <c r="D58" s="156" t="s">
        <v>364</v>
      </c>
      <c r="E58" s="157">
        <f t="shared" ref="E58:E61" si="11">+SUM(G58:AJ58)</f>
        <v>0</v>
      </c>
      <c r="F58" s="314" t="s">
        <v>214</v>
      </c>
      <c r="G58" s="157">
        <f>+IF($F58=G$10&amp;" "&amp;G$11,G$9,0)</f>
        <v>0</v>
      </c>
      <c r="H58" s="157">
        <f t="shared" ref="H58:AJ61" si="12">+IF($F58=H$10&amp;" "&amp;H$11,H$9,0)</f>
        <v>0</v>
      </c>
      <c r="I58" s="157">
        <f t="shared" si="12"/>
        <v>0</v>
      </c>
      <c r="J58" s="157">
        <f t="shared" si="12"/>
        <v>0</v>
      </c>
      <c r="K58" s="157">
        <f t="shared" si="12"/>
        <v>0</v>
      </c>
      <c r="L58" s="157">
        <f t="shared" si="12"/>
        <v>0</v>
      </c>
      <c r="M58" s="157">
        <f t="shared" si="12"/>
        <v>0</v>
      </c>
      <c r="N58" s="157">
        <f t="shared" si="12"/>
        <v>0</v>
      </c>
      <c r="O58" s="157">
        <f t="shared" si="12"/>
        <v>0</v>
      </c>
      <c r="P58" s="157">
        <f t="shared" si="12"/>
        <v>0</v>
      </c>
      <c r="Q58" s="157">
        <f t="shared" si="12"/>
        <v>0</v>
      </c>
      <c r="R58" s="157">
        <f t="shared" si="12"/>
        <v>0</v>
      </c>
      <c r="S58" s="157">
        <f t="shared" si="12"/>
        <v>0</v>
      </c>
      <c r="T58" s="157">
        <f t="shared" si="12"/>
        <v>0</v>
      </c>
      <c r="U58" s="157">
        <f t="shared" si="12"/>
        <v>0</v>
      </c>
      <c r="V58" s="157">
        <f t="shared" si="12"/>
        <v>0</v>
      </c>
      <c r="W58" s="157">
        <f t="shared" si="12"/>
        <v>0</v>
      </c>
      <c r="X58" s="157">
        <f t="shared" si="12"/>
        <v>0</v>
      </c>
      <c r="Y58" s="157">
        <f t="shared" si="12"/>
        <v>0</v>
      </c>
      <c r="Z58" s="157">
        <f t="shared" si="12"/>
        <v>0</v>
      </c>
      <c r="AA58" s="157">
        <f t="shared" si="12"/>
        <v>0</v>
      </c>
      <c r="AB58" s="157">
        <f t="shared" si="12"/>
        <v>0</v>
      </c>
      <c r="AC58" s="157">
        <f t="shared" si="12"/>
        <v>0</v>
      </c>
      <c r="AD58" s="157">
        <f t="shared" si="12"/>
        <v>0</v>
      </c>
      <c r="AE58" s="157">
        <f t="shared" si="12"/>
        <v>0</v>
      </c>
      <c r="AF58" s="157">
        <f t="shared" si="12"/>
        <v>0</v>
      </c>
      <c r="AG58" s="157">
        <f t="shared" si="12"/>
        <v>0</v>
      </c>
      <c r="AH58" s="157">
        <f t="shared" si="12"/>
        <v>0</v>
      </c>
      <c r="AI58" s="157">
        <f t="shared" si="12"/>
        <v>0</v>
      </c>
      <c r="AJ58" s="157">
        <f t="shared" si="12"/>
        <v>0</v>
      </c>
    </row>
    <row r="59" spans="1:36" ht="16.5" x14ac:dyDescent="0.25">
      <c r="A59" s="157">
        <f t="shared" ref="A59:A61" si="13">+A58+0.01</f>
        <v>2.0199999999999996</v>
      </c>
      <c r="B59" s="153">
        <f t="shared" si="5"/>
        <v>11</v>
      </c>
      <c r="C59" s="155" t="s">
        <v>368</v>
      </c>
      <c r="D59" s="156" t="s">
        <v>364</v>
      </c>
      <c r="E59" s="157">
        <f t="shared" si="11"/>
        <v>0</v>
      </c>
      <c r="F59" s="314" t="s">
        <v>172</v>
      </c>
      <c r="G59" s="157">
        <f t="shared" ref="G59:V61" si="14">+IF($F59=G$10&amp;" "&amp;G$11,G$9,0)</f>
        <v>0</v>
      </c>
      <c r="H59" s="157">
        <f t="shared" si="14"/>
        <v>0</v>
      </c>
      <c r="I59" s="157">
        <f t="shared" si="14"/>
        <v>0</v>
      </c>
      <c r="J59" s="157">
        <f t="shared" si="14"/>
        <v>0</v>
      </c>
      <c r="K59" s="157">
        <f t="shared" si="14"/>
        <v>0</v>
      </c>
      <c r="L59" s="157">
        <f t="shared" si="14"/>
        <v>0</v>
      </c>
      <c r="M59" s="157">
        <f t="shared" si="14"/>
        <v>0</v>
      </c>
      <c r="N59" s="157">
        <f t="shared" si="14"/>
        <v>0</v>
      </c>
      <c r="O59" s="157">
        <f t="shared" si="14"/>
        <v>0</v>
      </c>
      <c r="P59" s="157">
        <f t="shared" si="14"/>
        <v>0</v>
      </c>
      <c r="Q59" s="157">
        <f t="shared" si="14"/>
        <v>0</v>
      </c>
      <c r="R59" s="157">
        <f t="shared" si="14"/>
        <v>0</v>
      </c>
      <c r="S59" s="157">
        <f t="shared" si="14"/>
        <v>0</v>
      </c>
      <c r="T59" s="157">
        <f t="shared" si="14"/>
        <v>0</v>
      </c>
      <c r="U59" s="157">
        <f t="shared" si="14"/>
        <v>0</v>
      </c>
      <c r="V59" s="157">
        <f t="shared" si="14"/>
        <v>0</v>
      </c>
      <c r="W59" s="157">
        <f t="shared" si="12"/>
        <v>0</v>
      </c>
      <c r="X59" s="157">
        <f t="shared" si="12"/>
        <v>0</v>
      </c>
      <c r="Y59" s="157">
        <f t="shared" si="12"/>
        <v>0</v>
      </c>
      <c r="Z59" s="157">
        <f t="shared" si="12"/>
        <v>0</v>
      </c>
      <c r="AA59" s="157">
        <f t="shared" si="12"/>
        <v>0</v>
      </c>
      <c r="AB59" s="157">
        <f t="shared" si="12"/>
        <v>0</v>
      </c>
      <c r="AC59" s="157">
        <f t="shared" si="12"/>
        <v>0</v>
      </c>
      <c r="AD59" s="157">
        <f t="shared" si="12"/>
        <v>0</v>
      </c>
      <c r="AE59" s="157">
        <f t="shared" si="12"/>
        <v>0</v>
      </c>
      <c r="AF59" s="157">
        <f t="shared" si="12"/>
        <v>0</v>
      </c>
      <c r="AG59" s="157">
        <f t="shared" si="12"/>
        <v>0</v>
      </c>
      <c r="AH59" s="157">
        <f t="shared" si="12"/>
        <v>0</v>
      </c>
      <c r="AI59" s="157">
        <f t="shared" si="12"/>
        <v>0</v>
      </c>
      <c r="AJ59" s="157">
        <f t="shared" si="12"/>
        <v>0</v>
      </c>
    </row>
    <row r="60" spans="1:36" ht="16.5" x14ac:dyDescent="0.25">
      <c r="A60" s="157">
        <f t="shared" si="13"/>
        <v>2.0299999999999994</v>
      </c>
      <c r="B60" s="153">
        <f t="shared" si="5"/>
        <v>12</v>
      </c>
      <c r="C60" s="155" t="s">
        <v>369</v>
      </c>
      <c r="D60" s="156" t="s">
        <v>364</v>
      </c>
      <c r="E60" s="157">
        <f t="shared" si="11"/>
        <v>0</v>
      </c>
      <c r="F60" s="314" t="s">
        <v>274</v>
      </c>
      <c r="G60" s="157">
        <f t="shared" si="14"/>
        <v>0</v>
      </c>
      <c r="H60" s="157">
        <f t="shared" si="12"/>
        <v>0</v>
      </c>
      <c r="I60" s="157">
        <f t="shared" si="12"/>
        <v>0</v>
      </c>
      <c r="J60" s="157">
        <f t="shared" si="12"/>
        <v>0</v>
      </c>
      <c r="K60" s="157">
        <f t="shared" si="12"/>
        <v>0</v>
      </c>
      <c r="L60" s="157">
        <f t="shared" si="12"/>
        <v>0</v>
      </c>
      <c r="M60" s="157">
        <f t="shared" si="12"/>
        <v>0</v>
      </c>
      <c r="N60" s="157">
        <f t="shared" si="12"/>
        <v>0</v>
      </c>
      <c r="O60" s="157">
        <f t="shared" si="12"/>
        <v>0</v>
      </c>
      <c r="P60" s="157">
        <f t="shared" si="12"/>
        <v>0</v>
      </c>
      <c r="Q60" s="157">
        <f t="shared" si="12"/>
        <v>0</v>
      </c>
      <c r="R60" s="157">
        <f t="shared" si="12"/>
        <v>0</v>
      </c>
      <c r="S60" s="157">
        <f t="shared" si="12"/>
        <v>0</v>
      </c>
      <c r="T60" s="157">
        <f t="shared" si="12"/>
        <v>0</v>
      </c>
      <c r="U60" s="157">
        <f t="shared" si="12"/>
        <v>0</v>
      </c>
      <c r="V60" s="157">
        <f t="shared" si="12"/>
        <v>0</v>
      </c>
      <c r="W60" s="157">
        <f t="shared" si="12"/>
        <v>0</v>
      </c>
      <c r="X60" s="157">
        <f t="shared" si="12"/>
        <v>0</v>
      </c>
      <c r="Y60" s="157">
        <f t="shared" si="12"/>
        <v>0</v>
      </c>
      <c r="Z60" s="157">
        <f t="shared" si="12"/>
        <v>0</v>
      </c>
      <c r="AA60" s="157">
        <f t="shared" si="12"/>
        <v>0</v>
      </c>
      <c r="AB60" s="157">
        <f t="shared" si="12"/>
        <v>0</v>
      </c>
      <c r="AC60" s="157">
        <f t="shared" si="12"/>
        <v>0</v>
      </c>
      <c r="AD60" s="157">
        <f t="shared" si="12"/>
        <v>0</v>
      </c>
      <c r="AE60" s="157">
        <f t="shared" si="12"/>
        <v>0</v>
      </c>
      <c r="AF60" s="157">
        <f t="shared" si="12"/>
        <v>0</v>
      </c>
      <c r="AG60" s="157">
        <f t="shared" si="12"/>
        <v>0</v>
      </c>
      <c r="AH60" s="157">
        <f t="shared" si="12"/>
        <v>0</v>
      </c>
      <c r="AI60" s="157">
        <f t="shared" si="12"/>
        <v>0</v>
      </c>
      <c r="AJ60" s="157">
        <f t="shared" si="12"/>
        <v>0</v>
      </c>
    </row>
    <row r="61" spans="1:36" ht="16.5" x14ac:dyDescent="0.25">
      <c r="A61" s="157">
        <f t="shared" si="13"/>
        <v>2.0399999999999991</v>
      </c>
      <c r="B61" s="153">
        <f t="shared" si="5"/>
        <v>13</v>
      </c>
      <c r="C61" s="155" t="s">
        <v>370</v>
      </c>
      <c r="D61" s="156" t="s">
        <v>364</v>
      </c>
      <c r="E61" s="157">
        <f t="shared" si="11"/>
        <v>0</v>
      </c>
      <c r="F61" s="314" t="s">
        <v>252</v>
      </c>
      <c r="G61" s="157">
        <f t="shared" si="14"/>
        <v>0</v>
      </c>
      <c r="H61" s="157">
        <f t="shared" si="12"/>
        <v>0</v>
      </c>
      <c r="I61" s="157">
        <f t="shared" si="12"/>
        <v>0</v>
      </c>
      <c r="J61" s="157">
        <f t="shared" si="12"/>
        <v>0</v>
      </c>
      <c r="K61" s="157">
        <f t="shared" si="12"/>
        <v>0</v>
      </c>
      <c r="L61" s="157">
        <f t="shared" si="12"/>
        <v>0</v>
      </c>
      <c r="M61" s="157">
        <f t="shared" si="12"/>
        <v>0</v>
      </c>
      <c r="N61" s="157">
        <f t="shared" si="12"/>
        <v>0</v>
      </c>
      <c r="O61" s="157">
        <f t="shared" si="12"/>
        <v>0</v>
      </c>
      <c r="P61" s="157">
        <f t="shared" si="12"/>
        <v>0</v>
      </c>
      <c r="Q61" s="157">
        <f t="shared" si="12"/>
        <v>0</v>
      </c>
      <c r="R61" s="157">
        <f t="shared" si="12"/>
        <v>0</v>
      </c>
      <c r="S61" s="157">
        <f t="shared" si="12"/>
        <v>0</v>
      </c>
      <c r="T61" s="157">
        <f t="shared" si="12"/>
        <v>0</v>
      </c>
      <c r="U61" s="157">
        <f t="shared" si="12"/>
        <v>0</v>
      </c>
      <c r="V61" s="157">
        <f t="shared" si="12"/>
        <v>0</v>
      </c>
      <c r="W61" s="157">
        <f t="shared" si="12"/>
        <v>0</v>
      </c>
      <c r="X61" s="157">
        <f t="shared" si="12"/>
        <v>0</v>
      </c>
      <c r="Y61" s="157">
        <f t="shared" si="12"/>
        <v>0</v>
      </c>
      <c r="Z61" s="157">
        <f t="shared" si="12"/>
        <v>0</v>
      </c>
      <c r="AA61" s="157">
        <f t="shared" si="12"/>
        <v>0</v>
      </c>
      <c r="AB61" s="157">
        <f t="shared" si="12"/>
        <v>0</v>
      </c>
      <c r="AC61" s="157">
        <f t="shared" si="12"/>
        <v>0</v>
      </c>
      <c r="AD61" s="157">
        <f t="shared" si="12"/>
        <v>0</v>
      </c>
      <c r="AE61" s="157">
        <f t="shared" si="12"/>
        <v>0</v>
      </c>
      <c r="AF61" s="157">
        <f t="shared" si="12"/>
        <v>0</v>
      </c>
      <c r="AG61" s="157">
        <f t="shared" si="12"/>
        <v>0</v>
      </c>
      <c r="AH61" s="157">
        <f t="shared" si="12"/>
        <v>0</v>
      </c>
      <c r="AI61" s="157">
        <f t="shared" si="12"/>
        <v>0</v>
      </c>
      <c r="AJ61" s="157">
        <f t="shared" si="12"/>
        <v>0</v>
      </c>
    </row>
    <row r="62" spans="1:36" ht="16.5" x14ac:dyDescent="0.25">
      <c r="A62" s="159"/>
      <c r="B62" s="153">
        <f t="shared" si="5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5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5"/>
        <v>16</v>
      </c>
      <c r="C64" s="158" t="s">
        <v>372</v>
      </c>
      <c r="D64" s="156" t="s">
        <v>364</v>
      </c>
      <c r="E64" s="157">
        <f t="shared" ref="E64:E68" si="15">+SUM(G64:AJ64)</f>
        <v>0</v>
      </c>
      <c r="F64" s="314" t="s">
        <v>633</v>
      </c>
      <c r="G64" s="157">
        <f t="shared" ref="G64:V68" si="16">+IF($F64=G$10&amp;" "&amp;G$11,G$9,0)</f>
        <v>0</v>
      </c>
      <c r="H64" s="157">
        <f t="shared" si="16"/>
        <v>0</v>
      </c>
      <c r="I64" s="157">
        <f t="shared" si="16"/>
        <v>0</v>
      </c>
      <c r="J64" s="157">
        <f t="shared" si="16"/>
        <v>0</v>
      </c>
      <c r="K64" s="157">
        <f t="shared" si="16"/>
        <v>0</v>
      </c>
      <c r="L64" s="157">
        <f t="shared" si="16"/>
        <v>0</v>
      </c>
      <c r="M64" s="157">
        <f t="shared" si="16"/>
        <v>0</v>
      </c>
      <c r="N64" s="157">
        <f t="shared" si="16"/>
        <v>0</v>
      </c>
      <c r="O64" s="157">
        <f t="shared" si="16"/>
        <v>0</v>
      </c>
      <c r="P64" s="157">
        <f t="shared" si="16"/>
        <v>0</v>
      </c>
      <c r="Q64" s="157">
        <f t="shared" si="16"/>
        <v>0</v>
      </c>
      <c r="R64" s="157">
        <f t="shared" si="16"/>
        <v>0</v>
      </c>
      <c r="S64" s="157">
        <f t="shared" si="16"/>
        <v>0</v>
      </c>
      <c r="T64" s="157">
        <f t="shared" si="16"/>
        <v>0</v>
      </c>
      <c r="U64" s="157">
        <f t="shared" si="16"/>
        <v>0</v>
      </c>
      <c r="V64" s="157">
        <f t="shared" si="16"/>
        <v>0</v>
      </c>
      <c r="W64" s="157">
        <f t="shared" ref="W64:AJ68" si="17">+IF($F64=W$10&amp;" "&amp;W$11,W$9,0)</f>
        <v>0</v>
      </c>
      <c r="X64" s="157">
        <f t="shared" si="17"/>
        <v>0</v>
      </c>
      <c r="Y64" s="157">
        <f t="shared" si="17"/>
        <v>0</v>
      </c>
      <c r="Z64" s="157">
        <f t="shared" si="17"/>
        <v>0</v>
      </c>
      <c r="AA64" s="157">
        <f t="shared" si="17"/>
        <v>0</v>
      </c>
      <c r="AB64" s="157">
        <f t="shared" si="17"/>
        <v>0</v>
      </c>
      <c r="AC64" s="157">
        <f t="shared" si="17"/>
        <v>0</v>
      </c>
      <c r="AD64" s="157">
        <f t="shared" si="17"/>
        <v>0</v>
      </c>
      <c r="AE64" s="157">
        <f t="shared" si="17"/>
        <v>0</v>
      </c>
      <c r="AF64" s="157">
        <f t="shared" si="17"/>
        <v>0</v>
      </c>
      <c r="AG64" s="157">
        <f t="shared" si="17"/>
        <v>0</v>
      </c>
      <c r="AH64" s="157">
        <f t="shared" si="17"/>
        <v>0</v>
      </c>
      <c r="AI64" s="157">
        <f t="shared" si="17"/>
        <v>0</v>
      </c>
      <c r="AJ64" s="157">
        <f t="shared" si="17"/>
        <v>0</v>
      </c>
    </row>
    <row r="65" spans="1:36" ht="16.5" x14ac:dyDescent="0.25">
      <c r="A65" s="157"/>
      <c r="B65" s="153">
        <f t="shared" si="5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5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5"/>
        <v>19</v>
      </c>
      <c r="C67" s="162" t="s">
        <v>373</v>
      </c>
      <c r="D67" s="164" t="s">
        <v>364</v>
      </c>
      <c r="E67" s="157">
        <f t="shared" si="15"/>
        <v>0</v>
      </c>
      <c r="F67" s="249" t="s">
        <v>327</v>
      </c>
      <c r="G67" s="157">
        <f t="shared" si="16"/>
        <v>0</v>
      </c>
      <c r="H67" s="157">
        <f t="shared" si="16"/>
        <v>0</v>
      </c>
      <c r="I67" s="157">
        <f t="shared" si="16"/>
        <v>0</v>
      </c>
      <c r="J67" s="157">
        <f t="shared" si="16"/>
        <v>0</v>
      </c>
      <c r="K67" s="157">
        <f t="shared" si="16"/>
        <v>0</v>
      </c>
      <c r="L67" s="157">
        <f t="shared" si="16"/>
        <v>0</v>
      </c>
      <c r="M67" s="157">
        <f t="shared" si="16"/>
        <v>0</v>
      </c>
      <c r="N67" s="157">
        <f t="shared" si="16"/>
        <v>0</v>
      </c>
      <c r="O67" s="157">
        <f t="shared" si="16"/>
        <v>0</v>
      </c>
      <c r="P67" s="157">
        <f t="shared" si="16"/>
        <v>0</v>
      </c>
      <c r="Q67" s="157">
        <f t="shared" si="16"/>
        <v>0</v>
      </c>
      <c r="R67" s="157">
        <f t="shared" si="16"/>
        <v>0</v>
      </c>
      <c r="S67" s="157">
        <f t="shared" si="16"/>
        <v>0</v>
      </c>
      <c r="T67" s="157">
        <f t="shared" si="16"/>
        <v>0</v>
      </c>
      <c r="U67" s="157">
        <f t="shared" si="16"/>
        <v>0</v>
      </c>
      <c r="V67" s="157">
        <f t="shared" si="16"/>
        <v>0</v>
      </c>
      <c r="W67" s="157">
        <f t="shared" si="17"/>
        <v>0</v>
      </c>
      <c r="X67" s="157">
        <f t="shared" si="17"/>
        <v>0</v>
      </c>
      <c r="Y67" s="157">
        <f t="shared" si="17"/>
        <v>0</v>
      </c>
      <c r="Z67" s="157">
        <f t="shared" si="17"/>
        <v>0</v>
      </c>
      <c r="AA67" s="157">
        <f t="shared" si="17"/>
        <v>0</v>
      </c>
      <c r="AB67" s="157">
        <f t="shared" si="17"/>
        <v>0</v>
      </c>
      <c r="AC67" s="157">
        <f t="shared" si="17"/>
        <v>0</v>
      </c>
      <c r="AD67" s="157">
        <f t="shared" si="17"/>
        <v>0</v>
      </c>
      <c r="AE67" s="157">
        <f t="shared" si="17"/>
        <v>0</v>
      </c>
      <c r="AF67" s="157">
        <f t="shared" si="17"/>
        <v>0</v>
      </c>
      <c r="AG67" s="157">
        <f t="shared" si="17"/>
        <v>0</v>
      </c>
      <c r="AH67" s="157">
        <f t="shared" si="17"/>
        <v>0</v>
      </c>
      <c r="AI67" s="157">
        <f t="shared" si="17"/>
        <v>0</v>
      </c>
      <c r="AJ67" s="157">
        <f t="shared" si="17"/>
        <v>0</v>
      </c>
    </row>
    <row r="68" spans="1:36" s="188" customFormat="1" ht="16.5" x14ac:dyDescent="0.25">
      <c r="A68" s="160">
        <f>+A67+0.01</f>
        <v>3.0299999999999994</v>
      </c>
      <c r="B68" s="161">
        <f t="shared" si="5"/>
        <v>20</v>
      </c>
      <c r="C68" s="162" t="s">
        <v>374</v>
      </c>
      <c r="D68" s="164" t="s">
        <v>364</v>
      </c>
      <c r="E68" s="157">
        <f t="shared" si="15"/>
        <v>1</v>
      </c>
      <c r="F68" s="249" t="s">
        <v>328</v>
      </c>
      <c r="G68" s="157">
        <f t="shared" si="16"/>
        <v>0</v>
      </c>
      <c r="H68" s="157">
        <f t="shared" si="16"/>
        <v>1</v>
      </c>
      <c r="I68" s="157">
        <f t="shared" si="16"/>
        <v>0</v>
      </c>
      <c r="J68" s="157">
        <f t="shared" si="16"/>
        <v>0</v>
      </c>
      <c r="K68" s="157">
        <f t="shared" si="16"/>
        <v>0</v>
      </c>
      <c r="L68" s="157">
        <f t="shared" si="16"/>
        <v>0</v>
      </c>
      <c r="M68" s="157">
        <f t="shared" si="16"/>
        <v>0</v>
      </c>
      <c r="N68" s="157">
        <f t="shared" si="16"/>
        <v>0</v>
      </c>
      <c r="O68" s="157">
        <f t="shared" si="16"/>
        <v>0</v>
      </c>
      <c r="P68" s="157">
        <f t="shared" si="16"/>
        <v>0</v>
      </c>
      <c r="Q68" s="157">
        <f t="shared" si="16"/>
        <v>0</v>
      </c>
      <c r="R68" s="157">
        <f t="shared" si="16"/>
        <v>0</v>
      </c>
      <c r="S68" s="157">
        <f t="shared" si="16"/>
        <v>0</v>
      </c>
      <c r="T68" s="157">
        <f t="shared" si="16"/>
        <v>0</v>
      </c>
      <c r="U68" s="157">
        <f t="shared" si="16"/>
        <v>0</v>
      </c>
      <c r="V68" s="157">
        <f t="shared" si="16"/>
        <v>0</v>
      </c>
      <c r="W68" s="157">
        <f t="shared" si="17"/>
        <v>0</v>
      </c>
      <c r="X68" s="157">
        <f t="shared" si="17"/>
        <v>0</v>
      </c>
      <c r="Y68" s="157">
        <f t="shared" si="17"/>
        <v>0</v>
      </c>
      <c r="Z68" s="157">
        <f t="shared" si="17"/>
        <v>0</v>
      </c>
      <c r="AA68" s="157">
        <f t="shared" si="17"/>
        <v>0</v>
      </c>
      <c r="AB68" s="157">
        <f t="shared" si="17"/>
        <v>0</v>
      </c>
      <c r="AC68" s="157">
        <f t="shared" si="17"/>
        <v>0</v>
      </c>
      <c r="AD68" s="157">
        <f t="shared" si="17"/>
        <v>0</v>
      </c>
      <c r="AE68" s="157">
        <f t="shared" si="17"/>
        <v>0</v>
      </c>
      <c r="AF68" s="157">
        <f t="shared" si="17"/>
        <v>0</v>
      </c>
      <c r="AG68" s="157">
        <f t="shared" si="17"/>
        <v>0</v>
      </c>
      <c r="AH68" s="157">
        <f t="shared" si="17"/>
        <v>0</v>
      </c>
      <c r="AI68" s="157">
        <f t="shared" si="17"/>
        <v>0</v>
      </c>
      <c r="AJ68" s="157">
        <f t="shared" si="17"/>
        <v>0</v>
      </c>
    </row>
    <row r="69" spans="1:36" ht="16.5" x14ac:dyDescent="0.25">
      <c r="A69" s="159"/>
      <c r="B69" s="153">
        <f t="shared" si="5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5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18">+A70+0.01</f>
        <v>4.01</v>
      </c>
      <c r="B71" s="153">
        <f t="shared" si="5"/>
        <v>23</v>
      </c>
      <c r="C71" s="155" t="s">
        <v>376</v>
      </c>
      <c r="D71" s="156" t="s">
        <v>364</v>
      </c>
      <c r="E71" s="157">
        <f t="shared" ref="E71:E73" si="19">+SUM(G71:AJ71)</f>
        <v>0</v>
      </c>
      <c r="F71" s="249"/>
      <c r="G71" s="157">
        <f t="shared" ref="G71:P73" si="20">+HLOOKUP(G$3,ARMADO_RP,$B71,0)+HLOOKUP(G$4,ARMADO_RP,$B71,0)</f>
        <v>0</v>
      </c>
      <c r="H71" s="157">
        <f t="shared" si="20"/>
        <v>0</v>
      </c>
      <c r="I71" s="157">
        <f t="shared" si="20"/>
        <v>0</v>
      </c>
      <c r="J71" s="157">
        <f t="shared" si="20"/>
        <v>0</v>
      </c>
      <c r="K71" s="157">
        <f t="shared" si="20"/>
        <v>0</v>
      </c>
      <c r="L71" s="157">
        <f t="shared" si="20"/>
        <v>0</v>
      </c>
      <c r="M71" s="157">
        <f t="shared" si="20"/>
        <v>0</v>
      </c>
      <c r="N71" s="157">
        <f t="shared" si="20"/>
        <v>0</v>
      </c>
      <c r="O71" s="157">
        <f t="shared" si="20"/>
        <v>0</v>
      </c>
      <c r="P71" s="157">
        <f t="shared" si="20"/>
        <v>0</v>
      </c>
      <c r="Q71" s="157">
        <f t="shared" ref="Q71:Z73" si="21">+HLOOKUP(Q$3,ARMADO_RP,$B71,0)+HLOOKUP(Q$4,ARMADO_RP,$B71,0)</f>
        <v>0</v>
      </c>
      <c r="R71" s="157">
        <f t="shared" si="21"/>
        <v>0</v>
      </c>
      <c r="S71" s="157">
        <f t="shared" si="21"/>
        <v>0</v>
      </c>
      <c r="T71" s="157">
        <f t="shared" si="21"/>
        <v>0</v>
      </c>
      <c r="U71" s="157">
        <f t="shared" si="21"/>
        <v>0</v>
      </c>
      <c r="V71" s="157">
        <f t="shared" si="21"/>
        <v>0</v>
      </c>
      <c r="W71" s="157">
        <f t="shared" si="21"/>
        <v>0</v>
      </c>
      <c r="X71" s="157">
        <f t="shared" si="21"/>
        <v>0</v>
      </c>
      <c r="Y71" s="157">
        <f t="shared" si="21"/>
        <v>0</v>
      </c>
      <c r="Z71" s="157">
        <f t="shared" si="21"/>
        <v>0</v>
      </c>
      <c r="AA71" s="157">
        <f t="shared" ref="AA71:AJ73" si="22">+HLOOKUP(AA$3,ARMADO_RP,$B71,0)+HLOOKUP(AA$4,ARMADO_RP,$B71,0)</f>
        <v>0</v>
      </c>
      <c r="AB71" s="157">
        <f t="shared" si="22"/>
        <v>0</v>
      </c>
      <c r="AC71" s="157">
        <f t="shared" si="22"/>
        <v>0</v>
      </c>
      <c r="AD71" s="157">
        <f t="shared" si="22"/>
        <v>0</v>
      </c>
      <c r="AE71" s="157">
        <f t="shared" si="22"/>
        <v>0</v>
      </c>
      <c r="AF71" s="157">
        <f t="shared" si="22"/>
        <v>0</v>
      </c>
      <c r="AG71" s="157">
        <f t="shared" si="22"/>
        <v>0</v>
      </c>
      <c r="AH71" s="157">
        <f t="shared" si="22"/>
        <v>0</v>
      </c>
      <c r="AI71" s="157">
        <f t="shared" si="22"/>
        <v>0</v>
      </c>
      <c r="AJ71" s="157">
        <f t="shared" si="22"/>
        <v>0</v>
      </c>
    </row>
    <row r="72" spans="1:36" ht="16.5" x14ac:dyDescent="0.25">
      <c r="A72" s="157">
        <f t="shared" si="18"/>
        <v>4.0199999999999996</v>
      </c>
      <c r="B72" s="153">
        <f t="shared" si="5"/>
        <v>24</v>
      </c>
      <c r="C72" s="155" t="s">
        <v>377</v>
      </c>
      <c r="D72" s="156" t="s">
        <v>364</v>
      </c>
      <c r="E72" s="157">
        <f t="shared" si="19"/>
        <v>0</v>
      </c>
      <c r="F72" s="249"/>
      <c r="G72" s="157">
        <f t="shared" si="20"/>
        <v>0</v>
      </c>
      <c r="H72" s="157">
        <f t="shared" si="20"/>
        <v>0</v>
      </c>
      <c r="I72" s="157">
        <f t="shared" si="20"/>
        <v>0</v>
      </c>
      <c r="J72" s="157">
        <f t="shared" si="20"/>
        <v>0</v>
      </c>
      <c r="K72" s="157">
        <f t="shared" si="20"/>
        <v>0</v>
      </c>
      <c r="L72" s="157">
        <f t="shared" si="20"/>
        <v>0</v>
      </c>
      <c r="M72" s="157">
        <f t="shared" si="20"/>
        <v>0</v>
      </c>
      <c r="N72" s="157">
        <f t="shared" si="20"/>
        <v>0</v>
      </c>
      <c r="O72" s="157">
        <f t="shared" si="20"/>
        <v>0</v>
      </c>
      <c r="P72" s="157">
        <f t="shared" si="20"/>
        <v>0</v>
      </c>
      <c r="Q72" s="157">
        <f t="shared" si="21"/>
        <v>0</v>
      </c>
      <c r="R72" s="157">
        <f t="shared" si="21"/>
        <v>0</v>
      </c>
      <c r="S72" s="157">
        <f t="shared" si="21"/>
        <v>0</v>
      </c>
      <c r="T72" s="157">
        <f t="shared" si="21"/>
        <v>0</v>
      </c>
      <c r="U72" s="157">
        <f t="shared" si="21"/>
        <v>0</v>
      </c>
      <c r="V72" s="157">
        <f t="shared" si="21"/>
        <v>0</v>
      </c>
      <c r="W72" s="157">
        <f t="shared" si="21"/>
        <v>0</v>
      </c>
      <c r="X72" s="157">
        <f t="shared" si="21"/>
        <v>0</v>
      </c>
      <c r="Y72" s="157">
        <f t="shared" si="21"/>
        <v>0</v>
      </c>
      <c r="Z72" s="157">
        <f t="shared" si="21"/>
        <v>0</v>
      </c>
      <c r="AA72" s="157">
        <f t="shared" si="22"/>
        <v>0</v>
      </c>
      <c r="AB72" s="157">
        <f t="shared" si="22"/>
        <v>0</v>
      </c>
      <c r="AC72" s="157">
        <f t="shared" si="22"/>
        <v>0</v>
      </c>
      <c r="AD72" s="157">
        <f t="shared" si="22"/>
        <v>0</v>
      </c>
      <c r="AE72" s="157">
        <f t="shared" si="22"/>
        <v>0</v>
      </c>
      <c r="AF72" s="157">
        <f t="shared" si="22"/>
        <v>0</v>
      </c>
      <c r="AG72" s="157">
        <f t="shared" si="22"/>
        <v>0</v>
      </c>
      <c r="AH72" s="157">
        <f t="shared" si="22"/>
        <v>0</v>
      </c>
      <c r="AI72" s="157">
        <f t="shared" si="22"/>
        <v>0</v>
      </c>
      <c r="AJ72" s="157">
        <f t="shared" si="22"/>
        <v>0</v>
      </c>
    </row>
    <row r="73" spans="1:36" ht="16.5" x14ac:dyDescent="0.25">
      <c r="A73" s="157">
        <f t="shared" si="18"/>
        <v>4.0299999999999994</v>
      </c>
      <c r="B73" s="153">
        <f t="shared" si="5"/>
        <v>25</v>
      </c>
      <c r="C73" s="155" t="s">
        <v>378</v>
      </c>
      <c r="D73" s="156" t="s">
        <v>364</v>
      </c>
      <c r="E73" s="157">
        <f t="shared" si="19"/>
        <v>0</v>
      </c>
      <c r="F73" s="249"/>
      <c r="G73" s="157">
        <f t="shared" si="20"/>
        <v>0</v>
      </c>
      <c r="H73" s="157">
        <f t="shared" si="20"/>
        <v>0</v>
      </c>
      <c r="I73" s="157">
        <f t="shared" si="20"/>
        <v>0</v>
      </c>
      <c r="J73" s="157">
        <f t="shared" si="20"/>
        <v>0</v>
      </c>
      <c r="K73" s="157">
        <f t="shared" si="20"/>
        <v>0</v>
      </c>
      <c r="L73" s="157">
        <f t="shared" si="20"/>
        <v>0</v>
      </c>
      <c r="M73" s="157">
        <f t="shared" si="20"/>
        <v>0</v>
      </c>
      <c r="N73" s="157">
        <f t="shared" si="20"/>
        <v>0</v>
      </c>
      <c r="O73" s="157">
        <f t="shared" si="20"/>
        <v>0</v>
      </c>
      <c r="P73" s="157">
        <f t="shared" si="20"/>
        <v>0</v>
      </c>
      <c r="Q73" s="157">
        <f t="shared" si="21"/>
        <v>0</v>
      </c>
      <c r="R73" s="157">
        <f t="shared" si="21"/>
        <v>0</v>
      </c>
      <c r="S73" s="157">
        <f t="shared" si="21"/>
        <v>0</v>
      </c>
      <c r="T73" s="157">
        <f t="shared" si="21"/>
        <v>0</v>
      </c>
      <c r="U73" s="157">
        <f t="shared" si="21"/>
        <v>0</v>
      </c>
      <c r="V73" s="157">
        <f t="shared" si="21"/>
        <v>0</v>
      </c>
      <c r="W73" s="157">
        <f t="shared" si="21"/>
        <v>0</v>
      </c>
      <c r="X73" s="157">
        <f t="shared" si="21"/>
        <v>0</v>
      </c>
      <c r="Y73" s="157">
        <f t="shared" si="21"/>
        <v>0</v>
      </c>
      <c r="Z73" s="157">
        <f t="shared" si="21"/>
        <v>0</v>
      </c>
      <c r="AA73" s="157">
        <f t="shared" si="22"/>
        <v>0</v>
      </c>
      <c r="AB73" s="157">
        <f t="shared" si="22"/>
        <v>0</v>
      </c>
      <c r="AC73" s="157">
        <f t="shared" si="22"/>
        <v>0</v>
      </c>
      <c r="AD73" s="157">
        <f t="shared" si="22"/>
        <v>0</v>
      </c>
      <c r="AE73" s="157">
        <f t="shared" si="22"/>
        <v>0</v>
      </c>
      <c r="AF73" s="157">
        <f t="shared" si="22"/>
        <v>0</v>
      </c>
      <c r="AG73" s="157">
        <f t="shared" si="22"/>
        <v>0</v>
      </c>
      <c r="AH73" s="157">
        <f t="shared" si="22"/>
        <v>0</v>
      </c>
      <c r="AI73" s="157">
        <f t="shared" si="22"/>
        <v>0</v>
      </c>
      <c r="AJ73" s="157">
        <f t="shared" si="22"/>
        <v>0</v>
      </c>
    </row>
    <row r="74" spans="1:36" ht="16.5" x14ac:dyDescent="0.25">
      <c r="A74" s="159"/>
      <c r="B74" s="153">
        <f t="shared" si="5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5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3">+A75+0.01</f>
        <v>5.01</v>
      </c>
      <c r="B76" s="153">
        <f t="shared" si="5"/>
        <v>28</v>
      </c>
      <c r="C76" s="155" t="s">
        <v>380</v>
      </c>
      <c r="D76" s="156" t="s">
        <v>364</v>
      </c>
      <c r="E76" s="157">
        <f t="shared" ref="E76:E80" si="24">+SUM(G76:AJ76)</f>
        <v>1</v>
      </c>
      <c r="F76" s="249"/>
      <c r="G76" s="157">
        <f t="shared" ref="G76:P80" si="25">+HLOOKUP(G$3,ARMADO_RP,$B76,0)+HLOOKUP(G$4,ARMADO_RP,$B76,0)</f>
        <v>0</v>
      </c>
      <c r="H76" s="157">
        <f t="shared" si="25"/>
        <v>1</v>
      </c>
      <c r="I76" s="157">
        <f t="shared" si="25"/>
        <v>0</v>
      </c>
      <c r="J76" s="157">
        <f t="shared" si="25"/>
        <v>0</v>
      </c>
      <c r="K76" s="157">
        <f t="shared" si="25"/>
        <v>0</v>
      </c>
      <c r="L76" s="157">
        <f t="shared" si="25"/>
        <v>0</v>
      </c>
      <c r="M76" s="157">
        <f t="shared" si="25"/>
        <v>0</v>
      </c>
      <c r="N76" s="157">
        <f t="shared" si="25"/>
        <v>0</v>
      </c>
      <c r="O76" s="157">
        <f t="shared" si="25"/>
        <v>0</v>
      </c>
      <c r="P76" s="157">
        <f t="shared" si="25"/>
        <v>0</v>
      </c>
      <c r="Q76" s="157">
        <f t="shared" ref="Q76:Z80" si="26">+HLOOKUP(Q$3,ARMADO_RP,$B76,0)+HLOOKUP(Q$4,ARMADO_RP,$B76,0)</f>
        <v>0</v>
      </c>
      <c r="R76" s="157">
        <f t="shared" si="26"/>
        <v>0</v>
      </c>
      <c r="S76" s="157">
        <f t="shared" si="26"/>
        <v>0</v>
      </c>
      <c r="T76" s="157">
        <f t="shared" si="26"/>
        <v>0</v>
      </c>
      <c r="U76" s="157">
        <f t="shared" si="26"/>
        <v>0</v>
      </c>
      <c r="V76" s="157">
        <f t="shared" si="26"/>
        <v>0</v>
      </c>
      <c r="W76" s="157">
        <f t="shared" si="26"/>
        <v>0</v>
      </c>
      <c r="X76" s="157">
        <f t="shared" si="26"/>
        <v>0</v>
      </c>
      <c r="Y76" s="157">
        <f t="shared" si="26"/>
        <v>0</v>
      </c>
      <c r="Z76" s="157">
        <f t="shared" si="26"/>
        <v>0</v>
      </c>
      <c r="AA76" s="157">
        <f t="shared" ref="AA76:AJ80" si="27">+HLOOKUP(AA$3,ARMADO_RP,$B76,0)+HLOOKUP(AA$4,ARMADO_RP,$B76,0)</f>
        <v>0</v>
      </c>
      <c r="AB76" s="157">
        <f t="shared" si="27"/>
        <v>0</v>
      </c>
      <c r="AC76" s="157">
        <f t="shared" si="27"/>
        <v>0</v>
      </c>
      <c r="AD76" s="157">
        <f t="shared" si="27"/>
        <v>0</v>
      </c>
      <c r="AE76" s="157">
        <f t="shared" si="27"/>
        <v>0</v>
      </c>
      <c r="AF76" s="157">
        <f t="shared" si="27"/>
        <v>0</v>
      </c>
      <c r="AG76" s="157">
        <f t="shared" si="27"/>
        <v>0</v>
      </c>
      <c r="AH76" s="157">
        <f t="shared" si="27"/>
        <v>0</v>
      </c>
      <c r="AI76" s="157">
        <f t="shared" si="27"/>
        <v>0</v>
      </c>
      <c r="AJ76" s="157">
        <f t="shared" si="27"/>
        <v>0</v>
      </c>
    </row>
    <row r="77" spans="1:36" ht="16.5" x14ac:dyDescent="0.25">
      <c r="A77" s="157">
        <f t="shared" si="23"/>
        <v>5.0199999999999996</v>
      </c>
      <c r="B77" s="153">
        <f t="shared" si="5"/>
        <v>29</v>
      </c>
      <c r="C77" s="155" t="s">
        <v>381</v>
      </c>
      <c r="D77" s="156" t="s">
        <v>364</v>
      </c>
      <c r="E77" s="157">
        <f t="shared" si="24"/>
        <v>1</v>
      </c>
      <c r="F77" s="249"/>
      <c r="G77" s="157">
        <f t="shared" si="25"/>
        <v>0</v>
      </c>
      <c r="H77" s="157">
        <f t="shared" si="25"/>
        <v>1</v>
      </c>
      <c r="I77" s="157">
        <f t="shared" si="25"/>
        <v>0</v>
      </c>
      <c r="J77" s="157">
        <f t="shared" si="25"/>
        <v>0</v>
      </c>
      <c r="K77" s="157">
        <f t="shared" si="25"/>
        <v>0</v>
      </c>
      <c r="L77" s="157">
        <f t="shared" si="25"/>
        <v>0</v>
      </c>
      <c r="M77" s="157">
        <f t="shared" si="25"/>
        <v>0</v>
      </c>
      <c r="N77" s="157">
        <f t="shared" si="25"/>
        <v>0</v>
      </c>
      <c r="O77" s="157">
        <f t="shared" si="25"/>
        <v>0</v>
      </c>
      <c r="P77" s="157">
        <f t="shared" si="25"/>
        <v>0</v>
      </c>
      <c r="Q77" s="157">
        <f t="shared" si="26"/>
        <v>0</v>
      </c>
      <c r="R77" s="157">
        <f t="shared" si="26"/>
        <v>0</v>
      </c>
      <c r="S77" s="157">
        <f t="shared" si="26"/>
        <v>0</v>
      </c>
      <c r="T77" s="157">
        <f t="shared" si="26"/>
        <v>0</v>
      </c>
      <c r="U77" s="157">
        <f t="shared" si="26"/>
        <v>0</v>
      </c>
      <c r="V77" s="157">
        <f t="shared" si="26"/>
        <v>0</v>
      </c>
      <c r="W77" s="157">
        <f t="shared" si="26"/>
        <v>0</v>
      </c>
      <c r="X77" s="157">
        <f t="shared" si="26"/>
        <v>0</v>
      </c>
      <c r="Y77" s="157">
        <f t="shared" si="26"/>
        <v>0</v>
      </c>
      <c r="Z77" s="157">
        <f t="shared" si="26"/>
        <v>0</v>
      </c>
      <c r="AA77" s="157">
        <f t="shared" si="27"/>
        <v>0</v>
      </c>
      <c r="AB77" s="157">
        <f t="shared" si="27"/>
        <v>0</v>
      </c>
      <c r="AC77" s="157">
        <f t="shared" si="27"/>
        <v>0</v>
      </c>
      <c r="AD77" s="157">
        <f t="shared" si="27"/>
        <v>0</v>
      </c>
      <c r="AE77" s="157">
        <f t="shared" si="27"/>
        <v>0</v>
      </c>
      <c r="AF77" s="157">
        <f t="shared" si="27"/>
        <v>0</v>
      </c>
      <c r="AG77" s="157">
        <f t="shared" si="27"/>
        <v>0</v>
      </c>
      <c r="AH77" s="157">
        <f t="shared" si="27"/>
        <v>0</v>
      </c>
      <c r="AI77" s="157">
        <f t="shared" si="27"/>
        <v>0</v>
      </c>
      <c r="AJ77" s="157">
        <f t="shared" si="27"/>
        <v>0</v>
      </c>
    </row>
    <row r="78" spans="1:36" ht="16.5" x14ac:dyDescent="0.25">
      <c r="A78" s="157">
        <f t="shared" si="23"/>
        <v>5.0299999999999994</v>
      </c>
      <c r="B78" s="153">
        <f t="shared" si="5"/>
        <v>30</v>
      </c>
      <c r="C78" s="155" t="s">
        <v>382</v>
      </c>
      <c r="D78" s="156"/>
      <c r="E78" s="157">
        <f t="shared" si="24"/>
        <v>0</v>
      </c>
      <c r="F78" s="249"/>
      <c r="G78" s="157">
        <f t="shared" si="25"/>
        <v>0</v>
      </c>
      <c r="H78" s="157">
        <f t="shared" si="25"/>
        <v>0</v>
      </c>
      <c r="I78" s="157">
        <f t="shared" si="25"/>
        <v>0</v>
      </c>
      <c r="J78" s="157">
        <f t="shared" si="25"/>
        <v>0</v>
      </c>
      <c r="K78" s="157">
        <f t="shared" si="25"/>
        <v>0</v>
      </c>
      <c r="L78" s="157">
        <f t="shared" si="25"/>
        <v>0</v>
      </c>
      <c r="M78" s="157">
        <f t="shared" si="25"/>
        <v>0</v>
      </c>
      <c r="N78" s="157">
        <f t="shared" si="25"/>
        <v>0</v>
      </c>
      <c r="O78" s="157">
        <f t="shared" si="25"/>
        <v>0</v>
      </c>
      <c r="P78" s="157">
        <f t="shared" si="25"/>
        <v>0</v>
      </c>
      <c r="Q78" s="157">
        <f t="shared" si="26"/>
        <v>0</v>
      </c>
      <c r="R78" s="157">
        <f t="shared" si="26"/>
        <v>0</v>
      </c>
      <c r="S78" s="157">
        <f t="shared" si="26"/>
        <v>0</v>
      </c>
      <c r="T78" s="157">
        <f t="shared" si="26"/>
        <v>0</v>
      </c>
      <c r="U78" s="157">
        <f t="shared" si="26"/>
        <v>0</v>
      </c>
      <c r="V78" s="157">
        <f t="shared" si="26"/>
        <v>0</v>
      </c>
      <c r="W78" s="157">
        <f t="shared" si="26"/>
        <v>0</v>
      </c>
      <c r="X78" s="157">
        <f t="shared" si="26"/>
        <v>0</v>
      </c>
      <c r="Y78" s="157">
        <f t="shared" si="26"/>
        <v>0</v>
      </c>
      <c r="Z78" s="157">
        <f t="shared" si="26"/>
        <v>0</v>
      </c>
      <c r="AA78" s="157">
        <f t="shared" si="27"/>
        <v>0</v>
      </c>
      <c r="AB78" s="157">
        <f t="shared" si="27"/>
        <v>0</v>
      </c>
      <c r="AC78" s="157">
        <f t="shared" si="27"/>
        <v>0</v>
      </c>
      <c r="AD78" s="157">
        <f t="shared" si="27"/>
        <v>0</v>
      </c>
      <c r="AE78" s="157">
        <f t="shared" si="27"/>
        <v>0</v>
      </c>
      <c r="AF78" s="157">
        <f t="shared" si="27"/>
        <v>0</v>
      </c>
      <c r="AG78" s="157">
        <f t="shared" si="27"/>
        <v>0</v>
      </c>
      <c r="AH78" s="157">
        <f t="shared" si="27"/>
        <v>0</v>
      </c>
      <c r="AI78" s="157">
        <f t="shared" si="27"/>
        <v>0</v>
      </c>
      <c r="AJ78" s="157">
        <f t="shared" si="27"/>
        <v>0</v>
      </c>
    </row>
    <row r="79" spans="1:36" ht="16.5" x14ac:dyDescent="0.25">
      <c r="A79" s="157"/>
      <c r="B79" s="153">
        <f t="shared" si="5"/>
        <v>31</v>
      </c>
      <c r="C79" s="155" t="s">
        <v>383</v>
      </c>
      <c r="D79" s="156" t="s">
        <v>364</v>
      </c>
      <c r="E79" s="157">
        <f t="shared" si="24"/>
        <v>0</v>
      </c>
      <c r="F79" s="249"/>
      <c r="G79" s="157">
        <f t="shared" si="25"/>
        <v>0</v>
      </c>
      <c r="H79" s="157">
        <f t="shared" si="25"/>
        <v>0</v>
      </c>
      <c r="I79" s="157">
        <f t="shared" si="25"/>
        <v>0</v>
      </c>
      <c r="J79" s="157">
        <f t="shared" si="25"/>
        <v>0</v>
      </c>
      <c r="K79" s="157">
        <f t="shared" si="25"/>
        <v>0</v>
      </c>
      <c r="L79" s="157">
        <f t="shared" si="25"/>
        <v>0</v>
      </c>
      <c r="M79" s="157">
        <f t="shared" si="25"/>
        <v>0</v>
      </c>
      <c r="N79" s="157">
        <f t="shared" si="25"/>
        <v>0</v>
      </c>
      <c r="O79" s="157">
        <f t="shared" si="25"/>
        <v>0</v>
      </c>
      <c r="P79" s="157">
        <f t="shared" si="25"/>
        <v>0</v>
      </c>
      <c r="Q79" s="157">
        <f t="shared" si="26"/>
        <v>0</v>
      </c>
      <c r="R79" s="157">
        <f t="shared" si="26"/>
        <v>0</v>
      </c>
      <c r="S79" s="157">
        <f t="shared" si="26"/>
        <v>0</v>
      </c>
      <c r="T79" s="157">
        <f t="shared" si="26"/>
        <v>0</v>
      </c>
      <c r="U79" s="157">
        <f t="shared" si="26"/>
        <v>0</v>
      </c>
      <c r="V79" s="157">
        <f t="shared" si="26"/>
        <v>0</v>
      </c>
      <c r="W79" s="157">
        <f t="shared" si="26"/>
        <v>0</v>
      </c>
      <c r="X79" s="157">
        <f t="shared" si="26"/>
        <v>0</v>
      </c>
      <c r="Y79" s="157">
        <f t="shared" si="26"/>
        <v>0</v>
      </c>
      <c r="Z79" s="157">
        <f t="shared" si="26"/>
        <v>0</v>
      </c>
      <c r="AA79" s="157">
        <f t="shared" si="27"/>
        <v>0</v>
      </c>
      <c r="AB79" s="157">
        <f t="shared" si="27"/>
        <v>0</v>
      </c>
      <c r="AC79" s="157">
        <f t="shared" si="27"/>
        <v>0</v>
      </c>
      <c r="AD79" s="157">
        <f t="shared" si="27"/>
        <v>0</v>
      </c>
      <c r="AE79" s="157">
        <f t="shared" si="27"/>
        <v>0</v>
      </c>
      <c r="AF79" s="157">
        <f t="shared" si="27"/>
        <v>0</v>
      </c>
      <c r="AG79" s="157">
        <f t="shared" si="27"/>
        <v>0</v>
      </c>
      <c r="AH79" s="157">
        <f t="shared" si="27"/>
        <v>0</v>
      </c>
      <c r="AI79" s="157">
        <f t="shared" si="27"/>
        <v>0</v>
      </c>
      <c r="AJ79" s="157">
        <f t="shared" si="27"/>
        <v>0</v>
      </c>
    </row>
    <row r="80" spans="1:36" s="188" customFormat="1" ht="16.5" x14ac:dyDescent="0.25">
      <c r="A80" s="160">
        <v>5.04</v>
      </c>
      <c r="B80" s="161">
        <f t="shared" si="5"/>
        <v>32</v>
      </c>
      <c r="C80" s="163" t="s">
        <v>547</v>
      </c>
      <c r="D80" s="164" t="s">
        <v>364</v>
      </c>
      <c r="E80" s="157">
        <f t="shared" si="24"/>
        <v>0</v>
      </c>
      <c r="F80" s="249"/>
      <c r="G80" s="157">
        <f t="shared" si="25"/>
        <v>0</v>
      </c>
      <c r="H80" s="157">
        <f t="shared" si="25"/>
        <v>0</v>
      </c>
      <c r="I80" s="157">
        <f t="shared" si="25"/>
        <v>0</v>
      </c>
      <c r="J80" s="157">
        <f t="shared" si="25"/>
        <v>0</v>
      </c>
      <c r="K80" s="157">
        <f t="shared" si="25"/>
        <v>0</v>
      </c>
      <c r="L80" s="157">
        <f t="shared" si="25"/>
        <v>0</v>
      </c>
      <c r="M80" s="157">
        <f t="shared" si="25"/>
        <v>0</v>
      </c>
      <c r="N80" s="157">
        <f t="shared" si="25"/>
        <v>0</v>
      </c>
      <c r="O80" s="157">
        <f t="shared" si="25"/>
        <v>0</v>
      </c>
      <c r="P80" s="157">
        <f t="shared" si="25"/>
        <v>0</v>
      </c>
      <c r="Q80" s="157">
        <f t="shared" si="26"/>
        <v>0</v>
      </c>
      <c r="R80" s="157">
        <f t="shared" si="26"/>
        <v>0</v>
      </c>
      <c r="S80" s="157">
        <f t="shared" si="26"/>
        <v>0</v>
      </c>
      <c r="T80" s="157">
        <f t="shared" si="26"/>
        <v>0</v>
      </c>
      <c r="U80" s="157">
        <f t="shared" si="26"/>
        <v>0</v>
      </c>
      <c r="V80" s="157">
        <f t="shared" si="26"/>
        <v>0</v>
      </c>
      <c r="W80" s="157">
        <f t="shared" si="26"/>
        <v>0</v>
      </c>
      <c r="X80" s="157">
        <f t="shared" si="26"/>
        <v>0</v>
      </c>
      <c r="Y80" s="157">
        <f t="shared" si="26"/>
        <v>0</v>
      </c>
      <c r="Z80" s="157">
        <f t="shared" si="26"/>
        <v>0</v>
      </c>
      <c r="AA80" s="157">
        <f t="shared" si="27"/>
        <v>0</v>
      </c>
      <c r="AB80" s="157">
        <f t="shared" si="27"/>
        <v>0</v>
      </c>
      <c r="AC80" s="157">
        <f t="shared" si="27"/>
        <v>0</v>
      </c>
      <c r="AD80" s="157">
        <f t="shared" si="27"/>
        <v>0</v>
      </c>
      <c r="AE80" s="157">
        <f t="shared" si="27"/>
        <v>0</v>
      </c>
      <c r="AF80" s="157">
        <f t="shared" si="27"/>
        <v>0</v>
      </c>
      <c r="AG80" s="157">
        <f t="shared" si="27"/>
        <v>0</v>
      </c>
      <c r="AH80" s="157">
        <f t="shared" si="27"/>
        <v>0</v>
      </c>
      <c r="AI80" s="157">
        <f t="shared" si="27"/>
        <v>0</v>
      </c>
      <c r="AJ80" s="157">
        <f t="shared" si="27"/>
        <v>0</v>
      </c>
    </row>
    <row r="81" spans="1:36" ht="16.5" x14ac:dyDescent="0.25">
      <c r="A81" s="159"/>
      <c r="B81" s="153">
        <f t="shared" si="5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5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5"/>
        <v>35</v>
      </c>
      <c r="C83" s="158" t="s">
        <v>385</v>
      </c>
      <c r="D83" s="156" t="s">
        <v>364</v>
      </c>
      <c r="E83" s="157">
        <f t="shared" ref="E83:E84" si="28">+SUM(G83:AJ83)</f>
        <v>0</v>
      </c>
      <c r="F83" s="249"/>
      <c r="G83" s="157">
        <f t="shared" ref="G83:P84" si="29">+HLOOKUP(G$3,ARMADO_RP,$B83,0)+HLOOKUP(G$4,ARMADO_RP,$B83,0)</f>
        <v>0</v>
      </c>
      <c r="H83" s="157">
        <f t="shared" si="29"/>
        <v>0</v>
      </c>
      <c r="I83" s="157">
        <f t="shared" si="29"/>
        <v>0</v>
      </c>
      <c r="J83" s="157">
        <f t="shared" si="29"/>
        <v>0</v>
      </c>
      <c r="K83" s="157">
        <f t="shared" si="29"/>
        <v>0</v>
      </c>
      <c r="L83" s="157">
        <f t="shared" si="29"/>
        <v>0</v>
      </c>
      <c r="M83" s="157">
        <f t="shared" si="29"/>
        <v>0</v>
      </c>
      <c r="N83" s="157">
        <f t="shared" si="29"/>
        <v>0</v>
      </c>
      <c r="O83" s="157">
        <f t="shared" si="29"/>
        <v>0</v>
      </c>
      <c r="P83" s="157">
        <f t="shared" si="29"/>
        <v>0</v>
      </c>
      <c r="Q83" s="157">
        <f t="shared" ref="Q83:Z84" si="30">+HLOOKUP(Q$3,ARMADO_RP,$B83,0)+HLOOKUP(Q$4,ARMADO_RP,$B83,0)</f>
        <v>0</v>
      </c>
      <c r="R83" s="157">
        <f t="shared" si="30"/>
        <v>0</v>
      </c>
      <c r="S83" s="157">
        <f t="shared" si="30"/>
        <v>0</v>
      </c>
      <c r="T83" s="157">
        <f t="shared" si="30"/>
        <v>0</v>
      </c>
      <c r="U83" s="157">
        <f t="shared" si="30"/>
        <v>0</v>
      </c>
      <c r="V83" s="157">
        <f t="shared" si="30"/>
        <v>0</v>
      </c>
      <c r="W83" s="157">
        <f t="shared" si="30"/>
        <v>0</v>
      </c>
      <c r="X83" s="157">
        <f t="shared" si="30"/>
        <v>0</v>
      </c>
      <c r="Y83" s="157">
        <f t="shared" si="30"/>
        <v>0</v>
      </c>
      <c r="Z83" s="157">
        <f t="shared" si="30"/>
        <v>0</v>
      </c>
      <c r="AA83" s="157">
        <f t="shared" ref="AA83:AJ84" si="31">+HLOOKUP(AA$3,ARMADO_RP,$B83,0)+HLOOKUP(AA$4,ARMADO_RP,$B83,0)</f>
        <v>0</v>
      </c>
      <c r="AB83" s="157">
        <f t="shared" si="31"/>
        <v>0</v>
      </c>
      <c r="AC83" s="157">
        <f t="shared" si="31"/>
        <v>0</v>
      </c>
      <c r="AD83" s="157">
        <f t="shared" si="31"/>
        <v>0</v>
      </c>
      <c r="AE83" s="157">
        <f t="shared" si="31"/>
        <v>0</v>
      </c>
      <c r="AF83" s="157">
        <f t="shared" si="31"/>
        <v>0</v>
      </c>
      <c r="AG83" s="157">
        <f t="shared" si="31"/>
        <v>0</v>
      </c>
      <c r="AH83" s="157">
        <f t="shared" si="31"/>
        <v>0</v>
      </c>
      <c r="AI83" s="157">
        <f t="shared" si="31"/>
        <v>0</v>
      </c>
      <c r="AJ83" s="157">
        <f t="shared" si="31"/>
        <v>0</v>
      </c>
    </row>
    <row r="84" spans="1:36" ht="16.5" x14ac:dyDescent="0.25">
      <c r="A84" s="157">
        <f>+A83+0.01</f>
        <v>6.02</v>
      </c>
      <c r="B84" s="153">
        <f t="shared" si="5"/>
        <v>36</v>
      </c>
      <c r="C84" s="158" t="s">
        <v>386</v>
      </c>
      <c r="D84" s="156" t="s">
        <v>364</v>
      </c>
      <c r="E84" s="157">
        <f t="shared" si="28"/>
        <v>0</v>
      </c>
      <c r="F84" s="249"/>
      <c r="G84" s="157">
        <f t="shared" si="29"/>
        <v>0</v>
      </c>
      <c r="H84" s="157">
        <f t="shared" si="29"/>
        <v>0</v>
      </c>
      <c r="I84" s="157">
        <f t="shared" si="29"/>
        <v>0</v>
      </c>
      <c r="J84" s="157">
        <f t="shared" si="29"/>
        <v>0</v>
      </c>
      <c r="K84" s="157">
        <f t="shared" si="29"/>
        <v>0</v>
      </c>
      <c r="L84" s="157">
        <f t="shared" si="29"/>
        <v>0</v>
      </c>
      <c r="M84" s="157">
        <f t="shared" si="29"/>
        <v>0</v>
      </c>
      <c r="N84" s="157">
        <f t="shared" si="29"/>
        <v>0</v>
      </c>
      <c r="O84" s="157">
        <f t="shared" si="29"/>
        <v>0</v>
      </c>
      <c r="P84" s="157">
        <f t="shared" si="29"/>
        <v>0</v>
      </c>
      <c r="Q84" s="157">
        <f t="shared" si="30"/>
        <v>0</v>
      </c>
      <c r="R84" s="157">
        <f t="shared" si="30"/>
        <v>0</v>
      </c>
      <c r="S84" s="157">
        <f t="shared" si="30"/>
        <v>0</v>
      </c>
      <c r="T84" s="157">
        <f t="shared" si="30"/>
        <v>0</v>
      </c>
      <c r="U84" s="157">
        <f t="shared" si="30"/>
        <v>0</v>
      </c>
      <c r="V84" s="157">
        <f t="shared" si="30"/>
        <v>0</v>
      </c>
      <c r="W84" s="157">
        <f t="shared" si="30"/>
        <v>0</v>
      </c>
      <c r="X84" s="157">
        <f t="shared" si="30"/>
        <v>0</v>
      </c>
      <c r="Y84" s="157">
        <f t="shared" si="30"/>
        <v>0</v>
      </c>
      <c r="Z84" s="157">
        <f t="shared" si="30"/>
        <v>0</v>
      </c>
      <c r="AA84" s="157">
        <f t="shared" si="31"/>
        <v>0</v>
      </c>
      <c r="AB84" s="157">
        <f t="shared" si="31"/>
        <v>0</v>
      </c>
      <c r="AC84" s="157">
        <f t="shared" si="31"/>
        <v>0</v>
      </c>
      <c r="AD84" s="157">
        <f t="shared" si="31"/>
        <v>0</v>
      </c>
      <c r="AE84" s="157">
        <f t="shared" si="31"/>
        <v>0</v>
      </c>
      <c r="AF84" s="157">
        <f t="shared" si="31"/>
        <v>0</v>
      </c>
      <c r="AG84" s="157">
        <f t="shared" si="31"/>
        <v>0</v>
      </c>
      <c r="AH84" s="157">
        <f t="shared" si="31"/>
        <v>0</v>
      </c>
      <c r="AI84" s="157">
        <f t="shared" si="31"/>
        <v>0</v>
      </c>
      <c r="AJ84" s="157">
        <f t="shared" si="31"/>
        <v>0</v>
      </c>
    </row>
    <row r="85" spans="1:36" ht="16.5" x14ac:dyDescent="0.25">
      <c r="A85" s="159"/>
      <c r="B85" s="153">
        <f t="shared" si="5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5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2">+A86+0.01</f>
        <v>7.01</v>
      </c>
      <c r="B87" s="153">
        <f t="shared" si="5"/>
        <v>39</v>
      </c>
      <c r="C87" s="158" t="s">
        <v>388</v>
      </c>
      <c r="D87" s="156" t="s">
        <v>389</v>
      </c>
      <c r="E87" s="157">
        <f>+SUM(G87:AJ87)</f>
        <v>3.1670999999999998E-2</v>
      </c>
      <c r="F87" s="249" t="s">
        <v>62</v>
      </c>
      <c r="G87" s="157">
        <f t="shared" ref="G87:AJ87" si="33">+IF($F87=G$13,G$12*f_cond*G$14/1000,0)</f>
        <v>0</v>
      </c>
      <c r="H87" s="157">
        <f t="shared" si="33"/>
        <v>3.1670999999999998E-2</v>
      </c>
      <c r="I87" s="157">
        <f t="shared" si="33"/>
        <v>0</v>
      </c>
      <c r="J87" s="157">
        <f t="shared" si="33"/>
        <v>0</v>
      </c>
      <c r="K87" s="157">
        <f t="shared" si="33"/>
        <v>0</v>
      </c>
      <c r="L87" s="157">
        <f t="shared" si="33"/>
        <v>0</v>
      </c>
      <c r="M87" s="157">
        <f t="shared" si="33"/>
        <v>0</v>
      </c>
      <c r="N87" s="157">
        <f t="shared" si="33"/>
        <v>0</v>
      </c>
      <c r="O87" s="157">
        <f t="shared" si="33"/>
        <v>0</v>
      </c>
      <c r="P87" s="157">
        <f t="shared" si="33"/>
        <v>0</v>
      </c>
      <c r="Q87" s="157">
        <f t="shared" si="33"/>
        <v>0</v>
      </c>
      <c r="R87" s="157">
        <f t="shared" si="33"/>
        <v>0</v>
      </c>
      <c r="S87" s="157">
        <f t="shared" si="33"/>
        <v>0</v>
      </c>
      <c r="T87" s="157">
        <f t="shared" si="33"/>
        <v>0</v>
      </c>
      <c r="U87" s="157">
        <f t="shared" si="33"/>
        <v>0</v>
      </c>
      <c r="V87" s="157">
        <f t="shared" si="33"/>
        <v>0</v>
      </c>
      <c r="W87" s="157">
        <f t="shared" si="33"/>
        <v>0</v>
      </c>
      <c r="X87" s="157">
        <f t="shared" si="33"/>
        <v>0</v>
      </c>
      <c r="Y87" s="157">
        <f t="shared" si="33"/>
        <v>0</v>
      </c>
      <c r="Z87" s="157">
        <f t="shared" si="33"/>
        <v>0</v>
      </c>
      <c r="AA87" s="157">
        <f t="shared" si="33"/>
        <v>0</v>
      </c>
      <c r="AB87" s="157">
        <f t="shared" si="33"/>
        <v>0</v>
      </c>
      <c r="AC87" s="157">
        <f t="shared" si="33"/>
        <v>0</v>
      </c>
      <c r="AD87" s="157">
        <f t="shared" si="33"/>
        <v>0</v>
      </c>
      <c r="AE87" s="157">
        <f t="shared" si="33"/>
        <v>0</v>
      </c>
      <c r="AF87" s="157">
        <f t="shared" si="33"/>
        <v>0</v>
      </c>
      <c r="AG87" s="157">
        <f t="shared" si="33"/>
        <v>0</v>
      </c>
      <c r="AH87" s="157">
        <f t="shared" si="33"/>
        <v>0</v>
      </c>
      <c r="AI87" s="157">
        <f t="shared" si="33"/>
        <v>0</v>
      </c>
      <c r="AJ87" s="157">
        <f t="shared" si="33"/>
        <v>0</v>
      </c>
    </row>
    <row r="88" spans="1:36" ht="16.5" x14ac:dyDescent="0.25">
      <c r="A88" s="159"/>
      <c r="B88" s="153">
        <f t="shared" si="5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5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4">+A89+0.01</f>
        <v>8.01</v>
      </c>
      <c r="B90" s="153">
        <f t="shared" si="5"/>
        <v>42</v>
      </c>
      <c r="C90" s="158" t="s">
        <v>391</v>
      </c>
      <c r="D90" s="156" t="s">
        <v>364</v>
      </c>
      <c r="E90" s="157">
        <f t="shared" ref="E90:E95" si="35">+SUM(G90:AJ90)</f>
        <v>1</v>
      </c>
      <c r="F90" s="249"/>
      <c r="G90" s="157">
        <f t="shared" ref="G90:P95" si="36">+HLOOKUP(G$3,ARMADO_RP,$B90,0)+HLOOKUP(G$4,ARMADO_RP,$B90,0)</f>
        <v>0</v>
      </c>
      <c r="H90" s="157">
        <f t="shared" si="36"/>
        <v>1</v>
      </c>
      <c r="I90" s="157">
        <f t="shared" si="36"/>
        <v>0</v>
      </c>
      <c r="J90" s="157">
        <f t="shared" si="36"/>
        <v>0</v>
      </c>
      <c r="K90" s="157">
        <f t="shared" si="36"/>
        <v>0</v>
      </c>
      <c r="L90" s="157">
        <f t="shared" si="36"/>
        <v>0</v>
      </c>
      <c r="M90" s="157">
        <f t="shared" si="36"/>
        <v>0</v>
      </c>
      <c r="N90" s="157">
        <f t="shared" si="36"/>
        <v>0</v>
      </c>
      <c r="O90" s="157">
        <f t="shared" si="36"/>
        <v>0</v>
      </c>
      <c r="P90" s="157">
        <f t="shared" si="36"/>
        <v>0</v>
      </c>
      <c r="Q90" s="157">
        <f t="shared" ref="Q90:Z95" si="37">+HLOOKUP(Q$3,ARMADO_RP,$B90,0)+HLOOKUP(Q$4,ARMADO_RP,$B90,0)</f>
        <v>0</v>
      </c>
      <c r="R90" s="157">
        <f t="shared" si="37"/>
        <v>0</v>
      </c>
      <c r="S90" s="157">
        <f t="shared" si="37"/>
        <v>0</v>
      </c>
      <c r="T90" s="157">
        <f t="shared" si="37"/>
        <v>0</v>
      </c>
      <c r="U90" s="157">
        <f t="shared" si="37"/>
        <v>0</v>
      </c>
      <c r="V90" s="157">
        <f t="shared" si="37"/>
        <v>0</v>
      </c>
      <c r="W90" s="157">
        <f t="shared" si="37"/>
        <v>0</v>
      </c>
      <c r="X90" s="157">
        <f t="shared" si="37"/>
        <v>0</v>
      </c>
      <c r="Y90" s="157">
        <f t="shared" si="37"/>
        <v>0</v>
      </c>
      <c r="Z90" s="157">
        <f t="shared" si="37"/>
        <v>0</v>
      </c>
      <c r="AA90" s="157">
        <f t="shared" ref="AA90:AJ95" si="38">+HLOOKUP(AA$3,ARMADO_RP,$B90,0)+HLOOKUP(AA$4,ARMADO_RP,$B90,0)</f>
        <v>0</v>
      </c>
      <c r="AB90" s="157">
        <f t="shared" si="38"/>
        <v>0</v>
      </c>
      <c r="AC90" s="157">
        <f t="shared" si="38"/>
        <v>0</v>
      </c>
      <c r="AD90" s="157">
        <f t="shared" si="38"/>
        <v>0</v>
      </c>
      <c r="AE90" s="157">
        <f t="shared" si="38"/>
        <v>0</v>
      </c>
      <c r="AF90" s="157">
        <f t="shared" si="38"/>
        <v>0</v>
      </c>
      <c r="AG90" s="157">
        <f t="shared" si="38"/>
        <v>0</v>
      </c>
      <c r="AH90" s="157">
        <f t="shared" si="38"/>
        <v>0</v>
      </c>
      <c r="AI90" s="157">
        <f t="shared" si="38"/>
        <v>0</v>
      </c>
      <c r="AJ90" s="157">
        <f t="shared" si="38"/>
        <v>0</v>
      </c>
    </row>
    <row r="91" spans="1:36" ht="16.5" x14ac:dyDescent="0.25">
      <c r="A91" s="157">
        <f t="shared" si="34"/>
        <v>8.02</v>
      </c>
      <c r="B91" s="153">
        <f t="shared" si="5"/>
        <v>43</v>
      </c>
      <c r="C91" s="158" t="s">
        <v>392</v>
      </c>
      <c r="D91" s="156" t="s">
        <v>364</v>
      </c>
      <c r="E91" s="157">
        <f t="shared" si="35"/>
        <v>2</v>
      </c>
      <c r="F91" s="249"/>
      <c r="G91" s="157">
        <f t="shared" si="36"/>
        <v>2</v>
      </c>
      <c r="H91" s="157">
        <f t="shared" si="36"/>
        <v>0</v>
      </c>
      <c r="I91" s="157">
        <f t="shared" si="36"/>
        <v>0</v>
      </c>
      <c r="J91" s="157">
        <f t="shared" si="36"/>
        <v>0</v>
      </c>
      <c r="K91" s="157">
        <f t="shared" si="36"/>
        <v>0</v>
      </c>
      <c r="L91" s="157">
        <f t="shared" si="36"/>
        <v>0</v>
      </c>
      <c r="M91" s="157">
        <f t="shared" si="36"/>
        <v>0</v>
      </c>
      <c r="N91" s="157">
        <f t="shared" si="36"/>
        <v>0</v>
      </c>
      <c r="O91" s="157">
        <f t="shared" si="36"/>
        <v>0</v>
      </c>
      <c r="P91" s="157">
        <f t="shared" si="36"/>
        <v>0</v>
      </c>
      <c r="Q91" s="157">
        <f t="shared" si="37"/>
        <v>0</v>
      </c>
      <c r="R91" s="157">
        <f t="shared" si="37"/>
        <v>0</v>
      </c>
      <c r="S91" s="157">
        <f t="shared" si="37"/>
        <v>0</v>
      </c>
      <c r="T91" s="157">
        <f t="shared" si="37"/>
        <v>0</v>
      </c>
      <c r="U91" s="157">
        <f t="shared" si="37"/>
        <v>0</v>
      </c>
      <c r="V91" s="157">
        <f t="shared" si="37"/>
        <v>0</v>
      </c>
      <c r="W91" s="157">
        <f t="shared" si="37"/>
        <v>0</v>
      </c>
      <c r="X91" s="157">
        <f t="shared" si="37"/>
        <v>0</v>
      </c>
      <c r="Y91" s="157">
        <f t="shared" si="37"/>
        <v>0</v>
      </c>
      <c r="Z91" s="157">
        <f t="shared" si="37"/>
        <v>0</v>
      </c>
      <c r="AA91" s="157">
        <f t="shared" si="38"/>
        <v>0</v>
      </c>
      <c r="AB91" s="157">
        <f t="shared" si="38"/>
        <v>0</v>
      </c>
      <c r="AC91" s="157">
        <f t="shared" si="38"/>
        <v>0</v>
      </c>
      <c r="AD91" s="157">
        <f t="shared" si="38"/>
        <v>0</v>
      </c>
      <c r="AE91" s="157">
        <f t="shared" si="38"/>
        <v>0</v>
      </c>
      <c r="AF91" s="157">
        <f t="shared" si="38"/>
        <v>0</v>
      </c>
      <c r="AG91" s="157">
        <f t="shared" si="38"/>
        <v>0</v>
      </c>
      <c r="AH91" s="157">
        <f t="shared" si="38"/>
        <v>0</v>
      </c>
      <c r="AI91" s="157">
        <f t="shared" si="38"/>
        <v>0</v>
      </c>
      <c r="AJ91" s="157">
        <f t="shared" si="38"/>
        <v>0</v>
      </c>
    </row>
    <row r="92" spans="1:36" ht="16.5" x14ac:dyDescent="0.25">
      <c r="A92" s="157">
        <f t="shared" si="34"/>
        <v>8.0299999999999994</v>
      </c>
      <c r="B92" s="153">
        <f t="shared" si="5"/>
        <v>44</v>
      </c>
      <c r="C92" s="158" t="s">
        <v>393</v>
      </c>
      <c r="D92" s="156" t="s">
        <v>146</v>
      </c>
      <c r="E92" s="157">
        <f t="shared" si="35"/>
        <v>5</v>
      </c>
      <c r="F92" s="249"/>
      <c r="G92" s="157">
        <f t="shared" si="36"/>
        <v>2.5</v>
      </c>
      <c r="H92" s="157">
        <f t="shared" si="36"/>
        <v>2.5</v>
      </c>
      <c r="I92" s="157">
        <f t="shared" si="36"/>
        <v>0</v>
      </c>
      <c r="J92" s="157">
        <f t="shared" si="36"/>
        <v>0</v>
      </c>
      <c r="K92" s="157">
        <f t="shared" si="36"/>
        <v>0</v>
      </c>
      <c r="L92" s="157">
        <f t="shared" si="36"/>
        <v>0</v>
      </c>
      <c r="M92" s="157">
        <f t="shared" si="36"/>
        <v>0</v>
      </c>
      <c r="N92" s="157">
        <f t="shared" si="36"/>
        <v>0</v>
      </c>
      <c r="O92" s="157">
        <f t="shared" si="36"/>
        <v>0</v>
      </c>
      <c r="P92" s="157">
        <f t="shared" si="36"/>
        <v>0</v>
      </c>
      <c r="Q92" s="157">
        <f t="shared" si="37"/>
        <v>0</v>
      </c>
      <c r="R92" s="157">
        <f t="shared" si="37"/>
        <v>0</v>
      </c>
      <c r="S92" s="157">
        <f t="shared" si="37"/>
        <v>0</v>
      </c>
      <c r="T92" s="157">
        <f t="shared" si="37"/>
        <v>0</v>
      </c>
      <c r="U92" s="157">
        <f t="shared" si="37"/>
        <v>0</v>
      </c>
      <c r="V92" s="157">
        <f t="shared" si="37"/>
        <v>0</v>
      </c>
      <c r="W92" s="157">
        <f t="shared" si="37"/>
        <v>0</v>
      </c>
      <c r="X92" s="157">
        <f t="shared" si="37"/>
        <v>0</v>
      </c>
      <c r="Y92" s="157">
        <f t="shared" si="37"/>
        <v>0</v>
      </c>
      <c r="Z92" s="157">
        <f t="shared" si="37"/>
        <v>0</v>
      </c>
      <c r="AA92" s="157">
        <f t="shared" si="38"/>
        <v>0</v>
      </c>
      <c r="AB92" s="157">
        <f t="shared" si="38"/>
        <v>0</v>
      </c>
      <c r="AC92" s="157">
        <f t="shared" si="38"/>
        <v>0</v>
      </c>
      <c r="AD92" s="157">
        <f t="shared" si="38"/>
        <v>0</v>
      </c>
      <c r="AE92" s="157">
        <f t="shared" si="38"/>
        <v>0</v>
      </c>
      <c r="AF92" s="157">
        <f t="shared" si="38"/>
        <v>0</v>
      </c>
      <c r="AG92" s="157">
        <f t="shared" si="38"/>
        <v>0</v>
      </c>
      <c r="AH92" s="157">
        <f t="shared" si="38"/>
        <v>0</v>
      </c>
      <c r="AI92" s="157">
        <f t="shared" si="38"/>
        <v>0</v>
      </c>
      <c r="AJ92" s="157">
        <f t="shared" si="38"/>
        <v>0</v>
      </c>
    </row>
    <row r="93" spans="1:36" ht="16.5" x14ac:dyDescent="0.25">
      <c r="A93" s="157">
        <f t="shared" si="34"/>
        <v>8.0399999999999991</v>
      </c>
      <c r="B93" s="153">
        <f t="shared" si="5"/>
        <v>45</v>
      </c>
      <c r="C93" s="158" t="s">
        <v>394</v>
      </c>
      <c r="D93" s="156" t="s">
        <v>364</v>
      </c>
      <c r="E93" s="157">
        <f t="shared" si="35"/>
        <v>0</v>
      </c>
      <c r="F93" s="249"/>
      <c r="G93" s="157">
        <f t="shared" si="36"/>
        <v>0</v>
      </c>
      <c r="H93" s="157">
        <f t="shared" si="36"/>
        <v>0</v>
      </c>
      <c r="I93" s="157">
        <f t="shared" si="36"/>
        <v>0</v>
      </c>
      <c r="J93" s="157">
        <f t="shared" si="36"/>
        <v>0</v>
      </c>
      <c r="K93" s="157">
        <f t="shared" si="36"/>
        <v>0</v>
      </c>
      <c r="L93" s="157">
        <f t="shared" si="36"/>
        <v>0</v>
      </c>
      <c r="M93" s="157">
        <f t="shared" si="36"/>
        <v>0</v>
      </c>
      <c r="N93" s="157">
        <f t="shared" si="36"/>
        <v>0</v>
      </c>
      <c r="O93" s="157">
        <f t="shared" si="36"/>
        <v>0</v>
      </c>
      <c r="P93" s="157">
        <f t="shared" si="36"/>
        <v>0</v>
      </c>
      <c r="Q93" s="157">
        <f t="shared" si="37"/>
        <v>0</v>
      </c>
      <c r="R93" s="157">
        <f t="shared" si="37"/>
        <v>0</v>
      </c>
      <c r="S93" s="157">
        <f t="shared" si="37"/>
        <v>0</v>
      </c>
      <c r="T93" s="157">
        <f t="shared" si="37"/>
        <v>0</v>
      </c>
      <c r="U93" s="157">
        <f t="shared" si="37"/>
        <v>0</v>
      </c>
      <c r="V93" s="157">
        <f t="shared" si="37"/>
        <v>0</v>
      </c>
      <c r="W93" s="157">
        <f t="shared" si="37"/>
        <v>0</v>
      </c>
      <c r="X93" s="157">
        <f t="shared" si="37"/>
        <v>0</v>
      </c>
      <c r="Y93" s="157">
        <f t="shared" si="37"/>
        <v>0</v>
      </c>
      <c r="Z93" s="157">
        <f t="shared" si="37"/>
        <v>0</v>
      </c>
      <c r="AA93" s="157">
        <f t="shared" si="38"/>
        <v>0</v>
      </c>
      <c r="AB93" s="157">
        <f t="shared" si="38"/>
        <v>0</v>
      </c>
      <c r="AC93" s="157">
        <f t="shared" si="38"/>
        <v>0</v>
      </c>
      <c r="AD93" s="157">
        <f t="shared" si="38"/>
        <v>0</v>
      </c>
      <c r="AE93" s="157">
        <f t="shared" si="38"/>
        <v>0</v>
      </c>
      <c r="AF93" s="157">
        <f t="shared" si="38"/>
        <v>0</v>
      </c>
      <c r="AG93" s="157">
        <f t="shared" si="38"/>
        <v>0</v>
      </c>
      <c r="AH93" s="157">
        <f t="shared" si="38"/>
        <v>0</v>
      </c>
      <c r="AI93" s="157">
        <f t="shared" si="38"/>
        <v>0</v>
      </c>
      <c r="AJ93" s="157">
        <f t="shared" si="38"/>
        <v>0</v>
      </c>
    </row>
    <row r="94" spans="1:36" s="188" customFormat="1" ht="16.5" x14ac:dyDescent="0.25">
      <c r="A94" s="160">
        <f t="shared" si="34"/>
        <v>8.0499999999999989</v>
      </c>
      <c r="B94" s="161">
        <f t="shared" si="5"/>
        <v>46</v>
      </c>
      <c r="C94" s="162" t="s">
        <v>529</v>
      </c>
      <c r="D94" s="164" t="s">
        <v>364</v>
      </c>
      <c r="E94" s="157">
        <f t="shared" si="35"/>
        <v>0</v>
      </c>
      <c r="F94" s="249"/>
      <c r="G94" s="157">
        <f t="shared" si="36"/>
        <v>0</v>
      </c>
      <c r="H94" s="157">
        <f t="shared" si="36"/>
        <v>0</v>
      </c>
      <c r="I94" s="157">
        <f t="shared" si="36"/>
        <v>0</v>
      </c>
      <c r="J94" s="157">
        <f t="shared" si="36"/>
        <v>0</v>
      </c>
      <c r="K94" s="157">
        <f t="shared" si="36"/>
        <v>0</v>
      </c>
      <c r="L94" s="157">
        <f t="shared" si="36"/>
        <v>0</v>
      </c>
      <c r="M94" s="157">
        <f t="shared" si="36"/>
        <v>0</v>
      </c>
      <c r="N94" s="157">
        <f t="shared" si="36"/>
        <v>0</v>
      </c>
      <c r="O94" s="157">
        <f t="shared" si="36"/>
        <v>0</v>
      </c>
      <c r="P94" s="157">
        <f t="shared" si="36"/>
        <v>0</v>
      </c>
      <c r="Q94" s="157">
        <f t="shared" si="37"/>
        <v>0</v>
      </c>
      <c r="R94" s="157">
        <f t="shared" si="37"/>
        <v>0</v>
      </c>
      <c r="S94" s="157">
        <f t="shared" si="37"/>
        <v>0</v>
      </c>
      <c r="T94" s="157">
        <f t="shared" si="37"/>
        <v>0</v>
      </c>
      <c r="U94" s="157">
        <f t="shared" si="37"/>
        <v>0</v>
      </c>
      <c r="V94" s="157">
        <f t="shared" si="37"/>
        <v>0</v>
      </c>
      <c r="W94" s="157">
        <f t="shared" si="37"/>
        <v>0</v>
      </c>
      <c r="X94" s="157">
        <f t="shared" si="37"/>
        <v>0</v>
      </c>
      <c r="Y94" s="157">
        <f t="shared" si="37"/>
        <v>0</v>
      </c>
      <c r="Z94" s="157">
        <f t="shared" si="37"/>
        <v>0</v>
      </c>
      <c r="AA94" s="157">
        <f t="shared" si="38"/>
        <v>0</v>
      </c>
      <c r="AB94" s="157">
        <f t="shared" si="38"/>
        <v>0</v>
      </c>
      <c r="AC94" s="157">
        <f t="shared" si="38"/>
        <v>0</v>
      </c>
      <c r="AD94" s="157">
        <f t="shared" si="38"/>
        <v>0</v>
      </c>
      <c r="AE94" s="157">
        <f t="shared" si="38"/>
        <v>0</v>
      </c>
      <c r="AF94" s="157">
        <f t="shared" si="38"/>
        <v>0</v>
      </c>
      <c r="AG94" s="157">
        <f t="shared" si="38"/>
        <v>0</v>
      </c>
      <c r="AH94" s="157">
        <f t="shared" si="38"/>
        <v>0</v>
      </c>
      <c r="AI94" s="157">
        <f t="shared" si="38"/>
        <v>0</v>
      </c>
      <c r="AJ94" s="157">
        <f t="shared" si="38"/>
        <v>0</v>
      </c>
    </row>
    <row r="95" spans="1:36" s="188" customFormat="1" ht="16.5" x14ac:dyDescent="0.25">
      <c r="A95" s="160">
        <f t="shared" si="34"/>
        <v>8.0599999999999987</v>
      </c>
      <c r="B95" s="161">
        <f t="shared" si="5"/>
        <v>47</v>
      </c>
      <c r="C95" s="162" t="s">
        <v>530</v>
      </c>
      <c r="D95" s="164" t="s">
        <v>146</v>
      </c>
      <c r="E95" s="157">
        <f t="shared" si="35"/>
        <v>0</v>
      </c>
      <c r="F95" s="249"/>
      <c r="G95" s="157">
        <f t="shared" si="36"/>
        <v>0</v>
      </c>
      <c r="H95" s="157">
        <f t="shared" si="36"/>
        <v>0</v>
      </c>
      <c r="I95" s="157">
        <f t="shared" si="36"/>
        <v>0</v>
      </c>
      <c r="J95" s="157">
        <f t="shared" si="36"/>
        <v>0</v>
      </c>
      <c r="K95" s="157">
        <f t="shared" si="36"/>
        <v>0</v>
      </c>
      <c r="L95" s="157">
        <f t="shared" si="36"/>
        <v>0</v>
      </c>
      <c r="M95" s="157">
        <f t="shared" si="36"/>
        <v>0</v>
      </c>
      <c r="N95" s="157">
        <f t="shared" si="36"/>
        <v>0</v>
      </c>
      <c r="O95" s="157">
        <f t="shared" si="36"/>
        <v>0</v>
      </c>
      <c r="P95" s="157">
        <f t="shared" si="36"/>
        <v>0</v>
      </c>
      <c r="Q95" s="157">
        <f t="shared" si="37"/>
        <v>0</v>
      </c>
      <c r="R95" s="157">
        <f t="shared" si="37"/>
        <v>0</v>
      </c>
      <c r="S95" s="157">
        <f t="shared" si="37"/>
        <v>0</v>
      </c>
      <c r="T95" s="157">
        <f t="shared" si="37"/>
        <v>0</v>
      </c>
      <c r="U95" s="157">
        <f t="shared" si="37"/>
        <v>0</v>
      </c>
      <c r="V95" s="157">
        <f t="shared" si="37"/>
        <v>0</v>
      </c>
      <c r="W95" s="157">
        <f t="shared" si="37"/>
        <v>0</v>
      </c>
      <c r="X95" s="157">
        <f t="shared" si="37"/>
        <v>0</v>
      </c>
      <c r="Y95" s="157">
        <f t="shared" si="37"/>
        <v>0</v>
      </c>
      <c r="Z95" s="157">
        <f t="shared" si="37"/>
        <v>0</v>
      </c>
      <c r="AA95" s="157">
        <f t="shared" si="38"/>
        <v>0</v>
      </c>
      <c r="AB95" s="157">
        <f t="shared" si="38"/>
        <v>0</v>
      </c>
      <c r="AC95" s="157">
        <f t="shared" si="38"/>
        <v>0</v>
      </c>
      <c r="AD95" s="157">
        <f t="shared" si="38"/>
        <v>0</v>
      </c>
      <c r="AE95" s="157">
        <f t="shared" si="38"/>
        <v>0</v>
      </c>
      <c r="AF95" s="157">
        <f t="shared" si="38"/>
        <v>0</v>
      </c>
      <c r="AG95" s="157">
        <f t="shared" si="38"/>
        <v>0</v>
      </c>
      <c r="AH95" s="157">
        <f t="shared" si="38"/>
        <v>0</v>
      </c>
      <c r="AI95" s="157">
        <f t="shared" si="38"/>
        <v>0</v>
      </c>
      <c r="AJ95" s="157">
        <f t="shared" si="38"/>
        <v>0</v>
      </c>
    </row>
    <row r="96" spans="1:36" ht="16.5" x14ac:dyDescent="0.25">
      <c r="A96" s="159"/>
      <c r="B96" s="161">
        <f t="shared" si="5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5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5"/>
        <v>50</v>
      </c>
      <c r="C98" s="158" t="s">
        <v>396</v>
      </c>
      <c r="D98" s="156" t="s">
        <v>146</v>
      </c>
      <c r="E98" s="157">
        <f>+SUM(G98:AJ98)</f>
        <v>23</v>
      </c>
      <c r="F98" s="249"/>
      <c r="G98" s="157">
        <f t="shared" ref="G98:AJ98" si="39">+HLOOKUP(G$3,ARMADO_RP,$B98,0)+HLOOKUP(G$4,ARMADO_RP,$B98,0)+HLOOKUP(G$19,ARMADO_RP,$B98,0)</f>
        <v>0</v>
      </c>
      <c r="H98" s="157">
        <f t="shared" si="39"/>
        <v>23</v>
      </c>
      <c r="I98" s="157">
        <f t="shared" si="39"/>
        <v>0</v>
      </c>
      <c r="J98" s="157">
        <f t="shared" si="39"/>
        <v>0</v>
      </c>
      <c r="K98" s="157">
        <f t="shared" si="39"/>
        <v>0</v>
      </c>
      <c r="L98" s="157">
        <f t="shared" si="39"/>
        <v>0</v>
      </c>
      <c r="M98" s="157">
        <f t="shared" si="39"/>
        <v>0</v>
      </c>
      <c r="N98" s="157">
        <f t="shared" si="39"/>
        <v>0</v>
      </c>
      <c r="O98" s="157">
        <f t="shared" si="39"/>
        <v>0</v>
      </c>
      <c r="P98" s="157">
        <f t="shared" si="39"/>
        <v>0</v>
      </c>
      <c r="Q98" s="157">
        <f t="shared" si="39"/>
        <v>0</v>
      </c>
      <c r="R98" s="157">
        <f t="shared" si="39"/>
        <v>0</v>
      </c>
      <c r="S98" s="157">
        <f t="shared" si="39"/>
        <v>0</v>
      </c>
      <c r="T98" s="157">
        <f t="shared" si="39"/>
        <v>0</v>
      </c>
      <c r="U98" s="157">
        <f t="shared" si="39"/>
        <v>0</v>
      </c>
      <c r="V98" s="157">
        <f t="shared" si="39"/>
        <v>0</v>
      </c>
      <c r="W98" s="157">
        <f t="shared" si="39"/>
        <v>0</v>
      </c>
      <c r="X98" s="157">
        <f t="shared" si="39"/>
        <v>0</v>
      </c>
      <c r="Y98" s="157">
        <f t="shared" si="39"/>
        <v>0</v>
      </c>
      <c r="Z98" s="157">
        <f t="shared" si="39"/>
        <v>0</v>
      </c>
      <c r="AA98" s="157">
        <f t="shared" si="39"/>
        <v>0</v>
      </c>
      <c r="AB98" s="157">
        <f t="shared" si="39"/>
        <v>0</v>
      </c>
      <c r="AC98" s="157">
        <f t="shared" si="39"/>
        <v>0</v>
      </c>
      <c r="AD98" s="157">
        <f t="shared" si="39"/>
        <v>0</v>
      </c>
      <c r="AE98" s="157">
        <f t="shared" si="39"/>
        <v>0</v>
      </c>
      <c r="AF98" s="157">
        <f t="shared" si="39"/>
        <v>0</v>
      </c>
      <c r="AG98" s="157">
        <f t="shared" si="39"/>
        <v>0</v>
      </c>
      <c r="AH98" s="157">
        <f t="shared" si="39"/>
        <v>0</v>
      </c>
      <c r="AI98" s="157">
        <f t="shared" si="39"/>
        <v>0</v>
      </c>
      <c r="AJ98" s="157">
        <f t="shared" si="39"/>
        <v>0</v>
      </c>
    </row>
    <row r="99" spans="1:36" ht="16.5" x14ac:dyDescent="0.25">
      <c r="A99" s="152"/>
      <c r="B99" s="153">
        <f t="shared" si="5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5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0">+A100+0.01</f>
        <v>10.01</v>
      </c>
      <c r="B101" s="153">
        <f t="shared" si="5"/>
        <v>53</v>
      </c>
      <c r="C101" s="158" t="s">
        <v>398</v>
      </c>
      <c r="D101" s="156" t="s">
        <v>364</v>
      </c>
      <c r="E101" s="157">
        <f t="shared" ref="E101:E118" si="41">+SUM(G101:AJ101)</f>
        <v>1</v>
      </c>
      <c r="F101" s="249"/>
      <c r="G101" s="157">
        <f t="shared" ref="G101:P111" si="42">+HLOOKUP(G$3,ARMADO_RP,$B101,0)+HLOOKUP(G$4,ARMADO_RP,$B101,0)</f>
        <v>0</v>
      </c>
      <c r="H101" s="157">
        <f t="shared" si="42"/>
        <v>1</v>
      </c>
      <c r="I101" s="157">
        <f t="shared" si="42"/>
        <v>0</v>
      </c>
      <c r="J101" s="157">
        <f t="shared" si="42"/>
        <v>0</v>
      </c>
      <c r="K101" s="157">
        <f t="shared" si="42"/>
        <v>0</v>
      </c>
      <c r="L101" s="157">
        <f t="shared" si="42"/>
        <v>0</v>
      </c>
      <c r="M101" s="157">
        <f t="shared" si="42"/>
        <v>0</v>
      </c>
      <c r="N101" s="157">
        <f t="shared" si="42"/>
        <v>0</v>
      </c>
      <c r="O101" s="157">
        <f t="shared" si="42"/>
        <v>0</v>
      </c>
      <c r="P101" s="157">
        <f t="shared" si="42"/>
        <v>0</v>
      </c>
      <c r="Q101" s="157">
        <f t="shared" ref="Q101:Z111" si="43">+HLOOKUP(Q$3,ARMADO_RP,$B101,0)+HLOOKUP(Q$4,ARMADO_RP,$B101,0)</f>
        <v>0</v>
      </c>
      <c r="R101" s="157">
        <f t="shared" si="43"/>
        <v>0</v>
      </c>
      <c r="S101" s="157">
        <f t="shared" si="43"/>
        <v>0</v>
      </c>
      <c r="T101" s="157">
        <f t="shared" si="43"/>
        <v>0</v>
      </c>
      <c r="U101" s="157">
        <f t="shared" si="43"/>
        <v>0</v>
      </c>
      <c r="V101" s="157">
        <f t="shared" si="43"/>
        <v>0</v>
      </c>
      <c r="W101" s="157">
        <f t="shared" si="43"/>
        <v>0</v>
      </c>
      <c r="X101" s="157">
        <f t="shared" si="43"/>
        <v>0</v>
      </c>
      <c r="Y101" s="157">
        <f t="shared" si="43"/>
        <v>0</v>
      </c>
      <c r="Z101" s="157">
        <f t="shared" si="43"/>
        <v>0</v>
      </c>
      <c r="AA101" s="157">
        <f t="shared" ref="AA101:AJ111" si="44">+HLOOKUP(AA$3,ARMADO_RP,$B101,0)+HLOOKUP(AA$4,ARMADO_RP,$B101,0)</f>
        <v>0</v>
      </c>
      <c r="AB101" s="157">
        <f t="shared" si="44"/>
        <v>0</v>
      </c>
      <c r="AC101" s="157">
        <f t="shared" si="44"/>
        <v>0</v>
      </c>
      <c r="AD101" s="157">
        <f t="shared" si="44"/>
        <v>0</v>
      </c>
      <c r="AE101" s="157">
        <f t="shared" si="44"/>
        <v>0</v>
      </c>
      <c r="AF101" s="157">
        <f t="shared" si="44"/>
        <v>0</v>
      </c>
      <c r="AG101" s="157">
        <f t="shared" si="44"/>
        <v>0</v>
      </c>
      <c r="AH101" s="157">
        <f t="shared" si="44"/>
        <v>0</v>
      </c>
      <c r="AI101" s="157">
        <f t="shared" si="44"/>
        <v>0</v>
      </c>
      <c r="AJ101" s="157">
        <f t="shared" si="44"/>
        <v>0</v>
      </c>
    </row>
    <row r="102" spans="1:36" ht="16.5" x14ac:dyDescent="0.25">
      <c r="A102" s="157">
        <f t="shared" si="40"/>
        <v>10.02</v>
      </c>
      <c r="B102" s="153">
        <f t="shared" si="5"/>
        <v>54</v>
      </c>
      <c r="C102" s="158" t="s">
        <v>399</v>
      </c>
      <c r="D102" s="156" t="s">
        <v>364</v>
      </c>
      <c r="E102" s="157">
        <f t="shared" si="41"/>
        <v>1</v>
      </c>
      <c r="F102" s="249"/>
      <c r="G102" s="157">
        <f t="shared" si="42"/>
        <v>0</v>
      </c>
      <c r="H102" s="157">
        <f t="shared" si="42"/>
        <v>1</v>
      </c>
      <c r="I102" s="157">
        <f t="shared" si="42"/>
        <v>0</v>
      </c>
      <c r="J102" s="157">
        <f t="shared" si="42"/>
        <v>0</v>
      </c>
      <c r="K102" s="157">
        <f t="shared" si="42"/>
        <v>0</v>
      </c>
      <c r="L102" s="157">
        <f t="shared" si="42"/>
        <v>0</v>
      </c>
      <c r="M102" s="157">
        <f t="shared" si="42"/>
        <v>0</v>
      </c>
      <c r="N102" s="157">
        <f t="shared" si="42"/>
        <v>0</v>
      </c>
      <c r="O102" s="157">
        <f t="shared" si="42"/>
        <v>0</v>
      </c>
      <c r="P102" s="157">
        <f t="shared" si="42"/>
        <v>0</v>
      </c>
      <c r="Q102" s="157">
        <f t="shared" si="43"/>
        <v>0</v>
      </c>
      <c r="R102" s="157">
        <f t="shared" si="43"/>
        <v>0</v>
      </c>
      <c r="S102" s="157">
        <f t="shared" si="43"/>
        <v>0</v>
      </c>
      <c r="T102" s="157">
        <f t="shared" si="43"/>
        <v>0</v>
      </c>
      <c r="U102" s="157">
        <f t="shared" si="43"/>
        <v>0</v>
      </c>
      <c r="V102" s="157">
        <f t="shared" si="43"/>
        <v>0</v>
      </c>
      <c r="W102" s="157">
        <f t="shared" si="43"/>
        <v>0</v>
      </c>
      <c r="X102" s="157">
        <f t="shared" si="43"/>
        <v>0</v>
      </c>
      <c r="Y102" s="157">
        <f t="shared" si="43"/>
        <v>0</v>
      </c>
      <c r="Z102" s="157">
        <f t="shared" si="43"/>
        <v>0</v>
      </c>
      <c r="AA102" s="157">
        <f t="shared" si="44"/>
        <v>0</v>
      </c>
      <c r="AB102" s="157">
        <f t="shared" si="44"/>
        <v>0</v>
      </c>
      <c r="AC102" s="157">
        <f t="shared" si="44"/>
        <v>0</v>
      </c>
      <c r="AD102" s="157">
        <f t="shared" si="44"/>
        <v>0</v>
      </c>
      <c r="AE102" s="157">
        <f t="shared" si="44"/>
        <v>0</v>
      </c>
      <c r="AF102" s="157">
        <f t="shared" si="44"/>
        <v>0</v>
      </c>
      <c r="AG102" s="157">
        <f t="shared" si="44"/>
        <v>0</v>
      </c>
      <c r="AH102" s="157">
        <f t="shared" si="44"/>
        <v>0</v>
      </c>
      <c r="AI102" s="157">
        <f t="shared" si="44"/>
        <v>0</v>
      </c>
      <c r="AJ102" s="157">
        <f t="shared" si="44"/>
        <v>0</v>
      </c>
    </row>
    <row r="103" spans="1:36" ht="16.5" x14ac:dyDescent="0.25">
      <c r="A103" s="157">
        <f t="shared" si="40"/>
        <v>10.029999999999999</v>
      </c>
      <c r="B103" s="153">
        <f t="shared" si="5"/>
        <v>55</v>
      </c>
      <c r="C103" s="158" t="s">
        <v>400</v>
      </c>
      <c r="D103" s="156" t="s">
        <v>364</v>
      </c>
      <c r="E103" s="157">
        <f t="shared" si="41"/>
        <v>2</v>
      </c>
      <c r="F103" s="249"/>
      <c r="G103" s="157">
        <f t="shared" si="42"/>
        <v>0</v>
      </c>
      <c r="H103" s="157">
        <f t="shared" si="42"/>
        <v>2</v>
      </c>
      <c r="I103" s="157">
        <f t="shared" si="42"/>
        <v>0</v>
      </c>
      <c r="J103" s="157">
        <f t="shared" si="42"/>
        <v>0</v>
      </c>
      <c r="K103" s="157">
        <f t="shared" si="42"/>
        <v>0</v>
      </c>
      <c r="L103" s="157">
        <f t="shared" si="42"/>
        <v>0</v>
      </c>
      <c r="M103" s="157">
        <f t="shared" si="42"/>
        <v>0</v>
      </c>
      <c r="N103" s="157">
        <f t="shared" si="42"/>
        <v>0</v>
      </c>
      <c r="O103" s="157">
        <f t="shared" si="42"/>
        <v>0</v>
      </c>
      <c r="P103" s="157">
        <f t="shared" si="42"/>
        <v>0</v>
      </c>
      <c r="Q103" s="157">
        <f t="shared" si="43"/>
        <v>0</v>
      </c>
      <c r="R103" s="157">
        <f t="shared" si="43"/>
        <v>0</v>
      </c>
      <c r="S103" s="157">
        <f t="shared" si="43"/>
        <v>0</v>
      </c>
      <c r="T103" s="157">
        <f t="shared" si="43"/>
        <v>0</v>
      </c>
      <c r="U103" s="157">
        <f t="shared" si="43"/>
        <v>0</v>
      </c>
      <c r="V103" s="157">
        <f t="shared" si="43"/>
        <v>0</v>
      </c>
      <c r="W103" s="157">
        <f t="shared" si="43"/>
        <v>0</v>
      </c>
      <c r="X103" s="157">
        <f t="shared" si="43"/>
        <v>0</v>
      </c>
      <c r="Y103" s="157">
        <f t="shared" si="43"/>
        <v>0</v>
      </c>
      <c r="Z103" s="157">
        <f t="shared" si="43"/>
        <v>0</v>
      </c>
      <c r="AA103" s="157">
        <f t="shared" si="44"/>
        <v>0</v>
      </c>
      <c r="AB103" s="157">
        <f t="shared" si="44"/>
        <v>0</v>
      </c>
      <c r="AC103" s="157">
        <f t="shared" si="44"/>
        <v>0</v>
      </c>
      <c r="AD103" s="157">
        <f t="shared" si="44"/>
        <v>0</v>
      </c>
      <c r="AE103" s="157">
        <f t="shared" si="44"/>
        <v>0</v>
      </c>
      <c r="AF103" s="157">
        <f t="shared" si="44"/>
        <v>0</v>
      </c>
      <c r="AG103" s="157">
        <f t="shared" si="44"/>
        <v>0</v>
      </c>
      <c r="AH103" s="157">
        <f t="shared" si="44"/>
        <v>0</v>
      </c>
      <c r="AI103" s="157">
        <f t="shared" si="44"/>
        <v>0</v>
      </c>
      <c r="AJ103" s="157">
        <f t="shared" si="44"/>
        <v>0</v>
      </c>
    </row>
    <row r="104" spans="1:36" ht="16.5" x14ac:dyDescent="0.25">
      <c r="A104" s="157">
        <f t="shared" si="40"/>
        <v>10.039999999999999</v>
      </c>
      <c r="B104" s="153">
        <f t="shared" si="5"/>
        <v>56</v>
      </c>
      <c r="C104" s="158" t="s">
        <v>401</v>
      </c>
      <c r="D104" s="156" t="s">
        <v>364</v>
      </c>
      <c r="E104" s="157">
        <f t="shared" si="41"/>
        <v>2</v>
      </c>
      <c r="F104" s="249"/>
      <c r="G104" s="157">
        <f t="shared" si="42"/>
        <v>0</v>
      </c>
      <c r="H104" s="157">
        <f t="shared" si="42"/>
        <v>2</v>
      </c>
      <c r="I104" s="157">
        <f t="shared" si="42"/>
        <v>0</v>
      </c>
      <c r="J104" s="157">
        <f t="shared" si="42"/>
        <v>0</v>
      </c>
      <c r="K104" s="157">
        <f t="shared" si="42"/>
        <v>0</v>
      </c>
      <c r="L104" s="157">
        <f t="shared" si="42"/>
        <v>0</v>
      </c>
      <c r="M104" s="157">
        <f t="shared" si="42"/>
        <v>0</v>
      </c>
      <c r="N104" s="157">
        <f t="shared" si="42"/>
        <v>0</v>
      </c>
      <c r="O104" s="157">
        <f t="shared" si="42"/>
        <v>0</v>
      </c>
      <c r="P104" s="157">
        <f t="shared" si="42"/>
        <v>0</v>
      </c>
      <c r="Q104" s="157">
        <f t="shared" si="43"/>
        <v>0</v>
      </c>
      <c r="R104" s="157">
        <f t="shared" si="43"/>
        <v>0</v>
      </c>
      <c r="S104" s="157">
        <f t="shared" si="43"/>
        <v>0</v>
      </c>
      <c r="T104" s="157">
        <f t="shared" si="43"/>
        <v>0</v>
      </c>
      <c r="U104" s="157">
        <f t="shared" si="43"/>
        <v>0</v>
      </c>
      <c r="V104" s="157">
        <f t="shared" si="43"/>
        <v>0</v>
      </c>
      <c r="W104" s="157">
        <f t="shared" si="43"/>
        <v>0</v>
      </c>
      <c r="X104" s="157">
        <f t="shared" si="43"/>
        <v>0</v>
      </c>
      <c r="Y104" s="157">
        <f t="shared" si="43"/>
        <v>0</v>
      </c>
      <c r="Z104" s="157">
        <f t="shared" si="43"/>
        <v>0</v>
      </c>
      <c r="AA104" s="157">
        <f t="shared" si="44"/>
        <v>0</v>
      </c>
      <c r="AB104" s="157">
        <f t="shared" si="44"/>
        <v>0</v>
      </c>
      <c r="AC104" s="157">
        <f t="shared" si="44"/>
        <v>0</v>
      </c>
      <c r="AD104" s="157">
        <f t="shared" si="44"/>
        <v>0</v>
      </c>
      <c r="AE104" s="157">
        <f t="shared" si="44"/>
        <v>0</v>
      </c>
      <c r="AF104" s="157">
        <f t="shared" si="44"/>
        <v>0</v>
      </c>
      <c r="AG104" s="157">
        <f t="shared" si="44"/>
        <v>0</v>
      </c>
      <c r="AH104" s="157">
        <f t="shared" si="44"/>
        <v>0</v>
      </c>
      <c r="AI104" s="157">
        <f t="shared" si="44"/>
        <v>0</v>
      </c>
      <c r="AJ104" s="157">
        <f t="shared" si="44"/>
        <v>0</v>
      </c>
    </row>
    <row r="105" spans="1:36" ht="16.5" x14ac:dyDescent="0.25">
      <c r="A105" s="157">
        <f t="shared" si="40"/>
        <v>10.049999999999999</v>
      </c>
      <c r="B105" s="153">
        <f t="shared" si="5"/>
        <v>57</v>
      </c>
      <c r="C105" s="158" t="s">
        <v>402</v>
      </c>
      <c r="D105" s="156" t="s">
        <v>364</v>
      </c>
      <c r="E105" s="157">
        <f t="shared" si="41"/>
        <v>1</v>
      </c>
      <c r="F105" s="249"/>
      <c r="G105" s="157">
        <f t="shared" si="42"/>
        <v>0</v>
      </c>
      <c r="H105" s="157">
        <f t="shared" si="42"/>
        <v>1</v>
      </c>
      <c r="I105" s="157">
        <f t="shared" si="42"/>
        <v>0</v>
      </c>
      <c r="J105" s="157">
        <f t="shared" si="42"/>
        <v>0</v>
      </c>
      <c r="K105" s="157">
        <f t="shared" si="42"/>
        <v>0</v>
      </c>
      <c r="L105" s="157">
        <f t="shared" si="42"/>
        <v>0</v>
      </c>
      <c r="M105" s="157">
        <f t="shared" si="42"/>
        <v>0</v>
      </c>
      <c r="N105" s="157">
        <f t="shared" si="42"/>
        <v>0</v>
      </c>
      <c r="O105" s="157">
        <f t="shared" si="42"/>
        <v>0</v>
      </c>
      <c r="P105" s="157">
        <f t="shared" si="42"/>
        <v>0</v>
      </c>
      <c r="Q105" s="157">
        <f t="shared" si="43"/>
        <v>0</v>
      </c>
      <c r="R105" s="157">
        <f t="shared" si="43"/>
        <v>0</v>
      </c>
      <c r="S105" s="157">
        <f t="shared" si="43"/>
        <v>0</v>
      </c>
      <c r="T105" s="157">
        <f t="shared" si="43"/>
        <v>0</v>
      </c>
      <c r="U105" s="157">
        <f t="shared" si="43"/>
        <v>0</v>
      </c>
      <c r="V105" s="157">
        <f t="shared" si="43"/>
        <v>0</v>
      </c>
      <c r="W105" s="157">
        <f t="shared" si="43"/>
        <v>0</v>
      </c>
      <c r="X105" s="157">
        <f t="shared" si="43"/>
        <v>0</v>
      </c>
      <c r="Y105" s="157">
        <f t="shared" si="43"/>
        <v>0</v>
      </c>
      <c r="Z105" s="157">
        <f t="shared" si="43"/>
        <v>0</v>
      </c>
      <c r="AA105" s="157">
        <f t="shared" si="44"/>
        <v>0</v>
      </c>
      <c r="AB105" s="157">
        <f t="shared" si="44"/>
        <v>0</v>
      </c>
      <c r="AC105" s="157">
        <f t="shared" si="44"/>
        <v>0</v>
      </c>
      <c r="AD105" s="157">
        <f t="shared" si="44"/>
        <v>0</v>
      </c>
      <c r="AE105" s="157">
        <f t="shared" si="44"/>
        <v>0</v>
      </c>
      <c r="AF105" s="157">
        <f t="shared" si="44"/>
        <v>0</v>
      </c>
      <c r="AG105" s="157">
        <f t="shared" si="44"/>
        <v>0</v>
      </c>
      <c r="AH105" s="157">
        <f t="shared" si="44"/>
        <v>0</v>
      </c>
      <c r="AI105" s="157">
        <f t="shared" si="44"/>
        <v>0</v>
      </c>
      <c r="AJ105" s="157">
        <f t="shared" si="44"/>
        <v>0</v>
      </c>
    </row>
    <row r="106" spans="1:36" ht="16.5" x14ac:dyDescent="0.25">
      <c r="A106" s="157">
        <f t="shared" si="40"/>
        <v>10.059999999999999</v>
      </c>
      <c r="B106" s="153">
        <f t="shared" si="5"/>
        <v>58</v>
      </c>
      <c r="C106" s="158" t="s">
        <v>403</v>
      </c>
      <c r="D106" s="156" t="s">
        <v>364</v>
      </c>
      <c r="E106" s="157">
        <f t="shared" si="41"/>
        <v>0</v>
      </c>
      <c r="F106" s="249"/>
      <c r="G106" s="157">
        <f t="shared" si="42"/>
        <v>0</v>
      </c>
      <c r="H106" s="157">
        <f t="shared" si="42"/>
        <v>0</v>
      </c>
      <c r="I106" s="157">
        <f t="shared" si="42"/>
        <v>0</v>
      </c>
      <c r="J106" s="157">
        <f t="shared" si="42"/>
        <v>0</v>
      </c>
      <c r="K106" s="157">
        <f t="shared" si="42"/>
        <v>0</v>
      </c>
      <c r="L106" s="157">
        <f t="shared" si="42"/>
        <v>0</v>
      </c>
      <c r="M106" s="157">
        <f t="shared" si="42"/>
        <v>0</v>
      </c>
      <c r="N106" s="157">
        <f t="shared" si="42"/>
        <v>0</v>
      </c>
      <c r="O106" s="157">
        <f t="shared" si="42"/>
        <v>0</v>
      </c>
      <c r="P106" s="157">
        <f t="shared" si="42"/>
        <v>0</v>
      </c>
      <c r="Q106" s="157">
        <f t="shared" si="43"/>
        <v>0</v>
      </c>
      <c r="R106" s="157">
        <f t="shared" si="43"/>
        <v>0</v>
      </c>
      <c r="S106" s="157">
        <f t="shared" si="43"/>
        <v>0</v>
      </c>
      <c r="T106" s="157">
        <f t="shared" si="43"/>
        <v>0</v>
      </c>
      <c r="U106" s="157">
        <f t="shared" si="43"/>
        <v>0</v>
      </c>
      <c r="V106" s="157">
        <f t="shared" si="43"/>
        <v>0</v>
      </c>
      <c r="W106" s="157">
        <f t="shared" si="43"/>
        <v>0</v>
      </c>
      <c r="X106" s="157">
        <f t="shared" si="43"/>
        <v>0</v>
      </c>
      <c r="Y106" s="157">
        <f t="shared" si="43"/>
        <v>0</v>
      </c>
      <c r="Z106" s="157">
        <f t="shared" si="43"/>
        <v>0</v>
      </c>
      <c r="AA106" s="157">
        <f t="shared" si="44"/>
        <v>0</v>
      </c>
      <c r="AB106" s="157">
        <f t="shared" si="44"/>
        <v>0</v>
      </c>
      <c r="AC106" s="157">
        <f t="shared" si="44"/>
        <v>0</v>
      </c>
      <c r="AD106" s="157">
        <f t="shared" si="44"/>
        <v>0</v>
      </c>
      <c r="AE106" s="157">
        <f t="shared" si="44"/>
        <v>0</v>
      </c>
      <c r="AF106" s="157">
        <f t="shared" si="44"/>
        <v>0</v>
      </c>
      <c r="AG106" s="157">
        <f t="shared" si="44"/>
        <v>0</v>
      </c>
      <c r="AH106" s="157">
        <f t="shared" si="44"/>
        <v>0</v>
      </c>
      <c r="AI106" s="157">
        <f t="shared" si="44"/>
        <v>0</v>
      </c>
      <c r="AJ106" s="157">
        <f t="shared" si="44"/>
        <v>0</v>
      </c>
    </row>
    <row r="107" spans="1:36" ht="16.5" x14ac:dyDescent="0.25">
      <c r="A107" s="157">
        <f t="shared" si="40"/>
        <v>10.069999999999999</v>
      </c>
      <c r="B107" s="153">
        <f t="shared" si="5"/>
        <v>59</v>
      </c>
      <c r="C107" s="158" t="s">
        <v>404</v>
      </c>
      <c r="D107" s="156" t="s">
        <v>364</v>
      </c>
      <c r="E107" s="157">
        <f t="shared" si="41"/>
        <v>0</v>
      </c>
      <c r="F107" s="249"/>
      <c r="G107" s="157">
        <f t="shared" si="42"/>
        <v>0</v>
      </c>
      <c r="H107" s="157">
        <f t="shared" si="42"/>
        <v>0</v>
      </c>
      <c r="I107" s="157">
        <f t="shared" si="42"/>
        <v>0</v>
      </c>
      <c r="J107" s="157">
        <f t="shared" si="42"/>
        <v>0</v>
      </c>
      <c r="K107" s="157">
        <f t="shared" si="42"/>
        <v>0</v>
      </c>
      <c r="L107" s="157">
        <f t="shared" si="42"/>
        <v>0</v>
      </c>
      <c r="M107" s="157">
        <f t="shared" si="42"/>
        <v>0</v>
      </c>
      <c r="N107" s="157">
        <f t="shared" si="42"/>
        <v>0</v>
      </c>
      <c r="O107" s="157">
        <f t="shared" si="42"/>
        <v>0</v>
      </c>
      <c r="P107" s="157">
        <f t="shared" si="42"/>
        <v>0</v>
      </c>
      <c r="Q107" s="157">
        <f t="shared" si="43"/>
        <v>0</v>
      </c>
      <c r="R107" s="157">
        <f t="shared" si="43"/>
        <v>0</v>
      </c>
      <c r="S107" s="157">
        <f t="shared" si="43"/>
        <v>0</v>
      </c>
      <c r="T107" s="157">
        <f t="shared" si="43"/>
        <v>0</v>
      </c>
      <c r="U107" s="157">
        <f t="shared" si="43"/>
        <v>0</v>
      </c>
      <c r="V107" s="157">
        <f t="shared" si="43"/>
        <v>0</v>
      </c>
      <c r="W107" s="157">
        <f t="shared" si="43"/>
        <v>0</v>
      </c>
      <c r="X107" s="157">
        <f t="shared" si="43"/>
        <v>0</v>
      </c>
      <c r="Y107" s="157">
        <f t="shared" si="43"/>
        <v>0</v>
      </c>
      <c r="Z107" s="157">
        <f t="shared" si="43"/>
        <v>0</v>
      </c>
      <c r="AA107" s="157">
        <f t="shared" si="44"/>
        <v>0</v>
      </c>
      <c r="AB107" s="157">
        <f t="shared" si="44"/>
        <v>0</v>
      </c>
      <c r="AC107" s="157">
        <f t="shared" si="44"/>
        <v>0</v>
      </c>
      <c r="AD107" s="157">
        <f t="shared" si="44"/>
        <v>0</v>
      </c>
      <c r="AE107" s="157">
        <f t="shared" si="44"/>
        <v>0</v>
      </c>
      <c r="AF107" s="157">
        <f t="shared" si="44"/>
        <v>0</v>
      </c>
      <c r="AG107" s="157">
        <f t="shared" si="44"/>
        <v>0</v>
      </c>
      <c r="AH107" s="157">
        <f t="shared" si="44"/>
        <v>0</v>
      </c>
      <c r="AI107" s="157">
        <f t="shared" si="44"/>
        <v>0</v>
      </c>
      <c r="AJ107" s="157">
        <f t="shared" si="44"/>
        <v>0</v>
      </c>
    </row>
    <row r="108" spans="1:36" ht="16.5" x14ac:dyDescent="0.25">
      <c r="A108" s="157">
        <f t="shared" si="40"/>
        <v>10.079999999999998</v>
      </c>
      <c r="B108" s="153">
        <f t="shared" si="5"/>
        <v>60</v>
      </c>
      <c r="C108" s="158" t="s">
        <v>405</v>
      </c>
      <c r="D108" s="156" t="s">
        <v>364</v>
      </c>
      <c r="E108" s="157">
        <f t="shared" si="41"/>
        <v>0</v>
      </c>
      <c r="F108" s="249"/>
      <c r="G108" s="157">
        <f t="shared" si="42"/>
        <v>0</v>
      </c>
      <c r="H108" s="157">
        <f t="shared" si="42"/>
        <v>0</v>
      </c>
      <c r="I108" s="157">
        <f t="shared" si="42"/>
        <v>0</v>
      </c>
      <c r="J108" s="157">
        <f t="shared" si="42"/>
        <v>0</v>
      </c>
      <c r="K108" s="157">
        <f t="shared" si="42"/>
        <v>0</v>
      </c>
      <c r="L108" s="157">
        <f t="shared" si="42"/>
        <v>0</v>
      </c>
      <c r="M108" s="157">
        <f t="shared" si="42"/>
        <v>0</v>
      </c>
      <c r="N108" s="157">
        <f t="shared" si="42"/>
        <v>0</v>
      </c>
      <c r="O108" s="157">
        <f t="shared" si="42"/>
        <v>0</v>
      </c>
      <c r="P108" s="157">
        <f t="shared" si="42"/>
        <v>0</v>
      </c>
      <c r="Q108" s="157">
        <f t="shared" si="43"/>
        <v>0</v>
      </c>
      <c r="R108" s="157">
        <f t="shared" si="43"/>
        <v>0</v>
      </c>
      <c r="S108" s="157">
        <f t="shared" si="43"/>
        <v>0</v>
      </c>
      <c r="T108" s="157">
        <f t="shared" si="43"/>
        <v>0</v>
      </c>
      <c r="U108" s="157">
        <f t="shared" si="43"/>
        <v>0</v>
      </c>
      <c r="V108" s="157">
        <f t="shared" si="43"/>
        <v>0</v>
      </c>
      <c r="W108" s="157">
        <f t="shared" si="43"/>
        <v>0</v>
      </c>
      <c r="X108" s="157">
        <f t="shared" si="43"/>
        <v>0</v>
      </c>
      <c r="Y108" s="157">
        <f t="shared" si="43"/>
        <v>0</v>
      </c>
      <c r="Z108" s="157">
        <f t="shared" si="43"/>
        <v>0</v>
      </c>
      <c r="AA108" s="157">
        <f t="shared" si="44"/>
        <v>0</v>
      </c>
      <c r="AB108" s="157">
        <f t="shared" si="44"/>
        <v>0</v>
      </c>
      <c r="AC108" s="157">
        <f t="shared" si="44"/>
        <v>0</v>
      </c>
      <c r="AD108" s="157">
        <f t="shared" si="44"/>
        <v>0</v>
      </c>
      <c r="AE108" s="157">
        <f t="shared" si="44"/>
        <v>0</v>
      </c>
      <c r="AF108" s="157">
        <f t="shared" si="44"/>
        <v>0</v>
      </c>
      <c r="AG108" s="157">
        <f t="shared" si="44"/>
        <v>0</v>
      </c>
      <c r="AH108" s="157">
        <f t="shared" si="44"/>
        <v>0</v>
      </c>
      <c r="AI108" s="157">
        <f t="shared" si="44"/>
        <v>0</v>
      </c>
      <c r="AJ108" s="157">
        <f t="shared" si="44"/>
        <v>0</v>
      </c>
    </row>
    <row r="109" spans="1:36" ht="16.5" x14ac:dyDescent="0.25">
      <c r="A109" s="157">
        <f t="shared" si="40"/>
        <v>10.089999999999998</v>
      </c>
      <c r="B109" s="153">
        <f t="shared" si="5"/>
        <v>61</v>
      </c>
      <c r="C109" s="158" t="s">
        <v>406</v>
      </c>
      <c r="D109" s="156" t="s">
        <v>364</v>
      </c>
      <c r="E109" s="157">
        <f t="shared" si="41"/>
        <v>1</v>
      </c>
      <c r="F109" s="249"/>
      <c r="G109" s="157">
        <f t="shared" si="42"/>
        <v>0</v>
      </c>
      <c r="H109" s="157">
        <f t="shared" si="42"/>
        <v>1</v>
      </c>
      <c r="I109" s="157">
        <f t="shared" si="42"/>
        <v>0</v>
      </c>
      <c r="J109" s="157">
        <f t="shared" si="42"/>
        <v>0</v>
      </c>
      <c r="K109" s="157">
        <f t="shared" si="42"/>
        <v>0</v>
      </c>
      <c r="L109" s="157">
        <f t="shared" si="42"/>
        <v>0</v>
      </c>
      <c r="M109" s="157">
        <f t="shared" si="42"/>
        <v>0</v>
      </c>
      <c r="N109" s="157">
        <f t="shared" si="42"/>
        <v>0</v>
      </c>
      <c r="O109" s="157">
        <f t="shared" si="42"/>
        <v>0</v>
      </c>
      <c r="P109" s="157">
        <f t="shared" si="42"/>
        <v>0</v>
      </c>
      <c r="Q109" s="157">
        <f t="shared" si="43"/>
        <v>0</v>
      </c>
      <c r="R109" s="157">
        <f t="shared" si="43"/>
        <v>0</v>
      </c>
      <c r="S109" s="157">
        <f t="shared" si="43"/>
        <v>0</v>
      </c>
      <c r="T109" s="157">
        <f t="shared" si="43"/>
        <v>0</v>
      </c>
      <c r="U109" s="157">
        <f t="shared" si="43"/>
        <v>0</v>
      </c>
      <c r="V109" s="157">
        <f t="shared" si="43"/>
        <v>0</v>
      </c>
      <c r="W109" s="157">
        <f t="shared" si="43"/>
        <v>0</v>
      </c>
      <c r="X109" s="157">
        <f t="shared" si="43"/>
        <v>0</v>
      </c>
      <c r="Y109" s="157">
        <f t="shared" si="43"/>
        <v>0</v>
      </c>
      <c r="Z109" s="157">
        <f t="shared" si="43"/>
        <v>0</v>
      </c>
      <c r="AA109" s="157">
        <f t="shared" si="44"/>
        <v>0</v>
      </c>
      <c r="AB109" s="157">
        <f t="shared" si="44"/>
        <v>0</v>
      </c>
      <c r="AC109" s="157">
        <f t="shared" si="44"/>
        <v>0</v>
      </c>
      <c r="AD109" s="157">
        <f t="shared" si="44"/>
        <v>0</v>
      </c>
      <c r="AE109" s="157">
        <f t="shared" si="44"/>
        <v>0</v>
      </c>
      <c r="AF109" s="157">
        <f t="shared" si="44"/>
        <v>0</v>
      </c>
      <c r="AG109" s="157">
        <f t="shared" si="44"/>
        <v>0</v>
      </c>
      <c r="AH109" s="157">
        <f t="shared" si="44"/>
        <v>0</v>
      </c>
      <c r="AI109" s="157">
        <f t="shared" si="44"/>
        <v>0</v>
      </c>
      <c r="AJ109" s="157">
        <f t="shared" si="44"/>
        <v>0</v>
      </c>
    </row>
    <row r="110" spans="1:36" ht="16.5" x14ac:dyDescent="0.25">
      <c r="A110" s="157">
        <f t="shared" si="40"/>
        <v>10.099999999999998</v>
      </c>
      <c r="B110" s="153">
        <f t="shared" si="5"/>
        <v>62</v>
      </c>
      <c r="C110" s="158" t="s">
        <v>407</v>
      </c>
      <c r="D110" s="156" t="s">
        <v>364</v>
      </c>
      <c r="E110" s="157">
        <f t="shared" si="41"/>
        <v>3</v>
      </c>
      <c r="F110" s="249" t="str">
        <f>+G$10&amp;" "&amp;G11</f>
        <v>- -</v>
      </c>
      <c r="G110" s="157">
        <f t="shared" si="42"/>
        <v>0</v>
      </c>
      <c r="H110" s="157">
        <f t="shared" si="42"/>
        <v>3</v>
      </c>
      <c r="I110" s="157">
        <f t="shared" si="42"/>
        <v>0</v>
      </c>
      <c r="J110" s="157">
        <f t="shared" si="42"/>
        <v>0</v>
      </c>
      <c r="K110" s="157">
        <f t="shared" si="42"/>
        <v>0</v>
      </c>
      <c r="L110" s="157">
        <f t="shared" si="42"/>
        <v>0</v>
      </c>
      <c r="M110" s="157">
        <f t="shared" si="42"/>
        <v>0</v>
      </c>
      <c r="N110" s="157">
        <f t="shared" si="42"/>
        <v>0</v>
      </c>
      <c r="O110" s="157">
        <f t="shared" si="42"/>
        <v>0</v>
      </c>
      <c r="P110" s="157">
        <f t="shared" si="42"/>
        <v>0</v>
      </c>
      <c r="Q110" s="157">
        <f t="shared" si="43"/>
        <v>0</v>
      </c>
      <c r="R110" s="157">
        <f t="shared" si="43"/>
        <v>0</v>
      </c>
      <c r="S110" s="157">
        <f t="shared" si="43"/>
        <v>0</v>
      </c>
      <c r="T110" s="157">
        <f t="shared" si="43"/>
        <v>0</v>
      </c>
      <c r="U110" s="157">
        <f t="shared" si="43"/>
        <v>0</v>
      </c>
      <c r="V110" s="157">
        <f t="shared" si="43"/>
        <v>0</v>
      </c>
      <c r="W110" s="157">
        <f t="shared" si="43"/>
        <v>0</v>
      </c>
      <c r="X110" s="157">
        <f t="shared" si="43"/>
        <v>0</v>
      </c>
      <c r="Y110" s="157">
        <f t="shared" si="43"/>
        <v>0</v>
      </c>
      <c r="Z110" s="157">
        <f t="shared" si="43"/>
        <v>0</v>
      </c>
      <c r="AA110" s="157">
        <f t="shared" si="44"/>
        <v>0</v>
      </c>
      <c r="AB110" s="157">
        <f t="shared" si="44"/>
        <v>0</v>
      </c>
      <c r="AC110" s="157">
        <f t="shared" si="44"/>
        <v>0</v>
      </c>
      <c r="AD110" s="157">
        <f t="shared" si="44"/>
        <v>0</v>
      </c>
      <c r="AE110" s="157">
        <f t="shared" si="44"/>
        <v>0</v>
      </c>
      <c r="AF110" s="157">
        <f t="shared" si="44"/>
        <v>0</v>
      </c>
      <c r="AG110" s="157">
        <f t="shared" si="44"/>
        <v>0</v>
      </c>
      <c r="AH110" s="157">
        <f t="shared" si="44"/>
        <v>0</v>
      </c>
      <c r="AI110" s="157">
        <f t="shared" si="44"/>
        <v>0</v>
      </c>
      <c r="AJ110" s="157">
        <f t="shared" si="44"/>
        <v>0</v>
      </c>
    </row>
    <row r="111" spans="1:36" ht="16.5" x14ac:dyDescent="0.25">
      <c r="A111" s="157">
        <f t="shared" si="40"/>
        <v>10.109999999999998</v>
      </c>
      <c r="B111" s="153">
        <f t="shared" si="5"/>
        <v>63</v>
      </c>
      <c r="C111" s="158" t="s">
        <v>408</v>
      </c>
      <c r="D111" s="156" t="s">
        <v>364</v>
      </c>
      <c r="E111" s="157">
        <f t="shared" si="41"/>
        <v>6</v>
      </c>
      <c r="F111" s="249"/>
      <c r="G111" s="157">
        <f t="shared" si="42"/>
        <v>0</v>
      </c>
      <c r="H111" s="157">
        <f t="shared" si="42"/>
        <v>6</v>
      </c>
      <c r="I111" s="157">
        <f t="shared" si="42"/>
        <v>0</v>
      </c>
      <c r="J111" s="157">
        <f t="shared" si="42"/>
        <v>0</v>
      </c>
      <c r="K111" s="157">
        <f t="shared" si="42"/>
        <v>0</v>
      </c>
      <c r="L111" s="157">
        <f t="shared" si="42"/>
        <v>0</v>
      </c>
      <c r="M111" s="157">
        <f t="shared" si="42"/>
        <v>0</v>
      </c>
      <c r="N111" s="157">
        <f t="shared" si="42"/>
        <v>0</v>
      </c>
      <c r="O111" s="157">
        <f t="shared" si="42"/>
        <v>0</v>
      </c>
      <c r="P111" s="157">
        <f t="shared" si="42"/>
        <v>0</v>
      </c>
      <c r="Q111" s="157">
        <f t="shared" si="43"/>
        <v>0</v>
      </c>
      <c r="R111" s="157">
        <f t="shared" si="43"/>
        <v>0</v>
      </c>
      <c r="S111" s="157">
        <f t="shared" si="43"/>
        <v>0</v>
      </c>
      <c r="T111" s="157">
        <f t="shared" si="43"/>
        <v>0</v>
      </c>
      <c r="U111" s="157">
        <f t="shared" si="43"/>
        <v>0</v>
      </c>
      <c r="V111" s="157">
        <f t="shared" si="43"/>
        <v>0</v>
      </c>
      <c r="W111" s="157">
        <f t="shared" si="43"/>
        <v>0</v>
      </c>
      <c r="X111" s="157">
        <f t="shared" si="43"/>
        <v>0</v>
      </c>
      <c r="Y111" s="157">
        <f t="shared" si="43"/>
        <v>0</v>
      </c>
      <c r="Z111" s="157">
        <f t="shared" si="43"/>
        <v>0</v>
      </c>
      <c r="AA111" s="157">
        <f t="shared" si="44"/>
        <v>0</v>
      </c>
      <c r="AB111" s="157">
        <f t="shared" si="44"/>
        <v>0</v>
      </c>
      <c r="AC111" s="157">
        <f t="shared" si="44"/>
        <v>0</v>
      </c>
      <c r="AD111" s="157">
        <f t="shared" si="44"/>
        <v>0</v>
      </c>
      <c r="AE111" s="157">
        <f t="shared" si="44"/>
        <v>0</v>
      </c>
      <c r="AF111" s="157">
        <f t="shared" si="44"/>
        <v>0</v>
      </c>
      <c r="AG111" s="157">
        <f t="shared" si="44"/>
        <v>0</v>
      </c>
      <c r="AH111" s="157">
        <f t="shared" si="44"/>
        <v>0</v>
      </c>
      <c r="AI111" s="157">
        <f t="shared" si="44"/>
        <v>0</v>
      </c>
      <c r="AJ111" s="157">
        <f t="shared" si="44"/>
        <v>0</v>
      </c>
    </row>
    <row r="112" spans="1:36" ht="16.5" x14ac:dyDescent="0.25">
      <c r="A112" s="157">
        <f t="shared" si="40"/>
        <v>10.119999999999997</v>
      </c>
      <c r="B112" s="153">
        <f t="shared" si="5"/>
        <v>64</v>
      </c>
      <c r="C112" s="158" t="s">
        <v>409</v>
      </c>
      <c r="D112" s="156" t="s">
        <v>410</v>
      </c>
      <c r="E112" s="157">
        <f>+ROUNDUP(SUM(G112:AJ112),0)</f>
        <v>1</v>
      </c>
      <c r="F112" s="249"/>
      <c r="G112" s="157">
        <f t="shared" ref="G112:AJ112" si="45">+HLOOKUP(G$10&amp;" "&amp;G11,ARMADO_RP,$B112,0)</f>
        <v>0</v>
      </c>
      <c r="H112" s="157">
        <f t="shared" si="45"/>
        <v>8.3333333333333329E-2</v>
      </c>
      <c r="I112" s="157">
        <f t="shared" si="45"/>
        <v>0</v>
      </c>
      <c r="J112" s="157">
        <f t="shared" si="45"/>
        <v>0</v>
      </c>
      <c r="K112" s="157">
        <f t="shared" si="45"/>
        <v>0</v>
      </c>
      <c r="L112" s="157">
        <f t="shared" si="45"/>
        <v>0</v>
      </c>
      <c r="M112" s="157">
        <f t="shared" si="45"/>
        <v>0</v>
      </c>
      <c r="N112" s="157">
        <f t="shared" si="45"/>
        <v>0</v>
      </c>
      <c r="O112" s="157">
        <f t="shared" si="45"/>
        <v>0</v>
      </c>
      <c r="P112" s="157">
        <f t="shared" si="45"/>
        <v>0</v>
      </c>
      <c r="Q112" s="157">
        <f t="shared" si="45"/>
        <v>0</v>
      </c>
      <c r="R112" s="157">
        <f t="shared" si="45"/>
        <v>0</v>
      </c>
      <c r="S112" s="157">
        <f t="shared" si="45"/>
        <v>0</v>
      </c>
      <c r="T112" s="157">
        <f t="shared" si="45"/>
        <v>0</v>
      </c>
      <c r="U112" s="157">
        <f t="shared" si="45"/>
        <v>0</v>
      </c>
      <c r="V112" s="157">
        <f t="shared" si="45"/>
        <v>0</v>
      </c>
      <c r="W112" s="157">
        <f t="shared" si="45"/>
        <v>0</v>
      </c>
      <c r="X112" s="157">
        <f t="shared" si="45"/>
        <v>0</v>
      </c>
      <c r="Y112" s="157">
        <f t="shared" si="45"/>
        <v>0</v>
      </c>
      <c r="Z112" s="157">
        <f t="shared" si="45"/>
        <v>0</v>
      </c>
      <c r="AA112" s="157">
        <f t="shared" si="45"/>
        <v>0</v>
      </c>
      <c r="AB112" s="157">
        <f t="shared" si="45"/>
        <v>0</v>
      </c>
      <c r="AC112" s="157">
        <f t="shared" si="45"/>
        <v>0</v>
      </c>
      <c r="AD112" s="157">
        <f t="shared" si="45"/>
        <v>0</v>
      </c>
      <c r="AE112" s="157">
        <f t="shared" si="45"/>
        <v>0</v>
      </c>
      <c r="AF112" s="157">
        <f t="shared" si="45"/>
        <v>0</v>
      </c>
      <c r="AG112" s="157">
        <f t="shared" si="45"/>
        <v>0</v>
      </c>
      <c r="AH112" s="157">
        <f t="shared" si="45"/>
        <v>0</v>
      </c>
      <c r="AI112" s="157">
        <f t="shared" si="45"/>
        <v>0</v>
      </c>
      <c r="AJ112" s="157">
        <f t="shared" si="45"/>
        <v>0</v>
      </c>
    </row>
    <row r="113" spans="1:36" ht="16.5" x14ac:dyDescent="0.25">
      <c r="A113" s="157">
        <f t="shared" si="40"/>
        <v>10.129999999999997</v>
      </c>
      <c r="B113" s="153">
        <f t="shared" si="5"/>
        <v>65</v>
      </c>
      <c r="C113" s="158" t="s">
        <v>411</v>
      </c>
      <c r="D113" s="156" t="s">
        <v>364</v>
      </c>
      <c r="E113" s="157">
        <f t="shared" si="41"/>
        <v>0</v>
      </c>
      <c r="F113" s="249"/>
      <c r="G113" s="157">
        <f t="shared" ref="G113:P118" si="46">+HLOOKUP(G$3,ARMADO_RP,$B113,0)+HLOOKUP(G$4,ARMADO_RP,$B113,0)</f>
        <v>0</v>
      </c>
      <c r="H113" s="157">
        <f t="shared" si="46"/>
        <v>0</v>
      </c>
      <c r="I113" s="157">
        <f t="shared" si="46"/>
        <v>0</v>
      </c>
      <c r="J113" s="157">
        <f t="shared" si="46"/>
        <v>0</v>
      </c>
      <c r="K113" s="157">
        <f t="shared" si="46"/>
        <v>0</v>
      </c>
      <c r="L113" s="157">
        <f t="shared" si="46"/>
        <v>0</v>
      </c>
      <c r="M113" s="157">
        <f t="shared" si="46"/>
        <v>0</v>
      </c>
      <c r="N113" s="157">
        <f t="shared" si="46"/>
        <v>0</v>
      </c>
      <c r="O113" s="157">
        <f t="shared" si="46"/>
        <v>0</v>
      </c>
      <c r="P113" s="157">
        <f t="shared" si="46"/>
        <v>0</v>
      </c>
      <c r="Q113" s="157">
        <f t="shared" ref="Q113:Z118" si="47">+HLOOKUP(Q$3,ARMADO_RP,$B113,0)+HLOOKUP(Q$4,ARMADO_RP,$B113,0)</f>
        <v>0</v>
      </c>
      <c r="R113" s="157">
        <f t="shared" si="47"/>
        <v>0</v>
      </c>
      <c r="S113" s="157">
        <f t="shared" si="47"/>
        <v>0</v>
      </c>
      <c r="T113" s="157">
        <f t="shared" si="47"/>
        <v>0</v>
      </c>
      <c r="U113" s="157">
        <f t="shared" si="47"/>
        <v>0</v>
      </c>
      <c r="V113" s="157">
        <f t="shared" si="47"/>
        <v>0</v>
      </c>
      <c r="W113" s="157">
        <f t="shared" si="47"/>
        <v>0</v>
      </c>
      <c r="X113" s="157">
        <f t="shared" si="47"/>
        <v>0</v>
      </c>
      <c r="Y113" s="157">
        <f t="shared" si="47"/>
        <v>0</v>
      </c>
      <c r="Z113" s="157">
        <f t="shared" si="47"/>
        <v>0</v>
      </c>
      <c r="AA113" s="157">
        <f t="shared" ref="AA113:AJ118" si="48">+HLOOKUP(AA$3,ARMADO_RP,$B113,0)+HLOOKUP(AA$4,ARMADO_RP,$B113,0)</f>
        <v>0</v>
      </c>
      <c r="AB113" s="157">
        <f t="shared" si="48"/>
        <v>0</v>
      </c>
      <c r="AC113" s="157">
        <f t="shared" si="48"/>
        <v>0</v>
      </c>
      <c r="AD113" s="157">
        <f t="shared" si="48"/>
        <v>0</v>
      </c>
      <c r="AE113" s="157">
        <f t="shared" si="48"/>
        <v>0</v>
      </c>
      <c r="AF113" s="157">
        <f t="shared" si="48"/>
        <v>0</v>
      </c>
      <c r="AG113" s="157">
        <f t="shared" si="48"/>
        <v>0</v>
      </c>
      <c r="AH113" s="157">
        <f t="shared" si="48"/>
        <v>0</v>
      </c>
      <c r="AI113" s="157">
        <f t="shared" si="48"/>
        <v>0</v>
      </c>
      <c r="AJ113" s="157">
        <f t="shared" si="48"/>
        <v>0</v>
      </c>
    </row>
    <row r="114" spans="1:36" ht="16.5" x14ac:dyDescent="0.25">
      <c r="A114" s="157">
        <f t="shared" si="40"/>
        <v>10.139999999999997</v>
      </c>
      <c r="B114" s="153">
        <f t="shared" si="5"/>
        <v>66</v>
      </c>
      <c r="C114" s="158" t="s">
        <v>412</v>
      </c>
      <c r="D114" s="156" t="s">
        <v>364</v>
      </c>
      <c r="E114" s="157">
        <f t="shared" si="41"/>
        <v>0</v>
      </c>
      <c r="F114" s="249"/>
      <c r="G114" s="157">
        <f t="shared" si="46"/>
        <v>0</v>
      </c>
      <c r="H114" s="157">
        <f t="shared" si="46"/>
        <v>0</v>
      </c>
      <c r="I114" s="157">
        <f t="shared" si="46"/>
        <v>0</v>
      </c>
      <c r="J114" s="157">
        <f t="shared" si="46"/>
        <v>0</v>
      </c>
      <c r="K114" s="157">
        <f t="shared" si="46"/>
        <v>0</v>
      </c>
      <c r="L114" s="157">
        <f t="shared" si="46"/>
        <v>0</v>
      </c>
      <c r="M114" s="157">
        <f t="shared" si="46"/>
        <v>0</v>
      </c>
      <c r="N114" s="157">
        <f t="shared" si="46"/>
        <v>0</v>
      </c>
      <c r="O114" s="157">
        <f t="shared" si="46"/>
        <v>0</v>
      </c>
      <c r="P114" s="157">
        <f t="shared" si="46"/>
        <v>0</v>
      </c>
      <c r="Q114" s="157">
        <f t="shared" si="47"/>
        <v>0</v>
      </c>
      <c r="R114" s="157">
        <f t="shared" si="47"/>
        <v>0</v>
      </c>
      <c r="S114" s="157">
        <f t="shared" si="47"/>
        <v>0</v>
      </c>
      <c r="T114" s="157">
        <f t="shared" si="47"/>
        <v>0</v>
      </c>
      <c r="U114" s="157">
        <f t="shared" si="47"/>
        <v>0</v>
      </c>
      <c r="V114" s="157">
        <f t="shared" si="47"/>
        <v>0</v>
      </c>
      <c r="W114" s="157">
        <f t="shared" si="47"/>
        <v>0</v>
      </c>
      <c r="X114" s="157">
        <f t="shared" si="47"/>
        <v>0</v>
      </c>
      <c r="Y114" s="157">
        <f t="shared" si="47"/>
        <v>0</v>
      </c>
      <c r="Z114" s="157">
        <f t="shared" si="47"/>
        <v>0</v>
      </c>
      <c r="AA114" s="157">
        <f t="shared" si="48"/>
        <v>0</v>
      </c>
      <c r="AB114" s="157">
        <f t="shared" si="48"/>
        <v>0</v>
      </c>
      <c r="AC114" s="157">
        <f t="shared" si="48"/>
        <v>0</v>
      </c>
      <c r="AD114" s="157">
        <f t="shared" si="48"/>
        <v>0</v>
      </c>
      <c r="AE114" s="157">
        <f t="shared" si="48"/>
        <v>0</v>
      </c>
      <c r="AF114" s="157">
        <f t="shared" si="48"/>
        <v>0</v>
      </c>
      <c r="AG114" s="157">
        <f t="shared" si="48"/>
        <v>0</v>
      </c>
      <c r="AH114" s="157">
        <f t="shared" si="48"/>
        <v>0</v>
      </c>
      <c r="AI114" s="157">
        <f t="shared" si="48"/>
        <v>0</v>
      </c>
      <c r="AJ114" s="157">
        <f t="shared" si="48"/>
        <v>0</v>
      </c>
    </row>
    <row r="115" spans="1:36" ht="16.5" x14ac:dyDescent="0.25">
      <c r="A115" s="157">
        <f t="shared" si="40"/>
        <v>10.149999999999997</v>
      </c>
      <c r="B115" s="153">
        <f t="shared" si="5"/>
        <v>67</v>
      </c>
      <c r="C115" s="158" t="s">
        <v>413</v>
      </c>
      <c r="D115" s="156" t="s">
        <v>364</v>
      </c>
      <c r="E115" s="157">
        <f t="shared" si="41"/>
        <v>0</v>
      </c>
      <c r="F115" s="249"/>
      <c r="G115" s="157">
        <f t="shared" si="46"/>
        <v>0</v>
      </c>
      <c r="H115" s="157">
        <f t="shared" si="46"/>
        <v>0</v>
      </c>
      <c r="I115" s="157">
        <f t="shared" si="46"/>
        <v>0</v>
      </c>
      <c r="J115" s="157">
        <f t="shared" si="46"/>
        <v>0</v>
      </c>
      <c r="K115" s="157">
        <f t="shared" si="46"/>
        <v>0</v>
      </c>
      <c r="L115" s="157">
        <f t="shared" si="46"/>
        <v>0</v>
      </c>
      <c r="M115" s="157">
        <f t="shared" si="46"/>
        <v>0</v>
      </c>
      <c r="N115" s="157">
        <f t="shared" si="46"/>
        <v>0</v>
      </c>
      <c r="O115" s="157">
        <f t="shared" si="46"/>
        <v>0</v>
      </c>
      <c r="P115" s="157">
        <f t="shared" si="46"/>
        <v>0</v>
      </c>
      <c r="Q115" s="157">
        <f t="shared" si="47"/>
        <v>0</v>
      </c>
      <c r="R115" s="157">
        <f t="shared" si="47"/>
        <v>0</v>
      </c>
      <c r="S115" s="157">
        <f t="shared" si="47"/>
        <v>0</v>
      </c>
      <c r="T115" s="157">
        <f t="shared" si="47"/>
        <v>0</v>
      </c>
      <c r="U115" s="157">
        <f t="shared" si="47"/>
        <v>0</v>
      </c>
      <c r="V115" s="157">
        <f t="shared" si="47"/>
        <v>0</v>
      </c>
      <c r="W115" s="157">
        <f t="shared" si="47"/>
        <v>0</v>
      </c>
      <c r="X115" s="157">
        <f t="shared" si="47"/>
        <v>0</v>
      </c>
      <c r="Y115" s="157">
        <f t="shared" si="47"/>
        <v>0</v>
      </c>
      <c r="Z115" s="157">
        <f t="shared" si="47"/>
        <v>0</v>
      </c>
      <c r="AA115" s="157">
        <f t="shared" si="48"/>
        <v>0</v>
      </c>
      <c r="AB115" s="157">
        <f t="shared" si="48"/>
        <v>0</v>
      </c>
      <c r="AC115" s="157">
        <f t="shared" si="48"/>
        <v>0</v>
      </c>
      <c r="AD115" s="157">
        <f t="shared" si="48"/>
        <v>0</v>
      </c>
      <c r="AE115" s="157">
        <f t="shared" si="48"/>
        <v>0</v>
      </c>
      <c r="AF115" s="157">
        <f t="shared" si="48"/>
        <v>0</v>
      </c>
      <c r="AG115" s="157">
        <f t="shared" si="48"/>
        <v>0</v>
      </c>
      <c r="AH115" s="157">
        <f t="shared" si="48"/>
        <v>0</v>
      </c>
      <c r="AI115" s="157">
        <f t="shared" si="48"/>
        <v>0</v>
      </c>
      <c r="AJ115" s="157">
        <f t="shared" si="48"/>
        <v>0</v>
      </c>
    </row>
    <row r="116" spans="1:36" s="188" customFormat="1" ht="16.5" x14ac:dyDescent="0.25">
      <c r="A116" s="160">
        <f t="shared" si="40"/>
        <v>10.159999999999997</v>
      </c>
      <c r="B116" s="161">
        <f t="shared" si="5"/>
        <v>68</v>
      </c>
      <c r="C116" s="162" t="s">
        <v>630</v>
      </c>
      <c r="D116" s="164" t="s">
        <v>364</v>
      </c>
      <c r="E116" s="157">
        <f t="shared" si="41"/>
        <v>0</v>
      </c>
      <c r="F116" s="249"/>
      <c r="G116" s="157">
        <f t="shared" si="46"/>
        <v>0</v>
      </c>
      <c r="H116" s="157">
        <f t="shared" si="46"/>
        <v>0</v>
      </c>
      <c r="I116" s="157">
        <f t="shared" si="46"/>
        <v>0</v>
      </c>
      <c r="J116" s="157">
        <f t="shared" si="46"/>
        <v>0</v>
      </c>
      <c r="K116" s="157">
        <f t="shared" si="46"/>
        <v>0</v>
      </c>
      <c r="L116" s="157">
        <f t="shared" si="46"/>
        <v>0</v>
      </c>
      <c r="M116" s="157">
        <f t="shared" si="46"/>
        <v>0</v>
      </c>
      <c r="N116" s="157">
        <f t="shared" si="46"/>
        <v>0</v>
      </c>
      <c r="O116" s="157">
        <f t="shared" si="46"/>
        <v>0</v>
      </c>
      <c r="P116" s="157">
        <f t="shared" si="46"/>
        <v>0</v>
      </c>
      <c r="Q116" s="157">
        <f t="shared" si="47"/>
        <v>0</v>
      </c>
      <c r="R116" s="157">
        <f t="shared" si="47"/>
        <v>0</v>
      </c>
      <c r="S116" s="157">
        <f t="shared" si="47"/>
        <v>0</v>
      </c>
      <c r="T116" s="157">
        <f t="shared" si="47"/>
        <v>0</v>
      </c>
      <c r="U116" s="157">
        <f t="shared" si="47"/>
        <v>0</v>
      </c>
      <c r="V116" s="157">
        <f t="shared" si="47"/>
        <v>0</v>
      </c>
      <c r="W116" s="157">
        <f t="shared" si="47"/>
        <v>0</v>
      </c>
      <c r="X116" s="157">
        <f t="shared" si="47"/>
        <v>0</v>
      </c>
      <c r="Y116" s="157">
        <f t="shared" si="47"/>
        <v>0</v>
      </c>
      <c r="Z116" s="157">
        <f t="shared" si="47"/>
        <v>0</v>
      </c>
      <c r="AA116" s="157">
        <f t="shared" si="48"/>
        <v>0</v>
      </c>
      <c r="AB116" s="157">
        <f t="shared" si="48"/>
        <v>0</v>
      </c>
      <c r="AC116" s="157">
        <f t="shared" si="48"/>
        <v>0</v>
      </c>
      <c r="AD116" s="157">
        <f t="shared" si="48"/>
        <v>0</v>
      </c>
      <c r="AE116" s="157">
        <f t="shared" si="48"/>
        <v>0</v>
      </c>
      <c r="AF116" s="157">
        <f t="shared" si="48"/>
        <v>0</v>
      </c>
      <c r="AG116" s="157">
        <f t="shared" si="48"/>
        <v>0</v>
      </c>
      <c r="AH116" s="157">
        <f t="shared" si="48"/>
        <v>0</v>
      </c>
      <c r="AI116" s="157">
        <f t="shared" si="48"/>
        <v>0</v>
      </c>
      <c r="AJ116" s="157">
        <f t="shared" si="48"/>
        <v>0</v>
      </c>
    </row>
    <row r="117" spans="1:36" s="188" customFormat="1" ht="16.5" x14ac:dyDescent="0.25">
      <c r="A117" s="160">
        <f t="shared" si="40"/>
        <v>10.169999999999996</v>
      </c>
      <c r="B117" s="161">
        <f t="shared" ref="B117:B180" si="49">+B116+1</f>
        <v>69</v>
      </c>
      <c r="C117" s="162" t="s">
        <v>549</v>
      </c>
      <c r="D117" s="164" t="s">
        <v>364</v>
      </c>
      <c r="E117" s="157">
        <f t="shared" si="41"/>
        <v>0</v>
      </c>
      <c r="F117" s="249"/>
      <c r="G117" s="157">
        <f t="shared" si="46"/>
        <v>0</v>
      </c>
      <c r="H117" s="157">
        <f t="shared" si="46"/>
        <v>0</v>
      </c>
      <c r="I117" s="157">
        <f t="shared" si="46"/>
        <v>0</v>
      </c>
      <c r="J117" s="157">
        <f t="shared" si="46"/>
        <v>0</v>
      </c>
      <c r="K117" s="157">
        <f t="shared" si="46"/>
        <v>0</v>
      </c>
      <c r="L117" s="157">
        <f t="shared" si="46"/>
        <v>0</v>
      </c>
      <c r="M117" s="157">
        <f t="shared" si="46"/>
        <v>0</v>
      </c>
      <c r="N117" s="157">
        <f t="shared" si="46"/>
        <v>0</v>
      </c>
      <c r="O117" s="157">
        <f t="shared" si="46"/>
        <v>0</v>
      </c>
      <c r="P117" s="157">
        <f t="shared" si="46"/>
        <v>0</v>
      </c>
      <c r="Q117" s="157">
        <f t="shared" si="47"/>
        <v>0</v>
      </c>
      <c r="R117" s="157">
        <f t="shared" si="47"/>
        <v>0</v>
      </c>
      <c r="S117" s="157">
        <f t="shared" si="47"/>
        <v>0</v>
      </c>
      <c r="T117" s="157">
        <f t="shared" si="47"/>
        <v>0</v>
      </c>
      <c r="U117" s="157">
        <f t="shared" si="47"/>
        <v>0</v>
      </c>
      <c r="V117" s="157">
        <f t="shared" si="47"/>
        <v>0</v>
      </c>
      <c r="W117" s="157">
        <f t="shared" si="47"/>
        <v>0</v>
      </c>
      <c r="X117" s="157">
        <f t="shared" si="47"/>
        <v>0</v>
      </c>
      <c r="Y117" s="157">
        <f t="shared" si="47"/>
        <v>0</v>
      </c>
      <c r="Z117" s="157">
        <f t="shared" si="47"/>
        <v>0</v>
      </c>
      <c r="AA117" s="157">
        <f t="shared" si="48"/>
        <v>0</v>
      </c>
      <c r="AB117" s="157">
        <f t="shared" si="48"/>
        <v>0</v>
      </c>
      <c r="AC117" s="157">
        <f t="shared" si="48"/>
        <v>0</v>
      </c>
      <c r="AD117" s="157">
        <f t="shared" si="48"/>
        <v>0</v>
      </c>
      <c r="AE117" s="157">
        <f t="shared" si="48"/>
        <v>0</v>
      </c>
      <c r="AF117" s="157">
        <f t="shared" si="48"/>
        <v>0</v>
      </c>
      <c r="AG117" s="157">
        <f t="shared" si="48"/>
        <v>0</v>
      </c>
      <c r="AH117" s="157">
        <f t="shared" si="48"/>
        <v>0</v>
      </c>
      <c r="AI117" s="157">
        <f t="shared" si="48"/>
        <v>0</v>
      </c>
      <c r="AJ117" s="157">
        <f t="shared" si="48"/>
        <v>0</v>
      </c>
    </row>
    <row r="118" spans="1:36" s="188" customFormat="1" ht="16.5" x14ac:dyDescent="0.25">
      <c r="A118" s="160">
        <f t="shared" si="40"/>
        <v>10.179999999999996</v>
      </c>
      <c r="B118" s="161">
        <f t="shared" si="49"/>
        <v>70</v>
      </c>
      <c r="C118" s="162" t="s">
        <v>631</v>
      </c>
      <c r="D118" s="164" t="s">
        <v>364</v>
      </c>
      <c r="E118" s="157">
        <f t="shared" si="41"/>
        <v>0</v>
      </c>
      <c r="F118" s="249"/>
      <c r="G118" s="157">
        <f t="shared" si="46"/>
        <v>0</v>
      </c>
      <c r="H118" s="157">
        <f t="shared" si="46"/>
        <v>0</v>
      </c>
      <c r="I118" s="157">
        <f t="shared" si="46"/>
        <v>0</v>
      </c>
      <c r="J118" s="157">
        <f t="shared" si="46"/>
        <v>0</v>
      </c>
      <c r="K118" s="157">
        <f t="shared" si="46"/>
        <v>0</v>
      </c>
      <c r="L118" s="157">
        <f t="shared" si="46"/>
        <v>0</v>
      </c>
      <c r="M118" s="157">
        <f t="shared" si="46"/>
        <v>0</v>
      </c>
      <c r="N118" s="157">
        <f t="shared" si="46"/>
        <v>0</v>
      </c>
      <c r="O118" s="157">
        <f t="shared" si="46"/>
        <v>0</v>
      </c>
      <c r="P118" s="157">
        <f t="shared" si="46"/>
        <v>0</v>
      </c>
      <c r="Q118" s="157">
        <f t="shared" si="47"/>
        <v>0</v>
      </c>
      <c r="R118" s="157">
        <f t="shared" si="47"/>
        <v>0</v>
      </c>
      <c r="S118" s="157">
        <f t="shared" si="47"/>
        <v>0</v>
      </c>
      <c r="T118" s="157">
        <f t="shared" si="47"/>
        <v>0</v>
      </c>
      <c r="U118" s="157">
        <f t="shared" si="47"/>
        <v>0</v>
      </c>
      <c r="V118" s="157">
        <f t="shared" si="47"/>
        <v>0</v>
      </c>
      <c r="W118" s="157">
        <f t="shared" si="47"/>
        <v>0</v>
      </c>
      <c r="X118" s="157">
        <f t="shared" si="47"/>
        <v>0</v>
      </c>
      <c r="Y118" s="157">
        <f t="shared" si="47"/>
        <v>0</v>
      </c>
      <c r="Z118" s="157">
        <f t="shared" si="47"/>
        <v>0</v>
      </c>
      <c r="AA118" s="157">
        <f t="shared" si="48"/>
        <v>0</v>
      </c>
      <c r="AB118" s="157">
        <f t="shared" si="48"/>
        <v>0</v>
      </c>
      <c r="AC118" s="157">
        <f t="shared" si="48"/>
        <v>0</v>
      </c>
      <c r="AD118" s="157">
        <f t="shared" si="48"/>
        <v>0</v>
      </c>
      <c r="AE118" s="157">
        <f t="shared" si="48"/>
        <v>0</v>
      </c>
      <c r="AF118" s="157">
        <f t="shared" si="48"/>
        <v>0</v>
      </c>
      <c r="AG118" s="157">
        <f t="shared" si="48"/>
        <v>0</v>
      </c>
      <c r="AH118" s="157">
        <f t="shared" si="48"/>
        <v>0</v>
      </c>
      <c r="AI118" s="157">
        <f t="shared" si="48"/>
        <v>0</v>
      </c>
      <c r="AJ118" s="157">
        <f t="shared" si="48"/>
        <v>0</v>
      </c>
    </row>
    <row r="119" spans="1:36" ht="16.5" x14ac:dyDescent="0.25">
      <c r="A119" s="159"/>
      <c r="B119" s="161">
        <f t="shared" si="49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49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0">+A120+0.01</f>
        <v>11.01</v>
      </c>
      <c r="B121" s="153">
        <f t="shared" si="49"/>
        <v>73</v>
      </c>
      <c r="C121" s="158" t="s">
        <v>415</v>
      </c>
      <c r="D121" s="156" t="s">
        <v>146</v>
      </c>
      <c r="E121" s="157">
        <f t="shared" ref="E121:E131" si="51">+SUM(G121:AJ121)</f>
        <v>0</v>
      </c>
      <c r="F121" s="249"/>
      <c r="G121" s="157">
        <f t="shared" ref="G121:P131" si="52">+HLOOKUP("RI",ARMADO_RP,$B121,0)*G$15+HLOOKUP("RV",ARMADO_RP,$B121,0)*G$16+HLOOKUP("RIY",ARMADO_RP,$B121,0)*G$17+HLOOKUP("RVY",ARMADO_RP,$B121,0)*G$18</f>
        <v>0</v>
      </c>
      <c r="H121" s="157">
        <f t="shared" si="52"/>
        <v>0</v>
      </c>
      <c r="I121" s="157">
        <f t="shared" si="52"/>
        <v>0</v>
      </c>
      <c r="J121" s="157">
        <f t="shared" si="52"/>
        <v>0</v>
      </c>
      <c r="K121" s="157">
        <f t="shared" si="52"/>
        <v>0</v>
      </c>
      <c r="L121" s="157">
        <f t="shared" si="52"/>
        <v>0</v>
      </c>
      <c r="M121" s="157">
        <f t="shared" si="52"/>
        <v>0</v>
      </c>
      <c r="N121" s="157">
        <f t="shared" si="52"/>
        <v>0</v>
      </c>
      <c r="O121" s="157">
        <f t="shared" si="52"/>
        <v>0</v>
      </c>
      <c r="P121" s="157">
        <f t="shared" si="52"/>
        <v>0</v>
      </c>
      <c r="Q121" s="157">
        <f t="shared" ref="Q121:Z131" si="53">+HLOOKUP("RI",ARMADO_RP,$B121,0)*Q$15+HLOOKUP("RV",ARMADO_RP,$B121,0)*Q$16+HLOOKUP("RIY",ARMADO_RP,$B121,0)*Q$17+HLOOKUP("RVY",ARMADO_RP,$B121,0)*Q$18</f>
        <v>0</v>
      </c>
      <c r="R121" s="157">
        <f t="shared" si="53"/>
        <v>0</v>
      </c>
      <c r="S121" s="157">
        <f t="shared" si="53"/>
        <v>0</v>
      </c>
      <c r="T121" s="157">
        <f t="shared" si="53"/>
        <v>0</v>
      </c>
      <c r="U121" s="157">
        <f t="shared" si="53"/>
        <v>0</v>
      </c>
      <c r="V121" s="157">
        <f t="shared" si="53"/>
        <v>0</v>
      </c>
      <c r="W121" s="157">
        <f t="shared" si="53"/>
        <v>0</v>
      </c>
      <c r="X121" s="157">
        <f t="shared" si="53"/>
        <v>0</v>
      </c>
      <c r="Y121" s="157">
        <f t="shared" si="53"/>
        <v>0</v>
      </c>
      <c r="Z121" s="157">
        <f t="shared" si="53"/>
        <v>0</v>
      </c>
      <c r="AA121" s="157">
        <f t="shared" ref="AA121:AJ131" si="54">+HLOOKUP("RI",ARMADO_RP,$B121,0)*AA$15+HLOOKUP("RV",ARMADO_RP,$B121,0)*AA$16+HLOOKUP("RIY",ARMADO_RP,$B121,0)*AA$17+HLOOKUP("RVY",ARMADO_RP,$B121,0)*AA$18</f>
        <v>0</v>
      </c>
      <c r="AB121" s="157">
        <f t="shared" si="54"/>
        <v>0</v>
      </c>
      <c r="AC121" s="157">
        <f t="shared" si="54"/>
        <v>0</v>
      </c>
      <c r="AD121" s="157">
        <f t="shared" si="54"/>
        <v>0</v>
      </c>
      <c r="AE121" s="157">
        <f t="shared" si="54"/>
        <v>0</v>
      </c>
      <c r="AF121" s="157">
        <f t="shared" si="54"/>
        <v>0</v>
      </c>
      <c r="AG121" s="157">
        <f t="shared" si="54"/>
        <v>0</v>
      </c>
      <c r="AH121" s="157">
        <f t="shared" si="54"/>
        <v>0</v>
      </c>
      <c r="AI121" s="157">
        <f t="shared" si="54"/>
        <v>0</v>
      </c>
      <c r="AJ121" s="157">
        <f t="shared" si="54"/>
        <v>0</v>
      </c>
    </row>
    <row r="122" spans="1:36" ht="16.5" x14ac:dyDescent="0.25">
      <c r="A122" s="157">
        <f t="shared" si="50"/>
        <v>11.02</v>
      </c>
      <c r="B122" s="153">
        <f t="shared" si="49"/>
        <v>74</v>
      </c>
      <c r="C122" s="158" t="s">
        <v>416</v>
      </c>
      <c r="D122" s="156" t="s">
        <v>364</v>
      </c>
      <c r="E122" s="157">
        <f t="shared" si="51"/>
        <v>0</v>
      </c>
      <c r="F122" s="249"/>
      <c r="G122" s="157">
        <f t="shared" si="52"/>
        <v>0</v>
      </c>
      <c r="H122" s="157">
        <f t="shared" si="52"/>
        <v>0</v>
      </c>
      <c r="I122" s="157">
        <f t="shared" si="52"/>
        <v>0</v>
      </c>
      <c r="J122" s="157">
        <f t="shared" si="52"/>
        <v>0</v>
      </c>
      <c r="K122" s="157">
        <f t="shared" si="52"/>
        <v>0</v>
      </c>
      <c r="L122" s="157">
        <f t="shared" si="52"/>
        <v>0</v>
      </c>
      <c r="M122" s="157">
        <f t="shared" si="52"/>
        <v>0</v>
      </c>
      <c r="N122" s="157">
        <f t="shared" si="52"/>
        <v>0</v>
      </c>
      <c r="O122" s="157">
        <f t="shared" si="52"/>
        <v>0</v>
      </c>
      <c r="P122" s="157">
        <f t="shared" si="52"/>
        <v>0</v>
      </c>
      <c r="Q122" s="157">
        <f t="shared" si="53"/>
        <v>0</v>
      </c>
      <c r="R122" s="157">
        <f t="shared" si="53"/>
        <v>0</v>
      </c>
      <c r="S122" s="157">
        <f t="shared" si="53"/>
        <v>0</v>
      </c>
      <c r="T122" s="157">
        <f t="shared" si="53"/>
        <v>0</v>
      </c>
      <c r="U122" s="157">
        <f t="shared" si="53"/>
        <v>0</v>
      </c>
      <c r="V122" s="157">
        <f t="shared" si="53"/>
        <v>0</v>
      </c>
      <c r="W122" s="157">
        <f t="shared" si="53"/>
        <v>0</v>
      </c>
      <c r="X122" s="157">
        <f t="shared" si="53"/>
        <v>0</v>
      </c>
      <c r="Y122" s="157">
        <f t="shared" si="53"/>
        <v>0</v>
      </c>
      <c r="Z122" s="157">
        <f t="shared" si="53"/>
        <v>0</v>
      </c>
      <c r="AA122" s="157">
        <f t="shared" si="54"/>
        <v>0</v>
      </c>
      <c r="AB122" s="157">
        <f t="shared" si="54"/>
        <v>0</v>
      </c>
      <c r="AC122" s="157">
        <f t="shared" si="54"/>
        <v>0</v>
      </c>
      <c r="AD122" s="157">
        <f t="shared" si="54"/>
        <v>0</v>
      </c>
      <c r="AE122" s="157">
        <f t="shared" si="54"/>
        <v>0</v>
      </c>
      <c r="AF122" s="157">
        <f t="shared" si="54"/>
        <v>0</v>
      </c>
      <c r="AG122" s="157">
        <f t="shared" si="54"/>
        <v>0</v>
      </c>
      <c r="AH122" s="157">
        <f t="shared" si="54"/>
        <v>0</v>
      </c>
      <c r="AI122" s="157">
        <f t="shared" si="54"/>
        <v>0</v>
      </c>
      <c r="AJ122" s="157">
        <f t="shared" si="54"/>
        <v>0</v>
      </c>
    </row>
    <row r="123" spans="1:36" ht="16.5" x14ac:dyDescent="0.25">
      <c r="A123" s="157">
        <f t="shared" si="50"/>
        <v>11.03</v>
      </c>
      <c r="B123" s="153">
        <f t="shared" si="49"/>
        <v>75</v>
      </c>
      <c r="C123" s="158" t="s">
        <v>417</v>
      </c>
      <c r="D123" s="156" t="s">
        <v>364</v>
      </c>
      <c r="E123" s="157">
        <f t="shared" si="51"/>
        <v>0</v>
      </c>
      <c r="F123" s="249"/>
      <c r="G123" s="157">
        <f t="shared" si="52"/>
        <v>0</v>
      </c>
      <c r="H123" s="157">
        <f t="shared" si="52"/>
        <v>0</v>
      </c>
      <c r="I123" s="157">
        <f t="shared" si="52"/>
        <v>0</v>
      </c>
      <c r="J123" s="157">
        <f t="shared" si="52"/>
        <v>0</v>
      </c>
      <c r="K123" s="157">
        <f t="shared" si="52"/>
        <v>0</v>
      </c>
      <c r="L123" s="157">
        <f t="shared" si="52"/>
        <v>0</v>
      </c>
      <c r="M123" s="157">
        <f t="shared" si="52"/>
        <v>0</v>
      </c>
      <c r="N123" s="157">
        <f t="shared" si="52"/>
        <v>0</v>
      </c>
      <c r="O123" s="157">
        <f t="shared" si="52"/>
        <v>0</v>
      </c>
      <c r="P123" s="157">
        <f t="shared" si="52"/>
        <v>0</v>
      </c>
      <c r="Q123" s="157">
        <f t="shared" si="53"/>
        <v>0</v>
      </c>
      <c r="R123" s="157">
        <f t="shared" si="53"/>
        <v>0</v>
      </c>
      <c r="S123" s="157">
        <f t="shared" si="53"/>
        <v>0</v>
      </c>
      <c r="T123" s="157">
        <f t="shared" si="53"/>
        <v>0</v>
      </c>
      <c r="U123" s="157">
        <f t="shared" si="53"/>
        <v>0</v>
      </c>
      <c r="V123" s="157">
        <f t="shared" si="53"/>
        <v>0</v>
      </c>
      <c r="W123" s="157">
        <f t="shared" si="53"/>
        <v>0</v>
      </c>
      <c r="X123" s="157">
        <f t="shared" si="53"/>
        <v>0</v>
      </c>
      <c r="Y123" s="157">
        <f t="shared" si="53"/>
        <v>0</v>
      </c>
      <c r="Z123" s="157">
        <f t="shared" si="53"/>
        <v>0</v>
      </c>
      <c r="AA123" s="157">
        <f t="shared" si="54"/>
        <v>0</v>
      </c>
      <c r="AB123" s="157">
        <f t="shared" si="54"/>
        <v>0</v>
      </c>
      <c r="AC123" s="157">
        <f t="shared" si="54"/>
        <v>0</v>
      </c>
      <c r="AD123" s="157">
        <f t="shared" si="54"/>
        <v>0</v>
      </c>
      <c r="AE123" s="157">
        <f t="shared" si="54"/>
        <v>0</v>
      </c>
      <c r="AF123" s="157">
        <f t="shared" si="54"/>
        <v>0</v>
      </c>
      <c r="AG123" s="157">
        <f t="shared" si="54"/>
        <v>0</v>
      </c>
      <c r="AH123" s="157">
        <f t="shared" si="54"/>
        <v>0</v>
      </c>
      <c r="AI123" s="157">
        <f t="shared" si="54"/>
        <v>0</v>
      </c>
      <c r="AJ123" s="157">
        <f t="shared" si="54"/>
        <v>0</v>
      </c>
    </row>
    <row r="124" spans="1:36" ht="16.5" x14ac:dyDescent="0.25">
      <c r="A124" s="157">
        <f t="shared" si="50"/>
        <v>11.04</v>
      </c>
      <c r="B124" s="153">
        <f t="shared" si="49"/>
        <v>76</v>
      </c>
      <c r="C124" s="158" t="s">
        <v>418</v>
      </c>
      <c r="D124" s="156" t="s">
        <v>146</v>
      </c>
      <c r="E124" s="157">
        <f t="shared" si="51"/>
        <v>0</v>
      </c>
      <c r="F124" s="249"/>
      <c r="G124" s="157">
        <f t="shared" si="52"/>
        <v>0</v>
      </c>
      <c r="H124" s="157">
        <f t="shared" si="52"/>
        <v>0</v>
      </c>
      <c r="I124" s="157">
        <f t="shared" si="52"/>
        <v>0</v>
      </c>
      <c r="J124" s="157">
        <f t="shared" si="52"/>
        <v>0</v>
      </c>
      <c r="K124" s="157">
        <f t="shared" si="52"/>
        <v>0</v>
      </c>
      <c r="L124" s="157">
        <f t="shared" si="52"/>
        <v>0</v>
      </c>
      <c r="M124" s="157">
        <f t="shared" si="52"/>
        <v>0</v>
      </c>
      <c r="N124" s="157">
        <f t="shared" si="52"/>
        <v>0</v>
      </c>
      <c r="O124" s="157">
        <f t="shared" si="52"/>
        <v>0</v>
      </c>
      <c r="P124" s="157">
        <f t="shared" si="52"/>
        <v>0</v>
      </c>
      <c r="Q124" s="157">
        <f t="shared" si="53"/>
        <v>0</v>
      </c>
      <c r="R124" s="157">
        <f t="shared" si="53"/>
        <v>0</v>
      </c>
      <c r="S124" s="157">
        <f t="shared" si="53"/>
        <v>0</v>
      </c>
      <c r="T124" s="157">
        <f t="shared" si="53"/>
        <v>0</v>
      </c>
      <c r="U124" s="157">
        <f t="shared" si="53"/>
        <v>0</v>
      </c>
      <c r="V124" s="157">
        <f t="shared" si="53"/>
        <v>0</v>
      </c>
      <c r="W124" s="157">
        <f t="shared" si="53"/>
        <v>0</v>
      </c>
      <c r="X124" s="157">
        <f t="shared" si="53"/>
        <v>0</v>
      </c>
      <c r="Y124" s="157">
        <f t="shared" si="53"/>
        <v>0</v>
      </c>
      <c r="Z124" s="157">
        <f t="shared" si="53"/>
        <v>0</v>
      </c>
      <c r="AA124" s="157">
        <f t="shared" si="54"/>
        <v>0</v>
      </c>
      <c r="AB124" s="157">
        <f t="shared" si="54"/>
        <v>0</v>
      </c>
      <c r="AC124" s="157">
        <f t="shared" si="54"/>
        <v>0</v>
      </c>
      <c r="AD124" s="157">
        <f t="shared" si="54"/>
        <v>0</v>
      </c>
      <c r="AE124" s="157">
        <f t="shared" si="54"/>
        <v>0</v>
      </c>
      <c r="AF124" s="157">
        <f t="shared" si="54"/>
        <v>0</v>
      </c>
      <c r="AG124" s="157">
        <f t="shared" si="54"/>
        <v>0</v>
      </c>
      <c r="AH124" s="157">
        <f t="shared" si="54"/>
        <v>0</v>
      </c>
      <c r="AI124" s="157">
        <f t="shared" si="54"/>
        <v>0</v>
      </c>
      <c r="AJ124" s="157">
        <f t="shared" si="54"/>
        <v>0</v>
      </c>
    </row>
    <row r="125" spans="1:36" ht="16.5" x14ac:dyDescent="0.25">
      <c r="A125" s="157">
        <f t="shared" si="50"/>
        <v>11.049999999999999</v>
      </c>
      <c r="B125" s="153">
        <f t="shared" si="49"/>
        <v>77</v>
      </c>
      <c r="C125" s="158" t="s">
        <v>419</v>
      </c>
      <c r="D125" s="156" t="s">
        <v>364</v>
      </c>
      <c r="E125" s="157">
        <f t="shared" si="51"/>
        <v>0</v>
      </c>
      <c r="F125" s="249"/>
      <c r="G125" s="157">
        <f t="shared" si="52"/>
        <v>0</v>
      </c>
      <c r="H125" s="157">
        <f t="shared" si="52"/>
        <v>0</v>
      </c>
      <c r="I125" s="157">
        <f t="shared" si="52"/>
        <v>0</v>
      </c>
      <c r="J125" s="157">
        <f t="shared" si="52"/>
        <v>0</v>
      </c>
      <c r="K125" s="157">
        <f t="shared" si="52"/>
        <v>0</v>
      </c>
      <c r="L125" s="157">
        <f t="shared" si="52"/>
        <v>0</v>
      </c>
      <c r="M125" s="157">
        <f t="shared" si="52"/>
        <v>0</v>
      </c>
      <c r="N125" s="157">
        <f t="shared" si="52"/>
        <v>0</v>
      </c>
      <c r="O125" s="157">
        <f t="shared" si="52"/>
        <v>0</v>
      </c>
      <c r="P125" s="157">
        <f t="shared" si="52"/>
        <v>0</v>
      </c>
      <c r="Q125" s="157">
        <f t="shared" si="53"/>
        <v>0</v>
      </c>
      <c r="R125" s="157">
        <f t="shared" si="53"/>
        <v>0</v>
      </c>
      <c r="S125" s="157">
        <f t="shared" si="53"/>
        <v>0</v>
      </c>
      <c r="T125" s="157">
        <f t="shared" si="53"/>
        <v>0</v>
      </c>
      <c r="U125" s="157">
        <f t="shared" si="53"/>
        <v>0</v>
      </c>
      <c r="V125" s="157">
        <f t="shared" si="53"/>
        <v>0</v>
      </c>
      <c r="W125" s="157">
        <f t="shared" si="53"/>
        <v>0</v>
      </c>
      <c r="X125" s="157">
        <f t="shared" si="53"/>
        <v>0</v>
      </c>
      <c r="Y125" s="157">
        <f t="shared" si="53"/>
        <v>0</v>
      </c>
      <c r="Z125" s="157">
        <f t="shared" si="53"/>
        <v>0</v>
      </c>
      <c r="AA125" s="157">
        <f t="shared" si="54"/>
        <v>0</v>
      </c>
      <c r="AB125" s="157">
        <f t="shared" si="54"/>
        <v>0</v>
      </c>
      <c r="AC125" s="157">
        <f t="shared" si="54"/>
        <v>0</v>
      </c>
      <c r="AD125" s="157">
        <f t="shared" si="54"/>
        <v>0</v>
      </c>
      <c r="AE125" s="157">
        <f t="shared" si="54"/>
        <v>0</v>
      </c>
      <c r="AF125" s="157">
        <f t="shared" si="54"/>
        <v>0</v>
      </c>
      <c r="AG125" s="157">
        <f t="shared" si="54"/>
        <v>0</v>
      </c>
      <c r="AH125" s="157">
        <f t="shared" si="54"/>
        <v>0</v>
      </c>
      <c r="AI125" s="157">
        <f t="shared" si="54"/>
        <v>0</v>
      </c>
      <c r="AJ125" s="157">
        <f t="shared" si="54"/>
        <v>0</v>
      </c>
    </row>
    <row r="126" spans="1:36" ht="16.5" x14ac:dyDescent="0.25">
      <c r="A126" s="157">
        <f t="shared" si="50"/>
        <v>11.059999999999999</v>
      </c>
      <c r="B126" s="153">
        <f t="shared" si="49"/>
        <v>78</v>
      </c>
      <c r="C126" s="158" t="s">
        <v>420</v>
      </c>
      <c r="D126" s="156" t="s">
        <v>364</v>
      </c>
      <c r="E126" s="157">
        <f t="shared" si="51"/>
        <v>0</v>
      </c>
      <c r="F126" s="249"/>
      <c r="G126" s="157">
        <f t="shared" si="52"/>
        <v>0</v>
      </c>
      <c r="H126" s="157">
        <f t="shared" si="52"/>
        <v>0</v>
      </c>
      <c r="I126" s="157">
        <f t="shared" si="52"/>
        <v>0</v>
      </c>
      <c r="J126" s="157">
        <f t="shared" si="52"/>
        <v>0</v>
      </c>
      <c r="K126" s="157">
        <f t="shared" si="52"/>
        <v>0</v>
      </c>
      <c r="L126" s="157">
        <f t="shared" si="52"/>
        <v>0</v>
      </c>
      <c r="M126" s="157">
        <f t="shared" si="52"/>
        <v>0</v>
      </c>
      <c r="N126" s="157">
        <f t="shared" si="52"/>
        <v>0</v>
      </c>
      <c r="O126" s="157">
        <f t="shared" si="52"/>
        <v>0</v>
      </c>
      <c r="P126" s="157">
        <f t="shared" si="52"/>
        <v>0</v>
      </c>
      <c r="Q126" s="157">
        <f t="shared" si="53"/>
        <v>0</v>
      </c>
      <c r="R126" s="157">
        <f t="shared" si="53"/>
        <v>0</v>
      </c>
      <c r="S126" s="157">
        <f t="shared" si="53"/>
        <v>0</v>
      </c>
      <c r="T126" s="157">
        <f t="shared" si="53"/>
        <v>0</v>
      </c>
      <c r="U126" s="157">
        <f t="shared" si="53"/>
        <v>0</v>
      </c>
      <c r="V126" s="157">
        <f t="shared" si="53"/>
        <v>0</v>
      </c>
      <c r="W126" s="157">
        <f t="shared" si="53"/>
        <v>0</v>
      </c>
      <c r="X126" s="157">
        <f t="shared" si="53"/>
        <v>0</v>
      </c>
      <c r="Y126" s="157">
        <f t="shared" si="53"/>
        <v>0</v>
      </c>
      <c r="Z126" s="157">
        <f t="shared" si="53"/>
        <v>0</v>
      </c>
      <c r="AA126" s="157">
        <f t="shared" si="54"/>
        <v>0</v>
      </c>
      <c r="AB126" s="157">
        <f t="shared" si="54"/>
        <v>0</v>
      </c>
      <c r="AC126" s="157">
        <f t="shared" si="54"/>
        <v>0</v>
      </c>
      <c r="AD126" s="157">
        <f t="shared" si="54"/>
        <v>0</v>
      </c>
      <c r="AE126" s="157">
        <f t="shared" si="54"/>
        <v>0</v>
      </c>
      <c r="AF126" s="157">
        <f t="shared" si="54"/>
        <v>0</v>
      </c>
      <c r="AG126" s="157">
        <f t="shared" si="54"/>
        <v>0</v>
      </c>
      <c r="AH126" s="157">
        <f t="shared" si="54"/>
        <v>0</v>
      </c>
      <c r="AI126" s="157">
        <f t="shared" si="54"/>
        <v>0</v>
      </c>
      <c r="AJ126" s="157">
        <f t="shared" si="54"/>
        <v>0</v>
      </c>
    </row>
    <row r="127" spans="1:36" ht="16.5" x14ac:dyDescent="0.25">
      <c r="A127" s="157">
        <f t="shared" si="50"/>
        <v>11.069999999999999</v>
      </c>
      <c r="B127" s="153">
        <f t="shared" si="49"/>
        <v>79</v>
      </c>
      <c r="C127" s="158" t="s">
        <v>421</v>
      </c>
      <c r="D127" s="156" t="s">
        <v>364</v>
      </c>
      <c r="E127" s="157">
        <f t="shared" si="51"/>
        <v>0</v>
      </c>
      <c r="F127" s="249"/>
      <c r="G127" s="157">
        <f t="shared" si="52"/>
        <v>0</v>
      </c>
      <c r="H127" s="157">
        <f t="shared" si="52"/>
        <v>0</v>
      </c>
      <c r="I127" s="157">
        <f t="shared" si="52"/>
        <v>0</v>
      </c>
      <c r="J127" s="157">
        <f t="shared" si="52"/>
        <v>0</v>
      </c>
      <c r="K127" s="157">
        <f t="shared" si="52"/>
        <v>0</v>
      </c>
      <c r="L127" s="157">
        <f t="shared" si="52"/>
        <v>0</v>
      </c>
      <c r="M127" s="157">
        <f t="shared" si="52"/>
        <v>0</v>
      </c>
      <c r="N127" s="157">
        <f t="shared" si="52"/>
        <v>0</v>
      </c>
      <c r="O127" s="157">
        <f t="shared" si="52"/>
        <v>0</v>
      </c>
      <c r="P127" s="157">
        <f t="shared" si="52"/>
        <v>0</v>
      </c>
      <c r="Q127" s="157">
        <f t="shared" si="53"/>
        <v>0</v>
      </c>
      <c r="R127" s="157">
        <f t="shared" si="53"/>
        <v>0</v>
      </c>
      <c r="S127" s="157">
        <f t="shared" si="53"/>
        <v>0</v>
      </c>
      <c r="T127" s="157">
        <f t="shared" si="53"/>
        <v>0</v>
      </c>
      <c r="U127" s="157">
        <f t="shared" si="53"/>
        <v>0</v>
      </c>
      <c r="V127" s="157">
        <f t="shared" si="53"/>
        <v>0</v>
      </c>
      <c r="W127" s="157">
        <f t="shared" si="53"/>
        <v>0</v>
      </c>
      <c r="X127" s="157">
        <f t="shared" si="53"/>
        <v>0</v>
      </c>
      <c r="Y127" s="157">
        <f t="shared" si="53"/>
        <v>0</v>
      </c>
      <c r="Z127" s="157">
        <f t="shared" si="53"/>
        <v>0</v>
      </c>
      <c r="AA127" s="157">
        <f t="shared" si="54"/>
        <v>0</v>
      </c>
      <c r="AB127" s="157">
        <f t="shared" si="54"/>
        <v>0</v>
      </c>
      <c r="AC127" s="157">
        <f t="shared" si="54"/>
        <v>0</v>
      </c>
      <c r="AD127" s="157">
        <f t="shared" si="54"/>
        <v>0</v>
      </c>
      <c r="AE127" s="157">
        <f t="shared" si="54"/>
        <v>0</v>
      </c>
      <c r="AF127" s="157">
        <f t="shared" si="54"/>
        <v>0</v>
      </c>
      <c r="AG127" s="157">
        <f t="shared" si="54"/>
        <v>0</v>
      </c>
      <c r="AH127" s="157">
        <f t="shared" si="54"/>
        <v>0</v>
      </c>
      <c r="AI127" s="157">
        <f t="shared" si="54"/>
        <v>0</v>
      </c>
      <c r="AJ127" s="157">
        <f t="shared" si="54"/>
        <v>0</v>
      </c>
    </row>
    <row r="128" spans="1:36" ht="16.5" x14ac:dyDescent="0.25">
      <c r="A128" s="157">
        <f t="shared" si="50"/>
        <v>11.079999999999998</v>
      </c>
      <c r="B128" s="153">
        <f t="shared" si="49"/>
        <v>80</v>
      </c>
      <c r="C128" s="158" t="s">
        <v>422</v>
      </c>
      <c r="D128" s="156" t="s">
        <v>364</v>
      </c>
      <c r="E128" s="157">
        <f t="shared" si="51"/>
        <v>0</v>
      </c>
      <c r="F128" s="249"/>
      <c r="G128" s="157">
        <f t="shared" si="52"/>
        <v>0</v>
      </c>
      <c r="H128" s="157">
        <f t="shared" si="52"/>
        <v>0</v>
      </c>
      <c r="I128" s="157">
        <f t="shared" si="52"/>
        <v>0</v>
      </c>
      <c r="J128" s="157">
        <f t="shared" si="52"/>
        <v>0</v>
      </c>
      <c r="K128" s="157">
        <f t="shared" si="52"/>
        <v>0</v>
      </c>
      <c r="L128" s="157">
        <f t="shared" si="52"/>
        <v>0</v>
      </c>
      <c r="M128" s="157">
        <f t="shared" si="52"/>
        <v>0</v>
      </c>
      <c r="N128" s="157">
        <f t="shared" si="52"/>
        <v>0</v>
      </c>
      <c r="O128" s="157">
        <f t="shared" si="52"/>
        <v>0</v>
      </c>
      <c r="P128" s="157">
        <f t="shared" si="52"/>
        <v>0</v>
      </c>
      <c r="Q128" s="157">
        <f t="shared" si="53"/>
        <v>0</v>
      </c>
      <c r="R128" s="157">
        <f t="shared" si="53"/>
        <v>0</v>
      </c>
      <c r="S128" s="157">
        <f t="shared" si="53"/>
        <v>0</v>
      </c>
      <c r="T128" s="157">
        <f t="shared" si="53"/>
        <v>0</v>
      </c>
      <c r="U128" s="157">
        <f t="shared" si="53"/>
        <v>0</v>
      </c>
      <c r="V128" s="157">
        <f t="shared" si="53"/>
        <v>0</v>
      </c>
      <c r="W128" s="157">
        <f t="shared" si="53"/>
        <v>0</v>
      </c>
      <c r="X128" s="157">
        <f t="shared" si="53"/>
        <v>0</v>
      </c>
      <c r="Y128" s="157">
        <f t="shared" si="53"/>
        <v>0</v>
      </c>
      <c r="Z128" s="157">
        <f t="shared" si="53"/>
        <v>0</v>
      </c>
      <c r="AA128" s="157">
        <f t="shared" si="54"/>
        <v>0</v>
      </c>
      <c r="AB128" s="157">
        <f t="shared" si="54"/>
        <v>0</v>
      </c>
      <c r="AC128" s="157">
        <f t="shared" si="54"/>
        <v>0</v>
      </c>
      <c r="AD128" s="157">
        <f t="shared" si="54"/>
        <v>0</v>
      </c>
      <c r="AE128" s="157">
        <f t="shared" si="54"/>
        <v>0</v>
      </c>
      <c r="AF128" s="157">
        <f t="shared" si="54"/>
        <v>0</v>
      </c>
      <c r="AG128" s="157">
        <f t="shared" si="54"/>
        <v>0</v>
      </c>
      <c r="AH128" s="157">
        <f t="shared" si="54"/>
        <v>0</v>
      </c>
      <c r="AI128" s="157">
        <f t="shared" si="54"/>
        <v>0</v>
      </c>
      <c r="AJ128" s="157">
        <f t="shared" si="54"/>
        <v>0</v>
      </c>
    </row>
    <row r="129" spans="1:36" ht="16.5" x14ac:dyDescent="0.25">
      <c r="A129" s="157">
        <f t="shared" si="50"/>
        <v>11.089999999999998</v>
      </c>
      <c r="B129" s="153">
        <f t="shared" si="49"/>
        <v>81</v>
      </c>
      <c r="C129" s="158" t="s">
        <v>423</v>
      </c>
      <c r="D129" s="156" t="s">
        <v>364</v>
      </c>
      <c r="E129" s="157">
        <f t="shared" si="51"/>
        <v>0</v>
      </c>
      <c r="F129" s="249"/>
      <c r="G129" s="157">
        <f t="shared" si="52"/>
        <v>0</v>
      </c>
      <c r="H129" s="157">
        <f t="shared" si="52"/>
        <v>0</v>
      </c>
      <c r="I129" s="157">
        <f t="shared" si="52"/>
        <v>0</v>
      </c>
      <c r="J129" s="157">
        <f t="shared" si="52"/>
        <v>0</v>
      </c>
      <c r="K129" s="157">
        <f t="shared" si="52"/>
        <v>0</v>
      </c>
      <c r="L129" s="157">
        <f t="shared" si="52"/>
        <v>0</v>
      </c>
      <c r="M129" s="157">
        <f t="shared" si="52"/>
        <v>0</v>
      </c>
      <c r="N129" s="157">
        <f t="shared" si="52"/>
        <v>0</v>
      </c>
      <c r="O129" s="157">
        <f t="shared" si="52"/>
        <v>0</v>
      </c>
      <c r="P129" s="157">
        <f t="shared" si="52"/>
        <v>0</v>
      </c>
      <c r="Q129" s="157">
        <f t="shared" si="53"/>
        <v>0</v>
      </c>
      <c r="R129" s="157">
        <f t="shared" si="53"/>
        <v>0</v>
      </c>
      <c r="S129" s="157">
        <f t="shared" si="53"/>
        <v>0</v>
      </c>
      <c r="T129" s="157">
        <f t="shared" si="53"/>
        <v>0</v>
      </c>
      <c r="U129" s="157">
        <f t="shared" si="53"/>
        <v>0</v>
      </c>
      <c r="V129" s="157">
        <f t="shared" si="53"/>
        <v>0</v>
      </c>
      <c r="W129" s="157">
        <f t="shared" si="53"/>
        <v>0</v>
      </c>
      <c r="X129" s="157">
        <f t="shared" si="53"/>
        <v>0</v>
      </c>
      <c r="Y129" s="157">
        <f t="shared" si="53"/>
        <v>0</v>
      </c>
      <c r="Z129" s="157">
        <f t="shared" si="53"/>
        <v>0</v>
      </c>
      <c r="AA129" s="157">
        <f t="shared" si="54"/>
        <v>0</v>
      </c>
      <c r="AB129" s="157">
        <f t="shared" si="54"/>
        <v>0</v>
      </c>
      <c r="AC129" s="157">
        <f t="shared" si="54"/>
        <v>0</v>
      </c>
      <c r="AD129" s="157">
        <f t="shared" si="54"/>
        <v>0</v>
      </c>
      <c r="AE129" s="157">
        <f t="shared" si="54"/>
        <v>0</v>
      </c>
      <c r="AF129" s="157">
        <f t="shared" si="54"/>
        <v>0</v>
      </c>
      <c r="AG129" s="157">
        <f t="shared" si="54"/>
        <v>0</v>
      </c>
      <c r="AH129" s="157">
        <f t="shared" si="54"/>
        <v>0</v>
      </c>
      <c r="AI129" s="157">
        <f t="shared" si="54"/>
        <v>0</v>
      </c>
      <c r="AJ129" s="157">
        <f t="shared" si="54"/>
        <v>0</v>
      </c>
    </row>
    <row r="130" spans="1:36" ht="16.5" x14ac:dyDescent="0.25">
      <c r="A130" s="157">
        <f t="shared" si="50"/>
        <v>11.099999999999998</v>
      </c>
      <c r="B130" s="153">
        <f t="shared" si="49"/>
        <v>82</v>
      </c>
      <c r="C130" s="155" t="s">
        <v>424</v>
      </c>
      <c r="D130" s="156" t="s">
        <v>364</v>
      </c>
      <c r="E130" s="157">
        <f t="shared" si="51"/>
        <v>0</v>
      </c>
      <c r="F130" s="249"/>
      <c r="G130" s="157">
        <f t="shared" si="52"/>
        <v>0</v>
      </c>
      <c r="H130" s="157">
        <f t="shared" si="52"/>
        <v>0</v>
      </c>
      <c r="I130" s="157">
        <f t="shared" si="52"/>
        <v>0</v>
      </c>
      <c r="J130" s="157">
        <f t="shared" si="52"/>
        <v>0</v>
      </c>
      <c r="K130" s="157">
        <f t="shared" si="52"/>
        <v>0</v>
      </c>
      <c r="L130" s="157">
        <f t="shared" si="52"/>
        <v>0</v>
      </c>
      <c r="M130" s="157">
        <f t="shared" si="52"/>
        <v>0</v>
      </c>
      <c r="N130" s="157">
        <f t="shared" si="52"/>
        <v>0</v>
      </c>
      <c r="O130" s="157">
        <f t="shared" si="52"/>
        <v>0</v>
      </c>
      <c r="P130" s="157">
        <f t="shared" si="52"/>
        <v>0</v>
      </c>
      <c r="Q130" s="157">
        <f t="shared" si="53"/>
        <v>0</v>
      </c>
      <c r="R130" s="157">
        <f t="shared" si="53"/>
        <v>0</v>
      </c>
      <c r="S130" s="157">
        <f t="shared" si="53"/>
        <v>0</v>
      </c>
      <c r="T130" s="157">
        <f t="shared" si="53"/>
        <v>0</v>
      </c>
      <c r="U130" s="157">
        <f t="shared" si="53"/>
        <v>0</v>
      </c>
      <c r="V130" s="157">
        <f t="shared" si="53"/>
        <v>0</v>
      </c>
      <c r="W130" s="157">
        <f t="shared" si="53"/>
        <v>0</v>
      </c>
      <c r="X130" s="157">
        <f t="shared" si="53"/>
        <v>0</v>
      </c>
      <c r="Y130" s="157">
        <f t="shared" si="53"/>
        <v>0</v>
      </c>
      <c r="Z130" s="157">
        <f t="shared" si="53"/>
        <v>0</v>
      </c>
      <c r="AA130" s="157">
        <f t="shared" si="54"/>
        <v>0</v>
      </c>
      <c r="AB130" s="157">
        <f t="shared" si="54"/>
        <v>0</v>
      </c>
      <c r="AC130" s="157">
        <f t="shared" si="54"/>
        <v>0</v>
      </c>
      <c r="AD130" s="157">
        <f t="shared" si="54"/>
        <v>0</v>
      </c>
      <c r="AE130" s="157">
        <f t="shared" si="54"/>
        <v>0</v>
      </c>
      <c r="AF130" s="157">
        <f t="shared" si="54"/>
        <v>0</v>
      </c>
      <c r="AG130" s="157">
        <f t="shared" si="54"/>
        <v>0</v>
      </c>
      <c r="AH130" s="157">
        <f t="shared" si="54"/>
        <v>0</v>
      </c>
      <c r="AI130" s="157">
        <f t="shared" si="54"/>
        <v>0</v>
      </c>
      <c r="AJ130" s="157">
        <f t="shared" si="54"/>
        <v>0</v>
      </c>
    </row>
    <row r="131" spans="1:36" ht="16.5" x14ac:dyDescent="0.25">
      <c r="A131" s="157">
        <f t="shared" si="50"/>
        <v>11.109999999999998</v>
      </c>
      <c r="B131" s="153">
        <f t="shared" si="49"/>
        <v>83</v>
      </c>
      <c r="C131" s="158" t="s">
        <v>425</v>
      </c>
      <c r="D131" s="165" t="s">
        <v>364</v>
      </c>
      <c r="E131" s="157">
        <f t="shared" si="51"/>
        <v>0</v>
      </c>
      <c r="F131" s="250"/>
      <c r="G131" s="157">
        <f t="shared" si="52"/>
        <v>0</v>
      </c>
      <c r="H131" s="157">
        <f t="shared" si="52"/>
        <v>0</v>
      </c>
      <c r="I131" s="157">
        <f t="shared" si="52"/>
        <v>0</v>
      </c>
      <c r="J131" s="157">
        <f t="shared" si="52"/>
        <v>0</v>
      </c>
      <c r="K131" s="157">
        <f t="shared" si="52"/>
        <v>0</v>
      </c>
      <c r="L131" s="157">
        <f t="shared" si="52"/>
        <v>0</v>
      </c>
      <c r="M131" s="157">
        <f t="shared" si="52"/>
        <v>0</v>
      </c>
      <c r="N131" s="157">
        <f t="shared" si="52"/>
        <v>0</v>
      </c>
      <c r="O131" s="157">
        <f t="shared" si="52"/>
        <v>0</v>
      </c>
      <c r="P131" s="157">
        <f t="shared" si="52"/>
        <v>0</v>
      </c>
      <c r="Q131" s="157">
        <f t="shared" si="53"/>
        <v>0</v>
      </c>
      <c r="R131" s="157">
        <f t="shared" si="53"/>
        <v>0</v>
      </c>
      <c r="S131" s="157">
        <f t="shared" si="53"/>
        <v>0</v>
      </c>
      <c r="T131" s="157">
        <f t="shared" si="53"/>
        <v>0</v>
      </c>
      <c r="U131" s="157">
        <f t="shared" si="53"/>
        <v>0</v>
      </c>
      <c r="V131" s="157">
        <f t="shared" si="53"/>
        <v>0</v>
      </c>
      <c r="W131" s="157">
        <f t="shared" si="53"/>
        <v>0</v>
      </c>
      <c r="X131" s="157">
        <f t="shared" si="53"/>
        <v>0</v>
      </c>
      <c r="Y131" s="157">
        <f t="shared" si="53"/>
        <v>0</v>
      </c>
      <c r="Z131" s="157">
        <f t="shared" si="53"/>
        <v>0</v>
      </c>
      <c r="AA131" s="157">
        <f t="shared" si="54"/>
        <v>0</v>
      </c>
      <c r="AB131" s="157">
        <f t="shared" si="54"/>
        <v>0</v>
      </c>
      <c r="AC131" s="157">
        <f t="shared" si="54"/>
        <v>0</v>
      </c>
      <c r="AD131" s="157">
        <f t="shared" si="54"/>
        <v>0</v>
      </c>
      <c r="AE131" s="157">
        <f t="shared" si="54"/>
        <v>0</v>
      </c>
      <c r="AF131" s="157">
        <f t="shared" si="54"/>
        <v>0</v>
      </c>
      <c r="AG131" s="157">
        <f t="shared" si="54"/>
        <v>0</v>
      </c>
      <c r="AH131" s="157">
        <f t="shared" si="54"/>
        <v>0</v>
      </c>
      <c r="AI131" s="157">
        <f t="shared" si="54"/>
        <v>0</v>
      </c>
      <c r="AJ131" s="157">
        <f t="shared" si="54"/>
        <v>0</v>
      </c>
    </row>
    <row r="132" spans="1:36" ht="16.5" x14ac:dyDescent="0.25">
      <c r="A132" s="159"/>
      <c r="B132" s="153">
        <f t="shared" si="49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49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5">+A133+0.01</f>
        <v>12.01</v>
      </c>
      <c r="B134" s="153">
        <f t="shared" si="49"/>
        <v>86</v>
      </c>
      <c r="C134" s="197" t="s">
        <v>427</v>
      </c>
      <c r="D134" s="156" t="s">
        <v>364</v>
      </c>
      <c r="E134" s="157">
        <f t="shared" ref="E134:E141" si="56">+SUM(G134:AJ134)</f>
        <v>3</v>
      </c>
      <c r="F134" s="249"/>
      <c r="G134" s="157">
        <f t="shared" ref="G134:P143" si="57">+HLOOKUP(G$3,ARMADO_RP,$B134,0)+HLOOKUP(G$4,ARMADO_RP,$B134,0)+HLOOKUP(G$19,ARMADO_RP,$B134,0)</f>
        <v>0</v>
      </c>
      <c r="H134" s="157">
        <f t="shared" si="57"/>
        <v>3</v>
      </c>
      <c r="I134" s="157">
        <f t="shared" si="57"/>
        <v>0</v>
      </c>
      <c r="J134" s="157">
        <f t="shared" si="57"/>
        <v>0</v>
      </c>
      <c r="K134" s="157">
        <f t="shared" si="57"/>
        <v>0</v>
      </c>
      <c r="L134" s="157">
        <f t="shared" si="57"/>
        <v>0</v>
      </c>
      <c r="M134" s="157">
        <f t="shared" si="57"/>
        <v>0</v>
      </c>
      <c r="N134" s="157">
        <f t="shared" si="57"/>
        <v>0</v>
      </c>
      <c r="O134" s="157">
        <f t="shared" si="57"/>
        <v>0</v>
      </c>
      <c r="P134" s="157">
        <f t="shared" si="57"/>
        <v>0</v>
      </c>
      <c r="Q134" s="157">
        <f t="shared" ref="Q134:Z143" si="58">+HLOOKUP(Q$3,ARMADO_RP,$B134,0)+HLOOKUP(Q$4,ARMADO_RP,$B134,0)+HLOOKUP(Q$19,ARMADO_RP,$B134,0)</f>
        <v>0</v>
      </c>
      <c r="R134" s="157">
        <f t="shared" si="58"/>
        <v>0</v>
      </c>
      <c r="S134" s="157">
        <f t="shared" si="58"/>
        <v>0</v>
      </c>
      <c r="T134" s="157">
        <f t="shared" si="58"/>
        <v>0</v>
      </c>
      <c r="U134" s="157">
        <f t="shared" si="58"/>
        <v>0</v>
      </c>
      <c r="V134" s="157">
        <f t="shared" si="58"/>
        <v>0</v>
      </c>
      <c r="W134" s="157">
        <f t="shared" si="58"/>
        <v>0</v>
      </c>
      <c r="X134" s="157">
        <f t="shared" si="58"/>
        <v>0</v>
      </c>
      <c r="Y134" s="157">
        <f t="shared" si="58"/>
        <v>0</v>
      </c>
      <c r="Z134" s="157">
        <f t="shared" si="58"/>
        <v>0</v>
      </c>
      <c r="AA134" s="157">
        <f t="shared" ref="AA134:AJ143" si="59">+HLOOKUP(AA$3,ARMADO_RP,$B134,0)+HLOOKUP(AA$4,ARMADO_RP,$B134,0)+HLOOKUP(AA$19,ARMADO_RP,$B134,0)</f>
        <v>0</v>
      </c>
      <c r="AB134" s="157">
        <f t="shared" si="59"/>
        <v>0</v>
      </c>
      <c r="AC134" s="157">
        <f t="shared" si="59"/>
        <v>0</v>
      </c>
      <c r="AD134" s="157">
        <f t="shared" si="59"/>
        <v>0</v>
      </c>
      <c r="AE134" s="157">
        <f t="shared" si="59"/>
        <v>0</v>
      </c>
      <c r="AF134" s="157">
        <f t="shared" si="59"/>
        <v>0</v>
      </c>
      <c r="AG134" s="157">
        <f t="shared" si="59"/>
        <v>0</v>
      </c>
      <c r="AH134" s="157">
        <f t="shared" si="59"/>
        <v>0</v>
      </c>
      <c r="AI134" s="157">
        <f t="shared" si="59"/>
        <v>0</v>
      </c>
      <c r="AJ134" s="157">
        <f t="shared" si="59"/>
        <v>0</v>
      </c>
    </row>
    <row r="135" spans="1:36" ht="16.5" x14ac:dyDescent="0.25">
      <c r="A135" s="157">
        <f t="shared" si="55"/>
        <v>12.02</v>
      </c>
      <c r="B135" s="153">
        <f t="shared" si="49"/>
        <v>87</v>
      </c>
      <c r="C135" s="197" t="s">
        <v>428</v>
      </c>
      <c r="D135" s="156" t="s">
        <v>364</v>
      </c>
      <c r="E135" s="157">
        <f t="shared" si="56"/>
        <v>3</v>
      </c>
      <c r="F135" s="249"/>
      <c r="G135" s="157">
        <f t="shared" si="57"/>
        <v>0</v>
      </c>
      <c r="H135" s="157">
        <f t="shared" si="57"/>
        <v>3</v>
      </c>
      <c r="I135" s="157">
        <f t="shared" si="57"/>
        <v>0</v>
      </c>
      <c r="J135" s="157">
        <f t="shared" si="57"/>
        <v>0</v>
      </c>
      <c r="K135" s="157">
        <f t="shared" si="57"/>
        <v>0</v>
      </c>
      <c r="L135" s="157">
        <f t="shared" si="57"/>
        <v>0</v>
      </c>
      <c r="M135" s="157">
        <f t="shared" si="57"/>
        <v>0</v>
      </c>
      <c r="N135" s="157">
        <f t="shared" si="57"/>
        <v>0</v>
      </c>
      <c r="O135" s="157">
        <f t="shared" si="57"/>
        <v>0</v>
      </c>
      <c r="P135" s="157">
        <f t="shared" si="57"/>
        <v>0</v>
      </c>
      <c r="Q135" s="157">
        <f t="shared" si="58"/>
        <v>0</v>
      </c>
      <c r="R135" s="157">
        <f t="shared" si="58"/>
        <v>0</v>
      </c>
      <c r="S135" s="157">
        <f t="shared" si="58"/>
        <v>0</v>
      </c>
      <c r="T135" s="157">
        <f t="shared" si="58"/>
        <v>0</v>
      </c>
      <c r="U135" s="157">
        <f t="shared" si="58"/>
        <v>0</v>
      </c>
      <c r="V135" s="157">
        <f t="shared" si="58"/>
        <v>0</v>
      </c>
      <c r="W135" s="157">
        <f t="shared" si="58"/>
        <v>0</v>
      </c>
      <c r="X135" s="157">
        <f t="shared" si="58"/>
        <v>0</v>
      </c>
      <c r="Y135" s="157">
        <f t="shared" si="58"/>
        <v>0</v>
      </c>
      <c r="Z135" s="157">
        <f t="shared" si="58"/>
        <v>0</v>
      </c>
      <c r="AA135" s="157">
        <f t="shared" si="59"/>
        <v>0</v>
      </c>
      <c r="AB135" s="157">
        <f t="shared" si="59"/>
        <v>0</v>
      </c>
      <c r="AC135" s="157">
        <f t="shared" si="59"/>
        <v>0</v>
      </c>
      <c r="AD135" s="157">
        <f t="shared" si="59"/>
        <v>0</v>
      </c>
      <c r="AE135" s="157">
        <f t="shared" si="59"/>
        <v>0</v>
      </c>
      <c r="AF135" s="157">
        <f t="shared" si="59"/>
        <v>0</v>
      </c>
      <c r="AG135" s="157">
        <f t="shared" si="59"/>
        <v>0</v>
      </c>
      <c r="AH135" s="157">
        <f t="shared" si="59"/>
        <v>0</v>
      </c>
      <c r="AI135" s="157">
        <f t="shared" si="59"/>
        <v>0</v>
      </c>
      <c r="AJ135" s="157">
        <f t="shared" si="59"/>
        <v>0</v>
      </c>
    </row>
    <row r="136" spans="1:36" ht="16.5" x14ac:dyDescent="0.25">
      <c r="A136" s="157">
        <f t="shared" si="55"/>
        <v>12.03</v>
      </c>
      <c r="B136" s="153">
        <f t="shared" si="49"/>
        <v>88</v>
      </c>
      <c r="C136" s="158" t="s">
        <v>429</v>
      </c>
      <c r="D136" s="156" t="s">
        <v>364</v>
      </c>
      <c r="E136" s="157">
        <f t="shared" si="56"/>
        <v>2</v>
      </c>
      <c r="F136" s="249"/>
      <c r="G136" s="157">
        <f t="shared" si="57"/>
        <v>0</v>
      </c>
      <c r="H136" s="157">
        <f t="shared" si="57"/>
        <v>2</v>
      </c>
      <c r="I136" s="157">
        <f t="shared" si="57"/>
        <v>0</v>
      </c>
      <c r="J136" s="157">
        <f t="shared" si="57"/>
        <v>0</v>
      </c>
      <c r="K136" s="157">
        <f t="shared" si="57"/>
        <v>0</v>
      </c>
      <c r="L136" s="157">
        <f t="shared" si="57"/>
        <v>0</v>
      </c>
      <c r="M136" s="157">
        <f t="shared" si="57"/>
        <v>0</v>
      </c>
      <c r="N136" s="157">
        <f t="shared" si="57"/>
        <v>0</v>
      </c>
      <c r="O136" s="157">
        <f t="shared" si="57"/>
        <v>0</v>
      </c>
      <c r="P136" s="157">
        <f t="shared" si="57"/>
        <v>0</v>
      </c>
      <c r="Q136" s="157">
        <f t="shared" si="58"/>
        <v>0</v>
      </c>
      <c r="R136" s="157">
        <f t="shared" si="58"/>
        <v>0</v>
      </c>
      <c r="S136" s="157">
        <f t="shared" si="58"/>
        <v>0</v>
      </c>
      <c r="T136" s="157">
        <f t="shared" si="58"/>
        <v>0</v>
      </c>
      <c r="U136" s="157">
        <f t="shared" si="58"/>
        <v>0</v>
      </c>
      <c r="V136" s="157">
        <f t="shared" si="58"/>
        <v>0</v>
      </c>
      <c r="W136" s="157">
        <f t="shared" si="58"/>
        <v>0</v>
      </c>
      <c r="X136" s="157">
        <f t="shared" si="58"/>
        <v>0</v>
      </c>
      <c r="Y136" s="157">
        <f t="shared" si="58"/>
        <v>0</v>
      </c>
      <c r="Z136" s="157">
        <f t="shared" si="58"/>
        <v>0</v>
      </c>
      <c r="AA136" s="157">
        <f t="shared" si="59"/>
        <v>0</v>
      </c>
      <c r="AB136" s="157">
        <f t="shared" si="59"/>
        <v>0</v>
      </c>
      <c r="AC136" s="157">
        <f t="shared" si="59"/>
        <v>0</v>
      </c>
      <c r="AD136" s="157">
        <f t="shared" si="59"/>
        <v>0</v>
      </c>
      <c r="AE136" s="157">
        <f t="shared" si="59"/>
        <v>0</v>
      </c>
      <c r="AF136" s="157">
        <f t="shared" si="59"/>
        <v>0</v>
      </c>
      <c r="AG136" s="157">
        <f t="shared" si="59"/>
        <v>0</v>
      </c>
      <c r="AH136" s="157">
        <f t="shared" si="59"/>
        <v>0</v>
      </c>
      <c r="AI136" s="157">
        <f t="shared" si="59"/>
        <v>0</v>
      </c>
      <c r="AJ136" s="157">
        <f t="shared" si="59"/>
        <v>0</v>
      </c>
    </row>
    <row r="137" spans="1:36" ht="16.5" x14ac:dyDescent="0.25">
      <c r="A137" s="157">
        <f t="shared" si="55"/>
        <v>12.04</v>
      </c>
      <c r="B137" s="153">
        <f t="shared" si="49"/>
        <v>89</v>
      </c>
      <c r="C137" s="158" t="s">
        <v>430</v>
      </c>
      <c r="D137" s="156" t="s">
        <v>364</v>
      </c>
      <c r="E137" s="157">
        <f t="shared" si="56"/>
        <v>3</v>
      </c>
      <c r="F137" s="249"/>
      <c r="G137" s="157">
        <f t="shared" si="57"/>
        <v>0</v>
      </c>
      <c r="H137" s="157">
        <f t="shared" si="57"/>
        <v>3</v>
      </c>
      <c r="I137" s="157">
        <f t="shared" si="57"/>
        <v>0</v>
      </c>
      <c r="J137" s="157">
        <f t="shared" si="57"/>
        <v>0</v>
      </c>
      <c r="K137" s="157">
        <f t="shared" si="57"/>
        <v>0</v>
      </c>
      <c r="L137" s="157">
        <f t="shared" si="57"/>
        <v>0</v>
      </c>
      <c r="M137" s="157">
        <f t="shared" si="57"/>
        <v>0</v>
      </c>
      <c r="N137" s="157">
        <f t="shared" si="57"/>
        <v>0</v>
      </c>
      <c r="O137" s="157">
        <f t="shared" si="57"/>
        <v>0</v>
      </c>
      <c r="P137" s="157">
        <f t="shared" si="57"/>
        <v>0</v>
      </c>
      <c r="Q137" s="157">
        <f t="shared" si="58"/>
        <v>0</v>
      </c>
      <c r="R137" s="157">
        <f t="shared" si="58"/>
        <v>0</v>
      </c>
      <c r="S137" s="157">
        <f t="shared" si="58"/>
        <v>0</v>
      </c>
      <c r="T137" s="157">
        <f t="shared" si="58"/>
        <v>0</v>
      </c>
      <c r="U137" s="157">
        <f t="shared" si="58"/>
        <v>0</v>
      </c>
      <c r="V137" s="157">
        <f t="shared" si="58"/>
        <v>0</v>
      </c>
      <c r="W137" s="157">
        <f t="shared" si="58"/>
        <v>0</v>
      </c>
      <c r="X137" s="157">
        <f t="shared" si="58"/>
        <v>0</v>
      </c>
      <c r="Y137" s="157">
        <f t="shared" si="58"/>
        <v>0</v>
      </c>
      <c r="Z137" s="157">
        <f t="shared" si="58"/>
        <v>0</v>
      </c>
      <c r="AA137" s="157">
        <f t="shared" si="59"/>
        <v>0</v>
      </c>
      <c r="AB137" s="157">
        <f t="shared" si="59"/>
        <v>0</v>
      </c>
      <c r="AC137" s="157">
        <f t="shared" si="59"/>
        <v>0</v>
      </c>
      <c r="AD137" s="157">
        <f t="shared" si="59"/>
        <v>0</v>
      </c>
      <c r="AE137" s="157">
        <f t="shared" si="59"/>
        <v>0</v>
      </c>
      <c r="AF137" s="157">
        <f t="shared" si="59"/>
        <v>0</v>
      </c>
      <c r="AG137" s="157">
        <f t="shared" si="59"/>
        <v>0</v>
      </c>
      <c r="AH137" s="157">
        <f t="shared" si="59"/>
        <v>0</v>
      </c>
      <c r="AI137" s="157">
        <f t="shared" si="59"/>
        <v>0</v>
      </c>
      <c r="AJ137" s="157">
        <f t="shared" si="59"/>
        <v>0</v>
      </c>
    </row>
    <row r="138" spans="1:36" ht="16.5" x14ac:dyDescent="0.25">
      <c r="A138" s="157">
        <f t="shared" si="55"/>
        <v>12.049999999999999</v>
      </c>
      <c r="B138" s="153">
        <f t="shared" si="49"/>
        <v>90</v>
      </c>
      <c r="C138" s="158" t="s">
        <v>431</v>
      </c>
      <c r="D138" s="156" t="s">
        <v>364</v>
      </c>
      <c r="E138" s="157">
        <f t="shared" si="56"/>
        <v>3</v>
      </c>
      <c r="F138" s="249"/>
      <c r="G138" s="157">
        <f t="shared" si="57"/>
        <v>0</v>
      </c>
      <c r="H138" s="157">
        <f t="shared" si="57"/>
        <v>3</v>
      </c>
      <c r="I138" s="157">
        <f t="shared" si="57"/>
        <v>0</v>
      </c>
      <c r="J138" s="157">
        <f t="shared" si="57"/>
        <v>0</v>
      </c>
      <c r="K138" s="157">
        <f t="shared" si="57"/>
        <v>0</v>
      </c>
      <c r="L138" s="157">
        <f t="shared" si="57"/>
        <v>0</v>
      </c>
      <c r="M138" s="157">
        <f t="shared" si="57"/>
        <v>0</v>
      </c>
      <c r="N138" s="157">
        <f t="shared" si="57"/>
        <v>0</v>
      </c>
      <c r="O138" s="157">
        <f t="shared" si="57"/>
        <v>0</v>
      </c>
      <c r="P138" s="157">
        <f t="shared" si="57"/>
        <v>0</v>
      </c>
      <c r="Q138" s="157">
        <f t="shared" si="58"/>
        <v>0</v>
      </c>
      <c r="R138" s="157">
        <f t="shared" si="58"/>
        <v>0</v>
      </c>
      <c r="S138" s="157">
        <f t="shared" si="58"/>
        <v>0</v>
      </c>
      <c r="T138" s="157">
        <f t="shared" si="58"/>
        <v>0</v>
      </c>
      <c r="U138" s="157">
        <f t="shared" si="58"/>
        <v>0</v>
      </c>
      <c r="V138" s="157">
        <f t="shared" si="58"/>
        <v>0</v>
      </c>
      <c r="W138" s="157">
        <f t="shared" si="58"/>
        <v>0</v>
      </c>
      <c r="X138" s="157">
        <f t="shared" si="58"/>
        <v>0</v>
      </c>
      <c r="Y138" s="157">
        <f t="shared" si="58"/>
        <v>0</v>
      </c>
      <c r="Z138" s="157">
        <f t="shared" si="58"/>
        <v>0</v>
      </c>
      <c r="AA138" s="157">
        <f t="shared" si="59"/>
        <v>0</v>
      </c>
      <c r="AB138" s="157">
        <f t="shared" si="59"/>
        <v>0</v>
      </c>
      <c r="AC138" s="157">
        <f t="shared" si="59"/>
        <v>0</v>
      </c>
      <c r="AD138" s="157">
        <f t="shared" si="59"/>
        <v>0</v>
      </c>
      <c r="AE138" s="157">
        <f t="shared" si="59"/>
        <v>0</v>
      </c>
      <c r="AF138" s="157">
        <f t="shared" si="59"/>
        <v>0</v>
      </c>
      <c r="AG138" s="157">
        <f t="shared" si="59"/>
        <v>0</v>
      </c>
      <c r="AH138" s="157">
        <f t="shared" si="59"/>
        <v>0</v>
      </c>
      <c r="AI138" s="157">
        <f t="shared" si="59"/>
        <v>0</v>
      </c>
      <c r="AJ138" s="157">
        <f t="shared" si="59"/>
        <v>0</v>
      </c>
    </row>
    <row r="139" spans="1:36" ht="16.5" x14ac:dyDescent="0.25">
      <c r="A139" s="157">
        <f t="shared" si="55"/>
        <v>12.059999999999999</v>
      </c>
      <c r="B139" s="153">
        <f t="shared" si="49"/>
        <v>91</v>
      </c>
      <c r="C139" s="158" t="s">
        <v>432</v>
      </c>
      <c r="D139" s="156" t="s">
        <v>364</v>
      </c>
      <c r="E139" s="157">
        <f t="shared" si="56"/>
        <v>3</v>
      </c>
      <c r="F139" s="249"/>
      <c r="G139" s="157">
        <f t="shared" si="57"/>
        <v>0</v>
      </c>
      <c r="H139" s="157">
        <f t="shared" si="57"/>
        <v>3</v>
      </c>
      <c r="I139" s="157">
        <f t="shared" si="57"/>
        <v>0</v>
      </c>
      <c r="J139" s="157">
        <f t="shared" si="57"/>
        <v>0</v>
      </c>
      <c r="K139" s="157">
        <f t="shared" si="57"/>
        <v>0</v>
      </c>
      <c r="L139" s="157">
        <f t="shared" si="57"/>
        <v>0</v>
      </c>
      <c r="M139" s="157">
        <f t="shared" si="57"/>
        <v>0</v>
      </c>
      <c r="N139" s="157">
        <f t="shared" si="57"/>
        <v>0</v>
      </c>
      <c r="O139" s="157">
        <f t="shared" si="57"/>
        <v>0</v>
      </c>
      <c r="P139" s="157">
        <f t="shared" si="57"/>
        <v>0</v>
      </c>
      <c r="Q139" s="157">
        <f t="shared" si="58"/>
        <v>0</v>
      </c>
      <c r="R139" s="157">
        <f t="shared" si="58"/>
        <v>0</v>
      </c>
      <c r="S139" s="157">
        <f t="shared" si="58"/>
        <v>0</v>
      </c>
      <c r="T139" s="157">
        <f t="shared" si="58"/>
        <v>0</v>
      </c>
      <c r="U139" s="157">
        <f t="shared" si="58"/>
        <v>0</v>
      </c>
      <c r="V139" s="157">
        <f t="shared" si="58"/>
        <v>0</v>
      </c>
      <c r="W139" s="157">
        <f t="shared" si="58"/>
        <v>0</v>
      </c>
      <c r="X139" s="157">
        <f t="shared" si="58"/>
        <v>0</v>
      </c>
      <c r="Y139" s="157">
        <f t="shared" si="58"/>
        <v>0</v>
      </c>
      <c r="Z139" s="157">
        <f t="shared" si="58"/>
        <v>0</v>
      </c>
      <c r="AA139" s="157">
        <f t="shared" si="59"/>
        <v>0</v>
      </c>
      <c r="AB139" s="157">
        <f t="shared" si="59"/>
        <v>0</v>
      </c>
      <c r="AC139" s="157">
        <f t="shared" si="59"/>
        <v>0</v>
      </c>
      <c r="AD139" s="157">
        <f t="shared" si="59"/>
        <v>0</v>
      </c>
      <c r="AE139" s="157">
        <f t="shared" si="59"/>
        <v>0</v>
      </c>
      <c r="AF139" s="157">
        <f t="shared" si="59"/>
        <v>0</v>
      </c>
      <c r="AG139" s="157">
        <f t="shared" si="59"/>
        <v>0</v>
      </c>
      <c r="AH139" s="157">
        <f t="shared" si="59"/>
        <v>0</v>
      </c>
      <c r="AI139" s="157">
        <f t="shared" si="59"/>
        <v>0</v>
      </c>
      <c r="AJ139" s="157">
        <f t="shared" si="59"/>
        <v>0</v>
      </c>
    </row>
    <row r="140" spans="1:36" ht="16.5" x14ac:dyDescent="0.25">
      <c r="A140" s="157">
        <f t="shared" si="55"/>
        <v>12.069999999999999</v>
      </c>
      <c r="B140" s="153">
        <f t="shared" si="49"/>
        <v>92</v>
      </c>
      <c r="C140" s="155" t="s">
        <v>433</v>
      </c>
      <c r="D140" s="156" t="s">
        <v>364</v>
      </c>
      <c r="E140" s="157">
        <f t="shared" si="56"/>
        <v>2</v>
      </c>
      <c r="F140" s="249"/>
      <c r="G140" s="157">
        <f t="shared" si="57"/>
        <v>0</v>
      </c>
      <c r="H140" s="157">
        <f t="shared" si="57"/>
        <v>2</v>
      </c>
      <c r="I140" s="157">
        <f t="shared" si="57"/>
        <v>0</v>
      </c>
      <c r="J140" s="157">
        <f t="shared" si="57"/>
        <v>0</v>
      </c>
      <c r="K140" s="157">
        <f t="shared" si="57"/>
        <v>0</v>
      </c>
      <c r="L140" s="157">
        <f t="shared" si="57"/>
        <v>0</v>
      </c>
      <c r="M140" s="157">
        <f t="shared" si="57"/>
        <v>0</v>
      </c>
      <c r="N140" s="157">
        <f t="shared" si="57"/>
        <v>0</v>
      </c>
      <c r="O140" s="157">
        <f t="shared" si="57"/>
        <v>0</v>
      </c>
      <c r="P140" s="157">
        <f t="shared" si="57"/>
        <v>0</v>
      </c>
      <c r="Q140" s="157">
        <f t="shared" si="58"/>
        <v>0</v>
      </c>
      <c r="R140" s="157">
        <f t="shared" si="58"/>
        <v>0</v>
      </c>
      <c r="S140" s="157">
        <f t="shared" si="58"/>
        <v>0</v>
      </c>
      <c r="T140" s="157">
        <f t="shared" si="58"/>
        <v>0</v>
      </c>
      <c r="U140" s="157">
        <f t="shared" si="58"/>
        <v>0</v>
      </c>
      <c r="V140" s="157">
        <f t="shared" si="58"/>
        <v>0</v>
      </c>
      <c r="W140" s="157">
        <f t="shared" si="58"/>
        <v>0</v>
      </c>
      <c r="X140" s="157">
        <f t="shared" si="58"/>
        <v>0</v>
      </c>
      <c r="Y140" s="157">
        <f t="shared" si="58"/>
        <v>0</v>
      </c>
      <c r="Z140" s="157">
        <f t="shared" si="58"/>
        <v>0</v>
      </c>
      <c r="AA140" s="157">
        <f t="shared" si="59"/>
        <v>0</v>
      </c>
      <c r="AB140" s="157">
        <f t="shared" si="59"/>
        <v>0</v>
      </c>
      <c r="AC140" s="157">
        <f t="shared" si="59"/>
        <v>0</v>
      </c>
      <c r="AD140" s="157">
        <f t="shared" si="59"/>
        <v>0</v>
      </c>
      <c r="AE140" s="157">
        <f t="shared" si="59"/>
        <v>0</v>
      </c>
      <c r="AF140" s="157">
        <f t="shared" si="59"/>
        <v>0</v>
      </c>
      <c r="AG140" s="157">
        <f t="shared" si="59"/>
        <v>0</v>
      </c>
      <c r="AH140" s="157">
        <f t="shared" si="59"/>
        <v>0</v>
      </c>
      <c r="AI140" s="157">
        <f t="shared" si="59"/>
        <v>0</v>
      </c>
      <c r="AJ140" s="157">
        <f t="shared" si="59"/>
        <v>0</v>
      </c>
    </row>
    <row r="141" spans="1:36" ht="16.5" x14ac:dyDescent="0.25">
      <c r="A141" s="157">
        <f t="shared" si="55"/>
        <v>12.079999999999998</v>
      </c>
      <c r="B141" s="153">
        <f t="shared" si="49"/>
        <v>93</v>
      </c>
      <c r="C141" s="155" t="s">
        <v>434</v>
      </c>
      <c r="D141" s="156" t="s">
        <v>364</v>
      </c>
      <c r="E141" s="157">
        <f t="shared" si="56"/>
        <v>0</v>
      </c>
      <c r="F141" s="249"/>
      <c r="G141" s="157">
        <f t="shared" si="57"/>
        <v>0</v>
      </c>
      <c r="H141" s="157">
        <f t="shared" si="57"/>
        <v>0</v>
      </c>
      <c r="I141" s="157">
        <f t="shared" si="57"/>
        <v>0</v>
      </c>
      <c r="J141" s="157">
        <f t="shared" si="57"/>
        <v>0</v>
      </c>
      <c r="K141" s="157">
        <f t="shared" si="57"/>
        <v>0</v>
      </c>
      <c r="L141" s="157">
        <f t="shared" si="57"/>
        <v>0</v>
      </c>
      <c r="M141" s="157">
        <f t="shared" si="57"/>
        <v>0</v>
      </c>
      <c r="N141" s="157">
        <f t="shared" si="57"/>
        <v>0</v>
      </c>
      <c r="O141" s="157">
        <f t="shared" si="57"/>
        <v>0</v>
      </c>
      <c r="P141" s="157">
        <f t="shared" si="57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157">
        <f t="shared" si="58"/>
        <v>0</v>
      </c>
      <c r="W141" s="157">
        <f t="shared" si="58"/>
        <v>0</v>
      </c>
      <c r="X141" s="157">
        <f t="shared" si="58"/>
        <v>0</v>
      </c>
      <c r="Y141" s="157">
        <f t="shared" si="58"/>
        <v>0</v>
      </c>
      <c r="Z141" s="157">
        <f t="shared" si="58"/>
        <v>0</v>
      </c>
      <c r="AA141" s="157">
        <f t="shared" si="59"/>
        <v>0</v>
      </c>
      <c r="AB141" s="157">
        <f t="shared" si="59"/>
        <v>0</v>
      </c>
      <c r="AC141" s="157">
        <f t="shared" si="59"/>
        <v>0</v>
      </c>
      <c r="AD141" s="157">
        <f t="shared" si="59"/>
        <v>0</v>
      </c>
      <c r="AE141" s="157">
        <f t="shared" si="59"/>
        <v>0</v>
      </c>
      <c r="AF141" s="157">
        <f t="shared" si="59"/>
        <v>0</v>
      </c>
      <c r="AG141" s="157">
        <f t="shared" si="59"/>
        <v>0</v>
      </c>
      <c r="AH141" s="157">
        <f t="shared" si="59"/>
        <v>0</v>
      </c>
      <c r="AI141" s="157">
        <f t="shared" si="59"/>
        <v>0</v>
      </c>
      <c r="AJ141" s="157">
        <f t="shared" si="59"/>
        <v>0</v>
      </c>
    </row>
    <row r="142" spans="1:36" ht="16.5" x14ac:dyDescent="0.25">
      <c r="A142" s="157">
        <f t="shared" si="55"/>
        <v>12.089999999999998</v>
      </c>
      <c r="B142" s="153">
        <f t="shared" si="49"/>
        <v>94</v>
      </c>
      <c r="C142" s="155" t="s">
        <v>435</v>
      </c>
      <c r="D142" s="165" t="s">
        <v>364</v>
      </c>
      <c r="E142" s="157">
        <f>+ROUNDUP(SUM(G142:AJ142),0)</f>
        <v>1</v>
      </c>
      <c r="F142" s="250"/>
      <c r="G142" s="157">
        <f t="shared" si="57"/>
        <v>0</v>
      </c>
      <c r="H142" s="157">
        <f t="shared" si="57"/>
        <v>0.1</v>
      </c>
      <c r="I142" s="157">
        <f t="shared" si="57"/>
        <v>0</v>
      </c>
      <c r="J142" s="157">
        <f t="shared" si="57"/>
        <v>0</v>
      </c>
      <c r="K142" s="157">
        <f t="shared" si="57"/>
        <v>0</v>
      </c>
      <c r="L142" s="157">
        <f t="shared" si="57"/>
        <v>0</v>
      </c>
      <c r="M142" s="157">
        <f t="shared" si="57"/>
        <v>0</v>
      </c>
      <c r="N142" s="157">
        <f t="shared" si="57"/>
        <v>0</v>
      </c>
      <c r="O142" s="157">
        <f t="shared" si="57"/>
        <v>0</v>
      </c>
      <c r="P142" s="157">
        <f t="shared" si="57"/>
        <v>0</v>
      </c>
      <c r="Q142" s="157">
        <f t="shared" si="58"/>
        <v>0</v>
      </c>
      <c r="R142" s="157">
        <f t="shared" si="58"/>
        <v>0</v>
      </c>
      <c r="S142" s="157">
        <f t="shared" si="58"/>
        <v>0</v>
      </c>
      <c r="T142" s="157">
        <f t="shared" si="58"/>
        <v>0</v>
      </c>
      <c r="U142" s="157">
        <f t="shared" si="58"/>
        <v>0</v>
      </c>
      <c r="V142" s="157">
        <f t="shared" si="58"/>
        <v>0</v>
      </c>
      <c r="W142" s="157">
        <f t="shared" si="58"/>
        <v>0</v>
      </c>
      <c r="X142" s="157">
        <f t="shared" si="58"/>
        <v>0</v>
      </c>
      <c r="Y142" s="157">
        <f t="shared" si="58"/>
        <v>0</v>
      </c>
      <c r="Z142" s="157">
        <f t="shared" si="58"/>
        <v>0</v>
      </c>
      <c r="AA142" s="157">
        <f t="shared" si="59"/>
        <v>0</v>
      </c>
      <c r="AB142" s="157">
        <f t="shared" si="59"/>
        <v>0</v>
      </c>
      <c r="AC142" s="157">
        <f t="shared" si="59"/>
        <v>0</v>
      </c>
      <c r="AD142" s="157">
        <f t="shared" si="59"/>
        <v>0</v>
      </c>
      <c r="AE142" s="157">
        <f t="shared" si="59"/>
        <v>0</v>
      </c>
      <c r="AF142" s="157">
        <f t="shared" si="59"/>
        <v>0</v>
      </c>
      <c r="AG142" s="157">
        <f t="shared" si="59"/>
        <v>0</v>
      </c>
      <c r="AH142" s="157">
        <f t="shared" si="59"/>
        <v>0</v>
      </c>
      <c r="AI142" s="157">
        <f t="shared" si="59"/>
        <v>0</v>
      </c>
      <c r="AJ142" s="157">
        <f t="shared" si="59"/>
        <v>0</v>
      </c>
    </row>
    <row r="143" spans="1:36" s="188" customFormat="1" ht="16.5" x14ac:dyDescent="0.25">
      <c r="A143" s="160">
        <f t="shared" si="55"/>
        <v>12.099999999999998</v>
      </c>
      <c r="B143" s="161">
        <f t="shared" si="49"/>
        <v>95</v>
      </c>
      <c r="C143" s="163" t="s">
        <v>644</v>
      </c>
      <c r="D143" s="195" t="s">
        <v>364</v>
      </c>
      <c r="E143" s="157">
        <f>+ROUNDUP(SUM(G143:AJ143),0)</f>
        <v>9</v>
      </c>
      <c r="F143" s="247"/>
      <c r="G143" s="157">
        <f t="shared" si="57"/>
        <v>0</v>
      </c>
      <c r="H143" s="157">
        <f t="shared" si="57"/>
        <v>9</v>
      </c>
      <c r="I143" s="157">
        <f t="shared" si="57"/>
        <v>0</v>
      </c>
      <c r="J143" s="157">
        <f t="shared" si="57"/>
        <v>0</v>
      </c>
      <c r="K143" s="157">
        <f t="shared" si="57"/>
        <v>0</v>
      </c>
      <c r="L143" s="157">
        <f t="shared" si="57"/>
        <v>0</v>
      </c>
      <c r="M143" s="157">
        <f t="shared" si="57"/>
        <v>0</v>
      </c>
      <c r="N143" s="157">
        <f t="shared" si="57"/>
        <v>0</v>
      </c>
      <c r="O143" s="157">
        <f t="shared" si="57"/>
        <v>0</v>
      </c>
      <c r="P143" s="157">
        <f t="shared" si="57"/>
        <v>0</v>
      </c>
      <c r="Q143" s="157">
        <f t="shared" si="58"/>
        <v>0</v>
      </c>
      <c r="R143" s="157">
        <f t="shared" si="58"/>
        <v>0</v>
      </c>
      <c r="S143" s="157">
        <f t="shared" si="58"/>
        <v>0</v>
      </c>
      <c r="T143" s="157">
        <f t="shared" si="58"/>
        <v>0</v>
      </c>
      <c r="U143" s="157">
        <f t="shared" si="58"/>
        <v>0</v>
      </c>
      <c r="V143" s="157">
        <f t="shared" si="58"/>
        <v>0</v>
      </c>
      <c r="W143" s="157">
        <f t="shared" si="58"/>
        <v>0</v>
      </c>
      <c r="X143" s="157">
        <f t="shared" si="58"/>
        <v>0</v>
      </c>
      <c r="Y143" s="157">
        <f t="shared" si="58"/>
        <v>0</v>
      </c>
      <c r="Z143" s="157">
        <f t="shared" si="58"/>
        <v>0</v>
      </c>
      <c r="AA143" s="157">
        <f t="shared" si="59"/>
        <v>0</v>
      </c>
      <c r="AB143" s="157">
        <f t="shared" si="59"/>
        <v>0</v>
      </c>
      <c r="AC143" s="157">
        <f t="shared" si="59"/>
        <v>0</v>
      </c>
      <c r="AD143" s="157">
        <f t="shared" si="59"/>
        <v>0</v>
      </c>
      <c r="AE143" s="157">
        <f t="shared" si="59"/>
        <v>0</v>
      </c>
      <c r="AF143" s="157">
        <f t="shared" si="59"/>
        <v>0</v>
      </c>
      <c r="AG143" s="157">
        <f t="shared" si="59"/>
        <v>0</v>
      </c>
      <c r="AH143" s="157">
        <f t="shared" si="59"/>
        <v>0</v>
      </c>
      <c r="AI143" s="157">
        <f t="shared" si="59"/>
        <v>0</v>
      </c>
      <c r="AJ143" s="157">
        <f t="shared" si="59"/>
        <v>0</v>
      </c>
    </row>
    <row r="144" spans="1:36" ht="16.5" x14ac:dyDescent="0.25">
      <c r="A144" s="159"/>
      <c r="B144" s="153">
        <f t="shared" si="49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49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49"/>
        <v>98</v>
      </c>
      <c r="C146" s="158" t="s">
        <v>437</v>
      </c>
      <c r="D146" s="156" t="s">
        <v>364</v>
      </c>
      <c r="E146" s="157">
        <f t="shared" ref="E146:E149" si="60">+SUM(G146:AJ146)</f>
        <v>1</v>
      </c>
      <c r="F146" s="249"/>
      <c r="G146" s="157">
        <f t="shared" ref="G146:P148" si="61">+HLOOKUP(G$3,ARMADO_RP,$B146,0)+HLOOKUP(G$4,ARMADO_RP,$B146,0)</f>
        <v>0</v>
      </c>
      <c r="H146" s="157">
        <f t="shared" si="61"/>
        <v>1</v>
      </c>
      <c r="I146" s="157">
        <f t="shared" si="61"/>
        <v>0</v>
      </c>
      <c r="J146" s="157">
        <f t="shared" si="61"/>
        <v>0</v>
      </c>
      <c r="K146" s="157">
        <f t="shared" si="61"/>
        <v>0</v>
      </c>
      <c r="L146" s="157">
        <f t="shared" si="61"/>
        <v>0</v>
      </c>
      <c r="M146" s="157">
        <f t="shared" si="61"/>
        <v>0</v>
      </c>
      <c r="N146" s="157">
        <f t="shared" si="61"/>
        <v>0</v>
      </c>
      <c r="O146" s="157">
        <f t="shared" si="61"/>
        <v>0</v>
      </c>
      <c r="P146" s="157">
        <f t="shared" si="61"/>
        <v>0</v>
      </c>
      <c r="Q146" s="157">
        <f t="shared" ref="Q146:Z148" si="62">+HLOOKUP(Q$3,ARMADO_RP,$B146,0)+HLOOKUP(Q$4,ARMADO_RP,$B146,0)</f>
        <v>0</v>
      </c>
      <c r="R146" s="157">
        <f t="shared" si="62"/>
        <v>0</v>
      </c>
      <c r="S146" s="157">
        <f t="shared" si="62"/>
        <v>0</v>
      </c>
      <c r="T146" s="157">
        <f t="shared" si="62"/>
        <v>0</v>
      </c>
      <c r="U146" s="157">
        <f t="shared" si="62"/>
        <v>0</v>
      </c>
      <c r="V146" s="157">
        <f t="shared" si="62"/>
        <v>0</v>
      </c>
      <c r="W146" s="157">
        <f t="shared" si="62"/>
        <v>0</v>
      </c>
      <c r="X146" s="157">
        <f t="shared" si="62"/>
        <v>0</v>
      </c>
      <c r="Y146" s="157">
        <f t="shared" si="62"/>
        <v>0</v>
      </c>
      <c r="Z146" s="157">
        <f t="shared" si="62"/>
        <v>0</v>
      </c>
      <c r="AA146" s="157">
        <f t="shared" ref="AA146:AJ148" si="63">+HLOOKUP(AA$3,ARMADO_RP,$B146,0)+HLOOKUP(AA$4,ARMADO_RP,$B146,0)</f>
        <v>0</v>
      </c>
      <c r="AB146" s="157">
        <f t="shared" si="63"/>
        <v>0</v>
      </c>
      <c r="AC146" s="157">
        <f t="shared" si="63"/>
        <v>0</v>
      </c>
      <c r="AD146" s="157">
        <f t="shared" si="63"/>
        <v>0</v>
      </c>
      <c r="AE146" s="157">
        <f t="shared" si="63"/>
        <v>0</v>
      </c>
      <c r="AF146" s="157">
        <f t="shared" si="63"/>
        <v>0</v>
      </c>
      <c r="AG146" s="157">
        <f t="shared" si="63"/>
        <v>0</v>
      </c>
      <c r="AH146" s="157">
        <f t="shared" si="63"/>
        <v>0</v>
      </c>
      <c r="AI146" s="157">
        <f t="shared" si="63"/>
        <v>0</v>
      </c>
      <c r="AJ146" s="157">
        <f t="shared" si="63"/>
        <v>0</v>
      </c>
    </row>
    <row r="147" spans="1:36" ht="16.5" x14ac:dyDescent="0.25">
      <c r="A147" s="157">
        <f t="shared" ref="A147:A148" si="64">+A146+0.01</f>
        <v>13.02</v>
      </c>
      <c r="B147" s="153">
        <f t="shared" si="49"/>
        <v>99</v>
      </c>
      <c r="C147" s="158" t="s">
        <v>438</v>
      </c>
      <c r="D147" s="156" t="s">
        <v>364</v>
      </c>
      <c r="E147" s="157">
        <f t="shared" si="60"/>
        <v>1</v>
      </c>
      <c r="F147" s="249"/>
      <c r="G147" s="157">
        <f t="shared" si="61"/>
        <v>0</v>
      </c>
      <c r="H147" s="157">
        <f t="shared" si="61"/>
        <v>1</v>
      </c>
      <c r="I147" s="157">
        <f t="shared" si="61"/>
        <v>0</v>
      </c>
      <c r="J147" s="157">
        <f t="shared" si="61"/>
        <v>0</v>
      </c>
      <c r="K147" s="157">
        <f t="shared" si="61"/>
        <v>0</v>
      </c>
      <c r="L147" s="157">
        <f t="shared" si="61"/>
        <v>0</v>
      </c>
      <c r="M147" s="157">
        <f t="shared" si="61"/>
        <v>0</v>
      </c>
      <c r="N147" s="157">
        <f t="shared" si="61"/>
        <v>0</v>
      </c>
      <c r="O147" s="157">
        <f t="shared" si="61"/>
        <v>0</v>
      </c>
      <c r="P147" s="157">
        <f t="shared" si="61"/>
        <v>0</v>
      </c>
      <c r="Q147" s="157">
        <f t="shared" si="62"/>
        <v>0</v>
      </c>
      <c r="R147" s="157">
        <f t="shared" si="62"/>
        <v>0</v>
      </c>
      <c r="S147" s="157">
        <f t="shared" si="62"/>
        <v>0</v>
      </c>
      <c r="T147" s="157">
        <f t="shared" si="62"/>
        <v>0</v>
      </c>
      <c r="U147" s="157">
        <f t="shared" si="62"/>
        <v>0</v>
      </c>
      <c r="V147" s="157">
        <f t="shared" si="62"/>
        <v>0</v>
      </c>
      <c r="W147" s="157">
        <f t="shared" si="62"/>
        <v>0</v>
      </c>
      <c r="X147" s="157">
        <f t="shared" si="62"/>
        <v>0</v>
      </c>
      <c r="Y147" s="157">
        <f t="shared" si="62"/>
        <v>0</v>
      </c>
      <c r="Z147" s="157">
        <f t="shared" si="62"/>
        <v>0</v>
      </c>
      <c r="AA147" s="157">
        <f t="shared" si="63"/>
        <v>0</v>
      </c>
      <c r="AB147" s="157">
        <f t="shared" si="63"/>
        <v>0</v>
      </c>
      <c r="AC147" s="157">
        <f t="shared" si="63"/>
        <v>0</v>
      </c>
      <c r="AD147" s="157">
        <f t="shared" si="63"/>
        <v>0</v>
      </c>
      <c r="AE147" s="157">
        <f t="shared" si="63"/>
        <v>0</v>
      </c>
      <c r="AF147" s="157">
        <f t="shared" si="63"/>
        <v>0</v>
      </c>
      <c r="AG147" s="157">
        <f t="shared" si="63"/>
        <v>0</v>
      </c>
      <c r="AH147" s="157">
        <f t="shared" si="63"/>
        <v>0</v>
      </c>
      <c r="AI147" s="157">
        <f t="shared" si="63"/>
        <v>0</v>
      </c>
      <c r="AJ147" s="157">
        <f t="shared" si="63"/>
        <v>0</v>
      </c>
    </row>
    <row r="148" spans="1:36" ht="16.5" x14ac:dyDescent="0.25">
      <c r="A148" s="157">
        <f t="shared" si="64"/>
        <v>13.03</v>
      </c>
      <c r="B148" s="153">
        <f t="shared" si="49"/>
        <v>100</v>
      </c>
      <c r="C148" s="158" t="s">
        <v>439</v>
      </c>
      <c r="D148" s="156" t="s">
        <v>364</v>
      </c>
      <c r="E148" s="157">
        <f t="shared" si="60"/>
        <v>1</v>
      </c>
      <c r="F148" s="249"/>
      <c r="G148" s="157">
        <f t="shared" si="61"/>
        <v>0</v>
      </c>
      <c r="H148" s="157">
        <f t="shared" si="61"/>
        <v>1</v>
      </c>
      <c r="I148" s="157">
        <f t="shared" si="61"/>
        <v>0</v>
      </c>
      <c r="J148" s="157">
        <f t="shared" si="61"/>
        <v>0</v>
      </c>
      <c r="K148" s="157">
        <f t="shared" si="61"/>
        <v>0</v>
      </c>
      <c r="L148" s="157">
        <f t="shared" si="61"/>
        <v>0</v>
      </c>
      <c r="M148" s="157">
        <f t="shared" si="61"/>
        <v>0</v>
      </c>
      <c r="N148" s="157">
        <f t="shared" si="61"/>
        <v>0</v>
      </c>
      <c r="O148" s="157">
        <f t="shared" si="61"/>
        <v>0</v>
      </c>
      <c r="P148" s="157">
        <f t="shared" si="61"/>
        <v>0</v>
      </c>
      <c r="Q148" s="157">
        <f t="shared" si="62"/>
        <v>0</v>
      </c>
      <c r="R148" s="157">
        <f t="shared" si="62"/>
        <v>0</v>
      </c>
      <c r="S148" s="157">
        <f t="shared" si="62"/>
        <v>0</v>
      </c>
      <c r="T148" s="157">
        <f t="shared" si="62"/>
        <v>0</v>
      </c>
      <c r="U148" s="157">
        <f t="shared" si="62"/>
        <v>0</v>
      </c>
      <c r="V148" s="157">
        <f t="shared" si="62"/>
        <v>0</v>
      </c>
      <c r="W148" s="157">
        <f t="shared" si="62"/>
        <v>0</v>
      </c>
      <c r="X148" s="157">
        <f t="shared" si="62"/>
        <v>0</v>
      </c>
      <c r="Y148" s="157">
        <f t="shared" si="62"/>
        <v>0</v>
      </c>
      <c r="Z148" s="157">
        <f t="shared" si="62"/>
        <v>0</v>
      </c>
      <c r="AA148" s="157">
        <f t="shared" si="63"/>
        <v>0</v>
      </c>
      <c r="AB148" s="157">
        <f t="shared" si="63"/>
        <v>0</v>
      </c>
      <c r="AC148" s="157">
        <f t="shared" si="63"/>
        <v>0</v>
      </c>
      <c r="AD148" s="157">
        <f t="shared" si="63"/>
        <v>0</v>
      </c>
      <c r="AE148" s="157">
        <f t="shared" si="63"/>
        <v>0</v>
      </c>
      <c r="AF148" s="157">
        <f t="shared" si="63"/>
        <v>0</v>
      </c>
      <c r="AG148" s="157">
        <f t="shared" si="63"/>
        <v>0</v>
      </c>
      <c r="AH148" s="157">
        <f t="shared" si="63"/>
        <v>0</v>
      </c>
      <c r="AI148" s="157">
        <f t="shared" si="63"/>
        <v>0</v>
      </c>
      <c r="AJ148" s="157">
        <f t="shared" si="63"/>
        <v>0</v>
      </c>
    </row>
    <row r="149" spans="1:36" s="188" customFormat="1" ht="16.5" x14ac:dyDescent="0.25">
      <c r="A149" s="160">
        <v>13.04</v>
      </c>
      <c r="B149" s="161">
        <f t="shared" si="49"/>
        <v>101</v>
      </c>
      <c r="C149" s="163" t="s">
        <v>648</v>
      </c>
      <c r="D149" s="195" t="s">
        <v>364</v>
      </c>
      <c r="E149" s="157">
        <f t="shared" si="60"/>
        <v>0</v>
      </c>
      <c r="F149" s="24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</row>
    <row r="150" spans="1:36" ht="16.5" x14ac:dyDescent="0.25">
      <c r="A150" s="159"/>
      <c r="B150" s="153">
        <f t="shared" si="49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49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49"/>
        <v>104</v>
      </c>
      <c r="C152" s="155" t="s">
        <v>441</v>
      </c>
      <c r="D152" s="156" t="s">
        <v>364</v>
      </c>
      <c r="E152" s="157">
        <f t="shared" ref="E152:E156" si="65">+SUM(G152:AJ152)</f>
        <v>1</v>
      </c>
      <c r="F152" s="314" t="s">
        <v>77</v>
      </c>
      <c r="G152" s="157">
        <f t="shared" ref="G152:V156" si="66">+IF($F152=G$7,HLOOKUP(G$7,ARMADO_RP,$B152,0),0)</f>
        <v>0</v>
      </c>
      <c r="H152" s="157">
        <f t="shared" si="66"/>
        <v>1</v>
      </c>
      <c r="I152" s="157">
        <f t="shared" si="66"/>
        <v>0</v>
      </c>
      <c r="J152" s="157">
        <f t="shared" si="66"/>
        <v>0</v>
      </c>
      <c r="K152" s="157">
        <f t="shared" si="66"/>
        <v>0</v>
      </c>
      <c r="L152" s="157">
        <f t="shared" si="66"/>
        <v>0</v>
      </c>
      <c r="M152" s="157">
        <f t="shared" si="66"/>
        <v>0</v>
      </c>
      <c r="N152" s="157">
        <f t="shared" si="66"/>
        <v>0</v>
      </c>
      <c r="O152" s="157">
        <f t="shared" si="66"/>
        <v>0</v>
      </c>
      <c r="P152" s="157">
        <f t="shared" si="66"/>
        <v>0</v>
      </c>
      <c r="Q152" s="157">
        <f t="shared" ref="Q152:AF156" si="67">+IF($F152=Q$7,HLOOKUP(Q$7,ARMADO_RP,$B152,0),0)</f>
        <v>0</v>
      </c>
      <c r="R152" s="157">
        <f t="shared" si="67"/>
        <v>0</v>
      </c>
      <c r="S152" s="157">
        <f t="shared" si="67"/>
        <v>0</v>
      </c>
      <c r="T152" s="157">
        <f t="shared" si="67"/>
        <v>0</v>
      </c>
      <c r="U152" s="157">
        <f t="shared" si="67"/>
        <v>0</v>
      </c>
      <c r="V152" s="157">
        <f t="shared" si="67"/>
        <v>0</v>
      </c>
      <c r="W152" s="157">
        <f t="shared" si="67"/>
        <v>0</v>
      </c>
      <c r="X152" s="157">
        <f t="shared" si="67"/>
        <v>0</v>
      </c>
      <c r="Y152" s="157">
        <f t="shared" si="67"/>
        <v>0</v>
      </c>
      <c r="Z152" s="157">
        <f t="shared" si="67"/>
        <v>0</v>
      </c>
      <c r="AA152" s="157">
        <f t="shared" ref="AA152:AJ156" si="68">+IF($F152=AA$7,HLOOKUP(AA$7,ARMADO_RP,$B152,0),0)</f>
        <v>0</v>
      </c>
      <c r="AB152" s="157">
        <f t="shared" si="68"/>
        <v>0</v>
      </c>
      <c r="AC152" s="157">
        <f t="shared" si="68"/>
        <v>0</v>
      </c>
      <c r="AD152" s="157">
        <f t="shared" si="68"/>
        <v>0</v>
      </c>
      <c r="AE152" s="157">
        <f t="shared" si="68"/>
        <v>0</v>
      </c>
      <c r="AF152" s="157">
        <f t="shared" si="68"/>
        <v>0</v>
      </c>
      <c r="AG152" s="157">
        <f t="shared" si="68"/>
        <v>0</v>
      </c>
      <c r="AH152" s="157">
        <f t="shared" si="68"/>
        <v>0</v>
      </c>
      <c r="AI152" s="157">
        <f t="shared" si="68"/>
        <v>0</v>
      </c>
      <c r="AJ152" s="157">
        <f t="shared" si="68"/>
        <v>0</v>
      </c>
    </row>
    <row r="153" spans="1:36" ht="16.5" x14ac:dyDescent="0.25">
      <c r="A153" s="157">
        <f t="shared" ref="A153:A156" si="69">+A152+0.01</f>
        <v>14.02</v>
      </c>
      <c r="B153" s="153">
        <f t="shared" si="49"/>
        <v>105</v>
      </c>
      <c r="C153" s="155" t="s">
        <v>442</v>
      </c>
      <c r="D153" s="156" t="s">
        <v>364</v>
      </c>
      <c r="E153" s="157">
        <f t="shared" si="65"/>
        <v>0</v>
      </c>
      <c r="F153" s="314" t="s">
        <v>303</v>
      </c>
      <c r="G153" s="157">
        <f t="shared" si="66"/>
        <v>0</v>
      </c>
      <c r="H153" s="157">
        <f t="shared" si="66"/>
        <v>0</v>
      </c>
      <c r="I153" s="157">
        <f t="shared" si="66"/>
        <v>0</v>
      </c>
      <c r="J153" s="157">
        <f t="shared" si="66"/>
        <v>0</v>
      </c>
      <c r="K153" s="157">
        <f t="shared" si="66"/>
        <v>0</v>
      </c>
      <c r="L153" s="157">
        <f t="shared" si="66"/>
        <v>0</v>
      </c>
      <c r="M153" s="157">
        <f t="shared" si="66"/>
        <v>0</v>
      </c>
      <c r="N153" s="157">
        <f t="shared" si="66"/>
        <v>0</v>
      </c>
      <c r="O153" s="157">
        <f t="shared" si="66"/>
        <v>0</v>
      </c>
      <c r="P153" s="157">
        <f t="shared" si="66"/>
        <v>0</v>
      </c>
      <c r="Q153" s="157">
        <f t="shared" si="67"/>
        <v>0</v>
      </c>
      <c r="R153" s="157">
        <f t="shared" si="67"/>
        <v>0</v>
      </c>
      <c r="S153" s="157">
        <f t="shared" si="67"/>
        <v>0</v>
      </c>
      <c r="T153" s="157">
        <f t="shared" si="67"/>
        <v>0</v>
      </c>
      <c r="U153" s="157">
        <f t="shared" si="67"/>
        <v>0</v>
      </c>
      <c r="V153" s="157">
        <f t="shared" si="67"/>
        <v>0</v>
      </c>
      <c r="W153" s="157">
        <f t="shared" si="67"/>
        <v>0</v>
      </c>
      <c r="X153" s="157">
        <f t="shared" si="67"/>
        <v>0</v>
      </c>
      <c r="Y153" s="157">
        <f t="shared" si="67"/>
        <v>0</v>
      </c>
      <c r="Z153" s="157">
        <f t="shared" si="67"/>
        <v>0</v>
      </c>
      <c r="AA153" s="157">
        <f t="shared" si="68"/>
        <v>0</v>
      </c>
      <c r="AB153" s="157">
        <f t="shared" si="68"/>
        <v>0</v>
      </c>
      <c r="AC153" s="157">
        <f t="shared" si="68"/>
        <v>0</v>
      </c>
      <c r="AD153" s="157">
        <f t="shared" si="68"/>
        <v>0</v>
      </c>
      <c r="AE153" s="157">
        <f t="shared" si="68"/>
        <v>0</v>
      </c>
      <c r="AF153" s="157">
        <f t="shared" si="68"/>
        <v>0</v>
      </c>
      <c r="AG153" s="157">
        <f t="shared" si="68"/>
        <v>0</v>
      </c>
      <c r="AH153" s="157">
        <f t="shared" si="68"/>
        <v>0</v>
      </c>
      <c r="AI153" s="157">
        <f t="shared" si="68"/>
        <v>0</v>
      </c>
      <c r="AJ153" s="157">
        <f t="shared" si="68"/>
        <v>0</v>
      </c>
    </row>
    <row r="154" spans="1:36" ht="16.5" x14ac:dyDescent="0.25">
      <c r="A154" s="157">
        <f t="shared" si="69"/>
        <v>14.03</v>
      </c>
      <c r="B154" s="153">
        <f t="shared" si="49"/>
        <v>106</v>
      </c>
      <c r="C154" s="155" t="s">
        <v>443</v>
      </c>
      <c r="D154" s="156" t="s">
        <v>364</v>
      </c>
      <c r="E154" s="157">
        <f t="shared" si="65"/>
        <v>0</v>
      </c>
      <c r="F154" s="314" t="s">
        <v>297</v>
      </c>
      <c r="G154" s="157">
        <f t="shared" si="66"/>
        <v>0</v>
      </c>
      <c r="H154" s="157">
        <f t="shared" si="66"/>
        <v>0</v>
      </c>
      <c r="I154" s="157">
        <f t="shared" si="66"/>
        <v>0</v>
      </c>
      <c r="J154" s="157">
        <f t="shared" si="66"/>
        <v>0</v>
      </c>
      <c r="K154" s="157">
        <f t="shared" si="66"/>
        <v>0</v>
      </c>
      <c r="L154" s="157">
        <f t="shared" si="66"/>
        <v>0</v>
      </c>
      <c r="M154" s="157">
        <f t="shared" si="66"/>
        <v>0</v>
      </c>
      <c r="N154" s="157">
        <f t="shared" si="66"/>
        <v>0</v>
      </c>
      <c r="O154" s="157">
        <f t="shared" si="66"/>
        <v>0</v>
      </c>
      <c r="P154" s="157">
        <f t="shared" si="66"/>
        <v>0</v>
      </c>
      <c r="Q154" s="157">
        <f t="shared" si="67"/>
        <v>0</v>
      </c>
      <c r="R154" s="157">
        <f t="shared" si="67"/>
        <v>0</v>
      </c>
      <c r="S154" s="157">
        <f t="shared" si="67"/>
        <v>0</v>
      </c>
      <c r="T154" s="157">
        <f t="shared" si="67"/>
        <v>0</v>
      </c>
      <c r="U154" s="157">
        <f t="shared" si="67"/>
        <v>0</v>
      </c>
      <c r="V154" s="157">
        <f t="shared" si="67"/>
        <v>0</v>
      </c>
      <c r="W154" s="157">
        <f t="shared" si="67"/>
        <v>0</v>
      </c>
      <c r="X154" s="157">
        <f t="shared" si="67"/>
        <v>0</v>
      </c>
      <c r="Y154" s="157">
        <f t="shared" si="67"/>
        <v>0</v>
      </c>
      <c r="Z154" s="157">
        <f t="shared" si="67"/>
        <v>0</v>
      </c>
      <c r="AA154" s="157">
        <f t="shared" si="68"/>
        <v>0</v>
      </c>
      <c r="AB154" s="157">
        <f t="shared" si="68"/>
        <v>0</v>
      </c>
      <c r="AC154" s="157">
        <f t="shared" si="68"/>
        <v>0</v>
      </c>
      <c r="AD154" s="157">
        <f t="shared" si="68"/>
        <v>0</v>
      </c>
      <c r="AE154" s="157">
        <f t="shared" si="68"/>
        <v>0</v>
      </c>
      <c r="AF154" s="157">
        <f t="shared" si="68"/>
        <v>0</v>
      </c>
      <c r="AG154" s="157">
        <f t="shared" si="68"/>
        <v>0</v>
      </c>
      <c r="AH154" s="157">
        <f t="shared" si="68"/>
        <v>0</v>
      </c>
      <c r="AI154" s="157">
        <f t="shared" si="68"/>
        <v>0</v>
      </c>
      <c r="AJ154" s="157">
        <f t="shared" si="68"/>
        <v>0</v>
      </c>
    </row>
    <row r="155" spans="1:36" s="188" customFormat="1" ht="16.5" x14ac:dyDescent="0.25">
      <c r="A155" s="160">
        <f t="shared" si="69"/>
        <v>14.04</v>
      </c>
      <c r="B155" s="161">
        <f t="shared" si="49"/>
        <v>107</v>
      </c>
      <c r="C155" s="163" t="s">
        <v>533</v>
      </c>
      <c r="D155" s="164" t="s">
        <v>364</v>
      </c>
      <c r="E155" s="160">
        <f t="shared" si="65"/>
        <v>0</v>
      </c>
      <c r="F155" s="314" t="s">
        <v>218</v>
      </c>
      <c r="G155" s="160">
        <f t="shared" si="66"/>
        <v>0</v>
      </c>
      <c r="H155" s="160">
        <f t="shared" si="66"/>
        <v>0</v>
      </c>
      <c r="I155" s="160">
        <f t="shared" si="66"/>
        <v>0</v>
      </c>
      <c r="J155" s="160">
        <f t="shared" si="66"/>
        <v>0</v>
      </c>
      <c r="K155" s="160">
        <f t="shared" si="66"/>
        <v>0</v>
      </c>
      <c r="L155" s="160">
        <f t="shared" si="66"/>
        <v>0</v>
      </c>
      <c r="M155" s="160">
        <f t="shared" si="66"/>
        <v>0</v>
      </c>
      <c r="N155" s="160">
        <f t="shared" si="66"/>
        <v>0</v>
      </c>
      <c r="O155" s="160">
        <f t="shared" si="66"/>
        <v>0</v>
      </c>
      <c r="P155" s="160">
        <f t="shared" si="66"/>
        <v>0</v>
      </c>
      <c r="Q155" s="160">
        <f t="shared" si="67"/>
        <v>0</v>
      </c>
      <c r="R155" s="160">
        <f t="shared" si="67"/>
        <v>0</v>
      </c>
      <c r="S155" s="160">
        <f t="shared" si="67"/>
        <v>0</v>
      </c>
      <c r="T155" s="160">
        <f t="shared" si="67"/>
        <v>0</v>
      </c>
      <c r="U155" s="160">
        <f t="shared" si="67"/>
        <v>0</v>
      </c>
      <c r="V155" s="160">
        <f t="shared" si="67"/>
        <v>0</v>
      </c>
      <c r="W155" s="160">
        <f t="shared" si="67"/>
        <v>0</v>
      </c>
      <c r="X155" s="160">
        <f t="shared" si="67"/>
        <v>0</v>
      </c>
      <c r="Y155" s="160">
        <f t="shared" si="67"/>
        <v>0</v>
      </c>
      <c r="Z155" s="160">
        <f t="shared" si="67"/>
        <v>0</v>
      </c>
      <c r="AA155" s="160">
        <f t="shared" si="68"/>
        <v>0</v>
      </c>
      <c r="AB155" s="160">
        <f t="shared" si="68"/>
        <v>0</v>
      </c>
      <c r="AC155" s="160">
        <f t="shared" si="68"/>
        <v>0</v>
      </c>
      <c r="AD155" s="160">
        <f t="shared" si="68"/>
        <v>0</v>
      </c>
      <c r="AE155" s="160">
        <f t="shared" si="68"/>
        <v>0</v>
      </c>
      <c r="AF155" s="160">
        <f t="shared" si="68"/>
        <v>0</v>
      </c>
      <c r="AG155" s="160">
        <f t="shared" si="68"/>
        <v>0</v>
      </c>
      <c r="AH155" s="160">
        <f t="shared" si="68"/>
        <v>0</v>
      </c>
      <c r="AI155" s="160">
        <f t="shared" si="68"/>
        <v>0</v>
      </c>
      <c r="AJ155" s="160">
        <f t="shared" si="68"/>
        <v>0</v>
      </c>
    </row>
    <row r="156" spans="1:36" s="188" customFormat="1" ht="16.5" x14ac:dyDescent="0.25">
      <c r="A156" s="160">
        <f t="shared" si="69"/>
        <v>14.049999999999999</v>
      </c>
      <c r="B156" s="161">
        <f t="shared" si="49"/>
        <v>108</v>
      </c>
      <c r="C156" s="163" t="s">
        <v>534</v>
      </c>
      <c r="D156" s="164" t="s">
        <v>364</v>
      </c>
      <c r="E156" s="160">
        <f t="shared" si="65"/>
        <v>0</v>
      </c>
      <c r="F156" s="314" t="s">
        <v>259</v>
      </c>
      <c r="G156" s="160">
        <f t="shared" si="66"/>
        <v>0</v>
      </c>
      <c r="H156" s="160">
        <f t="shared" si="66"/>
        <v>0</v>
      </c>
      <c r="I156" s="160">
        <f t="shared" si="66"/>
        <v>0</v>
      </c>
      <c r="J156" s="160">
        <f t="shared" si="66"/>
        <v>0</v>
      </c>
      <c r="K156" s="160">
        <f t="shared" si="66"/>
        <v>0</v>
      </c>
      <c r="L156" s="160">
        <f t="shared" si="66"/>
        <v>0</v>
      </c>
      <c r="M156" s="160">
        <f t="shared" si="66"/>
        <v>0</v>
      </c>
      <c r="N156" s="160">
        <f t="shared" si="66"/>
        <v>0</v>
      </c>
      <c r="O156" s="160">
        <f t="shared" si="66"/>
        <v>0</v>
      </c>
      <c r="P156" s="160">
        <f t="shared" si="66"/>
        <v>0</v>
      </c>
      <c r="Q156" s="160">
        <f t="shared" si="66"/>
        <v>0</v>
      </c>
      <c r="R156" s="160">
        <f t="shared" si="66"/>
        <v>0</v>
      </c>
      <c r="S156" s="160">
        <f t="shared" si="66"/>
        <v>0</v>
      </c>
      <c r="T156" s="160">
        <f t="shared" si="66"/>
        <v>0</v>
      </c>
      <c r="U156" s="160">
        <f t="shared" si="66"/>
        <v>0</v>
      </c>
      <c r="V156" s="160">
        <f t="shared" si="66"/>
        <v>0</v>
      </c>
      <c r="W156" s="160">
        <f t="shared" si="67"/>
        <v>0</v>
      </c>
      <c r="X156" s="160">
        <f t="shared" si="67"/>
        <v>0</v>
      </c>
      <c r="Y156" s="160">
        <f t="shared" si="67"/>
        <v>0</v>
      </c>
      <c r="Z156" s="160">
        <f t="shared" si="67"/>
        <v>0</v>
      </c>
      <c r="AA156" s="160">
        <f t="shared" si="67"/>
        <v>0</v>
      </c>
      <c r="AB156" s="160">
        <f t="shared" si="67"/>
        <v>0</v>
      </c>
      <c r="AC156" s="160">
        <f t="shared" si="67"/>
        <v>0</v>
      </c>
      <c r="AD156" s="160">
        <f t="shared" si="67"/>
        <v>0</v>
      </c>
      <c r="AE156" s="160">
        <f t="shared" si="67"/>
        <v>0</v>
      </c>
      <c r="AF156" s="160">
        <f t="shared" si="67"/>
        <v>0</v>
      </c>
      <c r="AG156" s="160">
        <f t="shared" si="68"/>
        <v>0</v>
      </c>
      <c r="AH156" s="160">
        <f t="shared" si="68"/>
        <v>0</v>
      </c>
      <c r="AI156" s="160">
        <f t="shared" si="68"/>
        <v>0</v>
      </c>
      <c r="AJ156" s="160">
        <f t="shared" si="68"/>
        <v>0</v>
      </c>
    </row>
    <row r="157" spans="1:36" ht="16.5" x14ac:dyDescent="0.25">
      <c r="A157" s="159"/>
      <c r="B157" s="153">
        <f t="shared" si="49"/>
        <v>109</v>
      </c>
      <c r="C157" s="155"/>
      <c r="D157" s="156"/>
      <c r="E157" s="156"/>
      <c r="F157" s="314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</row>
    <row r="158" spans="1:36" ht="16.5" x14ac:dyDescent="0.25">
      <c r="A158" s="166">
        <f>1+A151</f>
        <v>15</v>
      </c>
      <c r="B158" s="167">
        <f t="shared" si="49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67">
        <f t="shared" si="49"/>
        <v>111</v>
      </c>
      <c r="C159" s="169" t="s">
        <v>445</v>
      </c>
      <c r="D159" s="170" t="s">
        <v>364</v>
      </c>
      <c r="E159" s="157">
        <f t="shared" ref="E159:E161" si="70">+SUM(G159:AJ159)</f>
        <v>1</v>
      </c>
      <c r="F159" s="314">
        <v>5</v>
      </c>
      <c r="G159" s="171">
        <f t="shared" ref="G159:P161" si="71">+HLOOKUP(G$7,ARMADO_RP,$B159,0)</f>
        <v>0</v>
      </c>
      <c r="H159" s="171">
        <f t="shared" si="71"/>
        <v>1</v>
      </c>
      <c r="I159" s="171">
        <f t="shared" si="71"/>
        <v>0</v>
      </c>
      <c r="J159" s="171">
        <f t="shared" si="71"/>
        <v>0</v>
      </c>
      <c r="K159" s="171">
        <f t="shared" si="71"/>
        <v>0</v>
      </c>
      <c r="L159" s="171">
        <f t="shared" si="71"/>
        <v>0</v>
      </c>
      <c r="M159" s="171">
        <f t="shared" si="71"/>
        <v>0</v>
      </c>
      <c r="N159" s="171">
        <f t="shared" si="71"/>
        <v>0</v>
      </c>
      <c r="O159" s="171">
        <f t="shared" si="71"/>
        <v>0</v>
      </c>
      <c r="P159" s="171">
        <f t="shared" si="71"/>
        <v>0</v>
      </c>
      <c r="Q159" s="171">
        <f t="shared" ref="Q159:Z161" si="72">+HLOOKUP(Q$7,ARMADO_RP,$B159,0)</f>
        <v>0</v>
      </c>
      <c r="R159" s="171">
        <f t="shared" si="72"/>
        <v>0</v>
      </c>
      <c r="S159" s="171">
        <f t="shared" si="72"/>
        <v>0</v>
      </c>
      <c r="T159" s="171">
        <f t="shared" si="72"/>
        <v>0</v>
      </c>
      <c r="U159" s="171">
        <f t="shared" si="72"/>
        <v>0</v>
      </c>
      <c r="V159" s="171">
        <f t="shared" si="72"/>
        <v>0</v>
      </c>
      <c r="W159" s="171">
        <f t="shared" si="72"/>
        <v>0</v>
      </c>
      <c r="X159" s="171">
        <f t="shared" si="72"/>
        <v>0</v>
      </c>
      <c r="Y159" s="171">
        <f t="shared" si="72"/>
        <v>0</v>
      </c>
      <c r="Z159" s="171">
        <f t="shared" si="72"/>
        <v>0</v>
      </c>
      <c r="AA159" s="171">
        <f t="shared" ref="AA159:AJ161" si="73">+HLOOKUP(AA$7,ARMADO_RP,$B159,0)</f>
        <v>0</v>
      </c>
      <c r="AB159" s="171">
        <f t="shared" si="73"/>
        <v>0</v>
      </c>
      <c r="AC159" s="171">
        <f t="shared" si="73"/>
        <v>0</v>
      </c>
      <c r="AD159" s="171">
        <f t="shared" si="73"/>
        <v>0</v>
      </c>
      <c r="AE159" s="171">
        <f t="shared" si="73"/>
        <v>0</v>
      </c>
      <c r="AF159" s="171">
        <f t="shared" si="73"/>
        <v>0</v>
      </c>
      <c r="AG159" s="171">
        <f t="shared" si="73"/>
        <v>0</v>
      </c>
      <c r="AH159" s="171">
        <f t="shared" si="73"/>
        <v>0</v>
      </c>
      <c r="AI159" s="171">
        <f t="shared" si="73"/>
        <v>0</v>
      </c>
      <c r="AJ159" s="171">
        <f t="shared" si="73"/>
        <v>0</v>
      </c>
    </row>
    <row r="160" spans="1:36" ht="16.5" x14ac:dyDescent="0.25">
      <c r="A160" s="171">
        <f t="shared" ref="A160:A161" si="74">0.01+A159</f>
        <v>15.02</v>
      </c>
      <c r="B160" s="167">
        <f t="shared" si="49"/>
        <v>112</v>
      </c>
      <c r="C160" s="169" t="s">
        <v>446</v>
      </c>
      <c r="D160" s="170" t="s">
        <v>364</v>
      </c>
      <c r="E160" s="157">
        <f t="shared" si="70"/>
        <v>0</v>
      </c>
      <c r="F160" s="314">
        <v>10</v>
      </c>
      <c r="G160" s="171">
        <f t="shared" si="71"/>
        <v>0</v>
      </c>
      <c r="H160" s="171">
        <f t="shared" si="71"/>
        <v>0</v>
      </c>
      <c r="I160" s="171">
        <f t="shared" si="71"/>
        <v>0</v>
      </c>
      <c r="J160" s="171">
        <f t="shared" si="71"/>
        <v>0</v>
      </c>
      <c r="K160" s="171">
        <f t="shared" si="71"/>
        <v>0</v>
      </c>
      <c r="L160" s="171">
        <f t="shared" si="71"/>
        <v>0</v>
      </c>
      <c r="M160" s="171">
        <f t="shared" si="71"/>
        <v>0</v>
      </c>
      <c r="N160" s="171">
        <f t="shared" si="71"/>
        <v>0</v>
      </c>
      <c r="O160" s="171">
        <f t="shared" si="71"/>
        <v>0</v>
      </c>
      <c r="P160" s="171">
        <f t="shared" si="71"/>
        <v>0</v>
      </c>
      <c r="Q160" s="171">
        <f t="shared" si="72"/>
        <v>0</v>
      </c>
      <c r="R160" s="171">
        <f t="shared" si="72"/>
        <v>0</v>
      </c>
      <c r="S160" s="171">
        <f t="shared" si="72"/>
        <v>0</v>
      </c>
      <c r="T160" s="171">
        <f t="shared" si="72"/>
        <v>0</v>
      </c>
      <c r="U160" s="171">
        <f t="shared" si="72"/>
        <v>0</v>
      </c>
      <c r="V160" s="171">
        <f t="shared" si="72"/>
        <v>0</v>
      </c>
      <c r="W160" s="171">
        <f t="shared" si="72"/>
        <v>0</v>
      </c>
      <c r="X160" s="171">
        <f t="shared" si="72"/>
        <v>0</v>
      </c>
      <c r="Y160" s="171">
        <f t="shared" si="72"/>
        <v>0</v>
      </c>
      <c r="Z160" s="171">
        <f t="shared" si="72"/>
        <v>0</v>
      </c>
      <c r="AA160" s="171">
        <f t="shared" si="73"/>
        <v>0</v>
      </c>
      <c r="AB160" s="171">
        <f t="shared" si="73"/>
        <v>0</v>
      </c>
      <c r="AC160" s="171">
        <f t="shared" si="73"/>
        <v>0</v>
      </c>
      <c r="AD160" s="171">
        <f t="shared" si="73"/>
        <v>0</v>
      </c>
      <c r="AE160" s="171">
        <f t="shared" si="73"/>
        <v>0</v>
      </c>
      <c r="AF160" s="171">
        <f t="shared" si="73"/>
        <v>0</v>
      </c>
      <c r="AG160" s="171">
        <f t="shared" si="73"/>
        <v>0</v>
      </c>
      <c r="AH160" s="171">
        <f t="shared" si="73"/>
        <v>0</v>
      </c>
      <c r="AI160" s="171">
        <f t="shared" si="73"/>
        <v>0</v>
      </c>
      <c r="AJ160" s="171">
        <f t="shared" si="73"/>
        <v>0</v>
      </c>
    </row>
    <row r="161" spans="1:36" s="188" customFormat="1" ht="16.5" x14ac:dyDescent="0.25">
      <c r="A161" s="191">
        <f t="shared" si="74"/>
        <v>15.03</v>
      </c>
      <c r="B161" s="192">
        <f t="shared" si="49"/>
        <v>113</v>
      </c>
      <c r="C161" s="193" t="s">
        <v>535</v>
      </c>
      <c r="D161" s="194" t="s">
        <v>364</v>
      </c>
      <c r="E161" s="160">
        <f t="shared" si="70"/>
        <v>0</v>
      </c>
      <c r="F161" s="314">
        <v>37.5</v>
      </c>
      <c r="G161" s="191">
        <f t="shared" si="71"/>
        <v>0</v>
      </c>
      <c r="H161" s="191">
        <f t="shared" si="71"/>
        <v>0</v>
      </c>
      <c r="I161" s="191">
        <f t="shared" si="71"/>
        <v>0</v>
      </c>
      <c r="J161" s="191">
        <f t="shared" si="71"/>
        <v>0</v>
      </c>
      <c r="K161" s="191">
        <f t="shared" si="71"/>
        <v>0</v>
      </c>
      <c r="L161" s="191">
        <f t="shared" si="71"/>
        <v>0</v>
      </c>
      <c r="M161" s="191">
        <f t="shared" si="71"/>
        <v>0</v>
      </c>
      <c r="N161" s="191">
        <f t="shared" si="71"/>
        <v>0</v>
      </c>
      <c r="O161" s="191">
        <f t="shared" si="71"/>
        <v>0</v>
      </c>
      <c r="P161" s="191">
        <f t="shared" si="71"/>
        <v>0</v>
      </c>
      <c r="Q161" s="191">
        <f t="shared" si="72"/>
        <v>0</v>
      </c>
      <c r="R161" s="191">
        <f t="shared" si="72"/>
        <v>0</v>
      </c>
      <c r="S161" s="191">
        <f t="shared" si="72"/>
        <v>0</v>
      </c>
      <c r="T161" s="191">
        <f t="shared" si="72"/>
        <v>0</v>
      </c>
      <c r="U161" s="191">
        <f t="shared" si="72"/>
        <v>0</v>
      </c>
      <c r="V161" s="191">
        <f t="shared" si="72"/>
        <v>0</v>
      </c>
      <c r="W161" s="191">
        <f t="shared" si="72"/>
        <v>0</v>
      </c>
      <c r="X161" s="191">
        <f t="shared" si="72"/>
        <v>0</v>
      </c>
      <c r="Y161" s="191">
        <f t="shared" si="72"/>
        <v>0</v>
      </c>
      <c r="Z161" s="191">
        <f t="shared" si="72"/>
        <v>0</v>
      </c>
      <c r="AA161" s="191">
        <f t="shared" si="73"/>
        <v>0</v>
      </c>
      <c r="AB161" s="191">
        <f t="shared" si="73"/>
        <v>0</v>
      </c>
      <c r="AC161" s="191">
        <f t="shared" si="73"/>
        <v>0</v>
      </c>
      <c r="AD161" s="191">
        <f t="shared" si="73"/>
        <v>0</v>
      </c>
      <c r="AE161" s="191">
        <f t="shared" si="73"/>
        <v>0</v>
      </c>
      <c r="AF161" s="191">
        <f t="shared" si="73"/>
        <v>0</v>
      </c>
      <c r="AG161" s="191">
        <f t="shared" si="73"/>
        <v>0</v>
      </c>
      <c r="AH161" s="191">
        <f t="shared" si="73"/>
        <v>0</v>
      </c>
      <c r="AI161" s="191">
        <f t="shared" si="73"/>
        <v>0</v>
      </c>
      <c r="AJ161" s="191">
        <f t="shared" si="73"/>
        <v>0</v>
      </c>
    </row>
    <row r="162" spans="1:36" ht="16.5" x14ac:dyDescent="0.25">
      <c r="A162" s="159"/>
      <c r="B162" s="167">
        <f t="shared" si="49"/>
        <v>114</v>
      </c>
      <c r="C162" s="155"/>
      <c r="D162" s="156"/>
      <c r="E162" s="156"/>
      <c r="F162" s="314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</row>
    <row r="163" spans="1:36" ht="16.5" x14ac:dyDescent="0.25">
      <c r="A163" s="166">
        <f>A158+1</f>
        <v>16</v>
      </c>
      <c r="B163" s="167">
        <f t="shared" si="49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5">+A163+0.01</f>
        <v>16.010000000000002</v>
      </c>
      <c r="B164" s="167">
        <f t="shared" si="49"/>
        <v>116</v>
      </c>
      <c r="C164" s="169" t="s">
        <v>448</v>
      </c>
      <c r="D164" s="170" t="s">
        <v>146</v>
      </c>
      <c r="E164" s="157">
        <f t="shared" ref="E164:E166" si="76">+SUM(G164:AJ164)</f>
        <v>5</v>
      </c>
      <c r="F164" s="314"/>
      <c r="G164" s="171">
        <f t="shared" ref="G164:P166" si="77">+HLOOKUP(G$7,ARMADO_RP,$B164,0)</f>
        <v>0</v>
      </c>
      <c r="H164" s="171">
        <f t="shared" si="77"/>
        <v>5</v>
      </c>
      <c r="I164" s="171">
        <f t="shared" si="77"/>
        <v>0</v>
      </c>
      <c r="J164" s="171">
        <f t="shared" si="77"/>
        <v>0</v>
      </c>
      <c r="K164" s="171">
        <f t="shared" si="77"/>
        <v>0</v>
      </c>
      <c r="L164" s="171">
        <f t="shared" si="77"/>
        <v>0</v>
      </c>
      <c r="M164" s="171">
        <f t="shared" si="77"/>
        <v>0</v>
      </c>
      <c r="N164" s="171">
        <f t="shared" si="77"/>
        <v>0</v>
      </c>
      <c r="O164" s="171">
        <f t="shared" si="77"/>
        <v>0</v>
      </c>
      <c r="P164" s="171">
        <f t="shared" si="77"/>
        <v>0</v>
      </c>
      <c r="Q164" s="171">
        <f t="shared" ref="Q164:Z166" si="78">+HLOOKUP(Q$7,ARMADO_RP,$B164,0)</f>
        <v>0</v>
      </c>
      <c r="R164" s="171">
        <f t="shared" si="78"/>
        <v>0</v>
      </c>
      <c r="S164" s="171">
        <f t="shared" si="78"/>
        <v>0</v>
      </c>
      <c r="T164" s="171">
        <f t="shared" si="78"/>
        <v>0</v>
      </c>
      <c r="U164" s="171">
        <f t="shared" si="78"/>
        <v>0</v>
      </c>
      <c r="V164" s="171">
        <f t="shared" si="78"/>
        <v>0</v>
      </c>
      <c r="W164" s="171">
        <f t="shared" si="78"/>
        <v>0</v>
      </c>
      <c r="X164" s="171">
        <f t="shared" si="78"/>
        <v>0</v>
      </c>
      <c r="Y164" s="171">
        <f t="shared" si="78"/>
        <v>0</v>
      </c>
      <c r="Z164" s="171">
        <f t="shared" si="78"/>
        <v>0</v>
      </c>
      <c r="AA164" s="171">
        <f t="shared" ref="AA164:AJ166" si="79">+HLOOKUP(AA$7,ARMADO_RP,$B164,0)</f>
        <v>0</v>
      </c>
      <c r="AB164" s="171">
        <f t="shared" si="79"/>
        <v>0</v>
      </c>
      <c r="AC164" s="171">
        <f t="shared" si="79"/>
        <v>0</v>
      </c>
      <c r="AD164" s="171">
        <f t="shared" si="79"/>
        <v>0</v>
      </c>
      <c r="AE164" s="171">
        <f t="shared" si="79"/>
        <v>0</v>
      </c>
      <c r="AF164" s="171">
        <f t="shared" si="79"/>
        <v>0</v>
      </c>
      <c r="AG164" s="171">
        <f t="shared" si="79"/>
        <v>0</v>
      </c>
      <c r="AH164" s="171">
        <f t="shared" si="79"/>
        <v>0</v>
      </c>
      <c r="AI164" s="171">
        <f t="shared" si="79"/>
        <v>0</v>
      </c>
      <c r="AJ164" s="171">
        <f t="shared" si="79"/>
        <v>0</v>
      </c>
    </row>
    <row r="165" spans="1:36" ht="16.5" x14ac:dyDescent="0.25">
      <c r="A165" s="157">
        <f t="shared" si="75"/>
        <v>16.020000000000003</v>
      </c>
      <c r="B165" s="167">
        <f t="shared" si="49"/>
        <v>117</v>
      </c>
      <c r="C165" s="169" t="s">
        <v>449</v>
      </c>
      <c r="D165" s="170" t="s">
        <v>146</v>
      </c>
      <c r="E165" s="157">
        <f t="shared" si="76"/>
        <v>10</v>
      </c>
      <c r="F165" s="251"/>
      <c r="G165" s="171">
        <f t="shared" si="77"/>
        <v>0</v>
      </c>
      <c r="H165" s="171">
        <f t="shared" si="77"/>
        <v>10</v>
      </c>
      <c r="I165" s="171">
        <f t="shared" si="77"/>
        <v>0</v>
      </c>
      <c r="J165" s="171">
        <f t="shared" si="77"/>
        <v>0</v>
      </c>
      <c r="K165" s="171">
        <f t="shared" si="77"/>
        <v>0</v>
      </c>
      <c r="L165" s="171">
        <f t="shared" si="77"/>
        <v>0</v>
      </c>
      <c r="M165" s="171">
        <f t="shared" si="77"/>
        <v>0</v>
      </c>
      <c r="N165" s="171">
        <f t="shared" si="77"/>
        <v>0</v>
      </c>
      <c r="O165" s="171">
        <f t="shared" si="77"/>
        <v>0</v>
      </c>
      <c r="P165" s="171">
        <f t="shared" si="77"/>
        <v>0</v>
      </c>
      <c r="Q165" s="171">
        <f t="shared" si="78"/>
        <v>0</v>
      </c>
      <c r="R165" s="171">
        <f t="shared" si="78"/>
        <v>0</v>
      </c>
      <c r="S165" s="171">
        <f t="shared" si="78"/>
        <v>0</v>
      </c>
      <c r="T165" s="171">
        <f t="shared" si="78"/>
        <v>0</v>
      </c>
      <c r="U165" s="171">
        <f t="shared" si="78"/>
        <v>0</v>
      </c>
      <c r="V165" s="171">
        <f t="shared" si="78"/>
        <v>0</v>
      </c>
      <c r="W165" s="171">
        <f t="shared" si="78"/>
        <v>0</v>
      </c>
      <c r="X165" s="171">
        <f t="shared" si="78"/>
        <v>0</v>
      </c>
      <c r="Y165" s="171">
        <f t="shared" si="78"/>
        <v>0</v>
      </c>
      <c r="Z165" s="171">
        <f t="shared" si="78"/>
        <v>0</v>
      </c>
      <c r="AA165" s="171">
        <f t="shared" si="79"/>
        <v>0</v>
      </c>
      <c r="AB165" s="171">
        <f t="shared" si="79"/>
        <v>0</v>
      </c>
      <c r="AC165" s="171">
        <f t="shared" si="79"/>
        <v>0</v>
      </c>
      <c r="AD165" s="171">
        <f t="shared" si="79"/>
        <v>0</v>
      </c>
      <c r="AE165" s="171">
        <f t="shared" si="79"/>
        <v>0</v>
      </c>
      <c r="AF165" s="171">
        <f t="shared" si="79"/>
        <v>0</v>
      </c>
      <c r="AG165" s="171">
        <f t="shared" si="79"/>
        <v>0</v>
      </c>
      <c r="AH165" s="171">
        <f t="shared" si="79"/>
        <v>0</v>
      </c>
      <c r="AI165" s="171">
        <f t="shared" si="79"/>
        <v>0</v>
      </c>
      <c r="AJ165" s="171">
        <f t="shared" si="79"/>
        <v>0</v>
      </c>
    </row>
    <row r="166" spans="1:36" s="188" customFormat="1" ht="16.5" x14ac:dyDescent="0.25">
      <c r="A166" s="160">
        <f t="shared" si="75"/>
        <v>16.030000000000005</v>
      </c>
      <c r="B166" s="192">
        <f t="shared" si="49"/>
        <v>118</v>
      </c>
      <c r="C166" s="163" t="s">
        <v>632</v>
      </c>
      <c r="D166" s="194" t="s">
        <v>146</v>
      </c>
      <c r="E166" s="157">
        <f t="shared" si="76"/>
        <v>0</v>
      </c>
      <c r="F166" s="315"/>
      <c r="G166" s="171">
        <f t="shared" si="77"/>
        <v>0</v>
      </c>
      <c r="H166" s="171">
        <f t="shared" si="77"/>
        <v>0</v>
      </c>
      <c r="I166" s="171">
        <f t="shared" si="77"/>
        <v>0</v>
      </c>
      <c r="J166" s="171">
        <f t="shared" si="77"/>
        <v>0</v>
      </c>
      <c r="K166" s="171">
        <f t="shared" si="77"/>
        <v>0</v>
      </c>
      <c r="L166" s="171">
        <f t="shared" si="77"/>
        <v>0</v>
      </c>
      <c r="M166" s="171">
        <f t="shared" si="77"/>
        <v>0</v>
      </c>
      <c r="N166" s="171">
        <f t="shared" si="77"/>
        <v>0</v>
      </c>
      <c r="O166" s="171">
        <f t="shared" si="77"/>
        <v>0</v>
      </c>
      <c r="P166" s="171">
        <f t="shared" si="77"/>
        <v>0</v>
      </c>
      <c r="Q166" s="171">
        <f t="shared" si="78"/>
        <v>0</v>
      </c>
      <c r="R166" s="171">
        <f t="shared" si="78"/>
        <v>0</v>
      </c>
      <c r="S166" s="171">
        <f t="shared" si="78"/>
        <v>0</v>
      </c>
      <c r="T166" s="171">
        <f t="shared" si="78"/>
        <v>0</v>
      </c>
      <c r="U166" s="171">
        <f t="shared" si="78"/>
        <v>0</v>
      </c>
      <c r="V166" s="171">
        <f t="shared" si="78"/>
        <v>0</v>
      </c>
      <c r="W166" s="171">
        <f t="shared" si="78"/>
        <v>0</v>
      </c>
      <c r="X166" s="171">
        <f t="shared" si="78"/>
        <v>0</v>
      </c>
      <c r="Y166" s="171">
        <f t="shared" si="78"/>
        <v>0</v>
      </c>
      <c r="Z166" s="171">
        <f t="shared" si="78"/>
        <v>0</v>
      </c>
      <c r="AA166" s="171">
        <f t="shared" si="79"/>
        <v>0</v>
      </c>
      <c r="AB166" s="171">
        <f t="shared" si="79"/>
        <v>0</v>
      </c>
      <c r="AC166" s="171">
        <f t="shared" si="79"/>
        <v>0</v>
      </c>
      <c r="AD166" s="171">
        <f t="shared" si="79"/>
        <v>0</v>
      </c>
      <c r="AE166" s="171">
        <f t="shared" si="79"/>
        <v>0</v>
      </c>
      <c r="AF166" s="171">
        <f t="shared" si="79"/>
        <v>0</v>
      </c>
      <c r="AG166" s="171">
        <f t="shared" si="79"/>
        <v>0</v>
      </c>
      <c r="AH166" s="171">
        <f t="shared" si="79"/>
        <v>0</v>
      </c>
      <c r="AI166" s="171">
        <f t="shared" si="79"/>
        <v>0</v>
      </c>
      <c r="AJ166" s="171">
        <f t="shared" si="79"/>
        <v>0</v>
      </c>
    </row>
    <row r="167" spans="1:36" ht="16.5" x14ac:dyDescent="0.25">
      <c r="A167" s="172"/>
      <c r="B167" s="167">
        <f t="shared" si="49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49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49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49"/>
        <v>122</v>
      </c>
      <c r="C170" s="162" t="s">
        <v>451</v>
      </c>
      <c r="D170" s="164" t="s">
        <v>452</v>
      </c>
      <c r="E170" s="157">
        <f>+ROUNDUP(SUM(G170:AJ170),0)</f>
        <v>1</v>
      </c>
      <c r="F170" s="249"/>
      <c r="G170" s="157">
        <f>+IF(G$2&lt;&gt;0,1/COUNTA(G$2:M$2),0)</f>
        <v>0.14285714285714285</v>
      </c>
      <c r="H170" s="157">
        <f t="shared" ref="H170:AJ170" si="80">+IF(H$2&lt;&gt;0,1/COUNTA(H$2:N$2),0)</f>
        <v>0.14285714285714285</v>
      </c>
      <c r="I170" s="157">
        <f t="shared" si="80"/>
        <v>0</v>
      </c>
      <c r="J170" s="157">
        <f t="shared" si="80"/>
        <v>0</v>
      </c>
      <c r="K170" s="157">
        <f t="shared" si="80"/>
        <v>0</v>
      </c>
      <c r="L170" s="157">
        <f t="shared" si="80"/>
        <v>0</v>
      </c>
      <c r="M170" s="157">
        <f t="shared" si="80"/>
        <v>0</v>
      </c>
      <c r="N170" s="157">
        <f t="shared" si="80"/>
        <v>0</v>
      </c>
      <c r="O170" s="157">
        <f t="shared" si="80"/>
        <v>0</v>
      </c>
      <c r="P170" s="157">
        <f t="shared" si="80"/>
        <v>0</v>
      </c>
      <c r="Q170" s="157">
        <f t="shared" si="80"/>
        <v>0</v>
      </c>
      <c r="R170" s="157">
        <f t="shared" si="80"/>
        <v>0</v>
      </c>
      <c r="S170" s="157">
        <f t="shared" si="80"/>
        <v>0</v>
      </c>
      <c r="T170" s="157">
        <f t="shared" si="80"/>
        <v>0</v>
      </c>
      <c r="U170" s="157">
        <f t="shared" si="80"/>
        <v>0</v>
      </c>
      <c r="V170" s="157">
        <f t="shared" si="80"/>
        <v>0</v>
      </c>
      <c r="W170" s="157">
        <f t="shared" si="80"/>
        <v>0</v>
      </c>
      <c r="X170" s="157">
        <f t="shared" si="80"/>
        <v>0</v>
      </c>
      <c r="Y170" s="157">
        <f t="shared" si="80"/>
        <v>0</v>
      </c>
      <c r="Z170" s="157">
        <f t="shared" si="80"/>
        <v>0</v>
      </c>
      <c r="AA170" s="157">
        <f t="shared" si="80"/>
        <v>0</v>
      </c>
      <c r="AB170" s="157">
        <f t="shared" si="80"/>
        <v>0</v>
      </c>
      <c r="AC170" s="157">
        <f t="shared" si="80"/>
        <v>0</v>
      </c>
      <c r="AD170" s="157">
        <f t="shared" si="80"/>
        <v>0</v>
      </c>
      <c r="AE170" s="157">
        <f t="shared" si="80"/>
        <v>0</v>
      </c>
      <c r="AF170" s="157">
        <f t="shared" si="80"/>
        <v>0</v>
      </c>
      <c r="AG170" s="157">
        <f t="shared" si="80"/>
        <v>0</v>
      </c>
      <c r="AH170" s="157">
        <f t="shared" si="80"/>
        <v>0</v>
      </c>
      <c r="AI170" s="157">
        <f t="shared" si="80"/>
        <v>0</v>
      </c>
      <c r="AJ170" s="157">
        <f t="shared" si="80"/>
        <v>0</v>
      </c>
    </row>
    <row r="171" spans="1:36" ht="16.5" x14ac:dyDescent="0.25">
      <c r="A171" s="160"/>
      <c r="B171" s="161">
        <f t="shared" si="49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49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49"/>
        <v>125</v>
      </c>
      <c r="C173" s="155" t="s">
        <v>454</v>
      </c>
      <c r="D173" s="156" t="s">
        <v>364</v>
      </c>
      <c r="E173" s="157">
        <f t="shared" ref="E173:E208" si="81">+SUM(G173:AJ173)</f>
        <v>0</v>
      </c>
      <c r="F173" s="314" t="s">
        <v>331</v>
      </c>
      <c r="G173" s="157">
        <f>+IF($F173=G$21,G$58,0)</f>
        <v>0</v>
      </c>
      <c r="H173" s="157">
        <f t="shared" ref="H173:AJ173" si="82">+IF($F173=H$21,H$58,0)</f>
        <v>0</v>
      </c>
      <c r="I173" s="157">
        <f t="shared" si="82"/>
        <v>0</v>
      </c>
      <c r="J173" s="157">
        <f t="shared" si="82"/>
        <v>0</v>
      </c>
      <c r="K173" s="157">
        <f t="shared" si="82"/>
        <v>0</v>
      </c>
      <c r="L173" s="157">
        <f t="shared" si="82"/>
        <v>0</v>
      </c>
      <c r="M173" s="157">
        <f t="shared" si="82"/>
        <v>0</v>
      </c>
      <c r="N173" s="157">
        <f t="shared" si="82"/>
        <v>0</v>
      </c>
      <c r="O173" s="157">
        <f t="shared" si="82"/>
        <v>0</v>
      </c>
      <c r="P173" s="157">
        <f t="shared" si="82"/>
        <v>0</v>
      </c>
      <c r="Q173" s="157">
        <f t="shared" si="82"/>
        <v>0</v>
      </c>
      <c r="R173" s="157">
        <f t="shared" si="82"/>
        <v>0</v>
      </c>
      <c r="S173" s="157">
        <f t="shared" si="82"/>
        <v>0</v>
      </c>
      <c r="T173" s="157">
        <f t="shared" si="82"/>
        <v>0</v>
      </c>
      <c r="U173" s="157">
        <f t="shared" si="82"/>
        <v>0</v>
      </c>
      <c r="V173" s="157">
        <f t="shared" si="82"/>
        <v>0</v>
      </c>
      <c r="W173" s="157">
        <f t="shared" si="82"/>
        <v>0</v>
      </c>
      <c r="X173" s="157">
        <f t="shared" si="82"/>
        <v>0</v>
      </c>
      <c r="Y173" s="157">
        <f t="shared" si="82"/>
        <v>0</v>
      </c>
      <c r="Z173" s="157">
        <f t="shared" si="82"/>
        <v>0</v>
      </c>
      <c r="AA173" s="157">
        <f t="shared" si="82"/>
        <v>0</v>
      </c>
      <c r="AB173" s="157">
        <f t="shared" si="82"/>
        <v>0</v>
      </c>
      <c r="AC173" s="157">
        <f t="shared" si="82"/>
        <v>0</v>
      </c>
      <c r="AD173" s="157">
        <f t="shared" si="82"/>
        <v>0</v>
      </c>
      <c r="AE173" s="157">
        <f t="shared" si="82"/>
        <v>0</v>
      </c>
      <c r="AF173" s="157">
        <f t="shared" si="82"/>
        <v>0</v>
      </c>
      <c r="AG173" s="157">
        <f t="shared" si="82"/>
        <v>0</v>
      </c>
      <c r="AH173" s="157">
        <f t="shared" si="82"/>
        <v>0</v>
      </c>
      <c r="AI173" s="157">
        <f t="shared" si="82"/>
        <v>0</v>
      </c>
      <c r="AJ173" s="157">
        <f t="shared" si="82"/>
        <v>0</v>
      </c>
    </row>
    <row r="174" spans="1:36" ht="16.5" x14ac:dyDescent="0.25">
      <c r="A174" s="157">
        <f t="shared" ref="A174:A208" si="83">+A173+0.01</f>
        <v>1.02</v>
      </c>
      <c r="B174" s="153">
        <f t="shared" si="49"/>
        <v>126</v>
      </c>
      <c r="C174" s="155" t="s">
        <v>455</v>
      </c>
      <c r="D174" s="156" t="s">
        <v>364</v>
      </c>
      <c r="E174" s="157">
        <f t="shared" si="81"/>
        <v>0</v>
      </c>
      <c r="F174" s="314" t="s">
        <v>331</v>
      </c>
      <c r="G174" s="157">
        <f>+IF($F174=G$21,G$59,0)</f>
        <v>0</v>
      </c>
      <c r="H174" s="157">
        <f t="shared" ref="H174:AJ174" si="84">+IF($F174=H$21,H$59,0)</f>
        <v>0</v>
      </c>
      <c r="I174" s="157">
        <f t="shared" si="84"/>
        <v>0</v>
      </c>
      <c r="J174" s="157">
        <f t="shared" si="84"/>
        <v>0</v>
      </c>
      <c r="K174" s="157">
        <f t="shared" si="84"/>
        <v>0</v>
      </c>
      <c r="L174" s="157">
        <f t="shared" si="84"/>
        <v>0</v>
      </c>
      <c r="M174" s="157">
        <f t="shared" si="84"/>
        <v>0</v>
      </c>
      <c r="N174" s="157">
        <f t="shared" si="84"/>
        <v>0</v>
      </c>
      <c r="O174" s="157">
        <f t="shared" si="84"/>
        <v>0</v>
      </c>
      <c r="P174" s="157">
        <f t="shared" si="84"/>
        <v>0</v>
      </c>
      <c r="Q174" s="157">
        <f t="shared" si="84"/>
        <v>0</v>
      </c>
      <c r="R174" s="157">
        <f t="shared" si="84"/>
        <v>0</v>
      </c>
      <c r="S174" s="157">
        <f t="shared" si="84"/>
        <v>0</v>
      </c>
      <c r="T174" s="157">
        <f t="shared" si="84"/>
        <v>0</v>
      </c>
      <c r="U174" s="157">
        <f t="shared" si="84"/>
        <v>0</v>
      </c>
      <c r="V174" s="157">
        <f t="shared" si="84"/>
        <v>0</v>
      </c>
      <c r="W174" s="157">
        <f t="shared" si="84"/>
        <v>0</v>
      </c>
      <c r="X174" s="157">
        <f t="shared" si="84"/>
        <v>0</v>
      </c>
      <c r="Y174" s="157">
        <f t="shared" si="84"/>
        <v>0</v>
      </c>
      <c r="Z174" s="157">
        <f t="shared" si="84"/>
        <v>0</v>
      </c>
      <c r="AA174" s="157">
        <f t="shared" si="84"/>
        <v>0</v>
      </c>
      <c r="AB174" s="157">
        <f t="shared" si="84"/>
        <v>0</v>
      </c>
      <c r="AC174" s="157">
        <f t="shared" si="84"/>
        <v>0</v>
      </c>
      <c r="AD174" s="157">
        <f t="shared" si="84"/>
        <v>0</v>
      </c>
      <c r="AE174" s="157">
        <f t="shared" si="84"/>
        <v>0</v>
      </c>
      <c r="AF174" s="157">
        <f t="shared" si="84"/>
        <v>0</v>
      </c>
      <c r="AG174" s="157">
        <f t="shared" si="84"/>
        <v>0</v>
      </c>
      <c r="AH174" s="157">
        <f t="shared" si="84"/>
        <v>0</v>
      </c>
      <c r="AI174" s="157">
        <f t="shared" si="84"/>
        <v>0</v>
      </c>
      <c r="AJ174" s="157">
        <f t="shared" si="84"/>
        <v>0</v>
      </c>
    </row>
    <row r="175" spans="1:36" ht="16.5" x14ac:dyDescent="0.25">
      <c r="A175" s="157">
        <f t="shared" si="83"/>
        <v>1.03</v>
      </c>
      <c r="B175" s="153">
        <f t="shared" si="49"/>
        <v>127</v>
      </c>
      <c r="C175" s="155" t="s">
        <v>456</v>
      </c>
      <c r="D175" s="156" t="s">
        <v>364</v>
      </c>
      <c r="E175" s="157">
        <f t="shared" si="81"/>
        <v>0</v>
      </c>
      <c r="F175" s="314" t="s">
        <v>331</v>
      </c>
      <c r="G175" s="157">
        <f>+IF($F175=G$21,G$60,0)</f>
        <v>0</v>
      </c>
      <c r="H175" s="157">
        <f t="shared" ref="H175:AJ175" si="85">+IF($F175=H$21,H$60,0)</f>
        <v>0</v>
      </c>
      <c r="I175" s="157">
        <f t="shared" si="85"/>
        <v>0</v>
      </c>
      <c r="J175" s="157">
        <f t="shared" si="85"/>
        <v>0</v>
      </c>
      <c r="K175" s="157">
        <f t="shared" si="85"/>
        <v>0</v>
      </c>
      <c r="L175" s="157">
        <f t="shared" si="85"/>
        <v>0</v>
      </c>
      <c r="M175" s="157">
        <f t="shared" si="85"/>
        <v>0</v>
      </c>
      <c r="N175" s="157">
        <f t="shared" si="85"/>
        <v>0</v>
      </c>
      <c r="O175" s="157">
        <f t="shared" si="85"/>
        <v>0</v>
      </c>
      <c r="P175" s="157">
        <f t="shared" si="85"/>
        <v>0</v>
      </c>
      <c r="Q175" s="157">
        <f t="shared" si="85"/>
        <v>0</v>
      </c>
      <c r="R175" s="157">
        <f t="shared" si="85"/>
        <v>0</v>
      </c>
      <c r="S175" s="157">
        <f t="shared" si="85"/>
        <v>0</v>
      </c>
      <c r="T175" s="157">
        <f t="shared" si="85"/>
        <v>0</v>
      </c>
      <c r="U175" s="157">
        <f t="shared" si="85"/>
        <v>0</v>
      </c>
      <c r="V175" s="157">
        <f t="shared" si="85"/>
        <v>0</v>
      </c>
      <c r="W175" s="157">
        <f t="shared" si="85"/>
        <v>0</v>
      </c>
      <c r="X175" s="157">
        <f t="shared" si="85"/>
        <v>0</v>
      </c>
      <c r="Y175" s="157">
        <f t="shared" si="85"/>
        <v>0</v>
      </c>
      <c r="Z175" s="157">
        <f t="shared" si="85"/>
        <v>0</v>
      </c>
      <c r="AA175" s="157">
        <f t="shared" si="85"/>
        <v>0</v>
      </c>
      <c r="AB175" s="157">
        <f t="shared" si="85"/>
        <v>0</v>
      </c>
      <c r="AC175" s="157">
        <f t="shared" si="85"/>
        <v>0</v>
      </c>
      <c r="AD175" s="157">
        <f t="shared" si="85"/>
        <v>0</v>
      </c>
      <c r="AE175" s="157">
        <f t="shared" si="85"/>
        <v>0</v>
      </c>
      <c r="AF175" s="157">
        <f t="shared" si="85"/>
        <v>0</v>
      </c>
      <c r="AG175" s="157">
        <f t="shared" si="85"/>
        <v>0</v>
      </c>
      <c r="AH175" s="157">
        <f t="shared" si="85"/>
        <v>0</v>
      </c>
      <c r="AI175" s="157">
        <f t="shared" si="85"/>
        <v>0</v>
      </c>
      <c r="AJ175" s="157">
        <f t="shared" si="85"/>
        <v>0</v>
      </c>
    </row>
    <row r="176" spans="1:36" ht="16.5" x14ac:dyDescent="0.25">
      <c r="A176" s="157">
        <f t="shared" si="83"/>
        <v>1.04</v>
      </c>
      <c r="B176" s="153">
        <f t="shared" si="49"/>
        <v>128</v>
      </c>
      <c r="C176" s="155" t="s">
        <v>457</v>
      </c>
      <c r="D176" s="156" t="s">
        <v>364</v>
      </c>
      <c r="E176" s="157">
        <f t="shared" si="81"/>
        <v>0</v>
      </c>
      <c r="F176" s="314" t="s">
        <v>331</v>
      </c>
      <c r="G176" s="157">
        <f>+IF($F176=G$21,G$61,0)</f>
        <v>0</v>
      </c>
      <c r="H176" s="157">
        <f t="shared" ref="H176:AJ176" si="86">+IF($F176=H$21,H$61,0)</f>
        <v>0</v>
      </c>
      <c r="I176" s="157">
        <f t="shared" si="86"/>
        <v>0</v>
      </c>
      <c r="J176" s="157">
        <f t="shared" si="86"/>
        <v>0</v>
      </c>
      <c r="K176" s="157">
        <f t="shared" si="86"/>
        <v>0</v>
      </c>
      <c r="L176" s="157">
        <f t="shared" si="86"/>
        <v>0</v>
      </c>
      <c r="M176" s="157">
        <f t="shared" si="86"/>
        <v>0</v>
      </c>
      <c r="N176" s="157">
        <f t="shared" si="86"/>
        <v>0</v>
      </c>
      <c r="O176" s="157">
        <f t="shared" si="86"/>
        <v>0</v>
      </c>
      <c r="P176" s="157">
        <f t="shared" si="86"/>
        <v>0</v>
      </c>
      <c r="Q176" s="157">
        <f t="shared" si="86"/>
        <v>0</v>
      </c>
      <c r="R176" s="157">
        <f t="shared" si="86"/>
        <v>0</v>
      </c>
      <c r="S176" s="157">
        <f t="shared" si="86"/>
        <v>0</v>
      </c>
      <c r="T176" s="157">
        <f t="shared" si="86"/>
        <v>0</v>
      </c>
      <c r="U176" s="157">
        <f t="shared" si="86"/>
        <v>0</v>
      </c>
      <c r="V176" s="157">
        <f t="shared" si="86"/>
        <v>0</v>
      </c>
      <c r="W176" s="157">
        <f t="shared" si="86"/>
        <v>0</v>
      </c>
      <c r="X176" s="157">
        <f t="shared" si="86"/>
        <v>0</v>
      </c>
      <c r="Y176" s="157">
        <f t="shared" si="86"/>
        <v>0</v>
      </c>
      <c r="Z176" s="157">
        <f t="shared" si="86"/>
        <v>0</v>
      </c>
      <c r="AA176" s="157">
        <f t="shared" si="86"/>
        <v>0</v>
      </c>
      <c r="AB176" s="157">
        <f t="shared" si="86"/>
        <v>0</v>
      </c>
      <c r="AC176" s="157">
        <f t="shared" si="86"/>
        <v>0</v>
      </c>
      <c r="AD176" s="157">
        <f t="shared" si="86"/>
        <v>0</v>
      </c>
      <c r="AE176" s="157">
        <f t="shared" si="86"/>
        <v>0</v>
      </c>
      <c r="AF176" s="157">
        <f t="shared" si="86"/>
        <v>0</v>
      </c>
      <c r="AG176" s="157">
        <f t="shared" si="86"/>
        <v>0</v>
      </c>
      <c r="AH176" s="157">
        <f t="shared" si="86"/>
        <v>0</v>
      </c>
      <c r="AI176" s="157">
        <f t="shared" si="86"/>
        <v>0</v>
      </c>
      <c r="AJ176" s="157">
        <f t="shared" si="86"/>
        <v>0</v>
      </c>
    </row>
    <row r="177" spans="1:36" ht="16.5" x14ac:dyDescent="0.25">
      <c r="A177" s="157">
        <f t="shared" si="83"/>
        <v>1.05</v>
      </c>
      <c r="B177" s="153">
        <f t="shared" si="49"/>
        <v>129</v>
      </c>
      <c r="C177" s="155" t="s">
        <v>458</v>
      </c>
      <c r="D177" s="156" t="s">
        <v>364</v>
      </c>
      <c r="E177" s="157">
        <f t="shared" si="81"/>
        <v>0</v>
      </c>
      <c r="F177" s="314" t="s">
        <v>101</v>
      </c>
      <c r="G177" s="157">
        <f>+IF($F177=G$21,G$64,0)</f>
        <v>0</v>
      </c>
      <c r="H177" s="157">
        <f t="shared" ref="H177:AJ177" si="87">+IF($F177=H$21,H$64,0)</f>
        <v>0</v>
      </c>
      <c r="I177" s="157">
        <f t="shared" si="87"/>
        <v>0</v>
      </c>
      <c r="J177" s="157">
        <f t="shared" si="87"/>
        <v>0</v>
      </c>
      <c r="K177" s="157">
        <f t="shared" si="87"/>
        <v>0</v>
      </c>
      <c r="L177" s="157">
        <f t="shared" si="87"/>
        <v>0</v>
      </c>
      <c r="M177" s="157">
        <f t="shared" si="87"/>
        <v>0</v>
      </c>
      <c r="N177" s="157">
        <f t="shared" si="87"/>
        <v>0</v>
      </c>
      <c r="O177" s="157">
        <f t="shared" si="87"/>
        <v>0</v>
      </c>
      <c r="P177" s="157">
        <f t="shared" si="87"/>
        <v>0</v>
      </c>
      <c r="Q177" s="157">
        <f t="shared" si="87"/>
        <v>0</v>
      </c>
      <c r="R177" s="157">
        <f t="shared" si="87"/>
        <v>0</v>
      </c>
      <c r="S177" s="157">
        <f t="shared" si="87"/>
        <v>0</v>
      </c>
      <c r="T177" s="157">
        <f t="shared" si="87"/>
        <v>0</v>
      </c>
      <c r="U177" s="157">
        <f t="shared" si="87"/>
        <v>0</v>
      </c>
      <c r="V177" s="157">
        <f t="shared" si="87"/>
        <v>0</v>
      </c>
      <c r="W177" s="157">
        <f t="shared" si="87"/>
        <v>0</v>
      </c>
      <c r="X177" s="157">
        <f t="shared" si="87"/>
        <v>0</v>
      </c>
      <c r="Y177" s="157">
        <f t="shared" si="87"/>
        <v>0</v>
      </c>
      <c r="Z177" s="157">
        <f t="shared" si="87"/>
        <v>0</v>
      </c>
      <c r="AA177" s="157">
        <f t="shared" si="87"/>
        <v>0</v>
      </c>
      <c r="AB177" s="157">
        <f t="shared" si="87"/>
        <v>0</v>
      </c>
      <c r="AC177" s="157">
        <f t="shared" si="87"/>
        <v>0</v>
      </c>
      <c r="AD177" s="157">
        <f t="shared" si="87"/>
        <v>0</v>
      </c>
      <c r="AE177" s="157">
        <f t="shared" si="87"/>
        <v>0</v>
      </c>
      <c r="AF177" s="157">
        <f t="shared" si="87"/>
        <v>0</v>
      </c>
      <c r="AG177" s="157">
        <f t="shared" si="87"/>
        <v>0</v>
      </c>
      <c r="AH177" s="157">
        <f t="shared" si="87"/>
        <v>0</v>
      </c>
      <c r="AI177" s="157">
        <f t="shared" si="87"/>
        <v>0</v>
      </c>
      <c r="AJ177" s="157">
        <f t="shared" si="87"/>
        <v>0</v>
      </c>
    </row>
    <row r="178" spans="1:36" ht="16.5" x14ac:dyDescent="0.25">
      <c r="A178" s="157">
        <f t="shared" si="83"/>
        <v>1.06</v>
      </c>
      <c r="B178" s="153">
        <f t="shared" si="49"/>
        <v>130</v>
      </c>
      <c r="C178" s="155" t="s">
        <v>459</v>
      </c>
      <c r="D178" s="156" t="s">
        <v>364</v>
      </c>
      <c r="E178" s="157">
        <f t="shared" si="81"/>
        <v>0</v>
      </c>
      <c r="F178" s="314" t="s">
        <v>331</v>
      </c>
      <c r="G178" s="157">
        <f>+IF($F178=G$21,G$52,0)</f>
        <v>0</v>
      </c>
      <c r="H178" s="157">
        <f t="shared" ref="H178:W179" si="88">+IF($F178=H$21,H$52,0)</f>
        <v>0</v>
      </c>
      <c r="I178" s="157">
        <f t="shared" si="88"/>
        <v>0</v>
      </c>
      <c r="J178" s="157">
        <f t="shared" si="88"/>
        <v>0</v>
      </c>
      <c r="K178" s="157">
        <f t="shared" si="88"/>
        <v>0</v>
      </c>
      <c r="L178" s="157">
        <f t="shared" si="88"/>
        <v>0</v>
      </c>
      <c r="M178" s="157">
        <f t="shared" si="88"/>
        <v>0</v>
      </c>
      <c r="N178" s="157">
        <f t="shared" si="88"/>
        <v>0</v>
      </c>
      <c r="O178" s="157">
        <f t="shared" si="88"/>
        <v>0</v>
      </c>
      <c r="P178" s="157">
        <f t="shared" si="88"/>
        <v>0</v>
      </c>
      <c r="Q178" s="157">
        <f t="shared" si="88"/>
        <v>0</v>
      </c>
      <c r="R178" s="157">
        <f t="shared" si="88"/>
        <v>0</v>
      </c>
      <c r="S178" s="157">
        <f t="shared" si="88"/>
        <v>0</v>
      </c>
      <c r="T178" s="157">
        <f t="shared" si="88"/>
        <v>0</v>
      </c>
      <c r="U178" s="157">
        <f t="shared" si="88"/>
        <v>0</v>
      </c>
      <c r="V178" s="157">
        <f t="shared" si="88"/>
        <v>0</v>
      </c>
      <c r="W178" s="157">
        <f t="shared" si="88"/>
        <v>0</v>
      </c>
      <c r="X178" s="157">
        <f t="shared" ref="X178:AJ179" si="89">+IF($F178=X$21,X$52,0)</f>
        <v>0</v>
      </c>
      <c r="Y178" s="157">
        <f t="shared" si="89"/>
        <v>0</v>
      </c>
      <c r="Z178" s="157">
        <f t="shared" si="89"/>
        <v>0</v>
      </c>
      <c r="AA178" s="157">
        <f t="shared" si="89"/>
        <v>0</v>
      </c>
      <c r="AB178" s="157">
        <f t="shared" si="89"/>
        <v>0</v>
      </c>
      <c r="AC178" s="157">
        <f t="shared" si="89"/>
        <v>0</v>
      </c>
      <c r="AD178" s="157">
        <f t="shared" si="89"/>
        <v>0</v>
      </c>
      <c r="AE178" s="157">
        <f t="shared" si="89"/>
        <v>0</v>
      </c>
      <c r="AF178" s="157">
        <f t="shared" si="89"/>
        <v>0</v>
      </c>
      <c r="AG178" s="157">
        <f t="shared" si="89"/>
        <v>0</v>
      </c>
      <c r="AH178" s="157">
        <f t="shared" si="89"/>
        <v>0</v>
      </c>
      <c r="AI178" s="157">
        <f t="shared" si="89"/>
        <v>0</v>
      </c>
      <c r="AJ178" s="157">
        <f t="shared" si="89"/>
        <v>0</v>
      </c>
    </row>
    <row r="179" spans="1:36" ht="16.5" x14ac:dyDescent="0.25">
      <c r="A179" s="157">
        <f t="shared" si="83"/>
        <v>1.07</v>
      </c>
      <c r="B179" s="153">
        <f t="shared" si="49"/>
        <v>131</v>
      </c>
      <c r="C179" s="155" t="s">
        <v>460</v>
      </c>
      <c r="D179" s="156" t="s">
        <v>364</v>
      </c>
      <c r="E179" s="157">
        <f t="shared" si="81"/>
        <v>1</v>
      </c>
      <c r="F179" s="314" t="s">
        <v>101</v>
      </c>
      <c r="G179" s="157">
        <f>+IF($F179=G$21,G$52,0)</f>
        <v>0</v>
      </c>
      <c r="H179" s="157">
        <f t="shared" si="88"/>
        <v>1</v>
      </c>
      <c r="I179" s="157">
        <f t="shared" si="88"/>
        <v>0</v>
      </c>
      <c r="J179" s="157">
        <f t="shared" si="88"/>
        <v>0</v>
      </c>
      <c r="K179" s="157">
        <f t="shared" si="88"/>
        <v>0</v>
      </c>
      <c r="L179" s="157">
        <f t="shared" si="88"/>
        <v>0</v>
      </c>
      <c r="M179" s="157">
        <f t="shared" si="88"/>
        <v>0</v>
      </c>
      <c r="N179" s="157">
        <f t="shared" si="88"/>
        <v>0</v>
      </c>
      <c r="O179" s="157">
        <f t="shared" si="88"/>
        <v>0</v>
      </c>
      <c r="P179" s="157">
        <f t="shared" si="88"/>
        <v>0</v>
      </c>
      <c r="Q179" s="157">
        <f t="shared" si="88"/>
        <v>0</v>
      </c>
      <c r="R179" s="157">
        <f t="shared" si="88"/>
        <v>0</v>
      </c>
      <c r="S179" s="157">
        <f t="shared" si="88"/>
        <v>0</v>
      </c>
      <c r="T179" s="157">
        <f t="shared" si="88"/>
        <v>0</v>
      </c>
      <c r="U179" s="157">
        <f t="shared" si="88"/>
        <v>0</v>
      </c>
      <c r="V179" s="157">
        <f t="shared" si="88"/>
        <v>0</v>
      </c>
      <c r="W179" s="157">
        <f t="shared" si="88"/>
        <v>0</v>
      </c>
      <c r="X179" s="157">
        <f t="shared" si="89"/>
        <v>0</v>
      </c>
      <c r="Y179" s="157">
        <f t="shared" si="89"/>
        <v>0</v>
      </c>
      <c r="Z179" s="157">
        <f t="shared" si="89"/>
        <v>0</v>
      </c>
      <c r="AA179" s="157">
        <f t="shared" si="89"/>
        <v>0</v>
      </c>
      <c r="AB179" s="157">
        <f t="shared" si="89"/>
        <v>0</v>
      </c>
      <c r="AC179" s="157">
        <f t="shared" si="89"/>
        <v>0</v>
      </c>
      <c r="AD179" s="157">
        <f t="shared" si="89"/>
        <v>0</v>
      </c>
      <c r="AE179" s="157">
        <f t="shared" si="89"/>
        <v>0</v>
      </c>
      <c r="AF179" s="157">
        <f t="shared" si="89"/>
        <v>0</v>
      </c>
      <c r="AG179" s="157">
        <f t="shared" si="89"/>
        <v>0</v>
      </c>
      <c r="AH179" s="157">
        <f t="shared" si="89"/>
        <v>0</v>
      </c>
      <c r="AI179" s="157">
        <f t="shared" si="89"/>
        <v>0</v>
      </c>
      <c r="AJ179" s="157">
        <f t="shared" si="89"/>
        <v>0</v>
      </c>
    </row>
    <row r="180" spans="1:36" ht="16.5" x14ac:dyDescent="0.25">
      <c r="A180" s="157">
        <f t="shared" si="83"/>
        <v>1.08</v>
      </c>
      <c r="B180" s="153">
        <f t="shared" si="49"/>
        <v>132</v>
      </c>
      <c r="C180" s="155" t="s">
        <v>461</v>
      </c>
      <c r="D180" s="156" t="s">
        <v>364</v>
      </c>
      <c r="E180" s="157">
        <f t="shared" si="81"/>
        <v>0</v>
      </c>
      <c r="F180" s="314" t="s">
        <v>331</v>
      </c>
      <c r="G180" s="157">
        <f t="shared" ref="G180:P181" si="90">+IF($F180=G$21,G$76,0)</f>
        <v>0</v>
      </c>
      <c r="H180" s="157">
        <f t="shared" si="90"/>
        <v>0</v>
      </c>
      <c r="I180" s="157">
        <f t="shared" si="90"/>
        <v>0</v>
      </c>
      <c r="J180" s="157">
        <f t="shared" si="90"/>
        <v>0</v>
      </c>
      <c r="K180" s="157">
        <f t="shared" si="90"/>
        <v>0</v>
      </c>
      <c r="L180" s="157">
        <f t="shared" si="90"/>
        <v>0</v>
      </c>
      <c r="M180" s="157">
        <f t="shared" si="90"/>
        <v>0</v>
      </c>
      <c r="N180" s="157">
        <f t="shared" si="90"/>
        <v>0</v>
      </c>
      <c r="O180" s="157">
        <f t="shared" si="90"/>
        <v>0</v>
      </c>
      <c r="P180" s="157">
        <f t="shared" si="90"/>
        <v>0</v>
      </c>
      <c r="Q180" s="157">
        <f t="shared" ref="Q180:Z181" si="91">+IF($F180=Q$21,Q$76,0)</f>
        <v>0</v>
      </c>
      <c r="R180" s="157">
        <f t="shared" si="91"/>
        <v>0</v>
      </c>
      <c r="S180" s="157">
        <f t="shared" si="91"/>
        <v>0</v>
      </c>
      <c r="T180" s="157">
        <f t="shared" si="91"/>
        <v>0</v>
      </c>
      <c r="U180" s="157">
        <f t="shared" si="91"/>
        <v>0</v>
      </c>
      <c r="V180" s="157">
        <f t="shared" si="91"/>
        <v>0</v>
      </c>
      <c r="W180" s="157">
        <f t="shared" si="91"/>
        <v>0</v>
      </c>
      <c r="X180" s="157">
        <f t="shared" si="91"/>
        <v>0</v>
      </c>
      <c r="Y180" s="157">
        <f t="shared" si="91"/>
        <v>0</v>
      </c>
      <c r="Z180" s="157">
        <f t="shared" si="91"/>
        <v>0</v>
      </c>
      <c r="AA180" s="157">
        <f t="shared" ref="AA180:AJ181" si="92">+IF($F180=AA$21,AA$76,0)</f>
        <v>0</v>
      </c>
      <c r="AB180" s="157">
        <f t="shared" si="92"/>
        <v>0</v>
      </c>
      <c r="AC180" s="157">
        <f t="shared" si="92"/>
        <v>0</v>
      </c>
      <c r="AD180" s="157">
        <f t="shared" si="92"/>
        <v>0</v>
      </c>
      <c r="AE180" s="157">
        <f t="shared" si="92"/>
        <v>0</v>
      </c>
      <c r="AF180" s="157">
        <f t="shared" si="92"/>
        <v>0</v>
      </c>
      <c r="AG180" s="157">
        <f t="shared" si="92"/>
        <v>0</v>
      </c>
      <c r="AH180" s="157">
        <f t="shared" si="92"/>
        <v>0</v>
      </c>
      <c r="AI180" s="157">
        <f t="shared" si="92"/>
        <v>0</v>
      </c>
      <c r="AJ180" s="157">
        <f t="shared" si="92"/>
        <v>0</v>
      </c>
    </row>
    <row r="181" spans="1:36" ht="16.5" x14ac:dyDescent="0.25">
      <c r="A181" s="157">
        <f t="shared" si="83"/>
        <v>1.0900000000000001</v>
      </c>
      <c r="B181" s="153">
        <f t="shared" ref="B181:B242" si="93">+B180+1</f>
        <v>133</v>
      </c>
      <c r="C181" s="155" t="s">
        <v>462</v>
      </c>
      <c r="D181" s="156" t="s">
        <v>364</v>
      </c>
      <c r="E181" s="157">
        <f t="shared" si="81"/>
        <v>1</v>
      </c>
      <c r="F181" s="314" t="s">
        <v>101</v>
      </c>
      <c r="G181" s="157">
        <f t="shared" si="90"/>
        <v>0</v>
      </c>
      <c r="H181" s="157">
        <f t="shared" si="90"/>
        <v>1</v>
      </c>
      <c r="I181" s="157">
        <f t="shared" si="90"/>
        <v>0</v>
      </c>
      <c r="J181" s="157">
        <f t="shared" si="90"/>
        <v>0</v>
      </c>
      <c r="K181" s="157">
        <f t="shared" si="90"/>
        <v>0</v>
      </c>
      <c r="L181" s="157">
        <f t="shared" si="90"/>
        <v>0</v>
      </c>
      <c r="M181" s="157">
        <f t="shared" si="90"/>
        <v>0</v>
      </c>
      <c r="N181" s="157">
        <f t="shared" si="90"/>
        <v>0</v>
      </c>
      <c r="O181" s="157">
        <f t="shared" si="90"/>
        <v>0</v>
      </c>
      <c r="P181" s="157">
        <f t="shared" si="90"/>
        <v>0</v>
      </c>
      <c r="Q181" s="157">
        <f t="shared" si="91"/>
        <v>0</v>
      </c>
      <c r="R181" s="157">
        <f t="shared" si="91"/>
        <v>0</v>
      </c>
      <c r="S181" s="157">
        <f t="shared" si="91"/>
        <v>0</v>
      </c>
      <c r="T181" s="157">
        <f t="shared" si="91"/>
        <v>0</v>
      </c>
      <c r="U181" s="157">
        <f t="shared" si="91"/>
        <v>0</v>
      </c>
      <c r="V181" s="157">
        <f t="shared" si="91"/>
        <v>0</v>
      </c>
      <c r="W181" s="157">
        <f t="shared" si="91"/>
        <v>0</v>
      </c>
      <c r="X181" s="157">
        <f t="shared" si="91"/>
        <v>0</v>
      </c>
      <c r="Y181" s="157">
        <f t="shared" si="91"/>
        <v>0</v>
      </c>
      <c r="Z181" s="157">
        <f t="shared" si="91"/>
        <v>0</v>
      </c>
      <c r="AA181" s="157">
        <f t="shared" si="92"/>
        <v>0</v>
      </c>
      <c r="AB181" s="157">
        <f t="shared" si="92"/>
        <v>0</v>
      </c>
      <c r="AC181" s="157">
        <f t="shared" si="92"/>
        <v>0</v>
      </c>
      <c r="AD181" s="157">
        <f t="shared" si="92"/>
        <v>0</v>
      </c>
      <c r="AE181" s="157">
        <f t="shared" si="92"/>
        <v>0</v>
      </c>
      <c r="AF181" s="157">
        <f t="shared" si="92"/>
        <v>0</v>
      </c>
      <c r="AG181" s="157">
        <f t="shared" si="92"/>
        <v>0</v>
      </c>
      <c r="AH181" s="157">
        <f t="shared" si="92"/>
        <v>0</v>
      </c>
      <c r="AI181" s="157">
        <f t="shared" si="92"/>
        <v>0</v>
      </c>
      <c r="AJ181" s="157">
        <f t="shared" si="92"/>
        <v>0</v>
      </c>
    </row>
    <row r="182" spans="1:36" ht="16.5" x14ac:dyDescent="0.25">
      <c r="A182" s="157">
        <f t="shared" si="83"/>
        <v>1.1000000000000001</v>
      </c>
      <c r="B182" s="153">
        <f t="shared" si="93"/>
        <v>134</v>
      </c>
      <c r="C182" s="155" t="s">
        <v>463</v>
      </c>
      <c r="D182" s="156" t="s">
        <v>364</v>
      </c>
      <c r="E182" s="157">
        <f t="shared" si="81"/>
        <v>0</v>
      </c>
      <c r="F182" s="314" t="s">
        <v>331</v>
      </c>
      <c r="G182" s="157">
        <f>+IF($F182=G$21,G$79,0)</f>
        <v>0</v>
      </c>
      <c r="H182" s="157">
        <f t="shared" ref="H182:AJ182" si="94">+IF($F182=H$21,H$79,0)</f>
        <v>0</v>
      </c>
      <c r="I182" s="157">
        <f t="shared" si="94"/>
        <v>0</v>
      </c>
      <c r="J182" s="157">
        <f t="shared" si="94"/>
        <v>0</v>
      </c>
      <c r="K182" s="157">
        <f t="shared" si="94"/>
        <v>0</v>
      </c>
      <c r="L182" s="157">
        <f t="shared" si="94"/>
        <v>0</v>
      </c>
      <c r="M182" s="157">
        <f t="shared" si="94"/>
        <v>0</v>
      </c>
      <c r="N182" s="157">
        <f t="shared" si="94"/>
        <v>0</v>
      </c>
      <c r="O182" s="157">
        <f t="shared" si="94"/>
        <v>0</v>
      </c>
      <c r="P182" s="157">
        <f t="shared" si="94"/>
        <v>0</v>
      </c>
      <c r="Q182" s="157">
        <f t="shared" si="94"/>
        <v>0</v>
      </c>
      <c r="R182" s="157">
        <f t="shared" si="94"/>
        <v>0</v>
      </c>
      <c r="S182" s="157">
        <f t="shared" si="94"/>
        <v>0</v>
      </c>
      <c r="T182" s="157">
        <f t="shared" si="94"/>
        <v>0</v>
      </c>
      <c r="U182" s="157">
        <f t="shared" si="94"/>
        <v>0</v>
      </c>
      <c r="V182" s="157">
        <f t="shared" si="94"/>
        <v>0</v>
      </c>
      <c r="W182" s="157">
        <f t="shared" si="94"/>
        <v>0</v>
      </c>
      <c r="X182" s="157">
        <f t="shared" si="94"/>
        <v>0</v>
      </c>
      <c r="Y182" s="157">
        <f t="shared" si="94"/>
        <v>0</v>
      </c>
      <c r="Z182" s="157">
        <f t="shared" si="94"/>
        <v>0</v>
      </c>
      <c r="AA182" s="157">
        <f t="shared" si="94"/>
        <v>0</v>
      </c>
      <c r="AB182" s="157">
        <f t="shared" si="94"/>
        <v>0</v>
      </c>
      <c r="AC182" s="157">
        <f t="shared" si="94"/>
        <v>0</v>
      </c>
      <c r="AD182" s="157">
        <f t="shared" si="94"/>
        <v>0</v>
      </c>
      <c r="AE182" s="157">
        <f t="shared" si="94"/>
        <v>0</v>
      </c>
      <c r="AF182" s="157">
        <f t="shared" si="94"/>
        <v>0</v>
      </c>
      <c r="AG182" s="157">
        <f t="shared" si="94"/>
        <v>0</v>
      </c>
      <c r="AH182" s="157">
        <f t="shared" si="94"/>
        <v>0</v>
      </c>
      <c r="AI182" s="157">
        <f t="shared" si="94"/>
        <v>0</v>
      </c>
      <c r="AJ182" s="157">
        <f t="shared" si="94"/>
        <v>0</v>
      </c>
    </row>
    <row r="183" spans="1:36" ht="16.5" x14ac:dyDescent="0.25">
      <c r="A183" s="157">
        <f t="shared" si="83"/>
        <v>1.1100000000000001</v>
      </c>
      <c r="B183" s="153">
        <f t="shared" si="93"/>
        <v>135</v>
      </c>
      <c r="C183" s="155" t="s">
        <v>464</v>
      </c>
      <c r="D183" s="156" t="s">
        <v>364</v>
      </c>
      <c r="E183" s="157">
        <f t="shared" si="81"/>
        <v>0</v>
      </c>
      <c r="F183" s="314" t="s">
        <v>331</v>
      </c>
      <c r="G183" s="157">
        <f>+IF($F183=G$21,G$84,0)</f>
        <v>0</v>
      </c>
      <c r="H183" s="157">
        <f t="shared" ref="H183:AJ183" si="95">+IF($F183=H$21,H$84,0)</f>
        <v>0</v>
      </c>
      <c r="I183" s="157">
        <f t="shared" si="95"/>
        <v>0</v>
      </c>
      <c r="J183" s="157">
        <f t="shared" si="95"/>
        <v>0</v>
      </c>
      <c r="K183" s="157">
        <f t="shared" si="95"/>
        <v>0</v>
      </c>
      <c r="L183" s="157">
        <f t="shared" si="95"/>
        <v>0</v>
      </c>
      <c r="M183" s="157">
        <f t="shared" si="95"/>
        <v>0</v>
      </c>
      <c r="N183" s="157">
        <f t="shared" si="95"/>
        <v>0</v>
      </c>
      <c r="O183" s="157">
        <f t="shared" si="95"/>
        <v>0</v>
      </c>
      <c r="P183" s="157">
        <f t="shared" si="95"/>
        <v>0</v>
      </c>
      <c r="Q183" s="157">
        <f t="shared" si="95"/>
        <v>0</v>
      </c>
      <c r="R183" s="157">
        <f t="shared" si="95"/>
        <v>0</v>
      </c>
      <c r="S183" s="157">
        <f t="shared" si="95"/>
        <v>0</v>
      </c>
      <c r="T183" s="157">
        <f t="shared" si="95"/>
        <v>0</v>
      </c>
      <c r="U183" s="157">
        <f t="shared" si="95"/>
        <v>0</v>
      </c>
      <c r="V183" s="157">
        <f t="shared" si="95"/>
        <v>0</v>
      </c>
      <c r="W183" s="157">
        <f t="shared" si="95"/>
        <v>0</v>
      </c>
      <c r="X183" s="157">
        <f t="shared" si="95"/>
        <v>0</v>
      </c>
      <c r="Y183" s="157">
        <f t="shared" si="95"/>
        <v>0</v>
      </c>
      <c r="Z183" s="157">
        <f t="shared" si="95"/>
        <v>0</v>
      </c>
      <c r="AA183" s="157">
        <f t="shared" si="95"/>
        <v>0</v>
      </c>
      <c r="AB183" s="157">
        <f t="shared" si="95"/>
        <v>0</v>
      </c>
      <c r="AC183" s="157">
        <f t="shared" si="95"/>
        <v>0</v>
      </c>
      <c r="AD183" s="157">
        <f t="shared" si="95"/>
        <v>0</v>
      </c>
      <c r="AE183" s="157">
        <f t="shared" si="95"/>
        <v>0</v>
      </c>
      <c r="AF183" s="157">
        <f t="shared" si="95"/>
        <v>0</v>
      </c>
      <c r="AG183" s="157">
        <f t="shared" si="95"/>
        <v>0</v>
      </c>
      <c r="AH183" s="157">
        <f t="shared" si="95"/>
        <v>0</v>
      </c>
      <c r="AI183" s="157">
        <f t="shared" si="95"/>
        <v>0</v>
      </c>
      <c r="AJ183" s="157">
        <f t="shared" si="95"/>
        <v>0</v>
      </c>
    </row>
    <row r="184" spans="1:36" ht="16.5" x14ac:dyDescent="0.25">
      <c r="A184" s="157">
        <f t="shared" si="83"/>
        <v>1.1200000000000001</v>
      </c>
      <c r="B184" s="153">
        <f t="shared" si="93"/>
        <v>136</v>
      </c>
      <c r="C184" s="155" t="s">
        <v>465</v>
      </c>
      <c r="D184" s="156" t="s">
        <v>389</v>
      </c>
      <c r="E184" s="157">
        <f t="shared" si="81"/>
        <v>0</v>
      </c>
      <c r="F184" s="314" t="s">
        <v>331</v>
      </c>
      <c r="G184" s="157">
        <f t="shared" ref="G184:P185" si="96">+IF($F184=G$21,G$87,0)</f>
        <v>0</v>
      </c>
      <c r="H184" s="157">
        <f t="shared" si="96"/>
        <v>0</v>
      </c>
      <c r="I184" s="157">
        <f t="shared" si="96"/>
        <v>0</v>
      </c>
      <c r="J184" s="157">
        <f t="shared" si="96"/>
        <v>0</v>
      </c>
      <c r="K184" s="157">
        <f t="shared" si="96"/>
        <v>0</v>
      </c>
      <c r="L184" s="157">
        <f t="shared" si="96"/>
        <v>0</v>
      </c>
      <c r="M184" s="157">
        <f t="shared" si="96"/>
        <v>0</v>
      </c>
      <c r="N184" s="157">
        <f t="shared" si="96"/>
        <v>0</v>
      </c>
      <c r="O184" s="157">
        <f t="shared" si="96"/>
        <v>0</v>
      </c>
      <c r="P184" s="157">
        <f t="shared" si="96"/>
        <v>0</v>
      </c>
      <c r="Q184" s="157">
        <f t="shared" ref="Q184:Z185" si="97">+IF($F184=Q$21,Q$87,0)</f>
        <v>0</v>
      </c>
      <c r="R184" s="157">
        <f t="shared" si="97"/>
        <v>0</v>
      </c>
      <c r="S184" s="157">
        <f t="shared" si="97"/>
        <v>0</v>
      </c>
      <c r="T184" s="157">
        <f t="shared" si="97"/>
        <v>0</v>
      </c>
      <c r="U184" s="157">
        <f t="shared" si="97"/>
        <v>0</v>
      </c>
      <c r="V184" s="157">
        <f t="shared" si="97"/>
        <v>0</v>
      </c>
      <c r="W184" s="157">
        <f t="shared" si="97"/>
        <v>0</v>
      </c>
      <c r="X184" s="157">
        <f t="shared" si="97"/>
        <v>0</v>
      </c>
      <c r="Y184" s="157">
        <f t="shared" si="97"/>
        <v>0</v>
      </c>
      <c r="Z184" s="157">
        <f t="shared" si="97"/>
        <v>0</v>
      </c>
      <c r="AA184" s="157">
        <f t="shared" ref="AA184:AJ185" si="98">+IF($F184=AA$21,AA$87,0)</f>
        <v>0</v>
      </c>
      <c r="AB184" s="157">
        <f t="shared" si="98"/>
        <v>0</v>
      </c>
      <c r="AC184" s="157">
        <f t="shared" si="98"/>
        <v>0</v>
      </c>
      <c r="AD184" s="157">
        <f t="shared" si="98"/>
        <v>0</v>
      </c>
      <c r="AE184" s="157">
        <f t="shared" si="98"/>
        <v>0</v>
      </c>
      <c r="AF184" s="157">
        <f t="shared" si="98"/>
        <v>0</v>
      </c>
      <c r="AG184" s="157">
        <f t="shared" si="98"/>
        <v>0</v>
      </c>
      <c r="AH184" s="157">
        <f t="shared" si="98"/>
        <v>0</v>
      </c>
      <c r="AI184" s="157">
        <f t="shared" si="98"/>
        <v>0</v>
      </c>
      <c r="AJ184" s="157">
        <f t="shared" si="98"/>
        <v>0</v>
      </c>
    </row>
    <row r="185" spans="1:36" ht="16.5" x14ac:dyDescent="0.25">
      <c r="A185" s="157">
        <f t="shared" si="83"/>
        <v>1.1300000000000001</v>
      </c>
      <c r="B185" s="153">
        <f t="shared" si="93"/>
        <v>137</v>
      </c>
      <c r="C185" s="155" t="s">
        <v>466</v>
      </c>
      <c r="D185" s="156" t="s">
        <v>389</v>
      </c>
      <c r="E185" s="157">
        <f t="shared" si="81"/>
        <v>3.1670999999999998E-2</v>
      </c>
      <c r="F185" s="314" t="s">
        <v>101</v>
      </c>
      <c r="G185" s="157">
        <f t="shared" si="96"/>
        <v>0</v>
      </c>
      <c r="H185" s="157">
        <f t="shared" si="96"/>
        <v>3.1670999999999998E-2</v>
      </c>
      <c r="I185" s="157">
        <f t="shared" si="96"/>
        <v>0</v>
      </c>
      <c r="J185" s="157">
        <f t="shared" si="96"/>
        <v>0</v>
      </c>
      <c r="K185" s="157">
        <f t="shared" si="96"/>
        <v>0</v>
      </c>
      <c r="L185" s="157">
        <f t="shared" si="96"/>
        <v>0</v>
      </c>
      <c r="M185" s="157">
        <f t="shared" si="96"/>
        <v>0</v>
      </c>
      <c r="N185" s="157">
        <f t="shared" si="96"/>
        <v>0</v>
      </c>
      <c r="O185" s="157">
        <f t="shared" si="96"/>
        <v>0</v>
      </c>
      <c r="P185" s="157">
        <f t="shared" si="96"/>
        <v>0</v>
      </c>
      <c r="Q185" s="157">
        <f t="shared" si="97"/>
        <v>0</v>
      </c>
      <c r="R185" s="157">
        <f t="shared" si="97"/>
        <v>0</v>
      </c>
      <c r="S185" s="157">
        <f t="shared" si="97"/>
        <v>0</v>
      </c>
      <c r="T185" s="157">
        <f t="shared" si="97"/>
        <v>0</v>
      </c>
      <c r="U185" s="157">
        <f t="shared" si="97"/>
        <v>0</v>
      </c>
      <c r="V185" s="157">
        <f t="shared" si="97"/>
        <v>0</v>
      </c>
      <c r="W185" s="157">
        <f t="shared" si="97"/>
        <v>0</v>
      </c>
      <c r="X185" s="157">
        <f t="shared" si="97"/>
        <v>0</v>
      </c>
      <c r="Y185" s="157">
        <f t="shared" si="97"/>
        <v>0</v>
      </c>
      <c r="Z185" s="157">
        <f t="shared" si="97"/>
        <v>0</v>
      </c>
      <c r="AA185" s="157">
        <f t="shared" si="98"/>
        <v>0</v>
      </c>
      <c r="AB185" s="157">
        <f t="shared" si="98"/>
        <v>0</v>
      </c>
      <c r="AC185" s="157">
        <f t="shared" si="98"/>
        <v>0</v>
      </c>
      <c r="AD185" s="157">
        <f t="shared" si="98"/>
        <v>0</v>
      </c>
      <c r="AE185" s="157">
        <f t="shared" si="98"/>
        <v>0</v>
      </c>
      <c r="AF185" s="157">
        <f t="shared" si="98"/>
        <v>0</v>
      </c>
      <c r="AG185" s="157">
        <f t="shared" si="98"/>
        <v>0</v>
      </c>
      <c r="AH185" s="157">
        <f t="shared" si="98"/>
        <v>0</v>
      </c>
      <c r="AI185" s="157">
        <f t="shared" si="98"/>
        <v>0</v>
      </c>
      <c r="AJ185" s="157">
        <f t="shared" si="98"/>
        <v>0</v>
      </c>
    </row>
    <row r="186" spans="1:36" ht="16.5" x14ac:dyDescent="0.25">
      <c r="A186" s="157">
        <f t="shared" si="83"/>
        <v>1.1400000000000001</v>
      </c>
      <c r="B186" s="153">
        <f t="shared" si="93"/>
        <v>138</v>
      </c>
      <c r="C186" s="155" t="s">
        <v>467</v>
      </c>
      <c r="D186" s="156" t="s">
        <v>364</v>
      </c>
      <c r="E186" s="157">
        <f t="shared" si="81"/>
        <v>0</v>
      </c>
      <c r="F186" s="314" t="s">
        <v>331</v>
      </c>
      <c r="G186" s="157">
        <f t="shared" ref="G186:P187" si="99">+IF($F186=G$21,G$146,0)</f>
        <v>0</v>
      </c>
      <c r="H186" s="157">
        <f t="shared" si="99"/>
        <v>0</v>
      </c>
      <c r="I186" s="157">
        <f t="shared" si="99"/>
        <v>0</v>
      </c>
      <c r="J186" s="157">
        <f t="shared" si="99"/>
        <v>0</v>
      </c>
      <c r="K186" s="157">
        <f t="shared" si="99"/>
        <v>0</v>
      </c>
      <c r="L186" s="157">
        <f t="shared" si="99"/>
        <v>0</v>
      </c>
      <c r="M186" s="157">
        <f t="shared" si="99"/>
        <v>0</v>
      </c>
      <c r="N186" s="157">
        <f t="shared" si="99"/>
        <v>0</v>
      </c>
      <c r="O186" s="157">
        <f t="shared" si="99"/>
        <v>0</v>
      </c>
      <c r="P186" s="157">
        <f t="shared" si="99"/>
        <v>0</v>
      </c>
      <c r="Q186" s="157">
        <f t="shared" ref="Q186:Z187" si="100">+IF($F186=Q$21,Q$146,0)</f>
        <v>0</v>
      </c>
      <c r="R186" s="157">
        <f t="shared" si="100"/>
        <v>0</v>
      </c>
      <c r="S186" s="157">
        <f t="shared" si="100"/>
        <v>0</v>
      </c>
      <c r="T186" s="157">
        <f t="shared" si="100"/>
        <v>0</v>
      </c>
      <c r="U186" s="157">
        <f t="shared" si="100"/>
        <v>0</v>
      </c>
      <c r="V186" s="157">
        <f t="shared" si="100"/>
        <v>0</v>
      </c>
      <c r="W186" s="157">
        <f t="shared" si="100"/>
        <v>0</v>
      </c>
      <c r="X186" s="157">
        <f t="shared" si="100"/>
        <v>0</v>
      </c>
      <c r="Y186" s="157">
        <f t="shared" si="100"/>
        <v>0</v>
      </c>
      <c r="Z186" s="157">
        <f t="shared" si="100"/>
        <v>0</v>
      </c>
      <c r="AA186" s="157">
        <f t="shared" ref="AA186:AJ187" si="101">+IF($F186=AA$21,AA$146,0)</f>
        <v>0</v>
      </c>
      <c r="AB186" s="157">
        <f t="shared" si="101"/>
        <v>0</v>
      </c>
      <c r="AC186" s="157">
        <f t="shared" si="101"/>
        <v>0</v>
      </c>
      <c r="AD186" s="157">
        <f t="shared" si="101"/>
        <v>0</v>
      </c>
      <c r="AE186" s="157">
        <f t="shared" si="101"/>
        <v>0</v>
      </c>
      <c r="AF186" s="157">
        <f t="shared" si="101"/>
        <v>0</v>
      </c>
      <c r="AG186" s="157">
        <f t="shared" si="101"/>
        <v>0</v>
      </c>
      <c r="AH186" s="157">
        <f t="shared" si="101"/>
        <v>0</v>
      </c>
      <c r="AI186" s="157">
        <f t="shared" si="101"/>
        <v>0</v>
      </c>
      <c r="AJ186" s="157">
        <f t="shared" si="101"/>
        <v>0</v>
      </c>
    </row>
    <row r="187" spans="1:36" ht="16.5" x14ac:dyDescent="0.25">
      <c r="A187" s="157">
        <f t="shared" si="83"/>
        <v>1.1500000000000001</v>
      </c>
      <c r="B187" s="153">
        <f t="shared" si="93"/>
        <v>139</v>
      </c>
      <c r="C187" s="155" t="s">
        <v>468</v>
      </c>
      <c r="D187" s="156" t="s">
        <v>364</v>
      </c>
      <c r="E187" s="157">
        <f t="shared" si="81"/>
        <v>1</v>
      </c>
      <c r="F187" s="314" t="s">
        <v>101</v>
      </c>
      <c r="G187" s="157">
        <f t="shared" si="99"/>
        <v>0</v>
      </c>
      <c r="H187" s="157">
        <f t="shared" si="99"/>
        <v>1</v>
      </c>
      <c r="I187" s="157">
        <f t="shared" si="99"/>
        <v>0</v>
      </c>
      <c r="J187" s="157">
        <f t="shared" si="99"/>
        <v>0</v>
      </c>
      <c r="K187" s="157">
        <f t="shared" si="99"/>
        <v>0</v>
      </c>
      <c r="L187" s="157">
        <f t="shared" si="99"/>
        <v>0</v>
      </c>
      <c r="M187" s="157">
        <f t="shared" si="99"/>
        <v>0</v>
      </c>
      <c r="N187" s="157">
        <f t="shared" si="99"/>
        <v>0</v>
      </c>
      <c r="O187" s="157">
        <f t="shared" si="99"/>
        <v>0</v>
      </c>
      <c r="P187" s="157">
        <f t="shared" si="99"/>
        <v>0</v>
      </c>
      <c r="Q187" s="157">
        <f t="shared" si="100"/>
        <v>0</v>
      </c>
      <c r="R187" s="157">
        <f t="shared" si="100"/>
        <v>0</v>
      </c>
      <c r="S187" s="157">
        <f t="shared" si="100"/>
        <v>0</v>
      </c>
      <c r="T187" s="157">
        <f t="shared" si="100"/>
        <v>0</v>
      </c>
      <c r="U187" s="157">
        <f t="shared" si="100"/>
        <v>0</v>
      </c>
      <c r="V187" s="157">
        <f t="shared" si="100"/>
        <v>0</v>
      </c>
      <c r="W187" s="157">
        <f t="shared" si="100"/>
        <v>0</v>
      </c>
      <c r="X187" s="157">
        <f t="shared" si="100"/>
        <v>0</v>
      </c>
      <c r="Y187" s="157">
        <f t="shared" si="100"/>
        <v>0</v>
      </c>
      <c r="Z187" s="157">
        <f t="shared" si="100"/>
        <v>0</v>
      </c>
      <c r="AA187" s="157">
        <f t="shared" si="101"/>
        <v>0</v>
      </c>
      <c r="AB187" s="157">
        <f t="shared" si="101"/>
        <v>0</v>
      </c>
      <c r="AC187" s="157">
        <f t="shared" si="101"/>
        <v>0</v>
      </c>
      <c r="AD187" s="157">
        <f t="shared" si="101"/>
        <v>0</v>
      </c>
      <c r="AE187" s="157">
        <f t="shared" si="101"/>
        <v>0</v>
      </c>
      <c r="AF187" s="157">
        <f t="shared" si="101"/>
        <v>0</v>
      </c>
      <c r="AG187" s="157">
        <f t="shared" si="101"/>
        <v>0</v>
      </c>
      <c r="AH187" s="157">
        <f t="shared" si="101"/>
        <v>0</v>
      </c>
      <c r="AI187" s="157">
        <f t="shared" si="101"/>
        <v>0</v>
      </c>
      <c r="AJ187" s="157">
        <f t="shared" si="101"/>
        <v>0</v>
      </c>
    </row>
    <row r="188" spans="1:36" ht="16.5" x14ac:dyDescent="0.25">
      <c r="A188" s="157">
        <f t="shared" si="83"/>
        <v>1.1600000000000001</v>
      </c>
      <c r="B188" s="153">
        <f t="shared" si="93"/>
        <v>140</v>
      </c>
      <c r="C188" s="155" t="s">
        <v>469</v>
      </c>
      <c r="D188" s="156" t="s">
        <v>364</v>
      </c>
      <c r="E188" s="157">
        <f t="shared" si="81"/>
        <v>0</v>
      </c>
      <c r="F188" s="314" t="s">
        <v>331</v>
      </c>
      <c r="G188" s="157">
        <f t="shared" ref="G188:AJ188" si="102">+IF($F188=G$21,G$148+G$149,0)</f>
        <v>0</v>
      </c>
      <c r="H188" s="157">
        <f t="shared" si="102"/>
        <v>0</v>
      </c>
      <c r="I188" s="157">
        <f t="shared" si="102"/>
        <v>0</v>
      </c>
      <c r="J188" s="157">
        <f t="shared" si="102"/>
        <v>0</v>
      </c>
      <c r="K188" s="157">
        <f t="shared" si="102"/>
        <v>0</v>
      </c>
      <c r="L188" s="157">
        <f t="shared" si="102"/>
        <v>0</v>
      </c>
      <c r="M188" s="157">
        <f t="shared" si="102"/>
        <v>0</v>
      </c>
      <c r="N188" s="157">
        <f t="shared" si="102"/>
        <v>0</v>
      </c>
      <c r="O188" s="157">
        <f t="shared" si="102"/>
        <v>0</v>
      </c>
      <c r="P188" s="157">
        <f t="shared" si="102"/>
        <v>0</v>
      </c>
      <c r="Q188" s="157">
        <f t="shared" si="102"/>
        <v>0</v>
      </c>
      <c r="R188" s="157">
        <f t="shared" si="102"/>
        <v>0</v>
      </c>
      <c r="S188" s="157">
        <f t="shared" si="102"/>
        <v>0</v>
      </c>
      <c r="T188" s="157">
        <f t="shared" si="102"/>
        <v>0</v>
      </c>
      <c r="U188" s="157">
        <f t="shared" si="102"/>
        <v>0</v>
      </c>
      <c r="V188" s="157">
        <f t="shared" si="102"/>
        <v>0</v>
      </c>
      <c r="W188" s="157">
        <f t="shared" si="102"/>
        <v>0</v>
      </c>
      <c r="X188" s="157">
        <f t="shared" si="102"/>
        <v>0</v>
      </c>
      <c r="Y188" s="157">
        <f t="shared" si="102"/>
        <v>0</v>
      </c>
      <c r="Z188" s="157">
        <f t="shared" si="102"/>
        <v>0</v>
      </c>
      <c r="AA188" s="157">
        <f t="shared" si="102"/>
        <v>0</v>
      </c>
      <c r="AB188" s="157">
        <f t="shared" si="102"/>
        <v>0</v>
      </c>
      <c r="AC188" s="157">
        <f t="shared" si="102"/>
        <v>0</v>
      </c>
      <c r="AD188" s="157">
        <f t="shared" si="102"/>
        <v>0</v>
      </c>
      <c r="AE188" s="157">
        <f t="shared" si="102"/>
        <v>0</v>
      </c>
      <c r="AF188" s="157">
        <f t="shared" si="102"/>
        <v>0</v>
      </c>
      <c r="AG188" s="157">
        <f t="shared" si="102"/>
        <v>0</v>
      </c>
      <c r="AH188" s="157">
        <f t="shared" si="102"/>
        <v>0</v>
      </c>
      <c r="AI188" s="157">
        <f t="shared" si="102"/>
        <v>0</v>
      </c>
      <c r="AJ188" s="157">
        <f t="shared" si="102"/>
        <v>0</v>
      </c>
    </row>
    <row r="189" spans="1:36" ht="16.5" x14ac:dyDescent="0.25">
      <c r="A189" s="157">
        <f t="shared" si="83"/>
        <v>1.1700000000000002</v>
      </c>
      <c r="B189" s="153">
        <f t="shared" si="93"/>
        <v>141</v>
      </c>
      <c r="C189" s="155" t="s">
        <v>470</v>
      </c>
      <c r="D189" s="156" t="s">
        <v>364</v>
      </c>
      <c r="E189" s="157">
        <f t="shared" si="81"/>
        <v>1</v>
      </c>
      <c r="F189" s="314" t="s">
        <v>101</v>
      </c>
      <c r="G189" s="157">
        <f t="shared" ref="G189:AJ189" si="103">+IF($F189=G$21,G$148,0)</f>
        <v>0</v>
      </c>
      <c r="H189" s="157">
        <f t="shared" si="103"/>
        <v>1</v>
      </c>
      <c r="I189" s="157">
        <f t="shared" si="103"/>
        <v>0</v>
      </c>
      <c r="J189" s="157">
        <f t="shared" si="103"/>
        <v>0</v>
      </c>
      <c r="K189" s="157">
        <f t="shared" si="103"/>
        <v>0</v>
      </c>
      <c r="L189" s="157">
        <f t="shared" si="103"/>
        <v>0</v>
      </c>
      <c r="M189" s="157">
        <f t="shared" si="103"/>
        <v>0</v>
      </c>
      <c r="N189" s="157">
        <f t="shared" si="103"/>
        <v>0</v>
      </c>
      <c r="O189" s="157">
        <f t="shared" si="103"/>
        <v>0</v>
      </c>
      <c r="P189" s="157">
        <f t="shared" si="103"/>
        <v>0</v>
      </c>
      <c r="Q189" s="157">
        <f t="shared" si="103"/>
        <v>0</v>
      </c>
      <c r="R189" s="157">
        <f t="shared" si="103"/>
        <v>0</v>
      </c>
      <c r="S189" s="157">
        <f t="shared" si="103"/>
        <v>0</v>
      </c>
      <c r="T189" s="157">
        <f t="shared" si="103"/>
        <v>0</v>
      </c>
      <c r="U189" s="157">
        <f t="shared" si="103"/>
        <v>0</v>
      </c>
      <c r="V189" s="157">
        <f t="shared" si="103"/>
        <v>0</v>
      </c>
      <c r="W189" s="157">
        <f t="shared" si="103"/>
        <v>0</v>
      </c>
      <c r="X189" s="157">
        <f t="shared" si="103"/>
        <v>0</v>
      </c>
      <c r="Y189" s="157">
        <f t="shared" si="103"/>
        <v>0</v>
      </c>
      <c r="Z189" s="157">
        <f t="shared" si="103"/>
        <v>0</v>
      </c>
      <c r="AA189" s="157">
        <f t="shared" si="103"/>
        <v>0</v>
      </c>
      <c r="AB189" s="157">
        <f t="shared" si="103"/>
        <v>0</v>
      </c>
      <c r="AC189" s="157">
        <f t="shared" si="103"/>
        <v>0</v>
      </c>
      <c r="AD189" s="157">
        <f t="shared" si="103"/>
        <v>0</v>
      </c>
      <c r="AE189" s="157">
        <f t="shared" si="103"/>
        <v>0</v>
      </c>
      <c r="AF189" s="157">
        <f t="shared" si="103"/>
        <v>0</v>
      </c>
      <c r="AG189" s="157">
        <f t="shared" si="103"/>
        <v>0</v>
      </c>
      <c r="AH189" s="157">
        <f t="shared" si="103"/>
        <v>0</v>
      </c>
      <c r="AI189" s="157">
        <f t="shared" si="103"/>
        <v>0</v>
      </c>
      <c r="AJ189" s="157">
        <f t="shared" si="103"/>
        <v>0</v>
      </c>
    </row>
    <row r="190" spans="1:36" ht="16.5" x14ac:dyDescent="0.25">
      <c r="A190" s="157">
        <f t="shared" si="83"/>
        <v>1.1800000000000002</v>
      </c>
      <c r="B190" s="153">
        <f t="shared" si="93"/>
        <v>142</v>
      </c>
      <c r="C190" s="155" t="s">
        <v>471</v>
      </c>
      <c r="D190" s="156" t="s">
        <v>364</v>
      </c>
      <c r="E190" s="157">
        <f t="shared" si="81"/>
        <v>0</v>
      </c>
      <c r="F190" s="314" t="s">
        <v>331</v>
      </c>
      <c r="G190" s="157">
        <f>+IF($F190=G$21,G$129,0)</f>
        <v>0</v>
      </c>
      <c r="H190" s="157">
        <f t="shared" ref="H190:AJ190" si="104">+IF($F190=H$21,H$129,0)</f>
        <v>0</v>
      </c>
      <c r="I190" s="157">
        <f t="shared" si="104"/>
        <v>0</v>
      </c>
      <c r="J190" s="157">
        <f t="shared" si="104"/>
        <v>0</v>
      </c>
      <c r="K190" s="157">
        <f t="shared" si="104"/>
        <v>0</v>
      </c>
      <c r="L190" s="157">
        <f t="shared" si="104"/>
        <v>0</v>
      </c>
      <c r="M190" s="157">
        <f t="shared" si="104"/>
        <v>0</v>
      </c>
      <c r="N190" s="157">
        <f t="shared" si="104"/>
        <v>0</v>
      </c>
      <c r="O190" s="157">
        <f t="shared" si="104"/>
        <v>0</v>
      </c>
      <c r="P190" s="157">
        <f t="shared" si="104"/>
        <v>0</v>
      </c>
      <c r="Q190" s="157">
        <f t="shared" si="104"/>
        <v>0</v>
      </c>
      <c r="R190" s="157">
        <f t="shared" si="104"/>
        <v>0</v>
      </c>
      <c r="S190" s="157">
        <f t="shared" si="104"/>
        <v>0</v>
      </c>
      <c r="T190" s="157">
        <f t="shared" si="104"/>
        <v>0</v>
      </c>
      <c r="U190" s="157">
        <f t="shared" si="104"/>
        <v>0</v>
      </c>
      <c r="V190" s="157">
        <f t="shared" si="104"/>
        <v>0</v>
      </c>
      <c r="W190" s="157">
        <f t="shared" si="104"/>
        <v>0</v>
      </c>
      <c r="X190" s="157">
        <f t="shared" si="104"/>
        <v>0</v>
      </c>
      <c r="Y190" s="157">
        <f t="shared" si="104"/>
        <v>0</v>
      </c>
      <c r="Z190" s="157">
        <f t="shared" si="104"/>
        <v>0</v>
      </c>
      <c r="AA190" s="157">
        <f t="shared" si="104"/>
        <v>0</v>
      </c>
      <c r="AB190" s="157">
        <f t="shared" si="104"/>
        <v>0</v>
      </c>
      <c r="AC190" s="157">
        <f t="shared" si="104"/>
        <v>0</v>
      </c>
      <c r="AD190" s="157">
        <f t="shared" si="104"/>
        <v>0</v>
      </c>
      <c r="AE190" s="157">
        <f t="shared" si="104"/>
        <v>0</v>
      </c>
      <c r="AF190" s="157">
        <f t="shared" si="104"/>
        <v>0</v>
      </c>
      <c r="AG190" s="157">
        <f t="shared" si="104"/>
        <v>0</v>
      </c>
      <c r="AH190" s="157">
        <f t="shared" si="104"/>
        <v>0</v>
      </c>
      <c r="AI190" s="157">
        <f t="shared" si="104"/>
        <v>0</v>
      </c>
      <c r="AJ190" s="157">
        <f t="shared" si="104"/>
        <v>0</v>
      </c>
    </row>
    <row r="191" spans="1:36" ht="16.5" x14ac:dyDescent="0.25">
      <c r="A191" s="157">
        <f t="shared" si="83"/>
        <v>1.1900000000000002</v>
      </c>
      <c r="B191" s="153">
        <f t="shared" si="93"/>
        <v>143</v>
      </c>
      <c r="C191" s="155" t="s">
        <v>472</v>
      </c>
      <c r="D191" s="156" t="s">
        <v>364</v>
      </c>
      <c r="E191" s="157">
        <f t="shared" si="81"/>
        <v>0</v>
      </c>
      <c r="F191" s="314" t="s">
        <v>331</v>
      </c>
      <c r="G191" s="157">
        <f t="shared" ref="G191:P192" si="105">+IF($F191=G$21,G$135,0)</f>
        <v>0</v>
      </c>
      <c r="H191" s="157">
        <f t="shared" si="105"/>
        <v>0</v>
      </c>
      <c r="I191" s="157">
        <f t="shared" si="105"/>
        <v>0</v>
      </c>
      <c r="J191" s="157">
        <f t="shared" si="105"/>
        <v>0</v>
      </c>
      <c r="K191" s="157">
        <f t="shared" si="105"/>
        <v>0</v>
      </c>
      <c r="L191" s="157">
        <f t="shared" si="105"/>
        <v>0</v>
      </c>
      <c r="M191" s="157">
        <f t="shared" si="105"/>
        <v>0</v>
      </c>
      <c r="N191" s="157">
        <f t="shared" si="105"/>
        <v>0</v>
      </c>
      <c r="O191" s="157">
        <f t="shared" si="105"/>
        <v>0</v>
      </c>
      <c r="P191" s="157">
        <f t="shared" si="105"/>
        <v>0</v>
      </c>
      <c r="Q191" s="157">
        <f t="shared" ref="Q191:Z192" si="106">+IF($F191=Q$21,Q$135,0)</f>
        <v>0</v>
      </c>
      <c r="R191" s="157">
        <f t="shared" si="106"/>
        <v>0</v>
      </c>
      <c r="S191" s="157">
        <f t="shared" si="106"/>
        <v>0</v>
      </c>
      <c r="T191" s="157">
        <f t="shared" si="106"/>
        <v>0</v>
      </c>
      <c r="U191" s="157">
        <f t="shared" si="106"/>
        <v>0</v>
      </c>
      <c r="V191" s="157">
        <f t="shared" si="106"/>
        <v>0</v>
      </c>
      <c r="W191" s="157">
        <f t="shared" si="106"/>
        <v>0</v>
      </c>
      <c r="X191" s="157">
        <f t="shared" si="106"/>
        <v>0</v>
      </c>
      <c r="Y191" s="157">
        <f t="shared" si="106"/>
        <v>0</v>
      </c>
      <c r="Z191" s="157">
        <f t="shared" si="106"/>
        <v>0</v>
      </c>
      <c r="AA191" s="157">
        <f t="shared" ref="AA191:AJ192" si="107">+IF($F191=AA$21,AA$135,0)</f>
        <v>0</v>
      </c>
      <c r="AB191" s="157">
        <f t="shared" si="107"/>
        <v>0</v>
      </c>
      <c r="AC191" s="157">
        <f t="shared" si="107"/>
        <v>0</v>
      </c>
      <c r="AD191" s="157">
        <f t="shared" si="107"/>
        <v>0</v>
      </c>
      <c r="AE191" s="157">
        <f t="shared" si="107"/>
        <v>0</v>
      </c>
      <c r="AF191" s="157">
        <f t="shared" si="107"/>
        <v>0</v>
      </c>
      <c r="AG191" s="157">
        <f t="shared" si="107"/>
        <v>0</v>
      </c>
      <c r="AH191" s="157">
        <f t="shared" si="107"/>
        <v>0</v>
      </c>
      <c r="AI191" s="157">
        <f t="shared" si="107"/>
        <v>0</v>
      </c>
      <c r="AJ191" s="157">
        <f t="shared" si="107"/>
        <v>0</v>
      </c>
    </row>
    <row r="192" spans="1:36" ht="16.5" x14ac:dyDescent="0.25">
      <c r="A192" s="157">
        <f t="shared" si="83"/>
        <v>1.2000000000000002</v>
      </c>
      <c r="B192" s="153">
        <f t="shared" si="93"/>
        <v>144</v>
      </c>
      <c r="C192" s="155" t="s">
        <v>473</v>
      </c>
      <c r="D192" s="156" t="s">
        <v>364</v>
      </c>
      <c r="E192" s="157">
        <f t="shared" si="81"/>
        <v>3</v>
      </c>
      <c r="F192" s="314" t="s">
        <v>101</v>
      </c>
      <c r="G192" s="157">
        <f t="shared" si="105"/>
        <v>0</v>
      </c>
      <c r="H192" s="157">
        <f t="shared" si="105"/>
        <v>3</v>
      </c>
      <c r="I192" s="157">
        <f t="shared" si="105"/>
        <v>0</v>
      </c>
      <c r="J192" s="157">
        <f t="shared" si="105"/>
        <v>0</v>
      </c>
      <c r="K192" s="157">
        <f t="shared" si="105"/>
        <v>0</v>
      </c>
      <c r="L192" s="157">
        <f t="shared" si="105"/>
        <v>0</v>
      </c>
      <c r="M192" s="157">
        <f t="shared" si="105"/>
        <v>0</v>
      </c>
      <c r="N192" s="157">
        <f t="shared" si="105"/>
        <v>0</v>
      </c>
      <c r="O192" s="157">
        <f t="shared" si="105"/>
        <v>0</v>
      </c>
      <c r="P192" s="157">
        <f t="shared" si="105"/>
        <v>0</v>
      </c>
      <c r="Q192" s="157">
        <f t="shared" si="106"/>
        <v>0</v>
      </c>
      <c r="R192" s="157">
        <f t="shared" si="106"/>
        <v>0</v>
      </c>
      <c r="S192" s="157">
        <f t="shared" si="106"/>
        <v>0</v>
      </c>
      <c r="T192" s="157">
        <f t="shared" si="106"/>
        <v>0</v>
      </c>
      <c r="U192" s="157">
        <f t="shared" si="106"/>
        <v>0</v>
      </c>
      <c r="V192" s="157">
        <f t="shared" si="106"/>
        <v>0</v>
      </c>
      <c r="W192" s="157">
        <f t="shared" si="106"/>
        <v>0</v>
      </c>
      <c r="X192" s="157">
        <f t="shared" si="106"/>
        <v>0</v>
      </c>
      <c r="Y192" s="157">
        <f t="shared" si="106"/>
        <v>0</v>
      </c>
      <c r="Z192" s="157">
        <f t="shared" si="106"/>
        <v>0</v>
      </c>
      <c r="AA192" s="157">
        <f t="shared" si="107"/>
        <v>0</v>
      </c>
      <c r="AB192" s="157">
        <f t="shared" si="107"/>
        <v>0</v>
      </c>
      <c r="AC192" s="157">
        <f t="shared" si="107"/>
        <v>0</v>
      </c>
      <c r="AD192" s="157">
        <f t="shared" si="107"/>
        <v>0</v>
      </c>
      <c r="AE192" s="157">
        <f t="shared" si="107"/>
        <v>0</v>
      </c>
      <c r="AF192" s="157">
        <f t="shared" si="107"/>
        <v>0</v>
      </c>
      <c r="AG192" s="157">
        <f t="shared" si="107"/>
        <v>0</v>
      </c>
      <c r="AH192" s="157">
        <f t="shared" si="107"/>
        <v>0</v>
      </c>
      <c r="AI192" s="157">
        <f t="shared" si="107"/>
        <v>0</v>
      </c>
      <c r="AJ192" s="157">
        <f t="shared" si="107"/>
        <v>0</v>
      </c>
    </row>
    <row r="193" spans="1:36" ht="16.5" x14ac:dyDescent="0.25">
      <c r="A193" s="157">
        <f t="shared" si="83"/>
        <v>1.2100000000000002</v>
      </c>
      <c r="B193" s="153">
        <f t="shared" si="93"/>
        <v>145</v>
      </c>
      <c r="C193" s="155" t="s">
        <v>474</v>
      </c>
      <c r="D193" s="156" t="s">
        <v>389</v>
      </c>
      <c r="E193" s="157">
        <f t="shared" si="81"/>
        <v>0</v>
      </c>
      <c r="F193" s="314" t="s">
        <v>331</v>
      </c>
      <c r="G193" s="157">
        <f t="shared" ref="G193:P194" si="108">+IF($F193=G$21,G$98/1000,0)</f>
        <v>0</v>
      </c>
      <c r="H193" s="157">
        <f t="shared" si="108"/>
        <v>0</v>
      </c>
      <c r="I193" s="157">
        <f t="shared" si="108"/>
        <v>0</v>
      </c>
      <c r="J193" s="157">
        <f t="shared" si="108"/>
        <v>0</v>
      </c>
      <c r="K193" s="157">
        <f t="shared" si="108"/>
        <v>0</v>
      </c>
      <c r="L193" s="157">
        <f t="shared" si="108"/>
        <v>0</v>
      </c>
      <c r="M193" s="157">
        <f t="shared" si="108"/>
        <v>0</v>
      </c>
      <c r="N193" s="157">
        <f t="shared" si="108"/>
        <v>0</v>
      </c>
      <c r="O193" s="157">
        <f t="shared" si="108"/>
        <v>0</v>
      </c>
      <c r="P193" s="157">
        <f t="shared" si="108"/>
        <v>0</v>
      </c>
      <c r="Q193" s="157">
        <f t="shared" ref="Q193:Z194" si="109">+IF($F193=Q$21,Q$98/1000,0)</f>
        <v>0</v>
      </c>
      <c r="R193" s="157">
        <f t="shared" si="109"/>
        <v>0</v>
      </c>
      <c r="S193" s="157">
        <f t="shared" si="109"/>
        <v>0</v>
      </c>
      <c r="T193" s="157">
        <f t="shared" si="109"/>
        <v>0</v>
      </c>
      <c r="U193" s="157">
        <f t="shared" si="109"/>
        <v>0</v>
      </c>
      <c r="V193" s="157">
        <f t="shared" si="109"/>
        <v>0</v>
      </c>
      <c r="W193" s="157">
        <f t="shared" si="109"/>
        <v>0</v>
      </c>
      <c r="X193" s="157">
        <f t="shared" si="109"/>
        <v>0</v>
      </c>
      <c r="Y193" s="157">
        <f t="shared" si="109"/>
        <v>0</v>
      </c>
      <c r="Z193" s="157">
        <f t="shared" si="109"/>
        <v>0</v>
      </c>
      <c r="AA193" s="157">
        <f t="shared" ref="AA193:AJ194" si="110">+IF($F193=AA$21,AA$98/1000,0)</f>
        <v>0</v>
      </c>
      <c r="AB193" s="157">
        <f t="shared" si="110"/>
        <v>0</v>
      </c>
      <c r="AC193" s="157">
        <f t="shared" si="110"/>
        <v>0</v>
      </c>
      <c r="AD193" s="157">
        <f t="shared" si="110"/>
        <v>0</v>
      </c>
      <c r="AE193" s="157">
        <f t="shared" si="110"/>
        <v>0</v>
      </c>
      <c r="AF193" s="157">
        <f t="shared" si="110"/>
        <v>0</v>
      </c>
      <c r="AG193" s="157">
        <f t="shared" si="110"/>
        <v>0</v>
      </c>
      <c r="AH193" s="157">
        <f t="shared" si="110"/>
        <v>0</v>
      </c>
      <c r="AI193" s="157">
        <f t="shared" si="110"/>
        <v>0</v>
      </c>
      <c r="AJ193" s="157">
        <f t="shared" si="110"/>
        <v>0</v>
      </c>
    </row>
    <row r="194" spans="1:36" ht="16.5" x14ac:dyDescent="0.25">
      <c r="A194" s="157">
        <f t="shared" si="83"/>
        <v>1.2200000000000002</v>
      </c>
      <c r="B194" s="153">
        <f t="shared" si="93"/>
        <v>146</v>
      </c>
      <c r="C194" s="155" t="s">
        <v>475</v>
      </c>
      <c r="D194" s="156" t="s">
        <v>389</v>
      </c>
      <c r="E194" s="157">
        <f t="shared" si="81"/>
        <v>2.3E-2</v>
      </c>
      <c r="F194" s="314" t="s">
        <v>101</v>
      </c>
      <c r="G194" s="157">
        <f t="shared" si="108"/>
        <v>0</v>
      </c>
      <c r="H194" s="157">
        <f t="shared" si="108"/>
        <v>2.3E-2</v>
      </c>
      <c r="I194" s="157">
        <f t="shared" si="108"/>
        <v>0</v>
      </c>
      <c r="J194" s="157">
        <f t="shared" si="108"/>
        <v>0</v>
      </c>
      <c r="K194" s="157">
        <f t="shared" si="108"/>
        <v>0</v>
      </c>
      <c r="L194" s="157">
        <f t="shared" si="108"/>
        <v>0</v>
      </c>
      <c r="M194" s="157">
        <f t="shared" si="108"/>
        <v>0</v>
      </c>
      <c r="N194" s="157">
        <f t="shared" si="108"/>
        <v>0</v>
      </c>
      <c r="O194" s="157">
        <f t="shared" si="108"/>
        <v>0</v>
      </c>
      <c r="P194" s="157">
        <f t="shared" si="108"/>
        <v>0</v>
      </c>
      <c r="Q194" s="157">
        <f t="shared" si="109"/>
        <v>0</v>
      </c>
      <c r="R194" s="157">
        <f t="shared" si="109"/>
        <v>0</v>
      </c>
      <c r="S194" s="157">
        <f t="shared" si="109"/>
        <v>0</v>
      </c>
      <c r="T194" s="157">
        <f t="shared" si="109"/>
        <v>0</v>
      </c>
      <c r="U194" s="157">
        <f t="shared" si="109"/>
        <v>0</v>
      </c>
      <c r="V194" s="157">
        <f t="shared" si="109"/>
        <v>0</v>
      </c>
      <c r="W194" s="157">
        <f t="shared" si="109"/>
        <v>0</v>
      </c>
      <c r="X194" s="157">
        <f t="shared" si="109"/>
        <v>0</v>
      </c>
      <c r="Y194" s="157">
        <f t="shared" si="109"/>
        <v>0</v>
      </c>
      <c r="Z194" s="157">
        <f t="shared" si="109"/>
        <v>0</v>
      </c>
      <c r="AA194" s="157">
        <f t="shared" si="110"/>
        <v>0</v>
      </c>
      <c r="AB194" s="157">
        <f t="shared" si="110"/>
        <v>0</v>
      </c>
      <c r="AC194" s="157">
        <f t="shared" si="110"/>
        <v>0</v>
      </c>
      <c r="AD194" s="157">
        <f t="shared" si="110"/>
        <v>0</v>
      </c>
      <c r="AE194" s="157">
        <f t="shared" si="110"/>
        <v>0</v>
      </c>
      <c r="AF194" s="157">
        <f t="shared" si="110"/>
        <v>0</v>
      </c>
      <c r="AG194" s="157">
        <f t="shared" si="110"/>
        <v>0</v>
      </c>
      <c r="AH194" s="157">
        <f t="shared" si="110"/>
        <v>0</v>
      </c>
      <c r="AI194" s="157">
        <f t="shared" si="110"/>
        <v>0</v>
      </c>
      <c r="AJ194" s="157">
        <f t="shared" si="110"/>
        <v>0</v>
      </c>
    </row>
    <row r="195" spans="1:36" ht="16.5" x14ac:dyDescent="0.25">
      <c r="A195" s="157">
        <f t="shared" si="83"/>
        <v>1.2300000000000002</v>
      </c>
      <c r="B195" s="153">
        <f t="shared" si="93"/>
        <v>147</v>
      </c>
      <c r="C195" s="155" t="s">
        <v>476</v>
      </c>
      <c r="D195" s="156" t="s">
        <v>477</v>
      </c>
      <c r="E195" s="157">
        <f t="shared" ref="E195:E196" si="111">+ROUNDUP(SUM(G195:AJ195),0)</f>
        <v>1</v>
      </c>
      <c r="F195" s="314" t="s">
        <v>331</v>
      </c>
      <c r="G195" s="157">
        <f t="shared" ref="G195:V196" si="112">+IF(G$2&lt;&gt;0,1/COUNTA(G$2:M$2),0)</f>
        <v>0.14285714285714285</v>
      </c>
      <c r="H195" s="157">
        <f t="shared" si="112"/>
        <v>0.14285714285714285</v>
      </c>
      <c r="I195" s="157">
        <f t="shared" si="112"/>
        <v>0</v>
      </c>
      <c r="J195" s="157">
        <f t="shared" si="112"/>
        <v>0</v>
      </c>
      <c r="K195" s="157">
        <f t="shared" si="112"/>
        <v>0</v>
      </c>
      <c r="L195" s="157">
        <f t="shared" si="112"/>
        <v>0</v>
      </c>
      <c r="M195" s="157">
        <f t="shared" si="112"/>
        <v>0</v>
      </c>
      <c r="N195" s="157">
        <f t="shared" si="112"/>
        <v>0</v>
      </c>
      <c r="O195" s="157">
        <f t="shared" si="112"/>
        <v>0</v>
      </c>
      <c r="P195" s="157">
        <f t="shared" si="112"/>
        <v>0</v>
      </c>
      <c r="Q195" s="157">
        <f t="shared" si="112"/>
        <v>0</v>
      </c>
      <c r="R195" s="157">
        <f t="shared" si="112"/>
        <v>0</v>
      </c>
      <c r="S195" s="157">
        <f t="shared" si="112"/>
        <v>0</v>
      </c>
      <c r="T195" s="157">
        <f t="shared" si="112"/>
        <v>0</v>
      </c>
      <c r="U195" s="157">
        <f t="shared" si="112"/>
        <v>0</v>
      </c>
      <c r="V195" s="157">
        <f t="shared" si="112"/>
        <v>0</v>
      </c>
      <c r="W195" s="157">
        <f t="shared" ref="W195:AJ196" si="113">+IF(W$2&lt;&gt;0,1/COUNTA(W$2:AC$2),0)</f>
        <v>0</v>
      </c>
      <c r="X195" s="157">
        <f t="shared" si="113"/>
        <v>0</v>
      </c>
      <c r="Y195" s="157">
        <f t="shared" si="113"/>
        <v>0</v>
      </c>
      <c r="Z195" s="157">
        <f t="shared" si="113"/>
        <v>0</v>
      </c>
      <c r="AA195" s="157">
        <f t="shared" si="113"/>
        <v>0</v>
      </c>
      <c r="AB195" s="157">
        <f t="shared" si="113"/>
        <v>0</v>
      </c>
      <c r="AC195" s="157">
        <f t="shared" si="113"/>
        <v>0</v>
      </c>
      <c r="AD195" s="157">
        <f t="shared" si="113"/>
        <v>0</v>
      </c>
      <c r="AE195" s="157">
        <f t="shared" si="113"/>
        <v>0</v>
      </c>
      <c r="AF195" s="157">
        <f t="shared" si="113"/>
        <v>0</v>
      </c>
      <c r="AG195" s="157">
        <f t="shared" si="113"/>
        <v>0</v>
      </c>
      <c r="AH195" s="157">
        <f t="shared" si="113"/>
        <v>0</v>
      </c>
      <c r="AI195" s="157">
        <f t="shared" si="113"/>
        <v>0</v>
      </c>
      <c r="AJ195" s="157">
        <f t="shared" si="113"/>
        <v>0</v>
      </c>
    </row>
    <row r="196" spans="1:36" ht="16.5" x14ac:dyDescent="0.25">
      <c r="A196" s="157">
        <f t="shared" si="83"/>
        <v>1.2400000000000002</v>
      </c>
      <c r="B196" s="153">
        <f t="shared" si="93"/>
        <v>148</v>
      </c>
      <c r="C196" s="155" t="s">
        <v>478</v>
      </c>
      <c r="D196" s="156" t="s">
        <v>477</v>
      </c>
      <c r="E196" s="157">
        <f t="shared" si="111"/>
        <v>1</v>
      </c>
      <c r="F196" s="314" t="s">
        <v>101</v>
      </c>
      <c r="G196" s="157">
        <f t="shared" si="112"/>
        <v>0.14285714285714285</v>
      </c>
      <c r="H196" s="157">
        <f t="shared" si="112"/>
        <v>0.14285714285714285</v>
      </c>
      <c r="I196" s="157">
        <f t="shared" si="112"/>
        <v>0</v>
      </c>
      <c r="J196" s="157">
        <f t="shared" si="112"/>
        <v>0</v>
      </c>
      <c r="K196" s="157">
        <f t="shared" si="112"/>
        <v>0</v>
      </c>
      <c r="L196" s="157">
        <f t="shared" si="112"/>
        <v>0</v>
      </c>
      <c r="M196" s="157">
        <f t="shared" si="112"/>
        <v>0</v>
      </c>
      <c r="N196" s="157">
        <f t="shared" si="112"/>
        <v>0</v>
      </c>
      <c r="O196" s="157">
        <f t="shared" si="112"/>
        <v>0</v>
      </c>
      <c r="P196" s="157">
        <f t="shared" si="112"/>
        <v>0</v>
      </c>
      <c r="Q196" s="157">
        <f t="shared" si="112"/>
        <v>0</v>
      </c>
      <c r="R196" s="157">
        <f t="shared" si="112"/>
        <v>0</v>
      </c>
      <c r="S196" s="157">
        <f t="shared" si="112"/>
        <v>0</v>
      </c>
      <c r="T196" s="157">
        <f t="shared" si="112"/>
        <v>0</v>
      </c>
      <c r="U196" s="157">
        <f t="shared" si="112"/>
        <v>0</v>
      </c>
      <c r="V196" s="157">
        <f t="shared" si="112"/>
        <v>0</v>
      </c>
      <c r="W196" s="157">
        <f t="shared" si="113"/>
        <v>0</v>
      </c>
      <c r="X196" s="157">
        <f t="shared" si="113"/>
        <v>0</v>
      </c>
      <c r="Y196" s="157">
        <f t="shared" si="113"/>
        <v>0</v>
      </c>
      <c r="Z196" s="157">
        <f t="shared" si="113"/>
        <v>0</v>
      </c>
      <c r="AA196" s="157">
        <f t="shared" si="113"/>
        <v>0</v>
      </c>
      <c r="AB196" s="157">
        <f t="shared" si="113"/>
        <v>0</v>
      </c>
      <c r="AC196" s="157">
        <f t="shared" si="113"/>
        <v>0</v>
      </c>
      <c r="AD196" s="157">
        <f t="shared" si="113"/>
        <v>0</v>
      </c>
      <c r="AE196" s="157">
        <f t="shared" si="113"/>
        <v>0</v>
      </c>
      <c r="AF196" s="157">
        <f t="shared" si="113"/>
        <v>0</v>
      </c>
      <c r="AG196" s="157">
        <f t="shared" si="113"/>
        <v>0</v>
      </c>
      <c r="AH196" s="157">
        <f t="shared" si="113"/>
        <v>0</v>
      </c>
      <c r="AI196" s="157">
        <f t="shared" si="113"/>
        <v>0</v>
      </c>
      <c r="AJ196" s="157">
        <f t="shared" si="113"/>
        <v>0</v>
      </c>
    </row>
    <row r="197" spans="1:36" ht="16.5" x14ac:dyDescent="0.25">
      <c r="A197" s="157">
        <f t="shared" si="83"/>
        <v>1.2500000000000002</v>
      </c>
      <c r="B197" s="153">
        <f t="shared" si="93"/>
        <v>149</v>
      </c>
      <c r="C197" s="155" t="s">
        <v>479</v>
      </c>
      <c r="D197" s="156" t="s">
        <v>364</v>
      </c>
      <c r="E197" s="157">
        <f t="shared" si="81"/>
        <v>0</v>
      </c>
      <c r="F197" s="314" t="s">
        <v>331</v>
      </c>
      <c r="G197" s="157">
        <f t="shared" ref="G197:P198" si="114">+IF($F197=G$21,G$152,0)</f>
        <v>0</v>
      </c>
      <c r="H197" s="157">
        <f t="shared" si="114"/>
        <v>0</v>
      </c>
      <c r="I197" s="157">
        <f t="shared" si="114"/>
        <v>0</v>
      </c>
      <c r="J197" s="157">
        <f t="shared" si="114"/>
        <v>0</v>
      </c>
      <c r="K197" s="157">
        <f t="shared" si="114"/>
        <v>0</v>
      </c>
      <c r="L197" s="157">
        <f t="shared" si="114"/>
        <v>0</v>
      </c>
      <c r="M197" s="157">
        <f t="shared" si="114"/>
        <v>0</v>
      </c>
      <c r="N197" s="157">
        <f t="shared" si="114"/>
        <v>0</v>
      </c>
      <c r="O197" s="157">
        <f t="shared" si="114"/>
        <v>0</v>
      </c>
      <c r="P197" s="157">
        <f t="shared" si="114"/>
        <v>0</v>
      </c>
      <c r="Q197" s="157">
        <f t="shared" ref="Q197:Z198" si="115">+IF($F197=Q$21,Q$152,0)</f>
        <v>0</v>
      </c>
      <c r="R197" s="157">
        <f t="shared" si="115"/>
        <v>0</v>
      </c>
      <c r="S197" s="157">
        <f t="shared" si="115"/>
        <v>0</v>
      </c>
      <c r="T197" s="157">
        <f t="shared" si="115"/>
        <v>0</v>
      </c>
      <c r="U197" s="157">
        <f t="shared" si="115"/>
        <v>0</v>
      </c>
      <c r="V197" s="157">
        <f t="shared" si="115"/>
        <v>0</v>
      </c>
      <c r="W197" s="157">
        <f t="shared" si="115"/>
        <v>0</v>
      </c>
      <c r="X197" s="157">
        <f t="shared" si="115"/>
        <v>0</v>
      </c>
      <c r="Y197" s="157">
        <f t="shared" si="115"/>
        <v>0</v>
      </c>
      <c r="Z197" s="157">
        <f t="shared" si="115"/>
        <v>0</v>
      </c>
      <c r="AA197" s="157">
        <f t="shared" ref="AA197:AJ198" si="116">+IF($F197=AA$21,AA$152,0)</f>
        <v>0</v>
      </c>
      <c r="AB197" s="157">
        <f t="shared" si="116"/>
        <v>0</v>
      </c>
      <c r="AC197" s="157">
        <f t="shared" si="116"/>
        <v>0</v>
      </c>
      <c r="AD197" s="157">
        <f t="shared" si="116"/>
        <v>0</v>
      </c>
      <c r="AE197" s="157">
        <f t="shared" si="116"/>
        <v>0</v>
      </c>
      <c r="AF197" s="157">
        <f t="shared" si="116"/>
        <v>0</v>
      </c>
      <c r="AG197" s="157">
        <f t="shared" si="116"/>
        <v>0</v>
      </c>
      <c r="AH197" s="157">
        <f t="shared" si="116"/>
        <v>0</v>
      </c>
      <c r="AI197" s="157">
        <f t="shared" si="116"/>
        <v>0</v>
      </c>
      <c r="AJ197" s="157">
        <f t="shared" si="116"/>
        <v>0</v>
      </c>
    </row>
    <row r="198" spans="1:36" ht="16.5" x14ac:dyDescent="0.25">
      <c r="A198" s="157">
        <f t="shared" si="83"/>
        <v>1.2600000000000002</v>
      </c>
      <c r="B198" s="153">
        <f t="shared" si="93"/>
        <v>150</v>
      </c>
      <c r="C198" s="155" t="s">
        <v>480</v>
      </c>
      <c r="D198" s="156" t="s">
        <v>364</v>
      </c>
      <c r="E198" s="157">
        <f t="shared" si="81"/>
        <v>1</v>
      </c>
      <c r="F198" s="314" t="s">
        <v>101</v>
      </c>
      <c r="G198" s="157">
        <f t="shared" si="114"/>
        <v>0</v>
      </c>
      <c r="H198" s="157">
        <f t="shared" si="114"/>
        <v>1</v>
      </c>
      <c r="I198" s="157">
        <f t="shared" si="114"/>
        <v>0</v>
      </c>
      <c r="J198" s="157">
        <f t="shared" si="114"/>
        <v>0</v>
      </c>
      <c r="K198" s="157">
        <f t="shared" si="114"/>
        <v>0</v>
      </c>
      <c r="L198" s="157">
        <f t="shared" si="114"/>
        <v>0</v>
      </c>
      <c r="M198" s="157">
        <f t="shared" si="114"/>
        <v>0</v>
      </c>
      <c r="N198" s="157">
        <f t="shared" si="114"/>
        <v>0</v>
      </c>
      <c r="O198" s="157">
        <f t="shared" si="114"/>
        <v>0</v>
      </c>
      <c r="P198" s="157">
        <f t="shared" si="114"/>
        <v>0</v>
      </c>
      <c r="Q198" s="157">
        <f t="shared" si="115"/>
        <v>0</v>
      </c>
      <c r="R198" s="157">
        <f t="shared" si="115"/>
        <v>0</v>
      </c>
      <c r="S198" s="157">
        <f t="shared" si="115"/>
        <v>0</v>
      </c>
      <c r="T198" s="157">
        <f t="shared" si="115"/>
        <v>0</v>
      </c>
      <c r="U198" s="157">
        <f t="shared" si="115"/>
        <v>0</v>
      </c>
      <c r="V198" s="157">
        <f t="shared" si="115"/>
        <v>0</v>
      </c>
      <c r="W198" s="157">
        <f t="shared" si="115"/>
        <v>0</v>
      </c>
      <c r="X198" s="157">
        <f t="shared" si="115"/>
        <v>0</v>
      </c>
      <c r="Y198" s="157">
        <f t="shared" si="115"/>
        <v>0</v>
      </c>
      <c r="Z198" s="157">
        <f t="shared" si="115"/>
        <v>0</v>
      </c>
      <c r="AA198" s="157">
        <f t="shared" si="116"/>
        <v>0</v>
      </c>
      <c r="AB198" s="157">
        <f t="shared" si="116"/>
        <v>0</v>
      </c>
      <c r="AC198" s="157">
        <f t="shared" si="116"/>
        <v>0</v>
      </c>
      <c r="AD198" s="157">
        <f t="shared" si="116"/>
        <v>0</v>
      </c>
      <c r="AE198" s="157">
        <f t="shared" si="116"/>
        <v>0</v>
      </c>
      <c r="AF198" s="157">
        <f t="shared" si="116"/>
        <v>0</v>
      </c>
      <c r="AG198" s="157">
        <f t="shared" si="116"/>
        <v>0</v>
      </c>
      <c r="AH198" s="157">
        <f t="shared" si="116"/>
        <v>0</v>
      </c>
      <c r="AI198" s="157">
        <f t="shared" si="116"/>
        <v>0</v>
      </c>
      <c r="AJ198" s="157">
        <f t="shared" si="116"/>
        <v>0</v>
      </c>
    </row>
    <row r="199" spans="1:36" ht="16.5" x14ac:dyDescent="0.25">
      <c r="A199" s="157">
        <f t="shared" si="83"/>
        <v>1.2700000000000002</v>
      </c>
      <c r="B199" s="153">
        <f t="shared" si="93"/>
        <v>151</v>
      </c>
      <c r="C199" s="155" t="s">
        <v>481</v>
      </c>
      <c r="D199" s="156" t="s">
        <v>364</v>
      </c>
      <c r="E199" s="157">
        <f t="shared" si="81"/>
        <v>0</v>
      </c>
      <c r="F199" s="314" t="s">
        <v>331</v>
      </c>
      <c r="G199" s="157">
        <f t="shared" ref="G199:AJ199" si="117">+IF($F199=G$21,G$153+G$155,0)</f>
        <v>0</v>
      </c>
      <c r="H199" s="157">
        <f t="shared" si="117"/>
        <v>0</v>
      </c>
      <c r="I199" s="157">
        <f t="shared" si="117"/>
        <v>0</v>
      </c>
      <c r="J199" s="157">
        <f t="shared" si="117"/>
        <v>0</v>
      </c>
      <c r="K199" s="157">
        <f t="shared" si="117"/>
        <v>0</v>
      </c>
      <c r="L199" s="157">
        <f t="shared" si="117"/>
        <v>0</v>
      </c>
      <c r="M199" s="157">
        <f t="shared" si="117"/>
        <v>0</v>
      </c>
      <c r="N199" s="157">
        <f t="shared" si="117"/>
        <v>0</v>
      </c>
      <c r="O199" s="157">
        <f t="shared" si="117"/>
        <v>0</v>
      </c>
      <c r="P199" s="157">
        <f t="shared" si="117"/>
        <v>0</v>
      </c>
      <c r="Q199" s="157">
        <f t="shared" si="117"/>
        <v>0</v>
      </c>
      <c r="R199" s="157">
        <f t="shared" si="117"/>
        <v>0</v>
      </c>
      <c r="S199" s="157">
        <f t="shared" si="117"/>
        <v>0</v>
      </c>
      <c r="T199" s="157">
        <f t="shared" si="117"/>
        <v>0</v>
      </c>
      <c r="U199" s="157">
        <f t="shared" si="117"/>
        <v>0</v>
      </c>
      <c r="V199" s="157">
        <f t="shared" si="117"/>
        <v>0</v>
      </c>
      <c r="W199" s="157">
        <f t="shared" si="117"/>
        <v>0</v>
      </c>
      <c r="X199" s="157">
        <f t="shared" si="117"/>
        <v>0</v>
      </c>
      <c r="Y199" s="157">
        <f t="shared" si="117"/>
        <v>0</v>
      </c>
      <c r="Z199" s="157">
        <f t="shared" si="117"/>
        <v>0</v>
      </c>
      <c r="AA199" s="157">
        <f t="shared" si="117"/>
        <v>0</v>
      </c>
      <c r="AB199" s="157">
        <f t="shared" si="117"/>
        <v>0</v>
      </c>
      <c r="AC199" s="157">
        <f t="shared" si="117"/>
        <v>0</v>
      </c>
      <c r="AD199" s="157">
        <f t="shared" si="117"/>
        <v>0</v>
      </c>
      <c r="AE199" s="157">
        <f t="shared" si="117"/>
        <v>0</v>
      </c>
      <c r="AF199" s="157">
        <f t="shared" si="117"/>
        <v>0</v>
      </c>
      <c r="AG199" s="157">
        <f t="shared" si="117"/>
        <v>0</v>
      </c>
      <c r="AH199" s="157">
        <f t="shared" si="117"/>
        <v>0</v>
      </c>
      <c r="AI199" s="157">
        <f t="shared" si="117"/>
        <v>0</v>
      </c>
      <c r="AJ199" s="157">
        <f t="shared" si="117"/>
        <v>0</v>
      </c>
    </row>
    <row r="200" spans="1:36" ht="16.5" x14ac:dyDescent="0.25">
      <c r="A200" s="157">
        <f t="shared" si="83"/>
        <v>1.2800000000000002</v>
      </c>
      <c r="B200" s="153">
        <f t="shared" si="93"/>
        <v>152</v>
      </c>
      <c r="C200" s="155" t="s">
        <v>482</v>
      </c>
      <c r="D200" s="156" t="s">
        <v>364</v>
      </c>
      <c r="E200" s="157">
        <f t="shared" si="81"/>
        <v>0</v>
      </c>
      <c r="F200" s="314" t="s">
        <v>331</v>
      </c>
      <c r="G200" s="157">
        <f t="shared" ref="G200:AJ200" si="118">+IF($F200=G$21,G$154,0)</f>
        <v>0</v>
      </c>
      <c r="H200" s="157">
        <f t="shared" si="118"/>
        <v>0</v>
      </c>
      <c r="I200" s="157">
        <f t="shared" si="118"/>
        <v>0</v>
      </c>
      <c r="J200" s="157">
        <f t="shared" si="118"/>
        <v>0</v>
      </c>
      <c r="K200" s="157">
        <f t="shared" si="118"/>
        <v>0</v>
      </c>
      <c r="L200" s="157">
        <f t="shared" si="118"/>
        <v>0</v>
      </c>
      <c r="M200" s="157">
        <f t="shared" si="118"/>
        <v>0</v>
      </c>
      <c r="N200" s="157">
        <f t="shared" si="118"/>
        <v>0</v>
      </c>
      <c r="O200" s="157">
        <f t="shared" si="118"/>
        <v>0</v>
      </c>
      <c r="P200" s="157">
        <f t="shared" si="118"/>
        <v>0</v>
      </c>
      <c r="Q200" s="157">
        <f t="shared" si="118"/>
        <v>0</v>
      </c>
      <c r="R200" s="157">
        <f t="shared" si="118"/>
        <v>0</v>
      </c>
      <c r="S200" s="157">
        <f t="shared" si="118"/>
        <v>0</v>
      </c>
      <c r="T200" s="157">
        <f t="shared" si="118"/>
        <v>0</v>
      </c>
      <c r="U200" s="157">
        <f t="shared" si="118"/>
        <v>0</v>
      </c>
      <c r="V200" s="157">
        <f t="shared" si="118"/>
        <v>0</v>
      </c>
      <c r="W200" s="157">
        <f t="shared" si="118"/>
        <v>0</v>
      </c>
      <c r="X200" s="157">
        <f t="shared" si="118"/>
        <v>0</v>
      </c>
      <c r="Y200" s="157">
        <f t="shared" si="118"/>
        <v>0</v>
      </c>
      <c r="Z200" s="157">
        <f t="shared" si="118"/>
        <v>0</v>
      </c>
      <c r="AA200" s="157">
        <f t="shared" si="118"/>
        <v>0</v>
      </c>
      <c r="AB200" s="157">
        <f t="shared" si="118"/>
        <v>0</v>
      </c>
      <c r="AC200" s="157">
        <f t="shared" si="118"/>
        <v>0</v>
      </c>
      <c r="AD200" s="157">
        <f t="shared" si="118"/>
        <v>0</v>
      </c>
      <c r="AE200" s="157">
        <f t="shared" si="118"/>
        <v>0</v>
      </c>
      <c r="AF200" s="157">
        <f t="shared" si="118"/>
        <v>0</v>
      </c>
      <c r="AG200" s="157">
        <f t="shared" si="118"/>
        <v>0</v>
      </c>
      <c r="AH200" s="157">
        <f t="shared" si="118"/>
        <v>0</v>
      </c>
      <c r="AI200" s="157">
        <f t="shared" si="118"/>
        <v>0</v>
      </c>
      <c r="AJ200" s="157">
        <f t="shared" si="118"/>
        <v>0</v>
      </c>
    </row>
    <row r="201" spans="1:36" ht="16.5" x14ac:dyDescent="0.25">
      <c r="A201" s="157">
        <f t="shared" si="83"/>
        <v>1.2900000000000003</v>
      </c>
      <c r="B201" s="153">
        <f t="shared" si="93"/>
        <v>153</v>
      </c>
      <c r="C201" s="155" t="s">
        <v>483</v>
      </c>
      <c r="D201" s="156" t="s">
        <v>364</v>
      </c>
      <c r="E201" s="157">
        <f t="shared" si="81"/>
        <v>0</v>
      </c>
      <c r="F201" s="314" t="s">
        <v>331</v>
      </c>
      <c r="G201" s="157">
        <f>+IF($F201=G$21,G$72+G$71,0)</f>
        <v>0</v>
      </c>
      <c r="H201" s="157">
        <f t="shared" ref="H201:AJ201" si="119">+IF($F201=H$21,H$72+H$71,0)</f>
        <v>0</v>
      </c>
      <c r="I201" s="157">
        <f t="shared" si="119"/>
        <v>0</v>
      </c>
      <c r="J201" s="157">
        <f t="shared" si="119"/>
        <v>0</v>
      </c>
      <c r="K201" s="157">
        <f t="shared" si="119"/>
        <v>0</v>
      </c>
      <c r="L201" s="157">
        <f t="shared" si="119"/>
        <v>0</v>
      </c>
      <c r="M201" s="157">
        <f t="shared" si="119"/>
        <v>0</v>
      </c>
      <c r="N201" s="157">
        <f t="shared" si="119"/>
        <v>0</v>
      </c>
      <c r="O201" s="157">
        <f t="shared" si="119"/>
        <v>0</v>
      </c>
      <c r="P201" s="157">
        <f t="shared" si="119"/>
        <v>0</v>
      </c>
      <c r="Q201" s="157">
        <f t="shared" si="119"/>
        <v>0</v>
      </c>
      <c r="R201" s="157">
        <f t="shared" si="119"/>
        <v>0</v>
      </c>
      <c r="S201" s="157">
        <f t="shared" si="119"/>
        <v>0</v>
      </c>
      <c r="T201" s="157">
        <f t="shared" si="119"/>
        <v>0</v>
      </c>
      <c r="U201" s="157">
        <f t="shared" si="119"/>
        <v>0</v>
      </c>
      <c r="V201" s="157">
        <f t="shared" si="119"/>
        <v>0</v>
      </c>
      <c r="W201" s="157">
        <f t="shared" si="119"/>
        <v>0</v>
      </c>
      <c r="X201" s="157">
        <f t="shared" si="119"/>
        <v>0</v>
      </c>
      <c r="Y201" s="157">
        <f t="shared" si="119"/>
        <v>0</v>
      </c>
      <c r="Z201" s="157">
        <f t="shared" si="119"/>
        <v>0</v>
      </c>
      <c r="AA201" s="157">
        <f t="shared" si="119"/>
        <v>0</v>
      </c>
      <c r="AB201" s="157">
        <f t="shared" si="119"/>
        <v>0</v>
      </c>
      <c r="AC201" s="157">
        <f t="shared" si="119"/>
        <v>0</v>
      </c>
      <c r="AD201" s="157">
        <f t="shared" si="119"/>
        <v>0</v>
      </c>
      <c r="AE201" s="157">
        <f t="shared" si="119"/>
        <v>0</v>
      </c>
      <c r="AF201" s="157">
        <f t="shared" si="119"/>
        <v>0</v>
      </c>
      <c r="AG201" s="157">
        <f t="shared" si="119"/>
        <v>0</v>
      </c>
      <c r="AH201" s="157">
        <f t="shared" si="119"/>
        <v>0</v>
      </c>
      <c r="AI201" s="157">
        <f t="shared" si="119"/>
        <v>0</v>
      </c>
      <c r="AJ201" s="157">
        <f t="shared" si="119"/>
        <v>0</v>
      </c>
    </row>
    <row r="202" spans="1:36" ht="16.5" x14ac:dyDescent="0.25">
      <c r="A202" s="157">
        <f t="shared" si="83"/>
        <v>1.3000000000000003</v>
      </c>
      <c r="B202" s="153">
        <f t="shared" si="93"/>
        <v>154</v>
      </c>
      <c r="C202" s="155" t="s">
        <v>484</v>
      </c>
      <c r="D202" s="156" t="s">
        <v>364</v>
      </c>
      <c r="E202" s="157">
        <f t="shared" si="81"/>
        <v>0</v>
      </c>
      <c r="F202" s="314" t="s">
        <v>331</v>
      </c>
      <c r="G202" s="157">
        <f>+IF($F202=G$21,G$73,0)</f>
        <v>0</v>
      </c>
      <c r="H202" s="157">
        <f t="shared" ref="H202:AJ202" si="120">+IF($F202=H$21,H$73,0)</f>
        <v>0</v>
      </c>
      <c r="I202" s="157">
        <f t="shared" si="120"/>
        <v>0</v>
      </c>
      <c r="J202" s="157">
        <f t="shared" si="120"/>
        <v>0</v>
      </c>
      <c r="K202" s="157">
        <f t="shared" si="120"/>
        <v>0</v>
      </c>
      <c r="L202" s="157">
        <f t="shared" si="120"/>
        <v>0</v>
      </c>
      <c r="M202" s="157">
        <f t="shared" si="120"/>
        <v>0</v>
      </c>
      <c r="N202" s="157">
        <f t="shared" si="120"/>
        <v>0</v>
      </c>
      <c r="O202" s="157">
        <f t="shared" si="120"/>
        <v>0</v>
      </c>
      <c r="P202" s="157">
        <f t="shared" si="120"/>
        <v>0</v>
      </c>
      <c r="Q202" s="157">
        <f t="shared" si="120"/>
        <v>0</v>
      </c>
      <c r="R202" s="157">
        <f t="shared" si="120"/>
        <v>0</v>
      </c>
      <c r="S202" s="157">
        <f t="shared" si="120"/>
        <v>0</v>
      </c>
      <c r="T202" s="157">
        <f t="shared" si="120"/>
        <v>0</v>
      </c>
      <c r="U202" s="157">
        <f t="shared" si="120"/>
        <v>0</v>
      </c>
      <c r="V202" s="157">
        <f t="shared" si="120"/>
        <v>0</v>
      </c>
      <c r="W202" s="157">
        <f t="shared" si="120"/>
        <v>0</v>
      </c>
      <c r="X202" s="157">
        <f t="shared" si="120"/>
        <v>0</v>
      </c>
      <c r="Y202" s="157">
        <f t="shared" si="120"/>
        <v>0</v>
      </c>
      <c r="Z202" s="157">
        <f t="shared" si="120"/>
        <v>0</v>
      </c>
      <c r="AA202" s="157">
        <f t="shared" si="120"/>
        <v>0</v>
      </c>
      <c r="AB202" s="157">
        <f t="shared" si="120"/>
        <v>0</v>
      </c>
      <c r="AC202" s="157">
        <f t="shared" si="120"/>
        <v>0</v>
      </c>
      <c r="AD202" s="157">
        <f t="shared" si="120"/>
        <v>0</v>
      </c>
      <c r="AE202" s="157">
        <f t="shared" si="120"/>
        <v>0</v>
      </c>
      <c r="AF202" s="157">
        <f t="shared" si="120"/>
        <v>0</v>
      </c>
      <c r="AG202" s="157">
        <f t="shared" si="120"/>
        <v>0</v>
      </c>
      <c r="AH202" s="157">
        <f t="shared" si="120"/>
        <v>0</v>
      </c>
      <c r="AI202" s="157">
        <f t="shared" si="120"/>
        <v>0</v>
      </c>
      <c r="AJ202" s="157">
        <f t="shared" si="120"/>
        <v>0</v>
      </c>
    </row>
    <row r="203" spans="1:36" s="188" customFormat="1" ht="16.5" x14ac:dyDescent="0.25">
      <c r="A203" s="160">
        <f t="shared" si="83"/>
        <v>1.3100000000000003</v>
      </c>
      <c r="B203" s="161">
        <f t="shared" si="93"/>
        <v>155</v>
      </c>
      <c r="C203" s="162" t="s">
        <v>551</v>
      </c>
      <c r="D203" s="164" t="s">
        <v>364</v>
      </c>
      <c r="E203" s="160">
        <f t="shared" si="81"/>
        <v>0</v>
      </c>
      <c r="F203" s="314" t="s">
        <v>101</v>
      </c>
      <c r="G203" s="160">
        <f>+IF($F203=G$21,G$67,0)</f>
        <v>0</v>
      </c>
      <c r="H203" s="160">
        <f t="shared" ref="H203:AJ203" si="121">+IF($F203=H$21,H$67,0)</f>
        <v>0</v>
      </c>
      <c r="I203" s="160">
        <f t="shared" si="121"/>
        <v>0</v>
      </c>
      <c r="J203" s="160">
        <f t="shared" si="121"/>
        <v>0</v>
      </c>
      <c r="K203" s="160">
        <f t="shared" si="121"/>
        <v>0</v>
      </c>
      <c r="L203" s="160">
        <f t="shared" si="121"/>
        <v>0</v>
      </c>
      <c r="M203" s="160">
        <f t="shared" si="121"/>
        <v>0</v>
      </c>
      <c r="N203" s="160">
        <f t="shared" si="121"/>
        <v>0</v>
      </c>
      <c r="O203" s="160">
        <f t="shared" si="121"/>
        <v>0</v>
      </c>
      <c r="P203" s="160">
        <f t="shared" si="121"/>
        <v>0</v>
      </c>
      <c r="Q203" s="160">
        <f t="shared" si="121"/>
        <v>0</v>
      </c>
      <c r="R203" s="160">
        <f t="shared" si="121"/>
        <v>0</v>
      </c>
      <c r="S203" s="160">
        <f t="shared" si="121"/>
        <v>0</v>
      </c>
      <c r="T203" s="160">
        <f t="shared" si="121"/>
        <v>0</v>
      </c>
      <c r="U203" s="160">
        <f t="shared" si="121"/>
        <v>0</v>
      </c>
      <c r="V203" s="160">
        <f t="shared" si="121"/>
        <v>0</v>
      </c>
      <c r="W203" s="160">
        <f t="shared" si="121"/>
        <v>0</v>
      </c>
      <c r="X203" s="160">
        <f t="shared" si="121"/>
        <v>0</v>
      </c>
      <c r="Y203" s="160">
        <f t="shared" si="121"/>
        <v>0</v>
      </c>
      <c r="Z203" s="160">
        <f t="shared" si="121"/>
        <v>0</v>
      </c>
      <c r="AA203" s="160">
        <f t="shared" si="121"/>
        <v>0</v>
      </c>
      <c r="AB203" s="160">
        <f t="shared" si="121"/>
        <v>0</v>
      </c>
      <c r="AC203" s="160">
        <f t="shared" si="121"/>
        <v>0</v>
      </c>
      <c r="AD203" s="160">
        <f t="shared" si="121"/>
        <v>0</v>
      </c>
      <c r="AE203" s="160">
        <f t="shared" si="121"/>
        <v>0</v>
      </c>
      <c r="AF203" s="160">
        <f t="shared" si="121"/>
        <v>0</v>
      </c>
      <c r="AG203" s="160">
        <f t="shared" si="121"/>
        <v>0</v>
      </c>
      <c r="AH203" s="160">
        <f t="shared" si="121"/>
        <v>0</v>
      </c>
      <c r="AI203" s="160">
        <f t="shared" si="121"/>
        <v>0</v>
      </c>
      <c r="AJ203" s="160">
        <f t="shared" si="121"/>
        <v>0</v>
      </c>
    </row>
    <row r="204" spans="1:36" s="188" customFormat="1" ht="16.5" x14ac:dyDescent="0.25">
      <c r="A204" s="160">
        <f t="shared" si="83"/>
        <v>1.3200000000000003</v>
      </c>
      <c r="B204" s="161">
        <f t="shared" si="93"/>
        <v>156</v>
      </c>
      <c r="C204" s="162" t="s">
        <v>552</v>
      </c>
      <c r="D204" s="164" t="s">
        <v>364</v>
      </c>
      <c r="E204" s="160">
        <f t="shared" si="81"/>
        <v>1</v>
      </c>
      <c r="F204" s="314" t="s">
        <v>101</v>
      </c>
      <c r="G204" s="160">
        <f>+IF($F204=G$21,G$68,0)</f>
        <v>0</v>
      </c>
      <c r="H204" s="160">
        <f t="shared" ref="H204:AJ204" si="122">+IF($F204=H$21,H$68,0)</f>
        <v>1</v>
      </c>
      <c r="I204" s="160">
        <f t="shared" si="122"/>
        <v>0</v>
      </c>
      <c r="J204" s="160">
        <f t="shared" si="122"/>
        <v>0</v>
      </c>
      <c r="K204" s="160">
        <f t="shared" si="122"/>
        <v>0</v>
      </c>
      <c r="L204" s="160">
        <f t="shared" si="122"/>
        <v>0</v>
      </c>
      <c r="M204" s="160">
        <f t="shared" si="122"/>
        <v>0</v>
      </c>
      <c r="N204" s="160">
        <f t="shared" si="122"/>
        <v>0</v>
      </c>
      <c r="O204" s="160">
        <f t="shared" si="122"/>
        <v>0</v>
      </c>
      <c r="P204" s="160">
        <f t="shared" si="122"/>
        <v>0</v>
      </c>
      <c r="Q204" s="160">
        <f t="shared" si="122"/>
        <v>0</v>
      </c>
      <c r="R204" s="160">
        <f t="shared" si="122"/>
        <v>0</v>
      </c>
      <c r="S204" s="160">
        <f t="shared" si="122"/>
        <v>0</v>
      </c>
      <c r="T204" s="160">
        <f t="shared" si="122"/>
        <v>0</v>
      </c>
      <c r="U204" s="160">
        <f t="shared" si="122"/>
        <v>0</v>
      </c>
      <c r="V204" s="160">
        <f t="shared" si="122"/>
        <v>0</v>
      </c>
      <c r="W204" s="160">
        <f t="shared" si="122"/>
        <v>0</v>
      </c>
      <c r="X204" s="160">
        <f t="shared" si="122"/>
        <v>0</v>
      </c>
      <c r="Y204" s="160">
        <f t="shared" si="122"/>
        <v>0</v>
      </c>
      <c r="Z204" s="160">
        <f t="shared" si="122"/>
        <v>0</v>
      </c>
      <c r="AA204" s="160">
        <f t="shared" si="122"/>
        <v>0</v>
      </c>
      <c r="AB204" s="160">
        <f t="shared" si="122"/>
        <v>0</v>
      </c>
      <c r="AC204" s="160">
        <f t="shared" si="122"/>
        <v>0</v>
      </c>
      <c r="AD204" s="160">
        <f t="shared" si="122"/>
        <v>0</v>
      </c>
      <c r="AE204" s="160">
        <f t="shared" si="122"/>
        <v>0</v>
      </c>
      <c r="AF204" s="160">
        <f t="shared" si="122"/>
        <v>0</v>
      </c>
      <c r="AG204" s="160">
        <f t="shared" si="122"/>
        <v>0</v>
      </c>
      <c r="AH204" s="160">
        <f t="shared" si="122"/>
        <v>0</v>
      </c>
      <c r="AI204" s="160">
        <f t="shared" si="122"/>
        <v>0</v>
      </c>
      <c r="AJ204" s="160">
        <f t="shared" si="122"/>
        <v>0</v>
      </c>
    </row>
    <row r="205" spans="1:36" s="188" customFormat="1" ht="16.5" x14ac:dyDescent="0.25">
      <c r="A205" s="160">
        <f t="shared" si="83"/>
        <v>1.3300000000000003</v>
      </c>
      <c r="B205" s="161">
        <f t="shared" si="93"/>
        <v>157</v>
      </c>
      <c r="C205" s="163" t="s">
        <v>634</v>
      </c>
      <c r="D205" s="164" t="s">
        <v>364</v>
      </c>
      <c r="E205" s="160">
        <f t="shared" si="81"/>
        <v>0</v>
      </c>
      <c r="F205" s="314" t="s">
        <v>331</v>
      </c>
      <c r="G205" s="160">
        <f>+IF($F205=G$21,G$54,0)</f>
        <v>0</v>
      </c>
      <c r="H205" s="160">
        <f t="shared" ref="H205:AJ205" si="123">+IF($F205=H$21,H$54,0)</f>
        <v>0</v>
      </c>
      <c r="I205" s="160">
        <f t="shared" si="123"/>
        <v>0</v>
      </c>
      <c r="J205" s="160">
        <f t="shared" si="123"/>
        <v>0</v>
      </c>
      <c r="K205" s="160">
        <f t="shared" si="123"/>
        <v>0</v>
      </c>
      <c r="L205" s="160">
        <f t="shared" si="123"/>
        <v>0</v>
      </c>
      <c r="M205" s="160">
        <f t="shared" si="123"/>
        <v>0</v>
      </c>
      <c r="N205" s="160">
        <f t="shared" si="123"/>
        <v>0</v>
      </c>
      <c r="O205" s="160">
        <f t="shared" si="123"/>
        <v>0</v>
      </c>
      <c r="P205" s="160">
        <f t="shared" si="123"/>
        <v>0</v>
      </c>
      <c r="Q205" s="160">
        <f t="shared" si="123"/>
        <v>0</v>
      </c>
      <c r="R205" s="160">
        <f t="shared" si="123"/>
        <v>0</v>
      </c>
      <c r="S205" s="160">
        <f t="shared" si="123"/>
        <v>0</v>
      </c>
      <c r="T205" s="160">
        <f t="shared" si="123"/>
        <v>0</v>
      </c>
      <c r="U205" s="160">
        <f t="shared" si="123"/>
        <v>0</v>
      </c>
      <c r="V205" s="160">
        <f t="shared" si="123"/>
        <v>0</v>
      </c>
      <c r="W205" s="160">
        <f t="shared" si="123"/>
        <v>0</v>
      </c>
      <c r="X205" s="160">
        <f t="shared" si="123"/>
        <v>0</v>
      </c>
      <c r="Y205" s="160">
        <f t="shared" si="123"/>
        <v>0</v>
      </c>
      <c r="Z205" s="160">
        <f t="shared" si="123"/>
        <v>0</v>
      </c>
      <c r="AA205" s="160">
        <f t="shared" si="123"/>
        <v>0</v>
      </c>
      <c r="AB205" s="160">
        <f t="shared" si="123"/>
        <v>0</v>
      </c>
      <c r="AC205" s="160">
        <f t="shared" si="123"/>
        <v>0</v>
      </c>
      <c r="AD205" s="160">
        <f t="shared" si="123"/>
        <v>0</v>
      </c>
      <c r="AE205" s="160">
        <f t="shared" si="123"/>
        <v>0</v>
      </c>
      <c r="AF205" s="160">
        <f t="shared" si="123"/>
        <v>0</v>
      </c>
      <c r="AG205" s="160">
        <f t="shared" si="123"/>
        <v>0</v>
      </c>
      <c r="AH205" s="160">
        <f t="shared" si="123"/>
        <v>0</v>
      </c>
      <c r="AI205" s="160">
        <f t="shared" si="123"/>
        <v>0</v>
      </c>
      <c r="AJ205" s="160">
        <f t="shared" si="123"/>
        <v>0</v>
      </c>
    </row>
    <row r="206" spans="1:36" s="188" customFormat="1" ht="16.5" x14ac:dyDescent="0.25">
      <c r="A206" s="160">
        <f t="shared" si="83"/>
        <v>1.3400000000000003</v>
      </c>
      <c r="B206" s="161">
        <f t="shared" si="93"/>
        <v>158</v>
      </c>
      <c r="C206" s="163" t="s">
        <v>635</v>
      </c>
      <c r="D206" s="164" t="s">
        <v>364</v>
      </c>
      <c r="E206" s="160">
        <f t="shared" si="81"/>
        <v>0</v>
      </c>
      <c r="F206" s="314" t="s">
        <v>331</v>
      </c>
      <c r="G206" s="160">
        <f>+IF($F206=G$21,G$55,0)</f>
        <v>0</v>
      </c>
      <c r="H206" s="160">
        <f t="shared" ref="H206:AJ206" si="124">+IF($F206=H$21,H$55,0)</f>
        <v>0</v>
      </c>
      <c r="I206" s="160">
        <f t="shared" si="124"/>
        <v>0</v>
      </c>
      <c r="J206" s="160">
        <f t="shared" si="124"/>
        <v>0</v>
      </c>
      <c r="K206" s="160">
        <f t="shared" si="124"/>
        <v>0</v>
      </c>
      <c r="L206" s="160">
        <f t="shared" si="124"/>
        <v>0</v>
      </c>
      <c r="M206" s="160">
        <f t="shared" si="124"/>
        <v>0</v>
      </c>
      <c r="N206" s="160">
        <f t="shared" si="124"/>
        <v>0</v>
      </c>
      <c r="O206" s="160">
        <f t="shared" si="124"/>
        <v>0</v>
      </c>
      <c r="P206" s="160">
        <f t="shared" si="124"/>
        <v>0</v>
      </c>
      <c r="Q206" s="160">
        <f t="shared" si="124"/>
        <v>0</v>
      </c>
      <c r="R206" s="160">
        <f t="shared" si="124"/>
        <v>0</v>
      </c>
      <c r="S206" s="160">
        <f t="shared" si="124"/>
        <v>0</v>
      </c>
      <c r="T206" s="160">
        <f t="shared" si="124"/>
        <v>0</v>
      </c>
      <c r="U206" s="160">
        <f t="shared" si="124"/>
        <v>0</v>
      </c>
      <c r="V206" s="160">
        <f t="shared" si="124"/>
        <v>0</v>
      </c>
      <c r="W206" s="160">
        <f t="shared" si="124"/>
        <v>0</v>
      </c>
      <c r="X206" s="160">
        <f t="shared" si="124"/>
        <v>0</v>
      </c>
      <c r="Y206" s="160">
        <f t="shared" si="124"/>
        <v>0</v>
      </c>
      <c r="Z206" s="160">
        <f t="shared" si="124"/>
        <v>0</v>
      </c>
      <c r="AA206" s="160">
        <f t="shared" si="124"/>
        <v>0</v>
      </c>
      <c r="AB206" s="160">
        <f t="shared" si="124"/>
        <v>0</v>
      </c>
      <c r="AC206" s="160">
        <f t="shared" si="124"/>
        <v>0</v>
      </c>
      <c r="AD206" s="160">
        <f t="shared" si="124"/>
        <v>0</v>
      </c>
      <c r="AE206" s="160">
        <f t="shared" si="124"/>
        <v>0</v>
      </c>
      <c r="AF206" s="160">
        <f t="shared" si="124"/>
        <v>0</v>
      </c>
      <c r="AG206" s="160">
        <f t="shared" si="124"/>
        <v>0</v>
      </c>
      <c r="AH206" s="160">
        <f t="shared" si="124"/>
        <v>0</v>
      </c>
      <c r="AI206" s="160">
        <f t="shared" si="124"/>
        <v>0</v>
      </c>
      <c r="AJ206" s="160">
        <f t="shared" si="124"/>
        <v>0</v>
      </c>
    </row>
    <row r="207" spans="1:36" s="188" customFormat="1" ht="16.5" x14ac:dyDescent="0.25">
      <c r="A207" s="160">
        <f t="shared" si="83"/>
        <v>1.3500000000000003</v>
      </c>
      <c r="B207" s="161">
        <f t="shared" si="93"/>
        <v>159</v>
      </c>
      <c r="C207" s="163" t="s">
        <v>636</v>
      </c>
      <c r="D207" s="164" t="s">
        <v>364</v>
      </c>
      <c r="E207" s="160">
        <f t="shared" si="81"/>
        <v>0</v>
      </c>
      <c r="F207" s="314" t="s">
        <v>101</v>
      </c>
      <c r="G207" s="160">
        <f>+IF($F207=G$21,G$84,0)</f>
        <v>0</v>
      </c>
      <c r="H207" s="160">
        <f t="shared" ref="H207:AJ207" si="125">+IF($F207=H$21,H$84,0)</f>
        <v>0</v>
      </c>
      <c r="I207" s="160">
        <f t="shared" si="125"/>
        <v>0</v>
      </c>
      <c r="J207" s="160">
        <f t="shared" si="125"/>
        <v>0</v>
      </c>
      <c r="K207" s="160">
        <f t="shared" si="125"/>
        <v>0</v>
      </c>
      <c r="L207" s="160">
        <f t="shared" si="125"/>
        <v>0</v>
      </c>
      <c r="M207" s="160">
        <f t="shared" si="125"/>
        <v>0</v>
      </c>
      <c r="N207" s="160">
        <f t="shared" si="125"/>
        <v>0</v>
      </c>
      <c r="O207" s="160">
        <f t="shared" si="125"/>
        <v>0</v>
      </c>
      <c r="P207" s="160">
        <f t="shared" si="125"/>
        <v>0</v>
      </c>
      <c r="Q207" s="160">
        <f t="shared" si="125"/>
        <v>0</v>
      </c>
      <c r="R207" s="160">
        <f t="shared" si="125"/>
        <v>0</v>
      </c>
      <c r="S207" s="160">
        <f t="shared" si="125"/>
        <v>0</v>
      </c>
      <c r="T207" s="160">
        <f t="shared" si="125"/>
        <v>0</v>
      </c>
      <c r="U207" s="160">
        <f t="shared" si="125"/>
        <v>0</v>
      </c>
      <c r="V207" s="160">
        <f t="shared" si="125"/>
        <v>0</v>
      </c>
      <c r="W207" s="160">
        <f t="shared" si="125"/>
        <v>0</v>
      </c>
      <c r="X207" s="160">
        <f t="shared" si="125"/>
        <v>0</v>
      </c>
      <c r="Y207" s="160">
        <f t="shared" si="125"/>
        <v>0</v>
      </c>
      <c r="Z207" s="160">
        <f t="shared" si="125"/>
        <v>0</v>
      </c>
      <c r="AA207" s="160">
        <f t="shared" si="125"/>
        <v>0</v>
      </c>
      <c r="AB207" s="160">
        <f t="shared" si="125"/>
        <v>0</v>
      </c>
      <c r="AC207" s="160">
        <f t="shared" si="125"/>
        <v>0</v>
      </c>
      <c r="AD207" s="160">
        <f t="shared" si="125"/>
        <v>0</v>
      </c>
      <c r="AE207" s="160">
        <f t="shared" si="125"/>
        <v>0</v>
      </c>
      <c r="AF207" s="160">
        <f t="shared" si="125"/>
        <v>0</v>
      </c>
      <c r="AG207" s="160">
        <f t="shared" si="125"/>
        <v>0</v>
      </c>
      <c r="AH207" s="160">
        <f t="shared" si="125"/>
        <v>0</v>
      </c>
      <c r="AI207" s="160">
        <f t="shared" si="125"/>
        <v>0</v>
      </c>
      <c r="AJ207" s="160">
        <f t="shared" si="125"/>
        <v>0</v>
      </c>
    </row>
    <row r="208" spans="1:36" s="188" customFormat="1" ht="16.5" x14ac:dyDescent="0.25">
      <c r="A208" s="160">
        <f t="shared" si="83"/>
        <v>1.3600000000000003</v>
      </c>
      <c r="B208" s="161">
        <f t="shared" si="93"/>
        <v>160</v>
      </c>
      <c r="C208" s="163" t="s">
        <v>655</v>
      </c>
      <c r="D208" s="164" t="s">
        <v>364</v>
      </c>
      <c r="E208" s="160">
        <f t="shared" si="81"/>
        <v>0</v>
      </c>
      <c r="F208" s="314" t="s">
        <v>331</v>
      </c>
      <c r="G208" s="160">
        <f t="shared" ref="G208:AJ208" si="126">+IF($F208=G$21,G$157,0)</f>
        <v>0</v>
      </c>
      <c r="H208" s="160">
        <f t="shared" si="126"/>
        <v>0</v>
      </c>
      <c r="I208" s="160">
        <f t="shared" si="126"/>
        <v>0</v>
      </c>
      <c r="J208" s="160">
        <f t="shared" si="126"/>
        <v>0</v>
      </c>
      <c r="K208" s="160">
        <f t="shared" si="126"/>
        <v>0</v>
      </c>
      <c r="L208" s="160">
        <f t="shared" si="126"/>
        <v>0</v>
      </c>
      <c r="M208" s="160">
        <f t="shared" si="126"/>
        <v>0</v>
      </c>
      <c r="N208" s="160">
        <f t="shared" si="126"/>
        <v>0</v>
      </c>
      <c r="O208" s="160">
        <f t="shared" si="126"/>
        <v>0</v>
      </c>
      <c r="P208" s="160">
        <f t="shared" si="126"/>
        <v>0</v>
      </c>
      <c r="Q208" s="160">
        <f t="shared" si="126"/>
        <v>0</v>
      </c>
      <c r="R208" s="160">
        <f t="shared" si="126"/>
        <v>0</v>
      </c>
      <c r="S208" s="160">
        <f t="shared" si="126"/>
        <v>0</v>
      </c>
      <c r="T208" s="160">
        <f t="shared" si="126"/>
        <v>0</v>
      </c>
      <c r="U208" s="160">
        <f t="shared" si="126"/>
        <v>0</v>
      </c>
      <c r="V208" s="160">
        <f t="shared" si="126"/>
        <v>0</v>
      </c>
      <c r="W208" s="160">
        <f t="shared" si="126"/>
        <v>0</v>
      </c>
      <c r="X208" s="160">
        <f t="shared" si="126"/>
        <v>0</v>
      </c>
      <c r="Y208" s="160">
        <f t="shared" si="126"/>
        <v>0</v>
      </c>
      <c r="Z208" s="160">
        <f t="shared" si="126"/>
        <v>0</v>
      </c>
      <c r="AA208" s="160">
        <f t="shared" si="126"/>
        <v>0</v>
      </c>
      <c r="AB208" s="160">
        <f t="shared" si="126"/>
        <v>0</v>
      </c>
      <c r="AC208" s="160">
        <f t="shared" si="126"/>
        <v>0</v>
      </c>
      <c r="AD208" s="160">
        <f t="shared" si="126"/>
        <v>0</v>
      </c>
      <c r="AE208" s="160">
        <f t="shared" si="126"/>
        <v>0</v>
      </c>
      <c r="AF208" s="160">
        <f t="shared" si="126"/>
        <v>0</v>
      </c>
      <c r="AG208" s="160">
        <f t="shared" si="126"/>
        <v>0</v>
      </c>
      <c r="AH208" s="160">
        <f t="shared" si="126"/>
        <v>0</v>
      </c>
      <c r="AI208" s="160">
        <f t="shared" si="126"/>
        <v>0</v>
      </c>
      <c r="AJ208" s="160">
        <f t="shared" si="126"/>
        <v>0</v>
      </c>
    </row>
    <row r="209" spans="1:36" ht="16.5" x14ac:dyDescent="0.25">
      <c r="A209" s="160"/>
      <c r="B209" s="161">
        <f t="shared" si="93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93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27">+A210+0.01</f>
        <v>2.0099999999999998</v>
      </c>
      <c r="B211" s="153">
        <f t="shared" si="93"/>
        <v>163</v>
      </c>
      <c r="C211" s="155" t="s">
        <v>486</v>
      </c>
      <c r="D211" s="156" t="s">
        <v>553</v>
      </c>
      <c r="E211" s="157">
        <f t="shared" ref="E211:E223" si="128">+SUM(G211:AJ211)</f>
        <v>0.90500000000000003</v>
      </c>
      <c r="F211" s="249"/>
      <c r="G211" s="157">
        <f t="shared" ref="G211:AJ211" si="129">+VLOOKUP(G$10&amp;" "&amp;G$11&amp;G$20,Vol_Poste,4,0)*G$28</f>
        <v>0</v>
      </c>
      <c r="H211" s="157">
        <f t="shared" si="129"/>
        <v>0.90500000000000003</v>
      </c>
      <c r="I211" s="157">
        <f t="shared" si="129"/>
        <v>0</v>
      </c>
      <c r="J211" s="157">
        <f t="shared" si="129"/>
        <v>0</v>
      </c>
      <c r="K211" s="157">
        <f t="shared" si="129"/>
        <v>0</v>
      </c>
      <c r="L211" s="157">
        <f t="shared" si="129"/>
        <v>0</v>
      </c>
      <c r="M211" s="157">
        <f t="shared" si="129"/>
        <v>0</v>
      </c>
      <c r="N211" s="157">
        <f t="shared" si="129"/>
        <v>0</v>
      </c>
      <c r="O211" s="157">
        <f t="shared" si="129"/>
        <v>0</v>
      </c>
      <c r="P211" s="157">
        <f t="shared" si="129"/>
        <v>0</v>
      </c>
      <c r="Q211" s="157">
        <f t="shared" si="129"/>
        <v>0</v>
      </c>
      <c r="R211" s="157">
        <f t="shared" si="129"/>
        <v>0</v>
      </c>
      <c r="S211" s="157">
        <f t="shared" si="129"/>
        <v>0</v>
      </c>
      <c r="T211" s="157">
        <f t="shared" si="129"/>
        <v>0</v>
      </c>
      <c r="U211" s="157">
        <f t="shared" si="129"/>
        <v>0</v>
      </c>
      <c r="V211" s="157">
        <f t="shared" si="129"/>
        <v>0</v>
      </c>
      <c r="W211" s="157">
        <f t="shared" si="129"/>
        <v>0</v>
      </c>
      <c r="X211" s="157">
        <f t="shared" si="129"/>
        <v>0</v>
      </c>
      <c r="Y211" s="157">
        <f t="shared" si="129"/>
        <v>0</v>
      </c>
      <c r="Z211" s="157">
        <f t="shared" si="129"/>
        <v>0</v>
      </c>
      <c r="AA211" s="157">
        <f t="shared" si="129"/>
        <v>0</v>
      </c>
      <c r="AB211" s="157">
        <f t="shared" si="129"/>
        <v>0</v>
      </c>
      <c r="AC211" s="157">
        <f t="shared" si="129"/>
        <v>0</v>
      </c>
      <c r="AD211" s="157">
        <f t="shared" si="129"/>
        <v>0</v>
      </c>
      <c r="AE211" s="157">
        <f t="shared" si="129"/>
        <v>0</v>
      </c>
      <c r="AF211" s="157">
        <f t="shared" si="129"/>
        <v>0</v>
      </c>
      <c r="AG211" s="157">
        <f t="shared" si="129"/>
        <v>0</v>
      </c>
      <c r="AH211" s="157">
        <f t="shared" si="129"/>
        <v>0</v>
      </c>
      <c r="AI211" s="157">
        <f t="shared" si="129"/>
        <v>0</v>
      </c>
      <c r="AJ211" s="157">
        <f t="shared" si="129"/>
        <v>0</v>
      </c>
    </row>
    <row r="212" spans="1:36" ht="16.5" x14ac:dyDescent="0.25">
      <c r="A212" s="157">
        <f t="shared" si="127"/>
        <v>2.0199999999999996</v>
      </c>
      <c r="B212" s="153">
        <f t="shared" si="93"/>
        <v>164</v>
      </c>
      <c r="C212" s="155" t="s">
        <v>487</v>
      </c>
      <c r="D212" s="156" t="s">
        <v>553</v>
      </c>
      <c r="E212" s="157">
        <f t="shared" si="128"/>
        <v>0</v>
      </c>
      <c r="F212" s="249"/>
      <c r="G212" s="157">
        <f t="shared" ref="G212:AJ212" si="130">+VLOOKUP(G$10&amp;" "&amp;G$11&amp;G$20,Vol_Poste,4,0)*G$29</f>
        <v>0</v>
      </c>
      <c r="H212" s="157">
        <f t="shared" si="130"/>
        <v>0</v>
      </c>
      <c r="I212" s="157">
        <f t="shared" si="130"/>
        <v>0</v>
      </c>
      <c r="J212" s="157">
        <f t="shared" si="130"/>
        <v>0</v>
      </c>
      <c r="K212" s="157">
        <f t="shared" si="130"/>
        <v>0</v>
      </c>
      <c r="L212" s="157">
        <f t="shared" si="130"/>
        <v>0</v>
      </c>
      <c r="M212" s="157">
        <f t="shared" si="130"/>
        <v>0</v>
      </c>
      <c r="N212" s="157">
        <f t="shared" si="130"/>
        <v>0</v>
      </c>
      <c r="O212" s="157">
        <f t="shared" si="130"/>
        <v>0</v>
      </c>
      <c r="P212" s="157">
        <f t="shared" si="130"/>
        <v>0</v>
      </c>
      <c r="Q212" s="157">
        <f t="shared" si="130"/>
        <v>0</v>
      </c>
      <c r="R212" s="157">
        <f t="shared" si="130"/>
        <v>0</v>
      </c>
      <c r="S212" s="157">
        <f t="shared" si="130"/>
        <v>0</v>
      </c>
      <c r="T212" s="157">
        <f t="shared" si="130"/>
        <v>0</v>
      </c>
      <c r="U212" s="157">
        <f t="shared" si="130"/>
        <v>0</v>
      </c>
      <c r="V212" s="157">
        <f t="shared" si="130"/>
        <v>0</v>
      </c>
      <c r="W212" s="157">
        <f t="shared" si="130"/>
        <v>0</v>
      </c>
      <c r="X212" s="157">
        <f t="shared" si="130"/>
        <v>0</v>
      </c>
      <c r="Y212" s="157">
        <f t="shared" si="130"/>
        <v>0</v>
      </c>
      <c r="Z212" s="157">
        <f t="shared" si="130"/>
        <v>0</v>
      </c>
      <c r="AA212" s="157">
        <f t="shared" si="130"/>
        <v>0</v>
      </c>
      <c r="AB212" s="157">
        <f t="shared" si="130"/>
        <v>0</v>
      </c>
      <c r="AC212" s="157">
        <f t="shared" si="130"/>
        <v>0</v>
      </c>
      <c r="AD212" s="157">
        <f t="shared" si="130"/>
        <v>0</v>
      </c>
      <c r="AE212" s="157">
        <f t="shared" si="130"/>
        <v>0</v>
      </c>
      <c r="AF212" s="157">
        <f t="shared" si="130"/>
        <v>0</v>
      </c>
      <c r="AG212" s="157">
        <f t="shared" si="130"/>
        <v>0</v>
      </c>
      <c r="AH212" s="157">
        <f t="shared" si="130"/>
        <v>0</v>
      </c>
      <c r="AI212" s="157">
        <f t="shared" si="130"/>
        <v>0</v>
      </c>
      <c r="AJ212" s="157">
        <f t="shared" si="130"/>
        <v>0</v>
      </c>
    </row>
    <row r="213" spans="1:36" ht="16.5" x14ac:dyDescent="0.25">
      <c r="A213" s="157">
        <f t="shared" si="127"/>
        <v>2.0299999999999994</v>
      </c>
      <c r="B213" s="153">
        <f t="shared" si="93"/>
        <v>165</v>
      </c>
      <c r="C213" s="155" t="s">
        <v>488</v>
      </c>
      <c r="D213" s="156" t="s">
        <v>364</v>
      </c>
      <c r="E213" s="157">
        <f t="shared" si="128"/>
        <v>0</v>
      </c>
      <c r="F213" s="314" t="s">
        <v>214</v>
      </c>
      <c r="G213" s="157">
        <f>+IF($F213=G$10&amp;" "&amp;G$11,G$9,0)</f>
        <v>0</v>
      </c>
      <c r="H213" s="157">
        <f t="shared" ref="H213:AJ217" si="131">+IF($F213=H$10&amp;" "&amp;H$11,H$9,0)</f>
        <v>0</v>
      </c>
      <c r="I213" s="157">
        <f t="shared" si="131"/>
        <v>0</v>
      </c>
      <c r="J213" s="157">
        <f t="shared" si="131"/>
        <v>0</v>
      </c>
      <c r="K213" s="157">
        <f t="shared" si="131"/>
        <v>0</v>
      </c>
      <c r="L213" s="157">
        <f t="shared" si="131"/>
        <v>0</v>
      </c>
      <c r="M213" s="157">
        <f t="shared" si="131"/>
        <v>0</v>
      </c>
      <c r="N213" s="157">
        <f t="shared" si="131"/>
        <v>0</v>
      </c>
      <c r="O213" s="157">
        <f t="shared" si="131"/>
        <v>0</v>
      </c>
      <c r="P213" s="157">
        <f t="shared" si="131"/>
        <v>0</v>
      </c>
      <c r="Q213" s="157">
        <f t="shared" si="131"/>
        <v>0</v>
      </c>
      <c r="R213" s="157">
        <f t="shared" si="131"/>
        <v>0</v>
      </c>
      <c r="S213" s="157">
        <f t="shared" si="131"/>
        <v>0</v>
      </c>
      <c r="T213" s="157">
        <f t="shared" si="131"/>
        <v>0</v>
      </c>
      <c r="U213" s="157">
        <f t="shared" si="131"/>
        <v>0</v>
      </c>
      <c r="V213" s="157">
        <f t="shared" si="131"/>
        <v>0</v>
      </c>
      <c r="W213" s="157">
        <f t="shared" si="131"/>
        <v>0</v>
      </c>
      <c r="X213" s="157">
        <f t="shared" si="131"/>
        <v>0</v>
      </c>
      <c r="Y213" s="157">
        <f t="shared" si="131"/>
        <v>0</v>
      </c>
      <c r="Z213" s="157">
        <f t="shared" si="131"/>
        <v>0</v>
      </c>
      <c r="AA213" s="157">
        <f t="shared" si="131"/>
        <v>0</v>
      </c>
      <c r="AB213" s="157">
        <f t="shared" si="131"/>
        <v>0</v>
      </c>
      <c r="AC213" s="157">
        <f t="shared" si="131"/>
        <v>0</v>
      </c>
      <c r="AD213" s="157">
        <f t="shared" si="131"/>
        <v>0</v>
      </c>
      <c r="AE213" s="157">
        <f t="shared" si="131"/>
        <v>0</v>
      </c>
      <c r="AF213" s="157">
        <f t="shared" si="131"/>
        <v>0</v>
      </c>
      <c r="AG213" s="157">
        <f t="shared" si="131"/>
        <v>0</v>
      </c>
      <c r="AH213" s="157">
        <f t="shared" si="131"/>
        <v>0</v>
      </c>
      <c r="AI213" s="157">
        <f t="shared" si="131"/>
        <v>0</v>
      </c>
      <c r="AJ213" s="157">
        <f t="shared" si="131"/>
        <v>0</v>
      </c>
    </row>
    <row r="214" spans="1:36" ht="16.5" x14ac:dyDescent="0.25">
      <c r="A214" s="157">
        <f t="shared" si="127"/>
        <v>2.0399999999999991</v>
      </c>
      <c r="B214" s="153">
        <f t="shared" si="93"/>
        <v>166</v>
      </c>
      <c r="C214" s="155" t="s">
        <v>489</v>
      </c>
      <c r="D214" s="156" t="s">
        <v>364</v>
      </c>
      <c r="E214" s="157">
        <f t="shared" si="128"/>
        <v>0</v>
      </c>
      <c r="F214" s="314" t="s">
        <v>172</v>
      </c>
      <c r="G214" s="157">
        <f t="shared" ref="G214:V216" si="132">+IF($F214=G$10&amp;" "&amp;G$11,G$9,0)</f>
        <v>0</v>
      </c>
      <c r="H214" s="157">
        <f t="shared" si="132"/>
        <v>0</v>
      </c>
      <c r="I214" s="157">
        <f t="shared" si="132"/>
        <v>0</v>
      </c>
      <c r="J214" s="157">
        <f t="shared" si="132"/>
        <v>0</v>
      </c>
      <c r="K214" s="157">
        <f t="shared" si="132"/>
        <v>0</v>
      </c>
      <c r="L214" s="157">
        <f t="shared" si="132"/>
        <v>0</v>
      </c>
      <c r="M214" s="157">
        <f t="shared" si="132"/>
        <v>0</v>
      </c>
      <c r="N214" s="157">
        <f t="shared" si="132"/>
        <v>0</v>
      </c>
      <c r="O214" s="157">
        <f t="shared" si="132"/>
        <v>0</v>
      </c>
      <c r="P214" s="157">
        <f t="shared" si="132"/>
        <v>0</v>
      </c>
      <c r="Q214" s="157">
        <f t="shared" si="132"/>
        <v>0</v>
      </c>
      <c r="R214" s="157">
        <f t="shared" si="132"/>
        <v>0</v>
      </c>
      <c r="S214" s="157">
        <f t="shared" si="132"/>
        <v>0</v>
      </c>
      <c r="T214" s="157">
        <f t="shared" si="132"/>
        <v>0</v>
      </c>
      <c r="U214" s="157">
        <f t="shared" si="132"/>
        <v>0</v>
      </c>
      <c r="V214" s="157">
        <f t="shared" si="132"/>
        <v>0</v>
      </c>
      <c r="W214" s="157">
        <f t="shared" si="131"/>
        <v>0</v>
      </c>
      <c r="X214" s="157">
        <f t="shared" si="131"/>
        <v>0</v>
      </c>
      <c r="Y214" s="157">
        <f t="shared" si="131"/>
        <v>0</v>
      </c>
      <c r="Z214" s="157">
        <f t="shared" si="131"/>
        <v>0</v>
      </c>
      <c r="AA214" s="157">
        <f t="shared" si="131"/>
        <v>0</v>
      </c>
      <c r="AB214" s="157">
        <f t="shared" si="131"/>
        <v>0</v>
      </c>
      <c r="AC214" s="157">
        <f t="shared" si="131"/>
        <v>0</v>
      </c>
      <c r="AD214" s="157">
        <f t="shared" si="131"/>
        <v>0</v>
      </c>
      <c r="AE214" s="157">
        <f t="shared" si="131"/>
        <v>0</v>
      </c>
      <c r="AF214" s="157">
        <f t="shared" si="131"/>
        <v>0</v>
      </c>
      <c r="AG214" s="157">
        <f t="shared" si="131"/>
        <v>0</v>
      </c>
      <c r="AH214" s="157">
        <f t="shared" si="131"/>
        <v>0</v>
      </c>
      <c r="AI214" s="157">
        <f t="shared" si="131"/>
        <v>0</v>
      </c>
      <c r="AJ214" s="157">
        <f t="shared" si="131"/>
        <v>0</v>
      </c>
    </row>
    <row r="215" spans="1:36" ht="16.5" x14ac:dyDescent="0.25">
      <c r="A215" s="157">
        <f t="shared" si="127"/>
        <v>2.0499999999999989</v>
      </c>
      <c r="B215" s="153">
        <f t="shared" si="93"/>
        <v>167</v>
      </c>
      <c r="C215" s="155" t="s">
        <v>490</v>
      </c>
      <c r="D215" s="156" t="s">
        <v>364</v>
      </c>
      <c r="E215" s="157">
        <f t="shared" si="128"/>
        <v>0</v>
      </c>
      <c r="F215" s="314" t="s">
        <v>274</v>
      </c>
      <c r="G215" s="157">
        <f t="shared" si="132"/>
        <v>0</v>
      </c>
      <c r="H215" s="157">
        <f t="shared" si="131"/>
        <v>0</v>
      </c>
      <c r="I215" s="157">
        <f t="shared" si="131"/>
        <v>0</v>
      </c>
      <c r="J215" s="157">
        <f t="shared" si="131"/>
        <v>0</v>
      </c>
      <c r="K215" s="157">
        <f t="shared" si="131"/>
        <v>0</v>
      </c>
      <c r="L215" s="157">
        <f t="shared" si="131"/>
        <v>0</v>
      </c>
      <c r="M215" s="157">
        <f t="shared" si="131"/>
        <v>0</v>
      </c>
      <c r="N215" s="157">
        <f t="shared" si="131"/>
        <v>0</v>
      </c>
      <c r="O215" s="157">
        <f t="shared" si="131"/>
        <v>0</v>
      </c>
      <c r="P215" s="157">
        <f t="shared" si="131"/>
        <v>0</v>
      </c>
      <c r="Q215" s="157">
        <f t="shared" si="131"/>
        <v>0</v>
      </c>
      <c r="R215" s="157">
        <f t="shared" si="131"/>
        <v>0</v>
      </c>
      <c r="S215" s="157">
        <f t="shared" si="131"/>
        <v>0</v>
      </c>
      <c r="T215" s="157">
        <f t="shared" si="131"/>
        <v>0</v>
      </c>
      <c r="U215" s="157">
        <f t="shared" si="131"/>
        <v>0</v>
      </c>
      <c r="V215" s="157">
        <f t="shared" si="131"/>
        <v>0</v>
      </c>
      <c r="W215" s="157">
        <f t="shared" si="131"/>
        <v>0</v>
      </c>
      <c r="X215" s="157">
        <f t="shared" si="131"/>
        <v>0</v>
      </c>
      <c r="Y215" s="157">
        <f t="shared" si="131"/>
        <v>0</v>
      </c>
      <c r="Z215" s="157">
        <f t="shared" si="131"/>
        <v>0</v>
      </c>
      <c r="AA215" s="157">
        <f t="shared" si="131"/>
        <v>0</v>
      </c>
      <c r="AB215" s="157">
        <f t="shared" si="131"/>
        <v>0</v>
      </c>
      <c r="AC215" s="157">
        <f t="shared" si="131"/>
        <v>0</v>
      </c>
      <c r="AD215" s="157">
        <f t="shared" si="131"/>
        <v>0</v>
      </c>
      <c r="AE215" s="157">
        <f t="shared" si="131"/>
        <v>0</v>
      </c>
      <c r="AF215" s="157">
        <f t="shared" si="131"/>
        <v>0</v>
      </c>
      <c r="AG215" s="157">
        <f t="shared" si="131"/>
        <v>0</v>
      </c>
      <c r="AH215" s="157">
        <f t="shared" si="131"/>
        <v>0</v>
      </c>
      <c r="AI215" s="157">
        <f t="shared" si="131"/>
        <v>0</v>
      </c>
      <c r="AJ215" s="157">
        <f t="shared" si="131"/>
        <v>0</v>
      </c>
    </row>
    <row r="216" spans="1:36" ht="16.5" x14ac:dyDescent="0.25">
      <c r="A216" s="157">
        <f t="shared" si="127"/>
        <v>2.0599999999999987</v>
      </c>
      <c r="B216" s="153">
        <f t="shared" si="93"/>
        <v>168</v>
      </c>
      <c r="C216" s="155" t="s">
        <v>491</v>
      </c>
      <c r="D216" s="156" t="s">
        <v>364</v>
      </c>
      <c r="E216" s="157">
        <f t="shared" si="128"/>
        <v>0</v>
      </c>
      <c r="F216" s="314" t="s">
        <v>252</v>
      </c>
      <c r="G216" s="157">
        <f t="shared" si="132"/>
        <v>0</v>
      </c>
      <c r="H216" s="157">
        <f t="shared" si="131"/>
        <v>0</v>
      </c>
      <c r="I216" s="157">
        <f t="shared" si="131"/>
        <v>0</v>
      </c>
      <c r="J216" s="157">
        <f t="shared" si="131"/>
        <v>0</v>
      </c>
      <c r="K216" s="157">
        <f t="shared" si="131"/>
        <v>0</v>
      </c>
      <c r="L216" s="157">
        <f t="shared" si="131"/>
        <v>0</v>
      </c>
      <c r="M216" s="157">
        <f t="shared" si="131"/>
        <v>0</v>
      </c>
      <c r="N216" s="157">
        <f t="shared" si="131"/>
        <v>0</v>
      </c>
      <c r="O216" s="157">
        <f t="shared" si="131"/>
        <v>0</v>
      </c>
      <c r="P216" s="157">
        <f t="shared" si="131"/>
        <v>0</v>
      </c>
      <c r="Q216" s="157">
        <f t="shared" si="131"/>
        <v>0</v>
      </c>
      <c r="R216" s="157">
        <f t="shared" si="131"/>
        <v>0</v>
      </c>
      <c r="S216" s="157">
        <f t="shared" si="131"/>
        <v>0</v>
      </c>
      <c r="T216" s="157">
        <f t="shared" si="131"/>
        <v>0</v>
      </c>
      <c r="U216" s="157">
        <f t="shared" si="131"/>
        <v>0</v>
      </c>
      <c r="V216" s="157">
        <f t="shared" si="131"/>
        <v>0</v>
      </c>
      <c r="W216" s="157">
        <f t="shared" si="131"/>
        <v>0</v>
      </c>
      <c r="X216" s="157">
        <f t="shared" si="131"/>
        <v>0</v>
      </c>
      <c r="Y216" s="157">
        <f t="shared" si="131"/>
        <v>0</v>
      </c>
      <c r="Z216" s="157">
        <f t="shared" si="131"/>
        <v>0</v>
      </c>
      <c r="AA216" s="157">
        <f t="shared" si="131"/>
        <v>0</v>
      </c>
      <c r="AB216" s="157">
        <f t="shared" si="131"/>
        <v>0</v>
      </c>
      <c r="AC216" s="157">
        <f t="shared" si="131"/>
        <v>0</v>
      </c>
      <c r="AD216" s="157">
        <f t="shared" si="131"/>
        <v>0</v>
      </c>
      <c r="AE216" s="157">
        <f t="shared" si="131"/>
        <v>0</v>
      </c>
      <c r="AF216" s="157">
        <f t="shared" si="131"/>
        <v>0</v>
      </c>
      <c r="AG216" s="157">
        <f t="shared" si="131"/>
        <v>0</v>
      </c>
      <c r="AH216" s="157">
        <f t="shared" si="131"/>
        <v>0</v>
      </c>
      <c r="AI216" s="157">
        <f t="shared" si="131"/>
        <v>0</v>
      </c>
      <c r="AJ216" s="157">
        <f t="shared" si="131"/>
        <v>0</v>
      </c>
    </row>
    <row r="217" spans="1:36" ht="16.5" x14ac:dyDescent="0.25">
      <c r="A217" s="157">
        <f t="shared" si="127"/>
        <v>2.0699999999999985</v>
      </c>
      <c r="B217" s="153">
        <f t="shared" si="93"/>
        <v>169</v>
      </c>
      <c r="C217" s="155" t="s">
        <v>492</v>
      </c>
      <c r="D217" s="156" t="s">
        <v>364</v>
      </c>
      <c r="E217" s="157">
        <f t="shared" si="128"/>
        <v>0</v>
      </c>
      <c r="F217" s="249" t="s">
        <v>633</v>
      </c>
      <c r="G217" s="157">
        <f>+IF($F217=G$10&amp;" "&amp;G$11,G$9,0)</f>
        <v>0</v>
      </c>
      <c r="H217" s="157">
        <f t="shared" si="131"/>
        <v>0</v>
      </c>
      <c r="I217" s="157">
        <f t="shared" si="131"/>
        <v>0</v>
      </c>
      <c r="J217" s="157">
        <f t="shared" si="131"/>
        <v>0</v>
      </c>
      <c r="K217" s="157">
        <f t="shared" si="131"/>
        <v>0</v>
      </c>
      <c r="L217" s="157">
        <f t="shared" si="131"/>
        <v>0</v>
      </c>
      <c r="M217" s="157">
        <f t="shared" si="131"/>
        <v>0</v>
      </c>
      <c r="N217" s="157">
        <f t="shared" si="131"/>
        <v>0</v>
      </c>
      <c r="O217" s="157">
        <f t="shared" si="131"/>
        <v>0</v>
      </c>
      <c r="P217" s="157">
        <f t="shared" si="131"/>
        <v>0</v>
      </c>
      <c r="Q217" s="157">
        <f t="shared" si="131"/>
        <v>0</v>
      </c>
      <c r="R217" s="157">
        <f t="shared" si="131"/>
        <v>0</v>
      </c>
      <c r="S217" s="157">
        <f t="shared" si="131"/>
        <v>0</v>
      </c>
      <c r="T217" s="157">
        <f t="shared" si="131"/>
        <v>0</v>
      </c>
      <c r="U217" s="157">
        <f t="shared" si="131"/>
        <v>0</v>
      </c>
      <c r="V217" s="157">
        <f t="shared" si="131"/>
        <v>0</v>
      </c>
      <c r="W217" s="157">
        <f t="shared" si="131"/>
        <v>0</v>
      </c>
      <c r="X217" s="157">
        <f t="shared" si="131"/>
        <v>0</v>
      </c>
      <c r="Y217" s="157">
        <f t="shared" si="131"/>
        <v>0</v>
      </c>
      <c r="Z217" s="157">
        <f t="shared" si="131"/>
        <v>0</v>
      </c>
      <c r="AA217" s="157">
        <f t="shared" si="131"/>
        <v>0</v>
      </c>
      <c r="AB217" s="157">
        <f t="shared" si="131"/>
        <v>0</v>
      </c>
      <c r="AC217" s="157">
        <f t="shared" si="131"/>
        <v>0</v>
      </c>
      <c r="AD217" s="157">
        <f t="shared" si="131"/>
        <v>0</v>
      </c>
      <c r="AE217" s="157">
        <f t="shared" si="131"/>
        <v>0</v>
      </c>
      <c r="AF217" s="157">
        <f t="shared" si="131"/>
        <v>0</v>
      </c>
      <c r="AG217" s="157">
        <f t="shared" si="131"/>
        <v>0</v>
      </c>
      <c r="AH217" s="157">
        <f t="shared" si="131"/>
        <v>0</v>
      </c>
      <c r="AI217" s="157">
        <f t="shared" si="131"/>
        <v>0</v>
      </c>
      <c r="AJ217" s="157">
        <f t="shared" si="131"/>
        <v>0</v>
      </c>
    </row>
    <row r="218" spans="1:36" ht="16.5" x14ac:dyDescent="0.25">
      <c r="A218" s="157">
        <f t="shared" si="127"/>
        <v>2.0799999999999983</v>
      </c>
      <c r="B218" s="153">
        <f t="shared" si="93"/>
        <v>170</v>
      </c>
      <c r="C218" s="155" t="s">
        <v>493</v>
      </c>
      <c r="D218" s="156" t="s">
        <v>553</v>
      </c>
      <c r="E218" s="157">
        <f t="shared" si="128"/>
        <v>0.90500000000000003</v>
      </c>
      <c r="F218" s="249" t="s">
        <v>555</v>
      </c>
      <c r="G218" s="157">
        <f t="shared" ref="G218:AJ218" si="133">+IF($F218=G$20,VLOOKUP(G$10&amp;" "&amp;G$11&amp;G$20,Vol_Poste,4,0)*G$9,0)</f>
        <v>0</v>
      </c>
      <c r="H218" s="157">
        <f t="shared" si="133"/>
        <v>0.90500000000000003</v>
      </c>
      <c r="I218" s="157">
        <f t="shared" si="133"/>
        <v>0</v>
      </c>
      <c r="J218" s="157">
        <f t="shared" si="133"/>
        <v>0</v>
      </c>
      <c r="K218" s="157">
        <f t="shared" si="133"/>
        <v>0</v>
      </c>
      <c r="L218" s="157">
        <f t="shared" si="133"/>
        <v>0</v>
      </c>
      <c r="M218" s="157">
        <f t="shared" si="133"/>
        <v>0</v>
      </c>
      <c r="N218" s="157">
        <f t="shared" si="133"/>
        <v>0</v>
      </c>
      <c r="O218" s="157">
        <f t="shared" si="133"/>
        <v>0</v>
      </c>
      <c r="P218" s="157">
        <f t="shared" si="133"/>
        <v>0</v>
      </c>
      <c r="Q218" s="157">
        <f t="shared" si="133"/>
        <v>0</v>
      </c>
      <c r="R218" s="157">
        <f t="shared" si="133"/>
        <v>0</v>
      </c>
      <c r="S218" s="157">
        <f t="shared" si="133"/>
        <v>0</v>
      </c>
      <c r="T218" s="157">
        <f t="shared" si="133"/>
        <v>0</v>
      </c>
      <c r="U218" s="157">
        <f t="shared" si="133"/>
        <v>0</v>
      </c>
      <c r="V218" s="157">
        <f t="shared" si="133"/>
        <v>0</v>
      </c>
      <c r="W218" s="157">
        <f t="shared" si="133"/>
        <v>0</v>
      </c>
      <c r="X218" s="157">
        <f t="shared" si="133"/>
        <v>0</v>
      </c>
      <c r="Y218" s="157">
        <f t="shared" si="133"/>
        <v>0</v>
      </c>
      <c r="Z218" s="157">
        <f t="shared" si="133"/>
        <v>0</v>
      </c>
      <c r="AA218" s="157">
        <f t="shared" si="133"/>
        <v>0</v>
      </c>
      <c r="AB218" s="157">
        <f t="shared" si="133"/>
        <v>0</v>
      </c>
      <c r="AC218" s="157">
        <f t="shared" si="133"/>
        <v>0</v>
      </c>
      <c r="AD218" s="157">
        <f t="shared" si="133"/>
        <v>0</v>
      </c>
      <c r="AE218" s="157">
        <f t="shared" si="133"/>
        <v>0</v>
      </c>
      <c r="AF218" s="157">
        <f t="shared" si="133"/>
        <v>0</v>
      </c>
      <c r="AG218" s="157">
        <f t="shared" si="133"/>
        <v>0</v>
      </c>
      <c r="AH218" s="157">
        <f t="shared" si="133"/>
        <v>0</v>
      </c>
      <c r="AI218" s="157">
        <f t="shared" si="133"/>
        <v>0</v>
      </c>
      <c r="AJ218" s="157">
        <f t="shared" si="133"/>
        <v>0</v>
      </c>
    </row>
    <row r="219" spans="1:36" ht="16.5" x14ac:dyDescent="0.25">
      <c r="A219" s="157">
        <f t="shared" si="127"/>
        <v>2.0899999999999981</v>
      </c>
      <c r="B219" s="153">
        <f t="shared" si="93"/>
        <v>171</v>
      </c>
      <c r="C219" s="155" t="s">
        <v>494</v>
      </c>
      <c r="D219" s="156" t="s">
        <v>364</v>
      </c>
      <c r="E219" s="157">
        <f t="shared" si="128"/>
        <v>0</v>
      </c>
      <c r="F219" s="249" t="s">
        <v>554</v>
      </c>
      <c r="G219" s="157">
        <f>+SUM(G$215:G$216)</f>
        <v>0</v>
      </c>
      <c r="H219" s="157">
        <f t="shared" ref="H219:AJ219" si="134">+SUM(H$215:H$216)</f>
        <v>0</v>
      </c>
      <c r="I219" s="157">
        <f t="shared" si="134"/>
        <v>0</v>
      </c>
      <c r="J219" s="157">
        <f t="shared" si="134"/>
        <v>0</v>
      </c>
      <c r="K219" s="157">
        <f t="shared" si="134"/>
        <v>0</v>
      </c>
      <c r="L219" s="157">
        <f t="shared" si="134"/>
        <v>0</v>
      </c>
      <c r="M219" s="157">
        <f t="shared" si="134"/>
        <v>0</v>
      </c>
      <c r="N219" s="157">
        <f t="shared" si="134"/>
        <v>0</v>
      </c>
      <c r="O219" s="157">
        <f t="shared" si="134"/>
        <v>0</v>
      </c>
      <c r="P219" s="157">
        <f t="shared" si="134"/>
        <v>0</v>
      </c>
      <c r="Q219" s="157">
        <f t="shared" si="134"/>
        <v>0</v>
      </c>
      <c r="R219" s="157">
        <f t="shared" si="134"/>
        <v>0</v>
      </c>
      <c r="S219" s="157">
        <f t="shared" si="134"/>
        <v>0</v>
      </c>
      <c r="T219" s="157">
        <f t="shared" si="134"/>
        <v>0</v>
      </c>
      <c r="U219" s="157">
        <f t="shared" si="134"/>
        <v>0</v>
      </c>
      <c r="V219" s="157">
        <f t="shared" si="134"/>
        <v>0</v>
      </c>
      <c r="W219" s="157">
        <f t="shared" si="134"/>
        <v>0</v>
      </c>
      <c r="X219" s="157">
        <f t="shared" si="134"/>
        <v>0</v>
      </c>
      <c r="Y219" s="157">
        <f t="shared" si="134"/>
        <v>0</v>
      </c>
      <c r="Z219" s="157">
        <f t="shared" si="134"/>
        <v>0</v>
      </c>
      <c r="AA219" s="157">
        <f t="shared" si="134"/>
        <v>0</v>
      </c>
      <c r="AB219" s="157">
        <f t="shared" si="134"/>
        <v>0</v>
      </c>
      <c r="AC219" s="157">
        <f t="shared" si="134"/>
        <v>0</v>
      </c>
      <c r="AD219" s="157">
        <f t="shared" si="134"/>
        <v>0</v>
      </c>
      <c r="AE219" s="157">
        <f t="shared" si="134"/>
        <v>0</v>
      </c>
      <c r="AF219" s="157">
        <f t="shared" si="134"/>
        <v>0</v>
      </c>
      <c r="AG219" s="157">
        <f t="shared" si="134"/>
        <v>0</v>
      </c>
      <c r="AH219" s="157">
        <f t="shared" si="134"/>
        <v>0</v>
      </c>
      <c r="AI219" s="157">
        <f t="shared" si="134"/>
        <v>0</v>
      </c>
      <c r="AJ219" s="157">
        <f t="shared" si="134"/>
        <v>0</v>
      </c>
    </row>
    <row r="220" spans="1:36" ht="16.5" x14ac:dyDescent="0.25">
      <c r="A220" s="157">
        <f t="shared" si="127"/>
        <v>2.0999999999999979</v>
      </c>
      <c r="B220" s="153">
        <f t="shared" si="93"/>
        <v>172</v>
      </c>
      <c r="C220" s="155" t="s">
        <v>495</v>
      </c>
      <c r="D220" s="156" t="s">
        <v>364</v>
      </c>
      <c r="E220" s="157">
        <f t="shared" si="128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27"/>
        <v>2.1099999999999977</v>
      </c>
      <c r="B221" s="153">
        <f t="shared" si="93"/>
        <v>173</v>
      </c>
      <c r="C221" s="155" t="s">
        <v>496</v>
      </c>
      <c r="D221" s="156" t="s">
        <v>364</v>
      </c>
      <c r="E221" s="157">
        <f t="shared" si="128"/>
        <v>0</v>
      </c>
      <c r="F221" s="249"/>
      <c r="G221" s="157">
        <f>+SUM(G$219:G$220)</f>
        <v>0</v>
      </c>
      <c r="H221" s="157">
        <f t="shared" ref="H221:AJ221" si="135">+SUM(H$219:H$220)</f>
        <v>0</v>
      </c>
      <c r="I221" s="157">
        <f t="shared" si="135"/>
        <v>0</v>
      </c>
      <c r="J221" s="157">
        <f t="shared" si="135"/>
        <v>0</v>
      </c>
      <c r="K221" s="157">
        <f t="shared" si="135"/>
        <v>0</v>
      </c>
      <c r="L221" s="157">
        <f t="shared" si="135"/>
        <v>0</v>
      </c>
      <c r="M221" s="157">
        <f t="shared" si="135"/>
        <v>0</v>
      </c>
      <c r="N221" s="157">
        <f t="shared" si="135"/>
        <v>0</v>
      </c>
      <c r="O221" s="157">
        <f t="shared" si="135"/>
        <v>0</v>
      </c>
      <c r="P221" s="157">
        <f t="shared" si="135"/>
        <v>0</v>
      </c>
      <c r="Q221" s="157">
        <f t="shared" si="135"/>
        <v>0</v>
      </c>
      <c r="R221" s="157">
        <f t="shared" si="135"/>
        <v>0</v>
      </c>
      <c r="S221" s="157">
        <f t="shared" si="135"/>
        <v>0</v>
      </c>
      <c r="T221" s="157">
        <f t="shared" si="135"/>
        <v>0</v>
      </c>
      <c r="U221" s="157">
        <f t="shared" si="135"/>
        <v>0</v>
      </c>
      <c r="V221" s="157">
        <f t="shared" si="135"/>
        <v>0</v>
      </c>
      <c r="W221" s="157">
        <f t="shared" si="135"/>
        <v>0</v>
      </c>
      <c r="X221" s="157">
        <f t="shared" si="135"/>
        <v>0</v>
      </c>
      <c r="Y221" s="157">
        <f t="shared" si="135"/>
        <v>0</v>
      </c>
      <c r="Z221" s="157">
        <f t="shared" si="135"/>
        <v>0</v>
      </c>
      <c r="AA221" s="157">
        <f t="shared" si="135"/>
        <v>0</v>
      </c>
      <c r="AB221" s="157">
        <f t="shared" si="135"/>
        <v>0</v>
      </c>
      <c r="AC221" s="157">
        <f t="shared" si="135"/>
        <v>0</v>
      </c>
      <c r="AD221" s="157">
        <f t="shared" si="135"/>
        <v>0</v>
      </c>
      <c r="AE221" s="157">
        <f t="shared" si="135"/>
        <v>0</v>
      </c>
      <c r="AF221" s="157">
        <f t="shared" si="135"/>
        <v>0</v>
      </c>
      <c r="AG221" s="157">
        <f t="shared" si="135"/>
        <v>0</v>
      </c>
      <c r="AH221" s="157">
        <f t="shared" si="135"/>
        <v>0</v>
      </c>
      <c r="AI221" s="157">
        <f t="shared" si="135"/>
        <v>0</v>
      </c>
      <c r="AJ221" s="157">
        <f t="shared" si="135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93"/>
        <v>174</v>
      </c>
      <c r="C222" s="162" t="s">
        <v>497</v>
      </c>
      <c r="D222" s="164" t="s">
        <v>364</v>
      </c>
      <c r="E222" s="157">
        <f t="shared" si="128"/>
        <v>0</v>
      </c>
      <c r="F222" s="314" t="s">
        <v>327</v>
      </c>
      <c r="G222" s="157">
        <f>+IF($F222=G$10&amp;" "&amp;G$11,G$9,0)</f>
        <v>0</v>
      </c>
      <c r="H222" s="157">
        <f t="shared" ref="H222:AJ222" si="136">+IF($F222=H$10&amp;" "&amp;H$11,H$9,0)</f>
        <v>0</v>
      </c>
      <c r="I222" s="157">
        <f t="shared" si="136"/>
        <v>0</v>
      </c>
      <c r="J222" s="157">
        <f t="shared" si="136"/>
        <v>0</v>
      </c>
      <c r="K222" s="157">
        <f t="shared" si="136"/>
        <v>0</v>
      </c>
      <c r="L222" s="157">
        <f t="shared" si="136"/>
        <v>0</v>
      </c>
      <c r="M222" s="157">
        <f t="shared" si="136"/>
        <v>0</v>
      </c>
      <c r="N222" s="157">
        <f t="shared" si="136"/>
        <v>0</v>
      </c>
      <c r="O222" s="157">
        <f t="shared" si="136"/>
        <v>0</v>
      </c>
      <c r="P222" s="157">
        <f t="shared" si="136"/>
        <v>0</v>
      </c>
      <c r="Q222" s="157">
        <f t="shared" si="136"/>
        <v>0</v>
      </c>
      <c r="R222" s="157">
        <f t="shared" si="136"/>
        <v>0</v>
      </c>
      <c r="S222" s="157">
        <f t="shared" si="136"/>
        <v>0</v>
      </c>
      <c r="T222" s="157">
        <f t="shared" si="136"/>
        <v>0</v>
      </c>
      <c r="U222" s="157">
        <f t="shared" si="136"/>
        <v>0</v>
      </c>
      <c r="V222" s="157">
        <f t="shared" si="136"/>
        <v>0</v>
      </c>
      <c r="W222" s="157">
        <f t="shared" si="136"/>
        <v>0</v>
      </c>
      <c r="X222" s="157">
        <f t="shared" si="136"/>
        <v>0</v>
      </c>
      <c r="Y222" s="157">
        <f t="shared" si="136"/>
        <v>0</v>
      </c>
      <c r="Z222" s="157">
        <f t="shared" si="136"/>
        <v>0</v>
      </c>
      <c r="AA222" s="157">
        <f t="shared" si="136"/>
        <v>0</v>
      </c>
      <c r="AB222" s="157">
        <f t="shared" si="136"/>
        <v>0</v>
      </c>
      <c r="AC222" s="157">
        <f t="shared" si="136"/>
        <v>0</v>
      </c>
      <c r="AD222" s="157">
        <f t="shared" si="136"/>
        <v>0</v>
      </c>
      <c r="AE222" s="157">
        <f t="shared" si="136"/>
        <v>0</v>
      </c>
      <c r="AF222" s="157">
        <f t="shared" si="136"/>
        <v>0</v>
      </c>
      <c r="AG222" s="157">
        <f t="shared" si="136"/>
        <v>0</v>
      </c>
      <c r="AH222" s="157">
        <f t="shared" si="136"/>
        <v>0</v>
      </c>
      <c r="AI222" s="157">
        <f t="shared" si="136"/>
        <v>0</v>
      </c>
      <c r="AJ222" s="157">
        <f t="shared" si="136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93"/>
        <v>175</v>
      </c>
      <c r="C223" s="162" t="s">
        <v>498</v>
      </c>
      <c r="D223" s="164" t="s">
        <v>364</v>
      </c>
      <c r="E223" s="157">
        <f t="shared" si="128"/>
        <v>1</v>
      </c>
      <c r="F223" s="314" t="s">
        <v>328</v>
      </c>
      <c r="G223" s="157">
        <f t="shared" ref="G223:AJ223" si="137">+IF($F223=G$10&amp;" "&amp;G$11,G$9,0)</f>
        <v>0</v>
      </c>
      <c r="H223" s="157">
        <f t="shared" si="137"/>
        <v>1</v>
      </c>
      <c r="I223" s="157">
        <f t="shared" si="137"/>
        <v>0</v>
      </c>
      <c r="J223" s="157">
        <f t="shared" si="137"/>
        <v>0</v>
      </c>
      <c r="K223" s="157">
        <f t="shared" si="137"/>
        <v>0</v>
      </c>
      <c r="L223" s="157">
        <f t="shared" si="137"/>
        <v>0</v>
      </c>
      <c r="M223" s="157">
        <f t="shared" si="137"/>
        <v>0</v>
      </c>
      <c r="N223" s="157">
        <f t="shared" si="137"/>
        <v>0</v>
      </c>
      <c r="O223" s="157">
        <f t="shared" si="137"/>
        <v>0</v>
      </c>
      <c r="P223" s="157">
        <f t="shared" si="137"/>
        <v>0</v>
      </c>
      <c r="Q223" s="157">
        <f t="shared" si="137"/>
        <v>0</v>
      </c>
      <c r="R223" s="157">
        <f t="shared" si="137"/>
        <v>0</v>
      </c>
      <c r="S223" s="157">
        <f t="shared" si="137"/>
        <v>0</v>
      </c>
      <c r="T223" s="157">
        <f t="shared" si="137"/>
        <v>0</v>
      </c>
      <c r="U223" s="157">
        <f t="shared" si="137"/>
        <v>0</v>
      </c>
      <c r="V223" s="157">
        <f t="shared" si="137"/>
        <v>0</v>
      </c>
      <c r="W223" s="157">
        <f t="shared" si="137"/>
        <v>0</v>
      </c>
      <c r="X223" s="157">
        <f t="shared" si="137"/>
        <v>0</v>
      </c>
      <c r="Y223" s="157">
        <f t="shared" si="137"/>
        <v>0</v>
      </c>
      <c r="Z223" s="157">
        <f t="shared" si="137"/>
        <v>0</v>
      </c>
      <c r="AA223" s="157">
        <f t="shared" si="137"/>
        <v>0</v>
      </c>
      <c r="AB223" s="157">
        <f t="shared" si="137"/>
        <v>0</v>
      </c>
      <c r="AC223" s="157">
        <f t="shared" si="137"/>
        <v>0</v>
      </c>
      <c r="AD223" s="157">
        <f t="shared" si="137"/>
        <v>0</v>
      </c>
      <c r="AE223" s="157">
        <f t="shared" si="137"/>
        <v>0</v>
      </c>
      <c r="AF223" s="157">
        <f t="shared" si="137"/>
        <v>0</v>
      </c>
      <c r="AG223" s="157">
        <f t="shared" si="137"/>
        <v>0</v>
      </c>
      <c r="AH223" s="157">
        <f t="shared" si="137"/>
        <v>0</v>
      </c>
      <c r="AI223" s="157">
        <f t="shared" si="137"/>
        <v>0</v>
      </c>
      <c r="AJ223" s="157">
        <f t="shared" si="137"/>
        <v>0</v>
      </c>
    </row>
    <row r="224" spans="1:36" ht="16.5" x14ac:dyDescent="0.25">
      <c r="A224" s="172"/>
      <c r="B224" s="173">
        <f t="shared" si="93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93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38">+A225+0.01</f>
        <v>3.01</v>
      </c>
      <c r="B226" s="153">
        <f t="shared" si="93"/>
        <v>178</v>
      </c>
      <c r="C226" s="199" t="s">
        <v>486</v>
      </c>
      <c r="D226" s="156" t="s">
        <v>553</v>
      </c>
      <c r="E226" s="157">
        <f t="shared" ref="E226:E233" si="139">+SUM(G226:AJ226)</f>
        <v>0</v>
      </c>
      <c r="F226" s="249"/>
      <c r="G226" s="157">
        <f t="shared" ref="G226:AJ226" si="140">+VLOOKUP("RI",Vol_Retenida,4,0)*G$15*G$31+VLOOKUP("RV",Vol_Retenida,4,0)*G$16*G$31+VLOOKUP("RIY",Vol_Retenida,4,0)*G$17*G$31+VLOOKUP("RVY",Vol_Retenida,4,0)*G$18*G$31</f>
        <v>0</v>
      </c>
      <c r="H226" s="157">
        <f t="shared" si="140"/>
        <v>0</v>
      </c>
      <c r="I226" s="157">
        <f t="shared" si="140"/>
        <v>0</v>
      </c>
      <c r="J226" s="157">
        <f t="shared" si="140"/>
        <v>0</v>
      </c>
      <c r="K226" s="157">
        <f t="shared" si="140"/>
        <v>0</v>
      </c>
      <c r="L226" s="157">
        <f t="shared" si="140"/>
        <v>0</v>
      </c>
      <c r="M226" s="157">
        <f t="shared" si="140"/>
        <v>0</v>
      </c>
      <c r="N226" s="157">
        <f t="shared" si="140"/>
        <v>0</v>
      </c>
      <c r="O226" s="157">
        <f t="shared" si="140"/>
        <v>0</v>
      </c>
      <c r="P226" s="157">
        <f t="shared" si="140"/>
        <v>0</v>
      </c>
      <c r="Q226" s="157">
        <f t="shared" si="140"/>
        <v>0</v>
      </c>
      <c r="R226" s="157">
        <f t="shared" si="140"/>
        <v>0</v>
      </c>
      <c r="S226" s="157">
        <f t="shared" si="140"/>
        <v>0</v>
      </c>
      <c r="T226" s="157">
        <f t="shared" si="140"/>
        <v>0</v>
      </c>
      <c r="U226" s="157">
        <f t="shared" si="140"/>
        <v>0</v>
      </c>
      <c r="V226" s="157">
        <f t="shared" si="140"/>
        <v>0</v>
      </c>
      <c r="W226" s="157">
        <f t="shared" si="140"/>
        <v>0</v>
      </c>
      <c r="X226" s="157">
        <f t="shared" si="140"/>
        <v>0</v>
      </c>
      <c r="Y226" s="157">
        <f t="shared" si="140"/>
        <v>0</v>
      </c>
      <c r="Z226" s="157">
        <f t="shared" si="140"/>
        <v>0</v>
      </c>
      <c r="AA226" s="157">
        <f t="shared" si="140"/>
        <v>0</v>
      </c>
      <c r="AB226" s="157">
        <f t="shared" si="140"/>
        <v>0</v>
      </c>
      <c r="AC226" s="157">
        <f t="shared" si="140"/>
        <v>0</v>
      </c>
      <c r="AD226" s="157">
        <f t="shared" si="140"/>
        <v>0</v>
      </c>
      <c r="AE226" s="157">
        <f t="shared" si="140"/>
        <v>0</v>
      </c>
      <c r="AF226" s="157">
        <f t="shared" si="140"/>
        <v>0</v>
      </c>
      <c r="AG226" s="157">
        <f t="shared" si="140"/>
        <v>0</v>
      </c>
      <c r="AH226" s="157">
        <f t="shared" si="140"/>
        <v>0</v>
      </c>
      <c r="AI226" s="157">
        <f t="shared" si="140"/>
        <v>0</v>
      </c>
      <c r="AJ226" s="157">
        <f t="shared" si="140"/>
        <v>0</v>
      </c>
    </row>
    <row r="227" spans="1:36" ht="16.5" x14ac:dyDescent="0.25">
      <c r="A227" s="157">
        <f t="shared" si="138"/>
        <v>3.0199999999999996</v>
      </c>
      <c r="B227" s="153">
        <f t="shared" si="93"/>
        <v>179</v>
      </c>
      <c r="C227" s="199" t="s">
        <v>487</v>
      </c>
      <c r="D227" s="156" t="s">
        <v>553</v>
      </c>
      <c r="E227" s="157">
        <f t="shared" si="139"/>
        <v>0</v>
      </c>
      <c r="F227" s="249"/>
      <c r="G227" s="157">
        <f t="shared" ref="G227:AJ227" si="141">+VLOOKUP("RI",Vol_Retenida,4,0)*G$15*G$32+VLOOKUP("RV",Vol_Retenida,4,0)*G$16*G$32+VLOOKUP("RIY",Vol_Retenida,4,0)*G$17*G$32+VLOOKUP("RVY",Vol_Retenida,4,0)*G$18*G$32</f>
        <v>0</v>
      </c>
      <c r="H227" s="157">
        <f t="shared" si="141"/>
        <v>0</v>
      </c>
      <c r="I227" s="157">
        <f t="shared" si="141"/>
        <v>0</v>
      </c>
      <c r="J227" s="157">
        <f t="shared" si="141"/>
        <v>0</v>
      </c>
      <c r="K227" s="157">
        <f t="shared" si="141"/>
        <v>0</v>
      </c>
      <c r="L227" s="157">
        <f t="shared" si="141"/>
        <v>0</v>
      </c>
      <c r="M227" s="157">
        <f t="shared" si="141"/>
        <v>0</v>
      </c>
      <c r="N227" s="157">
        <f t="shared" si="141"/>
        <v>0</v>
      </c>
      <c r="O227" s="157">
        <f t="shared" si="141"/>
        <v>0</v>
      </c>
      <c r="P227" s="157">
        <f t="shared" si="141"/>
        <v>0</v>
      </c>
      <c r="Q227" s="157">
        <f t="shared" si="141"/>
        <v>0</v>
      </c>
      <c r="R227" s="157">
        <f t="shared" si="141"/>
        <v>0</v>
      </c>
      <c r="S227" s="157">
        <f t="shared" si="141"/>
        <v>0</v>
      </c>
      <c r="T227" s="157">
        <f t="shared" si="141"/>
        <v>0</v>
      </c>
      <c r="U227" s="157">
        <f t="shared" si="141"/>
        <v>0</v>
      </c>
      <c r="V227" s="157">
        <f t="shared" si="141"/>
        <v>0</v>
      </c>
      <c r="W227" s="157">
        <f t="shared" si="141"/>
        <v>0</v>
      </c>
      <c r="X227" s="157">
        <f t="shared" si="141"/>
        <v>0</v>
      </c>
      <c r="Y227" s="157">
        <f t="shared" si="141"/>
        <v>0</v>
      </c>
      <c r="Z227" s="157">
        <f t="shared" si="141"/>
        <v>0</v>
      </c>
      <c r="AA227" s="157">
        <f t="shared" si="141"/>
        <v>0</v>
      </c>
      <c r="AB227" s="157">
        <f t="shared" si="141"/>
        <v>0</v>
      </c>
      <c r="AC227" s="157">
        <f t="shared" si="141"/>
        <v>0</v>
      </c>
      <c r="AD227" s="157">
        <f t="shared" si="141"/>
        <v>0</v>
      </c>
      <c r="AE227" s="157">
        <f t="shared" si="141"/>
        <v>0</v>
      </c>
      <c r="AF227" s="157">
        <f t="shared" si="141"/>
        <v>0</v>
      </c>
      <c r="AG227" s="157">
        <f t="shared" si="141"/>
        <v>0</v>
      </c>
      <c r="AH227" s="157">
        <f t="shared" si="141"/>
        <v>0</v>
      </c>
      <c r="AI227" s="157">
        <f t="shared" si="141"/>
        <v>0</v>
      </c>
      <c r="AJ227" s="157">
        <f t="shared" si="141"/>
        <v>0</v>
      </c>
    </row>
    <row r="228" spans="1:36" ht="16.5" x14ac:dyDescent="0.25">
      <c r="A228" s="157">
        <f t="shared" si="138"/>
        <v>3.0299999999999994</v>
      </c>
      <c r="B228" s="153">
        <f t="shared" si="93"/>
        <v>180</v>
      </c>
      <c r="C228" s="199" t="s">
        <v>500</v>
      </c>
      <c r="D228" s="156" t="s">
        <v>364</v>
      </c>
      <c r="E228" s="157">
        <f t="shared" si="139"/>
        <v>0</v>
      </c>
      <c r="F228" s="249"/>
      <c r="G228" s="157">
        <f>+G$15</f>
        <v>0</v>
      </c>
      <c r="H228" s="157">
        <f t="shared" ref="H228:AJ228" si="142">+H$15</f>
        <v>0</v>
      </c>
      <c r="I228" s="157">
        <f t="shared" si="142"/>
        <v>0</v>
      </c>
      <c r="J228" s="157">
        <f t="shared" si="142"/>
        <v>0</v>
      </c>
      <c r="K228" s="157">
        <f t="shared" si="142"/>
        <v>0</v>
      </c>
      <c r="L228" s="157">
        <f t="shared" si="142"/>
        <v>0</v>
      </c>
      <c r="M228" s="157">
        <f t="shared" si="142"/>
        <v>0</v>
      </c>
      <c r="N228" s="157">
        <f t="shared" si="142"/>
        <v>0</v>
      </c>
      <c r="O228" s="157">
        <f t="shared" si="142"/>
        <v>0</v>
      </c>
      <c r="P228" s="157">
        <f t="shared" si="142"/>
        <v>0</v>
      </c>
      <c r="Q228" s="157">
        <f t="shared" si="142"/>
        <v>0</v>
      </c>
      <c r="R228" s="157">
        <f t="shared" si="142"/>
        <v>0</v>
      </c>
      <c r="S228" s="157">
        <f t="shared" si="142"/>
        <v>0</v>
      </c>
      <c r="T228" s="157">
        <f t="shared" si="142"/>
        <v>0</v>
      </c>
      <c r="U228" s="157">
        <f t="shared" si="142"/>
        <v>0</v>
      </c>
      <c r="V228" s="157">
        <f t="shared" si="142"/>
        <v>0</v>
      </c>
      <c r="W228" s="157">
        <f t="shared" si="142"/>
        <v>0</v>
      </c>
      <c r="X228" s="157">
        <f t="shared" si="142"/>
        <v>0</v>
      </c>
      <c r="Y228" s="157">
        <f t="shared" si="142"/>
        <v>0</v>
      </c>
      <c r="Z228" s="157">
        <f t="shared" si="142"/>
        <v>0</v>
      </c>
      <c r="AA228" s="157">
        <f t="shared" si="142"/>
        <v>0</v>
      </c>
      <c r="AB228" s="157">
        <f t="shared" si="142"/>
        <v>0</v>
      </c>
      <c r="AC228" s="157">
        <f t="shared" si="142"/>
        <v>0</v>
      </c>
      <c r="AD228" s="157">
        <f t="shared" si="142"/>
        <v>0</v>
      </c>
      <c r="AE228" s="157">
        <f t="shared" si="142"/>
        <v>0</v>
      </c>
      <c r="AF228" s="157">
        <f t="shared" si="142"/>
        <v>0</v>
      </c>
      <c r="AG228" s="157">
        <f t="shared" si="142"/>
        <v>0</v>
      </c>
      <c r="AH228" s="157">
        <f t="shared" si="142"/>
        <v>0</v>
      </c>
      <c r="AI228" s="157">
        <f t="shared" si="142"/>
        <v>0</v>
      </c>
      <c r="AJ228" s="157">
        <f t="shared" si="142"/>
        <v>0</v>
      </c>
    </row>
    <row r="229" spans="1:36" ht="16.5" x14ac:dyDescent="0.25">
      <c r="A229" s="157">
        <f t="shared" si="138"/>
        <v>3.0399999999999991</v>
      </c>
      <c r="B229" s="153">
        <f t="shared" si="93"/>
        <v>181</v>
      </c>
      <c r="C229" s="199" t="s">
        <v>501</v>
      </c>
      <c r="D229" s="156" t="s">
        <v>364</v>
      </c>
      <c r="E229" s="157">
        <f t="shared" si="139"/>
        <v>0</v>
      </c>
      <c r="F229" s="249"/>
      <c r="G229" s="157">
        <f>+G$17</f>
        <v>0</v>
      </c>
      <c r="H229" s="157">
        <f t="shared" ref="H229:AJ229" si="143">+H$17</f>
        <v>0</v>
      </c>
      <c r="I229" s="157">
        <f t="shared" si="143"/>
        <v>0</v>
      </c>
      <c r="J229" s="157">
        <f t="shared" si="143"/>
        <v>0</v>
      </c>
      <c r="K229" s="157">
        <f t="shared" si="143"/>
        <v>0</v>
      </c>
      <c r="L229" s="157">
        <f t="shared" si="143"/>
        <v>0</v>
      </c>
      <c r="M229" s="157">
        <f t="shared" si="143"/>
        <v>0</v>
      </c>
      <c r="N229" s="157">
        <f t="shared" si="143"/>
        <v>0</v>
      </c>
      <c r="O229" s="157">
        <f t="shared" si="143"/>
        <v>0</v>
      </c>
      <c r="P229" s="157">
        <f t="shared" si="143"/>
        <v>0</v>
      </c>
      <c r="Q229" s="157">
        <f t="shared" si="143"/>
        <v>0</v>
      </c>
      <c r="R229" s="157">
        <f t="shared" si="143"/>
        <v>0</v>
      </c>
      <c r="S229" s="157">
        <f t="shared" si="143"/>
        <v>0</v>
      </c>
      <c r="T229" s="157">
        <f t="shared" si="143"/>
        <v>0</v>
      </c>
      <c r="U229" s="157">
        <f t="shared" si="143"/>
        <v>0</v>
      </c>
      <c r="V229" s="157">
        <f t="shared" si="143"/>
        <v>0</v>
      </c>
      <c r="W229" s="157">
        <f t="shared" si="143"/>
        <v>0</v>
      </c>
      <c r="X229" s="157">
        <f t="shared" si="143"/>
        <v>0</v>
      </c>
      <c r="Y229" s="157">
        <f t="shared" si="143"/>
        <v>0</v>
      </c>
      <c r="Z229" s="157">
        <f t="shared" si="143"/>
        <v>0</v>
      </c>
      <c r="AA229" s="157">
        <f t="shared" si="143"/>
        <v>0</v>
      </c>
      <c r="AB229" s="157">
        <f t="shared" si="143"/>
        <v>0</v>
      </c>
      <c r="AC229" s="157">
        <f t="shared" si="143"/>
        <v>0</v>
      </c>
      <c r="AD229" s="157">
        <f t="shared" si="143"/>
        <v>0</v>
      </c>
      <c r="AE229" s="157">
        <f t="shared" si="143"/>
        <v>0</v>
      </c>
      <c r="AF229" s="157">
        <f t="shared" si="143"/>
        <v>0</v>
      </c>
      <c r="AG229" s="157">
        <f t="shared" si="143"/>
        <v>0</v>
      </c>
      <c r="AH229" s="157">
        <f t="shared" si="143"/>
        <v>0</v>
      </c>
      <c r="AI229" s="157">
        <f t="shared" si="143"/>
        <v>0</v>
      </c>
      <c r="AJ229" s="157">
        <f t="shared" si="143"/>
        <v>0</v>
      </c>
    </row>
    <row r="230" spans="1:36" ht="16.5" x14ac:dyDescent="0.25">
      <c r="A230" s="157">
        <f t="shared" si="138"/>
        <v>3.0499999999999989</v>
      </c>
      <c r="B230" s="153">
        <f t="shared" si="93"/>
        <v>182</v>
      </c>
      <c r="C230" s="199" t="s">
        <v>502</v>
      </c>
      <c r="D230" s="156" t="s">
        <v>553</v>
      </c>
      <c r="E230" s="157">
        <f t="shared" si="139"/>
        <v>0</v>
      </c>
      <c r="F230" s="249"/>
      <c r="G230" s="157">
        <f t="shared" ref="G230:AJ230" si="144">+VLOOKUP("RI",Vol_Retenida,5,0)*G$15*G$31+VLOOKUP("RV",Vol_Retenida,5,0)*G$16*G$31+VLOOKUP("RIY",Vol_Retenida,5,0)*G$17*G$31+VLOOKUP("RVY",Vol_Retenida,5,0)*G$18*G$31</f>
        <v>0</v>
      </c>
      <c r="H230" s="157">
        <f t="shared" si="144"/>
        <v>0</v>
      </c>
      <c r="I230" s="157">
        <f t="shared" si="144"/>
        <v>0</v>
      </c>
      <c r="J230" s="157">
        <f t="shared" si="144"/>
        <v>0</v>
      </c>
      <c r="K230" s="157">
        <f t="shared" si="144"/>
        <v>0</v>
      </c>
      <c r="L230" s="157">
        <f t="shared" si="144"/>
        <v>0</v>
      </c>
      <c r="M230" s="157">
        <f t="shared" si="144"/>
        <v>0</v>
      </c>
      <c r="N230" s="157">
        <f t="shared" si="144"/>
        <v>0</v>
      </c>
      <c r="O230" s="157">
        <f t="shared" si="144"/>
        <v>0</v>
      </c>
      <c r="P230" s="157">
        <f t="shared" si="144"/>
        <v>0</v>
      </c>
      <c r="Q230" s="157">
        <f t="shared" si="144"/>
        <v>0</v>
      </c>
      <c r="R230" s="157">
        <f t="shared" si="144"/>
        <v>0</v>
      </c>
      <c r="S230" s="157">
        <f t="shared" si="144"/>
        <v>0</v>
      </c>
      <c r="T230" s="157">
        <f t="shared" si="144"/>
        <v>0</v>
      </c>
      <c r="U230" s="157">
        <f t="shared" si="144"/>
        <v>0</v>
      </c>
      <c r="V230" s="157">
        <f t="shared" si="144"/>
        <v>0</v>
      </c>
      <c r="W230" s="157">
        <f t="shared" si="144"/>
        <v>0</v>
      </c>
      <c r="X230" s="157">
        <f t="shared" si="144"/>
        <v>0</v>
      </c>
      <c r="Y230" s="157">
        <f t="shared" si="144"/>
        <v>0</v>
      </c>
      <c r="Z230" s="157">
        <f t="shared" si="144"/>
        <v>0</v>
      </c>
      <c r="AA230" s="157">
        <f t="shared" si="144"/>
        <v>0</v>
      </c>
      <c r="AB230" s="157">
        <f t="shared" si="144"/>
        <v>0</v>
      </c>
      <c r="AC230" s="157">
        <f t="shared" si="144"/>
        <v>0</v>
      </c>
      <c r="AD230" s="157">
        <f t="shared" si="144"/>
        <v>0</v>
      </c>
      <c r="AE230" s="157">
        <f t="shared" si="144"/>
        <v>0</v>
      </c>
      <c r="AF230" s="157">
        <f t="shared" si="144"/>
        <v>0</v>
      </c>
      <c r="AG230" s="157">
        <f t="shared" si="144"/>
        <v>0</v>
      </c>
      <c r="AH230" s="157">
        <f t="shared" si="144"/>
        <v>0</v>
      </c>
      <c r="AI230" s="157">
        <f t="shared" si="144"/>
        <v>0</v>
      </c>
      <c r="AJ230" s="157">
        <f t="shared" si="144"/>
        <v>0</v>
      </c>
    </row>
    <row r="231" spans="1:36" ht="16.5" x14ac:dyDescent="0.25">
      <c r="A231" s="157">
        <f t="shared" si="138"/>
        <v>3.0599999999999987</v>
      </c>
      <c r="B231" s="153">
        <f t="shared" si="93"/>
        <v>183</v>
      </c>
      <c r="C231" s="199" t="s">
        <v>503</v>
      </c>
      <c r="D231" s="156" t="s">
        <v>553</v>
      </c>
      <c r="E231" s="157">
        <f t="shared" si="139"/>
        <v>0</v>
      </c>
      <c r="F231" s="249"/>
      <c r="G231" s="157">
        <f t="shared" ref="G231:AJ231" si="145">+VLOOKUP("RI",Vol_Retenida,5,0)*G$15*G$32+VLOOKUP("RV",Vol_Retenida,5,0)*G$16*G$32+VLOOKUP("RIY",Vol_Retenida,5,0)*G$17*G$32+VLOOKUP("RVY",Vol_Retenida,5,0)*G$18*G$32</f>
        <v>0</v>
      </c>
      <c r="H231" s="157">
        <f t="shared" si="145"/>
        <v>0</v>
      </c>
      <c r="I231" s="157">
        <f t="shared" si="145"/>
        <v>0</v>
      </c>
      <c r="J231" s="157">
        <f t="shared" si="145"/>
        <v>0</v>
      </c>
      <c r="K231" s="157">
        <f t="shared" si="145"/>
        <v>0</v>
      </c>
      <c r="L231" s="157">
        <f t="shared" si="145"/>
        <v>0</v>
      </c>
      <c r="M231" s="157">
        <f t="shared" si="145"/>
        <v>0</v>
      </c>
      <c r="N231" s="157">
        <f t="shared" si="145"/>
        <v>0</v>
      </c>
      <c r="O231" s="157">
        <f t="shared" si="145"/>
        <v>0</v>
      </c>
      <c r="P231" s="157">
        <f t="shared" si="145"/>
        <v>0</v>
      </c>
      <c r="Q231" s="157">
        <f t="shared" si="145"/>
        <v>0</v>
      </c>
      <c r="R231" s="157">
        <f t="shared" si="145"/>
        <v>0</v>
      </c>
      <c r="S231" s="157">
        <f t="shared" si="145"/>
        <v>0</v>
      </c>
      <c r="T231" s="157">
        <f t="shared" si="145"/>
        <v>0</v>
      </c>
      <c r="U231" s="157">
        <f t="shared" si="145"/>
        <v>0</v>
      </c>
      <c r="V231" s="157">
        <f t="shared" si="145"/>
        <v>0</v>
      </c>
      <c r="W231" s="157">
        <f t="shared" si="145"/>
        <v>0</v>
      </c>
      <c r="X231" s="157">
        <f t="shared" si="145"/>
        <v>0</v>
      </c>
      <c r="Y231" s="157">
        <f t="shared" si="145"/>
        <v>0</v>
      </c>
      <c r="Z231" s="157">
        <f t="shared" si="145"/>
        <v>0</v>
      </c>
      <c r="AA231" s="157">
        <f t="shared" si="145"/>
        <v>0</v>
      </c>
      <c r="AB231" s="157">
        <f t="shared" si="145"/>
        <v>0</v>
      </c>
      <c r="AC231" s="157">
        <f t="shared" si="145"/>
        <v>0</v>
      </c>
      <c r="AD231" s="157">
        <f t="shared" si="145"/>
        <v>0</v>
      </c>
      <c r="AE231" s="157">
        <f t="shared" si="145"/>
        <v>0</v>
      </c>
      <c r="AF231" s="157">
        <f t="shared" si="145"/>
        <v>0</v>
      </c>
      <c r="AG231" s="157">
        <f t="shared" si="145"/>
        <v>0</v>
      </c>
      <c r="AH231" s="157">
        <f t="shared" si="145"/>
        <v>0</v>
      </c>
      <c r="AI231" s="157">
        <f t="shared" si="145"/>
        <v>0</v>
      </c>
      <c r="AJ231" s="157">
        <f t="shared" si="145"/>
        <v>0</v>
      </c>
    </row>
    <row r="232" spans="1:36" s="188" customFormat="1" ht="16.5" x14ac:dyDescent="0.25">
      <c r="A232" s="160">
        <f t="shared" si="138"/>
        <v>3.0699999999999985</v>
      </c>
      <c r="B232" s="161">
        <f t="shared" si="93"/>
        <v>184</v>
      </c>
      <c r="C232" s="316" t="s">
        <v>637</v>
      </c>
      <c r="D232" s="164" t="s">
        <v>364</v>
      </c>
      <c r="E232" s="157">
        <f t="shared" si="139"/>
        <v>0</v>
      </c>
      <c r="F232" s="246"/>
      <c r="G232" s="160">
        <f>+G$16</f>
        <v>0</v>
      </c>
      <c r="H232" s="160">
        <f t="shared" ref="H232:AJ232" si="146">+H$16</f>
        <v>0</v>
      </c>
      <c r="I232" s="160">
        <f t="shared" si="146"/>
        <v>0</v>
      </c>
      <c r="J232" s="160">
        <f t="shared" si="146"/>
        <v>0</v>
      </c>
      <c r="K232" s="160">
        <f t="shared" si="146"/>
        <v>0</v>
      </c>
      <c r="L232" s="160">
        <f t="shared" si="146"/>
        <v>0</v>
      </c>
      <c r="M232" s="160">
        <f t="shared" si="146"/>
        <v>0</v>
      </c>
      <c r="N232" s="160">
        <f t="shared" si="146"/>
        <v>0</v>
      </c>
      <c r="O232" s="160">
        <f t="shared" si="146"/>
        <v>0</v>
      </c>
      <c r="P232" s="160">
        <f t="shared" si="146"/>
        <v>0</v>
      </c>
      <c r="Q232" s="160">
        <f t="shared" si="146"/>
        <v>0</v>
      </c>
      <c r="R232" s="160">
        <f t="shared" si="146"/>
        <v>0</v>
      </c>
      <c r="S232" s="160">
        <f t="shared" si="146"/>
        <v>0</v>
      </c>
      <c r="T232" s="160">
        <f t="shared" si="146"/>
        <v>0</v>
      </c>
      <c r="U232" s="160">
        <f t="shared" si="146"/>
        <v>0</v>
      </c>
      <c r="V232" s="160">
        <f t="shared" si="146"/>
        <v>0</v>
      </c>
      <c r="W232" s="160">
        <f t="shared" si="146"/>
        <v>0</v>
      </c>
      <c r="X232" s="160">
        <f t="shared" si="146"/>
        <v>0</v>
      </c>
      <c r="Y232" s="160">
        <f t="shared" si="146"/>
        <v>0</v>
      </c>
      <c r="Z232" s="160">
        <f t="shared" si="146"/>
        <v>0</v>
      </c>
      <c r="AA232" s="160">
        <f t="shared" si="146"/>
        <v>0</v>
      </c>
      <c r="AB232" s="160">
        <f t="shared" si="146"/>
        <v>0</v>
      </c>
      <c r="AC232" s="160">
        <f t="shared" si="146"/>
        <v>0</v>
      </c>
      <c r="AD232" s="160">
        <f t="shared" si="146"/>
        <v>0</v>
      </c>
      <c r="AE232" s="160">
        <f t="shared" si="146"/>
        <v>0</v>
      </c>
      <c r="AF232" s="160">
        <f t="shared" si="146"/>
        <v>0</v>
      </c>
      <c r="AG232" s="160">
        <f t="shared" si="146"/>
        <v>0</v>
      </c>
      <c r="AH232" s="160">
        <f t="shared" si="146"/>
        <v>0</v>
      </c>
      <c r="AI232" s="160">
        <f t="shared" si="146"/>
        <v>0</v>
      </c>
      <c r="AJ232" s="160">
        <f t="shared" si="146"/>
        <v>0</v>
      </c>
    </row>
    <row r="233" spans="1:36" s="188" customFormat="1" ht="16.5" x14ac:dyDescent="0.25">
      <c r="A233" s="160">
        <f t="shared" si="138"/>
        <v>3.0799999999999983</v>
      </c>
      <c r="B233" s="161">
        <f t="shared" si="93"/>
        <v>185</v>
      </c>
      <c r="C233" s="316" t="s">
        <v>638</v>
      </c>
      <c r="D233" s="164" t="s">
        <v>364</v>
      </c>
      <c r="E233" s="157">
        <f t="shared" si="139"/>
        <v>0</v>
      </c>
      <c r="F233" s="246"/>
      <c r="G233" s="160">
        <f>+G$18</f>
        <v>0</v>
      </c>
      <c r="H233" s="160">
        <f t="shared" ref="H233:AJ233" si="147">+H$18</f>
        <v>0</v>
      </c>
      <c r="I233" s="160">
        <f t="shared" si="147"/>
        <v>0</v>
      </c>
      <c r="J233" s="160">
        <f t="shared" si="147"/>
        <v>0</v>
      </c>
      <c r="K233" s="160">
        <f t="shared" si="147"/>
        <v>0</v>
      </c>
      <c r="L233" s="160">
        <f t="shared" si="147"/>
        <v>0</v>
      </c>
      <c r="M233" s="160">
        <f t="shared" si="147"/>
        <v>0</v>
      </c>
      <c r="N233" s="160">
        <f t="shared" si="147"/>
        <v>0</v>
      </c>
      <c r="O233" s="160">
        <f t="shared" si="147"/>
        <v>0</v>
      </c>
      <c r="P233" s="160">
        <f t="shared" si="147"/>
        <v>0</v>
      </c>
      <c r="Q233" s="160">
        <f t="shared" si="147"/>
        <v>0</v>
      </c>
      <c r="R233" s="160">
        <f t="shared" si="147"/>
        <v>0</v>
      </c>
      <c r="S233" s="160">
        <f t="shared" si="147"/>
        <v>0</v>
      </c>
      <c r="T233" s="160">
        <f t="shared" si="147"/>
        <v>0</v>
      </c>
      <c r="U233" s="160">
        <f t="shared" si="147"/>
        <v>0</v>
      </c>
      <c r="V233" s="160">
        <f t="shared" si="147"/>
        <v>0</v>
      </c>
      <c r="W233" s="160">
        <f t="shared" si="147"/>
        <v>0</v>
      </c>
      <c r="X233" s="160">
        <f t="shared" si="147"/>
        <v>0</v>
      </c>
      <c r="Y233" s="160">
        <f t="shared" si="147"/>
        <v>0</v>
      </c>
      <c r="Z233" s="160">
        <f t="shared" si="147"/>
        <v>0</v>
      </c>
      <c r="AA233" s="160">
        <f t="shared" si="147"/>
        <v>0</v>
      </c>
      <c r="AB233" s="160">
        <f t="shared" si="147"/>
        <v>0</v>
      </c>
      <c r="AC233" s="160">
        <f t="shared" si="147"/>
        <v>0</v>
      </c>
      <c r="AD233" s="160">
        <f t="shared" si="147"/>
        <v>0</v>
      </c>
      <c r="AE233" s="160">
        <f t="shared" si="147"/>
        <v>0</v>
      </c>
      <c r="AF233" s="160">
        <f t="shared" si="147"/>
        <v>0</v>
      </c>
      <c r="AG233" s="160">
        <f t="shared" si="147"/>
        <v>0</v>
      </c>
      <c r="AH233" s="160">
        <f t="shared" si="147"/>
        <v>0</v>
      </c>
      <c r="AI233" s="160">
        <f t="shared" si="147"/>
        <v>0</v>
      </c>
      <c r="AJ233" s="160">
        <f t="shared" si="147"/>
        <v>0</v>
      </c>
    </row>
    <row r="234" spans="1:36" ht="16.5" x14ac:dyDescent="0.25">
      <c r="A234" s="157"/>
      <c r="B234" s="153">
        <f t="shared" si="93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93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93"/>
        <v>188</v>
      </c>
      <c r="C236" s="155" t="s">
        <v>505</v>
      </c>
      <c r="D236" s="156" t="s">
        <v>410</v>
      </c>
      <c r="E236" s="157">
        <f t="shared" ref="E236:E252" si="148">+SUM(G236:AJ236)</f>
        <v>1</v>
      </c>
      <c r="F236" s="249"/>
      <c r="G236" s="157">
        <f t="shared" ref="G236:P245" si="149">+HLOOKUP(G$3,ARMADO_RP,$B236,0)+HLOOKUP(G$4,ARMADO_RP,$B236,0)</f>
        <v>0</v>
      </c>
      <c r="H236" s="157">
        <f t="shared" si="149"/>
        <v>1</v>
      </c>
      <c r="I236" s="157">
        <f t="shared" si="149"/>
        <v>0</v>
      </c>
      <c r="J236" s="157">
        <f t="shared" si="149"/>
        <v>0</v>
      </c>
      <c r="K236" s="157">
        <f t="shared" si="149"/>
        <v>0</v>
      </c>
      <c r="L236" s="157">
        <f t="shared" si="149"/>
        <v>0</v>
      </c>
      <c r="M236" s="157">
        <f t="shared" si="149"/>
        <v>0</v>
      </c>
      <c r="N236" s="157">
        <f t="shared" si="149"/>
        <v>0</v>
      </c>
      <c r="O236" s="157">
        <f t="shared" si="149"/>
        <v>0</v>
      </c>
      <c r="P236" s="157">
        <f t="shared" si="149"/>
        <v>0</v>
      </c>
      <c r="Q236" s="157">
        <f t="shared" ref="Q236:Z245" si="150">+HLOOKUP(Q$3,ARMADO_RP,$B236,0)+HLOOKUP(Q$4,ARMADO_RP,$B236,0)</f>
        <v>0</v>
      </c>
      <c r="R236" s="157">
        <f t="shared" si="150"/>
        <v>0</v>
      </c>
      <c r="S236" s="157">
        <f t="shared" si="150"/>
        <v>0</v>
      </c>
      <c r="T236" s="157">
        <f t="shared" si="150"/>
        <v>0</v>
      </c>
      <c r="U236" s="157">
        <f t="shared" si="150"/>
        <v>0</v>
      </c>
      <c r="V236" s="157">
        <f t="shared" si="150"/>
        <v>0</v>
      </c>
      <c r="W236" s="157">
        <f t="shared" si="150"/>
        <v>0</v>
      </c>
      <c r="X236" s="157">
        <f t="shared" si="150"/>
        <v>0</v>
      </c>
      <c r="Y236" s="157">
        <f t="shared" si="150"/>
        <v>0</v>
      </c>
      <c r="Z236" s="157">
        <f t="shared" si="150"/>
        <v>0</v>
      </c>
      <c r="AA236" s="157">
        <f t="shared" ref="AA236:AJ245" si="151">+HLOOKUP(AA$3,ARMADO_RP,$B236,0)+HLOOKUP(AA$4,ARMADO_RP,$B236,0)</f>
        <v>0</v>
      </c>
      <c r="AB236" s="157">
        <f t="shared" si="151"/>
        <v>0</v>
      </c>
      <c r="AC236" s="157">
        <f t="shared" si="151"/>
        <v>0</v>
      </c>
      <c r="AD236" s="157">
        <f t="shared" si="151"/>
        <v>0</v>
      </c>
      <c r="AE236" s="157">
        <f t="shared" si="151"/>
        <v>0</v>
      </c>
      <c r="AF236" s="157">
        <f t="shared" si="151"/>
        <v>0</v>
      </c>
      <c r="AG236" s="157">
        <f t="shared" si="151"/>
        <v>0</v>
      </c>
      <c r="AH236" s="157">
        <f t="shared" si="151"/>
        <v>0</v>
      </c>
      <c r="AI236" s="157">
        <f t="shared" si="151"/>
        <v>0</v>
      </c>
      <c r="AJ236" s="157">
        <f t="shared" si="151"/>
        <v>0</v>
      </c>
    </row>
    <row r="237" spans="1:36" ht="16.5" x14ac:dyDescent="0.25">
      <c r="A237" s="157">
        <f t="shared" ref="A237:A252" si="152">+A236+0.01</f>
        <v>4.0199999999999996</v>
      </c>
      <c r="B237" s="153">
        <f t="shared" si="93"/>
        <v>189</v>
      </c>
      <c r="C237" s="155" t="s">
        <v>506</v>
      </c>
      <c r="D237" s="156" t="s">
        <v>410</v>
      </c>
      <c r="E237" s="157">
        <f t="shared" si="148"/>
        <v>0</v>
      </c>
      <c r="F237" s="249"/>
      <c r="G237" s="157">
        <f t="shared" si="149"/>
        <v>0</v>
      </c>
      <c r="H237" s="157">
        <f t="shared" si="149"/>
        <v>0</v>
      </c>
      <c r="I237" s="157">
        <f t="shared" si="149"/>
        <v>0</v>
      </c>
      <c r="J237" s="157">
        <f t="shared" si="149"/>
        <v>0</v>
      </c>
      <c r="K237" s="157">
        <f t="shared" si="149"/>
        <v>0</v>
      </c>
      <c r="L237" s="157">
        <f t="shared" si="149"/>
        <v>0</v>
      </c>
      <c r="M237" s="157">
        <f t="shared" si="149"/>
        <v>0</v>
      </c>
      <c r="N237" s="157">
        <f t="shared" si="149"/>
        <v>0</v>
      </c>
      <c r="O237" s="157">
        <f t="shared" si="149"/>
        <v>0</v>
      </c>
      <c r="P237" s="157">
        <f t="shared" si="149"/>
        <v>0</v>
      </c>
      <c r="Q237" s="157">
        <f t="shared" si="150"/>
        <v>0</v>
      </c>
      <c r="R237" s="157">
        <f t="shared" si="150"/>
        <v>0</v>
      </c>
      <c r="S237" s="157">
        <f t="shared" si="150"/>
        <v>0</v>
      </c>
      <c r="T237" s="157">
        <f t="shared" si="150"/>
        <v>0</v>
      </c>
      <c r="U237" s="157">
        <f t="shared" si="150"/>
        <v>0</v>
      </c>
      <c r="V237" s="157">
        <f t="shared" si="150"/>
        <v>0</v>
      </c>
      <c r="W237" s="157">
        <f t="shared" si="150"/>
        <v>0</v>
      </c>
      <c r="X237" s="157">
        <f t="shared" si="150"/>
        <v>0</v>
      </c>
      <c r="Y237" s="157">
        <f t="shared" si="150"/>
        <v>0</v>
      </c>
      <c r="Z237" s="157">
        <f t="shared" si="150"/>
        <v>0</v>
      </c>
      <c r="AA237" s="157">
        <f t="shared" si="151"/>
        <v>0</v>
      </c>
      <c r="AB237" s="157">
        <f t="shared" si="151"/>
        <v>0</v>
      </c>
      <c r="AC237" s="157">
        <f t="shared" si="151"/>
        <v>0</v>
      </c>
      <c r="AD237" s="157">
        <f t="shared" si="151"/>
        <v>0</v>
      </c>
      <c r="AE237" s="157">
        <f t="shared" si="151"/>
        <v>0</v>
      </c>
      <c r="AF237" s="157">
        <f t="shared" si="151"/>
        <v>0</v>
      </c>
      <c r="AG237" s="157">
        <f t="shared" si="151"/>
        <v>0</v>
      </c>
      <c r="AH237" s="157">
        <f t="shared" si="151"/>
        <v>0</v>
      </c>
      <c r="AI237" s="157">
        <f t="shared" si="151"/>
        <v>0</v>
      </c>
      <c r="AJ237" s="157">
        <f t="shared" si="151"/>
        <v>0</v>
      </c>
    </row>
    <row r="238" spans="1:36" ht="16.5" x14ac:dyDescent="0.25">
      <c r="A238" s="157">
        <f t="shared" si="152"/>
        <v>4.0299999999999994</v>
      </c>
      <c r="B238" s="153">
        <f t="shared" si="93"/>
        <v>190</v>
      </c>
      <c r="C238" s="155" t="s">
        <v>507</v>
      </c>
      <c r="D238" s="156" t="s">
        <v>410</v>
      </c>
      <c r="E238" s="157">
        <f t="shared" si="148"/>
        <v>0</v>
      </c>
      <c r="F238" s="249"/>
      <c r="G238" s="157">
        <f t="shared" si="149"/>
        <v>0</v>
      </c>
      <c r="H238" s="157">
        <f t="shared" si="149"/>
        <v>0</v>
      </c>
      <c r="I238" s="157">
        <f t="shared" si="149"/>
        <v>0</v>
      </c>
      <c r="J238" s="157">
        <f t="shared" si="149"/>
        <v>0</v>
      </c>
      <c r="K238" s="157">
        <f t="shared" si="149"/>
        <v>0</v>
      </c>
      <c r="L238" s="157">
        <f t="shared" si="149"/>
        <v>0</v>
      </c>
      <c r="M238" s="157">
        <f t="shared" si="149"/>
        <v>0</v>
      </c>
      <c r="N238" s="157">
        <f t="shared" si="149"/>
        <v>0</v>
      </c>
      <c r="O238" s="157">
        <f t="shared" si="149"/>
        <v>0</v>
      </c>
      <c r="P238" s="157">
        <f t="shared" si="149"/>
        <v>0</v>
      </c>
      <c r="Q238" s="157">
        <f t="shared" si="150"/>
        <v>0</v>
      </c>
      <c r="R238" s="157">
        <f t="shared" si="150"/>
        <v>0</v>
      </c>
      <c r="S238" s="157">
        <f t="shared" si="150"/>
        <v>0</v>
      </c>
      <c r="T238" s="157">
        <f t="shared" si="150"/>
        <v>0</v>
      </c>
      <c r="U238" s="157">
        <f t="shared" si="150"/>
        <v>0</v>
      </c>
      <c r="V238" s="157">
        <f t="shared" si="150"/>
        <v>0</v>
      </c>
      <c r="W238" s="157">
        <f t="shared" si="150"/>
        <v>0</v>
      </c>
      <c r="X238" s="157">
        <f t="shared" si="150"/>
        <v>0</v>
      </c>
      <c r="Y238" s="157">
        <f t="shared" si="150"/>
        <v>0</v>
      </c>
      <c r="Z238" s="157">
        <f t="shared" si="150"/>
        <v>0</v>
      </c>
      <c r="AA238" s="157">
        <f t="shared" si="151"/>
        <v>0</v>
      </c>
      <c r="AB238" s="157">
        <f t="shared" si="151"/>
        <v>0</v>
      </c>
      <c r="AC238" s="157">
        <f t="shared" si="151"/>
        <v>0</v>
      </c>
      <c r="AD238" s="157">
        <f t="shared" si="151"/>
        <v>0</v>
      </c>
      <c r="AE238" s="157">
        <f t="shared" si="151"/>
        <v>0</v>
      </c>
      <c r="AF238" s="157">
        <f t="shared" si="151"/>
        <v>0</v>
      </c>
      <c r="AG238" s="157">
        <f t="shared" si="151"/>
        <v>0</v>
      </c>
      <c r="AH238" s="157">
        <f t="shared" si="151"/>
        <v>0</v>
      </c>
      <c r="AI238" s="157">
        <f t="shared" si="151"/>
        <v>0</v>
      </c>
      <c r="AJ238" s="157">
        <f t="shared" si="151"/>
        <v>0</v>
      </c>
    </row>
    <row r="239" spans="1:36" ht="16.5" x14ac:dyDescent="0.25">
      <c r="A239" s="157">
        <f t="shared" si="152"/>
        <v>4.0399999999999991</v>
      </c>
      <c r="B239" s="153">
        <f t="shared" si="93"/>
        <v>191</v>
      </c>
      <c r="C239" s="155" t="s">
        <v>508</v>
      </c>
      <c r="D239" s="156" t="s">
        <v>410</v>
      </c>
      <c r="E239" s="157">
        <f t="shared" si="148"/>
        <v>1</v>
      </c>
      <c r="F239" s="249"/>
      <c r="G239" s="157">
        <f t="shared" si="149"/>
        <v>1</v>
      </c>
      <c r="H239" s="157">
        <f t="shared" si="149"/>
        <v>0</v>
      </c>
      <c r="I239" s="157">
        <f t="shared" si="149"/>
        <v>0</v>
      </c>
      <c r="J239" s="157">
        <f t="shared" si="149"/>
        <v>0</v>
      </c>
      <c r="K239" s="157">
        <f t="shared" si="149"/>
        <v>0</v>
      </c>
      <c r="L239" s="157">
        <f t="shared" si="149"/>
        <v>0</v>
      </c>
      <c r="M239" s="157">
        <f t="shared" si="149"/>
        <v>0</v>
      </c>
      <c r="N239" s="157">
        <f t="shared" si="149"/>
        <v>0</v>
      </c>
      <c r="O239" s="157">
        <f t="shared" si="149"/>
        <v>0</v>
      </c>
      <c r="P239" s="157">
        <f t="shared" si="149"/>
        <v>0</v>
      </c>
      <c r="Q239" s="157">
        <f t="shared" si="150"/>
        <v>0</v>
      </c>
      <c r="R239" s="157">
        <f t="shared" si="150"/>
        <v>0</v>
      </c>
      <c r="S239" s="157">
        <f t="shared" si="150"/>
        <v>0</v>
      </c>
      <c r="T239" s="157">
        <f t="shared" si="150"/>
        <v>0</v>
      </c>
      <c r="U239" s="157">
        <f t="shared" si="150"/>
        <v>0</v>
      </c>
      <c r="V239" s="157">
        <f t="shared" si="150"/>
        <v>0</v>
      </c>
      <c r="W239" s="157">
        <f t="shared" si="150"/>
        <v>0</v>
      </c>
      <c r="X239" s="157">
        <f t="shared" si="150"/>
        <v>0</v>
      </c>
      <c r="Y239" s="157">
        <f t="shared" si="150"/>
        <v>0</v>
      </c>
      <c r="Z239" s="157">
        <f t="shared" si="150"/>
        <v>0</v>
      </c>
      <c r="AA239" s="157">
        <f t="shared" si="151"/>
        <v>0</v>
      </c>
      <c r="AB239" s="157">
        <f t="shared" si="151"/>
        <v>0</v>
      </c>
      <c r="AC239" s="157">
        <f t="shared" si="151"/>
        <v>0</v>
      </c>
      <c r="AD239" s="157">
        <f t="shared" si="151"/>
        <v>0</v>
      </c>
      <c r="AE239" s="157">
        <f t="shared" si="151"/>
        <v>0</v>
      </c>
      <c r="AF239" s="157">
        <f t="shared" si="151"/>
        <v>0</v>
      </c>
      <c r="AG239" s="157">
        <f t="shared" si="151"/>
        <v>0</v>
      </c>
      <c r="AH239" s="157">
        <f t="shared" si="151"/>
        <v>0</v>
      </c>
      <c r="AI239" s="157">
        <f t="shared" si="151"/>
        <v>0</v>
      </c>
      <c r="AJ239" s="157">
        <f t="shared" si="151"/>
        <v>0</v>
      </c>
    </row>
    <row r="240" spans="1:36" ht="16.5" x14ac:dyDescent="0.25">
      <c r="A240" s="157">
        <f t="shared" si="152"/>
        <v>4.0499999999999989</v>
      </c>
      <c r="B240" s="153">
        <f t="shared" si="93"/>
        <v>192</v>
      </c>
      <c r="C240" s="155" t="s">
        <v>509</v>
      </c>
      <c r="D240" s="156" t="s">
        <v>410</v>
      </c>
      <c r="E240" s="157">
        <f t="shared" si="148"/>
        <v>0</v>
      </c>
      <c r="F240" s="249"/>
      <c r="G240" s="157">
        <f t="shared" si="149"/>
        <v>0</v>
      </c>
      <c r="H240" s="157">
        <f t="shared" si="149"/>
        <v>0</v>
      </c>
      <c r="I240" s="157">
        <f t="shared" si="149"/>
        <v>0</v>
      </c>
      <c r="J240" s="157">
        <f t="shared" si="149"/>
        <v>0</v>
      </c>
      <c r="K240" s="157">
        <f t="shared" si="149"/>
        <v>0</v>
      </c>
      <c r="L240" s="157">
        <f t="shared" si="149"/>
        <v>0</v>
      </c>
      <c r="M240" s="157">
        <f t="shared" si="149"/>
        <v>0</v>
      </c>
      <c r="N240" s="157">
        <f t="shared" si="149"/>
        <v>0</v>
      </c>
      <c r="O240" s="157">
        <f t="shared" si="149"/>
        <v>0</v>
      </c>
      <c r="P240" s="157">
        <f t="shared" si="149"/>
        <v>0</v>
      </c>
      <c r="Q240" s="157">
        <f t="shared" si="150"/>
        <v>0</v>
      </c>
      <c r="R240" s="157">
        <f t="shared" si="150"/>
        <v>0</v>
      </c>
      <c r="S240" s="157">
        <f t="shared" si="150"/>
        <v>0</v>
      </c>
      <c r="T240" s="157">
        <f t="shared" si="150"/>
        <v>0</v>
      </c>
      <c r="U240" s="157">
        <f t="shared" si="150"/>
        <v>0</v>
      </c>
      <c r="V240" s="157">
        <f t="shared" si="150"/>
        <v>0</v>
      </c>
      <c r="W240" s="157">
        <f t="shared" si="150"/>
        <v>0</v>
      </c>
      <c r="X240" s="157">
        <f t="shared" si="150"/>
        <v>0</v>
      </c>
      <c r="Y240" s="157">
        <f t="shared" si="150"/>
        <v>0</v>
      </c>
      <c r="Z240" s="157">
        <f t="shared" si="150"/>
        <v>0</v>
      </c>
      <c r="AA240" s="157">
        <f t="shared" si="151"/>
        <v>0</v>
      </c>
      <c r="AB240" s="157">
        <f t="shared" si="151"/>
        <v>0</v>
      </c>
      <c r="AC240" s="157">
        <f t="shared" si="151"/>
        <v>0</v>
      </c>
      <c r="AD240" s="157">
        <f t="shared" si="151"/>
        <v>0</v>
      </c>
      <c r="AE240" s="157">
        <f t="shared" si="151"/>
        <v>0</v>
      </c>
      <c r="AF240" s="157">
        <f t="shared" si="151"/>
        <v>0</v>
      </c>
      <c r="AG240" s="157">
        <f t="shared" si="151"/>
        <v>0</v>
      </c>
      <c r="AH240" s="157">
        <f t="shared" si="151"/>
        <v>0</v>
      </c>
      <c r="AI240" s="157">
        <f t="shared" si="151"/>
        <v>0</v>
      </c>
      <c r="AJ240" s="157">
        <f t="shared" si="151"/>
        <v>0</v>
      </c>
    </row>
    <row r="241" spans="1:36" ht="16.5" x14ac:dyDescent="0.25">
      <c r="A241" s="157">
        <f t="shared" si="152"/>
        <v>4.0599999999999987</v>
      </c>
      <c r="B241" s="153">
        <f t="shared" si="93"/>
        <v>193</v>
      </c>
      <c r="C241" s="155" t="s">
        <v>510</v>
      </c>
      <c r="D241" s="156" t="s">
        <v>410</v>
      </c>
      <c r="E241" s="157">
        <f t="shared" si="148"/>
        <v>0</v>
      </c>
      <c r="F241" s="249"/>
      <c r="G241" s="157">
        <f t="shared" si="149"/>
        <v>0</v>
      </c>
      <c r="H241" s="157">
        <f t="shared" si="149"/>
        <v>0</v>
      </c>
      <c r="I241" s="157">
        <f t="shared" si="149"/>
        <v>0</v>
      </c>
      <c r="J241" s="157">
        <f t="shared" si="149"/>
        <v>0</v>
      </c>
      <c r="K241" s="157">
        <f t="shared" si="149"/>
        <v>0</v>
      </c>
      <c r="L241" s="157">
        <f t="shared" si="149"/>
        <v>0</v>
      </c>
      <c r="M241" s="157">
        <f t="shared" si="149"/>
        <v>0</v>
      </c>
      <c r="N241" s="157">
        <f t="shared" si="149"/>
        <v>0</v>
      </c>
      <c r="O241" s="157">
        <f t="shared" si="149"/>
        <v>0</v>
      </c>
      <c r="P241" s="157">
        <f t="shared" si="149"/>
        <v>0</v>
      </c>
      <c r="Q241" s="157">
        <f t="shared" si="150"/>
        <v>0</v>
      </c>
      <c r="R241" s="157">
        <f t="shared" si="150"/>
        <v>0</v>
      </c>
      <c r="S241" s="157">
        <f t="shared" si="150"/>
        <v>0</v>
      </c>
      <c r="T241" s="157">
        <f t="shared" si="150"/>
        <v>0</v>
      </c>
      <c r="U241" s="157">
        <f t="shared" si="150"/>
        <v>0</v>
      </c>
      <c r="V241" s="157">
        <f t="shared" si="150"/>
        <v>0</v>
      </c>
      <c r="W241" s="157">
        <f t="shared" si="150"/>
        <v>0</v>
      </c>
      <c r="X241" s="157">
        <f t="shared" si="150"/>
        <v>0</v>
      </c>
      <c r="Y241" s="157">
        <f t="shared" si="150"/>
        <v>0</v>
      </c>
      <c r="Z241" s="157">
        <f t="shared" si="150"/>
        <v>0</v>
      </c>
      <c r="AA241" s="157">
        <f t="shared" si="151"/>
        <v>0</v>
      </c>
      <c r="AB241" s="157">
        <f t="shared" si="151"/>
        <v>0</v>
      </c>
      <c r="AC241" s="157">
        <f t="shared" si="151"/>
        <v>0</v>
      </c>
      <c r="AD241" s="157">
        <f t="shared" si="151"/>
        <v>0</v>
      </c>
      <c r="AE241" s="157">
        <f t="shared" si="151"/>
        <v>0</v>
      </c>
      <c r="AF241" s="157">
        <f t="shared" si="151"/>
        <v>0</v>
      </c>
      <c r="AG241" s="157">
        <f t="shared" si="151"/>
        <v>0</v>
      </c>
      <c r="AH241" s="157">
        <f t="shared" si="151"/>
        <v>0</v>
      </c>
      <c r="AI241" s="157">
        <f t="shared" si="151"/>
        <v>0</v>
      </c>
      <c r="AJ241" s="157">
        <f t="shared" si="151"/>
        <v>0</v>
      </c>
    </row>
    <row r="242" spans="1:36" ht="16.5" x14ac:dyDescent="0.25">
      <c r="A242" s="157">
        <f t="shared" si="152"/>
        <v>4.0699999999999985</v>
      </c>
      <c r="B242" s="153">
        <f t="shared" si="93"/>
        <v>194</v>
      </c>
      <c r="C242" s="155" t="s">
        <v>511</v>
      </c>
      <c r="D242" s="156" t="s">
        <v>410</v>
      </c>
      <c r="E242" s="157">
        <f t="shared" si="148"/>
        <v>0</v>
      </c>
      <c r="F242" s="249"/>
      <c r="G242" s="157">
        <f t="shared" si="149"/>
        <v>0</v>
      </c>
      <c r="H242" s="157">
        <f t="shared" si="149"/>
        <v>0</v>
      </c>
      <c r="I242" s="157">
        <f t="shared" si="149"/>
        <v>0</v>
      </c>
      <c r="J242" s="157">
        <f t="shared" si="149"/>
        <v>0</v>
      </c>
      <c r="K242" s="157">
        <f t="shared" si="149"/>
        <v>0</v>
      </c>
      <c r="L242" s="157">
        <f t="shared" si="149"/>
        <v>0</v>
      </c>
      <c r="M242" s="157">
        <f t="shared" si="149"/>
        <v>0</v>
      </c>
      <c r="N242" s="157">
        <f t="shared" si="149"/>
        <v>0</v>
      </c>
      <c r="O242" s="157">
        <f t="shared" si="149"/>
        <v>0</v>
      </c>
      <c r="P242" s="157">
        <f t="shared" si="149"/>
        <v>0</v>
      </c>
      <c r="Q242" s="157">
        <f t="shared" si="150"/>
        <v>0</v>
      </c>
      <c r="R242" s="157">
        <f t="shared" si="150"/>
        <v>0</v>
      </c>
      <c r="S242" s="157">
        <f t="shared" si="150"/>
        <v>0</v>
      </c>
      <c r="T242" s="157">
        <f t="shared" si="150"/>
        <v>0</v>
      </c>
      <c r="U242" s="157">
        <f t="shared" si="150"/>
        <v>0</v>
      </c>
      <c r="V242" s="157">
        <f t="shared" si="150"/>
        <v>0</v>
      </c>
      <c r="W242" s="157">
        <f t="shared" si="150"/>
        <v>0</v>
      </c>
      <c r="X242" s="157">
        <f t="shared" si="150"/>
        <v>0</v>
      </c>
      <c r="Y242" s="157">
        <f t="shared" si="150"/>
        <v>0</v>
      </c>
      <c r="Z242" s="157">
        <f t="shared" si="150"/>
        <v>0</v>
      </c>
      <c r="AA242" s="157">
        <f t="shared" si="151"/>
        <v>0</v>
      </c>
      <c r="AB242" s="157">
        <f t="shared" si="151"/>
        <v>0</v>
      </c>
      <c r="AC242" s="157">
        <f t="shared" si="151"/>
        <v>0</v>
      </c>
      <c r="AD242" s="157">
        <f t="shared" si="151"/>
        <v>0</v>
      </c>
      <c r="AE242" s="157">
        <f t="shared" si="151"/>
        <v>0</v>
      </c>
      <c r="AF242" s="157">
        <f t="shared" si="151"/>
        <v>0</v>
      </c>
      <c r="AG242" s="157">
        <f t="shared" si="151"/>
        <v>0</v>
      </c>
      <c r="AH242" s="157">
        <f t="shared" si="151"/>
        <v>0</v>
      </c>
      <c r="AI242" s="157">
        <f t="shared" si="151"/>
        <v>0</v>
      </c>
      <c r="AJ242" s="157">
        <f t="shared" si="151"/>
        <v>0</v>
      </c>
    </row>
    <row r="243" spans="1:36" ht="16.5" x14ac:dyDescent="0.25">
      <c r="A243" s="157">
        <f t="shared" si="152"/>
        <v>4.0799999999999983</v>
      </c>
      <c r="B243" s="153">
        <f t="shared" ref="B243:B269" si="153">+B242+1</f>
        <v>195</v>
      </c>
      <c r="C243" s="155" t="s">
        <v>512</v>
      </c>
      <c r="D243" s="156" t="s">
        <v>410</v>
      </c>
      <c r="E243" s="157">
        <f t="shared" si="148"/>
        <v>0</v>
      </c>
      <c r="F243" s="249"/>
      <c r="G243" s="157">
        <f t="shared" si="149"/>
        <v>0</v>
      </c>
      <c r="H243" s="157">
        <f t="shared" si="149"/>
        <v>0</v>
      </c>
      <c r="I243" s="157">
        <f t="shared" si="149"/>
        <v>0</v>
      </c>
      <c r="J243" s="157">
        <f t="shared" si="149"/>
        <v>0</v>
      </c>
      <c r="K243" s="157">
        <f t="shared" si="149"/>
        <v>0</v>
      </c>
      <c r="L243" s="157">
        <f t="shared" si="149"/>
        <v>0</v>
      </c>
      <c r="M243" s="157">
        <f t="shared" si="149"/>
        <v>0</v>
      </c>
      <c r="N243" s="157">
        <f t="shared" si="149"/>
        <v>0</v>
      </c>
      <c r="O243" s="157">
        <f t="shared" si="149"/>
        <v>0</v>
      </c>
      <c r="P243" s="157">
        <f t="shared" si="149"/>
        <v>0</v>
      </c>
      <c r="Q243" s="157">
        <f t="shared" si="150"/>
        <v>0</v>
      </c>
      <c r="R243" s="157">
        <f t="shared" si="150"/>
        <v>0</v>
      </c>
      <c r="S243" s="157">
        <f t="shared" si="150"/>
        <v>0</v>
      </c>
      <c r="T243" s="157">
        <f t="shared" si="150"/>
        <v>0</v>
      </c>
      <c r="U243" s="157">
        <f t="shared" si="150"/>
        <v>0</v>
      </c>
      <c r="V243" s="157">
        <f t="shared" si="150"/>
        <v>0</v>
      </c>
      <c r="W243" s="157">
        <f t="shared" si="150"/>
        <v>0</v>
      </c>
      <c r="X243" s="157">
        <f t="shared" si="150"/>
        <v>0</v>
      </c>
      <c r="Y243" s="157">
        <f t="shared" si="150"/>
        <v>0</v>
      </c>
      <c r="Z243" s="157">
        <f t="shared" si="150"/>
        <v>0</v>
      </c>
      <c r="AA243" s="157">
        <f t="shared" si="151"/>
        <v>0</v>
      </c>
      <c r="AB243" s="157">
        <f t="shared" si="151"/>
        <v>0</v>
      </c>
      <c r="AC243" s="157">
        <f t="shared" si="151"/>
        <v>0</v>
      </c>
      <c r="AD243" s="157">
        <f t="shared" si="151"/>
        <v>0</v>
      </c>
      <c r="AE243" s="157">
        <f t="shared" si="151"/>
        <v>0</v>
      </c>
      <c r="AF243" s="157">
        <f t="shared" si="151"/>
        <v>0</v>
      </c>
      <c r="AG243" s="157">
        <f t="shared" si="151"/>
        <v>0</v>
      </c>
      <c r="AH243" s="157">
        <f t="shared" si="151"/>
        <v>0</v>
      </c>
      <c r="AI243" s="157">
        <f t="shared" si="151"/>
        <v>0</v>
      </c>
      <c r="AJ243" s="157">
        <f t="shared" si="151"/>
        <v>0</v>
      </c>
    </row>
    <row r="244" spans="1:36" ht="16.5" x14ac:dyDescent="0.25">
      <c r="A244" s="157">
        <f t="shared" si="152"/>
        <v>4.0899999999999981</v>
      </c>
      <c r="B244" s="153">
        <f t="shared" si="153"/>
        <v>196</v>
      </c>
      <c r="C244" s="155" t="s">
        <v>513</v>
      </c>
      <c r="D244" s="156" t="s">
        <v>410</v>
      </c>
      <c r="E244" s="157">
        <f t="shared" si="148"/>
        <v>1</v>
      </c>
      <c r="F244" s="249"/>
      <c r="G244" s="157">
        <f t="shared" si="149"/>
        <v>0</v>
      </c>
      <c r="H244" s="157">
        <f t="shared" si="149"/>
        <v>1</v>
      </c>
      <c r="I244" s="157">
        <f t="shared" si="149"/>
        <v>0</v>
      </c>
      <c r="J244" s="157">
        <f t="shared" si="149"/>
        <v>0</v>
      </c>
      <c r="K244" s="157">
        <f t="shared" si="149"/>
        <v>0</v>
      </c>
      <c r="L244" s="157">
        <f t="shared" si="149"/>
        <v>0</v>
      </c>
      <c r="M244" s="157">
        <f t="shared" si="149"/>
        <v>0</v>
      </c>
      <c r="N244" s="157">
        <f t="shared" si="149"/>
        <v>0</v>
      </c>
      <c r="O244" s="157">
        <f t="shared" si="149"/>
        <v>0</v>
      </c>
      <c r="P244" s="157">
        <f t="shared" si="149"/>
        <v>0</v>
      </c>
      <c r="Q244" s="157">
        <f t="shared" si="150"/>
        <v>0</v>
      </c>
      <c r="R244" s="157">
        <f t="shared" si="150"/>
        <v>0</v>
      </c>
      <c r="S244" s="157">
        <f t="shared" si="150"/>
        <v>0</v>
      </c>
      <c r="T244" s="157">
        <f t="shared" si="150"/>
        <v>0</v>
      </c>
      <c r="U244" s="157">
        <f t="shared" si="150"/>
        <v>0</v>
      </c>
      <c r="V244" s="157">
        <f t="shared" si="150"/>
        <v>0</v>
      </c>
      <c r="W244" s="157">
        <f t="shared" si="150"/>
        <v>0</v>
      </c>
      <c r="X244" s="157">
        <f t="shared" si="150"/>
        <v>0</v>
      </c>
      <c r="Y244" s="157">
        <f t="shared" si="150"/>
        <v>0</v>
      </c>
      <c r="Z244" s="157">
        <f t="shared" si="150"/>
        <v>0</v>
      </c>
      <c r="AA244" s="157">
        <f t="shared" si="151"/>
        <v>0</v>
      </c>
      <c r="AB244" s="157">
        <f t="shared" si="151"/>
        <v>0</v>
      </c>
      <c r="AC244" s="157">
        <f t="shared" si="151"/>
        <v>0</v>
      </c>
      <c r="AD244" s="157">
        <f t="shared" si="151"/>
        <v>0</v>
      </c>
      <c r="AE244" s="157">
        <f t="shared" si="151"/>
        <v>0</v>
      </c>
      <c r="AF244" s="157">
        <f t="shared" si="151"/>
        <v>0</v>
      </c>
      <c r="AG244" s="157">
        <f t="shared" si="151"/>
        <v>0</v>
      </c>
      <c r="AH244" s="157">
        <f t="shared" si="151"/>
        <v>0</v>
      </c>
      <c r="AI244" s="157">
        <f t="shared" si="151"/>
        <v>0</v>
      </c>
      <c r="AJ244" s="157">
        <f t="shared" si="151"/>
        <v>0</v>
      </c>
    </row>
    <row r="245" spans="1:36" ht="16.5" x14ac:dyDescent="0.25">
      <c r="A245" s="157">
        <f t="shared" si="152"/>
        <v>4.0999999999999979</v>
      </c>
      <c r="B245" s="153">
        <f t="shared" si="153"/>
        <v>197</v>
      </c>
      <c r="C245" s="155" t="s">
        <v>514</v>
      </c>
      <c r="D245" s="156" t="s">
        <v>410</v>
      </c>
      <c r="E245" s="157">
        <f t="shared" si="148"/>
        <v>0</v>
      </c>
      <c r="F245" s="249"/>
      <c r="G245" s="157">
        <f t="shared" si="149"/>
        <v>0</v>
      </c>
      <c r="H245" s="157">
        <f t="shared" si="149"/>
        <v>0</v>
      </c>
      <c r="I245" s="157">
        <f t="shared" si="149"/>
        <v>0</v>
      </c>
      <c r="J245" s="157">
        <f t="shared" si="149"/>
        <v>0</v>
      </c>
      <c r="K245" s="157">
        <f t="shared" si="149"/>
        <v>0</v>
      </c>
      <c r="L245" s="157">
        <f t="shared" si="149"/>
        <v>0</v>
      </c>
      <c r="M245" s="157">
        <f t="shared" si="149"/>
        <v>0</v>
      </c>
      <c r="N245" s="157">
        <f t="shared" si="149"/>
        <v>0</v>
      </c>
      <c r="O245" s="157">
        <f t="shared" si="149"/>
        <v>0</v>
      </c>
      <c r="P245" s="157">
        <f t="shared" si="149"/>
        <v>0</v>
      </c>
      <c r="Q245" s="157">
        <f t="shared" si="150"/>
        <v>0</v>
      </c>
      <c r="R245" s="157">
        <f t="shared" si="150"/>
        <v>0</v>
      </c>
      <c r="S245" s="157">
        <f t="shared" si="150"/>
        <v>0</v>
      </c>
      <c r="T245" s="157">
        <f t="shared" si="150"/>
        <v>0</v>
      </c>
      <c r="U245" s="157">
        <f t="shared" si="150"/>
        <v>0</v>
      </c>
      <c r="V245" s="157">
        <f t="shared" si="150"/>
        <v>0</v>
      </c>
      <c r="W245" s="157">
        <f t="shared" si="150"/>
        <v>0</v>
      </c>
      <c r="X245" s="157">
        <f t="shared" si="150"/>
        <v>0</v>
      </c>
      <c r="Y245" s="157">
        <f t="shared" si="150"/>
        <v>0</v>
      </c>
      <c r="Z245" s="157">
        <f t="shared" si="150"/>
        <v>0</v>
      </c>
      <c r="AA245" s="157">
        <f t="shared" si="151"/>
        <v>0</v>
      </c>
      <c r="AB245" s="157">
        <f t="shared" si="151"/>
        <v>0</v>
      </c>
      <c r="AC245" s="157">
        <f t="shared" si="151"/>
        <v>0</v>
      </c>
      <c r="AD245" s="157">
        <f t="shared" si="151"/>
        <v>0</v>
      </c>
      <c r="AE245" s="157">
        <f t="shared" si="151"/>
        <v>0</v>
      </c>
      <c r="AF245" s="157">
        <f t="shared" si="151"/>
        <v>0</v>
      </c>
      <c r="AG245" s="157">
        <f t="shared" si="151"/>
        <v>0</v>
      </c>
      <c r="AH245" s="157">
        <f t="shared" si="151"/>
        <v>0</v>
      </c>
      <c r="AI245" s="157">
        <f t="shared" si="151"/>
        <v>0</v>
      </c>
      <c r="AJ245" s="157">
        <f t="shared" si="151"/>
        <v>0</v>
      </c>
    </row>
    <row r="246" spans="1:36" s="188" customFormat="1" ht="16.5" x14ac:dyDescent="0.25">
      <c r="A246" s="160">
        <f t="shared" si="152"/>
        <v>4.1099999999999977</v>
      </c>
      <c r="B246" s="161">
        <f t="shared" si="153"/>
        <v>198</v>
      </c>
      <c r="C246" s="163" t="s">
        <v>536</v>
      </c>
      <c r="D246" s="164" t="s">
        <v>410</v>
      </c>
      <c r="E246" s="157">
        <f t="shared" si="148"/>
        <v>0</v>
      </c>
      <c r="F246" s="249"/>
      <c r="G246" s="160">
        <f t="shared" ref="G246:P252" si="154">+HLOOKUP(G$3,ARMADO_RP,$B246,0)+HLOOKUP(G$4,ARMADO_RP,$B246,0)</f>
        <v>0</v>
      </c>
      <c r="H246" s="160">
        <f t="shared" si="154"/>
        <v>0</v>
      </c>
      <c r="I246" s="160">
        <f t="shared" si="154"/>
        <v>0</v>
      </c>
      <c r="J246" s="160">
        <f t="shared" si="154"/>
        <v>0</v>
      </c>
      <c r="K246" s="160">
        <f t="shared" si="154"/>
        <v>0</v>
      </c>
      <c r="L246" s="160">
        <f t="shared" si="154"/>
        <v>0</v>
      </c>
      <c r="M246" s="160">
        <f t="shared" si="154"/>
        <v>0</v>
      </c>
      <c r="N246" s="160">
        <f t="shared" si="154"/>
        <v>0</v>
      </c>
      <c r="O246" s="160">
        <f t="shared" si="154"/>
        <v>0</v>
      </c>
      <c r="P246" s="160">
        <f t="shared" si="154"/>
        <v>0</v>
      </c>
      <c r="Q246" s="160">
        <f t="shared" ref="Q246:Z252" si="155">+HLOOKUP(Q$3,ARMADO_RP,$B246,0)+HLOOKUP(Q$4,ARMADO_RP,$B246,0)</f>
        <v>0</v>
      </c>
      <c r="R246" s="160">
        <f t="shared" si="155"/>
        <v>0</v>
      </c>
      <c r="S246" s="160">
        <f t="shared" si="155"/>
        <v>0</v>
      </c>
      <c r="T246" s="160">
        <f t="shared" si="155"/>
        <v>0</v>
      </c>
      <c r="U246" s="160">
        <f t="shared" si="155"/>
        <v>0</v>
      </c>
      <c r="V246" s="160">
        <f t="shared" si="155"/>
        <v>0</v>
      </c>
      <c r="W246" s="160">
        <f t="shared" si="155"/>
        <v>0</v>
      </c>
      <c r="X246" s="160">
        <f t="shared" si="155"/>
        <v>0</v>
      </c>
      <c r="Y246" s="160">
        <f t="shared" si="155"/>
        <v>0</v>
      </c>
      <c r="Z246" s="160">
        <f t="shared" si="155"/>
        <v>0</v>
      </c>
      <c r="AA246" s="160">
        <f t="shared" ref="AA246:AJ252" si="156">+HLOOKUP(AA$3,ARMADO_RP,$B246,0)+HLOOKUP(AA$4,ARMADO_RP,$B246,0)</f>
        <v>0</v>
      </c>
      <c r="AB246" s="160">
        <f t="shared" si="156"/>
        <v>0</v>
      </c>
      <c r="AC246" s="160">
        <f t="shared" si="156"/>
        <v>0</v>
      </c>
      <c r="AD246" s="160">
        <f t="shared" si="156"/>
        <v>0</v>
      </c>
      <c r="AE246" s="160">
        <f t="shared" si="156"/>
        <v>0</v>
      </c>
      <c r="AF246" s="160">
        <f t="shared" si="156"/>
        <v>0</v>
      </c>
      <c r="AG246" s="160">
        <f t="shared" si="156"/>
        <v>0</v>
      </c>
      <c r="AH246" s="160">
        <f t="shared" si="156"/>
        <v>0</v>
      </c>
      <c r="AI246" s="160">
        <f t="shared" si="156"/>
        <v>0</v>
      </c>
      <c r="AJ246" s="160">
        <f t="shared" si="156"/>
        <v>0</v>
      </c>
    </row>
    <row r="247" spans="1:36" s="188" customFormat="1" ht="16.5" x14ac:dyDescent="0.25">
      <c r="A247" s="160">
        <f t="shared" si="152"/>
        <v>4.1199999999999974</v>
      </c>
      <c r="B247" s="161">
        <f t="shared" si="153"/>
        <v>199</v>
      </c>
      <c r="C247" s="163" t="s">
        <v>537</v>
      </c>
      <c r="D247" s="164" t="s">
        <v>410</v>
      </c>
      <c r="E247" s="157">
        <f t="shared" si="148"/>
        <v>0</v>
      </c>
      <c r="F247" s="249"/>
      <c r="G247" s="160">
        <f t="shared" si="154"/>
        <v>0</v>
      </c>
      <c r="H247" s="160">
        <f t="shared" si="154"/>
        <v>0</v>
      </c>
      <c r="I247" s="160">
        <f t="shared" si="154"/>
        <v>0</v>
      </c>
      <c r="J247" s="160">
        <f t="shared" si="154"/>
        <v>0</v>
      </c>
      <c r="K247" s="160">
        <f t="shared" si="154"/>
        <v>0</v>
      </c>
      <c r="L247" s="160">
        <f t="shared" si="154"/>
        <v>0</v>
      </c>
      <c r="M247" s="160">
        <f t="shared" si="154"/>
        <v>0</v>
      </c>
      <c r="N247" s="160">
        <f t="shared" si="154"/>
        <v>0</v>
      </c>
      <c r="O247" s="160">
        <f t="shared" si="154"/>
        <v>0</v>
      </c>
      <c r="P247" s="160">
        <f t="shared" si="154"/>
        <v>0</v>
      </c>
      <c r="Q247" s="160">
        <f t="shared" si="155"/>
        <v>0</v>
      </c>
      <c r="R247" s="160">
        <f t="shared" si="155"/>
        <v>0</v>
      </c>
      <c r="S247" s="160">
        <f t="shared" si="155"/>
        <v>0</v>
      </c>
      <c r="T247" s="160">
        <f t="shared" si="155"/>
        <v>0</v>
      </c>
      <c r="U247" s="160">
        <f t="shared" si="155"/>
        <v>0</v>
      </c>
      <c r="V247" s="160">
        <f t="shared" si="155"/>
        <v>0</v>
      </c>
      <c r="W247" s="160">
        <f t="shared" si="155"/>
        <v>0</v>
      </c>
      <c r="X247" s="160">
        <f t="shared" si="155"/>
        <v>0</v>
      </c>
      <c r="Y247" s="160">
        <f t="shared" si="155"/>
        <v>0</v>
      </c>
      <c r="Z247" s="160">
        <f t="shared" si="155"/>
        <v>0</v>
      </c>
      <c r="AA247" s="160">
        <f t="shared" si="156"/>
        <v>0</v>
      </c>
      <c r="AB247" s="160">
        <f t="shared" si="156"/>
        <v>0</v>
      </c>
      <c r="AC247" s="160">
        <f t="shared" si="156"/>
        <v>0</v>
      </c>
      <c r="AD247" s="160">
        <f t="shared" si="156"/>
        <v>0</v>
      </c>
      <c r="AE247" s="160">
        <f t="shared" si="156"/>
        <v>0</v>
      </c>
      <c r="AF247" s="160">
        <f t="shared" si="156"/>
        <v>0</v>
      </c>
      <c r="AG247" s="160">
        <f t="shared" si="156"/>
        <v>0</v>
      </c>
      <c r="AH247" s="160">
        <f t="shared" si="156"/>
        <v>0</v>
      </c>
      <c r="AI247" s="160">
        <f t="shared" si="156"/>
        <v>0</v>
      </c>
      <c r="AJ247" s="160">
        <f t="shared" si="156"/>
        <v>0</v>
      </c>
    </row>
    <row r="248" spans="1:36" s="188" customFormat="1" ht="16.5" x14ac:dyDescent="0.25">
      <c r="A248" s="160">
        <f t="shared" si="152"/>
        <v>4.1299999999999972</v>
      </c>
      <c r="B248" s="161">
        <f t="shared" si="153"/>
        <v>200</v>
      </c>
      <c r="C248" s="163" t="s">
        <v>538</v>
      </c>
      <c r="D248" s="164" t="s">
        <v>410</v>
      </c>
      <c r="E248" s="157">
        <f t="shared" si="148"/>
        <v>0</v>
      </c>
      <c r="F248" s="249"/>
      <c r="G248" s="160">
        <f t="shared" si="154"/>
        <v>0</v>
      </c>
      <c r="H248" s="160">
        <f t="shared" si="154"/>
        <v>0</v>
      </c>
      <c r="I248" s="160">
        <f t="shared" si="154"/>
        <v>0</v>
      </c>
      <c r="J248" s="160">
        <f t="shared" si="154"/>
        <v>0</v>
      </c>
      <c r="K248" s="160">
        <f t="shared" si="154"/>
        <v>0</v>
      </c>
      <c r="L248" s="160">
        <f t="shared" si="154"/>
        <v>0</v>
      </c>
      <c r="M248" s="160">
        <f t="shared" si="154"/>
        <v>0</v>
      </c>
      <c r="N248" s="160">
        <f t="shared" si="154"/>
        <v>0</v>
      </c>
      <c r="O248" s="160">
        <f t="shared" si="154"/>
        <v>0</v>
      </c>
      <c r="P248" s="160">
        <f t="shared" si="154"/>
        <v>0</v>
      </c>
      <c r="Q248" s="160">
        <f t="shared" si="155"/>
        <v>0</v>
      </c>
      <c r="R248" s="160">
        <f t="shared" si="155"/>
        <v>0</v>
      </c>
      <c r="S248" s="160">
        <f t="shared" si="155"/>
        <v>0</v>
      </c>
      <c r="T248" s="160">
        <f t="shared" si="155"/>
        <v>0</v>
      </c>
      <c r="U248" s="160">
        <f t="shared" si="155"/>
        <v>0</v>
      </c>
      <c r="V248" s="160">
        <f t="shared" si="155"/>
        <v>0</v>
      </c>
      <c r="W248" s="160">
        <f t="shared" si="155"/>
        <v>0</v>
      </c>
      <c r="X248" s="160">
        <f t="shared" si="155"/>
        <v>0</v>
      </c>
      <c r="Y248" s="160">
        <f t="shared" si="155"/>
        <v>0</v>
      </c>
      <c r="Z248" s="160">
        <f t="shared" si="155"/>
        <v>0</v>
      </c>
      <c r="AA248" s="160">
        <f t="shared" si="156"/>
        <v>0</v>
      </c>
      <c r="AB248" s="160">
        <f t="shared" si="156"/>
        <v>0</v>
      </c>
      <c r="AC248" s="160">
        <f t="shared" si="156"/>
        <v>0</v>
      </c>
      <c r="AD248" s="160">
        <f t="shared" si="156"/>
        <v>0</v>
      </c>
      <c r="AE248" s="160">
        <f t="shared" si="156"/>
        <v>0</v>
      </c>
      <c r="AF248" s="160">
        <f t="shared" si="156"/>
        <v>0</v>
      </c>
      <c r="AG248" s="160">
        <f t="shared" si="156"/>
        <v>0</v>
      </c>
      <c r="AH248" s="160">
        <f t="shared" si="156"/>
        <v>0</v>
      </c>
      <c r="AI248" s="160">
        <f t="shared" si="156"/>
        <v>0</v>
      </c>
      <c r="AJ248" s="160">
        <f t="shared" si="156"/>
        <v>0</v>
      </c>
    </row>
    <row r="249" spans="1:36" s="188" customFormat="1" ht="16.5" x14ac:dyDescent="0.25">
      <c r="A249" s="160">
        <f t="shared" si="152"/>
        <v>4.139999999999997</v>
      </c>
      <c r="B249" s="161">
        <f t="shared" si="153"/>
        <v>201</v>
      </c>
      <c r="C249" s="163" t="s">
        <v>539</v>
      </c>
      <c r="D249" s="164" t="s">
        <v>410</v>
      </c>
      <c r="E249" s="157">
        <f t="shared" si="148"/>
        <v>0</v>
      </c>
      <c r="F249" s="249"/>
      <c r="G249" s="160">
        <f t="shared" si="154"/>
        <v>0</v>
      </c>
      <c r="H249" s="160">
        <f t="shared" si="154"/>
        <v>0</v>
      </c>
      <c r="I249" s="160">
        <f t="shared" si="154"/>
        <v>0</v>
      </c>
      <c r="J249" s="160">
        <f t="shared" si="154"/>
        <v>0</v>
      </c>
      <c r="K249" s="160">
        <f t="shared" si="154"/>
        <v>0</v>
      </c>
      <c r="L249" s="160">
        <f t="shared" si="154"/>
        <v>0</v>
      </c>
      <c r="M249" s="160">
        <f t="shared" si="154"/>
        <v>0</v>
      </c>
      <c r="N249" s="160">
        <f t="shared" si="154"/>
        <v>0</v>
      </c>
      <c r="O249" s="160">
        <f t="shared" si="154"/>
        <v>0</v>
      </c>
      <c r="P249" s="160">
        <f t="shared" si="154"/>
        <v>0</v>
      </c>
      <c r="Q249" s="160">
        <f t="shared" si="155"/>
        <v>0</v>
      </c>
      <c r="R249" s="160">
        <f t="shared" si="155"/>
        <v>0</v>
      </c>
      <c r="S249" s="160">
        <f t="shared" si="155"/>
        <v>0</v>
      </c>
      <c r="T249" s="160">
        <f t="shared" si="155"/>
        <v>0</v>
      </c>
      <c r="U249" s="160">
        <f t="shared" si="155"/>
        <v>0</v>
      </c>
      <c r="V249" s="160">
        <f t="shared" si="155"/>
        <v>0</v>
      </c>
      <c r="W249" s="160">
        <f t="shared" si="155"/>
        <v>0</v>
      </c>
      <c r="X249" s="160">
        <f t="shared" si="155"/>
        <v>0</v>
      </c>
      <c r="Y249" s="160">
        <f t="shared" si="155"/>
        <v>0</v>
      </c>
      <c r="Z249" s="160">
        <f t="shared" si="155"/>
        <v>0</v>
      </c>
      <c r="AA249" s="160">
        <f t="shared" si="156"/>
        <v>0</v>
      </c>
      <c r="AB249" s="160">
        <f t="shared" si="156"/>
        <v>0</v>
      </c>
      <c r="AC249" s="160">
        <f t="shared" si="156"/>
        <v>0</v>
      </c>
      <c r="AD249" s="160">
        <f t="shared" si="156"/>
        <v>0</v>
      </c>
      <c r="AE249" s="160">
        <f t="shared" si="156"/>
        <v>0</v>
      </c>
      <c r="AF249" s="160">
        <f t="shared" si="156"/>
        <v>0</v>
      </c>
      <c r="AG249" s="160">
        <f t="shared" si="156"/>
        <v>0</v>
      </c>
      <c r="AH249" s="160">
        <f t="shared" si="156"/>
        <v>0</v>
      </c>
      <c r="AI249" s="160">
        <f t="shared" si="156"/>
        <v>0</v>
      </c>
      <c r="AJ249" s="160">
        <f t="shared" si="156"/>
        <v>0</v>
      </c>
    </row>
    <row r="250" spans="1:36" s="188" customFormat="1" ht="16.5" x14ac:dyDescent="0.25">
      <c r="A250" s="160">
        <f t="shared" si="152"/>
        <v>4.1499999999999968</v>
      </c>
      <c r="B250" s="161">
        <f t="shared" si="153"/>
        <v>202</v>
      </c>
      <c r="C250" s="163" t="s">
        <v>540</v>
      </c>
      <c r="D250" s="164" t="s">
        <v>410</v>
      </c>
      <c r="E250" s="157">
        <f t="shared" si="148"/>
        <v>0</v>
      </c>
      <c r="F250" s="249"/>
      <c r="G250" s="160">
        <f t="shared" si="154"/>
        <v>0</v>
      </c>
      <c r="H250" s="160">
        <f t="shared" si="154"/>
        <v>0</v>
      </c>
      <c r="I250" s="160">
        <f t="shared" si="154"/>
        <v>0</v>
      </c>
      <c r="J250" s="160">
        <f t="shared" si="154"/>
        <v>0</v>
      </c>
      <c r="K250" s="160">
        <f t="shared" si="154"/>
        <v>0</v>
      </c>
      <c r="L250" s="160">
        <f t="shared" si="154"/>
        <v>0</v>
      </c>
      <c r="M250" s="160">
        <f t="shared" si="154"/>
        <v>0</v>
      </c>
      <c r="N250" s="160">
        <f t="shared" si="154"/>
        <v>0</v>
      </c>
      <c r="O250" s="160">
        <f t="shared" si="154"/>
        <v>0</v>
      </c>
      <c r="P250" s="160">
        <f t="shared" si="154"/>
        <v>0</v>
      </c>
      <c r="Q250" s="160">
        <f t="shared" si="155"/>
        <v>0</v>
      </c>
      <c r="R250" s="160">
        <f t="shared" si="155"/>
        <v>0</v>
      </c>
      <c r="S250" s="160">
        <f t="shared" si="155"/>
        <v>0</v>
      </c>
      <c r="T250" s="160">
        <f t="shared" si="155"/>
        <v>0</v>
      </c>
      <c r="U250" s="160">
        <f t="shared" si="155"/>
        <v>0</v>
      </c>
      <c r="V250" s="160">
        <f t="shared" si="155"/>
        <v>0</v>
      </c>
      <c r="W250" s="160">
        <f t="shared" si="155"/>
        <v>0</v>
      </c>
      <c r="X250" s="160">
        <f t="shared" si="155"/>
        <v>0</v>
      </c>
      <c r="Y250" s="160">
        <f t="shared" si="155"/>
        <v>0</v>
      </c>
      <c r="Z250" s="160">
        <f t="shared" si="155"/>
        <v>0</v>
      </c>
      <c r="AA250" s="160">
        <f t="shared" si="156"/>
        <v>0</v>
      </c>
      <c r="AB250" s="160">
        <f t="shared" si="156"/>
        <v>0</v>
      </c>
      <c r="AC250" s="160">
        <f t="shared" si="156"/>
        <v>0</v>
      </c>
      <c r="AD250" s="160">
        <f t="shared" si="156"/>
        <v>0</v>
      </c>
      <c r="AE250" s="160">
        <f t="shared" si="156"/>
        <v>0</v>
      </c>
      <c r="AF250" s="160">
        <f t="shared" si="156"/>
        <v>0</v>
      </c>
      <c r="AG250" s="160">
        <f t="shared" si="156"/>
        <v>0</v>
      </c>
      <c r="AH250" s="160">
        <f t="shared" si="156"/>
        <v>0</v>
      </c>
      <c r="AI250" s="160">
        <f t="shared" si="156"/>
        <v>0</v>
      </c>
      <c r="AJ250" s="160">
        <f t="shared" si="156"/>
        <v>0</v>
      </c>
    </row>
    <row r="251" spans="1:36" s="188" customFormat="1" ht="16.5" x14ac:dyDescent="0.25">
      <c r="A251" s="160">
        <f t="shared" si="152"/>
        <v>4.1599999999999966</v>
      </c>
      <c r="B251" s="161">
        <f t="shared" si="153"/>
        <v>203</v>
      </c>
      <c r="C251" s="163" t="s">
        <v>541</v>
      </c>
      <c r="D251" s="164" t="s">
        <v>410</v>
      </c>
      <c r="E251" s="157">
        <f t="shared" si="148"/>
        <v>0</v>
      </c>
      <c r="F251" s="249"/>
      <c r="G251" s="160">
        <f t="shared" si="154"/>
        <v>0</v>
      </c>
      <c r="H251" s="160">
        <f t="shared" si="154"/>
        <v>0</v>
      </c>
      <c r="I251" s="160">
        <f t="shared" si="154"/>
        <v>0</v>
      </c>
      <c r="J251" s="160">
        <f t="shared" si="154"/>
        <v>0</v>
      </c>
      <c r="K251" s="160">
        <f t="shared" si="154"/>
        <v>0</v>
      </c>
      <c r="L251" s="160">
        <f t="shared" si="154"/>
        <v>0</v>
      </c>
      <c r="M251" s="160">
        <f t="shared" si="154"/>
        <v>0</v>
      </c>
      <c r="N251" s="160">
        <f t="shared" si="154"/>
        <v>0</v>
      </c>
      <c r="O251" s="160">
        <f t="shared" si="154"/>
        <v>0</v>
      </c>
      <c r="P251" s="160">
        <f t="shared" si="154"/>
        <v>0</v>
      </c>
      <c r="Q251" s="160">
        <f t="shared" si="155"/>
        <v>0</v>
      </c>
      <c r="R251" s="160">
        <f t="shared" si="155"/>
        <v>0</v>
      </c>
      <c r="S251" s="160">
        <f t="shared" si="155"/>
        <v>0</v>
      </c>
      <c r="T251" s="160">
        <f t="shared" si="155"/>
        <v>0</v>
      </c>
      <c r="U251" s="160">
        <f t="shared" si="155"/>
        <v>0</v>
      </c>
      <c r="V251" s="160">
        <f t="shared" si="155"/>
        <v>0</v>
      </c>
      <c r="W251" s="160">
        <f t="shared" si="155"/>
        <v>0</v>
      </c>
      <c r="X251" s="160">
        <f t="shared" si="155"/>
        <v>0</v>
      </c>
      <c r="Y251" s="160">
        <f t="shared" si="155"/>
        <v>0</v>
      </c>
      <c r="Z251" s="160">
        <f t="shared" si="155"/>
        <v>0</v>
      </c>
      <c r="AA251" s="160">
        <f t="shared" si="156"/>
        <v>0</v>
      </c>
      <c r="AB251" s="160">
        <f t="shared" si="156"/>
        <v>0</v>
      </c>
      <c r="AC251" s="160">
        <f t="shared" si="156"/>
        <v>0</v>
      </c>
      <c r="AD251" s="160">
        <f t="shared" si="156"/>
        <v>0</v>
      </c>
      <c r="AE251" s="160">
        <f t="shared" si="156"/>
        <v>0</v>
      </c>
      <c r="AF251" s="160">
        <f t="shared" si="156"/>
        <v>0</v>
      </c>
      <c r="AG251" s="160">
        <f t="shared" si="156"/>
        <v>0</v>
      </c>
      <c r="AH251" s="160">
        <f t="shared" si="156"/>
        <v>0</v>
      </c>
      <c r="AI251" s="160">
        <f t="shared" si="156"/>
        <v>0</v>
      </c>
      <c r="AJ251" s="160">
        <f t="shared" si="156"/>
        <v>0</v>
      </c>
    </row>
    <row r="252" spans="1:36" s="188" customFormat="1" ht="16.5" x14ac:dyDescent="0.25">
      <c r="A252" s="160">
        <f t="shared" si="152"/>
        <v>4.1699999999999964</v>
      </c>
      <c r="B252" s="161">
        <f t="shared" si="153"/>
        <v>204</v>
      </c>
      <c r="C252" s="163" t="s">
        <v>542</v>
      </c>
      <c r="D252" s="164" t="s">
        <v>410</v>
      </c>
      <c r="E252" s="157">
        <f t="shared" si="148"/>
        <v>0</v>
      </c>
      <c r="F252" s="249"/>
      <c r="G252" s="160">
        <f t="shared" si="154"/>
        <v>0</v>
      </c>
      <c r="H252" s="160">
        <f t="shared" si="154"/>
        <v>0</v>
      </c>
      <c r="I252" s="160">
        <f t="shared" si="154"/>
        <v>0</v>
      </c>
      <c r="J252" s="160">
        <f t="shared" si="154"/>
        <v>0</v>
      </c>
      <c r="K252" s="160">
        <f t="shared" si="154"/>
        <v>0</v>
      </c>
      <c r="L252" s="160">
        <f t="shared" si="154"/>
        <v>0</v>
      </c>
      <c r="M252" s="160">
        <f t="shared" si="154"/>
        <v>0</v>
      </c>
      <c r="N252" s="160">
        <f t="shared" si="154"/>
        <v>0</v>
      </c>
      <c r="O252" s="160">
        <f t="shared" si="154"/>
        <v>0</v>
      </c>
      <c r="P252" s="160">
        <f t="shared" si="154"/>
        <v>0</v>
      </c>
      <c r="Q252" s="160">
        <f t="shared" si="155"/>
        <v>0</v>
      </c>
      <c r="R252" s="160">
        <f t="shared" si="155"/>
        <v>0</v>
      </c>
      <c r="S252" s="160">
        <f t="shared" si="155"/>
        <v>0</v>
      </c>
      <c r="T252" s="160">
        <f t="shared" si="155"/>
        <v>0</v>
      </c>
      <c r="U252" s="160">
        <f t="shared" si="155"/>
        <v>0</v>
      </c>
      <c r="V252" s="160">
        <f t="shared" si="155"/>
        <v>0</v>
      </c>
      <c r="W252" s="160">
        <f t="shared" si="155"/>
        <v>0</v>
      </c>
      <c r="X252" s="160">
        <f t="shared" si="155"/>
        <v>0</v>
      </c>
      <c r="Y252" s="160">
        <f t="shared" si="155"/>
        <v>0</v>
      </c>
      <c r="Z252" s="160">
        <f t="shared" si="155"/>
        <v>0</v>
      </c>
      <c r="AA252" s="160">
        <f t="shared" si="156"/>
        <v>0</v>
      </c>
      <c r="AB252" s="160">
        <f t="shared" si="156"/>
        <v>0</v>
      </c>
      <c r="AC252" s="160">
        <f t="shared" si="156"/>
        <v>0</v>
      </c>
      <c r="AD252" s="160">
        <f t="shared" si="156"/>
        <v>0</v>
      </c>
      <c r="AE252" s="160">
        <f t="shared" si="156"/>
        <v>0</v>
      </c>
      <c r="AF252" s="160">
        <f t="shared" si="156"/>
        <v>0</v>
      </c>
      <c r="AG252" s="160">
        <f t="shared" si="156"/>
        <v>0</v>
      </c>
      <c r="AH252" s="160">
        <f t="shared" si="156"/>
        <v>0</v>
      </c>
      <c r="AI252" s="160">
        <f t="shared" si="156"/>
        <v>0</v>
      </c>
      <c r="AJ252" s="160">
        <f t="shared" si="156"/>
        <v>0</v>
      </c>
    </row>
    <row r="253" spans="1:36" ht="16.5" x14ac:dyDescent="0.25">
      <c r="A253" s="172"/>
      <c r="B253" s="161">
        <f t="shared" si="153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153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153"/>
        <v>207</v>
      </c>
      <c r="C255" s="155" t="s">
        <v>516</v>
      </c>
      <c r="D255" s="156" t="s">
        <v>389</v>
      </c>
      <c r="E255" s="157">
        <f>+SUM(G255:AJ255)</f>
        <v>3.1670999999999998E-2</v>
      </c>
      <c r="F255" s="249" t="s">
        <v>62</v>
      </c>
      <c r="G255" s="157">
        <f t="shared" ref="G255:AJ255" si="157">+IF($F255=G$13,G$12*f_cond*G$14/1000,0)</f>
        <v>0</v>
      </c>
      <c r="H255" s="157">
        <f t="shared" si="157"/>
        <v>3.1670999999999998E-2</v>
      </c>
      <c r="I255" s="157">
        <f t="shared" si="157"/>
        <v>0</v>
      </c>
      <c r="J255" s="157">
        <f t="shared" si="157"/>
        <v>0</v>
      </c>
      <c r="K255" s="157">
        <f t="shared" si="157"/>
        <v>0</v>
      </c>
      <c r="L255" s="157">
        <f t="shared" si="157"/>
        <v>0</v>
      </c>
      <c r="M255" s="157">
        <f t="shared" si="157"/>
        <v>0</v>
      </c>
      <c r="N255" s="157">
        <f t="shared" si="157"/>
        <v>0</v>
      </c>
      <c r="O255" s="157">
        <f t="shared" si="157"/>
        <v>0</v>
      </c>
      <c r="P255" s="157">
        <f t="shared" si="157"/>
        <v>0</v>
      </c>
      <c r="Q255" s="157">
        <f t="shared" si="157"/>
        <v>0</v>
      </c>
      <c r="R255" s="157">
        <f t="shared" si="157"/>
        <v>0</v>
      </c>
      <c r="S255" s="157">
        <f t="shared" si="157"/>
        <v>0</v>
      </c>
      <c r="T255" s="157">
        <f t="shared" si="157"/>
        <v>0</v>
      </c>
      <c r="U255" s="157">
        <f t="shared" si="157"/>
        <v>0</v>
      </c>
      <c r="V255" s="157">
        <f t="shared" si="157"/>
        <v>0</v>
      </c>
      <c r="W255" s="157">
        <f t="shared" si="157"/>
        <v>0</v>
      </c>
      <c r="X255" s="157">
        <f t="shared" si="157"/>
        <v>0</v>
      </c>
      <c r="Y255" s="157">
        <f t="shared" si="157"/>
        <v>0</v>
      </c>
      <c r="Z255" s="157">
        <f t="shared" si="157"/>
        <v>0</v>
      </c>
      <c r="AA255" s="157">
        <f t="shared" si="157"/>
        <v>0</v>
      </c>
      <c r="AB255" s="157">
        <f t="shared" si="157"/>
        <v>0</v>
      </c>
      <c r="AC255" s="157">
        <f t="shared" si="157"/>
        <v>0</v>
      </c>
      <c r="AD255" s="157">
        <f t="shared" si="157"/>
        <v>0</v>
      </c>
      <c r="AE255" s="157">
        <f t="shared" si="157"/>
        <v>0</v>
      </c>
      <c r="AF255" s="157">
        <f t="shared" si="157"/>
        <v>0</v>
      </c>
      <c r="AG255" s="157">
        <f t="shared" si="157"/>
        <v>0</v>
      </c>
      <c r="AH255" s="157">
        <f t="shared" si="157"/>
        <v>0</v>
      </c>
      <c r="AI255" s="157">
        <f t="shared" si="157"/>
        <v>0</v>
      </c>
      <c r="AJ255" s="157">
        <f t="shared" si="157"/>
        <v>0</v>
      </c>
    </row>
    <row r="256" spans="1:36" ht="16.5" x14ac:dyDescent="0.25">
      <c r="A256" s="157"/>
      <c r="B256" s="153">
        <f t="shared" si="153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153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158">+A257+0.01</f>
        <v>6.01</v>
      </c>
      <c r="B258" s="153">
        <f t="shared" si="153"/>
        <v>210</v>
      </c>
      <c r="C258" s="155" t="s">
        <v>486</v>
      </c>
      <c r="D258" s="156" t="s">
        <v>553</v>
      </c>
      <c r="E258" s="157">
        <f t="shared" ref="E258:E264" si="159">+SUM(G258:AJ258)</f>
        <v>5.0890000000000004</v>
      </c>
      <c r="F258" s="249"/>
      <c r="G258" s="157">
        <f t="shared" ref="G258:AJ258" si="160">+VLOOKUP(G$19,Vol_PAT,4,0)*G$33</f>
        <v>0</v>
      </c>
      <c r="H258" s="157">
        <f t="shared" si="160"/>
        <v>5.0890000000000004</v>
      </c>
      <c r="I258" s="157">
        <f t="shared" si="160"/>
        <v>0</v>
      </c>
      <c r="J258" s="157">
        <f t="shared" si="160"/>
        <v>0</v>
      </c>
      <c r="K258" s="157">
        <f t="shared" si="160"/>
        <v>0</v>
      </c>
      <c r="L258" s="157">
        <f t="shared" si="160"/>
        <v>0</v>
      </c>
      <c r="M258" s="157">
        <f t="shared" si="160"/>
        <v>0</v>
      </c>
      <c r="N258" s="157">
        <f t="shared" si="160"/>
        <v>0</v>
      </c>
      <c r="O258" s="157">
        <f t="shared" si="160"/>
        <v>0</v>
      </c>
      <c r="P258" s="157">
        <f t="shared" si="160"/>
        <v>0</v>
      </c>
      <c r="Q258" s="157">
        <f t="shared" si="160"/>
        <v>0</v>
      </c>
      <c r="R258" s="157">
        <f t="shared" si="160"/>
        <v>0</v>
      </c>
      <c r="S258" s="157">
        <f t="shared" si="160"/>
        <v>0</v>
      </c>
      <c r="T258" s="157">
        <f t="shared" si="160"/>
        <v>0</v>
      </c>
      <c r="U258" s="157">
        <f t="shared" si="160"/>
        <v>0</v>
      </c>
      <c r="V258" s="157">
        <f t="shared" si="160"/>
        <v>0</v>
      </c>
      <c r="W258" s="157">
        <f t="shared" si="160"/>
        <v>0</v>
      </c>
      <c r="X258" s="157">
        <f t="shared" si="160"/>
        <v>0</v>
      </c>
      <c r="Y258" s="157">
        <f t="shared" si="160"/>
        <v>0</v>
      </c>
      <c r="Z258" s="157">
        <f t="shared" si="160"/>
        <v>0</v>
      </c>
      <c r="AA258" s="157">
        <f t="shared" si="160"/>
        <v>0</v>
      </c>
      <c r="AB258" s="157">
        <f t="shared" si="160"/>
        <v>0</v>
      </c>
      <c r="AC258" s="157">
        <f t="shared" si="160"/>
        <v>0</v>
      </c>
      <c r="AD258" s="157">
        <f t="shared" si="160"/>
        <v>0</v>
      </c>
      <c r="AE258" s="157">
        <f t="shared" si="160"/>
        <v>0</v>
      </c>
      <c r="AF258" s="157">
        <f t="shared" si="160"/>
        <v>0</v>
      </c>
      <c r="AG258" s="157">
        <f t="shared" si="160"/>
        <v>0</v>
      </c>
      <c r="AH258" s="157">
        <f t="shared" si="160"/>
        <v>0</v>
      </c>
      <c r="AI258" s="157">
        <f t="shared" si="160"/>
        <v>0</v>
      </c>
      <c r="AJ258" s="157">
        <f t="shared" si="160"/>
        <v>0</v>
      </c>
    </row>
    <row r="259" spans="1:36" ht="16.5" x14ac:dyDescent="0.25">
      <c r="A259" s="157">
        <f t="shared" si="158"/>
        <v>6.02</v>
      </c>
      <c r="B259" s="153">
        <f t="shared" si="153"/>
        <v>211</v>
      </c>
      <c r="C259" s="155" t="s">
        <v>487</v>
      </c>
      <c r="D259" s="156" t="s">
        <v>553</v>
      </c>
      <c r="E259" s="157">
        <f t="shared" si="159"/>
        <v>0</v>
      </c>
      <c r="F259" s="249"/>
      <c r="G259" s="157">
        <f t="shared" ref="G259:AJ259" si="161">+VLOOKUP(G$19,Vol_PAT,4,0)*G$34</f>
        <v>0</v>
      </c>
      <c r="H259" s="157">
        <f t="shared" si="161"/>
        <v>0</v>
      </c>
      <c r="I259" s="157">
        <f t="shared" si="161"/>
        <v>0</v>
      </c>
      <c r="J259" s="157">
        <f t="shared" si="161"/>
        <v>0</v>
      </c>
      <c r="K259" s="157">
        <f t="shared" si="161"/>
        <v>0</v>
      </c>
      <c r="L259" s="157">
        <f t="shared" si="161"/>
        <v>0</v>
      </c>
      <c r="M259" s="157">
        <f t="shared" si="161"/>
        <v>0</v>
      </c>
      <c r="N259" s="157">
        <f t="shared" si="161"/>
        <v>0</v>
      </c>
      <c r="O259" s="157">
        <f t="shared" si="161"/>
        <v>0</v>
      </c>
      <c r="P259" s="157">
        <f t="shared" si="161"/>
        <v>0</v>
      </c>
      <c r="Q259" s="157">
        <f t="shared" si="161"/>
        <v>0</v>
      </c>
      <c r="R259" s="157">
        <f t="shared" si="161"/>
        <v>0</v>
      </c>
      <c r="S259" s="157">
        <f t="shared" si="161"/>
        <v>0</v>
      </c>
      <c r="T259" s="157">
        <f t="shared" si="161"/>
        <v>0</v>
      </c>
      <c r="U259" s="157">
        <f t="shared" si="161"/>
        <v>0</v>
      </c>
      <c r="V259" s="157">
        <f t="shared" si="161"/>
        <v>0</v>
      </c>
      <c r="W259" s="157">
        <f t="shared" si="161"/>
        <v>0</v>
      </c>
      <c r="X259" s="157">
        <f t="shared" si="161"/>
        <v>0</v>
      </c>
      <c r="Y259" s="157">
        <f t="shared" si="161"/>
        <v>0</v>
      </c>
      <c r="Z259" s="157">
        <f t="shared" si="161"/>
        <v>0</v>
      </c>
      <c r="AA259" s="157">
        <f t="shared" si="161"/>
        <v>0</v>
      </c>
      <c r="AB259" s="157">
        <f t="shared" si="161"/>
        <v>0</v>
      </c>
      <c r="AC259" s="157">
        <f t="shared" si="161"/>
        <v>0</v>
      </c>
      <c r="AD259" s="157">
        <f t="shared" si="161"/>
        <v>0</v>
      </c>
      <c r="AE259" s="157">
        <f t="shared" si="161"/>
        <v>0</v>
      </c>
      <c r="AF259" s="157">
        <f t="shared" si="161"/>
        <v>0</v>
      </c>
      <c r="AG259" s="157">
        <f t="shared" si="161"/>
        <v>0</v>
      </c>
      <c r="AH259" s="157">
        <f t="shared" si="161"/>
        <v>0</v>
      </c>
      <c r="AI259" s="157">
        <f t="shared" si="161"/>
        <v>0</v>
      </c>
      <c r="AJ259" s="157">
        <f t="shared" si="161"/>
        <v>0</v>
      </c>
    </row>
    <row r="260" spans="1:36" ht="16.5" x14ac:dyDescent="0.25">
      <c r="A260" s="157">
        <f t="shared" si="158"/>
        <v>6.0299999999999994</v>
      </c>
      <c r="B260" s="153">
        <f t="shared" si="153"/>
        <v>212</v>
      </c>
      <c r="C260" s="155" t="s">
        <v>518</v>
      </c>
      <c r="D260" s="156" t="s">
        <v>364</v>
      </c>
      <c r="E260" s="157">
        <f t="shared" si="159"/>
        <v>0</v>
      </c>
      <c r="F260" s="249"/>
      <c r="G260" s="157">
        <f t="shared" ref="G260:P263" si="162">+HLOOKUP(G$3,ARMADO_RP,$B260,0)+HLOOKUP(G$4,ARMADO_RP,$B260,0)+HLOOKUP(G$19,ARMADO_RP,$B260,0)</f>
        <v>0</v>
      </c>
      <c r="H260" s="157">
        <f t="shared" si="162"/>
        <v>0</v>
      </c>
      <c r="I260" s="157">
        <f t="shared" si="162"/>
        <v>0</v>
      </c>
      <c r="J260" s="157">
        <f t="shared" si="162"/>
        <v>0</v>
      </c>
      <c r="K260" s="157">
        <f t="shared" si="162"/>
        <v>0</v>
      </c>
      <c r="L260" s="157">
        <f t="shared" si="162"/>
        <v>0</v>
      </c>
      <c r="M260" s="157">
        <f t="shared" si="162"/>
        <v>0</v>
      </c>
      <c r="N260" s="157">
        <f t="shared" si="162"/>
        <v>0</v>
      </c>
      <c r="O260" s="157">
        <f t="shared" si="162"/>
        <v>0</v>
      </c>
      <c r="P260" s="157">
        <f t="shared" si="162"/>
        <v>0</v>
      </c>
      <c r="Q260" s="157">
        <f t="shared" ref="Q260:Z263" si="163">+HLOOKUP(Q$3,ARMADO_RP,$B260,0)+HLOOKUP(Q$4,ARMADO_RP,$B260,0)+HLOOKUP(Q$19,ARMADO_RP,$B260,0)</f>
        <v>0</v>
      </c>
      <c r="R260" s="157">
        <f t="shared" si="163"/>
        <v>0</v>
      </c>
      <c r="S260" s="157">
        <f t="shared" si="163"/>
        <v>0</v>
      </c>
      <c r="T260" s="157">
        <f t="shared" si="163"/>
        <v>0</v>
      </c>
      <c r="U260" s="157">
        <f t="shared" si="163"/>
        <v>0</v>
      </c>
      <c r="V260" s="157">
        <f t="shared" si="163"/>
        <v>0</v>
      </c>
      <c r="W260" s="157">
        <f t="shared" si="163"/>
        <v>0</v>
      </c>
      <c r="X260" s="157">
        <f t="shared" si="163"/>
        <v>0</v>
      </c>
      <c r="Y260" s="157">
        <f t="shared" si="163"/>
        <v>0</v>
      </c>
      <c r="Z260" s="157">
        <f t="shared" si="163"/>
        <v>0</v>
      </c>
      <c r="AA260" s="157">
        <f t="shared" ref="AA260:AJ263" si="164">+HLOOKUP(AA$3,ARMADO_RP,$B260,0)+HLOOKUP(AA$4,ARMADO_RP,$B260,0)+HLOOKUP(AA$19,ARMADO_RP,$B260,0)</f>
        <v>0</v>
      </c>
      <c r="AB260" s="157">
        <f t="shared" si="164"/>
        <v>0</v>
      </c>
      <c r="AC260" s="157">
        <f t="shared" si="164"/>
        <v>0</v>
      </c>
      <c r="AD260" s="157">
        <f t="shared" si="164"/>
        <v>0</v>
      </c>
      <c r="AE260" s="157">
        <f t="shared" si="164"/>
        <v>0</v>
      </c>
      <c r="AF260" s="157">
        <f t="shared" si="164"/>
        <v>0</v>
      </c>
      <c r="AG260" s="157">
        <f t="shared" si="164"/>
        <v>0</v>
      </c>
      <c r="AH260" s="157">
        <f t="shared" si="164"/>
        <v>0</v>
      </c>
      <c r="AI260" s="157">
        <f t="shared" si="164"/>
        <v>0</v>
      </c>
      <c r="AJ260" s="157">
        <f t="shared" si="164"/>
        <v>0</v>
      </c>
    </row>
    <row r="261" spans="1:36" ht="16.5" x14ac:dyDescent="0.25">
      <c r="A261" s="157">
        <f t="shared" si="158"/>
        <v>6.0399999999999991</v>
      </c>
      <c r="B261" s="153">
        <f t="shared" si="153"/>
        <v>213</v>
      </c>
      <c r="C261" s="155" t="s">
        <v>519</v>
      </c>
      <c r="D261" s="156" t="s">
        <v>364</v>
      </c>
      <c r="E261" s="157">
        <f t="shared" si="159"/>
        <v>0</v>
      </c>
      <c r="F261" s="249"/>
      <c r="G261" s="157">
        <f t="shared" si="162"/>
        <v>0</v>
      </c>
      <c r="H261" s="157">
        <f t="shared" si="162"/>
        <v>0</v>
      </c>
      <c r="I261" s="157">
        <f t="shared" si="162"/>
        <v>0</v>
      </c>
      <c r="J261" s="157">
        <f t="shared" si="162"/>
        <v>0</v>
      </c>
      <c r="K261" s="157">
        <f t="shared" si="162"/>
        <v>0</v>
      </c>
      <c r="L261" s="157">
        <f t="shared" si="162"/>
        <v>0</v>
      </c>
      <c r="M261" s="157">
        <f t="shared" si="162"/>
        <v>0</v>
      </c>
      <c r="N261" s="157">
        <f t="shared" si="162"/>
        <v>0</v>
      </c>
      <c r="O261" s="157">
        <f t="shared" si="162"/>
        <v>0</v>
      </c>
      <c r="P261" s="157">
        <f t="shared" si="162"/>
        <v>0</v>
      </c>
      <c r="Q261" s="157">
        <f t="shared" si="163"/>
        <v>0</v>
      </c>
      <c r="R261" s="157">
        <f t="shared" si="163"/>
        <v>0</v>
      </c>
      <c r="S261" s="157">
        <f t="shared" si="163"/>
        <v>0</v>
      </c>
      <c r="T261" s="157">
        <f t="shared" si="163"/>
        <v>0</v>
      </c>
      <c r="U261" s="157">
        <f t="shared" si="163"/>
        <v>0</v>
      </c>
      <c r="V261" s="157">
        <f t="shared" si="163"/>
        <v>0</v>
      </c>
      <c r="W261" s="157">
        <f t="shared" si="163"/>
        <v>0</v>
      </c>
      <c r="X261" s="157">
        <f t="shared" si="163"/>
        <v>0</v>
      </c>
      <c r="Y261" s="157">
        <f t="shared" si="163"/>
        <v>0</v>
      </c>
      <c r="Z261" s="157">
        <f t="shared" si="163"/>
        <v>0</v>
      </c>
      <c r="AA261" s="157">
        <f t="shared" si="164"/>
        <v>0</v>
      </c>
      <c r="AB261" s="157">
        <f t="shared" si="164"/>
        <v>0</v>
      </c>
      <c r="AC261" s="157">
        <f t="shared" si="164"/>
        <v>0</v>
      </c>
      <c r="AD261" s="157">
        <f t="shared" si="164"/>
        <v>0</v>
      </c>
      <c r="AE261" s="157">
        <f t="shared" si="164"/>
        <v>0</v>
      </c>
      <c r="AF261" s="157">
        <f t="shared" si="164"/>
        <v>0</v>
      </c>
      <c r="AG261" s="157">
        <f t="shared" si="164"/>
        <v>0</v>
      </c>
      <c r="AH261" s="157">
        <f t="shared" si="164"/>
        <v>0</v>
      </c>
      <c r="AI261" s="157">
        <f t="shared" si="164"/>
        <v>0</v>
      </c>
      <c r="AJ261" s="157">
        <f t="shared" si="164"/>
        <v>0</v>
      </c>
    </row>
    <row r="262" spans="1:36" ht="16.5" x14ac:dyDescent="0.25">
      <c r="A262" s="157">
        <f t="shared" si="158"/>
        <v>6.0499999999999989</v>
      </c>
      <c r="B262" s="153">
        <f t="shared" si="153"/>
        <v>214</v>
      </c>
      <c r="C262" s="155" t="s">
        <v>520</v>
      </c>
      <c r="D262" s="156" t="s">
        <v>364</v>
      </c>
      <c r="E262" s="157">
        <f t="shared" si="159"/>
        <v>1</v>
      </c>
      <c r="F262" s="249"/>
      <c r="G262" s="157">
        <f t="shared" si="162"/>
        <v>0</v>
      </c>
      <c r="H262" s="157">
        <f t="shared" si="162"/>
        <v>1</v>
      </c>
      <c r="I262" s="157">
        <f t="shared" si="162"/>
        <v>0</v>
      </c>
      <c r="J262" s="157">
        <f t="shared" si="162"/>
        <v>0</v>
      </c>
      <c r="K262" s="157">
        <f t="shared" si="162"/>
        <v>0</v>
      </c>
      <c r="L262" s="157">
        <f t="shared" si="162"/>
        <v>0</v>
      </c>
      <c r="M262" s="157">
        <f t="shared" si="162"/>
        <v>0</v>
      </c>
      <c r="N262" s="157">
        <f t="shared" si="162"/>
        <v>0</v>
      </c>
      <c r="O262" s="157">
        <f t="shared" si="162"/>
        <v>0</v>
      </c>
      <c r="P262" s="157">
        <f t="shared" si="162"/>
        <v>0</v>
      </c>
      <c r="Q262" s="157">
        <f t="shared" si="163"/>
        <v>0</v>
      </c>
      <c r="R262" s="157">
        <f t="shared" si="163"/>
        <v>0</v>
      </c>
      <c r="S262" s="157">
        <f t="shared" si="163"/>
        <v>0</v>
      </c>
      <c r="T262" s="157">
        <f t="shared" si="163"/>
        <v>0</v>
      </c>
      <c r="U262" s="157">
        <f t="shared" si="163"/>
        <v>0</v>
      </c>
      <c r="V262" s="157">
        <f t="shared" si="163"/>
        <v>0</v>
      </c>
      <c r="W262" s="157">
        <f t="shared" si="163"/>
        <v>0</v>
      </c>
      <c r="X262" s="157">
        <f t="shared" si="163"/>
        <v>0</v>
      </c>
      <c r="Y262" s="157">
        <f t="shared" si="163"/>
        <v>0</v>
      </c>
      <c r="Z262" s="157">
        <f t="shared" si="163"/>
        <v>0</v>
      </c>
      <c r="AA262" s="157">
        <f t="shared" si="164"/>
        <v>0</v>
      </c>
      <c r="AB262" s="157">
        <f t="shared" si="164"/>
        <v>0</v>
      </c>
      <c r="AC262" s="157">
        <f t="shared" si="164"/>
        <v>0</v>
      </c>
      <c r="AD262" s="157">
        <f t="shared" si="164"/>
        <v>0</v>
      </c>
      <c r="AE262" s="157">
        <f t="shared" si="164"/>
        <v>0</v>
      </c>
      <c r="AF262" s="157">
        <f t="shared" si="164"/>
        <v>0</v>
      </c>
      <c r="AG262" s="157">
        <f t="shared" si="164"/>
        <v>0</v>
      </c>
      <c r="AH262" s="157">
        <f t="shared" si="164"/>
        <v>0</v>
      </c>
      <c r="AI262" s="157">
        <f t="shared" si="164"/>
        <v>0</v>
      </c>
      <c r="AJ262" s="157">
        <f t="shared" si="164"/>
        <v>0</v>
      </c>
    </row>
    <row r="263" spans="1:36" ht="16.5" x14ac:dyDescent="0.25">
      <c r="A263" s="157">
        <f t="shared" si="158"/>
        <v>6.0599999999999987</v>
      </c>
      <c r="B263" s="153">
        <f t="shared" si="153"/>
        <v>215</v>
      </c>
      <c r="C263" s="155" t="s">
        <v>521</v>
      </c>
      <c r="D263" s="156" t="s">
        <v>364</v>
      </c>
      <c r="E263" s="157">
        <f t="shared" si="159"/>
        <v>0</v>
      </c>
      <c r="F263" s="249"/>
      <c r="G263" s="157">
        <f t="shared" si="162"/>
        <v>0</v>
      </c>
      <c r="H263" s="157">
        <f t="shared" si="162"/>
        <v>0</v>
      </c>
      <c r="I263" s="157">
        <f t="shared" si="162"/>
        <v>0</v>
      </c>
      <c r="J263" s="157">
        <f t="shared" si="162"/>
        <v>0</v>
      </c>
      <c r="K263" s="157">
        <f t="shared" si="162"/>
        <v>0</v>
      </c>
      <c r="L263" s="157">
        <f t="shared" si="162"/>
        <v>0</v>
      </c>
      <c r="M263" s="157">
        <f t="shared" si="162"/>
        <v>0</v>
      </c>
      <c r="N263" s="157">
        <f t="shared" si="162"/>
        <v>0</v>
      </c>
      <c r="O263" s="157">
        <f t="shared" si="162"/>
        <v>0</v>
      </c>
      <c r="P263" s="157">
        <f t="shared" si="162"/>
        <v>0</v>
      </c>
      <c r="Q263" s="157">
        <f t="shared" si="163"/>
        <v>0</v>
      </c>
      <c r="R263" s="157">
        <f t="shared" si="163"/>
        <v>0</v>
      </c>
      <c r="S263" s="157">
        <f t="shared" si="163"/>
        <v>0</v>
      </c>
      <c r="T263" s="157">
        <f t="shared" si="163"/>
        <v>0</v>
      </c>
      <c r="U263" s="157">
        <f t="shared" si="163"/>
        <v>0</v>
      </c>
      <c r="V263" s="157">
        <f t="shared" si="163"/>
        <v>0</v>
      </c>
      <c r="W263" s="157">
        <f t="shared" si="163"/>
        <v>0</v>
      </c>
      <c r="X263" s="157">
        <f t="shared" si="163"/>
        <v>0</v>
      </c>
      <c r="Y263" s="157">
        <f t="shared" si="163"/>
        <v>0</v>
      </c>
      <c r="Z263" s="157">
        <f t="shared" si="163"/>
        <v>0</v>
      </c>
      <c r="AA263" s="157">
        <f t="shared" si="164"/>
        <v>0</v>
      </c>
      <c r="AB263" s="157">
        <f t="shared" si="164"/>
        <v>0</v>
      </c>
      <c r="AC263" s="157">
        <f t="shared" si="164"/>
        <v>0</v>
      </c>
      <c r="AD263" s="157">
        <f t="shared" si="164"/>
        <v>0</v>
      </c>
      <c r="AE263" s="157">
        <f t="shared" si="164"/>
        <v>0</v>
      </c>
      <c r="AF263" s="157">
        <f t="shared" si="164"/>
        <v>0</v>
      </c>
      <c r="AG263" s="157">
        <f t="shared" si="164"/>
        <v>0</v>
      </c>
      <c r="AH263" s="157">
        <f t="shared" si="164"/>
        <v>0</v>
      </c>
      <c r="AI263" s="157">
        <f t="shared" si="164"/>
        <v>0</v>
      </c>
      <c r="AJ263" s="157">
        <f t="shared" si="164"/>
        <v>0</v>
      </c>
    </row>
    <row r="264" spans="1:36" ht="16.5" x14ac:dyDescent="0.25">
      <c r="A264" s="157">
        <f t="shared" si="158"/>
        <v>6.0699999999999985</v>
      </c>
      <c r="B264" s="153">
        <f t="shared" si="153"/>
        <v>216</v>
      </c>
      <c r="C264" s="155" t="s">
        <v>522</v>
      </c>
      <c r="D264" s="156" t="s">
        <v>553</v>
      </c>
      <c r="E264" s="157">
        <f t="shared" si="159"/>
        <v>4.8250000000000002</v>
      </c>
      <c r="F264" s="249"/>
      <c r="G264" s="157">
        <f t="shared" ref="G264:AJ264" si="165">+VLOOKUP(G$19,Vol_PAT,5,0)</f>
        <v>0</v>
      </c>
      <c r="H264" s="157">
        <f t="shared" si="165"/>
        <v>4.8250000000000002</v>
      </c>
      <c r="I264" s="157">
        <f t="shared" si="165"/>
        <v>0</v>
      </c>
      <c r="J264" s="157">
        <f t="shared" si="165"/>
        <v>0</v>
      </c>
      <c r="K264" s="157">
        <f t="shared" si="165"/>
        <v>0</v>
      </c>
      <c r="L264" s="157">
        <f t="shared" si="165"/>
        <v>0</v>
      </c>
      <c r="M264" s="157">
        <f t="shared" si="165"/>
        <v>0</v>
      </c>
      <c r="N264" s="157">
        <f t="shared" si="165"/>
        <v>0</v>
      </c>
      <c r="O264" s="157">
        <f t="shared" si="165"/>
        <v>0</v>
      </c>
      <c r="P264" s="157">
        <f t="shared" si="165"/>
        <v>0</v>
      </c>
      <c r="Q264" s="157">
        <f t="shared" si="165"/>
        <v>0</v>
      </c>
      <c r="R264" s="157">
        <f t="shared" si="165"/>
        <v>0</v>
      </c>
      <c r="S264" s="157">
        <f t="shared" si="165"/>
        <v>0</v>
      </c>
      <c r="T264" s="157">
        <f t="shared" si="165"/>
        <v>0</v>
      </c>
      <c r="U264" s="157">
        <f t="shared" si="165"/>
        <v>0</v>
      </c>
      <c r="V264" s="157">
        <f t="shared" si="165"/>
        <v>0</v>
      </c>
      <c r="W264" s="157">
        <f t="shared" si="165"/>
        <v>0</v>
      </c>
      <c r="X264" s="157">
        <f t="shared" si="165"/>
        <v>0</v>
      </c>
      <c r="Y264" s="157">
        <f t="shared" si="165"/>
        <v>0</v>
      </c>
      <c r="Z264" s="157">
        <f t="shared" si="165"/>
        <v>0</v>
      </c>
      <c r="AA264" s="157">
        <f t="shared" si="165"/>
        <v>0</v>
      </c>
      <c r="AB264" s="157">
        <f t="shared" si="165"/>
        <v>0</v>
      </c>
      <c r="AC264" s="157">
        <f t="shared" si="165"/>
        <v>0</v>
      </c>
      <c r="AD264" s="157">
        <f t="shared" si="165"/>
        <v>0</v>
      </c>
      <c r="AE264" s="157">
        <f t="shared" si="165"/>
        <v>0</v>
      </c>
      <c r="AF264" s="157">
        <f t="shared" si="165"/>
        <v>0</v>
      </c>
      <c r="AG264" s="157">
        <f t="shared" si="165"/>
        <v>0</v>
      </c>
      <c r="AH264" s="157">
        <f t="shared" si="165"/>
        <v>0</v>
      </c>
      <c r="AI264" s="157">
        <f t="shared" si="165"/>
        <v>0</v>
      </c>
      <c r="AJ264" s="157">
        <f t="shared" si="165"/>
        <v>0</v>
      </c>
    </row>
    <row r="265" spans="1:36" ht="16.5" x14ac:dyDescent="0.25">
      <c r="A265" s="157"/>
      <c r="B265" s="153">
        <f t="shared" si="153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153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166">+A266+0.01</f>
        <v>7.01</v>
      </c>
      <c r="B267" s="153">
        <f t="shared" si="153"/>
        <v>219</v>
      </c>
      <c r="C267" s="155" t="s">
        <v>524</v>
      </c>
      <c r="D267" s="156" t="s">
        <v>452</v>
      </c>
      <c r="E267" s="157">
        <f>+ROUNDUP(SUM(G267:AJ267),0)</f>
        <v>1</v>
      </c>
      <c r="F267" s="249"/>
      <c r="G267" s="157">
        <f>+IF(G$2&lt;&gt;0,1/COUNTA(G$2:M$2),0)</f>
        <v>0.14285714285714285</v>
      </c>
      <c r="H267" s="157">
        <f t="shared" ref="H267:W268" si="167">+IF(H$2&lt;&gt;0,1/COUNTA(H$2:N$2),0)</f>
        <v>0.14285714285714285</v>
      </c>
      <c r="I267" s="157">
        <f t="shared" si="167"/>
        <v>0</v>
      </c>
      <c r="J267" s="157">
        <f t="shared" si="167"/>
        <v>0</v>
      </c>
      <c r="K267" s="157">
        <f t="shared" si="167"/>
        <v>0</v>
      </c>
      <c r="L267" s="157">
        <f t="shared" si="167"/>
        <v>0</v>
      </c>
      <c r="M267" s="157">
        <f t="shared" si="167"/>
        <v>0</v>
      </c>
      <c r="N267" s="157">
        <f t="shared" si="167"/>
        <v>0</v>
      </c>
      <c r="O267" s="157">
        <f t="shared" si="167"/>
        <v>0</v>
      </c>
      <c r="P267" s="157">
        <f t="shared" si="167"/>
        <v>0</v>
      </c>
      <c r="Q267" s="157">
        <f t="shared" si="167"/>
        <v>0</v>
      </c>
      <c r="R267" s="157">
        <f t="shared" si="167"/>
        <v>0</v>
      </c>
      <c r="S267" s="157">
        <f t="shared" si="167"/>
        <v>0</v>
      </c>
      <c r="T267" s="157">
        <f t="shared" si="167"/>
        <v>0</v>
      </c>
      <c r="U267" s="157">
        <f t="shared" si="167"/>
        <v>0</v>
      </c>
      <c r="V267" s="157">
        <f t="shared" si="167"/>
        <v>0</v>
      </c>
      <c r="W267" s="157">
        <f t="shared" si="167"/>
        <v>0</v>
      </c>
      <c r="X267" s="157">
        <f t="shared" ref="X267:AJ268" si="168">+IF(X$2&lt;&gt;0,1/COUNTA(X$2:AD$2),0)</f>
        <v>0</v>
      </c>
      <c r="Y267" s="157">
        <f t="shared" si="168"/>
        <v>0</v>
      </c>
      <c r="Z267" s="157">
        <f t="shared" si="168"/>
        <v>0</v>
      </c>
      <c r="AA267" s="157">
        <f t="shared" si="168"/>
        <v>0</v>
      </c>
      <c r="AB267" s="157">
        <f t="shared" si="168"/>
        <v>0</v>
      </c>
      <c r="AC267" s="157">
        <f t="shared" si="168"/>
        <v>0</v>
      </c>
      <c r="AD267" s="157">
        <f t="shared" si="168"/>
        <v>0</v>
      </c>
      <c r="AE267" s="157">
        <f t="shared" si="168"/>
        <v>0</v>
      </c>
      <c r="AF267" s="157">
        <f t="shared" si="168"/>
        <v>0</v>
      </c>
      <c r="AG267" s="157">
        <f t="shared" si="168"/>
        <v>0</v>
      </c>
      <c r="AH267" s="157">
        <f t="shared" si="168"/>
        <v>0</v>
      </c>
      <c r="AI267" s="157">
        <f t="shared" si="168"/>
        <v>0</v>
      </c>
      <c r="AJ267" s="157">
        <f t="shared" si="168"/>
        <v>0</v>
      </c>
    </row>
    <row r="268" spans="1:36" ht="16.5" x14ac:dyDescent="0.25">
      <c r="A268" s="157">
        <f t="shared" si="166"/>
        <v>7.02</v>
      </c>
      <c r="B268" s="153">
        <f t="shared" si="153"/>
        <v>220</v>
      </c>
      <c r="C268" s="155" t="s">
        <v>525</v>
      </c>
      <c r="D268" s="156" t="s">
        <v>452</v>
      </c>
      <c r="E268" s="157">
        <f>+ROUNDUP(SUM(G268:AJ268),0)</f>
        <v>1</v>
      </c>
      <c r="F268" s="249"/>
      <c r="G268" s="157">
        <f>+IF(G$2&lt;&gt;0,1/COUNTA(G$2:M$2),0)</f>
        <v>0.14285714285714285</v>
      </c>
      <c r="H268" s="157">
        <f t="shared" si="167"/>
        <v>0.14285714285714285</v>
      </c>
      <c r="I268" s="157">
        <f t="shared" si="167"/>
        <v>0</v>
      </c>
      <c r="J268" s="157">
        <f t="shared" si="167"/>
        <v>0</v>
      </c>
      <c r="K268" s="157">
        <f t="shared" si="167"/>
        <v>0</v>
      </c>
      <c r="L268" s="157">
        <f t="shared" si="167"/>
        <v>0</v>
      </c>
      <c r="M268" s="157">
        <f t="shared" si="167"/>
        <v>0</v>
      </c>
      <c r="N268" s="157">
        <f t="shared" si="167"/>
        <v>0</v>
      </c>
      <c r="O268" s="157">
        <f t="shared" si="167"/>
        <v>0</v>
      </c>
      <c r="P268" s="157">
        <f t="shared" si="167"/>
        <v>0</v>
      </c>
      <c r="Q268" s="157">
        <f t="shared" si="167"/>
        <v>0</v>
      </c>
      <c r="R268" s="157">
        <f t="shared" si="167"/>
        <v>0</v>
      </c>
      <c r="S268" s="157">
        <f t="shared" si="167"/>
        <v>0</v>
      </c>
      <c r="T268" s="157">
        <f t="shared" si="167"/>
        <v>0</v>
      </c>
      <c r="U268" s="157">
        <f t="shared" si="167"/>
        <v>0</v>
      </c>
      <c r="V268" s="157">
        <f t="shared" si="167"/>
        <v>0</v>
      </c>
      <c r="W268" s="157">
        <f t="shared" si="167"/>
        <v>0</v>
      </c>
      <c r="X268" s="157">
        <f t="shared" si="168"/>
        <v>0</v>
      </c>
      <c r="Y268" s="157">
        <f t="shared" si="168"/>
        <v>0</v>
      </c>
      <c r="Z268" s="157">
        <f t="shared" si="168"/>
        <v>0</v>
      </c>
      <c r="AA268" s="157">
        <f t="shared" si="168"/>
        <v>0</v>
      </c>
      <c r="AB268" s="157">
        <f t="shared" si="168"/>
        <v>0</v>
      </c>
      <c r="AC268" s="157">
        <f t="shared" si="168"/>
        <v>0</v>
      </c>
      <c r="AD268" s="157">
        <f t="shared" si="168"/>
        <v>0</v>
      </c>
      <c r="AE268" s="157">
        <f t="shared" si="168"/>
        <v>0</v>
      </c>
      <c r="AF268" s="157">
        <f t="shared" si="168"/>
        <v>0</v>
      </c>
      <c r="AG268" s="157">
        <f t="shared" si="168"/>
        <v>0</v>
      </c>
      <c r="AH268" s="157">
        <f t="shared" si="168"/>
        <v>0</v>
      </c>
      <c r="AI268" s="157">
        <f t="shared" si="168"/>
        <v>0</v>
      </c>
      <c r="AJ268" s="157">
        <f t="shared" si="168"/>
        <v>0</v>
      </c>
    </row>
    <row r="269" spans="1:36" ht="16.5" x14ac:dyDescent="0.25">
      <c r="A269" s="172"/>
      <c r="B269" s="173">
        <f t="shared" si="153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C22:E22"/>
    <mergeCell ref="C23:D24"/>
    <mergeCell ref="C25:E25"/>
    <mergeCell ref="C26:E26"/>
    <mergeCell ref="C27:E27"/>
    <mergeCell ref="C28:C29"/>
    <mergeCell ref="D28:E28"/>
    <mergeCell ref="D29:E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61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DF15-0407-4A75-8A28-59F2230B192E}">
  <sheetPr>
    <tabColor rgb="FF92D050"/>
  </sheetPr>
  <dimension ref="A1:AJ270"/>
  <sheetViews>
    <sheetView view="pageBreakPreview" topLeftCell="A151" zoomScale="80" zoomScaleNormal="80" zoomScaleSheetLayoutView="80" workbookViewId="0">
      <selection activeCell="G220" sqref="G220:AJ220"/>
    </sheetView>
  </sheetViews>
  <sheetFormatPr baseColWidth="10" defaultRowHeight="15" x14ac:dyDescent="0.25"/>
  <cols>
    <col min="2" max="2" width="5" customWidth="1"/>
    <col min="3" max="3" width="81.7109375" customWidth="1"/>
    <col min="6" max="6" width="14.7109375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AJ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si="0"/>
        <v>20</v>
      </c>
      <c r="AA1">
        <f t="shared" si="0"/>
        <v>21</v>
      </c>
      <c r="AB1">
        <f t="shared" si="0"/>
        <v>22</v>
      </c>
      <c r="AC1">
        <f t="shared" si="0"/>
        <v>23</v>
      </c>
      <c r="AD1">
        <f t="shared" si="0"/>
        <v>24</v>
      </c>
      <c r="AE1">
        <f t="shared" si="0"/>
        <v>25</v>
      </c>
      <c r="AF1">
        <f t="shared" si="0"/>
        <v>26</v>
      </c>
      <c r="AG1">
        <f t="shared" si="0"/>
        <v>27</v>
      </c>
      <c r="AH1">
        <f t="shared" si="0"/>
        <v>28</v>
      </c>
      <c r="AI1">
        <f t="shared" si="0"/>
        <v>29</v>
      </c>
      <c r="AJ1">
        <f t="shared" si="0"/>
        <v>30</v>
      </c>
    </row>
    <row r="2" spans="3:36" x14ac:dyDescent="0.25">
      <c r="C2" s="474" t="s">
        <v>4</v>
      </c>
      <c r="D2" s="475"/>
      <c r="E2" s="476"/>
      <c r="G2" s="254" t="str">
        <f t="array" ref="G2:AJ30">+TRANSPOSE(P_07!B13:AD42)</f>
        <v>0</v>
      </c>
      <c r="H2" s="255">
        <v>1</v>
      </c>
      <c r="I2" s="255">
        <v>2</v>
      </c>
      <c r="J2" s="255">
        <v>0</v>
      </c>
      <c r="K2" s="255">
        <v>0</v>
      </c>
      <c r="L2" s="255">
        <v>0</v>
      </c>
      <c r="M2" s="255">
        <v>0</v>
      </c>
      <c r="N2" s="255">
        <v>0</v>
      </c>
      <c r="O2" s="255">
        <v>0</v>
      </c>
      <c r="P2" s="255">
        <v>0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7" t="str">
        <v>DS-0</v>
      </c>
      <c r="H3" s="258" t="str">
        <v>PS1-2</v>
      </c>
      <c r="I3" s="258" t="str">
        <v>PS1-2</v>
      </c>
      <c r="J3" s="258" t="str">
        <v>-</v>
      </c>
      <c r="K3" s="258" t="str">
        <v>-</v>
      </c>
      <c r="L3" s="258" t="str">
        <v>-</v>
      </c>
      <c r="M3" s="258" t="str">
        <v>-</v>
      </c>
      <c r="N3" s="258" t="str">
        <v>-</v>
      </c>
      <c r="O3" s="258" t="str">
        <v>-</v>
      </c>
      <c r="P3" s="258" t="str">
        <v>-</v>
      </c>
      <c r="Q3" s="258" t="str">
        <v>-</v>
      </c>
      <c r="R3" s="258" t="str">
        <v>-</v>
      </c>
      <c r="S3" s="258" t="str">
        <v>-</v>
      </c>
      <c r="T3" s="258" t="str">
        <v>-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7" t="str">
        <v>DS-0A</v>
      </c>
      <c r="H4" s="258" t="str">
        <v>-</v>
      </c>
      <c r="I4" s="258" t="str">
        <v>SBM-2P</v>
      </c>
      <c r="J4" s="258" t="str">
        <v>-</v>
      </c>
      <c r="K4" s="258" t="str">
        <v>-</v>
      </c>
      <c r="L4" s="258" t="str">
        <v>-</v>
      </c>
      <c r="M4" s="258" t="str">
        <v>-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-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-</v>
      </c>
      <c r="I5" s="258" t="str">
        <v>2A-K</v>
      </c>
      <c r="J5" s="258" t="str">
        <v>-</v>
      </c>
      <c r="K5" s="258" t="str">
        <v>-</v>
      </c>
      <c r="L5" s="258" t="str">
        <v>-</v>
      </c>
      <c r="M5" s="258" t="str">
        <v>-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-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-</v>
      </c>
      <c r="I6" s="258" t="str">
        <v>01</v>
      </c>
      <c r="J6" s="258" t="str">
        <v>-</v>
      </c>
      <c r="K6" s="258" t="str">
        <v>-</v>
      </c>
      <c r="L6" s="258" t="str">
        <v>-</v>
      </c>
      <c r="M6" s="258" t="str">
        <v>-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-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-</v>
      </c>
      <c r="I7" s="258" t="str">
        <v>5kVA-2ø-22,9kV</v>
      </c>
      <c r="J7" s="258" t="str">
        <v>-</v>
      </c>
      <c r="K7" s="258" t="str">
        <v>-</v>
      </c>
      <c r="L7" s="258" t="str">
        <v>-</v>
      </c>
      <c r="M7" s="258" t="str">
        <v>-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-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 t="str">
        <v>-</v>
      </c>
      <c r="I8" s="258">
        <v>5</v>
      </c>
      <c r="J8" s="258" t="str">
        <v>-</v>
      </c>
      <c r="K8" s="258" t="str">
        <v>-</v>
      </c>
      <c r="L8" s="258" t="str">
        <v>-</v>
      </c>
      <c r="M8" s="258" t="str">
        <v>-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 t="str">
        <v>-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1</v>
      </c>
      <c r="I9" s="258">
        <v>1</v>
      </c>
      <c r="J9" s="258">
        <v>0</v>
      </c>
      <c r="K9" s="258">
        <v>0</v>
      </c>
      <c r="L9" s="258">
        <v>0</v>
      </c>
      <c r="M9" s="258">
        <v>0</v>
      </c>
      <c r="N9" s="258">
        <v>0</v>
      </c>
      <c r="O9" s="258">
        <v>0</v>
      </c>
      <c r="P9" s="258">
        <v>0</v>
      </c>
      <c r="Q9" s="258">
        <v>0</v>
      </c>
      <c r="R9" s="258">
        <v>0</v>
      </c>
      <c r="S9" s="258">
        <v>0</v>
      </c>
      <c r="T9" s="258">
        <v>0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CAC</v>
      </c>
      <c r="I10" s="258" t="str">
        <v>CAC</v>
      </c>
      <c r="J10" s="258" t="str">
        <v>-</v>
      </c>
      <c r="K10" s="258" t="str">
        <v>-</v>
      </c>
      <c r="L10" s="258" t="str">
        <v>-</v>
      </c>
      <c r="M10" s="258" t="str">
        <v>-</v>
      </c>
      <c r="N10" s="258" t="str">
        <v>-</v>
      </c>
      <c r="O10" s="258" t="str">
        <v>-</v>
      </c>
      <c r="P10" s="258" t="str">
        <v>-</v>
      </c>
      <c r="Q10" s="258" t="str">
        <v>-</v>
      </c>
      <c r="R10" s="258" t="str">
        <v>-</v>
      </c>
      <c r="S10" s="258" t="str">
        <v>-</v>
      </c>
      <c r="T10" s="258" t="str">
        <v>-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12/200</v>
      </c>
      <c r="I11" s="258" t="str">
        <v>12/300</v>
      </c>
      <c r="J11" s="258" t="str">
        <v>-</v>
      </c>
      <c r="K11" s="258" t="str">
        <v>-</v>
      </c>
      <c r="L11" s="258" t="str">
        <v>-</v>
      </c>
      <c r="M11" s="258" t="str">
        <v>-</v>
      </c>
      <c r="N11" s="258" t="str">
        <v>-</v>
      </c>
      <c r="O11" s="258" t="str">
        <v>-</v>
      </c>
      <c r="P11" s="258" t="str">
        <v>-</v>
      </c>
      <c r="Q11" s="258" t="str">
        <v>-</v>
      </c>
      <c r="R11" s="258" t="str">
        <v>-</v>
      </c>
      <c r="S11" s="258" t="str">
        <v>-</v>
      </c>
      <c r="T11" s="258" t="str">
        <v>-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25</v>
      </c>
      <c r="I12" s="258">
        <v>15.5</v>
      </c>
      <c r="J12" s="258" t="str">
        <v>-</v>
      </c>
      <c r="K12" s="258" t="str">
        <v>-</v>
      </c>
      <c r="L12" s="258" t="str">
        <v>-</v>
      </c>
      <c r="M12" s="258" t="str">
        <v>-</v>
      </c>
      <c r="N12" s="258" t="str">
        <v>-</v>
      </c>
      <c r="O12" s="258" t="str">
        <v>-</v>
      </c>
      <c r="P12" s="258" t="str">
        <v>-</v>
      </c>
      <c r="Q12" s="258" t="str">
        <v>-</v>
      </c>
      <c r="R12" s="258" t="str">
        <v>-</v>
      </c>
      <c r="S12" s="258" t="str">
        <v>-</v>
      </c>
      <c r="T12" s="258" t="str">
        <v>-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35 mm² AAAC</v>
      </c>
      <c r="J13" s="258" t="str">
        <v>-</v>
      </c>
      <c r="K13" s="258" t="str">
        <v>-</v>
      </c>
      <c r="L13" s="258" t="str">
        <v>-</v>
      </c>
      <c r="M13" s="258" t="str">
        <v>-</v>
      </c>
      <c r="N13" s="258" t="str">
        <v>-</v>
      </c>
      <c r="O13" s="258" t="str">
        <v>-</v>
      </c>
      <c r="P13" s="258" t="str">
        <v>-</v>
      </c>
      <c r="Q13" s="258" t="str">
        <v>-</v>
      </c>
      <c r="R13" s="258" t="str">
        <v>-</v>
      </c>
      <c r="S13" s="258" t="str">
        <v>-</v>
      </c>
      <c r="T13" s="258" t="str">
        <v>-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2</v>
      </c>
      <c r="H14" s="258">
        <v>2</v>
      </c>
      <c r="I14" s="258">
        <v>2</v>
      </c>
      <c r="J14" s="258" t="str">
        <v>-</v>
      </c>
      <c r="K14" s="258" t="str">
        <v>-</v>
      </c>
      <c r="L14" s="258" t="str">
        <v>-</v>
      </c>
      <c r="M14" s="258" t="str">
        <v>-</v>
      </c>
      <c r="N14" s="258" t="str">
        <v>-</v>
      </c>
      <c r="O14" s="258" t="str">
        <v>-</v>
      </c>
      <c r="P14" s="258" t="str">
        <v>-</v>
      </c>
      <c r="Q14" s="258" t="str">
        <v>-</v>
      </c>
      <c r="R14" s="258" t="str">
        <v>-</v>
      </c>
      <c r="S14" s="258" t="str">
        <v>-</v>
      </c>
      <c r="T14" s="258" t="str">
        <v>-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0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PAT-1C</v>
      </c>
      <c r="I19" s="258" t="str">
        <v>PAT-3</v>
      </c>
      <c r="J19" s="258" t="str">
        <v>-</v>
      </c>
      <c r="K19" s="258" t="str">
        <v>-</v>
      </c>
      <c r="L19" s="258" t="str">
        <v>-</v>
      </c>
      <c r="M19" s="258" t="str">
        <v>-</v>
      </c>
      <c r="N19" s="258" t="str">
        <v>-</v>
      </c>
      <c r="O19" s="258" t="str">
        <v>-</v>
      </c>
      <c r="P19" s="258" t="str">
        <v>-</v>
      </c>
      <c r="Q19" s="258" t="str">
        <v>-</v>
      </c>
      <c r="R19" s="258" t="str">
        <v>-</v>
      </c>
      <c r="S19" s="258" t="str">
        <v>-</v>
      </c>
      <c r="T19" s="258" t="str">
        <v>-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CI-C</v>
      </c>
      <c r="I20" s="258" t="str">
        <v>CI-C</v>
      </c>
      <c r="J20" s="258" t="str">
        <v>-</v>
      </c>
      <c r="K20" s="258" t="str">
        <v>-</v>
      </c>
      <c r="L20" s="258" t="str">
        <v>-</v>
      </c>
      <c r="M20" s="258" t="str">
        <v>-</v>
      </c>
      <c r="N20" s="258" t="str">
        <v>-</v>
      </c>
      <c r="O20" s="258" t="str">
        <v>-</v>
      </c>
      <c r="P20" s="258" t="str">
        <v>-</v>
      </c>
      <c r="Q20" s="258" t="str">
        <v>-</v>
      </c>
      <c r="R20" s="258" t="str">
        <v>-</v>
      </c>
      <c r="S20" s="258" t="str">
        <v>-</v>
      </c>
      <c r="T20" s="258" t="str">
        <v>-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SI</v>
      </c>
      <c r="H21" s="258" t="str">
        <v>SI</v>
      </c>
      <c r="I21" s="258" t="str">
        <v>SI</v>
      </c>
      <c r="J21" s="258" t="str">
        <v>-</v>
      </c>
      <c r="K21" s="258" t="str">
        <v>-</v>
      </c>
      <c r="L21" s="258" t="str">
        <v>-</v>
      </c>
      <c r="M21" s="258" t="str">
        <v>-</v>
      </c>
      <c r="N21" s="258" t="str">
        <v>-</v>
      </c>
      <c r="O21" s="258" t="str">
        <v>-</v>
      </c>
      <c r="P21" s="258" t="str">
        <v>-</v>
      </c>
      <c r="Q21" s="258" t="str">
        <v>-</v>
      </c>
      <c r="R21" s="258" t="str">
        <v>-</v>
      </c>
      <c r="S21" s="258" t="str">
        <v>-</v>
      </c>
      <c r="T21" s="258" t="str">
        <v>-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>
        <v>0</v>
      </c>
      <c r="J22" s="258" t="str">
        <v>-</v>
      </c>
      <c r="K22" s="258" t="str">
        <v>-</v>
      </c>
      <c r="L22" s="258" t="str">
        <v>-</v>
      </c>
      <c r="M22" s="258" t="str">
        <v>-</v>
      </c>
      <c r="N22" s="258" t="str">
        <v>-</v>
      </c>
      <c r="O22" s="258" t="str">
        <v>-</v>
      </c>
      <c r="P22" s="258" t="str">
        <v>-</v>
      </c>
      <c r="Q22" s="258" t="str">
        <v>-</v>
      </c>
      <c r="R22" s="258" t="str">
        <v>-</v>
      </c>
      <c r="S22" s="258" t="str">
        <v>-</v>
      </c>
      <c r="T22" s="258" t="str">
        <v>-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820915.9873</v>
      </c>
      <c r="H23" s="258" t="str">
        <v>820892.3973</v>
      </c>
      <c r="I23" s="258" t="str">
        <v>820877.7455</v>
      </c>
      <c r="J23" s="258" t="str">
        <v>-</v>
      </c>
      <c r="K23" s="258" t="str">
        <v>-</v>
      </c>
      <c r="L23" s="258" t="str">
        <v>-</v>
      </c>
      <c r="M23" s="258" t="str">
        <v>-</v>
      </c>
      <c r="N23" s="258" t="str">
        <v>-</v>
      </c>
      <c r="O23" s="258" t="str">
        <v>-</v>
      </c>
      <c r="P23" s="258" t="str">
        <v>-</v>
      </c>
      <c r="Q23" s="258" t="str">
        <v>-</v>
      </c>
      <c r="R23" s="258" t="str">
        <v>-</v>
      </c>
      <c r="S23" s="258" t="str">
        <v>-</v>
      </c>
      <c r="T23" s="258" t="str">
        <v>-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9007045.0102</v>
      </c>
      <c r="H24" s="258" t="str">
        <v>9007053.00</v>
      </c>
      <c r="I24" s="258" t="str">
        <v>9007057.9625</v>
      </c>
      <c r="J24" s="258" t="str">
        <v>-</v>
      </c>
      <c r="K24" s="258" t="str">
        <v>-</v>
      </c>
      <c r="L24" s="258" t="str">
        <v>-</v>
      </c>
      <c r="M24" s="258" t="str">
        <v>-</v>
      </c>
      <c r="N24" s="258" t="str">
        <v>-</v>
      </c>
      <c r="O24" s="258" t="str">
        <v>-</v>
      </c>
      <c r="P24" s="258" t="str">
        <v>-</v>
      </c>
      <c r="Q24" s="258" t="str">
        <v>-</v>
      </c>
      <c r="R24" s="258" t="str">
        <v>-</v>
      </c>
      <c r="S24" s="258" t="str">
        <v>-</v>
      </c>
      <c r="T24" s="258" t="str">
        <v>-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2</v>
      </c>
      <c r="J25" s="258">
        <v>0</v>
      </c>
      <c r="K25" s="258">
        <v>0</v>
      </c>
      <c r="L25" s="258">
        <v>0</v>
      </c>
      <c r="M25" s="258">
        <v>0</v>
      </c>
      <c r="N25" s="258">
        <v>0</v>
      </c>
      <c r="O25" s="258">
        <v>0</v>
      </c>
      <c r="P25" s="258">
        <v>0</v>
      </c>
      <c r="Q25" s="258">
        <v>0</v>
      </c>
      <c r="R25" s="258">
        <v>0</v>
      </c>
      <c r="S25" s="258">
        <v>0</v>
      </c>
      <c r="T25" s="258">
        <v>0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-</v>
      </c>
      <c r="I26" s="258" t="str">
        <v>22,9kV</v>
      </c>
      <c r="J26" s="258" t="str">
        <v>-</v>
      </c>
      <c r="K26" s="258" t="str">
        <v>-</v>
      </c>
      <c r="L26" s="258" t="str">
        <v>-</v>
      </c>
      <c r="M26" s="258" t="str">
        <v>-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-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NO</v>
      </c>
      <c r="J27" s="258" t="str">
        <v>-</v>
      </c>
      <c r="K27" s="258" t="str">
        <v>-</v>
      </c>
      <c r="L27" s="258" t="str">
        <v>-</v>
      </c>
      <c r="M27" s="258" t="str">
        <v>-</v>
      </c>
      <c r="N27" s="258" t="str">
        <v>-</v>
      </c>
      <c r="O27" s="258" t="str">
        <v>-</v>
      </c>
      <c r="P27" s="258" t="str">
        <v>-</v>
      </c>
      <c r="Q27" s="258" t="str">
        <v>-</v>
      </c>
      <c r="R27" s="258" t="str">
        <v>-</v>
      </c>
      <c r="S27" s="258" t="str">
        <v>-</v>
      </c>
      <c r="T27" s="258" t="str">
        <v>-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1</v>
      </c>
      <c r="J28" s="258">
        <v>0</v>
      </c>
      <c r="K28" s="258">
        <v>0</v>
      </c>
      <c r="L28" s="258">
        <v>0</v>
      </c>
      <c r="M28" s="258">
        <v>0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9" t="s">
        <v>120</v>
      </c>
      <c r="D31" s="482" t="s">
        <v>152</v>
      </c>
      <c r="E31" s="483"/>
      <c r="G31" s="254" cm="1">
        <f t="array" ref="G31:AJ34">+TRANSPOSE(P_07!AE13:AH42)</f>
        <v>0</v>
      </c>
      <c r="H31" s="255">
        <v>0</v>
      </c>
      <c r="I31" s="255">
        <v>0</v>
      </c>
      <c r="J31" s="255">
        <v>0</v>
      </c>
      <c r="K31" s="255">
        <v>0</v>
      </c>
      <c r="L31" s="255">
        <v>0</v>
      </c>
      <c r="M31" s="255">
        <v>0</v>
      </c>
      <c r="N31" s="255">
        <v>0</v>
      </c>
      <c r="O31" s="255">
        <v>0</v>
      </c>
      <c r="P31" s="255">
        <v>0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90"/>
      <c r="D32" s="484" t="s">
        <v>153</v>
      </c>
      <c r="E32" s="485"/>
      <c r="G32" s="257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9" t="s">
        <v>649</v>
      </c>
      <c r="D33" s="463" t="s">
        <v>152</v>
      </c>
      <c r="E33" s="486"/>
      <c r="G33" s="257">
        <v>0</v>
      </c>
      <c r="H33" s="258">
        <v>1</v>
      </c>
      <c r="I33" s="258">
        <v>1</v>
      </c>
      <c r="J33" s="258">
        <v>0</v>
      </c>
      <c r="K33" s="258">
        <v>0</v>
      </c>
      <c r="L33" s="258">
        <v>0</v>
      </c>
      <c r="M33" s="258">
        <v>0</v>
      </c>
      <c r="N33" s="258">
        <v>0</v>
      </c>
      <c r="O33" s="258">
        <v>0</v>
      </c>
      <c r="P33" s="258">
        <v>0</v>
      </c>
      <c r="Q33" s="258">
        <v>0</v>
      </c>
      <c r="R33" s="258">
        <v>0</v>
      </c>
      <c r="S33" s="258">
        <v>0</v>
      </c>
      <c r="T33" s="258">
        <v>0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90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 t="str">
        <f>+G2</f>
        <v>0</v>
      </c>
      <c r="H43" s="306">
        <f t="shared" ref="H43:AJ43" si="1">+H2</f>
        <v>1</v>
      </c>
      <c r="I43" s="306">
        <f t="shared" si="1"/>
        <v>2</v>
      </c>
      <c r="J43" s="306">
        <f t="shared" si="1"/>
        <v>0</v>
      </c>
      <c r="K43" s="306">
        <f t="shared" si="1"/>
        <v>0</v>
      </c>
      <c r="L43" s="306">
        <f t="shared" si="1"/>
        <v>0</v>
      </c>
      <c r="M43" s="306">
        <f t="shared" si="1"/>
        <v>0</v>
      </c>
      <c r="N43" s="306">
        <f t="shared" si="1"/>
        <v>0</v>
      </c>
      <c r="O43" s="306">
        <f t="shared" si="1"/>
        <v>0</v>
      </c>
      <c r="P43" s="306">
        <f t="shared" si="1"/>
        <v>0</v>
      </c>
      <c r="Q43" s="306">
        <f t="shared" si="1"/>
        <v>0</v>
      </c>
      <c r="R43" s="306">
        <f t="shared" si="1"/>
        <v>0</v>
      </c>
      <c r="S43" s="306">
        <f t="shared" si="1"/>
        <v>0</v>
      </c>
      <c r="T43" s="306">
        <f t="shared" si="1"/>
        <v>0</v>
      </c>
      <c r="U43" s="306">
        <f t="shared" si="1"/>
        <v>0</v>
      </c>
      <c r="V43" s="306">
        <f t="shared" si="1"/>
        <v>0</v>
      </c>
      <c r="W43" s="306">
        <f t="shared" si="1"/>
        <v>0</v>
      </c>
      <c r="X43" s="306">
        <f t="shared" si="1"/>
        <v>0</v>
      </c>
      <c r="Y43" s="306">
        <f t="shared" si="1"/>
        <v>0</v>
      </c>
      <c r="Z43" s="306">
        <f t="shared" si="1"/>
        <v>0</v>
      </c>
      <c r="AA43" s="306">
        <f t="shared" si="1"/>
        <v>0</v>
      </c>
      <c r="AB43" s="306">
        <f t="shared" si="1"/>
        <v>0</v>
      </c>
      <c r="AC43" s="306">
        <f t="shared" si="1"/>
        <v>0</v>
      </c>
      <c r="AD43" s="306">
        <f t="shared" si="1"/>
        <v>0</v>
      </c>
      <c r="AE43" s="306">
        <f t="shared" si="1"/>
        <v>0</v>
      </c>
      <c r="AF43" s="306">
        <f t="shared" si="1"/>
        <v>0</v>
      </c>
      <c r="AG43" s="306">
        <f t="shared" si="1"/>
        <v>0</v>
      </c>
      <c r="AH43" s="306">
        <f t="shared" si="1"/>
        <v>0</v>
      </c>
      <c r="AI43" s="306">
        <f t="shared" si="1"/>
        <v>0</v>
      </c>
      <c r="AJ43" s="307">
        <f t="shared" si="1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2">+H10</f>
        <v>CAC</v>
      </c>
      <c r="I44" s="309" t="str">
        <f t="shared" si="2"/>
        <v>CAC</v>
      </c>
      <c r="J44" s="309" t="str">
        <f t="shared" si="2"/>
        <v>-</v>
      </c>
      <c r="K44" s="309" t="str">
        <f t="shared" si="2"/>
        <v>-</v>
      </c>
      <c r="L44" s="309" t="str">
        <f t="shared" si="2"/>
        <v>-</v>
      </c>
      <c r="M44" s="309" t="str">
        <f t="shared" si="2"/>
        <v>-</v>
      </c>
      <c r="N44" s="309" t="str">
        <f t="shared" si="2"/>
        <v>-</v>
      </c>
      <c r="O44" s="309" t="str">
        <f t="shared" si="2"/>
        <v>-</v>
      </c>
      <c r="P44" s="309" t="str">
        <f t="shared" si="2"/>
        <v>-</v>
      </c>
      <c r="Q44" s="309" t="str">
        <f t="shared" si="2"/>
        <v>-</v>
      </c>
      <c r="R44" s="309" t="str">
        <f t="shared" si="2"/>
        <v>-</v>
      </c>
      <c r="S44" s="309" t="str">
        <f t="shared" si="2"/>
        <v>-</v>
      </c>
      <c r="T44" s="309" t="str">
        <f t="shared" si="2"/>
        <v>-</v>
      </c>
      <c r="U44" s="309" t="str">
        <f t="shared" si="2"/>
        <v>-</v>
      </c>
      <c r="V44" s="309" t="str">
        <f t="shared" si="2"/>
        <v>-</v>
      </c>
      <c r="W44" s="309" t="str">
        <f t="shared" si="2"/>
        <v>-</v>
      </c>
      <c r="X44" s="309" t="str">
        <f t="shared" si="2"/>
        <v>-</v>
      </c>
      <c r="Y44" s="309" t="str">
        <f t="shared" si="2"/>
        <v>-</v>
      </c>
      <c r="Z44" s="309" t="str">
        <f t="shared" si="2"/>
        <v>-</v>
      </c>
      <c r="AA44" s="309" t="str">
        <f t="shared" si="2"/>
        <v>-</v>
      </c>
      <c r="AB44" s="309" t="str">
        <f t="shared" si="2"/>
        <v>-</v>
      </c>
      <c r="AC44" s="309" t="str">
        <f t="shared" si="2"/>
        <v>-</v>
      </c>
      <c r="AD44" s="309" t="str">
        <f t="shared" si="2"/>
        <v>-</v>
      </c>
      <c r="AE44" s="309" t="str">
        <f t="shared" si="2"/>
        <v>-</v>
      </c>
      <c r="AF44" s="309" t="str">
        <f t="shared" si="2"/>
        <v>-</v>
      </c>
      <c r="AG44" s="309" t="str">
        <f t="shared" si="2"/>
        <v>-</v>
      </c>
      <c r="AH44" s="309" t="str">
        <f t="shared" si="2"/>
        <v>-</v>
      </c>
      <c r="AI44" s="309" t="str">
        <f t="shared" si="2"/>
        <v>-</v>
      </c>
      <c r="AJ44" s="310" t="str">
        <f t="shared" si="2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 t="str">
        <f>+G3</f>
        <v>DS-0</v>
      </c>
      <c r="H45" s="309" t="str">
        <f t="shared" ref="H45:AJ46" si="3">+H3</f>
        <v>PS1-2</v>
      </c>
      <c r="I45" s="309" t="str">
        <f t="shared" si="3"/>
        <v>PS1-2</v>
      </c>
      <c r="J45" s="309" t="str">
        <f t="shared" si="3"/>
        <v>-</v>
      </c>
      <c r="K45" s="309" t="str">
        <f t="shared" si="3"/>
        <v>-</v>
      </c>
      <c r="L45" s="309" t="str">
        <f t="shared" si="3"/>
        <v>-</v>
      </c>
      <c r="M45" s="309" t="str">
        <f t="shared" si="3"/>
        <v>-</v>
      </c>
      <c r="N45" s="309" t="str">
        <f t="shared" si="3"/>
        <v>-</v>
      </c>
      <c r="O45" s="309" t="str">
        <f t="shared" si="3"/>
        <v>-</v>
      </c>
      <c r="P45" s="309" t="str">
        <f t="shared" si="3"/>
        <v>-</v>
      </c>
      <c r="Q45" s="309" t="str">
        <f t="shared" si="3"/>
        <v>-</v>
      </c>
      <c r="R45" s="309" t="str">
        <f t="shared" si="3"/>
        <v>-</v>
      </c>
      <c r="S45" s="309" t="str">
        <f t="shared" si="3"/>
        <v>-</v>
      </c>
      <c r="T45" s="309" t="str">
        <f t="shared" si="3"/>
        <v>-</v>
      </c>
      <c r="U45" s="309" t="str">
        <f t="shared" si="3"/>
        <v>-</v>
      </c>
      <c r="V45" s="309" t="str">
        <f t="shared" si="3"/>
        <v>-</v>
      </c>
      <c r="W45" s="309" t="str">
        <f t="shared" si="3"/>
        <v>-</v>
      </c>
      <c r="X45" s="309" t="str">
        <f t="shared" si="3"/>
        <v>-</v>
      </c>
      <c r="Y45" s="309" t="str">
        <f t="shared" si="3"/>
        <v>-</v>
      </c>
      <c r="Z45" s="309" t="str">
        <f t="shared" si="3"/>
        <v>-</v>
      </c>
      <c r="AA45" s="309" t="str">
        <f t="shared" si="3"/>
        <v>-</v>
      </c>
      <c r="AB45" s="309" t="str">
        <f t="shared" si="3"/>
        <v>-</v>
      </c>
      <c r="AC45" s="309" t="str">
        <f t="shared" si="3"/>
        <v>-</v>
      </c>
      <c r="AD45" s="309" t="str">
        <f t="shared" si="3"/>
        <v>-</v>
      </c>
      <c r="AE45" s="309" t="str">
        <f t="shared" si="3"/>
        <v>-</v>
      </c>
      <c r="AF45" s="309" t="str">
        <f t="shared" si="3"/>
        <v>-</v>
      </c>
      <c r="AG45" s="309" t="str">
        <f t="shared" si="3"/>
        <v>-</v>
      </c>
      <c r="AH45" s="309" t="str">
        <f t="shared" si="3"/>
        <v>-</v>
      </c>
      <c r="AI45" s="309" t="str">
        <f t="shared" si="3"/>
        <v>-</v>
      </c>
      <c r="AJ45" s="310" t="str">
        <f t="shared" si="3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 t="str">
        <f>+G4</f>
        <v>DS-0A</v>
      </c>
      <c r="H46" s="309" t="str">
        <f t="shared" si="3"/>
        <v>-</v>
      </c>
      <c r="I46" s="309" t="str">
        <f t="shared" si="3"/>
        <v>SBM-2P</v>
      </c>
      <c r="J46" s="309" t="str">
        <f t="shared" si="3"/>
        <v>-</v>
      </c>
      <c r="K46" s="309" t="str">
        <f t="shared" si="3"/>
        <v>-</v>
      </c>
      <c r="L46" s="309" t="str">
        <f t="shared" si="3"/>
        <v>-</v>
      </c>
      <c r="M46" s="309" t="str">
        <f t="shared" si="3"/>
        <v>-</v>
      </c>
      <c r="N46" s="309" t="str">
        <f t="shared" si="3"/>
        <v>-</v>
      </c>
      <c r="O46" s="309" t="str">
        <f t="shared" si="3"/>
        <v>-</v>
      </c>
      <c r="P46" s="309" t="str">
        <f t="shared" si="3"/>
        <v>-</v>
      </c>
      <c r="Q46" s="309" t="str">
        <f t="shared" si="3"/>
        <v>-</v>
      </c>
      <c r="R46" s="309" t="str">
        <f t="shared" si="3"/>
        <v>-</v>
      </c>
      <c r="S46" s="309" t="str">
        <f t="shared" si="3"/>
        <v>-</v>
      </c>
      <c r="T46" s="309" t="str">
        <f t="shared" si="3"/>
        <v>-</v>
      </c>
      <c r="U46" s="309" t="str">
        <f t="shared" si="3"/>
        <v>-</v>
      </c>
      <c r="V46" s="309" t="str">
        <f t="shared" si="3"/>
        <v>-</v>
      </c>
      <c r="W46" s="309" t="str">
        <f t="shared" si="3"/>
        <v>-</v>
      </c>
      <c r="X46" s="309" t="str">
        <f t="shared" si="3"/>
        <v>-</v>
      </c>
      <c r="Y46" s="309" t="str">
        <f t="shared" si="3"/>
        <v>-</v>
      </c>
      <c r="Z46" s="309" t="str">
        <f t="shared" si="3"/>
        <v>-</v>
      </c>
      <c r="AA46" s="309" t="str">
        <f t="shared" si="3"/>
        <v>-</v>
      </c>
      <c r="AB46" s="309" t="str">
        <f t="shared" si="3"/>
        <v>-</v>
      </c>
      <c r="AC46" s="309" t="str">
        <f t="shared" si="3"/>
        <v>-</v>
      </c>
      <c r="AD46" s="309" t="str">
        <f t="shared" si="3"/>
        <v>-</v>
      </c>
      <c r="AE46" s="309" t="str">
        <f t="shared" si="3"/>
        <v>-</v>
      </c>
      <c r="AF46" s="309" t="str">
        <f t="shared" si="3"/>
        <v>-</v>
      </c>
      <c r="AG46" s="309" t="str">
        <f t="shared" si="3"/>
        <v>-</v>
      </c>
      <c r="AH46" s="309" t="str">
        <f t="shared" si="3"/>
        <v>-</v>
      </c>
      <c r="AI46" s="309" t="str">
        <f t="shared" si="3"/>
        <v>-</v>
      </c>
      <c r="AJ46" s="310" t="str">
        <f t="shared" si="3"/>
        <v>-</v>
      </c>
    </row>
    <row r="47" spans="1:36" ht="17.25" thickBot="1" x14ac:dyDescent="0.3">
      <c r="A47" s="298">
        <f>+P_07!S3</f>
        <v>7</v>
      </c>
      <c r="B47" s="299"/>
      <c r="C47" s="300" t="str">
        <f>+VLOOKUP($A$47,LOCALIDAD,2,FALSE)</f>
        <v>HICHIK YACU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4">+H6</f>
        <v>-</v>
      </c>
      <c r="I47" s="312" t="str">
        <f t="shared" si="4"/>
        <v>01</v>
      </c>
      <c r="J47" s="312" t="str">
        <f t="shared" si="4"/>
        <v>-</v>
      </c>
      <c r="K47" s="312" t="str">
        <f t="shared" si="4"/>
        <v>-</v>
      </c>
      <c r="L47" s="312" t="str">
        <f t="shared" si="4"/>
        <v>-</v>
      </c>
      <c r="M47" s="312" t="str">
        <f t="shared" si="4"/>
        <v>-</v>
      </c>
      <c r="N47" s="312" t="str">
        <f t="shared" si="4"/>
        <v>-</v>
      </c>
      <c r="O47" s="312" t="str">
        <f t="shared" si="4"/>
        <v>-</v>
      </c>
      <c r="P47" s="312" t="str">
        <f t="shared" si="4"/>
        <v>-</v>
      </c>
      <c r="Q47" s="312" t="str">
        <f t="shared" si="4"/>
        <v>-</v>
      </c>
      <c r="R47" s="312" t="str">
        <f t="shared" si="4"/>
        <v>-</v>
      </c>
      <c r="S47" s="312" t="str">
        <f t="shared" si="4"/>
        <v>-</v>
      </c>
      <c r="T47" s="312" t="str">
        <f t="shared" si="4"/>
        <v>-</v>
      </c>
      <c r="U47" s="312" t="str">
        <f t="shared" si="4"/>
        <v>-</v>
      </c>
      <c r="V47" s="312" t="str">
        <f t="shared" si="4"/>
        <v>-</v>
      </c>
      <c r="W47" s="312" t="str">
        <f t="shared" si="4"/>
        <v>-</v>
      </c>
      <c r="X47" s="312" t="str">
        <f t="shared" si="4"/>
        <v>-</v>
      </c>
      <c r="Y47" s="312" t="str">
        <f t="shared" si="4"/>
        <v>-</v>
      </c>
      <c r="Z47" s="312" t="str">
        <f t="shared" si="4"/>
        <v>-</v>
      </c>
      <c r="AA47" s="312" t="str">
        <f t="shared" si="4"/>
        <v>-</v>
      </c>
      <c r="AB47" s="312" t="str">
        <f t="shared" si="4"/>
        <v>-</v>
      </c>
      <c r="AC47" s="312" t="str">
        <f t="shared" si="4"/>
        <v>-</v>
      </c>
      <c r="AD47" s="312" t="str">
        <f t="shared" si="4"/>
        <v>-</v>
      </c>
      <c r="AE47" s="312" t="str">
        <f t="shared" si="4"/>
        <v>-</v>
      </c>
      <c r="AF47" s="312" t="str">
        <f t="shared" si="4"/>
        <v>-</v>
      </c>
      <c r="AG47" s="312" t="str">
        <f t="shared" si="4"/>
        <v>-</v>
      </c>
      <c r="AH47" s="312" t="str">
        <f t="shared" si="4"/>
        <v>-</v>
      </c>
      <c r="AI47" s="312" t="str">
        <f t="shared" si="4"/>
        <v>-</v>
      </c>
      <c r="AJ47" s="313" t="str">
        <f t="shared" si="4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5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5"/>
        <v>4</v>
      </c>
      <c r="C52" s="158" t="s">
        <v>363</v>
      </c>
      <c r="D52" s="156" t="s">
        <v>364</v>
      </c>
      <c r="E52" s="157">
        <f>+SUM(G52:AJ52)</f>
        <v>1</v>
      </c>
      <c r="F52" s="249"/>
      <c r="G52" s="157">
        <f t="shared" ref="G52:P55" si="6">+HLOOKUP(G$3,ARMADO_RP,$B52,0)+HLOOKUP(G$4,ARMADO_RP,$B52,0)</f>
        <v>1</v>
      </c>
      <c r="H52" s="157">
        <f t="shared" si="6"/>
        <v>0</v>
      </c>
      <c r="I52" s="157">
        <f t="shared" si="6"/>
        <v>0</v>
      </c>
      <c r="J52" s="157">
        <f t="shared" si="6"/>
        <v>0</v>
      </c>
      <c r="K52" s="157">
        <f t="shared" si="6"/>
        <v>0</v>
      </c>
      <c r="L52" s="157">
        <f t="shared" si="6"/>
        <v>0</v>
      </c>
      <c r="M52" s="157">
        <f t="shared" si="6"/>
        <v>0</v>
      </c>
      <c r="N52" s="157">
        <f t="shared" si="6"/>
        <v>0</v>
      </c>
      <c r="O52" s="157">
        <f t="shared" si="6"/>
        <v>0</v>
      </c>
      <c r="P52" s="157">
        <f t="shared" si="6"/>
        <v>0</v>
      </c>
      <c r="Q52" s="157">
        <f t="shared" ref="Q52:Z55" si="7">+HLOOKUP(Q$3,ARMADO_RP,$B52,0)+HLOOKUP(Q$4,ARMADO_RP,$B52,0)</f>
        <v>0</v>
      </c>
      <c r="R52" s="157">
        <f t="shared" si="7"/>
        <v>0</v>
      </c>
      <c r="S52" s="157">
        <f t="shared" si="7"/>
        <v>0</v>
      </c>
      <c r="T52" s="157">
        <f t="shared" si="7"/>
        <v>0</v>
      </c>
      <c r="U52" s="157">
        <f t="shared" si="7"/>
        <v>0</v>
      </c>
      <c r="V52" s="157">
        <f t="shared" si="7"/>
        <v>0</v>
      </c>
      <c r="W52" s="157">
        <f t="shared" si="7"/>
        <v>0</v>
      </c>
      <c r="X52" s="157">
        <f t="shared" si="7"/>
        <v>0</v>
      </c>
      <c r="Y52" s="157">
        <f t="shared" si="7"/>
        <v>0</v>
      </c>
      <c r="Z52" s="157">
        <f t="shared" si="7"/>
        <v>0</v>
      </c>
      <c r="AA52" s="157">
        <f t="shared" ref="AA52:AJ55" si="8">+HLOOKUP(AA$3,ARMADO_RP,$B52,0)+HLOOKUP(AA$4,ARMADO_RP,$B52,0)</f>
        <v>0</v>
      </c>
      <c r="AB52" s="157">
        <f t="shared" si="8"/>
        <v>0</v>
      </c>
      <c r="AC52" s="157">
        <f t="shared" si="8"/>
        <v>0</v>
      </c>
      <c r="AD52" s="157">
        <f t="shared" si="8"/>
        <v>0</v>
      </c>
      <c r="AE52" s="157">
        <f t="shared" si="8"/>
        <v>0</v>
      </c>
      <c r="AF52" s="157">
        <f t="shared" si="8"/>
        <v>0</v>
      </c>
      <c r="AG52" s="157">
        <f t="shared" si="8"/>
        <v>0</v>
      </c>
      <c r="AH52" s="157">
        <f t="shared" si="8"/>
        <v>0</v>
      </c>
      <c r="AI52" s="157">
        <f t="shared" si="8"/>
        <v>0</v>
      </c>
      <c r="AJ52" s="157">
        <f t="shared" si="8"/>
        <v>0</v>
      </c>
    </row>
    <row r="53" spans="1:36" ht="16.5" x14ac:dyDescent="0.25">
      <c r="A53" s="157">
        <f>+A52+0.01</f>
        <v>1.02</v>
      </c>
      <c r="B53" s="153">
        <f t="shared" si="5"/>
        <v>5</v>
      </c>
      <c r="C53" s="158" t="s">
        <v>365</v>
      </c>
      <c r="D53" s="156" t="s">
        <v>364</v>
      </c>
      <c r="E53" s="157">
        <f t="shared" ref="E53:E55" si="9">+SUM(G53:AJ53)</f>
        <v>0</v>
      </c>
      <c r="F53" s="249"/>
      <c r="G53" s="157">
        <f t="shared" si="6"/>
        <v>0</v>
      </c>
      <c r="H53" s="157">
        <f t="shared" si="6"/>
        <v>0</v>
      </c>
      <c r="I53" s="157">
        <f t="shared" si="6"/>
        <v>0</v>
      </c>
      <c r="J53" s="157">
        <f t="shared" si="6"/>
        <v>0</v>
      </c>
      <c r="K53" s="157">
        <f t="shared" si="6"/>
        <v>0</v>
      </c>
      <c r="L53" s="157">
        <f t="shared" si="6"/>
        <v>0</v>
      </c>
      <c r="M53" s="157">
        <f t="shared" si="6"/>
        <v>0</v>
      </c>
      <c r="N53" s="157">
        <f t="shared" si="6"/>
        <v>0</v>
      </c>
      <c r="O53" s="157">
        <f t="shared" si="6"/>
        <v>0</v>
      </c>
      <c r="P53" s="157">
        <f t="shared" si="6"/>
        <v>0</v>
      </c>
      <c r="Q53" s="157">
        <f t="shared" si="7"/>
        <v>0</v>
      </c>
      <c r="R53" s="157">
        <f t="shared" si="7"/>
        <v>0</v>
      </c>
      <c r="S53" s="157">
        <f t="shared" si="7"/>
        <v>0</v>
      </c>
      <c r="T53" s="157">
        <f t="shared" si="7"/>
        <v>0</v>
      </c>
      <c r="U53" s="157">
        <f t="shared" si="7"/>
        <v>0</v>
      </c>
      <c r="V53" s="157">
        <f t="shared" si="7"/>
        <v>0</v>
      </c>
      <c r="W53" s="157">
        <f t="shared" si="7"/>
        <v>0</v>
      </c>
      <c r="X53" s="157">
        <f t="shared" si="7"/>
        <v>0</v>
      </c>
      <c r="Y53" s="157">
        <f t="shared" si="7"/>
        <v>0</v>
      </c>
      <c r="Z53" s="157">
        <f t="shared" si="7"/>
        <v>0</v>
      </c>
      <c r="AA53" s="157">
        <f t="shared" si="8"/>
        <v>0</v>
      </c>
      <c r="AB53" s="157">
        <f t="shared" si="8"/>
        <v>0</v>
      </c>
      <c r="AC53" s="157">
        <f t="shared" si="8"/>
        <v>0</v>
      </c>
      <c r="AD53" s="157">
        <f t="shared" si="8"/>
        <v>0</v>
      </c>
      <c r="AE53" s="157">
        <f t="shared" si="8"/>
        <v>0</v>
      </c>
      <c r="AF53" s="157">
        <f t="shared" si="8"/>
        <v>0</v>
      </c>
      <c r="AG53" s="157">
        <f t="shared" si="8"/>
        <v>0</v>
      </c>
      <c r="AH53" s="157">
        <f t="shared" si="8"/>
        <v>0</v>
      </c>
      <c r="AI53" s="157">
        <f t="shared" si="8"/>
        <v>0</v>
      </c>
      <c r="AJ53" s="157">
        <f t="shared" si="8"/>
        <v>0</v>
      </c>
    </row>
    <row r="54" spans="1:36" s="188" customFormat="1" ht="16.5" x14ac:dyDescent="0.25">
      <c r="A54" s="160">
        <f t="shared" ref="A54:A55" si="10">+A53+0.01</f>
        <v>1.03</v>
      </c>
      <c r="B54" s="161">
        <f t="shared" si="5"/>
        <v>6</v>
      </c>
      <c r="C54" s="162" t="s">
        <v>532</v>
      </c>
      <c r="D54" s="164" t="s">
        <v>364</v>
      </c>
      <c r="E54" s="157">
        <f t="shared" si="9"/>
        <v>1</v>
      </c>
      <c r="F54" s="249"/>
      <c r="G54" s="157">
        <f t="shared" si="6"/>
        <v>0</v>
      </c>
      <c r="H54" s="157">
        <f t="shared" si="6"/>
        <v>0</v>
      </c>
      <c r="I54" s="157">
        <f t="shared" si="6"/>
        <v>1</v>
      </c>
      <c r="J54" s="157">
        <f t="shared" si="6"/>
        <v>0</v>
      </c>
      <c r="K54" s="157">
        <f t="shared" si="6"/>
        <v>0</v>
      </c>
      <c r="L54" s="157">
        <f t="shared" si="6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  <c r="P54" s="157">
        <f t="shared" si="6"/>
        <v>0</v>
      </c>
      <c r="Q54" s="157">
        <f t="shared" si="7"/>
        <v>0</v>
      </c>
      <c r="R54" s="157">
        <f t="shared" si="7"/>
        <v>0</v>
      </c>
      <c r="S54" s="157">
        <f t="shared" si="7"/>
        <v>0</v>
      </c>
      <c r="T54" s="157">
        <f t="shared" si="7"/>
        <v>0</v>
      </c>
      <c r="U54" s="157">
        <f t="shared" si="7"/>
        <v>0</v>
      </c>
      <c r="V54" s="157">
        <f t="shared" si="7"/>
        <v>0</v>
      </c>
      <c r="W54" s="157">
        <f t="shared" si="7"/>
        <v>0</v>
      </c>
      <c r="X54" s="157">
        <f t="shared" si="7"/>
        <v>0</v>
      </c>
      <c r="Y54" s="157">
        <f t="shared" si="7"/>
        <v>0</v>
      </c>
      <c r="Z54" s="157">
        <f t="shared" si="7"/>
        <v>0</v>
      </c>
      <c r="AA54" s="157">
        <f t="shared" si="8"/>
        <v>0</v>
      </c>
      <c r="AB54" s="157">
        <f t="shared" si="8"/>
        <v>0</v>
      </c>
      <c r="AC54" s="157">
        <f t="shared" si="8"/>
        <v>0</v>
      </c>
      <c r="AD54" s="157">
        <f t="shared" si="8"/>
        <v>0</v>
      </c>
      <c r="AE54" s="157">
        <f t="shared" si="8"/>
        <v>0</v>
      </c>
      <c r="AF54" s="157">
        <f t="shared" si="8"/>
        <v>0</v>
      </c>
      <c r="AG54" s="157">
        <f t="shared" si="8"/>
        <v>0</v>
      </c>
      <c r="AH54" s="157">
        <f t="shared" si="8"/>
        <v>0</v>
      </c>
      <c r="AI54" s="157">
        <f t="shared" si="8"/>
        <v>0</v>
      </c>
      <c r="AJ54" s="157">
        <f t="shared" si="8"/>
        <v>0</v>
      </c>
    </row>
    <row r="55" spans="1:36" s="188" customFormat="1" ht="16.5" x14ac:dyDescent="0.25">
      <c r="A55" s="160">
        <f t="shared" si="10"/>
        <v>1.04</v>
      </c>
      <c r="B55" s="161">
        <f t="shared" si="5"/>
        <v>7</v>
      </c>
      <c r="C55" s="162" t="s">
        <v>531</v>
      </c>
      <c r="D55" s="164" t="s">
        <v>364</v>
      </c>
      <c r="E55" s="157">
        <f t="shared" si="9"/>
        <v>2</v>
      </c>
      <c r="F55" s="249"/>
      <c r="G55" s="157">
        <f t="shared" si="6"/>
        <v>0</v>
      </c>
      <c r="H55" s="157">
        <f t="shared" si="6"/>
        <v>1</v>
      </c>
      <c r="I55" s="157">
        <f t="shared" si="6"/>
        <v>1</v>
      </c>
      <c r="J55" s="157">
        <f t="shared" si="6"/>
        <v>0</v>
      </c>
      <c r="K55" s="157">
        <f t="shared" si="6"/>
        <v>0</v>
      </c>
      <c r="L55" s="157">
        <f t="shared" si="6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  <c r="P55" s="157">
        <f t="shared" si="6"/>
        <v>0</v>
      </c>
      <c r="Q55" s="157">
        <f t="shared" si="7"/>
        <v>0</v>
      </c>
      <c r="R55" s="157">
        <f t="shared" si="7"/>
        <v>0</v>
      </c>
      <c r="S55" s="157">
        <f t="shared" si="7"/>
        <v>0</v>
      </c>
      <c r="T55" s="157">
        <f t="shared" si="7"/>
        <v>0</v>
      </c>
      <c r="U55" s="157">
        <f t="shared" si="7"/>
        <v>0</v>
      </c>
      <c r="V55" s="157">
        <f t="shared" si="7"/>
        <v>0</v>
      </c>
      <c r="W55" s="157">
        <f t="shared" si="7"/>
        <v>0</v>
      </c>
      <c r="X55" s="157">
        <f t="shared" si="7"/>
        <v>0</v>
      </c>
      <c r="Y55" s="157">
        <f t="shared" si="7"/>
        <v>0</v>
      </c>
      <c r="Z55" s="157">
        <f t="shared" si="7"/>
        <v>0</v>
      </c>
      <c r="AA55" s="157">
        <f t="shared" si="8"/>
        <v>0</v>
      </c>
      <c r="AB55" s="157">
        <f t="shared" si="8"/>
        <v>0</v>
      </c>
      <c r="AC55" s="157">
        <f t="shared" si="8"/>
        <v>0</v>
      </c>
      <c r="AD55" s="157">
        <f t="shared" si="8"/>
        <v>0</v>
      </c>
      <c r="AE55" s="157">
        <f t="shared" si="8"/>
        <v>0</v>
      </c>
      <c r="AF55" s="157">
        <f t="shared" si="8"/>
        <v>0</v>
      </c>
      <c r="AG55" s="157">
        <f t="shared" si="8"/>
        <v>0</v>
      </c>
      <c r="AH55" s="157">
        <f t="shared" si="8"/>
        <v>0</v>
      </c>
      <c r="AI55" s="157">
        <f t="shared" si="8"/>
        <v>0</v>
      </c>
      <c r="AJ55" s="157">
        <f t="shared" si="8"/>
        <v>0</v>
      </c>
    </row>
    <row r="56" spans="1:36" ht="16.5" x14ac:dyDescent="0.25">
      <c r="A56" s="159"/>
      <c r="B56" s="153">
        <f t="shared" si="5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5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5"/>
        <v>10</v>
      </c>
      <c r="C58" s="155" t="s">
        <v>367</v>
      </c>
      <c r="D58" s="156" t="s">
        <v>364</v>
      </c>
      <c r="E58" s="157">
        <f t="shared" ref="E58:E61" si="11">+SUM(G58:AJ58)</f>
        <v>1</v>
      </c>
      <c r="F58" s="314" t="s">
        <v>214</v>
      </c>
      <c r="G58" s="157">
        <f>+IF($F58=G$10&amp;" "&amp;G$11,G$9,0)</f>
        <v>0</v>
      </c>
      <c r="H58" s="157">
        <f t="shared" ref="H58:AJ61" si="12">+IF($F58=H$10&amp;" "&amp;H$11,H$9,0)</f>
        <v>1</v>
      </c>
      <c r="I58" s="157">
        <f t="shared" si="12"/>
        <v>0</v>
      </c>
      <c r="J58" s="157">
        <f t="shared" si="12"/>
        <v>0</v>
      </c>
      <c r="K58" s="157">
        <f t="shared" si="12"/>
        <v>0</v>
      </c>
      <c r="L58" s="157">
        <f t="shared" si="12"/>
        <v>0</v>
      </c>
      <c r="M58" s="157">
        <f t="shared" si="12"/>
        <v>0</v>
      </c>
      <c r="N58" s="157">
        <f t="shared" si="12"/>
        <v>0</v>
      </c>
      <c r="O58" s="157">
        <f t="shared" si="12"/>
        <v>0</v>
      </c>
      <c r="P58" s="157">
        <f t="shared" si="12"/>
        <v>0</v>
      </c>
      <c r="Q58" s="157">
        <f t="shared" si="12"/>
        <v>0</v>
      </c>
      <c r="R58" s="157">
        <f t="shared" si="12"/>
        <v>0</v>
      </c>
      <c r="S58" s="157">
        <f t="shared" si="12"/>
        <v>0</v>
      </c>
      <c r="T58" s="157">
        <f t="shared" si="12"/>
        <v>0</v>
      </c>
      <c r="U58" s="157">
        <f t="shared" si="12"/>
        <v>0</v>
      </c>
      <c r="V58" s="157">
        <f t="shared" si="12"/>
        <v>0</v>
      </c>
      <c r="W58" s="157">
        <f t="shared" si="12"/>
        <v>0</v>
      </c>
      <c r="X58" s="157">
        <f t="shared" si="12"/>
        <v>0</v>
      </c>
      <c r="Y58" s="157">
        <f t="shared" si="12"/>
        <v>0</v>
      </c>
      <c r="Z58" s="157">
        <f t="shared" si="12"/>
        <v>0</v>
      </c>
      <c r="AA58" s="157">
        <f t="shared" si="12"/>
        <v>0</v>
      </c>
      <c r="AB58" s="157">
        <f t="shared" si="12"/>
        <v>0</v>
      </c>
      <c r="AC58" s="157">
        <f t="shared" si="12"/>
        <v>0</v>
      </c>
      <c r="AD58" s="157">
        <f t="shared" si="12"/>
        <v>0</v>
      </c>
      <c r="AE58" s="157">
        <f t="shared" si="12"/>
        <v>0</v>
      </c>
      <c r="AF58" s="157">
        <f t="shared" si="12"/>
        <v>0</v>
      </c>
      <c r="AG58" s="157">
        <f t="shared" si="12"/>
        <v>0</v>
      </c>
      <c r="AH58" s="157">
        <f t="shared" si="12"/>
        <v>0</v>
      </c>
      <c r="AI58" s="157">
        <f t="shared" si="12"/>
        <v>0</v>
      </c>
      <c r="AJ58" s="157">
        <f t="shared" si="12"/>
        <v>0</v>
      </c>
    </row>
    <row r="59" spans="1:36" ht="16.5" x14ac:dyDescent="0.25">
      <c r="A59" s="157">
        <f t="shared" ref="A59:A61" si="13">+A58+0.01</f>
        <v>2.0199999999999996</v>
      </c>
      <c r="B59" s="153">
        <f t="shared" si="5"/>
        <v>11</v>
      </c>
      <c r="C59" s="155" t="s">
        <v>368</v>
      </c>
      <c r="D59" s="156" t="s">
        <v>364</v>
      </c>
      <c r="E59" s="157">
        <f t="shared" si="11"/>
        <v>1</v>
      </c>
      <c r="F59" s="314" t="s">
        <v>172</v>
      </c>
      <c r="G59" s="157">
        <f t="shared" ref="G59:V61" si="14">+IF($F59=G$10&amp;" "&amp;G$11,G$9,0)</f>
        <v>0</v>
      </c>
      <c r="H59" s="157">
        <f t="shared" si="14"/>
        <v>0</v>
      </c>
      <c r="I59" s="157">
        <f t="shared" si="14"/>
        <v>1</v>
      </c>
      <c r="J59" s="157">
        <f t="shared" si="14"/>
        <v>0</v>
      </c>
      <c r="K59" s="157">
        <f t="shared" si="14"/>
        <v>0</v>
      </c>
      <c r="L59" s="157">
        <f t="shared" si="14"/>
        <v>0</v>
      </c>
      <c r="M59" s="157">
        <f t="shared" si="14"/>
        <v>0</v>
      </c>
      <c r="N59" s="157">
        <f t="shared" si="14"/>
        <v>0</v>
      </c>
      <c r="O59" s="157">
        <f t="shared" si="14"/>
        <v>0</v>
      </c>
      <c r="P59" s="157">
        <f t="shared" si="14"/>
        <v>0</v>
      </c>
      <c r="Q59" s="157">
        <f t="shared" si="14"/>
        <v>0</v>
      </c>
      <c r="R59" s="157">
        <f t="shared" si="14"/>
        <v>0</v>
      </c>
      <c r="S59" s="157">
        <f t="shared" si="14"/>
        <v>0</v>
      </c>
      <c r="T59" s="157">
        <f t="shared" si="14"/>
        <v>0</v>
      </c>
      <c r="U59" s="157">
        <f t="shared" si="14"/>
        <v>0</v>
      </c>
      <c r="V59" s="157">
        <f t="shared" si="14"/>
        <v>0</v>
      </c>
      <c r="W59" s="157">
        <f t="shared" si="12"/>
        <v>0</v>
      </c>
      <c r="X59" s="157">
        <f t="shared" si="12"/>
        <v>0</v>
      </c>
      <c r="Y59" s="157">
        <f t="shared" si="12"/>
        <v>0</v>
      </c>
      <c r="Z59" s="157">
        <f t="shared" si="12"/>
        <v>0</v>
      </c>
      <c r="AA59" s="157">
        <f t="shared" si="12"/>
        <v>0</v>
      </c>
      <c r="AB59" s="157">
        <f t="shared" si="12"/>
        <v>0</v>
      </c>
      <c r="AC59" s="157">
        <f t="shared" si="12"/>
        <v>0</v>
      </c>
      <c r="AD59" s="157">
        <f t="shared" si="12"/>
        <v>0</v>
      </c>
      <c r="AE59" s="157">
        <f t="shared" si="12"/>
        <v>0</v>
      </c>
      <c r="AF59" s="157">
        <f t="shared" si="12"/>
        <v>0</v>
      </c>
      <c r="AG59" s="157">
        <f t="shared" si="12"/>
        <v>0</v>
      </c>
      <c r="AH59" s="157">
        <f t="shared" si="12"/>
        <v>0</v>
      </c>
      <c r="AI59" s="157">
        <f t="shared" si="12"/>
        <v>0</v>
      </c>
      <c r="AJ59" s="157">
        <f t="shared" si="12"/>
        <v>0</v>
      </c>
    </row>
    <row r="60" spans="1:36" ht="16.5" x14ac:dyDescent="0.25">
      <c r="A60" s="157">
        <f t="shared" si="13"/>
        <v>2.0299999999999994</v>
      </c>
      <c r="B60" s="153">
        <f t="shared" si="5"/>
        <v>12</v>
      </c>
      <c r="C60" s="155" t="s">
        <v>369</v>
      </c>
      <c r="D60" s="156" t="s">
        <v>364</v>
      </c>
      <c r="E60" s="157">
        <f t="shared" si="11"/>
        <v>0</v>
      </c>
      <c r="F60" s="314" t="s">
        <v>274</v>
      </c>
      <c r="G60" s="157">
        <f t="shared" si="14"/>
        <v>0</v>
      </c>
      <c r="H60" s="157">
        <f t="shared" si="12"/>
        <v>0</v>
      </c>
      <c r="I60" s="157">
        <f t="shared" si="12"/>
        <v>0</v>
      </c>
      <c r="J60" s="157">
        <f t="shared" si="12"/>
        <v>0</v>
      </c>
      <c r="K60" s="157">
        <f t="shared" si="12"/>
        <v>0</v>
      </c>
      <c r="L60" s="157">
        <f t="shared" si="12"/>
        <v>0</v>
      </c>
      <c r="M60" s="157">
        <f t="shared" si="12"/>
        <v>0</v>
      </c>
      <c r="N60" s="157">
        <f t="shared" si="12"/>
        <v>0</v>
      </c>
      <c r="O60" s="157">
        <f t="shared" si="12"/>
        <v>0</v>
      </c>
      <c r="P60" s="157">
        <f t="shared" si="12"/>
        <v>0</v>
      </c>
      <c r="Q60" s="157">
        <f t="shared" si="12"/>
        <v>0</v>
      </c>
      <c r="R60" s="157">
        <f t="shared" si="12"/>
        <v>0</v>
      </c>
      <c r="S60" s="157">
        <f t="shared" si="12"/>
        <v>0</v>
      </c>
      <c r="T60" s="157">
        <f t="shared" si="12"/>
        <v>0</v>
      </c>
      <c r="U60" s="157">
        <f t="shared" si="12"/>
        <v>0</v>
      </c>
      <c r="V60" s="157">
        <f t="shared" si="12"/>
        <v>0</v>
      </c>
      <c r="W60" s="157">
        <f t="shared" si="12"/>
        <v>0</v>
      </c>
      <c r="X60" s="157">
        <f t="shared" si="12"/>
        <v>0</v>
      </c>
      <c r="Y60" s="157">
        <f t="shared" si="12"/>
        <v>0</v>
      </c>
      <c r="Z60" s="157">
        <f t="shared" si="12"/>
        <v>0</v>
      </c>
      <c r="AA60" s="157">
        <f t="shared" si="12"/>
        <v>0</v>
      </c>
      <c r="AB60" s="157">
        <f t="shared" si="12"/>
        <v>0</v>
      </c>
      <c r="AC60" s="157">
        <f t="shared" si="12"/>
        <v>0</v>
      </c>
      <c r="AD60" s="157">
        <f t="shared" si="12"/>
        <v>0</v>
      </c>
      <c r="AE60" s="157">
        <f t="shared" si="12"/>
        <v>0</v>
      </c>
      <c r="AF60" s="157">
        <f t="shared" si="12"/>
        <v>0</v>
      </c>
      <c r="AG60" s="157">
        <f t="shared" si="12"/>
        <v>0</v>
      </c>
      <c r="AH60" s="157">
        <f t="shared" si="12"/>
        <v>0</v>
      </c>
      <c r="AI60" s="157">
        <f t="shared" si="12"/>
        <v>0</v>
      </c>
      <c r="AJ60" s="157">
        <f t="shared" si="12"/>
        <v>0</v>
      </c>
    </row>
    <row r="61" spans="1:36" ht="16.5" x14ac:dyDescent="0.25">
      <c r="A61" s="157">
        <f t="shared" si="13"/>
        <v>2.0399999999999991</v>
      </c>
      <c r="B61" s="153">
        <f t="shared" si="5"/>
        <v>13</v>
      </c>
      <c r="C61" s="155" t="s">
        <v>370</v>
      </c>
      <c r="D61" s="156" t="s">
        <v>364</v>
      </c>
      <c r="E61" s="157">
        <f t="shared" si="11"/>
        <v>0</v>
      </c>
      <c r="F61" s="314" t="s">
        <v>252</v>
      </c>
      <c r="G61" s="157">
        <f t="shared" si="14"/>
        <v>0</v>
      </c>
      <c r="H61" s="157">
        <f t="shared" si="12"/>
        <v>0</v>
      </c>
      <c r="I61" s="157">
        <f t="shared" si="12"/>
        <v>0</v>
      </c>
      <c r="J61" s="157">
        <f t="shared" si="12"/>
        <v>0</v>
      </c>
      <c r="K61" s="157">
        <f t="shared" si="12"/>
        <v>0</v>
      </c>
      <c r="L61" s="157">
        <f t="shared" si="12"/>
        <v>0</v>
      </c>
      <c r="M61" s="157">
        <f t="shared" si="12"/>
        <v>0</v>
      </c>
      <c r="N61" s="157">
        <f t="shared" si="12"/>
        <v>0</v>
      </c>
      <c r="O61" s="157">
        <f t="shared" si="12"/>
        <v>0</v>
      </c>
      <c r="P61" s="157">
        <f t="shared" si="12"/>
        <v>0</v>
      </c>
      <c r="Q61" s="157">
        <f t="shared" si="12"/>
        <v>0</v>
      </c>
      <c r="R61" s="157">
        <f t="shared" si="12"/>
        <v>0</v>
      </c>
      <c r="S61" s="157">
        <f t="shared" si="12"/>
        <v>0</v>
      </c>
      <c r="T61" s="157">
        <f t="shared" si="12"/>
        <v>0</v>
      </c>
      <c r="U61" s="157">
        <f t="shared" si="12"/>
        <v>0</v>
      </c>
      <c r="V61" s="157">
        <f t="shared" si="12"/>
        <v>0</v>
      </c>
      <c r="W61" s="157">
        <f t="shared" si="12"/>
        <v>0</v>
      </c>
      <c r="X61" s="157">
        <f t="shared" si="12"/>
        <v>0</v>
      </c>
      <c r="Y61" s="157">
        <f t="shared" si="12"/>
        <v>0</v>
      </c>
      <c r="Z61" s="157">
        <f t="shared" si="12"/>
        <v>0</v>
      </c>
      <c r="AA61" s="157">
        <f t="shared" si="12"/>
        <v>0</v>
      </c>
      <c r="AB61" s="157">
        <f t="shared" si="12"/>
        <v>0</v>
      </c>
      <c r="AC61" s="157">
        <f t="shared" si="12"/>
        <v>0</v>
      </c>
      <c r="AD61" s="157">
        <f t="shared" si="12"/>
        <v>0</v>
      </c>
      <c r="AE61" s="157">
        <f t="shared" si="12"/>
        <v>0</v>
      </c>
      <c r="AF61" s="157">
        <f t="shared" si="12"/>
        <v>0</v>
      </c>
      <c r="AG61" s="157">
        <f t="shared" si="12"/>
        <v>0</v>
      </c>
      <c r="AH61" s="157">
        <f t="shared" si="12"/>
        <v>0</v>
      </c>
      <c r="AI61" s="157">
        <f t="shared" si="12"/>
        <v>0</v>
      </c>
      <c r="AJ61" s="157">
        <f t="shared" si="12"/>
        <v>0</v>
      </c>
    </row>
    <row r="62" spans="1:36" ht="16.5" x14ac:dyDescent="0.25">
      <c r="A62" s="159"/>
      <c r="B62" s="153">
        <f t="shared" si="5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5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5"/>
        <v>16</v>
      </c>
      <c r="C64" s="158" t="s">
        <v>372</v>
      </c>
      <c r="D64" s="156" t="s">
        <v>364</v>
      </c>
      <c r="E64" s="157">
        <f t="shared" ref="E64:E68" si="15">+SUM(G64:AJ64)</f>
        <v>0</v>
      </c>
      <c r="F64" s="314" t="s">
        <v>633</v>
      </c>
      <c r="G64" s="157">
        <f t="shared" ref="G64:V68" si="16">+IF($F64=G$10&amp;" "&amp;G$11,G$9,0)</f>
        <v>0</v>
      </c>
      <c r="H64" s="157">
        <f t="shared" si="16"/>
        <v>0</v>
      </c>
      <c r="I64" s="157">
        <f t="shared" si="16"/>
        <v>0</v>
      </c>
      <c r="J64" s="157">
        <f t="shared" si="16"/>
        <v>0</v>
      </c>
      <c r="K64" s="157">
        <f t="shared" si="16"/>
        <v>0</v>
      </c>
      <c r="L64" s="157">
        <f t="shared" si="16"/>
        <v>0</v>
      </c>
      <c r="M64" s="157">
        <f t="shared" si="16"/>
        <v>0</v>
      </c>
      <c r="N64" s="157">
        <f t="shared" si="16"/>
        <v>0</v>
      </c>
      <c r="O64" s="157">
        <f t="shared" si="16"/>
        <v>0</v>
      </c>
      <c r="P64" s="157">
        <f t="shared" si="16"/>
        <v>0</v>
      </c>
      <c r="Q64" s="157">
        <f t="shared" si="16"/>
        <v>0</v>
      </c>
      <c r="R64" s="157">
        <f t="shared" si="16"/>
        <v>0</v>
      </c>
      <c r="S64" s="157">
        <f t="shared" si="16"/>
        <v>0</v>
      </c>
      <c r="T64" s="157">
        <f t="shared" si="16"/>
        <v>0</v>
      </c>
      <c r="U64" s="157">
        <f t="shared" si="16"/>
        <v>0</v>
      </c>
      <c r="V64" s="157">
        <f t="shared" si="16"/>
        <v>0</v>
      </c>
      <c r="W64" s="157">
        <f t="shared" ref="W64:AJ68" si="17">+IF($F64=W$10&amp;" "&amp;W$11,W$9,0)</f>
        <v>0</v>
      </c>
      <c r="X64" s="157">
        <f t="shared" si="17"/>
        <v>0</v>
      </c>
      <c r="Y64" s="157">
        <f t="shared" si="17"/>
        <v>0</v>
      </c>
      <c r="Z64" s="157">
        <f t="shared" si="17"/>
        <v>0</v>
      </c>
      <c r="AA64" s="157">
        <f t="shared" si="17"/>
        <v>0</v>
      </c>
      <c r="AB64" s="157">
        <f t="shared" si="17"/>
        <v>0</v>
      </c>
      <c r="AC64" s="157">
        <f t="shared" si="17"/>
        <v>0</v>
      </c>
      <c r="AD64" s="157">
        <f t="shared" si="17"/>
        <v>0</v>
      </c>
      <c r="AE64" s="157">
        <f t="shared" si="17"/>
        <v>0</v>
      </c>
      <c r="AF64" s="157">
        <f t="shared" si="17"/>
        <v>0</v>
      </c>
      <c r="AG64" s="157">
        <f t="shared" si="17"/>
        <v>0</v>
      </c>
      <c r="AH64" s="157">
        <f t="shared" si="17"/>
        <v>0</v>
      </c>
      <c r="AI64" s="157">
        <f t="shared" si="17"/>
        <v>0</v>
      </c>
      <c r="AJ64" s="157">
        <f t="shared" si="17"/>
        <v>0</v>
      </c>
    </row>
    <row r="65" spans="1:36" ht="16.5" x14ac:dyDescent="0.25">
      <c r="A65" s="157"/>
      <c r="B65" s="153">
        <f t="shared" si="5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5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5"/>
        <v>19</v>
      </c>
      <c r="C67" s="162" t="s">
        <v>373</v>
      </c>
      <c r="D67" s="164" t="s">
        <v>364</v>
      </c>
      <c r="E67" s="157">
        <f t="shared" si="15"/>
        <v>0</v>
      </c>
      <c r="F67" s="249" t="s">
        <v>327</v>
      </c>
      <c r="G67" s="157">
        <f t="shared" si="16"/>
        <v>0</v>
      </c>
      <c r="H67" s="157">
        <f t="shared" si="16"/>
        <v>0</v>
      </c>
      <c r="I67" s="157">
        <f t="shared" si="16"/>
        <v>0</v>
      </c>
      <c r="J67" s="157">
        <f t="shared" si="16"/>
        <v>0</v>
      </c>
      <c r="K67" s="157">
        <f t="shared" si="16"/>
        <v>0</v>
      </c>
      <c r="L67" s="157">
        <f t="shared" si="16"/>
        <v>0</v>
      </c>
      <c r="M67" s="157">
        <f t="shared" si="16"/>
        <v>0</v>
      </c>
      <c r="N67" s="157">
        <f t="shared" si="16"/>
        <v>0</v>
      </c>
      <c r="O67" s="157">
        <f t="shared" si="16"/>
        <v>0</v>
      </c>
      <c r="P67" s="157">
        <f t="shared" si="16"/>
        <v>0</v>
      </c>
      <c r="Q67" s="157">
        <f t="shared" si="16"/>
        <v>0</v>
      </c>
      <c r="R67" s="157">
        <f t="shared" si="16"/>
        <v>0</v>
      </c>
      <c r="S67" s="157">
        <f t="shared" si="16"/>
        <v>0</v>
      </c>
      <c r="T67" s="157">
        <f t="shared" si="16"/>
        <v>0</v>
      </c>
      <c r="U67" s="157">
        <f t="shared" si="16"/>
        <v>0</v>
      </c>
      <c r="V67" s="157">
        <f t="shared" si="16"/>
        <v>0</v>
      </c>
      <c r="W67" s="157">
        <f t="shared" si="17"/>
        <v>0</v>
      </c>
      <c r="X67" s="157">
        <f t="shared" si="17"/>
        <v>0</v>
      </c>
      <c r="Y67" s="157">
        <f t="shared" si="17"/>
        <v>0</v>
      </c>
      <c r="Z67" s="157">
        <f t="shared" si="17"/>
        <v>0</v>
      </c>
      <c r="AA67" s="157">
        <f t="shared" si="17"/>
        <v>0</v>
      </c>
      <c r="AB67" s="157">
        <f t="shared" si="17"/>
        <v>0</v>
      </c>
      <c r="AC67" s="157">
        <f t="shared" si="17"/>
        <v>0</v>
      </c>
      <c r="AD67" s="157">
        <f t="shared" si="17"/>
        <v>0</v>
      </c>
      <c r="AE67" s="157">
        <f t="shared" si="17"/>
        <v>0</v>
      </c>
      <c r="AF67" s="157">
        <f t="shared" si="17"/>
        <v>0</v>
      </c>
      <c r="AG67" s="157">
        <f t="shared" si="17"/>
        <v>0</v>
      </c>
      <c r="AH67" s="157">
        <f t="shared" si="17"/>
        <v>0</v>
      </c>
      <c r="AI67" s="157">
        <f t="shared" si="17"/>
        <v>0</v>
      </c>
      <c r="AJ67" s="157">
        <f t="shared" si="17"/>
        <v>0</v>
      </c>
    </row>
    <row r="68" spans="1:36" s="188" customFormat="1" ht="16.5" x14ac:dyDescent="0.25">
      <c r="A68" s="160">
        <f>+A67+0.01</f>
        <v>3.0299999999999994</v>
      </c>
      <c r="B68" s="161">
        <f t="shared" si="5"/>
        <v>20</v>
      </c>
      <c r="C68" s="162" t="s">
        <v>374</v>
      </c>
      <c r="D68" s="164" t="s">
        <v>364</v>
      </c>
      <c r="E68" s="157">
        <f t="shared" si="15"/>
        <v>0</v>
      </c>
      <c r="F68" s="249" t="s">
        <v>328</v>
      </c>
      <c r="G68" s="157">
        <f t="shared" si="16"/>
        <v>0</v>
      </c>
      <c r="H68" s="157">
        <f t="shared" si="16"/>
        <v>0</v>
      </c>
      <c r="I68" s="157">
        <f t="shared" si="16"/>
        <v>0</v>
      </c>
      <c r="J68" s="157">
        <f t="shared" si="16"/>
        <v>0</v>
      </c>
      <c r="K68" s="157">
        <f t="shared" si="16"/>
        <v>0</v>
      </c>
      <c r="L68" s="157">
        <f t="shared" si="16"/>
        <v>0</v>
      </c>
      <c r="M68" s="157">
        <f t="shared" si="16"/>
        <v>0</v>
      </c>
      <c r="N68" s="157">
        <f t="shared" si="16"/>
        <v>0</v>
      </c>
      <c r="O68" s="157">
        <f t="shared" si="16"/>
        <v>0</v>
      </c>
      <c r="P68" s="157">
        <f t="shared" si="16"/>
        <v>0</v>
      </c>
      <c r="Q68" s="157">
        <f t="shared" si="16"/>
        <v>0</v>
      </c>
      <c r="R68" s="157">
        <f t="shared" si="16"/>
        <v>0</v>
      </c>
      <c r="S68" s="157">
        <f t="shared" si="16"/>
        <v>0</v>
      </c>
      <c r="T68" s="157">
        <f t="shared" si="16"/>
        <v>0</v>
      </c>
      <c r="U68" s="157">
        <f t="shared" si="16"/>
        <v>0</v>
      </c>
      <c r="V68" s="157">
        <f t="shared" si="16"/>
        <v>0</v>
      </c>
      <c r="W68" s="157">
        <f t="shared" si="17"/>
        <v>0</v>
      </c>
      <c r="X68" s="157">
        <f t="shared" si="17"/>
        <v>0</v>
      </c>
      <c r="Y68" s="157">
        <f t="shared" si="17"/>
        <v>0</v>
      </c>
      <c r="Z68" s="157">
        <f t="shared" si="17"/>
        <v>0</v>
      </c>
      <c r="AA68" s="157">
        <f t="shared" si="17"/>
        <v>0</v>
      </c>
      <c r="AB68" s="157">
        <f t="shared" si="17"/>
        <v>0</v>
      </c>
      <c r="AC68" s="157">
        <f t="shared" si="17"/>
        <v>0</v>
      </c>
      <c r="AD68" s="157">
        <f t="shared" si="17"/>
        <v>0</v>
      </c>
      <c r="AE68" s="157">
        <f t="shared" si="17"/>
        <v>0</v>
      </c>
      <c r="AF68" s="157">
        <f t="shared" si="17"/>
        <v>0</v>
      </c>
      <c r="AG68" s="157">
        <f t="shared" si="17"/>
        <v>0</v>
      </c>
      <c r="AH68" s="157">
        <f t="shared" si="17"/>
        <v>0</v>
      </c>
      <c r="AI68" s="157">
        <f t="shared" si="17"/>
        <v>0</v>
      </c>
      <c r="AJ68" s="157">
        <f t="shared" si="17"/>
        <v>0</v>
      </c>
    </row>
    <row r="69" spans="1:36" ht="16.5" x14ac:dyDescent="0.25">
      <c r="A69" s="159"/>
      <c r="B69" s="153">
        <f t="shared" si="5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5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18">+A70+0.01</f>
        <v>4.01</v>
      </c>
      <c r="B71" s="153">
        <f t="shared" si="5"/>
        <v>23</v>
      </c>
      <c r="C71" s="155" t="s">
        <v>376</v>
      </c>
      <c r="D71" s="156" t="s">
        <v>364</v>
      </c>
      <c r="E71" s="157">
        <f t="shared" ref="E71:E73" si="19">+SUM(G71:AJ71)</f>
        <v>0</v>
      </c>
      <c r="F71" s="249"/>
      <c r="G71" s="157">
        <f t="shared" ref="G71:P73" si="20">+HLOOKUP(G$3,ARMADO_RP,$B71,0)+HLOOKUP(G$4,ARMADO_RP,$B71,0)</f>
        <v>0</v>
      </c>
      <c r="H71" s="157">
        <f t="shared" si="20"/>
        <v>0</v>
      </c>
      <c r="I71" s="157">
        <f t="shared" si="20"/>
        <v>0</v>
      </c>
      <c r="J71" s="157">
        <f t="shared" si="20"/>
        <v>0</v>
      </c>
      <c r="K71" s="157">
        <f t="shared" si="20"/>
        <v>0</v>
      </c>
      <c r="L71" s="157">
        <f t="shared" si="20"/>
        <v>0</v>
      </c>
      <c r="M71" s="157">
        <f t="shared" si="20"/>
        <v>0</v>
      </c>
      <c r="N71" s="157">
        <f t="shared" si="20"/>
        <v>0</v>
      </c>
      <c r="O71" s="157">
        <f t="shared" si="20"/>
        <v>0</v>
      </c>
      <c r="P71" s="157">
        <f t="shared" si="20"/>
        <v>0</v>
      </c>
      <c r="Q71" s="157">
        <f t="shared" ref="Q71:Z73" si="21">+HLOOKUP(Q$3,ARMADO_RP,$B71,0)+HLOOKUP(Q$4,ARMADO_RP,$B71,0)</f>
        <v>0</v>
      </c>
      <c r="R71" s="157">
        <f t="shared" si="21"/>
        <v>0</v>
      </c>
      <c r="S71" s="157">
        <f t="shared" si="21"/>
        <v>0</v>
      </c>
      <c r="T71" s="157">
        <f t="shared" si="21"/>
        <v>0</v>
      </c>
      <c r="U71" s="157">
        <f t="shared" si="21"/>
        <v>0</v>
      </c>
      <c r="V71" s="157">
        <f t="shared" si="21"/>
        <v>0</v>
      </c>
      <c r="W71" s="157">
        <f t="shared" si="21"/>
        <v>0</v>
      </c>
      <c r="X71" s="157">
        <f t="shared" si="21"/>
        <v>0</v>
      </c>
      <c r="Y71" s="157">
        <f t="shared" si="21"/>
        <v>0</v>
      </c>
      <c r="Z71" s="157">
        <f t="shared" si="21"/>
        <v>0</v>
      </c>
      <c r="AA71" s="157">
        <f t="shared" ref="AA71:AJ73" si="22">+HLOOKUP(AA$3,ARMADO_RP,$B71,0)+HLOOKUP(AA$4,ARMADO_RP,$B71,0)</f>
        <v>0</v>
      </c>
      <c r="AB71" s="157">
        <f t="shared" si="22"/>
        <v>0</v>
      </c>
      <c r="AC71" s="157">
        <f t="shared" si="22"/>
        <v>0</v>
      </c>
      <c r="AD71" s="157">
        <f t="shared" si="22"/>
        <v>0</v>
      </c>
      <c r="AE71" s="157">
        <f t="shared" si="22"/>
        <v>0</v>
      </c>
      <c r="AF71" s="157">
        <f t="shared" si="22"/>
        <v>0</v>
      </c>
      <c r="AG71" s="157">
        <f t="shared" si="22"/>
        <v>0</v>
      </c>
      <c r="AH71" s="157">
        <f t="shared" si="22"/>
        <v>0</v>
      </c>
      <c r="AI71" s="157">
        <f t="shared" si="22"/>
        <v>0</v>
      </c>
      <c r="AJ71" s="157">
        <f t="shared" si="22"/>
        <v>0</v>
      </c>
    </row>
    <row r="72" spans="1:36" ht="16.5" x14ac:dyDescent="0.25">
      <c r="A72" s="157">
        <f t="shared" si="18"/>
        <v>4.0199999999999996</v>
      </c>
      <c r="B72" s="153">
        <f t="shared" si="5"/>
        <v>24</v>
      </c>
      <c r="C72" s="155" t="s">
        <v>377</v>
      </c>
      <c r="D72" s="156" t="s">
        <v>364</v>
      </c>
      <c r="E72" s="157">
        <f t="shared" si="19"/>
        <v>0</v>
      </c>
      <c r="F72" s="249"/>
      <c r="G72" s="157">
        <f t="shared" si="20"/>
        <v>0</v>
      </c>
      <c r="H72" s="157">
        <f t="shared" si="20"/>
        <v>0</v>
      </c>
      <c r="I72" s="157">
        <f t="shared" si="20"/>
        <v>0</v>
      </c>
      <c r="J72" s="157">
        <f t="shared" si="20"/>
        <v>0</v>
      </c>
      <c r="K72" s="157">
        <f t="shared" si="20"/>
        <v>0</v>
      </c>
      <c r="L72" s="157">
        <f t="shared" si="20"/>
        <v>0</v>
      </c>
      <c r="M72" s="157">
        <f t="shared" si="20"/>
        <v>0</v>
      </c>
      <c r="N72" s="157">
        <f t="shared" si="20"/>
        <v>0</v>
      </c>
      <c r="O72" s="157">
        <f t="shared" si="20"/>
        <v>0</v>
      </c>
      <c r="P72" s="157">
        <f t="shared" si="20"/>
        <v>0</v>
      </c>
      <c r="Q72" s="157">
        <f t="shared" si="21"/>
        <v>0</v>
      </c>
      <c r="R72" s="157">
        <f t="shared" si="21"/>
        <v>0</v>
      </c>
      <c r="S72" s="157">
        <f t="shared" si="21"/>
        <v>0</v>
      </c>
      <c r="T72" s="157">
        <f t="shared" si="21"/>
        <v>0</v>
      </c>
      <c r="U72" s="157">
        <f t="shared" si="21"/>
        <v>0</v>
      </c>
      <c r="V72" s="157">
        <f t="shared" si="21"/>
        <v>0</v>
      </c>
      <c r="W72" s="157">
        <f t="shared" si="21"/>
        <v>0</v>
      </c>
      <c r="X72" s="157">
        <f t="shared" si="21"/>
        <v>0</v>
      </c>
      <c r="Y72" s="157">
        <f t="shared" si="21"/>
        <v>0</v>
      </c>
      <c r="Z72" s="157">
        <f t="shared" si="21"/>
        <v>0</v>
      </c>
      <c r="AA72" s="157">
        <f t="shared" si="22"/>
        <v>0</v>
      </c>
      <c r="AB72" s="157">
        <f t="shared" si="22"/>
        <v>0</v>
      </c>
      <c r="AC72" s="157">
        <f t="shared" si="22"/>
        <v>0</v>
      </c>
      <c r="AD72" s="157">
        <f t="shared" si="22"/>
        <v>0</v>
      </c>
      <c r="AE72" s="157">
        <f t="shared" si="22"/>
        <v>0</v>
      </c>
      <c r="AF72" s="157">
        <f t="shared" si="22"/>
        <v>0</v>
      </c>
      <c r="AG72" s="157">
        <f t="shared" si="22"/>
        <v>0</v>
      </c>
      <c r="AH72" s="157">
        <f t="shared" si="22"/>
        <v>0</v>
      </c>
      <c r="AI72" s="157">
        <f t="shared" si="22"/>
        <v>0</v>
      </c>
      <c r="AJ72" s="157">
        <f t="shared" si="22"/>
        <v>0</v>
      </c>
    </row>
    <row r="73" spans="1:36" ht="16.5" x14ac:dyDescent="0.25">
      <c r="A73" s="157">
        <f t="shared" si="18"/>
        <v>4.0299999999999994</v>
      </c>
      <c r="B73" s="153">
        <f t="shared" si="5"/>
        <v>25</v>
      </c>
      <c r="C73" s="155" t="s">
        <v>378</v>
      </c>
      <c r="D73" s="156" t="s">
        <v>364</v>
      </c>
      <c r="E73" s="157">
        <f t="shared" si="19"/>
        <v>0</v>
      </c>
      <c r="F73" s="249"/>
      <c r="G73" s="157">
        <f t="shared" si="20"/>
        <v>0</v>
      </c>
      <c r="H73" s="157">
        <f t="shared" si="20"/>
        <v>0</v>
      </c>
      <c r="I73" s="157">
        <f t="shared" si="20"/>
        <v>0</v>
      </c>
      <c r="J73" s="157">
        <f t="shared" si="20"/>
        <v>0</v>
      </c>
      <c r="K73" s="157">
        <f t="shared" si="20"/>
        <v>0</v>
      </c>
      <c r="L73" s="157">
        <f t="shared" si="20"/>
        <v>0</v>
      </c>
      <c r="M73" s="157">
        <f t="shared" si="20"/>
        <v>0</v>
      </c>
      <c r="N73" s="157">
        <f t="shared" si="20"/>
        <v>0</v>
      </c>
      <c r="O73" s="157">
        <f t="shared" si="20"/>
        <v>0</v>
      </c>
      <c r="P73" s="157">
        <f t="shared" si="20"/>
        <v>0</v>
      </c>
      <c r="Q73" s="157">
        <f t="shared" si="21"/>
        <v>0</v>
      </c>
      <c r="R73" s="157">
        <f t="shared" si="21"/>
        <v>0</v>
      </c>
      <c r="S73" s="157">
        <f t="shared" si="21"/>
        <v>0</v>
      </c>
      <c r="T73" s="157">
        <f t="shared" si="21"/>
        <v>0</v>
      </c>
      <c r="U73" s="157">
        <f t="shared" si="21"/>
        <v>0</v>
      </c>
      <c r="V73" s="157">
        <f t="shared" si="21"/>
        <v>0</v>
      </c>
      <c r="W73" s="157">
        <f t="shared" si="21"/>
        <v>0</v>
      </c>
      <c r="X73" s="157">
        <f t="shared" si="21"/>
        <v>0</v>
      </c>
      <c r="Y73" s="157">
        <f t="shared" si="21"/>
        <v>0</v>
      </c>
      <c r="Z73" s="157">
        <f t="shared" si="21"/>
        <v>0</v>
      </c>
      <c r="AA73" s="157">
        <f t="shared" si="22"/>
        <v>0</v>
      </c>
      <c r="AB73" s="157">
        <f t="shared" si="22"/>
        <v>0</v>
      </c>
      <c r="AC73" s="157">
        <f t="shared" si="22"/>
        <v>0</v>
      </c>
      <c r="AD73" s="157">
        <f t="shared" si="22"/>
        <v>0</v>
      </c>
      <c r="AE73" s="157">
        <f t="shared" si="22"/>
        <v>0</v>
      </c>
      <c r="AF73" s="157">
        <f t="shared" si="22"/>
        <v>0</v>
      </c>
      <c r="AG73" s="157">
        <f t="shared" si="22"/>
        <v>0</v>
      </c>
      <c r="AH73" s="157">
        <f t="shared" si="22"/>
        <v>0</v>
      </c>
      <c r="AI73" s="157">
        <f t="shared" si="22"/>
        <v>0</v>
      </c>
      <c r="AJ73" s="157">
        <f t="shared" si="22"/>
        <v>0</v>
      </c>
    </row>
    <row r="74" spans="1:36" ht="16.5" x14ac:dyDescent="0.25">
      <c r="A74" s="159"/>
      <c r="B74" s="153">
        <f t="shared" si="5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5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3">+A75+0.01</f>
        <v>5.01</v>
      </c>
      <c r="B76" s="153">
        <f t="shared" si="5"/>
        <v>28</v>
      </c>
      <c r="C76" s="155" t="s">
        <v>380</v>
      </c>
      <c r="D76" s="156" t="s">
        <v>364</v>
      </c>
      <c r="E76" s="157">
        <f t="shared" ref="E76:E80" si="24">+SUM(G76:AJ76)</f>
        <v>5</v>
      </c>
      <c r="F76" s="249"/>
      <c r="G76" s="157">
        <f t="shared" ref="G76:P80" si="25">+HLOOKUP(G$3,ARMADO_RP,$B76,0)+HLOOKUP(G$4,ARMADO_RP,$B76,0)</f>
        <v>1</v>
      </c>
      <c r="H76" s="157">
        <f t="shared" si="25"/>
        <v>2</v>
      </c>
      <c r="I76" s="157">
        <f t="shared" si="25"/>
        <v>2</v>
      </c>
      <c r="J76" s="157">
        <f t="shared" si="25"/>
        <v>0</v>
      </c>
      <c r="K76" s="157">
        <f t="shared" si="25"/>
        <v>0</v>
      </c>
      <c r="L76" s="157">
        <f t="shared" si="25"/>
        <v>0</v>
      </c>
      <c r="M76" s="157">
        <f t="shared" si="25"/>
        <v>0</v>
      </c>
      <c r="N76" s="157">
        <f t="shared" si="25"/>
        <v>0</v>
      </c>
      <c r="O76" s="157">
        <f t="shared" si="25"/>
        <v>0</v>
      </c>
      <c r="P76" s="157">
        <f t="shared" si="25"/>
        <v>0</v>
      </c>
      <c r="Q76" s="157">
        <f t="shared" ref="Q76:Z80" si="26">+HLOOKUP(Q$3,ARMADO_RP,$B76,0)+HLOOKUP(Q$4,ARMADO_RP,$B76,0)</f>
        <v>0</v>
      </c>
      <c r="R76" s="157">
        <f t="shared" si="26"/>
        <v>0</v>
      </c>
      <c r="S76" s="157">
        <f t="shared" si="26"/>
        <v>0</v>
      </c>
      <c r="T76" s="157">
        <f t="shared" si="26"/>
        <v>0</v>
      </c>
      <c r="U76" s="157">
        <f t="shared" si="26"/>
        <v>0</v>
      </c>
      <c r="V76" s="157">
        <f t="shared" si="26"/>
        <v>0</v>
      </c>
      <c r="W76" s="157">
        <f t="shared" si="26"/>
        <v>0</v>
      </c>
      <c r="X76" s="157">
        <f t="shared" si="26"/>
        <v>0</v>
      </c>
      <c r="Y76" s="157">
        <f t="shared" si="26"/>
        <v>0</v>
      </c>
      <c r="Z76" s="157">
        <f t="shared" si="26"/>
        <v>0</v>
      </c>
      <c r="AA76" s="157">
        <f t="shared" ref="AA76:AJ80" si="27">+HLOOKUP(AA$3,ARMADO_RP,$B76,0)+HLOOKUP(AA$4,ARMADO_RP,$B76,0)</f>
        <v>0</v>
      </c>
      <c r="AB76" s="157">
        <f t="shared" si="27"/>
        <v>0</v>
      </c>
      <c r="AC76" s="157">
        <f t="shared" si="27"/>
        <v>0</v>
      </c>
      <c r="AD76" s="157">
        <f t="shared" si="27"/>
        <v>0</v>
      </c>
      <c r="AE76" s="157">
        <f t="shared" si="27"/>
        <v>0</v>
      </c>
      <c r="AF76" s="157">
        <f t="shared" si="27"/>
        <v>0</v>
      </c>
      <c r="AG76" s="157">
        <f t="shared" si="27"/>
        <v>0</v>
      </c>
      <c r="AH76" s="157">
        <f t="shared" si="27"/>
        <v>0</v>
      </c>
      <c r="AI76" s="157">
        <f t="shared" si="27"/>
        <v>0</v>
      </c>
      <c r="AJ76" s="157">
        <f t="shared" si="27"/>
        <v>0</v>
      </c>
    </row>
    <row r="77" spans="1:36" ht="16.5" x14ac:dyDescent="0.25">
      <c r="A77" s="157">
        <f t="shared" si="23"/>
        <v>5.0199999999999996</v>
      </c>
      <c r="B77" s="153">
        <f t="shared" si="5"/>
        <v>29</v>
      </c>
      <c r="C77" s="155" t="s">
        <v>381</v>
      </c>
      <c r="D77" s="156" t="s">
        <v>364</v>
      </c>
      <c r="E77" s="157">
        <f t="shared" si="24"/>
        <v>0</v>
      </c>
      <c r="F77" s="249"/>
      <c r="G77" s="157">
        <f t="shared" si="25"/>
        <v>0</v>
      </c>
      <c r="H77" s="157">
        <f t="shared" si="25"/>
        <v>0</v>
      </c>
      <c r="I77" s="157">
        <f t="shared" si="25"/>
        <v>0</v>
      </c>
      <c r="J77" s="157">
        <f t="shared" si="25"/>
        <v>0</v>
      </c>
      <c r="K77" s="157">
        <f t="shared" si="25"/>
        <v>0</v>
      </c>
      <c r="L77" s="157">
        <f t="shared" si="25"/>
        <v>0</v>
      </c>
      <c r="M77" s="157">
        <f t="shared" si="25"/>
        <v>0</v>
      </c>
      <c r="N77" s="157">
        <f t="shared" si="25"/>
        <v>0</v>
      </c>
      <c r="O77" s="157">
        <f t="shared" si="25"/>
        <v>0</v>
      </c>
      <c r="P77" s="157">
        <f t="shared" si="25"/>
        <v>0</v>
      </c>
      <c r="Q77" s="157">
        <f t="shared" si="26"/>
        <v>0</v>
      </c>
      <c r="R77" s="157">
        <f t="shared" si="26"/>
        <v>0</v>
      </c>
      <c r="S77" s="157">
        <f t="shared" si="26"/>
        <v>0</v>
      </c>
      <c r="T77" s="157">
        <f t="shared" si="26"/>
        <v>0</v>
      </c>
      <c r="U77" s="157">
        <f t="shared" si="26"/>
        <v>0</v>
      </c>
      <c r="V77" s="157">
        <f t="shared" si="26"/>
        <v>0</v>
      </c>
      <c r="W77" s="157">
        <f t="shared" si="26"/>
        <v>0</v>
      </c>
      <c r="X77" s="157">
        <f t="shared" si="26"/>
        <v>0</v>
      </c>
      <c r="Y77" s="157">
        <f t="shared" si="26"/>
        <v>0</v>
      </c>
      <c r="Z77" s="157">
        <f t="shared" si="26"/>
        <v>0</v>
      </c>
      <c r="AA77" s="157">
        <f t="shared" si="27"/>
        <v>0</v>
      </c>
      <c r="AB77" s="157">
        <f t="shared" si="27"/>
        <v>0</v>
      </c>
      <c r="AC77" s="157">
        <f t="shared" si="27"/>
        <v>0</v>
      </c>
      <c r="AD77" s="157">
        <f t="shared" si="27"/>
        <v>0</v>
      </c>
      <c r="AE77" s="157">
        <f t="shared" si="27"/>
        <v>0</v>
      </c>
      <c r="AF77" s="157">
        <f t="shared" si="27"/>
        <v>0</v>
      </c>
      <c r="AG77" s="157">
        <f t="shared" si="27"/>
        <v>0</v>
      </c>
      <c r="AH77" s="157">
        <f t="shared" si="27"/>
        <v>0</v>
      </c>
      <c r="AI77" s="157">
        <f t="shared" si="27"/>
        <v>0</v>
      </c>
      <c r="AJ77" s="157">
        <f t="shared" si="27"/>
        <v>0</v>
      </c>
    </row>
    <row r="78" spans="1:36" ht="16.5" x14ac:dyDescent="0.25">
      <c r="A78" s="157">
        <f t="shared" si="23"/>
        <v>5.0299999999999994</v>
      </c>
      <c r="B78" s="153">
        <f t="shared" si="5"/>
        <v>30</v>
      </c>
      <c r="C78" s="155" t="s">
        <v>382</v>
      </c>
      <c r="D78" s="156"/>
      <c r="E78" s="157">
        <f t="shared" si="24"/>
        <v>0</v>
      </c>
      <c r="F78" s="249"/>
      <c r="G78" s="157">
        <f t="shared" si="25"/>
        <v>0</v>
      </c>
      <c r="H78" s="157">
        <f t="shared" si="25"/>
        <v>0</v>
      </c>
      <c r="I78" s="157">
        <f t="shared" si="25"/>
        <v>0</v>
      </c>
      <c r="J78" s="157">
        <f t="shared" si="25"/>
        <v>0</v>
      </c>
      <c r="K78" s="157">
        <f t="shared" si="25"/>
        <v>0</v>
      </c>
      <c r="L78" s="157">
        <f t="shared" si="25"/>
        <v>0</v>
      </c>
      <c r="M78" s="157">
        <f t="shared" si="25"/>
        <v>0</v>
      </c>
      <c r="N78" s="157">
        <f t="shared" si="25"/>
        <v>0</v>
      </c>
      <c r="O78" s="157">
        <f t="shared" si="25"/>
        <v>0</v>
      </c>
      <c r="P78" s="157">
        <f t="shared" si="25"/>
        <v>0</v>
      </c>
      <c r="Q78" s="157">
        <f t="shared" si="26"/>
        <v>0</v>
      </c>
      <c r="R78" s="157">
        <f t="shared" si="26"/>
        <v>0</v>
      </c>
      <c r="S78" s="157">
        <f t="shared" si="26"/>
        <v>0</v>
      </c>
      <c r="T78" s="157">
        <f t="shared" si="26"/>
        <v>0</v>
      </c>
      <c r="U78" s="157">
        <f t="shared" si="26"/>
        <v>0</v>
      </c>
      <c r="V78" s="157">
        <f t="shared" si="26"/>
        <v>0</v>
      </c>
      <c r="W78" s="157">
        <f t="shared" si="26"/>
        <v>0</v>
      </c>
      <c r="X78" s="157">
        <f t="shared" si="26"/>
        <v>0</v>
      </c>
      <c r="Y78" s="157">
        <f t="shared" si="26"/>
        <v>0</v>
      </c>
      <c r="Z78" s="157">
        <f t="shared" si="26"/>
        <v>0</v>
      </c>
      <c r="AA78" s="157">
        <f t="shared" si="27"/>
        <v>0</v>
      </c>
      <c r="AB78" s="157">
        <f t="shared" si="27"/>
        <v>0</v>
      </c>
      <c r="AC78" s="157">
        <f t="shared" si="27"/>
        <v>0</v>
      </c>
      <c r="AD78" s="157">
        <f t="shared" si="27"/>
        <v>0</v>
      </c>
      <c r="AE78" s="157">
        <f t="shared" si="27"/>
        <v>0</v>
      </c>
      <c r="AF78" s="157">
        <f t="shared" si="27"/>
        <v>0</v>
      </c>
      <c r="AG78" s="157">
        <f t="shared" si="27"/>
        <v>0</v>
      </c>
      <c r="AH78" s="157">
        <f t="shared" si="27"/>
        <v>0</v>
      </c>
      <c r="AI78" s="157">
        <f t="shared" si="27"/>
        <v>0</v>
      </c>
      <c r="AJ78" s="157">
        <f t="shared" si="27"/>
        <v>0</v>
      </c>
    </row>
    <row r="79" spans="1:36" ht="16.5" x14ac:dyDescent="0.25">
      <c r="A79" s="157"/>
      <c r="B79" s="153">
        <f t="shared" si="5"/>
        <v>31</v>
      </c>
      <c r="C79" s="155" t="s">
        <v>383</v>
      </c>
      <c r="D79" s="156" t="s">
        <v>364</v>
      </c>
      <c r="E79" s="157">
        <f t="shared" si="24"/>
        <v>0</v>
      </c>
      <c r="F79" s="249"/>
      <c r="G79" s="157">
        <f t="shared" si="25"/>
        <v>0</v>
      </c>
      <c r="H79" s="157">
        <f t="shared" si="25"/>
        <v>0</v>
      </c>
      <c r="I79" s="157">
        <f t="shared" si="25"/>
        <v>0</v>
      </c>
      <c r="J79" s="157">
        <f t="shared" si="25"/>
        <v>0</v>
      </c>
      <c r="K79" s="157">
        <f t="shared" si="25"/>
        <v>0</v>
      </c>
      <c r="L79" s="157">
        <f t="shared" si="25"/>
        <v>0</v>
      </c>
      <c r="M79" s="157">
        <f t="shared" si="25"/>
        <v>0</v>
      </c>
      <c r="N79" s="157">
        <f t="shared" si="25"/>
        <v>0</v>
      </c>
      <c r="O79" s="157">
        <f t="shared" si="25"/>
        <v>0</v>
      </c>
      <c r="P79" s="157">
        <f t="shared" si="25"/>
        <v>0</v>
      </c>
      <c r="Q79" s="157">
        <f t="shared" si="26"/>
        <v>0</v>
      </c>
      <c r="R79" s="157">
        <f t="shared" si="26"/>
        <v>0</v>
      </c>
      <c r="S79" s="157">
        <f t="shared" si="26"/>
        <v>0</v>
      </c>
      <c r="T79" s="157">
        <f t="shared" si="26"/>
        <v>0</v>
      </c>
      <c r="U79" s="157">
        <f t="shared" si="26"/>
        <v>0</v>
      </c>
      <c r="V79" s="157">
        <f t="shared" si="26"/>
        <v>0</v>
      </c>
      <c r="W79" s="157">
        <f t="shared" si="26"/>
        <v>0</v>
      </c>
      <c r="X79" s="157">
        <f t="shared" si="26"/>
        <v>0</v>
      </c>
      <c r="Y79" s="157">
        <f t="shared" si="26"/>
        <v>0</v>
      </c>
      <c r="Z79" s="157">
        <f t="shared" si="26"/>
        <v>0</v>
      </c>
      <c r="AA79" s="157">
        <f t="shared" si="27"/>
        <v>0</v>
      </c>
      <c r="AB79" s="157">
        <f t="shared" si="27"/>
        <v>0</v>
      </c>
      <c r="AC79" s="157">
        <f t="shared" si="27"/>
        <v>0</v>
      </c>
      <c r="AD79" s="157">
        <f t="shared" si="27"/>
        <v>0</v>
      </c>
      <c r="AE79" s="157">
        <f t="shared" si="27"/>
        <v>0</v>
      </c>
      <c r="AF79" s="157">
        <f t="shared" si="27"/>
        <v>0</v>
      </c>
      <c r="AG79" s="157">
        <f t="shared" si="27"/>
        <v>0</v>
      </c>
      <c r="AH79" s="157">
        <f t="shared" si="27"/>
        <v>0</v>
      </c>
      <c r="AI79" s="157">
        <f t="shared" si="27"/>
        <v>0</v>
      </c>
      <c r="AJ79" s="157">
        <f t="shared" si="27"/>
        <v>0</v>
      </c>
    </row>
    <row r="80" spans="1:36" s="188" customFormat="1" ht="16.5" x14ac:dyDescent="0.25">
      <c r="A80" s="160">
        <v>5.04</v>
      </c>
      <c r="B80" s="161">
        <f t="shared" si="5"/>
        <v>32</v>
      </c>
      <c r="C80" s="163" t="s">
        <v>547</v>
      </c>
      <c r="D80" s="164" t="s">
        <v>364</v>
      </c>
      <c r="E80" s="157">
        <f t="shared" si="24"/>
        <v>5</v>
      </c>
      <c r="F80" s="249"/>
      <c r="G80" s="157">
        <f t="shared" si="25"/>
        <v>1</v>
      </c>
      <c r="H80" s="157">
        <f t="shared" si="25"/>
        <v>2</v>
      </c>
      <c r="I80" s="157">
        <f t="shared" si="25"/>
        <v>2</v>
      </c>
      <c r="J80" s="157">
        <f t="shared" si="25"/>
        <v>0</v>
      </c>
      <c r="K80" s="157">
        <f t="shared" si="25"/>
        <v>0</v>
      </c>
      <c r="L80" s="157">
        <f t="shared" si="25"/>
        <v>0</v>
      </c>
      <c r="M80" s="157">
        <f t="shared" si="25"/>
        <v>0</v>
      </c>
      <c r="N80" s="157">
        <f t="shared" si="25"/>
        <v>0</v>
      </c>
      <c r="O80" s="157">
        <f t="shared" si="25"/>
        <v>0</v>
      </c>
      <c r="P80" s="157">
        <f t="shared" si="25"/>
        <v>0</v>
      </c>
      <c r="Q80" s="157">
        <f t="shared" si="26"/>
        <v>0</v>
      </c>
      <c r="R80" s="157">
        <f t="shared" si="26"/>
        <v>0</v>
      </c>
      <c r="S80" s="157">
        <f t="shared" si="26"/>
        <v>0</v>
      </c>
      <c r="T80" s="157">
        <f t="shared" si="26"/>
        <v>0</v>
      </c>
      <c r="U80" s="157">
        <f t="shared" si="26"/>
        <v>0</v>
      </c>
      <c r="V80" s="157">
        <f t="shared" si="26"/>
        <v>0</v>
      </c>
      <c r="W80" s="157">
        <f t="shared" si="26"/>
        <v>0</v>
      </c>
      <c r="X80" s="157">
        <f t="shared" si="26"/>
        <v>0</v>
      </c>
      <c r="Y80" s="157">
        <f t="shared" si="26"/>
        <v>0</v>
      </c>
      <c r="Z80" s="157">
        <f t="shared" si="26"/>
        <v>0</v>
      </c>
      <c r="AA80" s="157">
        <f t="shared" si="27"/>
        <v>0</v>
      </c>
      <c r="AB80" s="157">
        <f t="shared" si="27"/>
        <v>0</v>
      </c>
      <c r="AC80" s="157">
        <f t="shared" si="27"/>
        <v>0</v>
      </c>
      <c r="AD80" s="157">
        <f t="shared" si="27"/>
        <v>0</v>
      </c>
      <c r="AE80" s="157">
        <f t="shared" si="27"/>
        <v>0</v>
      </c>
      <c r="AF80" s="157">
        <f t="shared" si="27"/>
        <v>0</v>
      </c>
      <c r="AG80" s="157">
        <f t="shared" si="27"/>
        <v>0</v>
      </c>
      <c r="AH80" s="157">
        <f t="shared" si="27"/>
        <v>0</v>
      </c>
      <c r="AI80" s="157">
        <f t="shared" si="27"/>
        <v>0</v>
      </c>
      <c r="AJ80" s="157">
        <f t="shared" si="27"/>
        <v>0</v>
      </c>
    </row>
    <row r="81" spans="1:36" ht="16.5" x14ac:dyDescent="0.25">
      <c r="A81" s="159"/>
      <c r="B81" s="153">
        <f t="shared" si="5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5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5"/>
        <v>35</v>
      </c>
      <c r="C83" s="158" t="s">
        <v>385</v>
      </c>
      <c r="D83" s="156" t="s">
        <v>364</v>
      </c>
      <c r="E83" s="157">
        <f t="shared" ref="E83:E84" si="28">+SUM(G83:AJ83)</f>
        <v>0</v>
      </c>
      <c r="F83" s="249"/>
      <c r="G83" s="157">
        <f t="shared" ref="G83:P84" si="29">+HLOOKUP(G$3,ARMADO_RP,$B83,0)+HLOOKUP(G$4,ARMADO_RP,$B83,0)</f>
        <v>0</v>
      </c>
      <c r="H83" s="157">
        <f t="shared" si="29"/>
        <v>0</v>
      </c>
      <c r="I83" s="157">
        <f t="shared" si="29"/>
        <v>0</v>
      </c>
      <c r="J83" s="157">
        <f t="shared" si="29"/>
        <v>0</v>
      </c>
      <c r="K83" s="157">
        <f t="shared" si="29"/>
        <v>0</v>
      </c>
      <c r="L83" s="157">
        <f t="shared" si="29"/>
        <v>0</v>
      </c>
      <c r="M83" s="157">
        <f t="shared" si="29"/>
        <v>0</v>
      </c>
      <c r="N83" s="157">
        <f t="shared" si="29"/>
        <v>0</v>
      </c>
      <c r="O83" s="157">
        <f t="shared" si="29"/>
        <v>0</v>
      </c>
      <c r="P83" s="157">
        <f t="shared" si="29"/>
        <v>0</v>
      </c>
      <c r="Q83" s="157">
        <f t="shared" ref="Q83:Z84" si="30">+HLOOKUP(Q$3,ARMADO_RP,$B83,0)+HLOOKUP(Q$4,ARMADO_RP,$B83,0)</f>
        <v>0</v>
      </c>
      <c r="R83" s="157">
        <f t="shared" si="30"/>
        <v>0</v>
      </c>
      <c r="S83" s="157">
        <f t="shared" si="30"/>
        <v>0</v>
      </c>
      <c r="T83" s="157">
        <f t="shared" si="30"/>
        <v>0</v>
      </c>
      <c r="U83" s="157">
        <f t="shared" si="30"/>
        <v>0</v>
      </c>
      <c r="V83" s="157">
        <f t="shared" si="30"/>
        <v>0</v>
      </c>
      <c r="W83" s="157">
        <f t="shared" si="30"/>
        <v>0</v>
      </c>
      <c r="X83" s="157">
        <f t="shared" si="30"/>
        <v>0</v>
      </c>
      <c r="Y83" s="157">
        <f t="shared" si="30"/>
        <v>0</v>
      </c>
      <c r="Z83" s="157">
        <f t="shared" si="30"/>
        <v>0</v>
      </c>
      <c r="AA83" s="157">
        <f t="shared" ref="AA83:AJ84" si="31">+HLOOKUP(AA$3,ARMADO_RP,$B83,0)+HLOOKUP(AA$4,ARMADO_RP,$B83,0)</f>
        <v>0</v>
      </c>
      <c r="AB83" s="157">
        <f t="shared" si="31"/>
        <v>0</v>
      </c>
      <c r="AC83" s="157">
        <f t="shared" si="31"/>
        <v>0</v>
      </c>
      <c r="AD83" s="157">
        <f t="shared" si="31"/>
        <v>0</v>
      </c>
      <c r="AE83" s="157">
        <f t="shared" si="31"/>
        <v>0</v>
      </c>
      <c r="AF83" s="157">
        <f t="shared" si="31"/>
        <v>0</v>
      </c>
      <c r="AG83" s="157">
        <f t="shared" si="31"/>
        <v>0</v>
      </c>
      <c r="AH83" s="157">
        <f t="shared" si="31"/>
        <v>0</v>
      </c>
      <c r="AI83" s="157">
        <f t="shared" si="31"/>
        <v>0</v>
      </c>
      <c r="AJ83" s="157">
        <f t="shared" si="31"/>
        <v>0</v>
      </c>
    </row>
    <row r="84" spans="1:36" ht="16.5" x14ac:dyDescent="0.25">
      <c r="A84" s="157">
        <f>+A83+0.01</f>
        <v>6.02</v>
      </c>
      <c r="B84" s="153">
        <f t="shared" si="5"/>
        <v>36</v>
      </c>
      <c r="C84" s="158" t="s">
        <v>386</v>
      </c>
      <c r="D84" s="156" t="s">
        <v>364</v>
      </c>
      <c r="E84" s="157">
        <f t="shared" si="28"/>
        <v>0</v>
      </c>
      <c r="F84" s="249"/>
      <c r="G84" s="157">
        <f t="shared" si="29"/>
        <v>0</v>
      </c>
      <c r="H84" s="157">
        <f t="shared" si="29"/>
        <v>0</v>
      </c>
      <c r="I84" s="157">
        <f t="shared" si="29"/>
        <v>0</v>
      </c>
      <c r="J84" s="157">
        <f t="shared" si="29"/>
        <v>0</v>
      </c>
      <c r="K84" s="157">
        <f t="shared" si="29"/>
        <v>0</v>
      </c>
      <c r="L84" s="157">
        <f t="shared" si="29"/>
        <v>0</v>
      </c>
      <c r="M84" s="157">
        <f t="shared" si="29"/>
        <v>0</v>
      </c>
      <c r="N84" s="157">
        <f t="shared" si="29"/>
        <v>0</v>
      </c>
      <c r="O84" s="157">
        <f t="shared" si="29"/>
        <v>0</v>
      </c>
      <c r="P84" s="157">
        <f t="shared" si="29"/>
        <v>0</v>
      </c>
      <c r="Q84" s="157">
        <f t="shared" si="30"/>
        <v>0</v>
      </c>
      <c r="R84" s="157">
        <f t="shared" si="30"/>
        <v>0</v>
      </c>
      <c r="S84" s="157">
        <f t="shared" si="30"/>
        <v>0</v>
      </c>
      <c r="T84" s="157">
        <f t="shared" si="30"/>
        <v>0</v>
      </c>
      <c r="U84" s="157">
        <f t="shared" si="30"/>
        <v>0</v>
      </c>
      <c r="V84" s="157">
        <f t="shared" si="30"/>
        <v>0</v>
      </c>
      <c r="W84" s="157">
        <f t="shared" si="30"/>
        <v>0</v>
      </c>
      <c r="X84" s="157">
        <f t="shared" si="30"/>
        <v>0</v>
      </c>
      <c r="Y84" s="157">
        <f t="shared" si="30"/>
        <v>0</v>
      </c>
      <c r="Z84" s="157">
        <f t="shared" si="30"/>
        <v>0</v>
      </c>
      <c r="AA84" s="157">
        <f t="shared" si="31"/>
        <v>0</v>
      </c>
      <c r="AB84" s="157">
        <f t="shared" si="31"/>
        <v>0</v>
      </c>
      <c r="AC84" s="157">
        <f t="shared" si="31"/>
        <v>0</v>
      </c>
      <c r="AD84" s="157">
        <f t="shared" si="31"/>
        <v>0</v>
      </c>
      <c r="AE84" s="157">
        <f t="shared" si="31"/>
        <v>0</v>
      </c>
      <c r="AF84" s="157">
        <f t="shared" si="31"/>
        <v>0</v>
      </c>
      <c r="AG84" s="157">
        <f t="shared" si="31"/>
        <v>0</v>
      </c>
      <c r="AH84" s="157">
        <f t="shared" si="31"/>
        <v>0</v>
      </c>
      <c r="AI84" s="157">
        <f t="shared" si="31"/>
        <v>0</v>
      </c>
      <c r="AJ84" s="157">
        <f t="shared" si="31"/>
        <v>0</v>
      </c>
    </row>
    <row r="85" spans="1:36" ht="16.5" x14ac:dyDescent="0.25">
      <c r="A85" s="159"/>
      <c r="B85" s="153">
        <f t="shared" si="5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5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2">+A86+0.01</f>
        <v>7.01</v>
      </c>
      <c r="B87" s="153">
        <f t="shared" si="5"/>
        <v>39</v>
      </c>
      <c r="C87" s="158" t="s">
        <v>388</v>
      </c>
      <c r="D87" s="156" t="s">
        <v>389</v>
      </c>
      <c r="E87" s="157">
        <f>+SUM(G87:AJ87)</f>
        <v>8.3834999999999993E-2</v>
      </c>
      <c r="F87" s="249" t="s">
        <v>62</v>
      </c>
      <c r="G87" s="157">
        <f t="shared" ref="G87:AJ87" si="33">+IF($F87=G$13,G$12*f_cond*G$14/1000,0)</f>
        <v>0</v>
      </c>
      <c r="H87" s="157">
        <f t="shared" si="33"/>
        <v>5.174999999999999E-2</v>
      </c>
      <c r="I87" s="157">
        <f t="shared" si="33"/>
        <v>3.2085000000000002E-2</v>
      </c>
      <c r="J87" s="157">
        <f t="shared" si="33"/>
        <v>0</v>
      </c>
      <c r="K87" s="157">
        <f t="shared" si="33"/>
        <v>0</v>
      </c>
      <c r="L87" s="157">
        <f t="shared" si="33"/>
        <v>0</v>
      </c>
      <c r="M87" s="157">
        <f t="shared" si="33"/>
        <v>0</v>
      </c>
      <c r="N87" s="157">
        <f t="shared" si="33"/>
        <v>0</v>
      </c>
      <c r="O87" s="157">
        <f t="shared" si="33"/>
        <v>0</v>
      </c>
      <c r="P87" s="157">
        <f t="shared" si="33"/>
        <v>0</v>
      </c>
      <c r="Q87" s="157">
        <f t="shared" si="33"/>
        <v>0</v>
      </c>
      <c r="R87" s="157">
        <f t="shared" si="33"/>
        <v>0</v>
      </c>
      <c r="S87" s="157">
        <f t="shared" si="33"/>
        <v>0</v>
      </c>
      <c r="T87" s="157">
        <f t="shared" si="33"/>
        <v>0</v>
      </c>
      <c r="U87" s="157">
        <f t="shared" si="33"/>
        <v>0</v>
      </c>
      <c r="V87" s="157">
        <f t="shared" si="33"/>
        <v>0</v>
      </c>
      <c r="W87" s="157">
        <f t="shared" si="33"/>
        <v>0</v>
      </c>
      <c r="X87" s="157">
        <f t="shared" si="33"/>
        <v>0</v>
      </c>
      <c r="Y87" s="157">
        <f t="shared" si="33"/>
        <v>0</v>
      </c>
      <c r="Z87" s="157">
        <f t="shared" si="33"/>
        <v>0</v>
      </c>
      <c r="AA87" s="157">
        <f t="shared" si="33"/>
        <v>0</v>
      </c>
      <c r="AB87" s="157">
        <f t="shared" si="33"/>
        <v>0</v>
      </c>
      <c r="AC87" s="157">
        <f t="shared" si="33"/>
        <v>0</v>
      </c>
      <c r="AD87" s="157">
        <f t="shared" si="33"/>
        <v>0</v>
      </c>
      <c r="AE87" s="157">
        <f t="shared" si="33"/>
        <v>0</v>
      </c>
      <c r="AF87" s="157">
        <f t="shared" si="33"/>
        <v>0</v>
      </c>
      <c r="AG87" s="157">
        <f t="shared" si="33"/>
        <v>0</v>
      </c>
      <c r="AH87" s="157">
        <f t="shared" si="33"/>
        <v>0</v>
      </c>
      <c r="AI87" s="157">
        <f t="shared" si="33"/>
        <v>0</v>
      </c>
      <c r="AJ87" s="157">
        <f t="shared" si="33"/>
        <v>0</v>
      </c>
    </row>
    <row r="88" spans="1:36" ht="16.5" x14ac:dyDescent="0.25">
      <c r="A88" s="159"/>
      <c r="B88" s="153">
        <f t="shared" si="5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5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4">+A89+0.01</f>
        <v>8.01</v>
      </c>
      <c r="B90" s="153">
        <f t="shared" si="5"/>
        <v>42</v>
      </c>
      <c r="C90" s="158" t="s">
        <v>391</v>
      </c>
      <c r="D90" s="156" t="s">
        <v>364</v>
      </c>
      <c r="E90" s="157">
        <f t="shared" ref="E90:E95" si="35">+SUM(G90:AJ90)</f>
        <v>4</v>
      </c>
      <c r="F90" s="249"/>
      <c r="G90" s="157">
        <f t="shared" ref="G90:P95" si="36">+HLOOKUP(G$3,ARMADO_RP,$B90,0)+HLOOKUP(G$4,ARMADO_RP,$B90,0)</f>
        <v>0</v>
      </c>
      <c r="H90" s="157">
        <f t="shared" si="36"/>
        <v>2</v>
      </c>
      <c r="I90" s="157">
        <f t="shared" si="36"/>
        <v>2</v>
      </c>
      <c r="J90" s="157">
        <f t="shared" si="36"/>
        <v>0</v>
      </c>
      <c r="K90" s="157">
        <f t="shared" si="36"/>
        <v>0</v>
      </c>
      <c r="L90" s="157">
        <f t="shared" si="36"/>
        <v>0</v>
      </c>
      <c r="M90" s="157">
        <f t="shared" si="36"/>
        <v>0</v>
      </c>
      <c r="N90" s="157">
        <f t="shared" si="36"/>
        <v>0</v>
      </c>
      <c r="O90" s="157">
        <f t="shared" si="36"/>
        <v>0</v>
      </c>
      <c r="P90" s="157">
        <f t="shared" si="36"/>
        <v>0</v>
      </c>
      <c r="Q90" s="157">
        <f t="shared" ref="Q90:Z95" si="37">+HLOOKUP(Q$3,ARMADO_RP,$B90,0)+HLOOKUP(Q$4,ARMADO_RP,$B90,0)</f>
        <v>0</v>
      </c>
      <c r="R90" s="157">
        <f t="shared" si="37"/>
        <v>0</v>
      </c>
      <c r="S90" s="157">
        <f t="shared" si="37"/>
        <v>0</v>
      </c>
      <c r="T90" s="157">
        <f t="shared" si="37"/>
        <v>0</v>
      </c>
      <c r="U90" s="157">
        <f t="shared" si="37"/>
        <v>0</v>
      </c>
      <c r="V90" s="157">
        <f t="shared" si="37"/>
        <v>0</v>
      </c>
      <c r="W90" s="157">
        <f t="shared" si="37"/>
        <v>0</v>
      </c>
      <c r="X90" s="157">
        <f t="shared" si="37"/>
        <v>0</v>
      </c>
      <c r="Y90" s="157">
        <f t="shared" si="37"/>
        <v>0</v>
      </c>
      <c r="Z90" s="157">
        <f t="shared" si="37"/>
        <v>0</v>
      </c>
      <c r="AA90" s="157">
        <f t="shared" ref="AA90:AJ95" si="38">+HLOOKUP(AA$3,ARMADO_RP,$B90,0)+HLOOKUP(AA$4,ARMADO_RP,$B90,0)</f>
        <v>0</v>
      </c>
      <c r="AB90" s="157">
        <f t="shared" si="38"/>
        <v>0</v>
      </c>
      <c r="AC90" s="157">
        <f t="shared" si="38"/>
        <v>0</v>
      </c>
      <c r="AD90" s="157">
        <f t="shared" si="38"/>
        <v>0</v>
      </c>
      <c r="AE90" s="157">
        <f t="shared" si="38"/>
        <v>0</v>
      </c>
      <c r="AF90" s="157">
        <f t="shared" si="38"/>
        <v>0</v>
      </c>
      <c r="AG90" s="157">
        <f t="shared" si="38"/>
        <v>0</v>
      </c>
      <c r="AH90" s="157">
        <f t="shared" si="38"/>
        <v>0</v>
      </c>
      <c r="AI90" s="157">
        <f t="shared" si="38"/>
        <v>0</v>
      </c>
      <c r="AJ90" s="157">
        <f t="shared" si="38"/>
        <v>0</v>
      </c>
    </row>
    <row r="91" spans="1:36" ht="16.5" x14ac:dyDescent="0.25">
      <c r="A91" s="157">
        <f t="shared" si="34"/>
        <v>8.02</v>
      </c>
      <c r="B91" s="153">
        <f t="shared" si="5"/>
        <v>43</v>
      </c>
      <c r="C91" s="158" t="s">
        <v>392</v>
      </c>
      <c r="D91" s="156" t="s">
        <v>364</v>
      </c>
      <c r="E91" s="157">
        <f t="shared" si="35"/>
        <v>4</v>
      </c>
      <c r="F91" s="249"/>
      <c r="G91" s="157">
        <f t="shared" si="36"/>
        <v>4</v>
      </c>
      <c r="H91" s="157">
        <f t="shared" si="36"/>
        <v>0</v>
      </c>
      <c r="I91" s="157">
        <f t="shared" si="36"/>
        <v>0</v>
      </c>
      <c r="J91" s="157">
        <f t="shared" si="36"/>
        <v>0</v>
      </c>
      <c r="K91" s="157">
        <f t="shared" si="36"/>
        <v>0</v>
      </c>
      <c r="L91" s="157">
        <f t="shared" si="36"/>
        <v>0</v>
      </c>
      <c r="M91" s="157">
        <f t="shared" si="36"/>
        <v>0</v>
      </c>
      <c r="N91" s="157">
        <f t="shared" si="36"/>
        <v>0</v>
      </c>
      <c r="O91" s="157">
        <f t="shared" si="36"/>
        <v>0</v>
      </c>
      <c r="P91" s="157">
        <f t="shared" si="36"/>
        <v>0</v>
      </c>
      <c r="Q91" s="157">
        <f t="shared" si="37"/>
        <v>0</v>
      </c>
      <c r="R91" s="157">
        <f t="shared" si="37"/>
        <v>0</v>
      </c>
      <c r="S91" s="157">
        <f t="shared" si="37"/>
        <v>0</v>
      </c>
      <c r="T91" s="157">
        <f t="shared" si="37"/>
        <v>0</v>
      </c>
      <c r="U91" s="157">
        <f t="shared" si="37"/>
        <v>0</v>
      </c>
      <c r="V91" s="157">
        <f t="shared" si="37"/>
        <v>0</v>
      </c>
      <c r="W91" s="157">
        <f t="shared" si="37"/>
        <v>0</v>
      </c>
      <c r="X91" s="157">
        <f t="shared" si="37"/>
        <v>0</v>
      </c>
      <c r="Y91" s="157">
        <f t="shared" si="37"/>
        <v>0</v>
      </c>
      <c r="Z91" s="157">
        <f t="shared" si="37"/>
        <v>0</v>
      </c>
      <c r="AA91" s="157">
        <f t="shared" si="38"/>
        <v>0</v>
      </c>
      <c r="AB91" s="157">
        <f t="shared" si="38"/>
        <v>0</v>
      </c>
      <c r="AC91" s="157">
        <f t="shared" si="38"/>
        <v>0</v>
      </c>
      <c r="AD91" s="157">
        <f t="shared" si="38"/>
        <v>0</v>
      </c>
      <c r="AE91" s="157">
        <f t="shared" si="38"/>
        <v>0</v>
      </c>
      <c r="AF91" s="157">
        <f t="shared" si="38"/>
        <v>0</v>
      </c>
      <c r="AG91" s="157">
        <f t="shared" si="38"/>
        <v>0</v>
      </c>
      <c r="AH91" s="157">
        <f t="shared" si="38"/>
        <v>0</v>
      </c>
      <c r="AI91" s="157">
        <f t="shared" si="38"/>
        <v>0</v>
      </c>
      <c r="AJ91" s="157">
        <f t="shared" si="38"/>
        <v>0</v>
      </c>
    </row>
    <row r="92" spans="1:36" ht="16.5" x14ac:dyDescent="0.25">
      <c r="A92" s="157">
        <f t="shared" si="34"/>
        <v>8.0299999999999994</v>
      </c>
      <c r="B92" s="153">
        <f t="shared" si="5"/>
        <v>44</v>
      </c>
      <c r="C92" s="158" t="s">
        <v>393</v>
      </c>
      <c r="D92" s="156" t="s">
        <v>146</v>
      </c>
      <c r="E92" s="157">
        <f t="shared" si="35"/>
        <v>15</v>
      </c>
      <c r="F92" s="249"/>
      <c r="G92" s="157">
        <f t="shared" si="36"/>
        <v>5</v>
      </c>
      <c r="H92" s="157">
        <f t="shared" si="36"/>
        <v>5</v>
      </c>
      <c r="I92" s="157">
        <f t="shared" si="36"/>
        <v>5</v>
      </c>
      <c r="J92" s="157">
        <f t="shared" si="36"/>
        <v>0</v>
      </c>
      <c r="K92" s="157">
        <f t="shared" si="36"/>
        <v>0</v>
      </c>
      <c r="L92" s="157">
        <f t="shared" si="36"/>
        <v>0</v>
      </c>
      <c r="M92" s="157">
        <f t="shared" si="36"/>
        <v>0</v>
      </c>
      <c r="N92" s="157">
        <f t="shared" si="36"/>
        <v>0</v>
      </c>
      <c r="O92" s="157">
        <f t="shared" si="36"/>
        <v>0</v>
      </c>
      <c r="P92" s="157">
        <f t="shared" si="36"/>
        <v>0</v>
      </c>
      <c r="Q92" s="157">
        <f t="shared" si="37"/>
        <v>0</v>
      </c>
      <c r="R92" s="157">
        <f t="shared" si="37"/>
        <v>0</v>
      </c>
      <c r="S92" s="157">
        <f t="shared" si="37"/>
        <v>0</v>
      </c>
      <c r="T92" s="157">
        <f t="shared" si="37"/>
        <v>0</v>
      </c>
      <c r="U92" s="157">
        <f t="shared" si="37"/>
        <v>0</v>
      </c>
      <c r="V92" s="157">
        <f t="shared" si="37"/>
        <v>0</v>
      </c>
      <c r="W92" s="157">
        <f t="shared" si="37"/>
        <v>0</v>
      </c>
      <c r="X92" s="157">
        <f t="shared" si="37"/>
        <v>0</v>
      </c>
      <c r="Y92" s="157">
        <f t="shared" si="37"/>
        <v>0</v>
      </c>
      <c r="Z92" s="157">
        <f t="shared" si="37"/>
        <v>0</v>
      </c>
      <c r="AA92" s="157">
        <f t="shared" si="38"/>
        <v>0</v>
      </c>
      <c r="AB92" s="157">
        <f t="shared" si="38"/>
        <v>0</v>
      </c>
      <c r="AC92" s="157">
        <f t="shared" si="38"/>
        <v>0</v>
      </c>
      <c r="AD92" s="157">
        <f t="shared" si="38"/>
        <v>0</v>
      </c>
      <c r="AE92" s="157">
        <f t="shared" si="38"/>
        <v>0</v>
      </c>
      <c r="AF92" s="157">
        <f t="shared" si="38"/>
        <v>0</v>
      </c>
      <c r="AG92" s="157">
        <f t="shared" si="38"/>
        <v>0</v>
      </c>
      <c r="AH92" s="157">
        <f t="shared" si="38"/>
        <v>0</v>
      </c>
      <c r="AI92" s="157">
        <f t="shared" si="38"/>
        <v>0</v>
      </c>
      <c r="AJ92" s="157">
        <f t="shared" si="38"/>
        <v>0</v>
      </c>
    </row>
    <row r="93" spans="1:36" ht="16.5" x14ac:dyDescent="0.25">
      <c r="A93" s="157">
        <f t="shared" si="34"/>
        <v>8.0399999999999991</v>
      </c>
      <c r="B93" s="153">
        <f t="shared" si="5"/>
        <v>45</v>
      </c>
      <c r="C93" s="158" t="s">
        <v>394</v>
      </c>
      <c r="D93" s="156" t="s">
        <v>364</v>
      </c>
      <c r="E93" s="157">
        <f t="shared" si="35"/>
        <v>0</v>
      </c>
      <c r="F93" s="249"/>
      <c r="G93" s="157">
        <f t="shared" si="36"/>
        <v>0</v>
      </c>
      <c r="H93" s="157">
        <f t="shared" si="36"/>
        <v>0</v>
      </c>
      <c r="I93" s="157">
        <f t="shared" si="36"/>
        <v>0</v>
      </c>
      <c r="J93" s="157">
        <f t="shared" si="36"/>
        <v>0</v>
      </c>
      <c r="K93" s="157">
        <f t="shared" si="36"/>
        <v>0</v>
      </c>
      <c r="L93" s="157">
        <f t="shared" si="36"/>
        <v>0</v>
      </c>
      <c r="M93" s="157">
        <f t="shared" si="36"/>
        <v>0</v>
      </c>
      <c r="N93" s="157">
        <f t="shared" si="36"/>
        <v>0</v>
      </c>
      <c r="O93" s="157">
        <f t="shared" si="36"/>
        <v>0</v>
      </c>
      <c r="P93" s="157">
        <f t="shared" si="36"/>
        <v>0</v>
      </c>
      <c r="Q93" s="157">
        <f t="shared" si="37"/>
        <v>0</v>
      </c>
      <c r="R93" s="157">
        <f t="shared" si="37"/>
        <v>0</v>
      </c>
      <c r="S93" s="157">
        <f t="shared" si="37"/>
        <v>0</v>
      </c>
      <c r="T93" s="157">
        <f t="shared" si="37"/>
        <v>0</v>
      </c>
      <c r="U93" s="157">
        <f t="shared" si="37"/>
        <v>0</v>
      </c>
      <c r="V93" s="157">
        <f t="shared" si="37"/>
        <v>0</v>
      </c>
      <c r="W93" s="157">
        <f t="shared" si="37"/>
        <v>0</v>
      </c>
      <c r="X93" s="157">
        <f t="shared" si="37"/>
        <v>0</v>
      </c>
      <c r="Y93" s="157">
        <f t="shared" si="37"/>
        <v>0</v>
      </c>
      <c r="Z93" s="157">
        <f t="shared" si="37"/>
        <v>0</v>
      </c>
      <c r="AA93" s="157">
        <f t="shared" si="38"/>
        <v>0</v>
      </c>
      <c r="AB93" s="157">
        <f t="shared" si="38"/>
        <v>0</v>
      </c>
      <c r="AC93" s="157">
        <f t="shared" si="38"/>
        <v>0</v>
      </c>
      <c r="AD93" s="157">
        <f t="shared" si="38"/>
        <v>0</v>
      </c>
      <c r="AE93" s="157">
        <f t="shared" si="38"/>
        <v>0</v>
      </c>
      <c r="AF93" s="157">
        <f t="shared" si="38"/>
        <v>0</v>
      </c>
      <c r="AG93" s="157">
        <f t="shared" si="38"/>
        <v>0</v>
      </c>
      <c r="AH93" s="157">
        <f t="shared" si="38"/>
        <v>0</v>
      </c>
      <c r="AI93" s="157">
        <f t="shared" si="38"/>
        <v>0</v>
      </c>
      <c r="AJ93" s="157">
        <f t="shared" si="38"/>
        <v>0</v>
      </c>
    </row>
    <row r="94" spans="1:36" s="188" customFormat="1" ht="16.5" x14ac:dyDescent="0.25">
      <c r="A94" s="160">
        <f t="shared" si="34"/>
        <v>8.0499999999999989</v>
      </c>
      <c r="B94" s="161">
        <f t="shared" si="5"/>
        <v>46</v>
      </c>
      <c r="C94" s="162" t="s">
        <v>529</v>
      </c>
      <c r="D94" s="164" t="s">
        <v>364</v>
      </c>
      <c r="E94" s="157">
        <f t="shared" si="35"/>
        <v>0</v>
      </c>
      <c r="F94" s="249"/>
      <c r="G94" s="157">
        <f t="shared" si="36"/>
        <v>0</v>
      </c>
      <c r="H94" s="157">
        <f t="shared" si="36"/>
        <v>0</v>
      </c>
      <c r="I94" s="157">
        <f t="shared" si="36"/>
        <v>0</v>
      </c>
      <c r="J94" s="157">
        <f t="shared" si="36"/>
        <v>0</v>
      </c>
      <c r="K94" s="157">
        <f t="shared" si="36"/>
        <v>0</v>
      </c>
      <c r="L94" s="157">
        <f t="shared" si="36"/>
        <v>0</v>
      </c>
      <c r="M94" s="157">
        <f t="shared" si="36"/>
        <v>0</v>
      </c>
      <c r="N94" s="157">
        <f t="shared" si="36"/>
        <v>0</v>
      </c>
      <c r="O94" s="157">
        <f t="shared" si="36"/>
        <v>0</v>
      </c>
      <c r="P94" s="157">
        <f t="shared" si="36"/>
        <v>0</v>
      </c>
      <c r="Q94" s="157">
        <f t="shared" si="37"/>
        <v>0</v>
      </c>
      <c r="R94" s="157">
        <f t="shared" si="37"/>
        <v>0</v>
      </c>
      <c r="S94" s="157">
        <f t="shared" si="37"/>
        <v>0</v>
      </c>
      <c r="T94" s="157">
        <f t="shared" si="37"/>
        <v>0</v>
      </c>
      <c r="U94" s="157">
        <f t="shared" si="37"/>
        <v>0</v>
      </c>
      <c r="V94" s="157">
        <f t="shared" si="37"/>
        <v>0</v>
      </c>
      <c r="W94" s="157">
        <f t="shared" si="37"/>
        <v>0</v>
      </c>
      <c r="X94" s="157">
        <f t="shared" si="37"/>
        <v>0</v>
      </c>
      <c r="Y94" s="157">
        <f t="shared" si="37"/>
        <v>0</v>
      </c>
      <c r="Z94" s="157">
        <f t="shared" si="37"/>
        <v>0</v>
      </c>
      <c r="AA94" s="157">
        <f t="shared" si="38"/>
        <v>0</v>
      </c>
      <c r="AB94" s="157">
        <f t="shared" si="38"/>
        <v>0</v>
      </c>
      <c r="AC94" s="157">
        <f t="shared" si="38"/>
        <v>0</v>
      </c>
      <c r="AD94" s="157">
        <f t="shared" si="38"/>
        <v>0</v>
      </c>
      <c r="AE94" s="157">
        <f t="shared" si="38"/>
        <v>0</v>
      </c>
      <c r="AF94" s="157">
        <f t="shared" si="38"/>
        <v>0</v>
      </c>
      <c r="AG94" s="157">
        <f t="shared" si="38"/>
        <v>0</v>
      </c>
      <c r="AH94" s="157">
        <f t="shared" si="38"/>
        <v>0</v>
      </c>
      <c r="AI94" s="157">
        <f t="shared" si="38"/>
        <v>0</v>
      </c>
      <c r="AJ94" s="157">
        <f t="shared" si="38"/>
        <v>0</v>
      </c>
    </row>
    <row r="95" spans="1:36" s="188" customFormat="1" ht="16.5" x14ac:dyDescent="0.25">
      <c r="A95" s="160">
        <f t="shared" si="34"/>
        <v>8.0599999999999987</v>
      </c>
      <c r="B95" s="161">
        <f t="shared" si="5"/>
        <v>47</v>
      </c>
      <c r="C95" s="162" t="s">
        <v>530</v>
      </c>
      <c r="D95" s="164" t="s">
        <v>146</v>
      </c>
      <c r="E95" s="157">
        <f t="shared" si="35"/>
        <v>0</v>
      </c>
      <c r="F95" s="249"/>
      <c r="G95" s="157">
        <f t="shared" si="36"/>
        <v>0</v>
      </c>
      <c r="H95" s="157">
        <f t="shared" si="36"/>
        <v>0</v>
      </c>
      <c r="I95" s="157">
        <f t="shared" si="36"/>
        <v>0</v>
      </c>
      <c r="J95" s="157">
        <f t="shared" si="36"/>
        <v>0</v>
      </c>
      <c r="K95" s="157">
        <f t="shared" si="36"/>
        <v>0</v>
      </c>
      <c r="L95" s="157">
        <f t="shared" si="36"/>
        <v>0</v>
      </c>
      <c r="M95" s="157">
        <f t="shared" si="36"/>
        <v>0</v>
      </c>
      <c r="N95" s="157">
        <f t="shared" si="36"/>
        <v>0</v>
      </c>
      <c r="O95" s="157">
        <f t="shared" si="36"/>
        <v>0</v>
      </c>
      <c r="P95" s="157">
        <f t="shared" si="36"/>
        <v>0</v>
      </c>
      <c r="Q95" s="157">
        <f t="shared" si="37"/>
        <v>0</v>
      </c>
      <c r="R95" s="157">
        <f t="shared" si="37"/>
        <v>0</v>
      </c>
      <c r="S95" s="157">
        <f t="shared" si="37"/>
        <v>0</v>
      </c>
      <c r="T95" s="157">
        <f t="shared" si="37"/>
        <v>0</v>
      </c>
      <c r="U95" s="157">
        <f t="shared" si="37"/>
        <v>0</v>
      </c>
      <c r="V95" s="157">
        <f t="shared" si="37"/>
        <v>0</v>
      </c>
      <c r="W95" s="157">
        <f t="shared" si="37"/>
        <v>0</v>
      </c>
      <c r="X95" s="157">
        <f t="shared" si="37"/>
        <v>0</v>
      </c>
      <c r="Y95" s="157">
        <f t="shared" si="37"/>
        <v>0</v>
      </c>
      <c r="Z95" s="157">
        <f t="shared" si="37"/>
        <v>0</v>
      </c>
      <c r="AA95" s="157">
        <f t="shared" si="38"/>
        <v>0</v>
      </c>
      <c r="AB95" s="157">
        <f t="shared" si="38"/>
        <v>0</v>
      </c>
      <c r="AC95" s="157">
        <f t="shared" si="38"/>
        <v>0</v>
      </c>
      <c r="AD95" s="157">
        <f t="shared" si="38"/>
        <v>0</v>
      </c>
      <c r="AE95" s="157">
        <f t="shared" si="38"/>
        <v>0</v>
      </c>
      <c r="AF95" s="157">
        <f t="shared" si="38"/>
        <v>0</v>
      </c>
      <c r="AG95" s="157">
        <f t="shared" si="38"/>
        <v>0</v>
      </c>
      <c r="AH95" s="157">
        <f t="shared" si="38"/>
        <v>0</v>
      </c>
      <c r="AI95" s="157">
        <f t="shared" si="38"/>
        <v>0</v>
      </c>
      <c r="AJ95" s="157">
        <f t="shared" si="38"/>
        <v>0</v>
      </c>
    </row>
    <row r="96" spans="1:36" ht="16.5" x14ac:dyDescent="0.25">
      <c r="A96" s="159"/>
      <c r="B96" s="161">
        <f t="shared" si="5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5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5"/>
        <v>50</v>
      </c>
      <c r="C98" s="158" t="s">
        <v>396</v>
      </c>
      <c r="D98" s="156" t="s">
        <v>146</v>
      </c>
      <c r="E98" s="157">
        <f>+SUM(G98:AJ98)</f>
        <v>30.6</v>
      </c>
      <c r="F98" s="249"/>
      <c r="G98" s="157">
        <f t="shared" ref="G98:AJ98" si="39">+HLOOKUP(G$3,ARMADO_RP,$B98,0)+HLOOKUP(G$4,ARMADO_RP,$B98,0)+HLOOKUP(G$19,ARMADO_RP,$B98,0)</f>
        <v>1.2</v>
      </c>
      <c r="H98" s="157">
        <f t="shared" si="39"/>
        <v>2.2000000000000002</v>
      </c>
      <c r="I98" s="157">
        <f t="shared" si="39"/>
        <v>27.2</v>
      </c>
      <c r="J98" s="157">
        <f t="shared" si="39"/>
        <v>0</v>
      </c>
      <c r="K98" s="157">
        <f t="shared" si="39"/>
        <v>0</v>
      </c>
      <c r="L98" s="157">
        <f t="shared" si="39"/>
        <v>0</v>
      </c>
      <c r="M98" s="157">
        <f t="shared" si="39"/>
        <v>0</v>
      </c>
      <c r="N98" s="157">
        <f t="shared" si="39"/>
        <v>0</v>
      </c>
      <c r="O98" s="157">
        <f t="shared" si="39"/>
        <v>0</v>
      </c>
      <c r="P98" s="157">
        <f t="shared" si="39"/>
        <v>0</v>
      </c>
      <c r="Q98" s="157">
        <f t="shared" si="39"/>
        <v>0</v>
      </c>
      <c r="R98" s="157">
        <f t="shared" si="39"/>
        <v>0</v>
      </c>
      <c r="S98" s="157">
        <f t="shared" si="39"/>
        <v>0</v>
      </c>
      <c r="T98" s="157">
        <f t="shared" si="39"/>
        <v>0</v>
      </c>
      <c r="U98" s="157">
        <f t="shared" si="39"/>
        <v>0</v>
      </c>
      <c r="V98" s="157">
        <f t="shared" si="39"/>
        <v>0</v>
      </c>
      <c r="W98" s="157">
        <f t="shared" si="39"/>
        <v>0</v>
      </c>
      <c r="X98" s="157">
        <f t="shared" si="39"/>
        <v>0</v>
      </c>
      <c r="Y98" s="157">
        <f t="shared" si="39"/>
        <v>0</v>
      </c>
      <c r="Z98" s="157">
        <f t="shared" si="39"/>
        <v>0</v>
      </c>
      <c r="AA98" s="157">
        <f t="shared" si="39"/>
        <v>0</v>
      </c>
      <c r="AB98" s="157">
        <f t="shared" si="39"/>
        <v>0</v>
      </c>
      <c r="AC98" s="157">
        <f t="shared" si="39"/>
        <v>0</v>
      </c>
      <c r="AD98" s="157">
        <f t="shared" si="39"/>
        <v>0</v>
      </c>
      <c r="AE98" s="157">
        <f t="shared" si="39"/>
        <v>0</v>
      </c>
      <c r="AF98" s="157">
        <f t="shared" si="39"/>
        <v>0</v>
      </c>
      <c r="AG98" s="157">
        <f t="shared" si="39"/>
        <v>0</v>
      </c>
      <c r="AH98" s="157">
        <f t="shared" si="39"/>
        <v>0</v>
      </c>
      <c r="AI98" s="157">
        <f t="shared" si="39"/>
        <v>0</v>
      </c>
      <c r="AJ98" s="157">
        <f t="shared" si="39"/>
        <v>0</v>
      </c>
    </row>
    <row r="99" spans="1:36" ht="16.5" x14ac:dyDescent="0.25">
      <c r="A99" s="152"/>
      <c r="B99" s="153">
        <f t="shared" si="5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5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0">+A100+0.01</f>
        <v>10.01</v>
      </c>
      <c r="B101" s="153">
        <f t="shared" si="5"/>
        <v>53</v>
      </c>
      <c r="C101" s="158" t="s">
        <v>398</v>
      </c>
      <c r="D101" s="156" t="s">
        <v>364</v>
      </c>
      <c r="E101" s="157">
        <f t="shared" ref="E101:E118" si="41">+SUM(G101:AJ101)</f>
        <v>7</v>
      </c>
      <c r="F101" s="249"/>
      <c r="G101" s="157">
        <f t="shared" ref="G101:P111" si="42">+HLOOKUP(G$3,ARMADO_RP,$B101,0)+HLOOKUP(G$4,ARMADO_RP,$B101,0)</f>
        <v>1</v>
      </c>
      <c r="H101" s="157">
        <f t="shared" si="42"/>
        <v>2</v>
      </c>
      <c r="I101" s="157">
        <f t="shared" si="42"/>
        <v>4</v>
      </c>
      <c r="J101" s="157">
        <f t="shared" si="42"/>
        <v>0</v>
      </c>
      <c r="K101" s="157">
        <f t="shared" si="42"/>
        <v>0</v>
      </c>
      <c r="L101" s="157">
        <f t="shared" si="42"/>
        <v>0</v>
      </c>
      <c r="M101" s="157">
        <f t="shared" si="42"/>
        <v>0</v>
      </c>
      <c r="N101" s="157">
        <f t="shared" si="42"/>
        <v>0</v>
      </c>
      <c r="O101" s="157">
        <f t="shared" si="42"/>
        <v>0</v>
      </c>
      <c r="P101" s="157">
        <f t="shared" si="42"/>
        <v>0</v>
      </c>
      <c r="Q101" s="157">
        <f t="shared" ref="Q101:Z111" si="43">+HLOOKUP(Q$3,ARMADO_RP,$B101,0)+HLOOKUP(Q$4,ARMADO_RP,$B101,0)</f>
        <v>0</v>
      </c>
      <c r="R101" s="157">
        <f t="shared" si="43"/>
        <v>0</v>
      </c>
      <c r="S101" s="157">
        <f t="shared" si="43"/>
        <v>0</v>
      </c>
      <c r="T101" s="157">
        <f t="shared" si="43"/>
        <v>0</v>
      </c>
      <c r="U101" s="157">
        <f t="shared" si="43"/>
        <v>0</v>
      </c>
      <c r="V101" s="157">
        <f t="shared" si="43"/>
        <v>0</v>
      </c>
      <c r="W101" s="157">
        <f t="shared" si="43"/>
        <v>0</v>
      </c>
      <c r="X101" s="157">
        <f t="shared" si="43"/>
        <v>0</v>
      </c>
      <c r="Y101" s="157">
        <f t="shared" si="43"/>
        <v>0</v>
      </c>
      <c r="Z101" s="157">
        <f t="shared" si="43"/>
        <v>0</v>
      </c>
      <c r="AA101" s="157">
        <f t="shared" ref="AA101:AJ111" si="44">+HLOOKUP(AA$3,ARMADO_RP,$B101,0)+HLOOKUP(AA$4,ARMADO_RP,$B101,0)</f>
        <v>0</v>
      </c>
      <c r="AB101" s="157">
        <f t="shared" si="44"/>
        <v>0</v>
      </c>
      <c r="AC101" s="157">
        <f t="shared" si="44"/>
        <v>0</v>
      </c>
      <c r="AD101" s="157">
        <f t="shared" si="44"/>
        <v>0</v>
      </c>
      <c r="AE101" s="157">
        <f t="shared" si="44"/>
        <v>0</v>
      </c>
      <c r="AF101" s="157">
        <f t="shared" si="44"/>
        <v>0</v>
      </c>
      <c r="AG101" s="157">
        <f t="shared" si="44"/>
        <v>0</v>
      </c>
      <c r="AH101" s="157">
        <f t="shared" si="44"/>
        <v>0</v>
      </c>
      <c r="AI101" s="157">
        <f t="shared" si="44"/>
        <v>0</v>
      </c>
      <c r="AJ101" s="157">
        <f t="shared" si="44"/>
        <v>0</v>
      </c>
    </row>
    <row r="102" spans="1:36" ht="16.5" x14ac:dyDescent="0.25">
      <c r="A102" s="157">
        <f t="shared" si="40"/>
        <v>10.02</v>
      </c>
      <c r="B102" s="153">
        <f t="shared" si="5"/>
        <v>54</v>
      </c>
      <c r="C102" s="158" t="s">
        <v>399</v>
      </c>
      <c r="D102" s="156" t="s">
        <v>364</v>
      </c>
      <c r="E102" s="157">
        <f t="shared" si="41"/>
        <v>4</v>
      </c>
      <c r="F102" s="249"/>
      <c r="G102" s="157">
        <f t="shared" si="42"/>
        <v>1</v>
      </c>
      <c r="H102" s="157">
        <f t="shared" si="42"/>
        <v>1</v>
      </c>
      <c r="I102" s="157">
        <f t="shared" si="42"/>
        <v>2</v>
      </c>
      <c r="J102" s="157">
        <f t="shared" si="42"/>
        <v>0</v>
      </c>
      <c r="K102" s="157">
        <f t="shared" si="42"/>
        <v>0</v>
      </c>
      <c r="L102" s="157">
        <f t="shared" si="42"/>
        <v>0</v>
      </c>
      <c r="M102" s="157">
        <f t="shared" si="42"/>
        <v>0</v>
      </c>
      <c r="N102" s="157">
        <f t="shared" si="42"/>
        <v>0</v>
      </c>
      <c r="O102" s="157">
        <f t="shared" si="42"/>
        <v>0</v>
      </c>
      <c r="P102" s="157">
        <f t="shared" si="42"/>
        <v>0</v>
      </c>
      <c r="Q102" s="157">
        <f t="shared" si="43"/>
        <v>0</v>
      </c>
      <c r="R102" s="157">
        <f t="shared" si="43"/>
        <v>0</v>
      </c>
      <c r="S102" s="157">
        <f t="shared" si="43"/>
        <v>0</v>
      </c>
      <c r="T102" s="157">
        <f t="shared" si="43"/>
        <v>0</v>
      </c>
      <c r="U102" s="157">
        <f t="shared" si="43"/>
        <v>0</v>
      </c>
      <c r="V102" s="157">
        <f t="shared" si="43"/>
        <v>0</v>
      </c>
      <c r="W102" s="157">
        <f t="shared" si="43"/>
        <v>0</v>
      </c>
      <c r="X102" s="157">
        <f t="shared" si="43"/>
        <v>0</v>
      </c>
      <c r="Y102" s="157">
        <f t="shared" si="43"/>
        <v>0</v>
      </c>
      <c r="Z102" s="157">
        <f t="shared" si="43"/>
        <v>0</v>
      </c>
      <c r="AA102" s="157">
        <f t="shared" si="44"/>
        <v>0</v>
      </c>
      <c r="AB102" s="157">
        <f t="shared" si="44"/>
        <v>0</v>
      </c>
      <c r="AC102" s="157">
        <f t="shared" si="44"/>
        <v>0</v>
      </c>
      <c r="AD102" s="157">
        <f t="shared" si="44"/>
        <v>0</v>
      </c>
      <c r="AE102" s="157">
        <f t="shared" si="44"/>
        <v>0</v>
      </c>
      <c r="AF102" s="157">
        <f t="shared" si="44"/>
        <v>0</v>
      </c>
      <c r="AG102" s="157">
        <f t="shared" si="44"/>
        <v>0</v>
      </c>
      <c r="AH102" s="157">
        <f t="shared" si="44"/>
        <v>0</v>
      </c>
      <c r="AI102" s="157">
        <f t="shared" si="44"/>
        <v>0</v>
      </c>
      <c r="AJ102" s="157">
        <f t="shared" si="44"/>
        <v>0</v>
      </c>
    </row>
    <row r="103" spans="1:36" ht="16.5" x14ac:dyDescent="0.25">
      <c r="A103" s="157">
        <f t="shared" si="40"/>
        <v>10.029999999999999</v>
      </c>
      <c r="B103" s="153">
        <f t="shared" si="5"/>
        <v>55</v>
      </c>
      <c r="C103" s="158" t="s">
        <v>400</v>
      </c>
      <c r="D103" s="156" t="s">
        <v>364</v>
      </c>
      <c r="E103" s="157">
        <f t="shared" si="41"/>
        <v>0</v>
      </c>
      <c r="F103" s="249"/>
      <c r="G103" s="157">
        <f t="shared" si="42"/>
        <v>0</v>
      </c>
      <c r="H103" s="157">
        <f t="shared" si="42"/>
        <v>0</v>
      </c>
      <c r="I103" s="157">
        <f t="shared" si="42"/>
        <v>0</v>
      </c>
      <c r="J103" s="157">
        <f t="shared" si="42"/>
        <v>0</v>
      </c>
      <c r="K103" s="157">
        <f t="shared" si="42"/>
        <v>0</v>
      </c>
      <c r="L103" s="157">
        <f t="shared" si="42"/>
        <v>0</v>
      </c>
      <c r="M103" s="157">
        <f t="shared" si="42"/>
        <v>0</v>
      </c>
      <c r="N103" s="157">
        <f t="shared" si="42"/>
        <v>0</v>
      </c>
      <c r="O103" s="157">
        <f t="shared" si="42"/>
        <v>0</v>
      </c>
      <c r="P103" s="157">
        <f t="shared" si="42"/>
        <v>0</v>
      </c>
      <c r="Q103" s="157">
        <f t="shared" si="43"/>
        <v>0</v>
      </c>
      <c r="R103" s="157">
        <f t="shared" si="43"/>
        <v>0</v>
      </c>
      <c r="S103" s="157">
        <f t="shared" si="43"/>
        <v>0</v>
      </c>
      <c r="T103" s="157">
        <f t="shared" si="43"/>
        <v>0</v>
      </c>
      <c r="U103" s="157">
        <f t="shared" si="43"/>
        <v>0</v>
      </c>
      <c r="V103" s="157">
        <f t="shared" si="43"/>
        <v>0</v>
      </c>
      <c r="W103" s="157">
        <f t="shared" si="43"/>
        <v>0</v>
      </c>
      <c r="X103" s="157">
        <f t="shared" si="43"/>
        <v>0</v>
      </c>
      <c r="Y103" s="157">
        <f t="shared" si="43"/>
        <v>0</v>
      </c>
      <c r="Z103" s="157">
        <f t="shared" si="43"/>
        <v>0</v>
      </c>
      <c r="AA103" s="157">
        <f t="shared" si="44"/>
        <v>0</v>
      </c>
      <c r="AB103" s="157">
        <f t="shared" si="44"/>
        <v>0</v>
      </c>
      <c r="AC103" s="157">
        <f t="shared" si="44"/>
        <v>0</v>
      </c>
      <c r="AD103" s="157">
        <f t="shared" si="44"/>
        <v>0</v>
      </c>
      <c r="AE103" s="157">
        <f t="shared" si="44"/>
        <v>0</v>
      </c>
      <c r="AF103" s="157">
        <f t="shared" si="44"/>
        <v>0</v>
      </c>
      <c r="AG103" s="157">
        <f t="shared" si="44"/>
        <v>0</v>
      </c>
      <c r="AH103" s="157">
        <f t="shared" si="44"/>
        <v>0</v>
      </c>
      <c r="AI103" s="157">
        <f t="shared" si="44"/>
        <v>0</v>
      </c>
      <c r="AJ103" s="157">
        <f t="shared" si="44"/>
        <v>0</v>
      </c>
    </row>
    <row r="104" spans="1:36" ht="16.5" x14ac:dyDescent="0.25">
      <c r="A104" s="157">
        <f t="shared" si="40"/>
        <v>10.039999999999999</v>
      </c>
      <c r="B104" s="153">
        <f t="shared" si="5"/>
        <v>56</v>
      </c>
      <c r="C104" s="158" t="s">
        <v>401</v>
      </c>
      <c r="D104" s="156" t="s">
        <v>364</v>
      </c>
      <c r="E104" s="157">
        <f t="shared" si="41"/>
        <v>2</v>
      </c>
      <c r="F104" s="249"/>
      <c r="G104" s="157">
        <f t="shared" si="42"/>
        <v>0</v>
      </c>
      <c r="H104" s="157">
        <f t="shared" si="42"/>
        <v>0</v>
      </c>
      <c r="I104" s="157">
        <f t="shared" si="42"/>
        <v>2</v>
      </c>
      <c r="J104" s="157">
        <f t="shared" si="42"/>
        <v>0</v>
      </c>
      <c r="K104" s="157">
        <f t="shared" si="42"/>
        <v>0</v>
      </c>
      <c r="L104" s="157">
        <f t="shared" si="42"/>
        <v>0</v>
      </c>
      <c r="M104" s="157">
        <f t="shared" si="42"/>
        <v>0</v>
      </c>
      <c r="N104" s="157">
        <f t="shared" si="42"/>
        <v>0</v>
      </c>
      <c r="O104" s="157">
        <f t="shared" si="42"/>
        <v>0</v>
      </c>
      <c r="P104" s="157">
        <f t="shared" si="42"/>
        <v>0</v>
      </c>
      <c r="Q104" s="157">
        <f t="shared" si="43"/>
        <v>0</v>
      </c>
      <c r="R104" s="157">
        <f t="shared" si="43"/>
        <v>0</v>
      </c>
      <c r="S104" s="157">
        <f t="shared" si="43"/>
        <v>0</v>
      </c>
      <c r="T104" s="157">
        <f t="shared" si="43"/>
        <v>0</v>
      </c>
      <c r="U104" s="157">
        <f t="shared" si="43"/>
        <v>0</v>
      </c>
      <c r="V104" s="157">
        <f t="shared" si="43"/>
        <v>0</v>
      </c>
      <c r="W104" s="157">
        <f t="shared" si="43"/>
        <v>0</v>
      </c>
      <c r="X104" s="157">
        <f t="shared" si="43"/>
        <v>0</v>
      </c>
      <c r="Y104" s="157">
        <f t="shared" si="43"/>
        <v>0</v>
      </c>
      <c r="Z104" s="157">
        <f t="shared" si="43"/>
        <v>0</v>
      </c>
      <c r="AA104" s="157">
        <f t="shared" si="44"/>
        <v>0</v>
      </c>
      <c r="AB104" s="157">
        <f t="shared" si="44"/>
        <v>0</v>
      </c>
      <c r="AC104" s="157">
        <f t="shared" si="44"/>
        <v>0</v>
      </c>
      <c r="AD104" s="157">
        <f t="shared" si="44"/>
        <v>0</v>
      </c>
      <c r="AE104" s="157">
        <f t="shared" si="44"/>
        <v>0</v>
      </c>
      <c r="AF104" s="157">
        <f t="shared" si="44"/>
        <v>0</v>
      </c>
      <c r="AG104" s="157">
        <f t="shared" si="44"/>
        <v>0</v>
      </c>
      <c r="AH104" s="157">
        <f t="shared" si="44"/>
        <v>0</v>
      </c>
      <c r="AI104" s="157">
        <f t="shared" si="44"/>
        <v>0</v>
      </c>
      <c r="AJ104" s="157">
        <f t="shared" si="44"/>
        <v>0</v>
      </c>
    </row>
    <row r="105" spans="1:36" ht="16.5" x14ac:dyDescent="0.25">
      <c r="A105" s="157">
        <f t="shared" si="40"/>
        <v>10.049999999999999</v>
      </c>
      <c r="B105" s="153">
        <f t="shared" si="5"/>
        <v>57</v>
      </c>
      <c r="C105" s="158" t="s">
        <v>402</v>
      </c>
      <c r="D105" s="156" t="s">
        <v>364</v>
      </c>
      <c r="E105" s="157">
        <f t="shared" si="41"/>
        <v>4</v>
      </c>
      <c r="F105" s="249"/>
      <c r="G105" s="157">
        <f t="shared" si="42"/>
        <v>1</v>
      </c>
      <c r="H105" s="157">
        <f t="shared" si="42"/>
        <v>1</v>
      </c>
      <c r="I105" s="157">
        <f t="shared" si="42"/>
        <v>2</v>
      </c>
      <c r="J105" s="157">
        <f t="shared" si="42"/>
        <v>0</v>
      </c>
      <c r="K105" s="157">
        <f t="shared" si="42"/>
        <v>0</v>
      </c>
      <c r="L105" s="157">
        <f t="shared" si="42"/>
        <v>0</v>
      </c>
      <c r="M105" s="157">
        <f t="shared" si="42"/>
        <v>0</v>
      </c>
      <c r="N105" s="157">
        <f t="shared" si="42"/>
        <v>0</v>
      </c>
      <c r="O105" s="157">
        <f t="shared" si="42"/>
        <v>0</v>
      </c>
      <c r="P105" s="157">
        <f t="shared" si="42"/>
        <v>0</v>
      </c>
      <c r="Q105" s="157">
        <f t="shared" si="43"/>
        <v>0</v>
      </c>
      <c r="R105" s="157">
        <f t="shared" si="43"/>
        <v>0</v>
      </c>
      <c r="S105" s="157">
        <f t="shared" si="43"/>
        <v>0</v>
      </c>
      <c r="T105" s="157">
        <f t="shared" si="43"/>
        <v>0</v>
      </c>
      <c r="U105" s="157">
        <f t="shared" si="43"/>
        <v>0</v>
      </c>
      <c r="V105" s="157">
        <f t="shared" si="43"/>
        <v>0</v>
      </c>
      <c r="W105" s="157">
        <f t="shared" si="43"/>
        <v>0</v>
      </c>
      <c r="X105" s="157">
        <f t="shared" si="43"/>
        <v>0</v>
      </c>
      <c r="Y105" s="157">
        <f t="shared" si="43"/>
        <v>0</v>
      </c>
      <c r="Z105" s="157">
        <f t="shared" si="43"/>
        <v>0</v>
      </c>
      <c r="AA105" s="157">
        <f t="shared" si="44"/>
        <v>0</v>
      </c>
      <c r="AB105" s="157">
        <f t="shared" si="44"/>
        <v>0</v>
      </c>
      <c r="AC105" s="157">
        <f t="shared" si="44"/>
        <v>0</v>
      </c>
      <c r="AD105" s="157">
        <f t="shared" si="44"/>
        <v>0</v>
      </c>
      <c r="AE105" s="157">
        <f t="shared" si="44"/>
        <v>0</v>
      </c>
      <c r="AF105" s="157">
        <f t="shared" si="44"/>
        <v>0</v>
      </c>
      <c r="AG105" s="157">
        <f t="shared" si="44"/>
        <v>0</v>
      </c>
      <c r="AH105" s="157">
        <f t="shared" si="44"/>
        <v>0</v>
      </c>
      <c r="AI105" s="157">
        <f t="shared" si="44"/>
        <v>0</v>
      </c>
      <c r="AJ105" s="157">
        <f t="shared" si="44"/>
        <v>0</v>
      </c>
    </row>
    <row r="106" spans="1:36" ht="16.5" x14ac:dyDescent="0.25">
      <c r="A106" s="157">
        <f t="shared" si="40"/>
        <v>10.059999999999999</v>
      </c>
      <c r="B106" s="153">
        <f t="shared" si="5"/>
        <v>58</v>
      </c>
      <c r="C106" s="158" t="s">
        <v>403</v>
      </c>
      <c r="D106" s="156" t="s">
        <v>364</v>
      </c>
      <c r="E106" s="157">
        <f t="shared" si="41"/>
        <v>0</v>
      </c>
      <c r="F106" s="249"/>
      <c r="G106" s="157">
        <f t="shared" si="42"/>
        <v>0</v>
      </c>
      <c r="H106" s="157">
        <f t="shared" si="42"/>
        <v>0</v>
      </c>
      <c r="I106" s="157">
        <f t="shared" si="42"/>
        <v>0</v>
      </c>
      <c r="J106" s="157">
        <f t="shared" si="42"/>
        <v>0</v>
      </c>
      <c r="K106" s="157">
        <f t="shared" si="42"/>
        <v>0</v>
      </c>
      <c r="L106" s="157">
        <f t="shared" si="42"/>
        <v>0</v>
      </c>
      <c r="M106" s="157">
        <f t="shared" si="42"/>
        <v>0</v>
      </c>
      <c r="N106" s="157">
        <f t="shared" si="42"/>
        <v>0</v>
      </c>
      <c r="O106" s="157">
        <f t="shared" si="42"/>
        <v>0</v>
      </c>
      <c r="P106" s="157">
        <f t="shared" si="42"/>
        <v>0</v>
      </c>
      <c r="Q106" s="157">
        <f t="shared" si="43"/>
        <v>0</v>
      </c>
      <c r="R106" s="157">
        <f t="shared" si="43"/>
        <v>0</v>
      </c>
      <c r="S106" s="157">
        <f t="shared" si="43"/>
        <v>0</v>
      </c>
      <c r="T106" s="157">
        <f t="shared" si="43"/>
        <v>0</v>
      </c>
      <c r="U106" s="157">
        <f t="shared" si="43"/>
        <v>0</v>
      </c>
      <c r="V106" s="157">
        <f t="shared" si="43"/>
        <v>0</v>
      </c>
      <c r="W106" s="157">
        <f t="shared" si="43"/>
        <v>0</v>
      </c>
      <c r="X106" s="157">
        <f t="shared" si="43"/>
        <v>0</v>
      </c>
      <c r="Y106" s="157">
        <f t="shared" si="43"/>
        <v>0</v>
      </c>
      <c r="Z106" s="157">
        <f t="shared" si="43"/>
        <v>0</v>
      </c>
      <c r="AA106" s="157">
        <f t="shared" si="44"/>
        <v>0</v>
      </c>
      <c r="AB106" s="157">
        <f t="shared" si="44"/>
        <v>0</v>
      </c>
      <c r="AC106" s="157">
        <f t="shared" si="44"/>
        <v>0</v>
      </c>
      <c r="AD106" s="157">
        <f t="shared" si="44"/>
        <v>0</v>
      </c>
      <c r="AE106" s="157">
        <f t="shared" si="44"/>
        <v>0</v>
      </c>
      <c r="AF106" s="157">
        <f t="shared" si="44"/>
        <v>0</v>
      </c>
      <c r="AG106" s="157">
        <f t="shared" si="44"/>
        <v>0</v>
      </c>
      <c r="AH106" s="157">
        <f t="shared" si="44"/>
        <v>0</v>
      </c>
      <c r="AI106" s="157">
        <f t="shared" si="44"/>
        <v>0</v>
      </c>
      <c r="AJ106" s="157">
        <f t="shared" si="44"/>
        <v>0</v>
      </c>
    </row>
    <row r="107" spans="1:36" ht="16.5" x14ac:dyDescent="0.25">
      <c r="A107" s="157">
        <f t="shared" si="40"/>
        <v>10.069999999999999</v>
      </c>
      <c r="B107" s="153">
        <f t="shared" si="5"/>
        <v>59</v>
      </c>
      <c r="C107" s="158" t="s">
        <v>404</v>
      </c>
      <c r="D107" s="156" t="s">
        <v>364</v>
      </c>
      <c r="E107" s="157">
        <f t="shared" si="41"/>
        <v>0</v>
      </c>
      <c r="F107" s="249"/>
      <c r="G107" s="157">
        <f t="shared" si="42"/>
        <v>0</v>
      </c>
      <c r="H107" s="157">
        <f t="shared" si="42"/>
        <v>0</v>
      </c>
      <c r="I107" s="157">
        <f t="shared" si="42"/>
        <v>0</v>
      </c>
      <c r="J107" s="157">
        <f t="shared" si="42"/>
        <v>0</v>
      </c>
      <c r="K107" s="157">
        <f t="shared" si="42"/>
        <v>0</v>
      </c>
      <c r="L107" s="157">
        <f t="shared" si="42"/>
        <v>0</v>
      </c>
      <c r="M107" s="157">
        <f t="shared" si="42"/>
        <v>0</v>
      </c>
      <c r="N107" s="157">
        <f t="shared" si="42"/>
        <v>0</v>
      </c>
      <c r="O107" s="157">
        <f t="shared" si="42"/>
        <v>0</v>
      </c>
      <c r="P107" s="157">
        <f t="shared" si="42"/>
        <v>0</v>
      </c>
      <c r="Q107" s="157">
        <f t="shared" si="43"/>
        <v>0</v>
      </c>
      <c r="R107" s="157">
        <f t="shared" si="43"/>
        <v>0</v>
      </c>
      <c r="S107" s="157">
        <f t="shared" si="43"/>
        <v>0</v>
      </c>
      <c r="T107" s="157">
        <f t="shared" si="43"/>
        <v>0</v>
      </c>
      <c r="U107" s="157">
        <f t="shared" si="43"/>
        <v>0</v>
      </c>
      <c r="V107" s="157">
        <f t="shared" si="43"/>
        <v>0</v>
      </c>
      <c r="W107" s="157">
        <f t="shared" si="43"/>
        <v>0</v>
      </c>
      <c r="X107" s="157">
        <f t="shared" si="43"/>
        <v>0</v>
      </c>
      <c r="Y107" s="157">
        <f t="shared" si="43"/>
        <v>0</v>
      </c>
      <c r="Z107" s="157">
        <f t="shared" si="43"/>
        <v>0</v>
      </c>
      <c r="AA107" s="157">
        <f t="shared" si="44"/>
        <v>0</v>
      </c>
      <c r="AB107" s="157">
        <f t="shared" si="44"/>
        <v>0</v>
      </c>
      <c r="AC107" s="157">
        <f t="shared" si="44"/>
        <v>0</v>
      </c>
      <c r="AD107" s="157">
        <f t="shared" si="44"/>
        <v>0</v>
      </c>
      <c r="AE107" s="157">
        <f t="shared" si="44"/>
        <v>0</v>
      </c>
      <c r="AF107" s="157">
        <f t="shared" si="44"/>
        <v>0</v>
      </c>
      <c r="AG107" s="157">
        <f t="shared" si="44"/>
        <v>0</v>
      </c>
      <c r="AH107" s="157">
        <f t="shared" si="44"/>
        <v>0</v>
      </c>
      <c r="AI107" s="157">
        <f t="shared" si="44"/>
        <v>0</v>
      </c>
      <c r="AJ107" s="157">
        <f t="shared" si="44"/>
        <v>0</v>
      </c>
    </row>
    <row r="108" spans="1:36" ht="16.5" x14ac:dyDescent="0.25">
      <c r="A108" s="157">
        <f t="shared" si="40"/>
        <v>10.079999999999998</v>
      </c>
      <c r="B108" s="153">
        <f t="shared" si="5"/>
        <v>60</v>
      </c>
      <c r="C108" s="158" t="s">
        <v>405</v>
      </c>
      <c r="D108" s="156" t="s">
        <v>364</v>
      </c>
      <c r="E108" s="157">
        <f t="shared" si="41"/>
        <v>0</v>
      </c>
      <c r="F108" s="249"/>
      <c r="G108" s="157">
        <f t="shared" si="42"/>
        <v>0</v>
      </c>
      <c r="H108" s="157">
        <f t="shared" si="42"/>
        <v>0</v>
      </c>
      <c r="I108" s="157">
        <f t="shared" si="42"/>
        <v>0</v>
      </c>
      <c r="J108" s="157">
        <f t="shared" si="42"/>
        <v>0</v>
      </c>
      <c r="K108" s="157">
        <f t="shared" si="42"/>
        <v>0</v>
      </c>
      <c r="L108" s="157">
        <f t="shared" si="42"/>
        <v>0</v>
      </c>
      <c r="M108" s="157">
        <f t="shared" si="42"/>
        <v>0</v>
      </c>
      <c r="N108" s="157">
        <f t="shared" si="42"/>
        <v>0</v>
      </c>
      <c r="O108" s="157">
        <f t="shared" si="42"/>
        <v>0</v>
      </c>
      <c r="P108" s="157">
        <f t="shared" si="42"/>
        <v>0</v>
      </c>
      <c r="Q108" s="157">
        <f t="shared" si="43"/>
        <v>0</v>
      </c>
      <c r="R108" s="157">
        <f t="shared" si="43"/>
        <v>0</v>
      </c>
      <c r="S108" s="157">
        <f t="shared" si="43"/>
        <v>0</v>
      </c>
      <c r="T108" s="157">
        <f t="shared" si="43"/>
        <v>0</v>
      </c>
      <c r="U108" s="157">
        <f t="shared" si="43"/>
        <v>0</v>
      </c>
      <c r="V108" s="157">
        <f t="shared" si="43"/>
        <v>0</v>
      </c>
      <c r="W108" s="157">
        <f t="shared" si="43"/>
        <v>0</v>
      </c>
      <c r="X108" s="157">
        <f t="shared" si="43"/>
        <v>0</v>
      </c>
      <c r="Y108" s="157">
        <f t="shared" si="43"/>
        <v>0</v>
      </c>
      <c r="Z108" s="157">
        <f t="shared" si="43"/>
        <v>0</v>
      </c>
      <c r="AA108" s="157">
        <f t="shared" si="44"/>
        <v>0</v>
      </c>
      <c r="AB108" s="157">
        <f t="shared" si="44"/>
        <v>0</v>
      </c>
      <c r="AC108" s="157">
        <f t="shared" si="44"/>
        <v>0</v>
      </c>
      <c r="AD108" s="157">
        <f t="shared" si="44"/>
        <v>0</v>
      </c>
      <c r="AE108" s="157">
        <f t="shared" si="44"/>
        <v>0</v>
      </c>
      <c r="AF108" s="157">
        <f t="shared" si="44"/>
        <v>0</v>
      </c>
      <c r="AG108" s="157">
        <f t="shared" si="44"/>
        <v>0</v>
      </c>
      <c r="AH108" s="157">
        <f t="shared" si="44"/>
        <v>0</v>
      </c>
      <c r="AI108" s="157">
        <f t="shared" si="44"/>
        <v>0</v>
      </c>
      <c r="AJ108" s="157">
        <f t="shared" si="44"/>
        <v>0</v>
      </c>
    </row>
    <row r="109" spans="1:36" ht="16.5" x14ac:dyDescent="0.25">
      <c r="A109" s="157">
        <f t="shared" si="40"/>
        <v>10.089999999999998</v>
      </c>
      <c r="B109" s="153">
        <f t="shared" si="5"/>
        <v>61</v>
      </c>
      <c r="C109" s="158" t="s">
        <v>406</v>
      </c>
      <c r="D109" s="156" t="s">
        <v>364</v>
      </c>
      <c r="E109" s="157">
        <f t="shared" si="41"/>
        <v>7</v>
      </c>
      <c r="F109" s="249"/>
      <c r="G109" s="157">
        <f t="shared" si="42"/>
        <v>1</v>
      </c>
      <c r="H109" s="157">
        <f t="shared" si="42"/>
        <v>2</v>
      </c>
      <c r="I109" s="157">
        <f t="shared" si="42"/>
        <v>4</v>
      </c>
      <c r="J109" s="157">
        <f t="shared" si="42"/>
        <v>0</v>
      </c>
      <c r="K109" s="157">
        <f t="shared" si="42"/>
        <v>0</v>
      </c>
      <c r="L109" s="157">
        <f t="shared" si="42"/>
        <v>0</v>
      </c>
      <c r="M109" s="157">
        <f t="shared" si="42"/>
        <v>0</v>
      </c>
      <c r="N109" s="157">
        <f t="shared" si="42"/>
        <v>0</v>
      </c>
      <c r="O109" s="157">
        <f t="shared" si="42"/>
        <v>0</v>
      </c>
      <c r="P109" s="157">
        <f t="shared" si="42"/>
        <v>0</v>
      </c>
      <c r="Q109" s="157">
        <f t="shared" si="43"/>
        <v>0</v>
      </c>
      <c r="R109" s="157">
        <f t="shared" si="43"/>
        <v>0</v>
      </c>
      <c r="S109" s="157">
        <f t="shared" si="43"/>
        <v>0</v>
      </c>
      <c r="T109" s="157">
        <f t="shared" si="43"/>
        <v>0</v>
      </c>
      <c r="U109" s="157">
        <f t="shared" si="43"/>
        <v>0</v>
      </c>
      <c r="V109" s="157">
        <f t="shared" si="43"/>
        <v>0</v>
      </c>
      <c r="W109" s="157">
        <f t="shared" si="43"/>
        <v>0</v>
      </c>
      <c r="X109" s="157">
        <f t="shared" si="43"/>
        <v>0</v>
      </c>
      <c r="Y109" s="157">
        <f t="shared" si="43"/>
        <v>0</v>
      </c>
      <c r="Z109" s="157">
        <f t="shared" si="43"/>
        <v>0</v>
      </c>
      <c r="AA109" s="157">
        <f t="shared" si="44"/>
        <v>0</v>
      </c>
      <c r="AB109" s="157">
        <f t="shared" si="44"/>
        <v>0</v>
      </c>
      <c r="AC109" s="157">
        <f t="shared" si="44"/>
        <v>0</v>
      </c>
      <c r="AD109" s="157">
        <f t="shared" si="44"/>
        <v>0</v>
      </c>
      <c r="AE109" s="157">
        <f t="shared" si="44"/>
        <v>0</v>
      </c>
      <c r="AF109" s="157">
        <f t="shared" si="44"/>
        <v>0</v>
      </c>
      <c r="AG109" s="157">
        <f t="shared" si="44"/>
        <v>0</v>
      </c>
      <c r="AH109" s="157">
        <f t="shared" si="44"/>
        <v>0</v>
      </c>
      <c r="AI109" s="157">
        <f t="shared" si="44"/>
        <v>0</v>
      </c>
      <c r="AJ109" s="157">
        <f t="shared" si="44"/>
        <v>0</v>
      </c>
    </row>
    <row r="110" spans="1:36" ht="16.5" x14ac:dyDescent="0.25">
      <c r="A110" s="157">
        <f t="shared" si="40"/>
        <v>10.099999999999998</v>
      </c>
      <c r="B110" s="153">
        <f t="shared" si="5"/>
        <v>62</v>
      </c>
      <c r="C110" s="158" t="s">
        <v>407</v>
      </c>
      <c r="D110" s="156" t="s">
        <v>364</v>
      </c>
      <c r="E110" s="157">
        <f t="shared" si="41"/>
        <v>10</v>
      </c>
      <c r="F110" s="249" t="str">
        <f>+G$10&amp;" "&amp;G11</f>
        <v>- -</v>
      </c>
      <c r="G110" s="157">
        <f t="shared" si="42"/>
        <v>1</v>
      </c>
      <c r="H110" s="157">
        <f t="shared" si="42"/>
        <v>3</v>
      </c>
      <c r="I110" s="157">
        <f t="shared" si="42"/>
        <v>6</v>
      </c>
      <c r="J110" s="157">
        <f t="shared" si="42"/>
        <v>0</v>
      </c>
      <c r="K110" s="157">
        <f t="shared" si="42"/>
        <v>0</v>
      </c>
      <c r="L110" s="157">
        <f t="shared" si="42"/>
        <v>0</v>
      </c>
      <c r="M110" s="157">
        <f t="shared" si="42"/>
        <v>0</v>
      </c>
      <c r="N110" s="157">
        <f t="shared" si="42"/>
        <v>0</v>
      </c>
      <c r="O110" s="157">
        <f t="shared" si="42"/>
        <v>0</v>
      </c>
      <c r="P110" s="157">
        <f t="shared" si="42"/>
        <v>0</v>
      </c>
      <c r="Q110" s="157">
        <f t="shared" si="43"/>
        <v>0</v>
      </c>
      <c r="R110" s="157">
        <f t="shared" si="43"/>
        <v>0</v>
      </c>
      <c r="S110" s="157">
        <f t="shared" si="43"/>
        <v>0</v>
      </c>
      <c r="T110" s="157">
        <f t="shared" si="43"/>
        <v>0</v>
      </c>
      <c r="U110" s="157">
        <f t="shared" si="43"/>
        <v>0</v>
      </c>
      <c r="V110" s="157">
        <f t="shared" si="43"/>
        <v>0</v>
      </c>
      <c r="W110" s="157">
        <f t="shared" si="43"/>
        <v>0</v>
      </c>
      <c r="X110" s="157">
        <f t="shared" si="43"/>
        <v>0</v>
      </c>
      <c r="Y110" s="157">
        <f t="shared" si="43"/>
        <v>0</v>
      </c>
      <c r="Z110" s="157">
        <f t="shared" si="43"/>
        <v>0</v>
      </c>
      <c r="AA110" s="157">
        <f t="shared" si="44"/>
        <v>0</v>
      </c>
      <c r="AB110" s="157">
        <f t="shared" si="44"/>
        <v>0</v>
      </c>
      <c r="AC110" s="157">
        <f t="shared" si="44"/>
        <v>0</v>
      </c>
      <c r="AD110" s="157">
        <f t="shared" si="44"/>
        <v>0</v>
      </c>
      <c r="AE110" s="157">
        <f t="shared" si="44"/>
        <v>0</v>
      </c>
      <c r="AF110" s="157">
        <f t="shared" si="44"/>
        <v>0</v>
      </c>
      <c r="AG110" s="157">
        <f t="shared" si="44"/>
        <v>0</v>
      </c>
      <c r="AH110" s="157">
        <f t="shared" si="44"/>
        <v>0</v>
      </c>
      <c r="AI110" s="157">
        <f t="shared" si="44"/>
        <v>0</v>
      </c>
      <c r="AJ110" s="157">
        <f t="shared" si="44"/>
        <v>0</v>
      </c>
    </row>
    <row r="111" spans="1:36" ht="16.5" x14ac:dyDescent="0.25">
      <c r="A111" s="157">
        <f t="shared" si="40"/>
        <v>10.109999999999998</v>
      </c>
      <c r="B111" s="153">
        <f t="shared" si="5"/>
        <v>63</v>
      </c>
      <c r="C111" s="158" t="s">
        <v>408</v>
      </c>
      <c r="D111" s="156" t="s">
        <v>364</v>
      </c>
      <c r="E111" s="157">
        <f t="shared" si="41"/>
        <v>10</v>
      </c>
      <c r="F111" s="249"/>
      <c r="G111" s="157">
        <f t="shared" si="42"/>
        <v>2</v>
      </c>
      <c r="H111" s="157">
        <f t="shared" si="42"/>
        <v>2</v>
      </c>
      <c r="I111" s="157">
        <f t="shared" si="42"/>
        <v>6</v>
      </c>
      <c r="J111" s="157">
        <f t="shared" si="42"/>
        <v>0</v>
      </c>
      <c r="K111" s="157">
        <f t="shared" si="42"/>
        <v>0</v>
      </c>
      <c r="L111" s="157">
        <f t="shared" si="42"/>
        <v>0</v>
      </c>
      <c r="M111" s="157">
        <f t="shared" si="42"/>
        <v>0</v>
      </c>
      <c r="N111" s="157">
        <f t="shared" si="42"/>
        <v>0</v>
      </c>
      <c r="O111" s="157">
        <f t="shared" si="42"/>
        <v>0</v>
      </c>
      <c r="P111" s="157">
        <f t="shared" si="42"/>
        <v>0</v>
      </c>
      <c r="Q111" s="157">
        <f t="shared" si="43"/>
        <v>0</v>
      </c>
      <c r="R111" s="157">
        <f t="shared" si="43"/>
        <v>0</v>
      </c>
      <c r="S111" s="157">
        <f t="shared" si="43"/>
        <v>0</v>
      </c>
      <c r="T111" s="157">
        <f t="shared" si="43"/>
        <v>0</v>
      </c>
      <c r="U111" s="157">
        <f t="shared" si="43"/>
        <v>0</v>
      </c>
      <c r="V111" s="157">
        <f t="shared" si="43"/>
        <v>0</v>
      </c>
      <c r="W111" s="157">
        <f t="shared" si="43"/>
        <v>0</v>
      </c>
      <c r="X111" s="157">
        <f t="shared" si="43"/>
        <v>0</v>
      </c>
      <c r="Y111" s="157">
        <f t="shared" si="43"/>
        <v>0</v>
      </c>
      <c r="Z111" s="157">
        <f t="shared" si="43"/>
        <v>0</v>
      </c>
      <c r="AA111" s="157">
        <f t="shared" si="44"/>
        <v>0</v>
      </c>
      <c r="AB111" s="157">
        <f t="shared" si="44"/>
        <v>0</v>
      </c>
      <c r="AC111" s="157">
        <f t="shared" si="44"/>
        <v>0</v>
      </c>
      <c r="AD111" s="157">
        <f t="shared" si="44"/>
        <v>0</v>
      </c>
      <c r="AE111" s="157">
        <f t="shared" si="44"/>
        <v>0</v>
      </c>
      <c r="AF111" s="157">
        <f t="shared" si="44"/>
        <v>0</v>
      </c>
      <c r="AG111" s="157">
        <f t="shared" si="44"/>
        <v>0</v>
      </c>
      <c r="AH111" s="157">
        <f t="shared" si="44"/>
        <v>0</v>
      </c>
      <c r="AI111" s="157">
        <f t="shared" si="44"/>
        <v>0</v>
      </c>
      <c r="AJ111" s="157">
        <f t="shared" si="44"/>
        <v>0</v>
      </c>
    </row>
    <row r="112" spans="1:36" ht="16.5" x14ac:dyDescent="0.25">
      <c r="A112" s="157">
        <f t="shared" si="40"/>
        <v>10.119999999999997</v>
      </c>
      <c r="B112" s="153">
        <f t="shared" si="5"/>
        <v>64</v>
      </c>
      <c r="C112" s="158" t="s">
        <v>409</v>
      </c>
      <c r="D112" s="156" t="s">
        <v>410</v>
      </c>
      <c r="E112" s="157">
        <f>+ROUNDUP(SUM(G112:AJ112),0)</f>
        <v>1</v>
      </c>
      <c r="F112" s="249"/>
      <c r="G112" s="157">
        <f t="shared" ref="G112:AJ112" si="45">+HLOOKUP(G$10&amp;" "&amp;G11,ARMADO_RP,$B112,0)</f>
        <v>0</v>
      </c>
      <c r="H112" s="157">
        <f t="shared" si="45"/>
        <v>8.3333333333333329E-2</v>
      </c>
      <c r="I112" s="157">
        <f t="shared" si="45"/>
        <v>8.3333333333333329E-2</v>
      </c>
      <c r="J112" s="157">
        <f t="shared" si="45"/>
        <v>0</v>
      </c>
      <c r="K112" s="157">
        <f t="shared" si="45"/>
        <v>0</v>
      </c>
      <c r="L112" s="157">
        <f t="shared" si="45"/>
        <v>0</v>
      </c>
      <c r="M112" s="157">
        <f t="shared" si="45"/>
        <v>0</v>
      </c>
      <c r="N112" s="157">
        <f t="shared" si="45"/>
        <v>0</v>
      </c>
      <c r="O112" s="157">
        <f t="shared" si="45"/>
        <v>0</v>
      </c>
      <c r="P112" s="157">
        <f t="shared" si="45"/>
        <v>0</v>
      </c>
      <c r="Q112" s="157">
        <f t="shared" si="45"/>
        <v>0</v>
      </c>
      <c r="R112" s="157">
        <f t="shared" si="45"/>
        <v>0</v>
      </c>
      <c r="S112" s="157">
        <f t="shared" si="45"/>
        <v>0</v>
      </c>
      <c r="T112" s="157">
        <f t="shared" si="45"/>
        <v>0</v>
      </c>
      <c r="U112" s="157">
        <f t="shared" si="45"/>
        <v>0</v>
      </c>
      <c r="V112" s="157">
        <f t="shared" si="45"/>
        <v>0</v>
      </c>
      <c r="W112" s="157">
        <f t="shared" si="45"/>
        <v>0</v>
      </c>
      <c r="X112" s="157">
        <f t="shared" si="45"/>
        <v>0</v>
      </c>
      <c r="Y112" s="157">
        <f t="shared" si="45"/>
        <v>0</v>
      </c>
      <c r="Z112" s="157">
        <f t="shared" si="45"/>
        <v>0</v>
      </c>
      <c r="AA112" s="157">
        <f t="shared" si="45"/>
        <v>0</v>
      </c>
      <c r="AB112" s="157">
        <f t="shared" si="45"/>
        <v>0</v>
      </c>
      <c r="AC112" s="157">
        <f t="shared" si="45"/>
        <v>0</v>
      </c>
      <c r="AD112" s="157">
        <f t="shared" si="45"/>
        <v>0</v>
      </c>
      <c r="AE112" s="157">
        <f t="shared" si="45"/>
        <v>0</v>
      </c>
      <c r="AF112" s="157">
        <f t="shared" si="45"/>
        <v>0</v>
      </c>
      <c r="AG112" s="157">
        <f t="shared" si="45"/>
        <v>0</v>
      </c>
      <c r="AH112" s="157">
        <f t="shared" si="45"/>
        <v>0</v>
      </c>
      <c r="AI112" s="157">
        <f t="shared" si="45"/>
        <v>0</v>
      </c>
      <c r="AJ112" s="157">
        <f t="shared" si="45"/>
        <v>0</v>
      </c>
    </row>
    <row r="113" spans="1:36" ht="16.5" x14ac:dyDescent="0.25">
      <c r="A113" s="157">
        <f t="shared" si="40"/>
        <v>10.129999999999997</v>
      </c>
      <c r="B113" s="153">
        <f t="shared" si="5"/>
        <v>65</v>
      </c>
      <c r="C113" s="158" t="s">
        <v>411</v>
      </c>
      <c r="D113" s="156" t="s">
        <v>364</v>
      </c>
      <c r="E113" s="157">
        <f t="shared" si="41"/>
        <v>0</v>
      </c>
      <c r="F113" s="249"/>
      <c r="G113" s="157">
        <f t="shared" ref="G113:P118" si="46">+HLOOKUP(G$3,ARMADO_RP,$B113,0)+HLOOKUP(G$4,ARMADO_RP,$B113,0)</f>
        <v>0</v>
      </c>
      <c r="H113" s="157">
        <f t="shared" si="46"/>
        <v>0</v>
      </c>
      <c r="I113" s="157">
        <f t="shared" si="46"/>
        <v>0</v>
      </c>
      <c r="J113" s="157">
        <f t="shared" si="46"/>
        <v>0</v>
      </c>
      <c r="K113" s="157">
        <f t="shared" si="46"/>
        <v>0</v>
      </c>
      <c r="L113" s="157">
        <f t="shared" si="46"/>
        <v>0</v>
      </c>
      <c r="M113" s="157">
        <f t="shared" si="46"/>
        <v>0</v>
      </c>
      <c r="N113" s="157">
        <f t="shared" si="46"/>
        <v>0</v>
      </c>
      <c r="O113" s="157">
        <f t="shared" si="46"/>
        <v>0</v>
      </c>
      <c r="P113" s="157">
        <f t="shared" si="46"/>
        <v>0</v>
      </c>
      <c r="Q113" s="157">
        <f t="shared" ref="Q113:Z118" si="47">+HLOOKUP(Q$3,ARMADO_RP,$B113,0)+HLOOKUP(Q$4,ARMADO_RP,$B113,0)</f>
        <v>0</v>
      </c>
      <c r="R113" s="157">
        <f t="shared" si="47"/>
        <v>0</v>
      </c>
      <c r="S113" s="157">
        <f t="shared" si="47"/>
        <v>0</v>
      </c>
      <c r="T113" s="157">
        <f t="shared" si="47"/>
        <v>0</v>
      </c>
      <c r="U113" s="157">
        <f t="shared" si="47"/>
        <v>0</v>
      </c>
      <c r="V113" s="157">
        <f t="shared" si="47"/>
        <v>0</v>
      </c>
      <c r="W113" s="157">
        <f t="shared" si="47"/>
        <v>0</v>
      </c>
      <c r="X113" s="157">
        <f t="shared" si="47"/>
        <v>0</v>
      </c>
      <c r="Y113" s="157">
        <f t="shared" si="47"/>
        <v>0</v>
      </c>
      <c r="Z113" s="157">
        <f t="shared" si="47"/>
        <v>0</v>
      </c>
      <c r="AA113" s="157">
        <f t="shared" ref="AA113:AJ118" si="48">+HLOOKUP(AA$3,ARMADO_RP,$B113,0)+HLOOKUP(AA$4,ARMADO_RP,$B113,0)</f>
        <v>0</v>
      </c>
      <c r="AB113" s="157">
        <f t="shared" si="48"/>
        <v>0</v>
      </c>
      <c r="AC113" s="157">
        <f t="shared" si="48"/>
        <v>0</v>
      </c>
      <c r="AD113" s="157">
        <f t="shared" si="48"/>
        <v>0</v>
      </c>
      <c r="AE113" s="157">
        <f t="shared" si="48"/>
        <v>0</v>
      </c>
      <c r="AF113" s="157">
        <f t="shared" si="48"/>
        <v>0</v>
      </c>
      <c r="AG113" s="157">
        <f t="shared" si="48"/>
        <v>0</v>
      </c>
      <c r="AH113" s="157">
        <f t="shared" si="48"/>
        <v>0</v>
      </c>
      <c r="AI113" s="157">
        <f t="shared" si="48"/>
        <v>0</v>
      </c>
      <c r="AJ113" s="157">
        <f t="shared" si="48"/>
        <v>0</v>
      </c>
    </row>
    <row r="114" spans="1:36" ht="16.5" x14ac:dyDescent="0.25">
      <c r="A114" s="157">
        <f t="shared" si="40"/>
        <v>10.139999999999997</v>
      </c>
      <c r="B114" s="153">
        <f t="shared" si="5"/>
        <v>66</v>
      </c>
      <c r="C114" s="158" t="s">
        <v>412</v>
      </c>
      <c r="D114" s="156" t="s">
        <v>364</v>
      </c>
      <c r="E114" s="157">
        <f t="shared" si="41"/>
        <v>0</v>
      </c>
      <c r="F114" s="249"/>
      <c r="G114" s="157">
        <f t="shared" si="46"/>
        <v>0</v>
      </c>
      <c r="H114" s="157">
        <f t="shared" si="46"/>
        <v>0</v>
      </c>
      <c r="I114" s="157">
        <f t="shared" si="46"/>
        <v>0</v>
      </c>
      <c r="J114" s="157">
        <f t="shared" si="46"/>
        <v>0</v>
      </c>
      <c r="K114" s="157">
        <f t="shared" si="46"/>
        <v>0</v>
      </c>
      <c r="L114" s="157">
        <f t="shared" si="46"/>
        <v>0</v>
      </c>
      <c r="M114" s="157">
        <f t="shared" si="46"/>
        <v>0</v>
      </c>
      <c r="N114" s="157">
        <f t="shared" si="46"/>
        <v>0</v>
      </c>
      <c r="O114" s="157">
        <f t="shared" si="46"/>
        <v>0</v>
      </c>
      <c r="P114" s="157">
        <f t="shared" si="46"/>
        <v>0</v>
      </c>
      <c r="Q114" s="157">
        <f t="shared" si="47"/>
        <v>0</v>
      </c>
      <c r="R114" s="157">
        <f t="shared" si="47"/>
        <v>0</v>
      </c>
      <c r="S114" s="157">
        <f t="shared" si="47"/>
        <v>0</v>
      </c>
      <c r="T114" s="157">
        <f t="shared" si="47"/>
        <v>0</v>
      </c>
      <c r="U114" s="157">
        <f t="shared" si="47"/>
        <v>0</v>
      </c>
      <c r="V114" s="157">
        <f t="shared" si="47"/>
        <v>0</v>
      </c>
      <c r="W114" s="157">
        <f t="shared" si="47"/>
        <v>0</v>
      </c>
      <c r="X114" s="157">
        <f t="shared" si="47"/>
        <v>0</v>
      </c>
      <c r="Y114" s="157">
        <f t="shared" si="47"/>
        <v>0</v>
      </c>
      <c r="Z114" s="157">
        <f t="shared" si="47"/>
        <v>0</v>
      </c>
      <c r="AA114" s="157">
        <f t="shared" si="48"/>
        <v>0</v>
      </c>
      <c r="AB114" s="157">
        <f t="shared" si="48"/>
        <v>0</v>
      </c>
      <c r="AC114" s="157">
        <f t="shared" si="48"/>
        <v>0</v>
      </c>
      <c r="AD114" s="157">
        <f t="shared" si="48"/>
        <v>0</v>
      </c>
      <c r="AE114" s="157">
        <f t="shared" si="48"/>
        <v>0</v>
      </c>
      <c r="AF114" s="157">
        <f t="shared" si="48"/>
        <v>0</v>
      </c>
      <c r="AG114" s="157">
        <f t="shared" si="48"/>
        <v>0</v>
      </c>
      <c r="AH114" s="157">
        <f t="shared" si="48"/>
        <v>0</v>
      </c>
      <c r="AI114" s="157">
        <f t="shared" si="48"/>
        <v>0</v>
      </c>
      <c r="AJ114" s="157">
        <f t="shared" si="48"/>
        <v>0</v>
      </c>
    </row>
    <row r="115" spans="1:36" ht="16.5" x14ac:dyDescent="0.25">
      <c r="A115" s="157">
        <f t="shared" si="40"/>
        <v>10.149999999999997</v>
      </c>
      <c r="B115" s="153">
        <f t="shared" si="5"/>
        <v>67</v>
      </c>
      <c r="C115" s="158" t="s">
        <v>413</v>
      </c>
      <c r="D115" s="156" t="s">
        <v>364</v>
      </c>
      <c r="E115" s="157">
        <f t="shared" si="41"/>
        <v>0</v>
      </c>
      <c r="F115" s="249"/>
      <c r="G115" s="157">
        <f t="shared" si="46"/>
        <v>0</v>
      </c>
      <c r="H115" s="157">
        <f t="shared" si="46"/>
        <v>0</v>
      </c>
      <c r="I115" s="157">
        <f t="shared" si="46"/>
        <v>0</v>
      </c>
      <c r="J115" s="157">
        <f t="shared" si="46"/>
        <v>0</v>
      </c>
      <c r="K115" s="157">
        <f t="shared" si="46"/>
        <v>0</v>
      </c>
      <c r="L115" s="157">
        <f t="shared" si="46"/>
        <v>0</v>
      </c>
      <c r="M115" s="157">
        <f t="shared" si="46"/>
        <v>0</v>
      </c>
      <c r="N115" s="157">
        <f t="shared" si="46"/>
        <v>0</v>
      </c>
      <c r="O115" s="157">
        <f t="shared" si="46"/>
        <v>0</v>
      </c>
      <c r="P115" s="157">
        <f t="shared" si="46"/>
        <v>0</v>
      </c>
      <c r="Q115" s="157">
        <f t="shared" si="47"/>
        <v>0</v>
      </c>
      <c r="R115" s="157">
        <f t="shared" si="47"/>
        <v>0</v>
      </c>
      <c r="S115" s="157">
        <f t="shared" si="47"/>
        <v>0</v>
      </c>
      <c r="T115" s="157">
        <f t="shared" si="47"/>
        <v>0</v>
      </c>
      <c r="U115" s="157">
        <f t="shared" si="47"/>
        <v>0</v>
      </c>
      <c r="V115" s="157">
        <f t="shared" si="47"/>
        <v>0</v>
      </c>
      <c r="W115" s="157">
        <f t="shared" si="47"/>
        <v>0</v>
      </c>
      <c r="X115" s="157">
        <f t="shared" si="47"/>
        <v>0</v>
      </c>
      <c r="Y115" s="157">
        <f t="shared" si="47"/>
        <v>0</v>
      </c>
      <c r="Z115" s="157">
        <f t="shared" si="47"/>
        <v>0</v>
      </c>
      <c r="AA115" s="157">
        <f t="shared" si="48"/>
        <v>0</v>
      </c>
      <c r="AB115" s="157">
        <f t="shared" si="48"/>
        <v>0</v>
      </c>
      <c r="AC115" s="157">
        <f t="shared" si="48"/>
        <v>0</v>
      </c>
      <c r="AD115" s="157">
        <f t="shared" si="48"/>
        <v>0</v>
      </c>
      <c r="AE115" s="157">
        <f t="shared" si="48"/>
        <v>0</v>
      </c>
      <c r="AF115" s="157">
        <f t="shared" si="48"/>
        <v>0</v>
      </c>
      <c r="AG115" s="157">
        <f t="shared" si="48"/>
        <v>0</v>
      </c>
      <c r="AH115" s="157">
        <f t="shared" si="48"/>
        <v>0</v>
      </c>
      <c r="AI115" s="157">
        <f t="shared" si="48"/>
        <v>0</v>
      </c>
      <c r="AJ115" s="157">
        <f t="shared" si="48"/>
        <v>0</v>
      </c>
    </row>
    <row r="116" spans="1:36" s="188" customFormat="1" ht="16.5" x14ac:dyDescent="0.25">
      <c r="A116" s="160">
        <f t="shared" si="40"/>
        <v>10.159999999999997</v>
      </c>
      <c r="B116" s="161">
        <f t="shared" si="5"/>
        <v>68</v>
      </c>
      <c r="C116" s="162" t="s">
        <v>630</v>
      </c>
      <c r="D116" s="164" t="s">
        <v>364</v>
      </c>
      <c r="E116" s="157">
        <f t="shared" si="41"/>
        <v>0</v>
      </c>
      <c r="F116" s="249"/>
      <c r="G116" s="157">
        <f t="shared" si="46"/>
        <v>0</v>
      </c>
      <c r="H116" s="157">
        <f t="shared" si="46"/>
        <v>0</v>
      </c>
      <c r="I116" s="157">
        <f t="shared" si="46"/>
        <v>0</v>
      </c>
      <c r="J116" s="157">
        <f t="shared" si="46"/>
        <v>0</v>
      </c>
      <c r="K116" s="157">
        <f t="shared" si="46"/>
        <v>0</v>
      </c>
      <c r="L116" s="157">
        <f t="shared" si="46"/>
        <v>0</v>
      </c>
      <c r="M116" s="157">
        <f t="shared" si="46"/>
        <v>0</v>
      </c>
      <c r="N116" s="157">
        <f t="shared" si="46"/>
        <v>0</v>
      </c>
      <c r="O116" s="157">
        <f t="shared" si="46"/>
        <v>0</v>
      </c>
      <c r="P116" s="157">
        <f t="shared" si="46"/>
        <v>0</v>
      </c>
      <c r="Q116" s="157">
        <f t="shared" si="47"/>
        <v>0</v>
      </c>
      <c r="R116" s="157">
        <f t="shared" si="47"/>
        <v>0</v>
      </c>
      <c r="S116" s="157">
        <f t="shared" si="47"/>
        <v>0</v>
      </c>
      <c r="T116" s="157">
        <f t="shared" si="47"/>
        <v>0</v>
      </c>
      <c r="U116" s="157">
        <f t="shared" si="47"/>
        <v>0</v>
      </c>
      <c r="V116" s="157">
        <f t="shared" si="47"/>
        <v>0</v>
      </c>
      <c r="W116" s="157">
        <f t="shared" si="47"/>
        <v>0</v>
      </c>
      <c r="X116" s="157">
        <f t="shared" si="47"/>
        <v>0</v>
      </c>
      <c r="Y116" s="157">
        <f t="shared" si="47"/>
        <v>0</v>
      </c>
      <c r="Z116" s="157">
        <f t="shared" si="47"/>
        <v>0</v>
      </c>
      <c r="AA116" s="157">
        <f t="shared" si="48"/>
        <v>0</v>
      </c>
      <c r="AB116" s="157">
        <f t="shared" si="48"/>
        <v>0</v>
      </c>
      <c r="AC116" s="157">
        <f t="shared" si="48"/>
        <v>0</v>
      </c>
      <c r="AD116" s="157">
        <f t="shared" si="48"/>
        <v>0</v>
      </c>
      <c r="AE116" s="157">
        <f t="shared" si="48"/>
        <v>0</v>
      </c>
      <c r="AF116" s="157">
        <f t="shared" si="48"/>
        <v>0</v>
      </c>
      <c r="AG116" s="157">
        <f t="shared" si="48"/>
        <v>0</v>
      </c>
      <c r="AH116" s="157">
        <f t="shared" si="48"/>
        <v>0</v>
      </c>
      <c r="AI116" s="157">
        <f t="shared" si="48"/>
        <v>0</v>
      </c>
      <c r="AJ116" s="157">
        <f t="shared" si="48"/>
        <v>0</v>
      </c>
    </row>
    <row r="117" spans="1:36" s="188" customFormat="1" ht="16.5" x14ac:dyDescent="0.25">
      <c r="A117" s="160">
        <f t="shared" si="40"/>
        <v>10.169999999999996</v>
      </c>
      <c r="B117" s="161">
        <f t="shared" ref="B117:B180" si="49">+B116+1</f>
        <v>69</v>
      </c>
      <c r="C117" s="162" t="s">
        <v>549</v>
      </c>
      <c r="D117" s="164" t="s">
        <v>364</v>
      </c>
      <c r="E117" s="157">
        <f t="shared" si="41"/>
        <v>0</v>
      </c>
      <c r="F117" s="249"/>
      <c r="G117" s="157">
        <f t="shared" si="46"/>
        <v>0</v>
      </c>
      <c r="H117" s="157">
        <f t="shared" si="46"/>
        <v>0</v>
      </c>
      <c r="I117" s="157">
        <f t="shared" si="46"/>
        <v>0</v>
      </c>
      <c r="J117" s="157">
        <f t="shared" si="46"/>
        <v>0</v>
      </c>
      <c r="K117" s="157">
        <f t="shared" si="46"/>
        <v>0</v>
      </c>
      <c r="L117" s="157">
        <f t="shared" si="46"/>
        <v>0</v>
      </c>
      <c r="M117" s="157">
        <f t="shared" si="46"/>
        <v>0</v>
      </c>
      <c r="N117" s="157">
        <f t="shared" si="46"/>
        <v>0</v>
      </c>
      <c r="O117" s="157">
        <f t="shared" si="46"/>
        <v>0</v>
      </c>
      <c r="P117" s="157">
        <f t="shared" si="46"/>
        <v>0</v>
      </c>
      <c r="Q117" s="157">
        <f t="shared" si="47"/>
        <v>0</v>
      </c>
      <c r="R117" s="157">
        <f t="shared" si="47"/>
        <v>0</v>
      </c>
      <c r="S117" s="157">
        <f t="shared" si="47"/>
        <v>0</v>
      </c>
      <c r="T117" s="157">
        <f t="shared" si="47"/>
        <v>0</v>
      </c>
      <c r="U117" s="157">
        <f t="shared" si="47"/>
        <v>0</v>
      </c>
      <c r="V117" s="157">
        <f t="shared" si="47"/>
        <v>0</v>
      </c>
      <c r="W117" s="157">
        <f t="shared" si="47"/>
        <v>0</v>
      </c>
      <c r="X117" s="157">
        <f t="shared" si="47"/>
        <v>0</v>
      </c>
      <c r="Y117" s="157">
        <f t="shared" si="47"/>
        <v>0</v>
      </c>
      <c r="Z117" s="157">
        <f t="shared" si="47"/>
        <v>0</v>
      </c>
      <c r="AA117" s="157">
        <f t="shared" si="48"/>
        <v>0</v>
      </c>
      <c r="AB117" s="157">
        <f t="shared" si="48"/>
        <v>0</v>
      </c>
      <c r="AC117" s="157">
        <f t="shared" si="48"/>
        <v>0</v>
      </c>
      <c r="AD117" s="157">
        <f t="shared" si="48"/>
        <v>0</v>
      </c>
      <c r="AE117" s="157">
        <f t="shared" si="48"/>
        <v>0</v>
      </c>
      <c r="AF117" s="157">
        <f t="shared" si="48"/>
        <v>0</v>
      </c>
      <c r="AG117" s="157">
        <f t="shared" si="48"/>
        <v>0</v>
      </c>
      <c r="AH117" s="157">
        <f t="shared" si="48"/>
        <v>0</v>
      </c>
      <c r="AI117" s="157">
        <f t="shared" si="48"/>
        <v>0</v>
      </c>
      <c r="AJ117" s="157">
        <f t="shared" si="48"/>
        <v>0</v>
      </c>
    </row>
    <row r="118" spans="1:36" s="188" customFormat="1" ht="16.5" x14ac:dyDescent="0.25">
      <c r="A118" s="160">
        <f t="shared" si="40"/>
        <v>10.179999999999996</v>
      </c>
      <c r="B118" s="161">
        <f t="shared" si="49"/>
        <v>70</v>
      </c>
      <c r="C118" s="162" t="s">
        <v>631</v>
      </c>
      <c r="D118" s="164" t="s">
        <v>364</v>
      </c>
      <c r="E118" s="157">
        <f t="shared" si="41"/>
        <v>0</v>
      </c>
      <c r="F118" s="249"/>
      <c r="G118" s="157">
        <f t="shared" si="46"/>
        <v>0</v>
      </c>
      <c r="H118" s="157">
        <f t="shared" si="46"/>
        <v>0</v>
      </c>
      <c r="I118" s="157">
        <f t="shared" si="46"/>
        <v>0</v>
      </c>
      <c r="J118" s="157">
        <f t="shared" si="46"/>
        <v>0</v>
      </c>
      <c r="K118" s="157">
        <f t="shared" si="46"/>
        <v>0</v>
      </c>
      <c r="L118" s="157">
        <f t="shared" si="46"/>
        <v>0</v>
      </c>
      <c r="M118" s="157">
        <f t="shared" si="46"/>
        <v>0</v>
      </c>
      <c r="N118" s="157">
        <f t="shared" si="46"/>
        <v>0</v>
      </c>
      <c r="O118" s="157">
        <f t="shared" si="46"/>
        <v>0</v>
      </c>
      <c r="P118" s="157">
        <f t="shared" si="46"/>
        <v>0</v>
      </c>
      <c r="Q118" s="157">
        <f t="shared" si="47"/>
        <v>0</v>
      </c>
      <c r="R118" s="157">
        <f t="shared" si="47"/>
        <v>0</v>
      </c>
      <c r="S118" s="157">
        <f t="shared" si="47"/>
        <v>0</v>
      </c>
      <c r="T118" s="157">
        <f t="shared" si="47"/>
        <v>0</v>
      </c>
      <c r="U118" s="157">
        <f t="shared" si="47"/>
        <v>0</v>
      </c>
      <c r="V118" s="157">
        <f t="shared" si="47"/>
        <v>0</v>
      </c>
      <c r="W118" s="157">
        <f t="shared" si="47"/>
        <v>0</v>
      </c>
      <c r="X118" s="157">
        <f t="shared" si="47"/>
        <v>0</v>
      </c>
      <c r="Y118" s="157">
        <f t="shared" si="47"/>
        <v>0</v>
      </c>
      <c r="Z118" s="157">
        <f t="shared" si="47"/>
        <v>0</v>
      </c>
      <c r="AA118" s="157">
        <f t="shared" si="48"/>
        <v>0</v>
      </c>
      <c r="AB118" s="157">
        <f t="shared" si="48"/>
        <v>0</v>
      </c>
      <c r="AC118" s="157">
        <f t="shared" si="48"/>
        <v>0</v>
      </c>
      <c r="AD118" s="157">
        <f t="shared" si="48"/>
        <v>0</v>
      </c>
      <c r="AE118" s="157">
        <f t="shared" si="48"/>
        <v>0</v>
      </c>
      <c r="AF118" s="157">
        <f t="shared" si="48"/>
        <v>0</v>
      </c>
      <c r="AG118" s="157">
        <f t="shared" si="48"/>
        <v>0</v>
      </c>
      <c r="AH118" s="157">
        <f t="shared" si="48"/>
        <v>0</v>
      </c>
      <c r="AI118" s="157">
        <f t="shared" si="48"/>
        <v>0</v>
      </c>
      <c r="AJ118" s="157">
        <f t="shared" si="48"/>
        <v>0</v>
      </c>
    </row>
    <row r="119" spans="1:36" ht="16.5" x14ac:dyDescent="0.25">
      <c r="A119" s="159"/>
      <c r="B119" s="161">
        <f t="shared" si="49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49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0">+A120+0.01</f>
        <v>11.01</v>
      </c>
      <c r="B121" s="153">
        <f t="shared" si="49"/>
        <v>73</v>
      </c>
      <c r="C121" s="158" t="s">
        <v>415</v>
      </c>
      <c r="D121" s="156" t="s">
        <v>146</v>
      </c>
      <c r="E121" s="157">
        <f t="shared" ref="E121:E131" si="51">+SUM(G121:AJ121)</f>
        <v>0</v>
      </c>
      <c r="F121" s="249"/>
      <c r="G121" s="157">
        <f t="shared" ref="G121:P131" si="52">+HLOOKUP("RI",ARMADO_RP,$B121,0)*G$15+HLOOKUP("RV",ARMADO_RP,$B121,0)*G$16+HLOOKUP("RIY",ARMADO_RP,$B121,0)*G$17+HLOOKUP("RVY",ARMADO_RP,$B121,0)*G$18</f>
        <v>0</v>
      </c>
      <c r="H121" s="157">
        <f t="shared" si="52"/>
        <v>0</v>
      </c>
      <c r="I121" s="157">
        <f t="shared" si="52"/>
        <v>0</v>
      </c>
      <c r="J121" s="157">
        <f t="shared" si="52"/>
        <v>0</v>
      </c>
      <c r="K121" s="157">
        <f t="shared" si="52"/>
        <v>0</v>
      </c>
      <c r="L121" s="157">
        <f t="shared" si="52"/>
        <v>0</v>
      </c>
      <c r="M121" s="157">
        <f t="shared" si="52"/>
        <v>0</v>
      </c>
      <c r="N121" s="157">
        <f t="shared" si="52"/>
        <v>0</v>
      </c>
      <c r="O121" s="157">
        <f t="shared" si="52"/>
        <v>0</v>
      </c>
      <c r="P121" s="157">
        <f t="shared" si="52"/>
        <v>0</v>
      </c>
      <c r="Q121" s="157">
        <f t="shared" ref="Q121:Z131" si="53">+HLOOKUP("RI",ARMADO_RP,$B121,0)*Q$15+HLOOKUP("RV",ARMADO_RP,$B121,0)*Q$16+HLOOKUP("RIY",ARMADO_RP,$B121,0)*Q$17+HLOOKUP("RVY",ARMADO_RP,$B121,0)*Q$18</f>
        <v>0</v>
      </c>
      <c r="R121" s="157">
        <f t="shared" si="53"/>
        <v>0</v>
      </c>
      <c r="S121" s="157">
        <f t="shared" si="53"/>
        <v>0</v>
      </c>
      <c r="T121" s="157">
        <f t="shared" si="53"/>
        <v>0</v>
      </c>
      <c r="U121" s="157">
        <f t="shared" si="53"/>
        <v>0</v>
      </c>
      <c r="V121" s="157">
        <f t="shared" si="53"/>
        <v>0</v>
      </c>
      <c r="W121" s="157">
        <f t="shared" si="53"/>
        <v>0</v>
      </c>
      <c r="X121" s="157">
        <f t="shared" si="53"/>
        <v>0</v>
      </c>
      <c r="Y121" s="157">
        <f t="shared" si="53"/>
        <v>0</v>
      </c>
      <c r="Z121" s="157">
        <f t="shared" si="53"/>
        <v>0</v>
      </c>
      <c r="AA121" s="157">
        <f t="shared" ref="AA121:AJ131" si="54">+HLOOKUP("RI",ARMADO_RP,$B121,0)*AA$15+HLOOKUP("RV",ARMADO_RP,$B121,0)*AA$16+HLOOKUP("RIY",ARMADO_RP,$B121,0)*AA$17+HLOOKUP("RVY",ARMADO_RP,$B121,0)*AA$18</f>
        <v>0</v>
      </c>
      <c r="AB121" s="157">
        <f t="shared" si="54"/>
        <v>0</v>
      </c>
      <c r="AC121" s="157">
        <f t="shared" si="54"/>
        <v>0</v>
      </c>
      <c r="AD121" s="157">
        <f t="shared" si="54"/>
        <v>0</v>
      </c>
      <c r="AE121" s="157">
        <f t="shared" si="54"/>
        <v>0</v>
      </c>
      <c r="AF121" s="157">
        <f t="shared" si="54"/>
        <v>0</v>
      </c>
      <c r="AG121" s="157">
        <f t="shared" si="54"/>
        <v>0</v>
      </c>
      <c r="AH121" s="157">
        <f t="shared" si="54"/>
        <v>0</v>
      </c>
      <c r="AI121" s="157">
        <f t="shared" si="54"/>
        <v>0</v>
      </c>
      <c r="AJ121" s="157">
        <f t="shared" si="54"/>
        <v>0</v>
      </c>
    </row>
    <row r="122" spans="1:36" ht="16.5" x14ac:dyDescent="0.25">
      <c r="A122" s="157">
        <f t="shared" si="50"/>
        <v>11.02</v>
      </c>
      <c r="B122" s="153">
        <f t="shared" si="49"/>
        <v>74</v>
      </c>
      <c r="C122" s="158" t="s">
        <v>416</v>
      </c>
      <c r="D122" s="156" t="s">
        <v>364</v>
      </c>
      <c r="E122" s="157">
        <f t="shared" si="51"/>
        <v>0</v>
      </c>
      <c r="F122" s="249"/>
      <c r="G122" s="157">
        <f t="shared" si="52"/>
        <v>0</v>
      </c>
      <c r="H122" s="157">
        <f t="shared" si="52"/>
        <v>0</v>
      </c>
      <c r="I122" s="157">
        <f t="shared" si="52"/>
        <v>0</v>
      </c>
      <c r="J122" s="157">
        <f t="shared" si="52"/>
        <v>0</v>
      </c>
      <c r="K122" s="157">
        <f t="shared" si="52"/>
        <v>0</v>
      </c>
      <c r="L122" s="157">
        <f t="shared" si="52"/>
        <v>0</v>
      </c>
      <c r="M122" s="157">
        <f t="shared" si="52"/>
        <v>0</v>
      </c>
      <c r="N122" s="157">
        <f t="shared" si="52"/>
        <v>0</v>
      </c>
      <c r="O122" s="157">
        <f t="shared" si="52"/>
        <v>0</v>
      </c>
      <c r="P122" s="157">
        <f t="shared" si="52"/>
        <v>0</v>
      </c>
      <c r="Q122" s="157">
        <f t="shared" si="53"/>
        <v>0</v>
      </c>
      <c r="R122" s="157">
        <f t="shared" si="53"/>
        <v>0</v>
      </c>
      <c r="S122" s="157">
        <f t="shared" si="53"/>
        <v>0</v>
      </c>
      <c r="T122" s="157">
        <f t="shared" si="53"/>
        <v>0</v>
      </c>
      <c r="U122" s="157">
        <f t="shared" si="53"/>
        <v>0</v>
      </c>
      <c r="V122" s="157">
        <f t="shared" si="53"/>
        <v>0</v>
      </c>
      <c r="W122" s="157">
        <f t="shared" si="53"/>
        <v>0</v>
      </c>
      <c r="X122" s="157">
        <f t="shared" si="53"/>
        <v>0</v>
      </c>
      <c r="Y122" s="157">
        <f t="shared" si="53"/>
        <v>0</v>
      </c>
      <c r="Z122" s="157">
        <f t="shared" si="53"/>
        <v>0</v>
      </c>
      <c r="AA122" s="157">
        <f t="shared" si="54"/>
        <v>0</v>
      </c>
      <c r="AB122" s="157">
        <f t="shared" si="54"/>
        <v>0</v>
      </c>
      <c r="AC122" s="157">
        <f t="shared" si="54"/>
        <v>0</v>
      </c>
      <c r="AD122" s="157">
        <f t="shared" si="54"/>
        <v>0</v>
      </c>
      <c r="AE122" s="157">
        <f t="shared" si="54"/>
        <v>0</v>
      </c>
      <c r="AF122" s="157">
        <f t="shared" si="54"/>
        <v>0</v>
      </c>
      <c r="AG122" s="157">
        <f t="shared" si="54"/>
        <v>0</v>
      </c>
      <c r="AH122" s="157">
        <f t="shared" si="54"/>
        <v>0</v>
      </c>
      <c r="AI122" s="157">
        <f t="shared" si="54"/>
        <v>0</v>
      </c>
      <c r="AJ122" s="157">
        <f t="shared" si="54"/>
        <v>0</v>
      </c>
    </row>
    <row r="123" spans="1:36" ht="16.5" x14ac:dyDescent="0.25">
      <c r="A123" s="157">
        <f t="shared" si="50"/>
        <v>11.03</v>
      </c>
      <c r="B123" s="153">
        <f t="shared" si="49"/>
        <v>75</v>
      </c>
      <c r="C123" s="158" t="s">
        <v>417</v>
      </c>
      <c r="D123" s="156" t="s">
        <v>364</v>
      </c>
      <c r="E123" s="157">
        <f t="shared" si="51"/>
        <v>0</v>
      </c>
      <c r="F123" s="249"/>
      <c r="G123" s="157">
        <f t="shared" si="52"/>
        <v>0</v>
      </c>
      <c r="H123" s="157">
        <f t="shared" si="52"/>
        <v>0</v>
      </c>
      <c r="I123" s="157">
        <f t="shared" si="52"/>
        <v>0</v>
      </c>
      <c r="J123" s="157">
        <f t="shared" si="52"/>
        <v>0</v>
      </c>
      <c r="K123" s="157">
        <f t="shared" si="52"/>
        <v>0</v>
      </c>
      <c r="L123" s="157">
        <f t="shared" si="52"/>
        <v>0</v>
      </c>
      <c r="M123" s="157">
        <f t="shared" si="52"/>
        <v>0</v>
      </c>
      <c r="N123" s="157">
        <f t="shared" si="52"/>
        <v>0</v>
      </c>
      <c r="O123" s="157">
        <f t="shared" si="52"/>
        <v>0</v>
      </c>
      <c r="P123" s="157">
        <f t="shared" si="52"/>
        <v>0</v>
      </c>
      <c r="Q123" s="157">
        <f t="shared" si="53"/>
        <v>0</v>
      </c>
      <c r="R123" s="157">
        <f t="shared" si="53"/>
        <v>0</v>
      </c>
      <c r="S123" s="157">
        <f t="shared" si="53"/>
        <v>0</v>
      </c>
      <c r="T123" s="157">
        <f t="shared" si="53"/>
        <v>0</v>
      </c>
      <c r="U123" s="157">
        <f t="shared" si="53"/>
        <v>0</v>
      </c>
      <c r="V123" s="157">
        <f t="shared" si="53"/>
        <v>0</v>
      </c>
      <c r="W123" s="157">
        <f t="shared" si="53"/>
        <v>0</v>
      </c>
      <c r="X123" s="157">
        <f t="shared" si="53"/>
        <v>0</v>
      </c>
      <c r="Y123" s="157">
        <f t="shared" si="53"/>
        <v>0</v>
      </c>
      <c r="Z123" s="157">
        <f t="shared" si="53"/>
        <v>0</v>
      </c>
      <c r="AA123" s="157">
        <f t="shared" si="54"/>
        <v>0</v>
      </c>
      <c r="AB123" s="157">
        <f t="shared" si="54"/>
        <v>0</v>
      </c>
      <c r="AC123" s="157">
        <f t="shared" si="54"/>
        <v>0</v>
      </c>
      <c r="AD123" s="157">
        <f t="shared" si="54"/>
        <v>0</v>
      </c>
      <c r="AE123" s="157">
        <f t="shared" si="54"/>
        <v>0</v>
      </c>
      <c r="AF123" s="157">
        <f t="shared" si="54"/>
        <v>0</v>
      </c>
      <c r="AG123" s="157">
        <f t="shared" si="54"/>
        <v>0</v>
      </c>
      <c r="AH123" s="157">
        <f t="shared" si="54"/>
        <v>0</v>
      </c>
      <c r="AI123" s="157">
        <f t="shared" si="54"/>
        <v>0</v>
      </c>
      <c r="AJ123" s="157">
        <f t="shared" si="54"/>
        <v>0</v>
      </c>
    </row>
    <row r="124" spans="1:36" ht="16.5" x14ac:dyDescent="0.25">
      <c r="A124" s="157">
        <f t="shared" si="50"/>
        <v>11.04</v>
      </c>
      <c r="B124" s="153">
        <f t="shared" si="49"/>
        <v>76</v>
      </c>
      <c r="C124" s="158" t="s">
        <v>418</v>
      </c>
      <c r="D124" s="156" t="s">
        <v>146</v>
      </c>
      <c r="E124" s="157">
        <f t="shared" si="51"/>
        <v>0</v>
      </c>
      <c r="F124" s="249"/>
      <c r="G124" s="157">
        <f t="shared" si="52"/>
        <v>0</v>
      </c>
      <c r="H124" s="157">
        <f t="shared" si="52"/>
        <v>0</v>
      </c>
      <c r="I124" s="157">
        <f t="shared" si="52"/>
        <v>0</v>
      </c>
      <c r="J124" s="157">
        <f t="shared" si="52"/>
        <v>0</v>
      </c>
      <c r="K124" s="157">
        <f t="shared" si="52"/>
        <v>0</v>
      </c>
      <c r="L124" s="157">
        <f t="shared" si="52"/>
        <v>0</v>
      </c>
      <c r="M124" s="157">
        <f t="shared" si="52"/>
        <v>0</v>
      </c>
      <c r="N124" s="157">
        <f t="shared" si="52"/>
        <v>0</v>
      </c>
      <c r="O124" s="157">
        <f t="shared" si="52"/>
        <v>0</v>
      </c>
      <c r="P124" s="157">
        <f t="shared" si="52"/>
        <v>0</v>
      </c>
      <c r="Q124" s="157">
        <f t="shared" si="53"/>
        <v>0</v>
      </c>
      <c r="R124" s="157">
        <f t="shared" si="53"/>
        <v>0</v>
      </c>
      <c r="S124" s="157">
        <f t="shared" si="53"/>
        <v>0</v>
      </c>
      <c r="T124" s="157">
        <f t="shared" si="53"/>
        <v>0</v>
      </c>
      <c r="U124" s="157">
        <f t="shared" si="53"/>
        <v>0</v>
      </c>
      <c r="V124" s="157">
        <f t="shared" si="53"/>
        <v>0</v>
      </c>
      <c r="W124" s="157">
        <f t="shared" si="53"/>
        <v>0</v>
      </c>
      <c r="X124" s="157">
        <f t="shared" si="53"/>
        <v>0</v>
      </c>
      <c r="Y124" s="157">
        <f t="shared" si="53"/>
        <v>0</v>
      </c>
      <c r="Z124" s="157">
        <f t="shared" si="53"/>
        <v>0</v>
      </c>
      <c r="AA124" s="157">
        <f t="shared" si="54"/>
        <v>0</v>
      </c>
      <c r="AB124" s="157">
        <f t="shared" si="54"/>
        <v>0</v>
      </c>
      <c r="AC124" s="157">
        <f t="shared" si="54"/>
        <v>0</v>
      </c>
      <c r="AD124" s="157">
        <f t="shared" si="54"/>
        <v>0</v>
      </c>
      <c r="AE124" s="157">
        <f t="shared" si="54"/>
        <v>0</v>
      </c>
      <c r="AF124" s="157">
        <f t="shared" si="54"/>
        <v>0</v>
      </c>
      <c r="AG124" s="157">
        <f t="shared" si="54"/>
        <v>0</v>
      </c>
      <c r="AH124" s="157">
        <f t="shared" si="54"/>
        <v>0</v>
      </c>
      <c r="AI124" s="157">
        <f t="shared" si="54"/>
        <v>0</v>
      </c>
      <c r="AJ124" s="157">
        <f t="shared" si="54"/>
        <v>0</v>
      </c>
    </row>
    <row r="125" spans="1:36" ht="16.5" x14ac:dyDescent="0.25">
      <c r="A125" s="157">
        <f t="shared" si="50"/>
        <v>11.049999999999999</v>
      </c>
      <c r="B125" s="153">
        <f t="shared" si="49"/>
        <v>77</v>
      </c>
      <c r="C125" s="158" t="s">
        <v>419</v>
      </c>
      <c r="D125" s="156" t="s">
        <v>364</v>
      </c>
      <c r="E125" s="157">
        <f t="shared" si="51"/>
        <v>0</v>
      </c>
      <c r="F125" s="249"/>
      <c r="G125" s="157">
        <f t="shared" si="52"/>
        <v>0</v>
      </c>
      <c r="H125" s="157">
        <f t="shared" si="52"/>
        <v>0</v>
      </c>
      <c r="I125" s="157">
        <f t="shared" si="52"/>
        <v>0</v>
      </c>
      <c r="J125" s="157">
        <f t="shared" si="52"/>
        <v>0</v>
      </c>
      <c r="K125" s="157">
        <f t="shared" si="52"/>
        <v>0</v>
      </c>
      <c r="L125" s="157">
        <f t="shared" si="52"/>
        <v>0</v>
      </c>
      <c r="M125" s="157">
        <f t="shared" si="52"/>
        <v>0</v>
      </c>
      <c r="N125" s="157">
        <f t="shared" si="52"/>
        <v>0</v>
      </c>
      <c r="O125" s="157">
        <f t="shared" si="52"/>
        <v>0</v>
      </c>
      <c r="P125" s="157">
        <f t="shared" si="52"/>
        <v>0</v>
      </c>
      <c r="Q125" s="157">
        <f t="shared" si="53"/>
        <v>0</v>
      </c>
      <c r="R125" s="157">
        <f t="shared" si="53"/>
        <v>0</v>
      </c>
      <c r="S125" s="157">
        <f t="shared" si="53"/>
        <v>0</v>
      </c>
      <c r="T125" s="157">
        <f t="shared" si="53"/>
        <v>0</v>
      </c>
      <c r="U125" s="157">
        <f t="shared" si="53"/>
        <v>0</v>
      </c>
      <c r="V125" s="157">
        <f t="shared" si="53"/>
        <v>0</v>
      </c>
      <c r="W125" s="157">
        <f t="shared" si="53"/>
        <v>0</v>
      </c>
      <c r="X125" s="157">
        <f t="shared" si="53"/>
        <v>0</v>
      </c>
      <c r="Y125" s="157">
        <f t="shared" si="53"/>
        <v>0</v>
      </c>
      <c r="Z125" s="157">
        <f t="shared" si="53"/>
        <v>0</v>
      </c>
      <c r="AA125" s="157">
        <f t="shared" si="54"/>
        <v>0</v>
      </c>
      <c r="AB125" s="157">
        <f t="shared" si="54"/>
        <v>0</v>
      </c>
      <c r="AC125" s="157">
        <f t="shared" si="54"/>
        <v>0</v>
      </c>
      <c r="AD125" s="157">
        <f t="shared" si="54"/>
        <v>0</v>
      </c>
      <c r="AE125" s="157">
        <f t="shared" si="54"/>
        <v>0</v>
      </c>
      <c r="AF125" s="157">
        <f t="shared" si="54"/>
        <v>0</v>
      </c>
      <c r="AG125" s="157">
        <f t="shared" si="54"/>
        <v>0</v>
      </c>
      <c r="AH125" s="157">
        <f t="shared" si="54"/>
        <v>0</v>
      </c>
      <c r="AI125" s="157">
        <f t="shared" si="54"/>
        <v>0</v>
      </c>
      <c r="AJ125" s="157">
        <f t="shared" si="54"/>
        <v>0</v>
      </c>
    </row>
    <row r="126" spans="1:36" ht="16.5" x14ac:dyDescent="0.25">
      <c r="A126" s="157">
        <f t="shared" si="50"/>
        <v>11.059999999999999</v>
      </c>
      <c r="B126" s="153">
        <f t="shared" si="49"/>
        <v>78</v>
      </c>
      <c r="C126" s="158" t="s">
        <v>420</v>
      </c>
      <c r="D126" s="156" t="s">
        <v>364</v>
      </c>
      <c r="E126" s="157">
        <f t="shared" si="51"/>
        <v>0</v>
      </c>
      <c r="F126" s="249"/>
      <c r="G126" s="157">
        <f t="shared" si="52"/>
        <v>0</v>
      </c>
      <c r="H126" s="157">
        <f t="shared" si="52"/>
        <v>0</v>
      </c>
      <c r="I126" s="157">
        <f t="shared" si="52"/>
        <v>0</v>
      </c>
      <c r="J126" s="157">
        <f t="shared" si="52"/>
        <v>0</v>
      </c>
      <c r="K126" s="157">
        <f t="shared" si="52"/>
        <v>0</v>
      </c>
      <c r="L126" s="157">
        <f t="shared" si="52"/>
        <v>0</v>
      </c>
      <c r="M126" s="157">
        <f t="shared" si="52"/>
        <v>0</v>
      </c>
      <c r="N126" s="157">
        <f t="shared" si="52"/>
        <v>0</v>
      </c>
      <c r="O126" s="157">
        <f t="shared" si="52"/>
        <v>0</v>
      </c>
      <c r="P126" s="157">
        <f t="shared" si="52"/>
        <v>0</v>
      </c>
      <c r="Q126" s="157">
        <f t="shared" si="53"/>
        <v>0</v>
      </c>
      <c r="R126" s="157">
        <f t="shared" si="53"/>
        <v>0</v>
      </c>
      <c r="S126" s="157">
        <f t="shared" si="53"/>
        <v>0</v>
      </c>
      <c r="T126" s="157">
        <f t="shared" si="53"/>
        <v>0</v>
      </c>
      <c r="U126" s="157">
        <f t="shared" si="53"/>
        <v>0</v>
      </c>
      <c r="V126" s="157">
        <f t="shared" si="53"/>
        <v>0</v>
      </c>
      <c r="W126" s="157">
        <f t="shared" si="53"/>
        <v>0</v>
      </c>
      <c r="X126" s="157">
        <f t="shared" si="53"/>
        <v>0</v>
      </c>
      <c r="Y126" s="157">
        <f t="shared" si="53"/>
        <v>0</v>
      </c>
      <c r="Z126" s="157">
        <f t="shared" si="53"/>
        <v>0</v>
      </c>
      <c r="AA126" s="157">
        <f t="shared" si="54"/>
        <v>0</v>
      </c>
      <c r="AB126" s="157">
        <f t="shared" si="54"/>
        <v>0</v>
      </c>
      <c r="AC126" s="157">
        <f t="shared" si="54"/>
        <v>0</v>
      </c>
      <c r="AD126" s="157">
        <f t="shared" si="54"/>
        <v>0</v>
      </c>
      <c r="AE126" s="157">
        <f t="shared" si="54"/>
        <v>0</v>
      </c>
      <c r="AF126" s="157">
        <f t="shared" si="54"/>
        <v>0</v>
      </c>
      <c r="AG126" s="157">
        <f t="shared" si="54"/>
        <v>0</v>
      </c>
      <c r="AH126" s="157">
        <f t="shared" si="54"/>
        <v>0</v>
      </c>
      <c r="AI126" s="157">
        <f t="shared" si="54"/>
        <v>0</v>
      </c>
      <c r="AJ126" s="157">
        <f t="shared" si="54"/>
        <v>0</v>
      </c>
    </row>
    <row r="127" spans="1:36" ht="16.5" x14ac:dyDescent="0.25">
      <c r="A127" s="157">
        <f t="shared" si="50"/>
        <v>11.069999999999999</v>
      </c>
      <c r="B127" s="153">
        <f t="shared" si="49"/>
        <v>79</v>
      </c>
      <c r="C127" s="158" t="s">
        <v>421</v>
      </c>
      <c r="D127" s="156" t="s">
        <v>364</v>
      </c>
      <c r="E127" s="157">
        <f t="shared" si="51"/>
        <v>0</v>
      </c>
      <c r="F127" s="249"/>
      <c r="G127" s="157">
        <f t="shared" si="52"/>
        <v>0</v>
      </c>
      <c r="H127" s="157">
        <f t="shared" si="52"/>
        <v>0</v>
      </c>
      <c r="I127" s="157">
        <f t="shared" si="52"/>
        <v>0</v>
      </c>
      <c r="J127" s="157">
        <f t="shared" si="52"/>
        <v>0</v>
      </c>
      <c r="K127" s="157">
        <f t="shared" si="52"/>
        <v>0</v>
      </c>
      <c r="L127" s="157">
        <f t="shared" si="52"/>
        <v>0</v>
      </c>
      <c r="M127" s="157">
        <f t="shared" si="52"/>
        <v>0</v>
      </c>
      <c r="N127" s="157">
        <f t="shared" si="52"/>
        <v>0</v>
      </c>
      <c r="O127" s="157">
        <f t="shared" si="52"/>
        <v>0</v>
      </c>
      <c r="P127" s="157">
        <f t="shared" si="52"/>
        <v>0</v>
      </c>
      <c r="Q127" s="157">
        <f t="shared" si="53"/>
        <v>0</v>
      </c>
      <c r="R127" s="157">
        <f t="shared" si="53"/>
        <v>0</v>
      </c>
      <c r="S127" s="157">
        <f t="shared" si="53"/>
        <v>0</v>
      </c>
      <c r="T127" s="157">
        <f t="shared" si="53"/>
        <v>0</v>
      </c>
      <c r="U127" s="157">
        <f t="shared" si="53"/>
        <v>0</v>
      </c>
      <c r="V127" s="157">
        <f t="shared" si="53"/>
        <v>0</v>
      </c>
      <c r="W127" s="157">
        <f t="shared" si="53"/>
        <v>0</v>
      </c>
      <c r="X127" s="157">
        <f t="shared" si="53"/>
        <v>0</v>
      </c>
      <c r="Y127" s="157">
        <f t="shared" si="53"/>
        <v>0</v>
      </c>
      <c r="Z127" s="157">
        <f t="shared" si="53"/>
        <v>0</v>
      </c>
      <c r="AA127" s="157">
        <f t="shared" si="54"/>
        <v>0</v>
      </c>
      <c r="AB127" s="157">
        <f t="shared" si="54"/>
        <v>0</v>
      </c>
      <c r="AC127" s="157">
        <f t="shared" si="54"/>
        <v>0</v>
      </c>
      <c r="AD127" s="157">
        <f t="shared" si="54"/>
        <v>0</v>
      </c>
      <c r="AE127" s="157">
        <f t="shared" si="54"/>
        <v>0</v>
      </c>
      <c r="AF127" s="157">
        <f t="shared" si="54"/>
        <v>0</v>
      </c>
      <c r="AG127" s="157">
        <f t="shared" si="54"/>
        <v>0</v>
      </c>
      <c r="AH127" s="157">
        <f t="shared" si="54"/>
        <v>0</v>
      </c>
      <c r="AI127" s="157">
        <f t="shared" si="54"/>
        <v>0</v>
      </c>
      <c r="AJ127" s="157">
        <f t="shared" si="54"/>
        <v>0</v>
      </c>
    </row>
    <row r="128" spans="1:36" ht="16.5" x14ac:dyDescent="0.25">
      <c r="A128" s="157">
        <f t="shared" si="50"/>
        <v>11.079999999999998</v>
      </c>
      <c r="B128" s="153">
        <f t="shared" si="49"/>
        <v>80</v>
      </c>
      <c r="C128" s="158" t="s">
        <v>422</v>
      </c>
      <c r="D128" s="156" t="s">
        <v>364</v>
      </c>
      <c r="E128" s="157">
        <f t="shared" si="51"/>
        <v>0</v>
      </c>
      <c r="F128" s="249"/>
      <c r="G128" s="157">
        <f t="shared" si="52"/>
        <v>0</v>
      </c>
      <c r="H128" s="157">
        <f t="shared" si="52"/>
        <v>0</v>
      </c>
      <c r="I128" s="157">
        <f t="shared" si="52"/>
        <v>0</v>
      </c>
      <c r="J128" s="157">
        <f t="shared" si="52"/>
        <v>0</v>
      </c>
      <c r="K128" s="157">
        <f t="shared" si="52"/>
        <v>0</v>
      </c>
      <c r="L128" s="157">
        <f t="shared" si="52"/>
        <v>0</v>
      </c>
      <c r="M128" s="157">
        <f t="shared" si="52"/>
        <v>0</v>
      </c>
      <c r="N128" s="157">
        <f t="shared" si="52"/>
        <v>0</v>
      </c>
      <c r="O128" s="157">
        <f t="shared" si="52"/>
        <v>0</v>
      </c>
      <c r="P128" s="157">
        <f t="shared" si="52"/>
        <v>0</v>
      </c>
      <c r="Q128" s="157">
        <f t="shared" si="53"/>
        <v>0</v>
      </c>
      <c r="R128" s="157">
        <f t="shared" si="53"/>
        <v>0</v>
      </c>
      <c r="S128" s="157">
        <f t="shared" si="53"/>
        <v>0</v>
      </c>
      <c r="T128" s="157">
        <f t="shared" si="53"/>
        <v>0</v>
      </c>
      <c r="U128" s="157">
        <f t="shared" si="53"/>
        <v>0</v>
      </c>
      <c r="V128" s="157">
        <f t="shared" si="53"/>
        <v>0</v>
      </c>
      <c r="W128" s="157">
        <f t="shared" si="53"/>
        <v>0</v>
      </c>
      <c r="X128" s="157">
        <f t="shared" si="53"/>
        <v>0</v>
      </c>
      <c r="Y128" s="157">
        <f t="shared" si="53"/>
        <v>0</v>
      </c>
      <c r="Z128" s="157">
        <f t="shared" si="53"/>
        <v>0</v>
      </c>
      <c r="AA128" s="157">
        <f t="shared" si="54"/>
        <v>0</v>
      </c>
      <c r="AB128" s="157">
        <f t="shared" si="54"/>
        <v>0</v>
      </c>
      <c r="AC128" s="157">
        <f t="shared" si="54"/>
        <v>0</v>
      </c>
      <c r="AD128" s="157">
        <f t="shared" si="54"/>
        <v>0</v>
      </c>
      <c r="AE128" s="157">
        <f t="shared" si="54"/>
        <v>0</v>
      </c>
      <c r="AF128" s="157">
        <f t="shared" si="54"/>
        <v>0</v>
      </c>
      <c r="AG128" s="157">
        <f t="shared" si="54"/>
        <v>0</v>
      </c>
      <c r="AH128" s="157">
        <f t="shared" si="54"/>
        <v>0</v>
      </c>
      <c r="AI128" s="157">
        <f t="shared" si="54"/>
        <v>0</v>
      </c>
      <c r="AJ128" s="157">
        <f t="shared" si="54"/>
        <v>0</v>
      </c>
    </row>
    <row r="129" spans="1:36" ht="16.5" x14ac:dyDescent="0.25">
      <c r="A129" s="157">
        <f t="shared" si="50"/>
        <v>11.089999999999998</v>
      </c>
      <c r="B129" s="153">
        <f t="shared" si="49"/>
        <v>81</v>
      </c>
      <c r="C129" s="158" t="s">
        <v>423</v>
      </c>
      <c r="D129" s="156" t="s">
        <v>364</v>
      </c>
      <c r="E129" s="157">
        <f t="shared" si="51"/>
        <v>0</v>
      </c>
      <c r="F129" s="249"/>
      <c r="G129" s="157">
        <f t="shared" si="52"/>
        <v>0</v>
      </c>
      <c r="H129" s="157">
        <f t="shared" si="52"/>
        <v>0</v>
      </c>
      <c r="I129" s="157">
        <f t="shared" si="52"/>
        <v>0</v>
      </c>
      <c r="J129" s="157">
        <f t="shared" si="52"/>
        <v>0</v>
      </c>
      <c r="K129" s="157">
        <f t="shared" si="52"/>
        <v>0</v>
      </c>
      <c r="L129" s="157">
        <f t="shared" si="52"/>
        <v>0</v>
      </c>
      <c r="M129" s="157">
        <f t="shared" si="52"/>
        <v>0</v>
      </c>
      <c r="N129" s="157">
        <f t="shared" si="52"/>
        <v>0</v>
      </c>
      <c r="O129" s="157">
        <f t="shared" si="52"/>
        <v>0</v>
      </c>
      <c r="P129" s="157">
        <f t="shared" si="52"/>
        <v>0</v>
      </c>
      <c r="Q129" s="157">
        <f t="shared" si="53"/>
        <v>0</v>
      </c>
      <c r="R129" s="157">
        <f t="shared" si="53"/>
        <v>0</v>
      </c>
      <c r="S129" s="157">
        <f t="shared" si="53"/>
        <v>0</v>
      </c>
      <c r="T129" s="157">
        <f t="shared" si="53"/>
        <v>0</v>
      </c>
      <c r="U129" s="157">
        <f t="shared" si="53"/>
        <v>0</v>
      </c>
      <c r="V129" s="157">
        <f t="shared" si="53"/>
        <v>0</v>
      </c>
      <c r="W129" s="157">
        <f t="shared" si="53"/>
        <v>0</v>
      </c>
      <c r="X129" s="157">
        <f t="shared" si="53"/>
        <v>0</v>
      </c>
      <c r="Y129" s="157">
        <f t="shared" si="53"/>
        <v>0</v>
      </c>
      <c r="Z129" s="157">
        <f t="shared" si="53"/>
        <v>0</v>
      </c>
      <c r="AA129" s="157">
        <f t="shared" si="54"/>
        <v>0</v>
      </c>
      <c r="AB129" s="157">
        <f t="shared" si="54"/>
        <v>0</v>
      </c>
      <c r="AC129" s="157">
        <f t="shared" si="54"/>
        <v>0</v>
      </c>
      <c r="AD129" s="157">
        <f t="shared" si="54"/>
        <v>0</v>
      </c>
      <c r="AE129" s="157">
        <f t="shared" si="54"/>
        <v>0</v>
      </c>
      <c r="AF129" s="157">
        <f t="shared" si="54"/>
        <v>0</v>
      </c>
      <c r="AG129" s="157">
        <f t="shared" si="54"/>
        <v>0</v>
      </c>
      <c r="AH129" s="157">
        <f t="shared" si="54"/>
        <v>0</v>
      </c>
      <c r="AI129" s="157">
        <f t="shared" si="54"/>
        <v>0</v>
      </c>
      <c r="AJ129" s="157">
        <f t="shared" si="54"/>
        <v>0</v>
      </c>
    </row>
    <row r="130" spans="1:36" ht="16.5" x14ac:dyDescent="0.25">
      <c r="A130" s="157">
        <f t="shared" si="50"/>
        <v>11.099999999999998</v>
      </c>
      <c r="B130" s="153">
        <f t="shared" si="49"/>
        <v>82</v>
      </c>
      <c r="C130" s="155" t="s">
        <v>424</v>
      </c>
      <c r="D130" s="156" t="s">
        <v>364</v>
      </c>
      <c r="E130" s="157">
        <f t="shared" si="51"/>
        <v>0</v>
      </c>
      <c r="F130" s="249"/>
      <c r="G130" s="157">
        <f t="shared" si="52"/>
        <v>0</v>
      </c>
      <c r="H130" s="157">
        <f t="shared" si="52"/>
        <v>0</v>
      </c>
      <c r="I130" s="157">
        <f t="shared" si="52"/>
        <v>0</v>
      </c>
      <c r="J130" s="157">
        <f t="shared" si="52"/>
        <v>0</v>
      </c>
      <c r="K130" s="157">
        <f t="shared" si="52"/>
        <v>0</v>
      </c>
      <c r="L130" s="157">
        <f t="shared" si="52"/>
        <v>0</v>
      </c>
      <c r="M130" s="157">
        <f t="shared" si="52"/>
        <v>0</v>
      </c>
      <c r="N130" s="157">
        <f t="shared" si="52"/>
        <v>0</v>
      </c>
      <c r="O130" s="157">
        <f t="shared" si="52"/>
        <v>0</v>
      </c>
      <c r="P130" s="157">
        <f t="shared" si="52"/>
        <v>0</v>
      </c>
      <c r="Q130" s="157">
        <f t="shared" si="53"/>
        <v>0</v>
      </c>
      <c r="R130" s="157">
        <f t="shared" si="53"/>
        <v>0</v>
      </c>
      <c r="S130" s="157">
        <f t="shared" si="53"/>
        <v>0</v>
      </c>
      <c r="T130" s="157">
        <f t="shared" si="53"/>
        <v>0</v>
      </c>
      <c r="U130" s="157">
        <f t="shared" si="53"/>
        <v>0</v>
      </c>
      <c r="V130" s="157">
        <f t="shared" si="53"/>
        <v>0</v>
      </c>
      <c r="W130" s="157">
        <f t="shared" si="53"/>
        <v>0</v>
      </c>
      <c r="X130" s="157">
        <f t="shared" si="53"/>
        <v>0</v>
      </c>
      <c r="Y130" s="157">
        <f t="shared" si="53"/>
        <v>0</v>
      </c>
      <c r="Z130" s="157">
        <f t="shared" si="53"/>
        <v>0</v>
      </c>
      <c r="AA130" s="157">
        <f t="shared" si="54"/>
        <v>0</v>
      </c>
      <c r="AB130" s="157">
        <f t="shared" si="54"/>
        <v>0</v>
      </c>
      <c r="AC130" s="157">
        <f t="shared" si="54"/>
        <v>0</v>
      </c>
      <c r="AD130" s="157">
        <f t="shared" si="54"/>
        <v>0</v>
      </c>
      <c r="AE130" s="157">
        <f t="shared" si="54"/>
        <v>0</v>
      </c>
      <c r="AF130" s="157">
        <f t="shared" si="54"/>
        <v>0</v>
      </c>
      <c r="AG130" s="157">
        <f t="shared" si="54"/>
        <v>0</v>
      </c>
      <c r="AH130" s="157">
        <f t="shared" si="54"/>
        <v>0</v>
      </c>
      <c r="AI130" s="157">
        <f t="shared" si="54"/>
        <v>0</v>
      </c>
      <c r="AJ130" s="157">
        <f t="shared" si="54"/>
        <v>0</v>
      </c>
    </row>
    <row r="131" spans="1:36" ht="16.5" x14ac:dyDescent="0.25">
      <c r="A131" s="157">
        <f t="shared" si="50"/>
        <v>11.109999999999998</v>
      </c>
      <c r="B131" s="153">
        <f t="shared" si="49"/>
        <v>83</v>
      </c>
      <c r="C131" s="158" t="s">
        <v>425</v>
      </c>
      <c r="D131" s="165" t="s">
        <v>364</v>
      </c>
      <c r="E131" s="157">
        <f t="shared" si="51"/>
        <v>0</v>
      </c>
      <c r="F131" s="250"/>
      <c r="G131" s="157">
        <f t="shared" si="52"/>
        <v>0</v>
      </c>
      <c r="H131" s="157">
        <f t="shared" si="52"/>
        <v>0</v>
      </c>
      <c r="I131" s="157">
        <f t="shared" si="52"/>
        <v>0</v>
      </c>
      <c r="J131" s="157">
        <f t="shared" si="52"/>
        <v>0</v>
      </c>
      <c r="K131" s="157">
        <f t="shared" si="52"/>
        <v>0</v>
      </c>
      <c r="L131" s="157">
        <f t="shared" si="52"/>
        <v>0</v>
      </c>
      <c r="M131" s="157">
        <f t="shared" si="52"/>
        <v>0</v>
      </c>
      <c r="N131" s="157">
        <f t="shared" si="52"/>
        <v>0</v>
      </c>
      <c r="O131" s="157">
        <f t="shared" si="52"/>
        <v>0</v>
      </c>
      <c r="P131" s="157">
        <f t="shared" si="52"/>
        <v>0</v>
      </c>
      <c r="Q131" s="157">
        <f t="shared" si="53"/>
        <v>0</v>
      </c>
      <c r="R131" s="157">
        <f t="shared" si="53"/>
        <v>0</v>
      </c>
      <c r="S131" s="157">
        <f t="shared" si="53"/>
        <v>0</v>
      </c>
      <c r="T131" s="157">
        <f t="shared" si="53"/>
        <v>0</v>
      </c>
      <c r="U131" s="157">
        <f t="shared" si="53"/>
        <v>0</v>
      </c>
      <c r="V131" s="157">
        <f t="shared" si="53"/>
        <v>0</v>
      </c>
      <c r="W131" s="157">
        <f t="shared" si="53"/>
        <v>0</v>
      </c>
      <c r="X131" s="157">
        <f t="shared" si="53"/>
        <v>0</v>
      </c>
      <c r="Y131" s="157">
        <f t="shared" si="53"/>
        <v>0</v>
      </c>
      <c r="Z131" s="157">
        <f t="shared" si="53"/>
        <v>0</v>
      </c>
      <c r="AA131" s="157">
        <f t="shared" si="54"/>
        <v>0</v>
      </c>
      <c r="AB131" s="157">
        <f t="shared" si="54"/>
        <v>0</v>
      </c>
      <c r="AC131" s="157">
        <f t="shared" si="54"/>
        <v>0</v>
      </c>
      <c r="AD131" s="157">
        <f t="shared" si="54"/>
        <v>0</v>
      </c>
      <c r="AE131" s="157">
        <f t="shared" si="54"/>
        <v>0</v>
      </c>
      <c r="AF131" s="157">
        <f t="shared" si="54"/>
        <v>0</v>
      </c>
      <c r="AG131" s="157">
        <f t="shared" si="54"/>
        <v>0</v>
      </c>
      <c r="AH131" s="157">
        <f t="shared" si="54"/>
        <v>0</v>
      </c>
      <c r="AI131" s="157">
        <f t="shared" si="54"/>
        <v>0</v>
      </c>
      <c r="AJ131" s="157">
        <f t="shared" si="54"/>
        <v>0</v>
      </c>
    </row>
    <row r="132" spans="1:36" ht="16.5" x14ac:dyDescent="0.25">
      <c r="A132" s="159"/>
      <c r="B132" s="153">
        <f t="shared" si="49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49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5">+A133+0.01</f>
        <v>12.01</v>
      </c>
      <c r="B134" s="153">
        <f t="shared" si="49"/>
        <v>86</v>
      </c>
      <c r="C134" s="197" t="s">
        <v>427</v>
      </c>
      <c r="D134" s="156" t="s">
        <v>364</v>
      </c>
      <c r="E134" s="157">
        <f t="shared" ref="E134:E141" si="56">+SUM(G134:AJ134)</f>
        <v>3</v>
      </c>
      <c r="F134" s="249"/>
      <c r="G134" s="157">
        <f t="shared" ref="G134:P143" si="57">+HLOOKUP(G$3,ARMADO_RP,$B134,0)+HLOOKUP(G$4,ARMADO_RP,$B134,0)+HLOOKUP(G$19,ARMADO_RP,$B134,0)</f>
        <v>0</v>
      </c>
      <c r="H134" s="157">
        <f t="shared" si="57"/>
        <v>0</v>
      </c>
      <c r="I134" s="157">
        <f t="shared" si="57"/>
        <v>3</v>
      </c>
      <c r="J134" s="157">
        <f t="shared" si="57"/>
        <v>0</v>
      </c>
      <c r="K134" s="157">
        <f t="shared" si="57"/>
        <v>0</v>
      </c>
      <c r="L134" s="157">
        <f t="shared" si="57"/>
        <v>0</v>
      </c>
      <c r="M134" s="157">
        <f t="shared" si="57"/>
        <v>0</v>
      </c>
      <c r="N134" s="157">
        <f t="shared" si="57"/>
        <v>0</v>
      </c>
      <c r="O134" s="157">
        <f t="shared" si="57"/>
        <v>0</v>
      </c>
      <c r="P134" s="157">
        <f t="shared" si="57"/>
        <v>0</v>
      </c>
      <c r="Q134" s="157">
        <f t="shared" ref="Q134:Z143" si="58">+HLOOKUP(Q$3,ARMADO_RP,$B134,0)+HLOOKUP(Q$4,ARMADO_RP,$B134,0)+HLOOKUP(Q$19,ARMADO_RP,$B134,0)</f>
        <v>0</v>
      </c>
      <c r="R134" s="157">
        <f t="shared" si="58"/>
        <v>0</v>
      </c>
      <c r="S134" s="157">
        <f t="shared" si="58"/>
        <v>0</v>
      </c>
      <c r="T134" s="157">
        <f t="shared" si="58"/>
        <v>0</v>
      </c>
      <c r="U134" s="157">
        <f t="shared" si="58"/>
        <v>0</v>
      </c>
      <c r="V134" s="157">
        <f t="shared" si="58"/>
        <v>0</v>
      </c>
      <c r="W134" s="157">
        <f t="shared" si="58"/>
        <v>0</v>
      </c>
      <c r="X134" s="157">
        <f t="shared" si="58"/>
        <v>0</v>
      </c>
      <c r="Y134" s="157">
        <f t="shared" si="58"/>
        <v>0</v>
      </c>
      <c r="Z134" s="157">
        <f t="shared" si="58"/>
        <v>0</v>
      </c>
      <c r="AA134" s="157">
        <f t="shared" ref="AA134:AJ143" si="59">+HLOOKUP(AA$3,ARMADO_RP,$B134,0)+HLOOKUP(AA$4,ARMADO_RP,$B134,0)+HLOOKUP(AA$19,ARMADO_RP,$B134,0)</f>
        <v>0</v>
      </c>
      <c r="AB134" s="157">
        <f t="shared" si="59"/>
        <v>0</v>
      </c>
      <c r="AC134" s="157">
        <f t="shared" si="59"/>
        <v>0</v>
      </c>
      <c r="AD134" s="157">
        <f t="shared" si="59"/>
        <v>0</v>
      </c>
      <c r="AE134" s="157">
        <f t="shared" si="59"/>
        <v>0</v>
      </c>
      <c r="AF134" s="157">
        <f t="shared" si="59"/>
        <v>0</v>
      </c>
      <c r="AG134" s="157">
        <f t="shared" si="59"/>
        <v>0</v>
      </c>
      <c r="AH134" s="157">
        <f t="shared" si="59"/>
        <v>0</v>
      </c>
      <c r="AI134" s="157">
        <f t="shared" si="59"/>
        <v>0</v>
      </c>
      <c r="AJ134" s="157">
        <f t="shared" si="59"/>
        <v>0</v>
      </c>
    </row>
    <row r="135" spans="1:36" ht="16.5" x14ac:dyDescent="0.25">
      <c r="A135" s="157">
        <f t="shared" si="55"/>
        <v>12.02</v>
      </c>
      <c r="B135" s="153">
        <f t="shared" si="49"/>
        <v>87</v>
      </c>
      <c r="C135" s="197" t="s">
        <v>428</v>
      </c>
      <c r="D135" s="156" t="s">
        <v>364</v>
      </c>
      <c r="E135" s="157">
        <f t="shared" si="56"/>
        <v>3</v>
      </c>
      <c r="F135" s="249"/>
      <c r="G135" s="157">
        <f t="shared" si="57"/>
        <v>0</v>
      </c>
      <c r="H135" s="157">
        <f t="shared" si="57"/>
        <v>0</v>
      </c>
      <c r="I135" s="157">
        <f t="shared" si="57"/>
        <v>3</v>
      </c>
      <c r="J135" s="157">
        <f t="shared" si="57"/>
        <v>0</v>
      </c>
      <c r="K135" s="157">
        <f t="shared" si="57"/>
        <v>0</v>
      </c>
      <c r="L135" s="157">
        <f t="shared" si="57"/>
        <v>0</v>
      </c>
      <c r="M135" s="157">
        <f t="shared" si="57"/>
        <v>0</v>
      </c>
      <c r="N135" s="157">
        <f t="shared" si="57"/>
        <v>0</v>
      </c>
      <c r="O135" s="157">
        <f t="shared" si="57"/>
        <v>0</v>
      </c>
      <c r="P135" s="157">
        <f t="shared" si="57"/>
        <v>0</v>
      </c>
      <c r="Q135" s="157">
        <f t="shared" si="58"/>
        <v>0</v>
      </c>
      <c r="R135" s="157">
        <f t="shared" si="58"/>
        <v>0</v>
      </c>
      <c r="S135" s="157">
        <f t="shared" si="58"/>
        <v>0</v>
      </c>
      <c r="T135" s="157">
        <f t="shared" si="58"/>
        <v>0</v>
      </c>
      <c r="U135" s="157">
        <f t="shared" si="58"/>
        <v>0</v>
      </c>
      <c r="V135" s="157">
        <f t="shared" si="58"/>
        <v>0</v>
      </c>
      <c r="W135" s="157">
        <f t="shared" si="58"/>
        <v>0</v>
      </c>
      <c r="X135" s="157">
        <f t="shared" si="58"/>
        <v>0</v>
      </c>
      <c r="Y135" s="157">
        <f t="shared" si="58"/>
        <v>0</v>
      </c>
      <c r="Z135" s="157">
        <f t="shared" si="58"/>
        <v>0</v>
      </c>
      <c r="AA135" s="157">
        <f t="shared" si="59"/>
        <v>0</v>
      </c>
      <c r="AB135" s="157">
        <f t="shared" si="59"/>
        <v>0</v>
      </c>
      <c r="AC135" s="157">
        <f t="shared" si="59"/>
        <v>0</v>
      </c>
      <c r="AD135" s="157">
        <f t="shared" si="59"/>
        <v>0</v>
      </c>
      <c r="AE135" s="157">
        <f t="shared" si="59"/>
        <v>0</v>
      </c>
      <c r="AF135" s="157">
        <f t="shared" si="59"/>
        <v>0</v>
      </c>
      <c r="AG135" s="157">
        <f t="shared" si="59"/>
        <v>0</v>
      </c>
      <c r="AH135" s="157">
        <f t="shared" si="59"/>
        <v>0</v>
      </c>
      <c r="AI135" s="157">
        <f t="shared" si="59"/>
        <v>0</v>
      </c>
      <c r="AJ135" s="157">
        <f t="shared" si="59"/>
        <v>0</v>
      </c>
    </row>
    <row r="136" spans="1:36" ht="16.5" x14ac:dyDescent="0.25">
      <c r="A136" s="157">
        <f t="shared" si="55"/>
        <v>12.03</v>
      </c>
      <c r="B136" s="153">
        <f t="shared" si="49"/>
        <v>88</v>
      </c>
      <c r="C136" s="158" t="s">
        <v>429</v>
      </c>
      <c r="D136" s="156" t="s">
        <v>364</v>
      </c>
      <c r="E136" s="157">
        <f t="shared" si="56"/>
        <v>7</v>
      </c>
      <c r="F136" s="249"/>
      <c r="G136" s="157">
        <f t="shared" si="57"/>
        <v>1</v>
      </c>
      <c r="H136" s="157">
        <f t="shared" si="57"/>
        <v>2</v>
      </c>
      <c r="I136" s="157">
        <f t="shared" si="57"/>
        <v>4</v>
      </c>
      <c r="J136" s="157">
        <f t="shared" si="57"/>
        <v>0</v>
      </c>
      <c r="K136" s="157">
        <f t="shared" si="57"/>
        <v>0</v>
      </c>
      <c r="L136" s="157">
        <f t="shared" si="57"/>
        <v>0</v>
      </c>
      <c r="M136" s="157">
        <f t="shared" si="57"/>
        <v>0</v>
      </c>
      <c r="N136" s="157">
        <f t="shared" si="57"/>
        <v>0</v>
      </c>
      <c r="O136" s="157">
        <f t="shared" si="57"/>
        <v>0</v>
      </c>
      <c r="P136" s="157">
        <f t="shared" si="57"/>
        <v>0</v>
      </c>
      <c r="Q136" s="157">
        <f t="shared" si="58"/>
        <v>0</v>
      </c>
      <c r="R136" s="157">
        <f t="shared" si="58"/>
        <v>0</v>
      </c>
      <c r="S136" s="157">
        <f t="shared" si="58"/>
        <v>0</v>
      </c>
      <c r="T136" s="157">
        <f t="shared" si="58"/>
        <v>0</v>
      </c>
      <c r="U136" s="157">
        <f t="shared" si="58"/>
        <v>0</v>
      </c>
      <c r="V136" s="157">
        <f t="shared" si="58"/>
        <v>0</v>
      </c>
      <c r="W136" s="157">
        <f t="shared" si="58"/>
        <v>0</v>
      </c>
      <c r="X136" s="157">
        <f t="shared" si="58"/>
        <v>0</v>
      </c>
      <c r="Y136" s="157">
        <f t="shared" si="58"/>
        <v>0</v>
      </c>
      <c r="Z136" s="157">
        <f t="shared" si="58"/>
        <v>0</v>
      </c>
      <c r="AA136" s="157">
        <f t="shared" si="59"/>
        <v>0</v>
      </c>
      <c r="AB136" s="157">
        <f t="shared" si="59"/>
        <v>0</v>
      </c>
      <c r="AC136" s="157">
        <f t="shared" si="59"/>
        <v>0</v>
      </c>
      <c r="AD136" s="157">
        <f t="shared" si="59"/>
        <v>0</v>
      </c>
      <c r="AE136" s="157">
        <f t="shared" si="59"/>
        <v>0</v>
      </c>
      <c r="AF136" s="157">
        <f t="shared" si="59"/>
        <v>0</v>
      </c>
      <c r="AG136" s="157">
        <f t="shared" si="59"/>
        <v>0</v>
      </c>
      <c r="AH136" s="157">
        <f t="shared" si="59"/>
        <v>0</v>
      </c>
      <c r="AI136" s="157">
        <f t="shared" si="59"/>
        <v>0</v>
      </c>
      <c r="AJ136" s="157">
        <f t="shared" si="59"/>
        <v>0</v>
      </c>
    </row>
    <row r="137" spans="1:36" ht="16.5" x14ac:dyDescent="0.25">
      <c r="A137" s="157">
        <f t="shared" si="55"/>
        <v>12.04</v>
      </c>
      <c r="B137" s="153">
        <f t="shared" si="49"/>
        <v>89</v>
      </c>
      <c r="C137" s="158" t="s">
        <v>430</v>
      </c>
      <c r="D137" s="156" t="s">
        <v>364</v>
      </c>
      <c r="E137" s="157">
        <f t="shared" si="56"/>
        <v>3</v>
      </c>
      <c r="F137" s="249"/>
      <c r="G137" s="157">
        <f t="shared" si="57"/>
        <v>0</v>
      </c>
      <c r="H137" s="157">
        <f t="shared" si="57"/>
        <v>0</v>
      </c>
      <c r="I137" s="157">
        <f t="shared" si="57"/>
        <v>3</v>
      </c>
      <c r="J137" s="157">
        <f t="shared" si="57"/>
        <v>0</v>
      </c>
      <c r="K137" s="157">
        <f t="shared" si="57"/>
        <v>0</v>
      </c>
      <c r="L137" s="157">
        <f t="shared" si="57"/>
        <v>0</v>
      </c>
      <c r="M137" s="157">
        <f t="shared" si="57"/>
        <v>0</v>
      </c>
      <c r="N137" s="157">
        <f t="shared" si="57"/>
        <v>0</v>
      </c>
      <c r="O137" s="157">
        <f t="shared" si="57"/>
        <v>0</v>
      </c>
      <c r="P137" s="157">
        <f t="shared" si="57"/>
        <v>0</v>
      </c>
      <c r="Q137" s="157">
        <f t="shared" si="58"/>
        <v>0</v>
      </c>
      <c r="R137" s="157">
        <f t="shared" si="58"/>
        <v>0</v>
      </c>
      <c r="S137" s="157">
        <f t="shared" si="58"/>
        <v>0</v>
      </c>
      <c r="T137" s="157">
        <f t="shared" si="58"/>
        <v>0</v>
      </c>
      <c r="U137" s="157">
        <f t="shared" si="58"/>
        <v>0</v>
      </c>
      <c r="V137" s="157">
        <f t="shared" si="58"/>
        <v>0</v>
      </c>
      <c r="W137" s="157">
        <f t="shared" si="58"/>
        <v>0</v>
      </c>
      <c r="X137" s="157">
        <f t="shared" si="58"/>
        <v>0</v>
      </c>
      <c r="Y137" s="157">
        <f t="shared" si="58"/>
        <v>0</v>
      </c>
      <c r="Z137" s="157">
        <f t="shared" si="58"/>
        <v>0</v>
      </c>
      <c r="AA137" s="157">
        <f t="shared" si="59"/>
        <v>0</v>
      </c>
      <c r="AB137" s="157">
        <f t="shared" si="59"/>
        <v>0</v>
      </c>
      <c r="AC137" s="157">
        <f t="shared" si="59"/>
        <v>0</v>
      </c>
      <c r="AD137" s="157">
        <f t="shared" si="59"/>
        <v>0</v>
      </c>
      <c r="AE137" s="157">
        <f t="shared" si="59"/>
        <v>0</v>
      </c>
      <c r="AF137" s="157">
        <f t="shared" si="59"/>
        <v>0</v>
      </c>
      <c r="AG137" s="157">
        <f t="shared" si="59"/>
        <v>0</v>
      </c>
      <c r="AH137" s="157">
        <f t="shared" si="59"/>
        <v>0</v>
      </c>
      <c r="AI137" s="157">
        <f t="shared" si="59"/>
        <v>0</v>
      </c>
      <c r="AJ137" s="157">
        <f t="shared" si="59"/>
        <v>0</v>
      </c>
    </row>
    <row r="138" spans="1:36" ht="16.5" x14ac:dyDescent="0.25">
      <c r="A138" s="157">
        <f t="shared" si="55"/>
        <v>12.049999999999999</v>
      </c>
      <c r="B138" s="153">
        <f t="shared" si="49"/>
        <v>90</v>
      </c>
      <c r="C138" s="158" t="s">
        <v>431</v>
      </c>
      <c r="D138" s="156" t="s">
        <v>364</v>
      </c>
      <c r="E138" s="157">
        <f t="shared" si="56"/>
        <v>6</v>
      </c>
      <c r="F138" s="249"/>
      <c r="G138" s="157">
        <f t="shared" si="57"/>
        <v>1</v>
      </c>
      <c r="H138" s="157">
        <f t="shared" si="57"/>
        <v>1</v>
      </c>
      <c r="I138" s="157">
        <f t="shared" si="57"/>
        <v>4</v>
      </c>
      <c r="J138" s="157">
        <f t="shared" si="57"/>
        <v>0</v>
      </c>
      <c r="K138" s="157">
        <f t="shared" si="57"/>
        <v>0</v>
      </c>
      <c r="L138" s="157">
        <f t="shared" si="57"/>
        <v>0</v>
      </c>
      <c r="M138" s="157">
        <f t="shared" si="57"/>
        <v>0</v>
      </c>
      <c r="N138" s="157">
        <f t="shared" si="57"/>
        <v>0</v>
      </c>
      <c r="O138" s="157">
        <f t="shared" si="57"/>
        <v>0</v>
      </c>
      <c r="P138" s="157">
        <f t="shared" si="57"/>
        <v>0</v>
      </c>
      <c r="Q138" s="157">
        <f t="shared" si="58"/>
        <v>0</v>
      </c>
      <c r="R138" s="157">
        <f t="shared" si="58"/>
        <v>0</v>
      </c>
      <c r="S138" s="157">
        <f t="shared" si="58"/>
        <v>0</v>
      </c>
      <c r="T138" s="157">
        <f t="shared" si="58"/>
        <v>0</v>
      </c>
      <c r="U138" s="157">
        <f t="shared" si="58"/>
        <v>0</v>
      </c>
      <c r="V138" s="157">
        <f t="shared" si="58"/>
        <v>0</v>
      </c>
      <c r="W138" s="157">
        <f t="shared" si="58"/>
        <v>0</v>
      </c>
      <c r="X138" s="157">
        <f t="shared" si="58"/>
        <v>0</v>
      </c>
      <c r="Y138" s="157">
        <f t="shared" si="58"/>
        <v>0</v>
      </c>
      <c r="Z138" s="157">
        <f t="shared" si="58"/>
        <v>0</v>
      </c>
      <c r="AA138" s="157">
        <f t="shared" si="59"/>
        <v>0</v>
      </c>
      <c r="AB138" s="157">
        <f t="shared" si="59"/>
        <v>0</v>
      </c>
      <c r="AC138" s="157">
        <f t="shared" si="59"/>
        <v>0</v>
      </c>
      <c r="AD138" s="157">
        <f t="shared" si="59"/>
        <v>0</v>
      </c>
      <c r="AE138" s="157">
        <f t="shared" si="59"/>
        <v>0</v>
      </c>
      <c r="AF138" s="157">
        <f t="shared" si="59"/>
        <v>0</v>
      </c>
      <c r="AG138" s="157">
        <f t="shared" si="59"/>
        <v>0</v>
      </c>
      <c r="AH138" s="157">
        <f t="shared" si="59"/>
        <v>0</v>
      </c>
      <c r="AI138" s="157">
        <f t="shared" si="59"/>
        <v>0</v>
      </c>
      <c r="AJ138" s="157">
        <f t="shared" si="59"/>
        <v>0</v>
      </c>
    </row>
    <row r="139" spans="1:36" ht="16.5" x14ac:dyDescent="0.25">
      <c r="A139" s="157">
        <f t="shared" si="55"/>
        <v>12.059999999999999</v>
      </c>
      <c r="B139" s="153">
        <f t="shared" si="49"/>
        <v>91</v>
      </c>
      <c r="C139" s="158" t="s">
        <v>432</v>
      </c>
      <c r="D139" s="156" t="s">
        <v>364</v>
      </c>
      <c r="E139" s="157">
        <f t="shared" si="56"/>
        <v>8</v>
      </c>
      <c r="F139" s="249"/>
      <c r="G139" s="157">
        <f t="shared" si="57"/>
        <v>3</v>
      </c>
      <c r="H139" s="157">
        <f t="shared" si="57"/>
        <v>0</v>
      </c>
      <c r="I139" s="157">
        <f t="shared" si="57"/>
        <v>5</v>
      </c>
      <c r="J139" s="157">
        <f t="shared" si="57"/>
        <v>0</v>
      </c>
      <c r="K139" s="157">
        <f t="shared" si="57"/>
        <v>0</v>
      </c>
      <c r="L139" s="157">
        <f t="shared" si="57"/>
        <v>0</v>
      </c>
      <c r="M139" s="157">
        <f t="shared" si="57"/>
        <v>0</v>
      </c>
      <c r="N139" s="157">
        <f t="shared" si="57"/>
        <v>0</v>
      </c>
      <c r="O139" s="157">
        <f t="shared" si="57"/>
        <v>0</v>
      </c>
      <c r="P139" s="157">
        <f t="shared" si="57"/>
        <v>0</v>
      </c>
      <c r="Q139" s="157">
        <f t="shared" si="58"/>
        <v>0</v>
      </c>
      <c r="R139" s="157">
        <f t="shared" si="58"/>
        <v>0</v>
      </c>
      <c r="S139" s="157">
        <f t="shared" si="58"/>
        <v>0</v>
      </c>
      <c r="T139" s="157">
        <f t="shared" si="58"/>
        <v>0</v>
      </c>
      <c r="U139" s="157">
        <f t="shared" si="58"/>
        <v>0</v>
      </c>
      <c r="V139" s="157">
        <f t="shared" si="58"/>
        <v>0</v>
      </c>
      <c r="W139" s="157">
        <f t="shared" si="58"/>
        <v>0</v>
      </c>
      <c r="X139" s="157">
        <f t="shared" si="58"/>
        <v>0</v>
      </c>
      <c r="Y139" s="157">
        <f t="shared" si="58"/>
        <v>0</v>
      </c>
      <c r="Z139" s="157">
        <f t="shared" si="58"/>
        <v>0</v>
      </c>
      <c r="AA139" s="157">
        <f t="shared" si="59"/>
        <v>0</v>
      </c>
      <c r="AB139" s="157">
        <f t="shared" si="59"/>
        <v>0</v>
      </c>
      <c r="AC139" s="157">
        <f t="shared" si="59"/>
        <v>0</v>
      </c>
      <c r="AD139" s="157">
        <f t="shared" si="59"/>
        <v>0</v>
      </c>
      <c r="AE139" s="157">
        <f t="shared" si="59"/>
        <v>0</v>
      </c>
      <c r="AF139" s="157">
        <f t="shared" si="59"/>
        <v>0</v>
      </c>
      <c r="AG139" s="157">
        <f t="shared" si="59"/>
        <v>0</v>
      </c>
      <c r="AH139" s="157">
        <f t="shared" si="59"/>
        <v>0</v>
      </c>
      <c r="AI139" s="157">
        <f t="shared" si="59"/>
        <v>0</v>
      </c>
      <c r="AJ139" s="157">
        <f t="shared" si="59"/>
        <v>0</v>
      </c>
    </row>
    <row r="140" spans="1:36" ht="16.5" x14ac:dyDescent="0.25">
      <c r="A140" s="157">
        <f t="shared" si="55"/>
        <v>12.069999999999999</v>
      </c>
      <c r="B140" s="153">
        <f t="shared" si="49"/>
        <v>92</v>
      </c>
      <c r="C140" s="155" t="s">
        <v>433</v>
      </c>
      <c r="D140" s="156" t="s">
        <v>364</v>
      </c>
      <c r="E140" s="157">
        <f t="shared" si="56"/>
        <v>3</v>
      </c>
      <c r="F140" s="249"/>
      <c r="G140" s="157">
        <f t="shared" si="57"/>
        <v>0</v>
      </c>
      <c r="H140" s="157">
        <f t="shared" si="57"/>
        <v>1</v>
      </c>
      <c r="I140" s="157">
        <f t="shared" si="57"/>
        <v>2</v>
      </c>
      <c r="J140" s="157">
        <f t="shared" si="57"/>
        <v>0</v>
      </c>
      <c r="K140" s="157">
        <f t="shared" si="57"/>
        <v>0</v>
      </c>
      <c r="L140" s="157">
        <f t="shared" si="57"/>
        <v>0</v>
      </c>
      <c r="M140" s="157">
        <f t="shared" si="57"/>
        <v>0</v>
      </c>
      <c r="N140" s="157">
        <f t="shared" si="57"/>
        <v>0</v>
      </c>
      <c r="O140" s="157">
        <f t="shared" si="57"/>
        <v>0</v>
      </c>
      <c r="P140" s="157">
        <f t="shared" si="57"/>
        <v>0</v>
      </c>
      <c r="Q140" s="157">
        <f t="shared" si="58"/>
        <v>0</v>
      </c>
      <c r="R140" s="157">
        <f t="shared" si="58"/>
        <v>0</v>
      </c>
      <c r="S140" s="157">
        <f t="shared" si="58"/>
        <v>0</v>
      </c>
      <c r="T140" s="157">
        <f t="shared" si="58"/>
        <v>0</v>
      </c>
      <c r="U140" s="157">
        <f t="shared" si="58"/>
        <v>0</v>
      </c>
      <c r="V140" s="157">
        <f t="shared" si="58"/>
        <v>0</v>
      </c>
      <c r="W140" s="157">
        <f t="shared" si="58"/>
        <v>0</v>
      </c>
      <c r="X140" s="157">
        <f t="shared" si="58"/>
        <v>0</v>
      </c>
      <c r="Y140" s="157">
        <f t="shared" si="58"/>
        <v>0</v>
      </c>
      <c r="Z140" s="157">
        <f t="shared" si="58"/>
        <v>0</v>
      </c>
      <c r="AA140" s="157">
        <f t="shared" si="59"/>
        <v>0</v>
      </c>
      <c r="AB140" s="157">
        <f t="shared" si="59"/>
        <v>0</v>
      </c>
      <c r="AC140" s="157">
        <f t="shared" si="59"/>
        <v>0</v>
      </c>
      <c r="AD140" s="157">
        <f t="shared" si="59"/>
        <v>0</v>
      </c>
      <c r="AE140" s="157">
        <f t="shared" si="59"/>
        <v>0</v>
      </c>
      <c r="AF140" s="157">
        <f t="shared" si="59"/>
        <v>0</v>
      </c>
      <c r="AG140" s="157">
        <f t="shared" si="59"/>
        <v>0</v>
      </c>
      <c r="AH140" s="157">
        <f t="shared" si="59"/>
        <v>0</v>
      </c>
      <c r="AI140" s="157">
        <f t="shared" si="59"/>
        <v>0</v>
      </c>
      <c r="AJ140" s="157">
        <f t="shared" si="59"/>
        <v>0</v>
      </c>
    </row>
    <row r="141" spans="1:36" ht="16.5" x14ac:dyDescent="0.25">
      <c r="A141" s="157">
        <f t="shared" si="55"/>
        <v>12.079999999999998</v>
      </c>
      <c r="B141" s="153">
        <f t="shared" si="49"/>
        <v>93</v>
      </c>
      <c r="C141" s="155" t="s">
        <v>434</v>
      </c>
      <c r="D141" s="156" t="s">
        <v>364</v>
      </c>
      <c r="E141" s="157">
        <f t="shared" si="56"/>
        <v>0</v>
      </c>
      <c r="F141" s="249"/>
      <c r="G141" s="157">
        <f t="shared" si="57"/>
        <v>0</v>
      </c>
      <c r="H141" s="157">
        <f t="shared" si="57"/>
        <v>0</v>
      </c>
      <c r="I141" s="157">
        <f t="shared" si="57"/>
        <v>0</v>
      </c>
      <c r="J141" s="157">
        <f t="shared" si="57"/>
        <v>0</v>
      </c>
      <c r="K141" s="157">
        <f t="shared" si="57"/>
        <v>0</v>
      </c>
      <c r="L141" s="157">
        <f t="shared" si="57"/>
        <v>0</v>
      </c>
      <c r="M141" s="157">
        <f t="shared" si="57"/>
        <v>0</v>
      </c>
      <c r="N141" s="157">
        <f t="shared" si="57"/>
        <v>0</v>
      </c>
      <c r="O141" s="157">
        <f t="shared" si="57"/>
        <v>0</v>
      </c>
      <c r="P141" s="157">
        <f t="shared" si="57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157">
        <f t="shared" si="58"/>
        <v>0</v>
      </c>
      <c r="W141" s="157">
        <f t="shared" si="58"/>
        <v>0</v>
      </c>
      <c r="X141" s="157">
        <f t="shared" si="58"/>
        <v>0</v>
      </c>
      <c r="Y141" s="157">
        <f t="shared" si="58"/>
        <v>0</v>
      </c>
      <c r="Z141" s="157">
        <f t="shared" si="58"/>
        <v>0</v>
      </c>
      <c r="AA141" s="157">
        <f t="shared" si="59"/>
        <v>0</v>
      </c>
      <c r="AB141" s="157">
        <f t="shared" si="59"/>
        <v>0</v>
      </c>
      <c r="AC141" s="157">
        <f t="shared" si="59"/>
        <v>0</v>
      </c>
      <c r="AD141" s="157">
        <f t="shared" si="59"/>
        <v>0</v>
      </c>
      <c r="AE141" s="157">
        <f t="shared" si="59"/>
        <v>0</v>
      </c>
      <c r="AF141" s="157">
        <f t="shared" si="59"/>
        <v>0</v>
      </c>
      <c r="AG141" s="157">
        <f t="shared" si="59"/>
        <v>0</v>
      </c>
      <c r="AH141" s="157">
        <f t="shared" si="59"/>
        <v>0</v>
      </c>
      <c r="AI141" s="157">
        <f t="shared" si="59"/>
        <v>0</v>
      </c>
      <c r="AJ141" s="157">
        <f t="shared" si="59"/>
        <v>0</v>
      </c>
    </row>
    <row r="142" spans="1:36" ht="16.5" x14ac:dyDescent="0.25">
      <c r="A142" s="157">
        <f t="shared" si="55"/>
        <v>12.089999999999998</v>
      </c>
      <c r="B142" s="153">
        <f t="shared" si="49"/>
        <v>94</v>
      </c>
      <c r="C142" s="155" t="s">
        <v>435</v>
      </c>
      <c r="D142" s="165" t="s">
        <v>364</v>
      </c>
      <c r="E142" s="157">
        <f>+ROUNDUP(SUM(G142:AJ142),0)</f>
        <v>1</v>
      </c>
      <c r="F142" s="250"/>
      <c r="G142" s="157">
        <f t="shared" si="57"/>
        <v>0</v>
      </c>
      <c r="H142" s="157">
        <f t="shared" si="57"/>
        <v>6.6666666666666666E-2</v>
      </c>
      <c r="I142" s="157">
        <f t="shared" si="57"/>
        <v>0.1</v>
      </c>
      <c r="J142" s="157">
        <f t="shared" si="57"/>
        <v>0</v>
      </c>
      <c r="K142" s="157">
        <f t="shared" si="57"/>
        <v>0</v>
      </c>
      <c r="L142" s="157">
        <f t="shared" si="57"/>
        <v>0</v>
      </c>
      <c r="M142" s="157">
        <f t="shared" si="57"/>
        <v>0</v>
      </c>
      <c r="N142" s="157">
        <f t="shared" si="57"/>
        <v>0</v>
      </c>
      <c r="O142" s="157">
        <f t="shared" si="57"/>
        <v>0</v>
      </c>
      <c r="P142" s="157">
        <f t="shared" si="57"/>
        <v>0</v>
      </c>
      <c r="Q142" s="157">
        <f t="shared" si="58"/>
        <v>0</v>
      </c>
      <c r="R142" s="157">
        <f t="shared" si="58"/>
        <v>0</v>
      </c>
      <c r="S142" s="157">
        <f t="shared" si="58"/>
        <v>0</v>
      </c>
      <c r="T142" s="157">
        <f t="shared" si="58"/>
        <v>0</v>
      </c>
      <c r="U142" s="157">
        <f t="shared" si="58"/>
        <v>0</v>
      </c>
      <c r="V142" s="157">
        <f t="shared" si="58"/>
        <v>0</v>
      </c>
      <c r="W142" s="157">
        <f t="shared" si="58"/>
        <v>0</v>
      </c>
      <c r="X142" s="157">
        <f t="shared" si="58"/>
        <v>0</v>
      </c>
      <c r="Y142" s="157">
        <f t="shared" si="58"/>
        <v>0</v>
      </c>
      <c r="Z142" s="157">
        <f t="shared" si="58"/>
        <v>0</v>
      </c>
      <c r="AA142" s="157">
        <f t="shared" si="59"/>
        <v>0</v>
      </c>
      <c r="AB142" s="157">
        <f t="shared" si="59"/>
        <v>0</v>
      </c>
      <c r="AC142" s="157">
        <f t="shared" si="59"/>
        <v>0</v>
      </c>
      <c r="AD142" s="157">
        <f t="shared" si="59"/>
        <v>0</v>
      </c>
      <c r="AE142" s="157">
        <f t="shared" si="59"/>
        <v>0</v>
      </c>
      <c r="AF142" s="157">
        <f t="shared" si="59"/>
        <v>0</v>
      </c>
      <c r="AG142" s="157">
        <f t="shared" si="59"/>
        <v>0</v>
      </c>
      <c r="AH142" s="157">
        <f t="shared" si="59"/>
        <v>0</v>
      </c>
      <c r="AI142" s="157">
        <f t="shared" si="59"/>
        <v>0</v>
      </c>
      <c r="AJ142" s="157">
        <f t="shared" si="59"/>
        <v>0</v>
      </c>
    </row>
    <row r="143" spans="1:36" s="188" customFormat="1" ht="16.5" x14ac:dyDescent="0.25">
      <c r="A143" s="160">
        <f t="shared" si="55"/>
        <v>12.099999999999998</v>
      </c>
      <c r="B143" s="161">
        <f t="shared" si="49"/>
        <v>95</v>
      </c>
      <c r="C143" s="163" t="s">
        <v>644</v>
      </c>
      <c r="D143" s="195" t="s">
        <v>364</v>
      </c>
      <c r="E143" s="157">
        <f>+ROUNDUP(SUM(G143:AJ143),0)</f>
        <v>9</v>
      </c>
      <c r="F143" s="247"/>
      <c r="G143" s="157">
        <f t="shared" si="57"/>
        <v>0</v>
      </c>
      <c r="H143" s="157">
        <f t="shared" si="57"/>
        <v>0</v>
      </c>
      <c r="I143" s="157">
        <f t="shared" si="57"/>
        <v>9</v>
      </c>
      <c r="J143" s="157">
        <f t="shared" si="57"/>
        <v>0</v>
      </c>
      <c r="K143" s="157">
        <f t="shared" si="57"/>
        <v>0</v>
      </c>
      <c r="L143" s="157">
        <f t="shared" si="57"/>
        <v>0</v>
      </c>
      <c r="M143" s="157">
        <f t="shared" si="57"/>
        <v>0</v>
      </c>
      <c r="N143" s="157">
        <f t="shared" si="57"/>
        <v>0</v>
      </c>
      <c r="O143" s="157">
        <f t="shared" si="57"/>
        <v>0</v>
      </c>
      <c r="P143" s="157">
        <f t="shared" si="57"/>
        <v>0</v>
      </c>
      <c r="Q143" s="157">
        <f t="shared" si="58"/>
        <v>0</v>
      </c>
      <c r="R143" s="157">
        <f t="shared" si="58"/>
        <v>0</v>
      </c>
      <c r="S143" s="157">
        <f t="shared" si="58"/>
        <v>0</v>
      </c>
      <c r="T143" s="157">
        <f t="shared" si="58"/>
        <v>0</v>
      </c>
      <c r="U143" s="157">
        <f t="shared" si="58"/>
        <v>0</v>
      </c>
      <c r="V143" s="157">
        <f t="shared" si="58"/>
        <v>0</v>
      </c>
      <c r="W143" s="157">
        <f t="shared" si="58"/>
        <v>0</v>
      </c>
      <c r="X143" s="157">
        <f t="shared" si="58"/>
        <v>0</v>
      </c>
      <c r="Y143" s="157">
        <f t="shared" si="58"/>
        <v>0</v>
      </c>
      <c r="Z143" s="157">
        <f t="shared" si="58"/>
        <v>0</v>
      </c>
      <c r="AA143" s="157">
        <f t="shared" si="59"/>
        <v>0</v>
      </c>
      <c r="AB143" s="157">
        <f t="shared" si="59"/>
        <v>0</v>
      </c>
      <c r="AC143" s="157">
        <f t="shared" si="59"/>
        <v>0</v>
      </c>
      <c r="AD143" s="157">
        <f t="shared" si="59"/>
        <v>0</v>
      </c>
      <c r="AE143" s="157">
        <f t="shared" si="59"/>
        <v>0</v>
      </c>
      <c r="AF143" s="157">
        <f t="shared" si="59"/>
        <v>0</v>
      </c>
      <c r="AG143" s="157">
        <f t="shared" si="59"/>
        <v>0</v>
      </c>
      <c r="AH143" s="157">
        <f t="shared" si="59"/>
        <v>0</v>
      </c>
      <c r="AI143" s="157">
        <f t="shared" si="59"/>
        <v>0</v>
      </c>
      <c r="AJ143" s="157">
        <f t="shared" si="59"/>
        <v>0</v>
      </c>
    </row>
    <row r="144" spans="1:36" ht="16.5" x14ac:dyDescent="0.25">
      <c r="A144" s="159"/>
      <c r="B144" s="153">
        <f t="shared" si="49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49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49"/>
        <v>98</v>
      </c>
      <c r="C146" s="158" t="s">
        <v>437</v>
      </c>
      <c r="D146" s="156" t="s">
        <v>364</v>
      </c>
      <c r="E146" s="157">
        <f t="shared" ref="E146:E149" si="60">+SUM(G146:AJ146)</f>
        <v>2</v>
      </c>
      <c r="F146" s="249"/>
      <c r="G146" s="157">
        <f t="shared" ref="G146:P148" si="61">+HLOOKUP(G$3,ARMADO_RP,$B146,0)+HLOOKUP(G$4,ARMADO_RP,$B146,0)</f>
        <v>0</v>
      </c>
      <c r="H146" s="157">
        <f t="shared" si="61"/>
        <v>0</v>
      </c>
      <c r="I146" s="157">
        <f t="shared" si="61"/>
        <v>2</v>
      </c>
      <c r="J146" s="157">
        <f t="shared" si="61"/>
        <v>0</v>
      </c>
      <c r="K146" s="157">
        <f t="shared" si="61"/>
        <v>0</v>
      </c>
      <c r="L146" s="157">
        <f t="shared" si="61"/>
        <v>0</v>
      </c>
      <c r="M146" s="157">
        <f t="shared" si="61"/>
        <v>0</v>
      </c>
      <c r="N146" s="157">
        <f t="shared" si="61"/>
        <v>0</v>
      </c>
      <c r="O146" s="157">
        <f t="shared" si="61"/>
        <v>0</v>
      </c>
      <c r="P146" s="157">
        <f t="shared" si="61"/>
        <v>0</v>
      </c>
      <c r="Q146" s="157">
        <f t="shared" ref="Q146:Z148" si="62">+HLOOKUP(Q$3,ARMADO_RP,$B146,0)+HLOOKUP(Q$4,ARMADO_RP,$B146,0)</f>
        <v>0</v>
      </c>
      <c r="R146" s="157">
        <f t="shared" si="62"/>
        <v>0</v>
      </c>
      <c r="S146" s="157">
        <f t="shared" si="62"/>
        <v>0</v>
      </c>
      <c r="T146" s="157">
        <f t="shared" si="62"/>
        <v>0</v>
      </c>
      <c r="U146" s="157">
        <f t="shared" si="62"/>
        <v>0</v>
      </c>
      <c r="V146" s="157">
        <f t="shared" si="62"/>
        <v>0</v>
      </c>
      <c r="W146" s="157">
        <f t="shared" si="62"/>
        <v>0</v>
      </c>
      <c r="X146" s="157">
        <f t="shared" si="62"/>
        <v>0</v>
      </c>
      <c r="Y146" s="157">
        <f t="shared" si="62"/>
        <v>0</v>
      </c>
      <c r="Z146" s="157">
        <f t="shared" si="62"/>
        <v>0</v>
      </c>
      <c r="AA146" s="157">
        <f t="shared" ref="AA146:AJ148" si="63">+HLOOKUP(AA$3,ARMADO_RP,$B146,0)+HLOOKUP(AA$4,ARMADO_RP,$B146,0)</f>
        <v>0</v>
      </c>
      <c r="AB146" s="157">
        <f t="shared" si="63"/>
        <v>0</v>
      </c>
      <c r="AC146" s="157">
        <f t="shared" si="63"/>
        <v>0</v>
      </c>
      <c r="AD146" s="157">
        <f t="shared" si="63"/>
        <v>0</v>
      </c>
      <c r="AE146" s="157">
        <f t="shared" si="63"/>
        <v>0</v>
      </c>
      <c r="AF146" s="157">
        <f t="shared" si="63"/>
        <v>0</v>
      </c>
      <c r="AG146" s="157">
        <f t="shared" si="63"/>
        <v>0</v>
      </c>
      <c r="AH146" s="157">
        <f t="shared" si="63"/>
        <v>0</v>
      </c>
      <c r="AI146" s="157">
        <f t="shared" si="63"/>
        <v>0</v>
      </c>
      <c r="AJ146" s="157">
        <f t="shared" si="63"/>
        <v>0</v>
      </c>
    </row>
    <row r="147" spans="1:36" ht="16.5" x14ac:dyDescent="0.25">
      <c r="A147" s="157">
        <f t="shared" ref="A147:A148" si="64">+A146+0.01</f>
        <v>13.02</v>
      </c>
      <c r="B147" s="153">
        <f t="shared" si="49"/>
        <v>99</v>
      </c>
      <c r="C147" s="158" t="s">
        <v>438</v>
      </c>
      <c r="D147" s="156" t="s">
        <v>364</v>
      </c>
      <c r="E147" s="157">
        <f t="shared" si="60"/>
        <v>2</v>
      </c>
      <c r="F147" s="249"/>
      <c r="G147" s="157">
        <f t="shared" si="61"/>
        <v>0</v>
      </c>
      <c r="H147" s="157">
        <f t="shared" si="61"/>
        <v>0</v>
      </c>
      <c r="I147" s="157">
        <f t="shared" si="61"/>
        <v>2</v>
      </c>
      <c r="J147" s="157">
        <f t="shared" si="61"/>
        <v>0</v>
      </c>
      <c r="K147" s="157">
        <f t="shared" si="61"/>
        <v>0</v>
      </c>
      <c r="L147" s="157">
        <f t="shared" si="61"/>
        <v>0</v>
      </c>
      <c r="M147" s="157">
        <f t="shared" si="61"/>
        <v>0</v>
      </c>
      <c r="N147" s="157">
        <f t="shared" si="61"/>
        <v>0</v>
      </c>
      <c r="O147" s="157">
        <f t="shared" si="61"/>
        <v>0</v>
      </c>
      <c r="P147" s="157">
        <f t="shared" si="61"/>
        <v>0</v>
      </c>
      <c r="Q147" s="157">
        <f t="shared" si="62"/>
        <v>0</v>
      </c>
      <c r="R147" s="157">
        <f t="shared" si="62"/>
        <v>0</v>
      </c>
      <c r="S147" s="157">
        <f t="shared" si="62"/>
        <v>0</v>
      </c>
      <c r="T147" s="157">
        <f t="shared" si="62"/>
        <v>0</v>
      </c>
      <c r="U147" s="157">
        <f t="shared" si="62"/>
        <v>0</v>
      </c>
      <c r="V147" s="157">
        <f t="shared" si="62"/>
        <v>0</v>
      </c>
      <c r="W147" s="157">
        <f t="shared" si="62"/>
        <v>0</v>
      </c>
      <c r="X147" s="157">
        <f t="shared" si="62"/>
        <v>0</v>
      </c>
      <c r="Y147" s="157">
        <f t="shared" si="62"/>
        <v>0</v>
      </c>
      <c r="Z147" s="157">
        <f t="shared" si="62"/>
        <v>0</v>
      </c>
      <c r="AA147" s="157">
        <f t="shared" si="63"/>
        <v>0</v>
      </c>
      <c r="AB147" s="157">
        <f t="shared" si="63"/>
        <v>0</v>
      </c>
      <c r="AC147" s="157">
        <f t="shared" si="63"/>
        <v>0</v>
      </c>
      <c r="AD147" s="157">
        <f t="shared" si="63"/>
        <v>0</v>
      </c>
      <c r="AE147" s="157">
        <f t="shared" si="63"/>
        <v>0</v>
      </c>
      <c r="AF147" s="157">
        <f t="shared" si="63"/>
        <v>0</v>
      </c>
      <c r="AG147" s="157">
        <f t="shared" si="63"/>
        <v>0</v>
      </c>
      <c r="AH147" s="157">
        <f t="shared" si="63"/>
        <v>0</v>
      </c>
      <c r="AI147" s="157">
        <f t="shared" si="63"/>
        <v>0</v>
      </c>
      <c r="AJ147" s="157">
        <f t="shared" si="63"/>
        <v>0</v>
      </c>
    </row>
    <row r="148" spans="1:36" ht="16.5" x14ac:dyDescent="0.25">
      <c r="A148" s="157">
        <f t="shared" si="64"/>
        <v>13.03</v>
      </c>
      <c r="B148" s="153">
        <f t="shared" si="49"/>
        <v>100</v>
      </c>
      <c r="C148" s="158" t="s">
        <v>439</v>
      </c>
      <c r="D148" s="156" t="s">
        <v>364</v>
      </c>
      <c r="E148" s="157">
        <f t="shared" si="60"/>
        <v>2</v>
      </c>
      <c r="F148" s="249"/>
      <c r="G148" s="157">
        <f t="shared" si="61"/>
        <v>0</v>
      </c>
      <c r="H148" s="157">
        <f t="shared" si="61"/>
        <v>0</v>
      </c>
      <c r="I148" s="157">
        <f t="shared" si="61"/>
        <v>2</v>
      </c>
      <c r="J148" s="157">
        <f t="shared" si="61"/>
        <v>0</v>
      </c>
      <c r="K148" s="157">
        <f t="shared" si="61"/>
        <v>0</v>
      </c>
      <c r="L148" s="157">
        <f t="shared" si="61"/>
        <v>0</v>
      </c>
      <c r="M148" s="157">
        <f t="shared" si="61"/>
        <v>0</v>
      </c>
      <c r="N148" s="157">
        <f t="shared" si="61"/>
        <v>0</v>
      </c>
      <c r="O148" s="157">
        <f t="shared" si="61"/>
        <v>0</v>
      </c>
      <c r="P148" s="157">
        <f t="shared" si="61"/>
        <v>0</v>
      </c>
      <c r="Q148" s="157">
        <f t="shared" si="62"/>
        <v>0</v>
      </c>
      <c r="R148" s="157">
        <f t="shared" si="62"/>
        <v>0</v>
      </c>
      <c r="S148" s="157">
        <f t="shared" si="62"/>
        <v>0</v>
      </c>
      <c r="T148" s="157">
        <f t="shared" si="62"/>
        <v>0</v>
      </c>
      <c r="U148" s="157">
        <f t="shared" si="62"/>
        <v>0</v>
      </c>
      <c r="V148" s="157">
        <f t="shared" si="62"/>
        <v>0</v>
      </c>
      <c r="W148" s="157">
        <f t="shared" si="62"/>
        <v>0</v>
      </c>
      <c r="X148" s="157">
        <f t="shared" si="62"/>
        <v>0</v>
      </c>
      <c r="Y148" s="157">
        <f t="shared" si="62"/>
        <v>0</v>
      </c>
      <c r="Z148" s="157">
        <f t="shared" si="62"/>
        <v>0</v>
      </c>
      <c r="AA148" s="157">
        <f t="shared" si="63"/>
        <v>0</v>
      </c>
      <c r="AB148" s="157">
        <f t="shared" si="63"/>
        <v>0</v>
      </c>
      <c r="AC148" s="157">
        <f t="shared" si="63"/>
        <v>0</v>
      </c>
      <c r="AD148" s="157">
        <f t="shared" si="63"/>
        <v>0</v>
      </c>
      <c r="AE148" s="157">
        <f t="shared" si="63"/>
        <v>0</v>
      </c>
      <c r="AF148" s="157">
        <f t="shared" si="63"/>
        <v>0</v>
      </c>
      <c r="AG148" s="157">
        <f t="shared" si="63"/>
        <v>0</v>
      </c>
      <c r="AH148" s="157">
        <f t="shared" si="63"/>
        <v>0</v>
      </c>
      <c r="AI148" s="157">
        <f t="shared" si="63"/>
        <v>0</v>
      </c>
      <c r="AJ148" s="157">
        <f t="shared" si="63"/>
        <v>0</v>
      </c>
    </row>
    <row r="149" spans="1:36" s="188" customFormat="1" ht="16.5" x14ac:dyDescent="0.25">
      <c r="A149" s="160">
        <v>13.04</v>
      </c>
      <c r="B149" s="161">
        <f t="shared" si="49"/>
        <v>101</v>
      </c>
      <c r="C149" s="163" t="s">
        <v>648</v>
      </c>
      <c r="D149" s="195" t="s">
        <v>364</v>
      </c>
      <c r="E149" s="157">
        <f t="shared" si="60"/>
        <v>0</v>
      </c>
      <c r="F149" s="24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</row>
    <row r="150" spans="1:36" ht="16.5" x14ac:dyDescent="0.25">
      <c r="A150" s="159"/>
      <c r="B150" s="153">
        <f t="shared" si="49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49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49"/>
        <v>104</v>
      </c>
      <c r="C152" s="155" t="s">
        <v>441</v>
      </c>
      <c r="D152" s="156" t="s">
        <v>364</v>
      </c>
      <c r="E152" s="157">
        <f t="shared" ref="E152:E156" si="65">+SUM(G152:AJ152)</f>
        <v>0</v>
      </c>
      <c r="F152" s="314" t="s">
        <v>77</v>
      </c>
      <c r="G152" s="157">
        <f t="shared" ref="G152:V156" si="66">+IF($F152=G$7,HLOOKUP(G$7,ARMADO_RP,$B152,0),0)</f>
        <v>0</v>
      </c>
      <c r="H152" s="157">
        <f t="shared" si="66"/>
        <v>0</v>
      </c>
      <c r="I152" s="157">
        <f t="shared" si="66"/>
        <v>0</v>
      </c>
      <c r="J152" s="157">
        <f t="shared" si="66"/>
        <v>0</v>
      </c>
      <c r="K152" s="157">
        <f t="shared" si="66"/>
        <v>0</v>
      </c>
      <c r="L152" s="157">
        <f t="shared" si="66"/>
        <v>0</v>
      </c>
      <c r="M152" s="157">
        <f t="shared" si="66"/>
        <v>0</v>
      </c>
      <c r="N152" s="157">
        <f t="shared" si="66"/>
        <v>0</v>
      </c>
      <c r="O152" s="157">
        <f t="shared" si="66"/>
        <v>0</v>
      </c>
      <c r="P152" s="157">
        <f t="shared" si="66"/>
        <v>0</v>
      </c>
      <c r="Q152" s="157">
        <f t="shared" ref="Q152:AF156" si="67">+IF($F152=Q$7,HLOOKUP(Q$7,ARMADO_RP,$B152,0),0)</f>
        <v>0</v>
      </c>
      <c r="R152" s="157">
        <f t="shared" si="67"/>
        <v>0</v>
      </c>
      <c r="S152" s="157">
        <f t="shared" si="67"/>
        <v>0</v>
      </c>
      <c r="T152" s="157">
        <f t="shared" si="67"/>
        <v>0</v>
      </c>
      <c r="U152" s="157">
        <f t="shared" si="67"/>
        <v>0</v>
      </c>
      <c r="V152" s="157">
        <f t="shared" si="67"/>
        <v>0</v>
      </c>
      <c r="W152" s="157">
        <f t="shared" si="67"/>
        <v>0</v>
      </c>
      <c r="X152" s="157">
        <f t="shared" si="67"/>
        <v>0</v>
      </c>
      <c r="Y152" s="157">
        <f t="shared" si="67"/>
        <v>0</v>
      </c>
      <c r="Z152" s="157">
        <f t="shared" si="67"/>
        <v>0</v>
      </c>
      <c r="AA152" s="157">
        <f t="shared" ref="AA152:AJ156" si="68">+IF($F152=AA$7,HLOOKUP(AA$7,ARMADO_RP,$B152,0),0)</f>
        <v>0</v>
      </c>
      <c r="AB152" s="157">
        <f t="shared" si="68"/>
        <v>0</v>
      </c>
      <c r="AC152" s="157">
        <f t="shared" si="68"/>
        <v>0</v>
      </c>
      <c r="AD152" s="157">
        <f t="shared" si="68"/>
        <v>0</v>
      </c>
      <c r="AE152" s="157">
        <f t="shared" si="68"/>
        <v>0</v>
      </c>
      <c r="AF152" s="157">
        <f t="shared" si="68"/>
        <v>0</v>
      </c>
      <c r="AG152" s="157">
        <f t="shared" si="68"/>
        <v>0</v>
      </c>
      <c r="AH152" s="157">
        <f t="shared" si="68"/>
        <v>0</v>
      </c>
      <c r="AI152" s="157">
        <f t="shared" si="68"/>
        <v>0</v>
      </c>
      <c r="AJ152" s="157">
        <f t="shared" si="68"/>
        <v>0</v>
      </c>
    </row>
    <row r="153" spans="1:36" ht="16.5" x14ac:dyDescent="0.25">
      <c r="A153" s="157">
        <f t="shared" ref="A153:A156" si="69">+A152+0.01</f>
        <v>14.02</v>
      </c>
      <c r="B153" s="153">
        <f t="shared" si="49"/>
        <v>105</v>
      </c>
      <c r="C153" s="155" t="s">
        <v>442</v>
      </c>
      <c r="D153" s="156" t="s">
        <v>364</v>
      </c>
      <c r="E153" s="157">
        <f t="shared" si="65"/>
        <v>0</v>
      </c>
      <c r="F153" s="314" t="s">
        <v>303</v>
      </c>
      <c r="G153" s="157">
        <f t="shared" si="66"/>
        <v>0</v>
      </c>
      <c r="H153" s="157">
        <f t="shared" si="66"/>
        <v>0</v>
      </c>
      <c r="I153" s="157">
        <f t="shared" si="66"/>
        <v>0</v>
      </c>
      <c r="J153" s="157">
        <f t="shared" si="66"/>
        <v>0</v>
      </c>
      <c r="K153" s="157">
        <f t="shared" si="66"/>
        <v>0</v>
      </c>
      <c r="L153" s="157">
        <f t="shared" si="66"/>
        <v>0</v>
      </c>
      <c r="M153" s="157">
        <f t="shared" si="66"/>
        <v>0</v>
      </c>
      <c r="N153" s="157">
        <f t="shared" si="66"/>
        <v>0</v>
      </c>
      <c r="O153" s="157">
        <f t="shared" si="66"/>
        <v>0</v>
      </c>
      <c r="P153" s="157">
        <f t="shared" si="66"/>
        <v>0</v>
      </c>
      <c r="Q153" s="157">
        <f t="shared" si="67"/>
        <v>0</v>
      </c>
      <c r="R153" s="157">
        <f t="shared" si="67"/>
        <v>0</v>
      </c>
      <c r="S153" s="157">
        <f t="shared" si="67"/>
        <v>0</v>
      </c>
      <c r="T153" s="157">
        <f t="shared" si="67"/>
        <v>0</v>
      </c>
      <c r="U153" s="157">
        <f t="shared" si="67"/>
        <v>0</v>
      </c>
      <c r="V153" s="157">
        <f t="shared" si="67"/>
        <v>0</v>
      </c>
      <c r="W153" s="157">
        <f t="shared" si="67"/>
        <v>0</v>
      </c>
      <c r="X153" s="157">
        <f t="shared" si="67"/>
        <v>0</v>
      </c>
      <c r="Y153" s="157">
        <f t="shared" si="67"/>
        <v>0</v>
      </c>
      <c r="Z153" s="157">
        <f t="shared" si="67"/>
        <v>0</v>
      </c>
      <c r="AA153" s="157">
        <f t="shared" si="68"/>
        <v>0</v>
      </c>
      <c r="AB153" s="157">
        <f t="shared" si="68"/>
        <v>0</v>
      </c>
      <c r="AC153" s="157">
        <f t="shared" si="68"/>
        <v>0</v>
      </c>
      <c r="AD153" s="157">
        <f t="shared" si="68"/>
        <v>0</v>
      </c>
      <c r="AE153" s="157">
        <f t="shared" si="68"/>
        <v>0</v>
      </c>
      <c r="AF153" s="157">
        <f t="shared" si="68"/>
        <v>0</v>
      </c>
      <c r="AG153" s="157">
        <f t="shared" si="68"/>
        <v>0</v>
      </c>
      <c r="AH153" s="157">
        <f t="shared" si="68"/>
        <v>0</v>
      </c>
      <c r="AI153" s="157">
        <f t="shared" si="68"/>
        <v>0</v>
      </c>
      <c r="AJ153" s="157">
        <f t="shared" si="68"/>
        <v>0</v>
      </c>
    </row>
    <row r="154" spans="1:36" ht="16.5" x14ac:dyDescent="0.25">
      <c r="A154" s="157">
        <f t="shared" si="69"/>
        <v>14.03</v>
      </c>
      <c r="B154" s="153">
        <f t="shared" si="49"/>
        <v>106</v>
      </c>
      <c r="C154" s="155" t="s">
        <v>443</v>
      </c>
      <c r="D154" s="156" t="s">
        <v>364</v>
      </c>
      <c r="E154" s="157">
        <f t="shared" si="65"/>
        <v>0</v>
      </c>
      <c r="F154" s="314" t="s">
        <v>297</v>
      </c>
      <c r="G154" s="157">
        <f t="shared" si="66"/>
        <v>0</v>
      </c>
      <c r="H154" s="157">
        <f t="shared" si="66"/>
        <v>0</v>
      </c>
      <c r="I154" s="157">
        <f t="shared" si="66"/>
        <v>0</v>
      </c>
      <c r="J154" s="157">
        <f t="shared" si="66"/>
        <v>0</v>
      </c>
      <c r="K154" s="157">
        <f t="shared" si="66"/>
        <v>0</v>
      </c>
      <c r="L154" s="157">
        <f t="shared" si="66"/>
        <v>0</v>
      </c>
      <c r="M154" s="157">
        <f t="shared" si="66"/>
        <v>0</v>
      </c>
      <c r="N154" s="157">
        <f t="shared" si="66"/>
        <v>0</v>
      </c>
      <c r="O154" s="157">
        <f t="shared" si="66"/>
        <v>0</v>
      </c>
      <c r="P154" s="157">
        <f t="shared" si="66"/>
        <v>0</v>
      </c>
      <c r="Q154" s="157">
        <f t="shared" si="67"/>
        <v>0</v>
      </c>
      <c r="R154" s="157">
        <f t="shared" si="67"/>
        <v>0</v>
      </c>
      <c r="S154" s="157">
        <f t="shared" si="67"/>
        <v>0</v>
      </c>
      <c r="T154" s="157">
        <f t="shared" si="67"/>
        <v>0</v>
      </c>
      <c r="U154" s="157">
        <f t="shared" si="67"/>
        <v>0</v>
      </c>
      <c r="V154" s="157">
        <f t="shared" si="67"/>
        <v>0</v>
      </c>
      <c r="W154" s="157">
        <f t="shared" si="67"/>
        <v>0</v>
      </c>
      <c r="X154" s="157">
        <f t="shared" si="67"/>
        <v>0</v>
      </c>
      <c r="Y154" s="157">
        <f t="shared" si="67"/>
        <v>0</v>
      </c>
      <c r="Z154" s="157">
        <f t="shared" si="67"/>
        <v>0</v>
      </c>
      <c r="AA154" s="157">
        <f t="shared" si="68"/>
        <v>0</v>
      </c>
      <c r="AB154" s="157">
        <f t="shared" si="68"/>
        <v>0</v>
      </c>
      <c r="AC154" s="157">
        <f t="shared" si="68"/>
        <v>0</v>
      </c>
      <c r="AD154" s="157">
        <f t="shared" si="68"/>
        <v>0</v>
      </c>
      <c r="AE154" s="157">
        <f t="shared" si="68"/>
        <v>0</v>
      </c>
      <c r="AF154" s="157">
        <f t="shared" si="68"/>
        <v>0</v>
      </c>
      <c r="AG154" s="157">
        <f t="shared" si="68"/>
        <v>0</v>
      </c>
      <c r="AH154" s="157">
        <f t="shared" si="68"/>
        <v>0</v>
      </c>
      <c r="AI154" s="157">
        <f t="shared" si="68"/>
        <v>0</v>
      </c>
      <c r="AJ154" s="157">
        <f t="shared" si="68"/>
        <v>0</v>
      </c>
    </row>
    <row r="155" spans="1:36" s="188" customFormat="1" ht="16.5" x14ac:dyDescent="0.25">
      <c r="A155" s="160">
        <f t="shared" si="69"/>
        <v>14.04</v>
      </c>
      <c r="B155" s="161">
        <f t="shared" si="49"/>
        <v>107</v>
      </c>
      <c r="C155" s="163" t="s">
        <v>533</v>
      </c>
      <c r="D155" s="164" t="s">
        <v>364</v>
      </c>
      <c r="E155" s="160">
        <f t="shared" si="65"/>
        <v>1</v>
      </c>
      <c r="F155" s="314" t="s">
        <v>218</v>
      </c>
      <c r="G155" s="160">
        <f t="shared" si="66"/>
        <v>0</v>
      </c>
      <c r="H155" s="160">
        <f t="shared" si="66"/>
        <v>0</v>
      </c>
      <c r="I155" s="160">
        <f t="shared" si="66"/>
        <v>1</v>
      </c>
      <c r="J155" s="160">
        <f t="shared" si="66"/>
        <v>0</v>
      </c>
      <c r="K155" s="160">
        <f t="shared" si="66"/>
        <v>0</v>
      </c>
      <c r="L155" s="160">
        <f t="shared" si="66"/>
        <v>0</v>
      </c>
      <c r="M155" s="160">
        <f t="shared" si="66"/>
        <v>0</v>
      </c>
      <c r="N155" s="160">
        <f t="shared" si="66"/>
        <v>0</v>
      </c>
      <c r="O155" s="160">
        <f t="shared" si="66"/>
        <v>0</v>
      </c>
      <c r="P155" s="160">
        <f t="shared" si="66"/>
        <v>0</v>
      </c>
      <c r="Q155" s="160">
        <f t="shared" si="67"/>
        <v>0</v>
      </c>
      <c r="R155" s="160">
        <f t="shared" si="67"/>
        <v>0</v>
      </c>
      <c r="S155" s="160">
        <f t="shared" si="67"/>
        <v>0</v>
      </c>
      <c r="T155" s="160">
        <f t="shared" si="67"/>
        <v>0</v>
      </c>
      <c r="U155" s="160">
        <f t="shared" si="67"/>
        <v>0</v>
      </c>
      <c r="V155" s="160">
        <f t="shared" si="67"/>
        <v>0</v>
      </c>
      <c r="W155" s="160">
        <f t="shared" si="67"/>
        <v>0</v>
      </c>
      <c r="X155" s="160">
        <f t="shared" si="67"/>
        <v>0</v>
      </c>
      <c r="Y155" s="160">
        <f t="shared" si="67"/>
        <v>0</v>
      </c>
      <c r="Z155" s="160">
        <f t="shared" si="67"/>
        <v>0</v>
      </c>
      <c r="AA155" s="160">
        <f t="shared" si="68"/>
        <v>0</v>
      </c>
      <c r="AB155" s="160">
        <f t="shared" si="68"/>
        <v>0</v>
      </c>
      <c r="AC155" s="160">
        <f t="shared" si="68"/>
        <v>0</v>
      </c>
      <c r="AD155" s="160">
        <f t="shared" si="68"/>
        <v>0</v>
      </c>
      <c r="AE155" s="160">
        <f t="shared" si="68"/>
        <v>0</v>
      </c>
      <c r="AF155" s="160">
        <f t="shared" si="68"/>
        <v>0</v>
      </c>
      <c r="AG155" s="160">
        <f t="shared" si="68"/>
        <v>0</v>
      </c>
      <c r="AH155" s="160">
        <f t="shared" si="68"/>
        <v>0</v>
      </c>
      <c r="AI155" s="160">
        <f t="shared" si="68"/>
        <v>0</v>
      </c>
      <c r="AJ155" s="160">
        <f t="shared" si="68"/>
        <v>0</v>
      </c>
    </row>
    <row r="156" spans="1:36" s="188" customFormat="1" ht="16.5" x14ac:dyDescent="0.25">
      <c r="A156" s="160">
        <f t="shared" si="69"/>
        <v>14.049999999999999</v>
      </c>
      <c r="B156" s="161">
        <f t="shared" si="49"/>
        <v>108</v>
      </c>
      <c r="C156" s="163" t="s">
        <v>534</v>
      </c>
      <c r="D156" s="164" t="s">
        <v>364</v>
      </c>
      <c r="E156" s="160">
        <f t="shared" si="65"/>
        <v>0</v>
      </c>
      <c r="F156" s="314" t="s">
        <v>259</v>
      </c>
      <c r="G156" s="160">
        <f t="shared" si="66"/>
        <v>0</v>
      </c>
      <c r="H156" s="160">
        <f t="shared" si="66"/>
        <v>0</v>
      </c>
      <c r="I156" s="160">
        <f t="shared" si="66"/>
        <v>0</v>
      </c>
      <c r="J156" s="160">
        <f t="shared" si="66"/>
        <v>0</v>
      </c>
      <c r="K156" s="160">
        <f t="shared" si="66"/>
        <v>0</v>
      </c>
      <c r="L156" s="160">
        <f t="shared" si="66"/>
        <v>0</v>
      </c>
      <c r="M156" s="160">
        <f t="shared" si="66"/>
        <v>0</v>
      </c>
      <c r="N156" s="160">
        <f t="shared" si="66"/>
        <v>0</v>
      </c>
      <c r="O156" s="160">
        <f t="shared" si="66"/>
        <v>0</v>
      </c>
      <c r="P156" s="160">
        <f t="shared" si="66"/>
        <v>0</v>
      </c>
      <c r="Q156" s="160">
        <f t="shared" si="66"/>
        <v>0</v>
      </c>
      <c r="R156" s="160">
        <f t="shared" si="66"/>
        <v>0</v>
      </c>
      <c r="S156" s="160">
        <f t="shared" si="66"/>
        <v>0</v>
      </c>
      <c r="T156" s="160">
        <f t="shared" si="66"/>
        <v>0</v>
      </c>
      <c r="U156" s="160">
        <f t="shared" si="66"/>
        <v>0</v>
      </c>
      <c r="V156" s="160">
        <f t="shared" si="66"/>
        <v>0</v>
      </c>
      <c r="W156" s="160">
        <f t="shared" si="67"/>
        <v>0</v>
      </c>
      <c r="X156" s="160">
        <f t="shared" si="67"/>
        <v>0</v>
      </c>
      <c r="Y156" s="160">
        <f t="shared" si="67"/>
        <v>0</v>
      </c>
      <c r="Z156" s="160">
        <f t="shared" si="67"/>
        <v>0</v>
      </c>
      <c r="AA156" s="160">
        <f t="shared" si="67"/>
        <v>0</v>
      </c>
      <c r="AB156" s="160">
        <f t="shared" si="67"/>
        <v>0</v>
      </c>
      <c r="AC156" s="160">
        <f t="shared" si="67"/>
        <v>0</v>
      </c>
      <c r="AD156" s="160">
        <f t="shared" si="67"/>
        <v>0</v>
      </c>
      <c r="AE156" s="160">
        <f t="shared" si="67"/>
        <v>0</v>
      </c>
      <c r="AF156" s="160">
        <f t="shared" si="67"/>
        <v>0</v>
      </c>
      <c r="AG156" s="160">
        <f t="shared" si="68"/>
        <v>0</v>
      </c>
      <c r="AH156" s="160">
        <f t="shared" si="68"/>
        <v>0</v>
      </c>
      <c r="AI156" s="160">
        <f t="shared" si="68"/>
        <v>0</v>
      </c>
      <c r="AJ156" s="160">
        <f t="shared" si="68"/>
        <v>0</v>
      </c>
    </row>
    <row r="157" spans="1:36" ht="16.5" x14ac:dyDescent="0.25">
      <c r="A157" s="159"/>
      <c r="B157" s="153">
        <f t="shared" si="49"/>
        <v>109</v>
      </c>
      <c r="C157" s="155"/>
      <c r="D157" s="156"/>
      <c r="E157" s="156"/>
      <c r="F157" s="314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</row>
    <row r="158" spans="1:36" ht="16.5" x14ac:dyDescent="0.25">
      <c r="A158" s="166">
        <f>1+A151</f>
        <v>15</v>
      </c>
      <c r="B158" s="167">
        <f t="shared" si="49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67">
        <f t="shared" si="49"/>
        <v>111</v>
      </c>
      <c r="C159" s="169" t="s">
        <v>445</v>
      </c>
      <c r="D159" s="170" t="s">
        <v>364</v>
      </c>
      <c r="E159" s="157">
        <f t="shared" ref="E159:E161" si="70">+SUM(G159:AJ159)</f>
        <v>1</v>
      </c>
      <c r="F159" s="314">
        <v>5</v>
      </c>
      <c r="G159" s="171">
        <f t="shared" ref="G159:P161" si="71">+HLOOKUP(G$7,ARMADO_RP,$B159,0)</f>
        <v>0</v>
      </c>
      <c r="H159" s="171">
        <f t="shared" si="71"/>
        <v>0</v>
      </c>
      <c r="I159" s="171">
        <f t="shared" si="71"/>
        <v>1</v>
      </c>
      <c r="J159" s="171">
        <f t="shared" si="71"/>
        <v>0</v>
      </c>
      <c r="K159" s="171">
        <f t="shared" si="71"/>
        <v>0</v>
      </c>
      <c r="L159" s="171">
        <f t="shared" si="71"/>
        <v>0</v>
      </c>
      <c r="M159" s="171">
        <f t="shared" si="71"/>
        <v>0</v>
      </c>
      <c r="N159" s="171">
        <f t="shared" si="71"/>
        <v>0</v>
      </c>
      <c r="O159" s="171">
        <f t="shared" si="71"/>
        <v>0</v>
      </c>
      <c r="P159" s="171">
        <f t="shared" si="71"/>
        <v>0</v>
      </c>
      <c r="Q159" s="171">
        <f t="shared" ref="Q159:Z161" si="72">+HLOOKUP(Q$7,ARMADO_RP,$B159,0)</f>
        <v>0</v>
      </c>
      <c r="R159" s="171">
        <f t="shared" si="72"/>
        <v>0</v>
      </c>
      <c r="S159" s="171">
        <f t="shared" si="72"/>
        <v>0</v>
      </c>
      <c r="T159" s="171">
        <f t="shared" si="72"/>
        <v>0</v>
      </c>
      <c r="U159" s="171">
        <f t="shared" si="72"/>
        <v>0</v>
      </c>
      <c r="V159" s="171">
        <f t="shared" si="72"/>
        <v>0</v>
      </c>
      <c r="W159" s="171">
        <f t="shared" si="72"/>
        <v>0</v>
      </c>
      <c r="X159" s="171">
        <f t="shared" si="72"/>
        <v>0</v>
      </c>
      <c r="Y159" s="171">
        <f t="shared" si="72"/>
        <v>0</v>
      </c>
      <c r="Z159" s="171">
        <f t="shared" si="72"/>
        <v>0</v>
      </c>
      <c r="AA159" s="171">
        <f t="shared" ref="AA159:AJ161" si="73">+HLOOKUP(AA$7,ARMADO_RP,$B159,0)</f>
        <v>0</v>
      </c>
      <c r="AB159" s="171">
        <f t="shared" si="73"/>
        <v>0</v>
      </c>
      <c r="AC159" s="171">
        <f t="shared" si="73"/>
        <v>0</v>
      </c>
      <c r="AD159" s="171">
        <f t="shared" si="73"/>
        <v>0</v>
      </c>
      <c r="AE159" s="171">
        <f t="shared" si="73"/>
        <v>0</v>
      </c>
      <c r="AF159" s="171">
        <f t="shared" si="73"/>
        <v>0</v>
      </c>
      <c r="AG159" s="171">
        <f t="shared" si="73"/>
        <v>0</v>
      </c>
      <c r="AH159" s="171">
        <f t="shared" si="73"/>
        <v>0</v>
      </c>
      <c r="AI159" s="171">
        <f t="shared" si="73"/>
        <v>0</v>
      </c>
      <c r="AJ159" s="171">
        <f t="shared" si="73"/>
        <v>0</v>
      </c>
    </row>
    <row r="160" spans="1:36" ht="16.5" x14ac:dyDescent="0.25">
      <c r="A160" s="171">
        <f t="shared" ref="A160:A161" si="74">0.01+A159</f>
        <v>15.02</v>
      </c>
      <c r="B160" s="167">
        <f t="shared" si="49"/>
        <v>112</v>
      </c>
      <c r="C160" s="169" t="s">
        <v>446</v>
      </c>
      <c r="D160" s="170" t="s">
        <v>364</v>
      </c>
      <c r="E160" s="157">
        <f t="shared" si="70"/>
        <v>0</v>
      </c>
      <c r="F160" s="314">
        <v>10</v>
      </c>
      <c r="G160" s="171">
        <f t="shared" si="71"/>
        <v>0</v>
      </c>
      <c r="H160" s="171">
        <f t="shared" si="71"/>
        <v>0</v>
      </c>
      <c r="I160" s="171">
        <f t="shared" si="71"/>
        <v>0</v>
      </c>
      <c r="J160" s="171">
        <f t="shared" si="71"/>
        <v>0</v>
      </c>
      <c r="K160" s="171">
        <f t="shared" si="71"/>
        <v>0</v>
      </c>
      <c r="L160" s="171">
        <f t="shared" si="71"/>
        <v>0</v>
      </c>
      <c r="M160" s="171">
        <f t="shared" si="71"/>
        <v>0</v>
      </c>
      <c r="N160" s="171">
        <f t="shared" si="71"/>
        <v>0</v>
      </c>
      <c r="O160" s="171">
        <f t="shared" si="71"/>
        <v>0</v>
      </c>
      <c r="P160" s="171">
        <f t="shared" si="71"/>
        <v>0</v>
      </c>
      <c r="Q160" s="171">
        <f t="shared" si="72"/>
        <v>0</v>
      </c>
      <c r="R160" s="171">
        <f t="shared" si="72"/>
        <v>0</v>
      </c>
      <c r="S160" s="171">
        <f t="shared" si="72"/>
        <v>0</v>
      </c>
      <c r="T160" s="171">
        <f t="shared" si="72"/>
        <v>0</v>
      </c>
      <c r="U160" s="171">
        <f t="shared" si="72"/>
        <v>0</v>
      </c>
      <c r="V160" s="171">
        <f t="shared" si="72"/>
        <v>0</v>
      </c>
      <c r="W160" s="171">
        <f t="shared" si="72"/>
        <v>0</v>
      </c>
      <c r="X160" s="171">
        <f t="shared" si="72"/>
        <v>0</v>
      </c>
      <c r="Y160" s="171">
        <f t="shared" si="72"/>
        <v>0</v>
      </c>
      <c r="Z160" s="171">
        <f t="shared" si="72"/>
        <v>0</v>
      </c>
      <c r="AA160" s="171">
        <f t="shared" si="73"/>
        <v>0</v>
      </c>
      <c r="AB160" s="171">
        <f t="shared" si="73"/>
        <v>0</v>
      </c>
      <c r="AC160" s="171">
        <f t="shared" si="73"/>
        <v>0</v>
      </c>
      <c r="AD160" s="171">
        <f t="shared" si="73"/>
        <v>0</v>
      </c>
      <c r="AE160" s="171">
        <f t="shared" si="73"/>
        <v>0</v>
      </c>
      <c r="AF160" s="171">
        <f t="shared" si="73"/>
        <v>0</v>
      </c>
      <c r="AG160" s="171">
        <f t="shared" si="73"/>
        <v>0</v>
      </c>
      <c r="AH160" s="171">
        <f t="shared" si="73"/>
        <v>0</v>
      </c>
      <c r="AI160" s="171">
        <f t="shared" si="73"/>
        <v>0</v>
      </c>
      <c r="AJ160" s="171">
        <f t="shared" si="73"/>
        <v>0</v>
      </c>
    </row>
    <row r="161" spans="1:36" s="188" customFormat="1" ht="16.5" x14ac:dyDescent="0.25">
      <c r="A161" s="191">
        <f t="shared" si="74"/>
        <v>15.03</v>
      </c>
      <c r="B161" s="192">
        <f t="shared" si="49"/>
        <v>113</v>
      </c>
      <c r="C161" s="193" t="s">
        <v>535</v>
      </c>
      <c r="D161" s="194" t="s">
        <v>364</v>
      </c>
      <c r="E161" s="160">
        <f t="shared" si="70"/>
        <v>0</v>
      </c>
      <c r="F161" s="314">
        <v>37.5</v>
      </c>
      <c r="G161" s="191">
        <f t="shared" si="71"/>
        <v>0</v>
      </c>
      <c r="H161" s="191">
        <f t="shared" si="71"/>
        <v>0</v>
      </c>
      <c r="I161" s="191">
        <f t="shared" si="71"/>
        <v>0</v>
      </c>
      <c r="J161" s="191">
        <f t="shared" si="71"/>
        <v>0</v>
      </c>
      <c r="K161" s="191">
        <f t="shared" si="71"/>
        <v>0</v>
      </c>
      <c r="L161" s="191">
        <f t="shared" si="71"/>
        <v>0</v>
      </c>
      <c r="M161" s="191">
        <f t="shared" si="71"/>
        <v>0</v>
      </c>
      <c r="N161" s="191">
        <f t="shared" si="71"/>
        <v>0</v>
      </c>
      <c r="O161" s="191">
        <f t="shared" si="71"/>
        <v>0</v>
      </c>
      <c r="P161" s="191">
        <f t="shared" si="71"/>
        <v>0</v>
      </c>
      <c r="Q161" s="191">
        <f t="shared" si="72"/>
        <v>0</v>
      </c>
      <c r="R161" s="191">
        <f t="shared" si="72"/>
        <v>0</v>
      </c>
      <c r="S161" s="191">
        <f t="shared" si="72"/>
        <v>0</v>
      </c>
      <c r="T161" s="191">
        <f t="shared" si="72"/>
        <v>0</v>
      </c>
      <c r="U161" s="191">
        <f t="shared" si="72"/>
        <v>0</v>
      </c>
      <c r="V161" s="191">
        <f t="shared" si="72"/>
        <v>0</v>
      </c>
      <c r="W161" s="191">
        <f t="shared" si="72"/>
        <v>0</v>
      </c>
      <c r="X161" s="191">
        <f t="shared" si="72"/>
        <v>0</v>
      </c>
      <c r="Y161" s="191">
        <f t="shared" si="72"/>
        <v>0</v>
      </c>
      <c r="Z161" s="191">
        <f t="shared" si="72"/>
        <v>0</v>
      </c>
      <c r="AA161" s="191">
        <f t="shared" si="73"/>
        <v>0</v>
      </c>
      <c r="AB161" s="191">
        <f t="shared" si="73"/>
        <v>0</v>
      </c>
      <c r="AC161" s="191">
        <f t="shared" si="73"/>
        <v>0</v>
      </c>
      <c r="AD161" s="191">
        <f t="shared" si="73"/>
        <v>0</v>
      </c>
      <c r="AE161" s="191">
        <f t="shared" si="73"/>
        <v>0</v>
      </c>
      <c r="AF161" s="191">
        <f t="shared" si="73"/>
        <v>0</v>
      </c>
      <c r="AG161" s="191">
        <f t="shared" si="73"/>
        <v>0</v>
      </c>
      <c r="AH161" s="191">
        <f t="shared" si="73"/>
        <v>0</v>
      </c>
      <c r="AI161" s="191">
        <f t="shared" si="73"/>
        <v>0</v>
      </c>
      <c r="AJ161" s="191">
        <f t="shared" si="73"/>
        <v>0</v>
      </c>
    </row>
    <row r="162" spans="1:36" ht="16.5" x14ac:dyDescent="0.25">
      <c r="A162" s="159"/>
      <c r="B162" s="167">
        <f t="shared" si="49"/>
        <v>114</v>
      </c>
      <c r="C162" s="155"/>
      <c r="D162" s="156"/>
      <c r="E162" s="156"/>
      <c r="F162" s="314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</row>
    <row r="163" spans="1:36" ht="16.5" x14ac:dyDescent="0.25">
      <c r="A163" s="166">
        <f>A158+1</f>
        <v>16</v>
      </c>
      <c r="B163" s="167">
        <f t="shared" si="49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5">+A163+0.01</f>
        <v>16.010000000000002</v>
      </c>
      <c r="B164" s="167">
        <f t="shared" si="49"/>
        <v>116</v>
      </c>
      <c r="C164" s="169" t="s">
        <v>448</v>
      </c>
      <c r="D164" s="170" t="s">
        <v>146</v>
      </c>
      <c r="E164" s="157">
        <f t="shared" ref="E164:E166" si="76">+SUM(G164:AJ164)</f>
        <v>5</v>
      </c>
      <c r="F164" s="314"/>
      <c r="G164" s="171">
        <f t="shared" ref="G164:P166" si="77">+HLOOKUP(G$7,ARMADO_RP,$B164,0)</f>
        <v>0</v>
      </c>
      <c r="H164" s="171">
        <f t="shared" si="77"/>
        <v>0</v>
      </c>
      <c r="I164" s="171">
        <f t="shared" si="77"/>
        <v>5</v>
      </c>
      <c r="J164" s="171">
        <f t="shared" si="77"/>
        <v>0</v>
      </c>
      <c r="K164" s="171">
        <f t="shared" si="77"/>
        <v>0</v>
      </c>
      <c r="L164" s="171">
        <f t="shared" si="77"/>
        <v>0</v>
      </c>
      <c r="M164" s="171">
        <f t="shared" si="77"/>
        <v>0</v>
      </c>
      <c r="N164" s="171">
        <f t="shared" si="77"/>
        <v>0</v>
      </c>
      <c r="O164" s="171">
        <f t="shared" si="77"/>
        <v>0</v>
      </c>
      <c r="P164" s="171">
        <f t="shared" si="77"/>
        <v>0</v>
      </c>
      <c r="Q164" s="171">
        <f t="shared" ref="Q164:Z166" si="78">+HLOOKUP(Q$7,ARMADO_RP,$B164,0)</f>
        <v>0</v>
      </c>
      <c r="R164" s="171">
        <f t="shared" si="78"/>
        <v>0</v>
      </c>
      <c r="S164" s="171">
        <f t="shared" si="78"/>
        <v>0</v>
      </c>
      <c r="T164" s="171">
        <f t="shared" si="78"/>
        <v>0</v>
      </c>
      <c r="U164" s="171">
        <f t="shared" si="78"/>
        <v>0</v>
      </c>
      <c r="V164" s="171">
        <f t="shared" si="78"/>
        <v>0</v>
      </c>
      <c r="W164" s="171">
        <f t="shared" si="78"/>
        <v>0</v>
      </c>
      <c r="X164" s="171">
        <f t="shared" si="78"/>
        <v>0</v>
      </c>
      <c r="Y164" s="171">
        <f t="shared" si="78"/>
        <v>0</v>
      </c>
      <c r="Z164" s="171">
        <f t="shared" si="78"/>
        <v>0</v>
      </c>
      <c r="AA164" s="171">
        <f t="shared" ref="AA164:AJ166" si="79">+HLOOKUP(AA$7,ARMADO_RP,$B164,0)</f>
        <v>0</v>
      </c>
      <c r="AB164" s="171">
        <f t="shared" si="79"/>
        <v>0</v>
      </c>
      <c r="AC164" s="171">
        <f t="shared" si="79"/>
        <v>0</v>
      </c>
      <c r="AD164" s="171">
        <f t="shared" si="79"/>
        <v>0</v>
      </c>
      <c r="AE164" s="171">
        <f t="shared" si="79"/>
        <v>0</v>
      </c>
      <c r="AF164" s="171">
        <f t="shared" si="79"/>
        <v>0</v>
      </c>
      <c r="AG164" s="171">
        <f t="shared" si="79"/>
        <v>0</v>
      </c>
      <c r="AH164" s="171">
        <f t="shared" si="79"/>
        <v>0</v>
      </c>
      <c r="AI164" s="171">
        <f t="shared" si="79"/>
        <v>0</v>
      </c>
      <c r="AJ164" s="171">
        <f t="shared" si="79"/>
        <v>0</v>
      </c>
    </row>
    <row r="165" spans="1:36" ht="16.5" x14ac:dyDescent="0.25">
      <c r="A165" s="157">
        <f t="shared" si="75"/>
        <v>16.020000000000003</v>
      </c>
      <c r="B165" s="167">
        <f t="shared" si="49"/>
        <v>117</v>
      </c>
      <c r="C165" s="169" t="s">
        <v>449</v>
      </c>
      <c r="D165" s="170" t="s">
        <v>146</v>
      </c>
      <c r="E165" s="157">
        <f t="shared" si="76"/>
        <v>5</v>
      </c>
      <c r="F165" s="251"/>
      <c r="G165" s="171">
        <f t="shared" si="77"/>
        <v>0</v>
      </c>
      <c r="H165" s="171">
        <f t="shared" si="77"/>
        <v>0</v>
      </c>
      <c r="I165" s="171">
        <f t="shared" si="77"/>
        <v>5</v>
      </c>
      <c r="J165" s="171">
        <f t="shared" si="77"/>
        <v>0</v>
      </c>
      <c r="K165" s="171">
        <f t="shared" si="77"/>
        <v>0</v>
      </c>
      <c r="L165" s="171">
        <f t="shared" si="77"/>
        <v>0</v>
      </c>
      <c r="M165" s="171">
        <f t="shared" si="77"/>
        <v>0</v>
      </c>
      <c r="N165" s="171">
        <f t="shared" si="77"/>
        <v>0</v>
      </c>
      <c r="O165" s="171">
        <f t="shared" si="77"/>
        <v>0</v>
      </c>
      <c r="P165" s="171">
        <f t="shared" si="77"/>
        <v>0</v>
      </c>
      <c r="Q165" s="171">
        <f t="shared" si="78"/>
        <v>0</v>
      </c>
      <c r="R165" s="171">
        <f t="shared" si="78"/>
        <v>0</v>
      </c>
      <c r="S165" s="171">
        <f t="shared" si="78"/>
        <v>0</v>
      </c>
      <c r="T165" s="171">
        <f t="shared" si="78"/>
        <v>0</v>
      </c>
      <c r="U165" s="171">
        <f t="shared" si="78"/>
        <v>0</v>
      </c>
      <c r="V165" s="171">
        <f t="shared" si="78"/>
        <v>0</v>
      </c>
      <c r="W165" s="171">
        <f t="shared" si="78"/>
        <v>0</v>
      </c>
      <c r="X165" s="171">
        <f t="shared" si="78"/>
        <v>0</v>
      </c>
      <c r="Y165" s="171">
        <f t="shared" si="78"/>
        <v>0</v>
      </c>
      <c r="Z165" s="171">
        <f t="shared" si="78"/>
        <v>0</v>
      </c>
      <c r="AA165" s="171">
        <f t="shared" si="79"/>
        <v>0</v>
      </c>
      <c r="AB165" s="171">
        <f t="shared" si="79"/>
        <v>0</v>
      </c>
      <c r="AC165" s="171">
        <f t="shared" si="79"/>
        <v>0</v>
      </c>
      <c r="AD165" s="171">
        <f t="shared" si="79"/>
        <v>0</v>
      </c>
      <c r="AE165" s="171">
        <f t="shared" si="79"/>
        <v>0</v>
      </c>
      <c r="AF165" s="171">
        <f t="shared" si="79"/>
        <v>0</v>
      </c>
      <c r="AG165" s="171">
        <f t="shared" si="79"/>
        <v>0</v>
      </c>
      <c r="AH165" s="171">
        <f t="shared" si="79"/>
        <v>0</v>
      </c>
      <c r="AI165" s="171">
        <f t="shared" si="79"/>
        <v>0</v>
      </c>
      <c r="AJ165" s="171">
        <f t="shared" si="79"/>
        <v>0</v>
      </c>
    </row>
    <row r="166" spans="1:36" s="188" customFormat="1" ht="16.5" x14ac:dyDescent="0.25">
      <c r="A166" s="160">
        <f t="shared" si="75"/>
        <v>16.030000000000005</v>
      </c>
      <c r="B166" s="192">
        <f t="shared" si="49"/>
        <v>118</v>
      </c>
      <c r="C166" s="163" t="s">
        <v>632</v>
      </c>
      <c r="D166" s="194" t="s">
        <v>146</v>
      </c>
      <c r="E166" s="157">
        <f t="shared" si="76"/>
        <v>0</v>
      </c>
      <c r="F166" s="315"/>
      <c r="G166" s="171">
        <f t="shared" si="77"/>
        <v>0</v>
      </c>
      <c r="H166" s="171">
        <f t="shared" si="77"/>
        <v>0</v>
      </c>
      <c r="I166" s="171">
        <f t="shared" si="77"/>
        <v>0</v>
      </c>
      <c r="J166" s="171">
        <f t="shared" si="77"/>
        <v>0</v>
      </c>
      <c r="K166" s="171">
        <f t="shared" si="77"/>
        <v>0</v>
      </c>
      <c r="L166" s="171">
        <f t="shared" si="77"/>
        <v>0</v>
      </c>
      <c r="M166" s="171">
        <f t="shared" si="77"/>
        <v>0</v>
      </c>
      <c r="N166" s="171">
        <f t="shared" si="77"/>
        <v>0</v>
      </c>
      <c r="O166" s="171">
        <f t="shared" si="77"/>
        <v>0</v>
      </c>
      <c r="P166" s="171">
        <f t="shared" si="77"/>
        <v>0</v>
      </c>
      <c r="Q166" s="171">
        <f t="shared" si="78"/>
        <v>0</v>
      </c>
      <c r="R166" s="171">
        <f t="shared" si="78"/>
        <v>0</v>
      </c>
      <c r="S166" s="171">
        <f t="shared" si="78"/>
        <v>0</v>
      </c>
      <c r="T166" s="171">
        <f t="shared" si="78"/>
        <v>0</v>
      </c>
      <c r="U166" s="171">
        <f t="shared" si="78"/>
        <v>0</v>
      </c>
      <c r="V166" s="171">
        <f t="shared" si="78"/>
        <v>0</v>
      </c>
      <c r="W166" s="171">
        <f t="shared" si="78"/>
        <v>0</v>
      </c>
      <c r="X166" s="171">
        <f t="shared" si="78"/>
        <v>0</v>
      </c>
      <c r="Y166" s="171">
        <f t="shared" si="78"/>
        <v>0</v>
      </c>
      <c r="Z166" s="171">
        <f t="shared" si="78"/>
        <v>0</v>
      </c>
      <c r="AA166" s="171">
        <f t="shared" si="79"/>
        <v>0</v>
      </c>
      <c r="AB166" s="171">
        <f t="shared" si="79"/>
        <v>0</v>
      </c>
      <c r="AC166" s="171">
        <f t="shared" si="79"/>
        <v>0</v>
      </c>
      <c r="AD166" s="171">
        <f t="shared" si="79"/>
        <v>0</v>
      </c>
      <c r="AE166" s="171">
        <f t="shared" si="79"/>
        <v>0</v>
      </c>
      <c r="AF166" s="171">
        <f t="shared" si="79"/>
        <v>0</v>
      </c>
      <c r="AG166" s="171">
        <f t="shared" si="79"/>
        <v>0</v>
      </c>
      <c r="AH166" s="171">
        <f t="shared" si="79"/>
        <v>0</v>
      </c>
      <c r="AI166" s="171">
        <f t="shared" si="79"/>
        <v>0</v>
      </c>
      <c r="AJ166" s="171">
        <f t="shared" si="79"/>
        <v>0</v>
      </c>
    </row>
    <row r="167" spans="1:36" ht="16.5" x14ac:dyDescent="0.25">
      <c r="A167" s="172"/>
      <c r="B167" s="167">
        <f t="shared" si="49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49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49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49"/>
        <v>122</v>
      </c>
      <c r="C170" s="162" t="s">
        <v>451</v>
      </c>
      <c r="D170" s="164" t="s">
        <v>452</v>
      </c>
      <c r="E170" s="157">
        <f>+ROUNDUP(SUM(G170:AJ170),0)</f>
        <v>1</v>
      </c>
      <c r="F170" s="249"/>
      <c r="G170" s="157">
        <f>+IF(G$2&lt;&gt;0,1/COUNTA(G$2:M$2),0)</f>
        <v>0.14285714285714285</v>
      </c>
      <c r="H170" s="157">
        <f t="shared" ref="H170:AJ170" si="80">+IF(H$2&lt;&gt;0,1/COUNTA(H$2:N$2),0)</f>
        <v>0.14285714285714285</v>
      </c>
      <c r="I170" s="157">
        <f t="shared" si="80"/>
        <v>0.14285714285714285</v>
      </c>
      <c r="J170" s="157">
        <f t="shared" si="80"/>
        <v>0</v>
      </c>
      <c r="K170" s="157">
        <f t="shared" si="80"/>
        <v>0</v>
      </c>
      <c r="L170" s="157">
        <f t="shared" si="80"/>
        <v>0</v>
      </c>
      <c r="M170" s="157">
        <f t="shared" si="80"/>
        <v>0</v>
      </c>
      <c r="N170" s="157">
        <f t="shared" si="80"/>
        <v>0</v>
      </c>
      <c r="O170" s="157">
        <f t="shared" si="80"/>
        <v>0</v>
      </c>
      <c r="P170" s="157">
        <f t="shared" si="80"/>
        <v>0</v>
      </c>
      <c r="Q170" s="157">
        <f t="shared" si="80"/>
        <v>0</v>
      </c>
      <c r="R170" s="157">
        <f t="shared" si="80"/>
        <v>0</v>
      </c>
      <c r="S170" s="157">
        <f t="shared" si="80"/>
        <v>0</v>
      </c>
      <c r="T170" s="157">
        <f t="shared" si="80"/>
        <v>0</v>
      </c>
      <c r="U170" s="157">
        <f t="shared" si="80"/>
        <v>0</v>
      </c>
      <c r="V170" s="157">
        <f t="shared" si="80"/>
        <v>0</v>
      </c>
      <c r="W170" s="157">
        <f t="shared" si="80"/>
        <v>0</v>
      </c>
      <c r="X170" s="157">
        <f t="shared" si="80"/>
        <v>0</v>
      </c>
      <c r="Y170" s="157">
        <f t="shared" si="80"/>
        <v>0</v>
      </c>
      <c r="Z170" s="157">
        <f t="shared" si="80"/>
        <v>0</v>
      </c>
      <c r="AA170" s="157">
        <f t="shared" si="80"/>
        <v>0</v>
      </c>
      <c r="AB170" s="157">
        <f t="shared" si="80"/>
        <v>0</v>
      </c>
      <c r="AC170" s="157">
        <f t="shared" si="80"/>
        <v>0</v>
      </c>
      <c r="AD170" s="157">
        <f t="shared" si="80"/>
        <v>0</v>
      </c>
      <c r="AE170" s="157">
        <f t="shared" si="80"/>
        <v>0</v>
      </c>
      <c r="AF170" s="157">
        <f t="shared" si="80"/>
        <v>0</v>
      </c>
      <c r="AG170" s="157">
        <f t="shared" si="80"/>
        <v>0</v>
      </c>
      <c r="AH170" s="157">
        <f t="shared" si="80"/>
        <v>0</v>
      </c>
      <c r="AI170" s="157">
        <f t="shared" si="80"/>
        <v>0</v>
      </c>
      <c r="AJ170" s="157">
        <f t="shared" si="80"/>
        <v>0</v>
      </c>
    </row>
    <row r="171" spans="1:36" ht="16.5" x14ac:dyDescent="0.25">
      <c r="A171" s="160"/>
      <c r="B171" s="161">
        <f t="shared" si="49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49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49"/>
        <v>125</v>
      </c>
      <c r="C173" s="155" t="s">
        <v>454</v>
      </c>
      <c r="D173" s="156" t="s">
        <v>364</v>
      </c>
      <c r="E173" s="157">
        <f t="shared" ref="E173:E208" si="81">+SUM(G173:AJ173)</f>
        <v>1</v>
      </c>
      <c r="F173" s="314" t="s">
        <v>331</v>
      </c>
      <c r="G173" s="157">
        <f>+IF($F173=G$21,G$58,0)</f>
        <v>0</v>
      </c>
      <c r="H173" s="157">
        <f t="shared" ref="H173:AJ173" si="82">+IF($F173=H$21,H$58,0)</f>
        <v>1</v>
      </c>
      <c r="I173" s="157">
        <f t="shared" si="82"/>
        <v>0</v>
      </c>
      <c r="J173" s="157">
        <f t="shared" si="82"/>
        <v>0</v>
      </c>
      <c r="K173" s="157">
        <f t="shared" si="82"/>
        <v>0</v>
      </c>
      <c r="L173" s="157">
        <f t="shared" si="82"/>
        <v>0</v>
      </c>
      <c r="M173" s="157">
        <f t="shared" si="82"/>
        <v>0</v>
      </c>
      <c r="N173" s="157">
        <f t="shared" si="82"/>
        <v>0</v>
      </c>
      <c r="O173" s="157">
        <f t="shared" si="82"/>
        <v>0</v>
      </c>
      <c r="P173" s="157">
        <f t="shared" si="82"/>
        <v>0</v>
      </c>
      <c r="Q173" s="157">
        <f t="shared" si="82"/>
        <v>0</v>
      </c>
      <c r="R173" s="157">
        <f t="shared" si="82"/>
        <v>0</v>
      </c>
      <c r="S173" s="157">
        <f t="shared" si="82"/>
        <v>0</v>
      </c>
      <c r="T173" s="157">
        <f t="shared" si="82"/>
        <v>0</v>
      </c>
      <c r="U173" s="157">
        <f t="shared" si="82"/>
        <v>0</v>
      </c>
      <c r="V173" s="157">
        <f t="shared" si="82"/>
        <v>0</v>
      </c>
      <c r="W173" s="157">
        <f t="shared" si="82"/>
        <v>0</v>
      </c>
      <c r="X173" s="157">
        <f t="shared" si="82"/>
        <v>0</v>
      </c>
      <c r="Y173" s="157">
        <f t="shared" si="82"/>
        <v>0</v>
      </c>
      <c r="Z173" s="157">
        <f t="shared" si="82"/>
        <v>0</v>
      </c>
      <c r="AA173" s="157">
        <f t="shared" si="82"/>
        <v>0</v>
      </c>
      <c r="AB173" s="157">
        <f t="shared" si="82"/>
        <v>0</v>
      </c>
      <c r="AC173" s="157">
        <f t="shared" si="82"/>
        <v>0</v>
      </c>
      <c r="AD173" s="157">
        <f t="shared" si="82"/>
        <v>0</v>
      </c>
      <c r="AE173" s="157">
        <f t="shared" si="82"/>
        <v>0</v>
      </c>
      <c r="AF173" s="157">
        <f t="shared" si="82"/>
        <v>0</v>
      </c>
      <c r="AG173" s="157">
        <f t="shared" si="82"/>
        <v>0</v>
      </c>
      <c r="AH173" s="157">
        <f t="shared" si="82"/>
        <v>0</v>
      </c>
      <c r="AI173" s="157">
        <f t="shared" si="82"/>
        <v>0</v>
      </c>
      <c r="AJ173" s="157">
        <f t="shared" si="82"/>
        <v>0</v>
      </c>
    </row>
    <row r="174" spans="1:36" ht="16.5" x14ac:dyDescent="0.25">
      <c r="A174" s="157">
        <f t="shared" ref="A174:A208" si="83">+A173+0.01</f>
        <v>1.02</v>
      </c>
      <c r="B174" s="153">
        <f t="shared" si="49"/>
        <v>126</v>
      </c>
      <c r="C174" s="155" t="s">
        <v>455</v>
      </c>
      <c r="D174" s="156" t="s">
        <v>364</v>
      </c>
      <c r="E174" s="157">
        <f t="shared" si="81"/>
        <v>1</v>
      </c>
      <c r="F174" s="314" t="s">
        <v>331</v>
      </c>
      <c r="G174" s="157">
        <f>+IF($F174=G$21,G$59,0)</f>
        <v>0</v>
      </c>
      <c r="H174" s="157">
        <f t="shared" ref="H174:AJ174" si="84">+IF($F174=H$21,H$59,0)</f>
        <v>0</v>
      </c>
      <c r="I174" s="157">
        <f t="shared" si="84"/>
        <v>1</v>
      </c>
      <c r="J174" s="157">
        <f t="shared" si="84"/>
        <v>0</v>
      </c>
      <c r="K174" s="157">
        <f t="shared" si="84"/>
        <v>0</v>
      </c>
      <c r="L174" s="157">
        <f t="shared" si="84"/>
        <v>0</v>
      </c>
      <c r="M174" s="157">
        <f t="shared" si="84"/>
        <v>0</v>
      </c>
      <c r="N174" s="157">
        <f t="shared" si="84"/>
        <v>0</v>
      </c>
      <c r="O174" s="157">
        <f t="shared" si="84"/>
        <v>0</v>
      </c>
      <c r="P174" s="157">
        <f t="shared" si="84"/>
        <v>0</v>
      </c>
      <c r="Q174" s="157">
        <f t="shared" si="84"/>
        <v>0</v>
      </c>
      <c r="R174" s="157">
        <f t="shared" si="84"/>
        <v>0</v>
      </c>
      <c r="S174" s="157">
        <f t="shared" si="84"/>
        <v>0</v>
      </c>
      <c r="T174" s="157">
        <f t="shared" si="84"/>
        <v>0</v>
      </c>
      <c r="U174" s="157">
        <f t="shared" si="84"/>
        <v>0</v>
      </c>
      <c r="V174" s="157">
        <f t="shared" si="84"/>
        <v>0</v>
      </c>
      <c r="W174" s="157">
        <f t="shared" si="84"/>
        <v>0</v>
      </c>
      <c r="X174" s="157">
        <f t="shared" si="84"/>
        <v>0</v>
      </c>
      <c r="Y174" s="157">
        <f t="shared" si="84"/>
        <v>0</v>
      </c>
      <c r="Z174" s="157">
        <f t="shared" si="84"/>
        <v>0</v>
      </c>
      <c r="AA174" s="157">
        <f t="shared" si="84"/>
        <v>0</v>
      </c>
      <c r="AB174" s="157">
        <f t="shared" si="84"/>
        <v>0</v>
      </c>
      <c r="AC174" s="157">
        <f t="shared" si="84"/>
        <v>0</v>
      </c>
      <c r="AD174" s="157">
        <f t="shared" si="84"/>
        <v>0</v>
      </c>
      <c r="AE174" s="157">
        <f t="shared" si="84"/>
        <v>0</v>
      </c>
      <c r="AF174" s="157">
        <f t="shared" si="84"/>
        <v>0</v>
      </c>
      <c r="AG174" s="157">
        <f t="shared" si="84"/>
        <v>0</v>
      </c>
      <c r="AH174" s="157">
        <f t="shared" si="84"/>
        <v>0</v>
      </c>
      <c r="AI174" s="157">
        <f t="shared" si="84"/>
        <v>0</v>
      </c>
      <c r="AJ174" s="157">
        <f t="shared" si="84"/>
        <v>0</v>
      </c>
    </row>
    <row r="175" spans="1:36" ht="16.5" x14ac:dyDescent="0.25">
      <c r="A175" s="157">
        <f t="shared" si="83"/>
        <v>1.03</v>
      </c>
      <c r="B175" s="153">
        <f t="shared" si="49"/>
        <v>127</v>
      </c>
      <c r="C175" s="155" t="s">
        <v>456</v>
      </c>
      <c r="D175" s="156" t="s">
        <v>364</v>
      </c>
      <c r="E175" s="157">
        <f t="shared" si="81"/>
        <v>0</v>
      </c>
      <c r="F175" s="314" t="s">
        <v>331</v>
      </c>
      <c r="G175" s="157">
        <f>+IF($F175=G$21,G$60,0)</f>
        <v>0</v>
      </c>
      <c r="H175" s="157">
        <f t="shared" ref="H175:AJ175" si="85">+IF($F175=H$21,H$60,0)</f>
        <v>0</v>
      </c>
      <c r="I175" s="157">
        <f t="shared" si="85"/>
        <v>0</v>
      </c>
      <c r="J175" s="157">
        <f t="shared" si="85"/>
        <v>0</v>
      </c>
      <c r="K175" s="157">
        <f t="shared" si="85"/>
        <v>0</v>
      </c>
      <c r="L175" s="157">
        <f t="shared" si="85"/>
        <v>0</v>
      </c>
      <c r="M175" s="157">
        <f t="shared" si="85"/>
        <v>0</v>
      </c>
      <c r="N175" s="157">
        <f t="shared" si="85"/>
        <v>0</v>
      </c>
      <c r="O175" s="157">
        <f t="shared" si="85"/>
        <v>0</v>
      </c>
      <c r="P175" s="157">
        <f t="shared" si="85"/>
        <v>0</v>
      </c>
      <c r="Q175" s="157">
        <f t="shared" si="85"/>
        <v>0</v>
      </c>
      <c r="R175" s="157">
        <f t="shared" si="85"/>
        <v>0</v>
      </c>
      <c r="S175" s="157">
        <f t="shared" si="85"/>
        <v>0</v>
      </c>
      <c r="T175" s="157">
        <f t="shared" si="85"/>
        <v>0</v>
      </c>
      <c r="U175" s="157">
        <f t="shared" si="85"/>
        <v>0</v>
      </c>
      <c r="V175" s="157">
        <f t="shared" si="85"/>
        <v>0</v>
      </c>
      <c r="W175" s="157">
        <f t="shared" si="85"/>
        <v>0</v>
      </c>
      <c r="X175" s="157">
        <f t="shared" si="85"/>
        <v>0</v>
      </c>
      <c r="Y175" s="157">
        <f t="shared" si="85"/>
        <v>0</v>
      </c>
      <c r="Z175" s="157">
        <f t="shared" si="85"/>
        <v>0</v>
      </c>
      <c r="AA175" s="157">
        <f t="shared" si="85"/>
        <v>0</v>
      </c>
      <c r="AB175" s="157">
        <f t="shared" si="85"/>
        <v>0</v>
      </c>
      <c r="AC175" s="157">
        <f t="shared" si="85"/>
        <v>0</v>
      </c>
      <c r="AD175" s="157">
        <f t="shared" si="85"/>
        <v>0</v>
      </c>
      <c r="AE175" s="157">
        <f t="shared" si="85"/>
        <v>0</v>
      </c>
      <c r="AF175" s="157">
        <f t="shared" si="85"/>
        <v>0</v>
      </c>
      <c r="AG175" s="157">
        <f t="shared" si="85"/>
        <v>0</v>
      </c>
      <c r="AH175" s="157">
        <f t="shared" si="85"/>
        <v>0</v>
      </c>
      <c r="AI175" s="157">
        <f t="shared" si="85"/>
        <v>0</v>
      </c>
      <c r="AJ175" s="157">
        <f t="shared" si="85"/>
        <v>0</v>
      </c>
    </row>
    <row r="176" spans="1:36" ht="16.5" x14ac:dyDescent="0.25">
      <c r="A176" s="157">
        <f t="shared" si="83"/>
        <v>1.04</v>
      </c>
      <c r="B176" s="153">
        <f t="shared" si="49"/>
        <v>128</v>
      </c>
      <c r="C176" s="155" t="s">
        <v>457</v>
      </c>
      <c r="D176" s="156" t="s">
        <v>364</v>
      </c>
      <c r="E176" s="157">
        <f t="shared" si="81"/>
        <v>0</v>
      </c>
      <c r="F176" s="314" t="s">
        <v>331</v>
      </c>
      <c r="G176" s="157">
        <f>+IF($F176=G$21,G$61,0)</f>
        <v>0</v>
      </c>
      <c r="H176" s="157">
        <f t="shared" ref="H176:AJ176" si="86">+IF($F176=H$21,H$61,0)</f>
        <v>0</v>
      </c>
      <c r="I176" s="157">
        <f t="shared" si="86"/>
        <v>0</v>
      </c>
      <c r="J176" s="157">
        <f t="shared" si="86"/>
        <v>0</v>
      </c>
      <c r="K176" s="157">
        <f t="shared" si="86"/>
        <v>0</v>
      </c>
      <c r="L176" s="157">
        <f t="shared" si="86"/>
        <v>0</v>
      </c>
      <c r="M176" s="157">
        <f t="shared" si="86"/>
        <v>0</v>
      </c>
      <c r="N176" s="157">
        <f t="shared" si="86"/>
        <v>0</v>
      </c>
      <c r="O176" s="157">
        <f t="shared" si="86"/>
        <v>0</v>
      </c>
      <c r="P176" s="157">
        <f t="shared" si="86"/>
        <v>0</v>
      </c>
      <c r="Q176" s="157">
        <f t="shared" si="86"/>
        <v>0</v>
      </c>
      <c r="R176" s="157">
        <f t="shared" si="86"/>
        <v>0</v>
      </c>
      <c r="S176" s="157">
        <f t="shared" si="86"/>
        <v>0</v>
      </c>
      <c r="T176" s="157">
        <f t="shared" si="86"/>
        <v>0</v>
      </c>
      <c r="U176" s="157">
        <f t="shared" si="86"/>
        <v>0</v>
      </c>
      <c r="V176" s="157">
        <f t="shared" si="86"/>
        <v>0</v>
      </c>
      <c r="W176" s="157">
        <f t="shared" si="86"/>
        <v>0</v>
      </c>
      <c r="X176" s="157">
        <f t="shared" si="86"/>
        <v>0</v>
      </c>
      <c r="Y176" s="157">
        <f t="shared" si="86"/>
        <v>0</v>
      </c>
      <c r="Z176" s="157">
        <f t="shared" si="86"/>
        <v>0</v>
      </c>
      <c r="AA176" s="157">
        <f t="shared" si="86"/>
        <v>0</v>
      </c>
      <c r="AB176" s="157">
        <f t="shared" si="86"/>
        <v>0</v>
      </c>
      <c r="AC176" s="157">
        <f t="shared" si="86"/>
        <v>0</v>
      </c>
      <c r="AD176" s="157">
        <f t="shared" si="86"/>
        <v>0</v>
      </c>
      <c r="AE176" s="157">
        <f t="shared" si="86"/>
        <v>0</v>
      </c>
      <c r="AF176" s="157">
        <f t="shared" si="86"/>
        <v>0</v>
      </c>
      <c r="AG176" s="157">
        <f t="shared" si="86"/>
        <v>0</v>
      </c>
      <c r="AH176" s="157">
        <f t="shared" si="86"/>
        <v>0</v>
      </c>
      <c r="AI176" s="157">
        <f t="shared" si="86"/>
        <v>0</v>
      </c>
      <c r="AJ176" s="157">
        <f t="shared" si="86"/>
        <v>0</v>
      </c>
    </row>
    <row r="177" spans="1:36" ht="16.5" x14ac:dyDescent="0.25">
      <c r="A177" s="157">
        <f t="shared" si="83"/>
        <v>1.05</v>
      </c>
      <c r="B177" s="153">
        <f t="shared" si="49"/>
        <v>129</v>
      </c>
      <c r="C177" s="155" t="s">
        <v>458</v>
      </c>
      <c r="D177" s="156" t="s">
        <v>364</v>
      </c>
      <c r="E177" s="157">
        <f t="shared" si="81"/>
        <v>0</v>
      </c>
      <c r="F177" s="314" t="s">
        <v>101</v>
      </c>
      <c r="G177" s="157">
        <f>+IF($F177=G$21,G$64,0)</f>
        <v>0</v>
      </c>
      <c r="H177" s="157">
        <f t="shared" ref="H177:AJ177" si="87">+IF($F177=H$21,H$64,0)</f>
        <v>0</v>
      </c>
      <c r="I177" s="157">
        <f t="shared" si="87"/>
        <v>0</v>
      </c>
      <c r="J177" s="157">
        <f t="shared" si="87"/>
        <v>0</v>
      </c>
      <c r="K177" s="157">
        <f t="shared" si="87"/>
        <v>0</v>
      </c>
      <c r="L177" s="157">
        <f t="shared" si="87"/>
        <v>0</v>
      </c>
      <c r="M177" s="157">
        <f t="shared" si="87"/>
        <v>0</v>
      </c>
      <c r="N177" s="157">
        <f t="shared" si="87"/>
        <v>0</v>
      </c>
      <c r="O177" s="157">
        <f t="shared" si="87"/>
        <v>0</v>
      </c>
      <c r="P177" s="157">
        <f t="shared" si="87"/>
        <v>0</v>
      </c>
      <c r="Q177" s="157">
        <f t="shared" si="87"/>
        <v>0</v>
      </c>
      <c r="R177" s="157">
        <f t="shared" si="87"/>
        <v>0</v>
      </c>
      <c r="S177" s="157">
        <f t="shared" si="87"/>
        <v>0</v>
      </c>
      <c r="T177" s="157">
        <f t="shared" si="87"/>
        <v>0</v>
      </c>
      <c r="U177" s="157">
        <f t="shared" si="87"/>
        <v>0</v>
      </c>
      <c r="V177" s="157">
        <f t="shared" si="87"/>
        <v>0</v>
      </c>
      <c r="W177" s="157">
        <f t="shared" si="87"/>
        <v>0</v>
      </c>
      <c r="X177" s="157">
        <f t="shared" si="87"/>
        <v>0</v>
      </c>
      <c r="Y177" s="157">
        <f t="shared" si="87"/>
        <v>0</v>
      </c>
      <c r="Z177" s="157">
        <f t="shared" si="87"/>
        <v>0</v>
      </c>
      <c r="AA177" s="157">
        <f t="shared" si="87"/>
        <v>0</v>
      </c>
      <c r="AB177" s="157">
        <f t="shared" si="87"/>
        <v>0</v>
      </c>
      <c r="AC177" s="157">
        <f t="shared" si="87"/>
        <v>0</v>
      </c>
      <c r="AD177" s="157">
        <f t="shared" si="87"/>
        <v>0</v>
      </c>
      <c r="AE177" s="157">
        <f t="shared" si="87"/>
        <v>0</v>
      </c>
      <c r="AF177" s="157">
        <f t="shared" si="87"/>
        <v>0</v>
      </c>
      <c r="AG177" s="157">
        <f t="shared" si="87"/>
        <v>0</v>
      </c>
      <c r="AH177" s="157">
        <f t="shared" si="87"/>
        <v>0</v>
      </c>
      <c r="AI177" s="157">
        <f t="shared" si="87"/>
        <v>0</v>
      </c>
      <c r="AJ177" s="157">
        <f t="shared" si="87"/>
        <v>0</v>
      </c>
    </row>
    <row r="178" spans="1:36" ht="16.5" x14ac:dyDescent="0.25">
      <c r="A178" s="157">
        <f t="shared" si="83"/>
        <v>1.06</v>
      </c>
      <c r="B178" s="153">
        <f t="shared" si="49"/>
        <v>130</v>
      </c>
      <c r="C178" s="155" t="s">
        <v>459</v>
      </c>
      <c r="D178" s="156" t="s">
        <v>364</v>
      </c>
      <c r="E178" s="157">
        <f t="shared" si="81"/>
        <v>1</v>
      </c>
      <c r="F178" s="314" t="s">
        <v>331</v>
      </c>
      <c r="G178" s="157">
        <f>+IF($F178=G$21,G$52,0)</f>
        <v>1</v>
      </c>
      <c r="H178" s="157">
        <f t="shared" ref="H178:W179" si="88">+IF($F178=H$21,H$52,0)</f>
        <v>0</v>
      </c>
      <c r="I178" s="157">
        <f t="shared" si="88"/>
        <v>0</v>
      </c>
      <c r="J178" s="157">
        <f t="shared" si="88"/>
        <v>0</v>
      </c>
      <c r="K178" s="157">
        <f t="shared" si="88"/>
        <v>0</v>
      </c>
      <c r="L178" s="157">
        <f t="shared" si="88"/>
        <v>0</v>
      </c>
      <c r="M178" s="157">
        <f t="shared" si="88"/>
        <v>0</v>
      </c>
      <c r="N178" s="157">
        <f t="shared" si="88"/>
        <v>0</v>
      </c>
      <c r="O178" s="157">
        <f t="shared" si="88"/>
        <v>0</v>
      </c>
      <c r="P178" s="157">
        <f t="shared" si="88"/>
        <v>0</v>
      </c>
      <c r="Q178" s="157">
        <f t="shared" si="88"/>
        <v>0</v>
      </c>
      <c r="R178" s="157">
        <f t="shared" si="88"/>
        <v>0</v>
      </c>
      <c r="S178" s="157">
        <f t="shared" si="88"/>
        <v>0</v>
      </c>
      <c r="T178" s="157">
        <f t="shared" si="88"/>
        <v>0</v>
      </c>
      <c r="U178" s="157">
        <f t="shared" si="88"/>
        <v>0</v>
      </c>
      <c r="V178" s="157">
        <f t="shared" si="88"/>
        <v>0</v>
      </c>
      <c r="W178" s="157">
        <f t="shared" si="88"/>
        <v>0</v>
      </c>
      <c r="X178" s="157">
        <f t="shared" ref="X178:AJ179" si="89">+IF($F178=X$21,X$52,0)</f>
        <v>0</v>
      </c>
      <c r="Y178" s="157">
        <f t="shared" si="89"/>
        <v>0</v>
      </c>
      <c r="Z178" s="157">
        <f t="shared" si="89"/>
        <v>0</v>
      </c>
      <c r="AA178" s="157">
        <f t="shared" si="89"/>
        <v>0</v>
      </c>
      <c r="AB178" s="157">
        <f t="shared" si="89"/>
        <v>0</v>
      </c>
      <c r="AC178" s="157">
        <f t="shared" si="89"/>
        <v>0</v>
      </c>
      <c r="AD178" s="157">
        <f t="shared" si="89"/>
        <v>0</v>
      </c>
      <c r="AE178" s="157">
        <f t="shared" si="89"/>
        <v>0</v>
      </c>
      <c r="AF178" s="157">
        <f t="shared" si="89"/>
        <v>0</v>
      </c>
      <c r="AG178" s="157">
        <f t="shared" si="89"/>
        <v>0</v>
      </c>
      <c r="AH178" s="157">
        <f t="shared" si="89"/>
        <v>0</v>
      </c>
      <c r="AI178" s="157">
        <f t="shared" si="89"/>
        <v>0</v>
      </c>
      <c r="AJ178" s="157">
        <f t="shared" si="89"/>
        <v>0</v>
      </c>
    </row>
    <row r="179" spans="1:36" ht="16.5" x14ac:dyDescent="0.25">
      <c r="A179" s="157">
        <f t="shared" si="83"/>
        <v>1.07</v>
      </c>
      <c r="B179" s="153">
        <f t="shared" si="49"/>
        <v>131</v>
      </c>
      <c r="C179" s="155" t="s">
        <v>460</v>
      </c>
      <c r="D179" s="156" t="s">
        <v>364</v>
      </c>
      <c r="E179" s="157">
        <f t="shared" si="81"/>
        <v>0</v>
      </c>
      <c r="F179" s="314" t="s">
        <v>101</v>
      </c>
      <c r="G179" s="157">
        <f>+IF($F179=G$21,G$52,0)</f>
        <v>0</v>
      </c>
      <c r="H179" s="157">
        <f t="shared" si="88"/>
        <v>0</v>
      </c>
      <c r="I179" s="157">
        <f t="shared" si="88"/>
        <v>0</v>
      </c>
      <c r="J179" s="157">
        <f t="shared" si="88"/>
        <v>0</v>
      </c>
      <c r="K179" s="157">
        <f t="shared" si="88"/>
        <v>0</v>
      </c>
      <c r="L179" s="157">
        <f t="shared" si="88"/>
        <v>0</v>
      </c>
      <c r="M179" s="157">
        <f t="shared" si="88"/>
        <v>0</v>
      </c>
      <c r="N179" s="157">
        <f t="shared" si="88"/>
        <v>0</v>
      </c>
      <c r="O179" s="157">
        <f t="shared" si="88"/>
        <v>0</v>
      </c>
      <c r="P179" s="157">
        <f t="shared" si="88"/>
        <v>0</v>
      </c>
      <c r="Q179" s="157">
        <f t="shared" si="88"/>
        <v>0</v>
      </c>
      <c r="R179" s="157">
        <f t="shared" si="88"/>
        <v>0</v>
      </c>
      <c r="S179" s="157">
        <f t="shared" si="88"/>
        <v>0</v>
      </c>
      <c r="T179" s="157">
        <f t="shared" si="88"/>
        <v>0</v>
      </c>
      <c r="U179" s="157">
        <f t="shared" si="88"/>
        <v>0</v>
      </c>
      <c r="V179" s="157">
        <f t="shared" si="88"/>
        <v>0</v>
      </c>
      <c r="W179" s="157">
        <f t="shared" si="88"/>
        <v>0</v>
      </c>
      <c r="X179" s="157">
        <f t="shared" si="89"/>
        <v>0</v>
      </c>
      <c r="Y179" s="157">
        <f t="shared" si="89"/>
        <v>0</v>
      </c>
      <c r="Z179" s="157">
        <f t="shared" si="89"/>
        <v>0</v>
      </c>
      <c r="AA179" s="157">
        <f t="shared" si="89"/>
        <v>0</v>
      </c>
      <c r="AB179" s="157">
        <f t="shared" si="89"/>
        <v>0</v>
      </c>
      <c r="AC179" s="157">
        <f t="shared" si="89"/>
        <v>0</v>
      </c>
      <c r="AD179" s="157">
        <f t="shared" si="89"/>
        <v>0</v>
      </c>
      <c r="AE179" s="157">
        <f t="shared" si="89"/>
        <v>0</v>
      </c>
      <c r="AF179" s="157">
        <f t="shared" si="89"/>
        <v>0</v>
      </c>
      <c r="AG179" s="157">
        <f t="shared" si="89"/>
        <v>0</v>
      </c>
      <c r="AH179" s="157">
        <f t="shared" si="89"/>
        <v>0</v>
      </c>
      <c r="AI179" s="157">
        <f t="shared" si="89"/>
        <v>0</v>
      </c>
      <c r="AJ179" s="157">
        <f t="shared" si="89"/>
        <v>0</v>
      </c>
    </row>
    <row r="180" spans="1:36" ht="16.5" x14ac:dyDescent="0.25">
      <c r="A180" s="157">
        <f t="shared" si="83"/>
        <v>1.08</v>
      </c>
      <c r="B180" s="153">
        <f t="shared" si="49"/>
        <v>132</v>
      </c>
      <c r="C180" s="155" t="s">
        <v>461</v>
      </c>
      <c r="D180" s="156" t="s">
        <v>364</v>
      </c>
      <c r="E180" s="157">
        <f t="shared" si="81"/>
        <v>5</v>
      </c>
      <c r="F180" s="314" t="s">
        <v>331</v>
      </c>
      <c r="G180" s="157">
        <f t="shared" ref="G180:P181" si="90">+IF($F180=G$21,G$76,0)</f>
        <v>1</v>
      </c>
      <c r="H180" s="157">
        <f t="shared" si="90"/>
        <v>2</v>
      </c>
      <c r="I180" s="157">
        <f t="shared" si="90"/>
        <v>2</v>
      </c>
      <c r="J180" s="157">
        <f t="shared" si="90"/>
        <v>0</v>
      </c>
      <c r="K180" s="157">
        <f t="shared" si="90"/>
        <v>0</v>
      </c>
      <c r="L180" s="157">
        <f t="shared" si="90"/>
        <v>0</v>
      </c>
      <c r="M180" s="157">
        <f t="shared" si="90"/>
        <v>0</v>
      </c>
      <c r="N180" s="157">
        <f t="shared" si="90"/>
        <v>0</v>
      </c>
      <c r="O180" s="157">
        <f t="shared" si="90"/>
        <v>0</v>
      </c>
      <c r="P180" s="157">
        <f t="shared" si="90"/>
        <v>0</v>
      </c>
      <c r="Q180" s="157">
        <f t="shared" ref="Q180:Z181" si="91">+IF($F180=Q$21,Q$76,0)</f>
        <v>0</v>
      </c>
      <c r="R180" s="157">
        <f t="shared" si="91"/>
        <v>0</v>
      </c>
      <c r="S180" s="157">
        <f t="shared" si="91"/>
        <v>0</v>
      </c>
      <c r="T180" s="157">
        <f t="shared" si="91"/>
        <v>0</v>
      </c>
      <c r="U180" s="157">
        <f t="shared" si="91"/>
        <v>0</v>
      </c>
      <c r="V180" s="157">
        <f t="shared" si="91"/>
        <v>0</v>
      </c>
      <c r="W180" s="157">
        <f t="shared" si="91"/>
        <v>0</v>
      </c>
      <c r="X180" s="157">
        <f t="shared" si="91"/>
        <v>0</v>
      </c>
      <c r="Y180" s="157">
        <f t="shared" si="91"/>
        <v>0</v>
      </c>
      <c r="Z180" s="157">
        <f t="shared" si="91"/>
        <v>0</v>
      </c>
      <c r="AA180" s="157">
        <f t="shared" ref="AA180:AJ181" si="92">+IF($F180=AA$21,AA$76,0)</f>
        <v>0</v>
      </c>
      <c r="AB180" s="157">
        <f t="shared" si="92"/>
        <v>0</v>
      </c>
      <c r="AC180" s="157">
        <f t="shared" si="92"/>
        <v>0</v>
      </c>
      <c r="AD180" s="157">
        <f t="shared" si="92"/>
        <v>0</v>
      </c>
      <c r="AE180" s="157">
        <f t="shared" si="92"/>
        <v>0</v>
      </c>
      <c r="AF180" s="157">
        <f t="shared" si="92"/>
        <v>0</v>
      </c>
      <c r="AG180" s="157">
        <f t="shared" si="92"/>
        <v>0</v>
      </c>
      <c r="AH180" s="157">
        <f t="shared" si="92"/>
        <v>0</v>
      </c>
      <c r="AI180" s="157">
        <f t="shared" si="92"/>
        <v>0</v>
      </c>
      <c r="AJ180" s="157">
        <f t="shared" si="92"/>
        <v>0</v>
      </c>
    </row>
    <row r="181" spans="1:36" ht="16.5" x14ac:dyDescent="0.25">
      <c r="A181" s="157">
        <f t="shared" si="83"/>
        <v>1.0900000000000001</v>
      </c>
      <c r="B181" s="153">
        <f t="shared" ref="B181:B242" si="93">+B180+1</f>
        <v>133</v>
      </c>
      <c r="C181" s="155" t="s">
        <v>462</v>
      </c>
      <c r="D181" s="156" t="s">
        <v>364</v>
      </c>
      <c r="E181" s="157">
        <f t="shared" si="81"/>
        <v>0</v>
      </c>
      <c r="F181" s="314" t="s">
        <v>101</v>
      </c>
      <c r="G181" s="157">
        <f t="shared" si="90"/>
        <v>0</v>
      </c>
      <c r="H181" s="157">
        <f t="shared" si="90"/>
        <v>0</v>
      </c>
      <c r="I181" s="157">
        <f t="shared" si="90"/>
        <v>0</v>
      </c>
      <c r="J181" s="157">
        <f t="shared" si="90"/>
        <v>0</v>
      </c>
      <c r="K181" s="157">
        <f t="shared" si="90"/>
        <v>0</v>
      </c>
      <c r="L181" s="157">
        <f t="shared" si="90"/>
        <v>0</v>
      </c>
      <c r="M181" s="157">
        <f t="shared" si="90"/>
        <v>0</v>
      </c>
      <c r="N181" s="157">
        <f t="shared" si="90"/>
        <v>0</v>
      </c>
      <c r="O181" s="157">
        <f t="shared" si="90"/>
        <v>0</v>
      </c>
      <c r="P181" s="157">
        <f t="shared" si="90"/>
        <v>0</v>
      </c>
      <c r="Q181" s="157">
        <f t="shared" si="91"/>
        <v>0</v>
      </c>
      <c r="R181" s="157">
        <f t="shared" si="91"/>
        <v>0</v>
      </c>
      <c r="S181" s="157">
        <f t="shared" si="91"/>
        <v>0</v>
      </c>
      <c r="T181" s="157">
        <f t="shared" si="91"/>
        <v>0</v>
      </c>
      <c r="U181" s="157">
        <f t="shared" si="91"/>
        <v>0</v>
      </c>
      <c r="V181" s="157">
        <f t="shared" si="91"/>
        <v>0</v>
      </c>
      <c r="W181" s="157">
        <f t="shared" si="91"/>
        <v>0</v>
      </c>
      <c r="X181" s="157">
        <f t="shared" si="91"/>
        <v>0</v>
      </c>
      <c r="Y181" s="157">
        <f t="shared" si="91"/>
        <v>0</v>
      </c>
      <c r="Z181" s="157">
        <f t="shared" si="91"/>
        <v>0</v>
      </c>
      <c r="AA181" s="157">
        <f t="shared" si="92"/>
        <v>0</v>
      </c>
      <c r="AB181" s="157">
        <f t="shared" si="92"/>
        <v>0</v>
      </c>
      <c r="AC181" s="157">
        <f t="shared" si="92"/>
        <v>0</v>
      </c>
      <c r="AD181" s="157">
        <f t="shared" si="92"/>
        <v>0</v>
      </c>
      <c r="AE181" s="157">
        <f t="shared" si="92"/>
        <v>0</v>
      </c>
      <c r="AF181" s="157">
        <f t="shared" si="92"/>
        <v>0</v>
      </c>
      <c r="AG181" s="157">
        <f t="shared" si="92"/>
        <v>0</v>
      </c>
      <c r="AH181" s="157">
        <f t="shared" si="92"/>
        <v>0</v>
      </c>
      <c r="AI181" s="157">
        <f t="shared" si="92"/>
        <v>0</v>
      </c>
      <c r="AJ181" s="157">
        <f t="shared" si="92"/>
        <v>0</v>
      </c>
    </row>
    <row r="182" spans="1:36" ht="16.5" x14ac:dyDescent="0.25">
      <c r="A182" s="157">
        <f t="shared" si="83"/>
        <v>1.1000000000000001</v>
      </c>
      <c r="B182" s="153">
        <f t="shared" si="93"/>
        <v>134</v>
      </c>
      <c r="C182" s="155" t="s">
        <v>463</v>
      </c>
      <c r="D182" s="156" t="s">
        <v>364</v>
      </c>
      <c r="E182" s="157">
        <f t="shared" si="81"/>
        <v>0</v>
      </c>
      <c r="F182" s="314" t="s">
        <v>331</v>
      </c>
      <c r="G182" s="157">
        <f>+IF($F182=G$21,G$79,0)</f>
        <v>0</v>
      </c>
      <c r="H182" s="157">
        <f t="shared" ref="H182:AJ182" si="94">+IF($F182=H$21,H$79,0)</f>
        <v>0</v>
      </c>
      <c r="I182" s="157">
        <f t="shared" si="94"/>
        <v>0</v>
      </c>
      <c r="J182" s="157">
        <f t="shared" si="94"/>
        <v>0</v>
      </c>
      <c r="K182" s="157">
        <f t="shared" si="94"/>
        <v>0</v>
      </c>
      <c r="L182" s="157">
        <f t="shared" si="94"/>
        <v>0</v>
      </c>
      <c r="M182" s="157">
        <f t="shared" si="94"/>
        <v>0</v>
      </c>
      <c r="N182" s="157">
        <f t="shared" si="94"/>
        <v>0</v>
      </c>
      <c r="O182" s="157">
        <f t="shared" si="94"/>
        <v>0</v>
      </c>
      <c r="P182" s="157">
        <f t="shared" si="94"/>
        <v>0</v>
      </c>
      <c r="Q182" s="157">
        <f t="shared" si="94"/>
        <v>0</v>
      </c>
      <c r="R182" s="157">
        <f t="shared" si="94"/>
        <v>0</v>
      </c>
      <c r="S182" s="157">
        <f t="shared" si="94"/>
        <v>0</v>
      </c>
      <c r="T182" s="157">
        <f t="shared" si="94"/>
        <v>0</v>
      </c>
      <c r="U182" s="157">
        <f t="shared" si="94"/>
        <v>0</v>
      </c>
      <c r="V182" s="157">
        <f t="shared" si="94"/>
        <v>0</v>
      </c>
      <c r="W182" s="157">
        <f t="shared" si="94"/>
        <v>0</v>
      </c>
      <c r="X182" s="157">
        <f t="shared" si="94"/>
        <v>0</v>
      </c>
      <c r="Y182" s="157">
        <f t="shared" si="94"/>
        <v>0</v>
      </c>
      <c r="Z182" s="157">
        <f t="shared" si="94"/>
        <v>0</v>
      </c>
      <c r="AA182" s="157">
        <f t="shared" si="94"/>
        <v>0</v>
      </c>
      <c r="AB182" s="157">
        <f t="shared" si="94"/>
        <v>0</v>
      </c>
      <c r="AC182" s="157">
        <f t="shared" si="94"/>
        <v>0</v>
      </c>
      <c r="AD182" s="157">
        <f t="shared" si="94"/>
        <v>0</v>
      </c>
      <c r="AE182" s="157">
        <f t="shared" si="94"/>
        <v>0</v>
      </c>
      <c r="AF182" s="157">
        <f t="shared" si="94"/>
        <v>0</v>
      </c>
      <c r="AG182" s="157">
        <f t="shared" si="94"/>
        <v>0</v>
      </c>
      <c r="AH182" s="157">
        <f t="shared" si="94"/>
        <v>0</v>
      </c>
      <c r="AI182" s="157">
        <f t="shared" si="94"/>
        <v>0</v>
      </c>
      <c r="AJ182" s="157">
        <f t="shared" si="94"/>
        <v>0</v>
      </c>
    </row>
    <row r="183" spans="1:36" ht="16.5" x14ac:dyDescent="0.25">
      <c r="A183" s="157">
        <f t="shared" si="83"/>
        <v>1.1100000000000001</v>
      </c>
      <c r="B183" s="153">
        <f t="shared" si="93"/>
        <v>135</v>
      </c>
      <c r="C183" s="155" t="s">
        <v>464</v>
      </c>
      <c r="D183" s="156" t="s">
        <v>364</v>
      </c>
      <c r="E183" s="157">
        <f t="shared" si="81"/>
        <v>0</v>
      </c>
      <c r="F183" s="314" t="s">
        <v>331</v>
      </c>
      <c r="G183" s="157">
        <f>+IF($F183=G$21,G$84,0)</f>
        <v>0</v>
      </c>
      <c r="H183" s="157">
        <f t="shared" ref="H183:AJ183" si="95">+IF($F183=H$21,H$84,0)</f>
        <v>0</v>
      </c>
      <c r="I183" s="157">
        <f t="shared" si="95"/>
        <v>0</v>
      </c>
      <c r="J183" s="157">
        <f t="shared" si="95"/>
        <v>0</v>
      </c>
      <c r="K183" s="157">
        <f t="shared" si="95"/>
        <v>0</v>
      </c>
      <c r="L183" s="157">
        <f t="shared" si="95"/>
        <v>0</v>
      </c>
      <c r="M183" s="157">
        <f t="shared" si="95"/>
        <v>0</v>
      </c>
      <c r="N183" s="157">
        <f t="shared" si="95"/>
        <v>0</v>
      </c>
      <c r="O183" s="157">
        <f t="shared" si="95"/>
        <v>0</v>
      </c>
      <c r="P183" s="157">
        <f t="shared" si="95"/>
        <v>0</v>
      </c>
      <c r="Q183" s="157">
        <f t="shared" si="95"/>
        <v>0</v>
      </c>
      <c r="R183" s="157">
        <f t="shared" si="95"/>
        <v>0</v>
      </c>
      <c r="S183" s="157">
        <f t="shared" si="95"/>
        <v>0</v>
      </c>
      <c r="T183" s="157">
        <f t="shared" si="95"/>
        <v>0</v>
      </c>
      <c r="U183" s="157">
        <f t="shared" si="95"/>
        <v>0</v>
      </c>
      <c r="V183" s="157">
        <f t="shared" si="95"/>
        <v>0</v>
      </c>
      <c r="W183" s="157">
        <f t="shared" si="95"/>
        <v>0</v>
      </c>
      <c r="X183" s="157">
        <f t="shared" si="95"/>
        <v>0</v>
      </c>
      <c r="Y183" s="157">
        <f t="shared" si="95"/>
        <v>0</v>
      </c>
      <c r="Z183" s="157">
        <f t="shared" si="95"/>
        <v>0</v>
      </c>
      <c r="AA183" s="157">
        <f t="shared" si="95"/>
        <v>0</v>
      </c>
      <c r="AB183" s="157">
        <f t="shared" si="95"/>
        <v>0</v>
      </c>
      <c r="AC183" s="157">
        <f t="shared" si="95"/>
        <v>0</v>
      </c>
      <c r="AD183" s="157">
        <f t="shared" si="95"/>
        <v>0</v>
      </c>
      <c r="AE183" s="157">
        <f t="shared" si="95"/>
        <v>0</v>
      </c>
      <c r="AF183" s="157">
        <f t="shared" si="95"/>
        <v>0</v>
      </c>
      <c r="AG183" s="157">
        <f t="shared" si="95"/>
        <v>0</v>
      </c>
      <c r="AH183" s="157">
        <f t="shared" si="95"/>
        <v>0</v>
      </c>
      <c r="AI183" s="157">
        <f t="shared" si="95"/>
        <v>0</v>
      </c>
      <c r="AJ183" s="157">
        <f t="shared" si="95"/>
        <v>0</v>
      </c>
    </row>
    <row r="184" spans="1:36" ht="16.5" x14ac:dyDescent="0.25">
      <c r="A184" s="157">
        <f t="shared" si="83"/>
        <v>1.1200000000000001</v>
      </c>
      <c r="B184" s="153">
        <f t="shared" si="93"/>
        <v>136</v>
      </c>
      <c r="C184" s="155" t="s">
        <v>465</v>
      </c>
      <c r="D184" s="156" t="s">
        <v>389</v>
      </c>
      <c r="E184" s="157">
        <f t="shared" si="81"/>
        <v>8.3834999999999993E-2</v>
      </c>
      <c r="F184" s="314" t="s">
        <v>331</v>
      </c>
      <c r="G184" s="157">
        <f t="shared" ref="G184:P185" si="96">+IF($F184=G$21,G$87,0)</f>
        <v>0</v>
      </c>
      <c r="H184" s="157">
        <f t="shared" si="96"/>
        <v>5.174999999999999E-2</v>
      </c>
      <c r="I184" s="157">
        <f t="shared" si="96"/>
        <v>3.2085000000000002E-2</v>
      </c>
      <c r="J184" s="157">
        <f t="shared" si="96"/>
        <v>0</v>
      </c>
      <c r="K184" s="157">
        <f t="shared" si="96"/>
        <v>0</v>
      </c>
      <c r="L184" s="157">
        <f t="shared" si="96"/>
        <v>0</v>
      </c>
      <c r="M184" s="157">
        <f t="shared" si="96"/>
        <v>0</v>
      </c>
      <c r="N184" s="157">
        <f t="shared" si="96"/>
        <v>0</v>
      </c>
      <c r="O184" s="157">
        <f t="shared" si="96"/>
        <v>0</v>
      </c>
      <c r="P184" s="157">
        <f t="shared" si="96"/>
        <v>0</v>
      </c>
      <c r="Q184" s="157">
        <f t="shared" ref="Q184:Z185" si="97">+IF($F184=Q$21,Q$87,0)</f>
        <v>0</v>
      </c>
      <c r="R184" s="157">
        <f t="shared" si="97"/>
        <v>0</v>
      </c>
      <c r="S184" s="157">
        <f t="shared" si="97"/>
        <v>0</v>
      </c>
      <c r="T184" s="157">
        <f t="shared" si="97"/>
        <v>0</v>
      </c>
      <c r="U184" s="157">
        <f t="shared" si="97"/>
        <v>0</v>
      </c>
      <c r="V184" s="157">
        <f t="shared" si="97"/>
        <v>0</v>
      </c>
      <c r="W184" s="157">
        <f t="shared" si="97"/>
        <v>0</v>
      </c>
      <c r="X184" s="157">
        <f t="shared" si="97"/>
        <v>0</v>
      </c>
      <c r="Y184" s="157">
        <f t="shared" si="97"/>
        <v>0</v>
      </c>
      <c r="Z184" s="157">
        <f t="shared" si="97"/>
        <v>0</v>
      </c>
      <c r="AA184" s="157">
        <f t="shared" ref="AA184:AJ185" si="98">+IF($F184=AA$21,AA$87,0)</f>
        <v>0</v>
      </c>
      <c r="AB184" s="157">
        <f t="shared" si="98"/>
        <v>0</v>
      </c>
      <c r="AC184" s="157">
        <f t="shared" si="98"/>
        <v>0</v>
      </c>
      <c r="AD184" s="157">
        <f t="shared" si="98"/>
        <v>0</v>
      </c>
      <c r="AE184" s="157">
        <f t="shared" si="98"/>
        <v>0</v>
      </c>
      <c r="AF184" s="157">
        <f t="shared" si="98"/>
        <v>0</v>
      </c>
      <c r="AG184" s="157">
        <f t="shared" si="98"/>
        <v>0</v>
      </c>
      <c r="AH184" s="157">
        <f t="shared" si="98"/>
        <v>0</v>
      </c>
      <c r="AI184" s="157">
        <f t="shared" si="98"/>
        <v>0</v>
      </c>
      <c r="AJ184" s="157">
        <f t="shared" si="98"/>
        <v>0</v>
      </c>
    </row>
    <row r="185" spans="1:36" ht="16.5" x14ac:dyDescent="0.25">
      <c r="A185" s="157">
        <f t="shared" si="83"/>
        <v>1.1300000000000001</v>
      </c>
      <c r="B185" s="153">
        <f t="shared" si="93"/>
        <v>137</v>
      </c>
      <c r="C185" s="155" t="s">
        <v>466</v>
      </c>
      <c r="D185" s="156" t="s">
        <v>389</v>
      </c>
      <c r="E185" s="157">
        <f t="shared" si="81"/>
        <v>0</v>
      </c>
      <c r="F185" s="314" t="s">
        <v>101</v>
      </c>
      <c r="G185" s="157">
        <f t="shared" si="96"/>
        <v>0</v>
      </c>
      <c r="H185" s="157">
        <f t="shared" si="96"/>
        <v>0</v>
      </c>
      <c r="I185" s="157">
        <f t="shared" si="96"/>
        <v>0</v>
      </c>
      <c r="J185" s="157">
        <f t="shared" si="96"/>
        <v>0</v>
      </c>
      <c r="K185" s="157">
        <f t="shared" si="96"/>
        <v>0</v>
      </c>
      <c r="L185" s="157">
        <f t="shared" si="96"/>
        <v>0</v>
      </c>
      <c r="M185" s="157">
        <f t="shared" si="96"/>
        <v>0</v>
      </c>
      <c r="N185" s="157">
        <f t="shared" si="96"/>
        <v>0</v>
      </c>
      <c r="O185" s="157">
        <f t="shared" si="96"/>
        <v>0</v>
      </c>
      <c r="P185" s="157">
        <f t="shared" si="96"/>
        <v>0</v>
      </c>
      <c r="Q185" s="157">
        <f t="shared" si="97"/>
        <v>0</v>
      </c>
      <c r="R185" s="157">
        <f t="shared" si="97"/>
        <v>0</v>
      </c>
      <c r="S185" s="157">
        <f t="shared" si="97"/>
        <v>0</v>
      </c>
      <c r="T185" s="157">
        <f t="shared" si="97"/>
        <v>0</v>
      </c>
      <c r="U185" s="157">
        <f t="shared" si="97"/>
        <v>0</v>
      </c>
      <c r="V185" s="157">
        <f t="shared" si="97"/>
        <v>0</v>
      </c>
      <c r="W185" s="157">
        <f t="shared" si="97"/>
        <v>0</v>
      </c>
      <c r="X185" s="157">
        <f t="shared" si="97"/>
        <v>0</v>
      </c>
      <c r="Y185" s="157">
        <f t="shared" si="97"/>
        <v>0</v>
      </c>
      <c r="Z185" s="157">
        <f t="shared" si="97"/>
        <v>0</v>
      </c>
      <c r="AA185" s="157">
        <f t="shared" si="98"/>
        <v>0</v>
      </c>
      <c r="AB185" s="157">
        <f t="shared" si="98"/>
        <v>0</v>
      </c>
      <c r="AC185" s="157">
        <f t="shared" si="98"/>
        <v>0</v>
      </c>
      <c r="AD185" s="157">
        <f t="shared" si="98"/>
        <v>0</v>
      </c>
      <c r="AE185" s="157">
        <f t="shared" si="98"/>
        <v>0</v>
      </c>
      <c r="AF185" s="157">
        <f t="shared" si="98"/>
        <v>0</v>
      </c>
      <c r="AG185" s="157">
        <f t="shared" si="98"/>
        <v>0</v>
      </c>
      <c r="AH185" s="157">
        <f t="shared" si="98"/>
        <v>0</v>
      </c>
      <c r="AI185" s="157">
        <f t="shared" si="98"/>
        <v>0</v>
      </c>
      <c r="AJ185" s="157">
        <f t="shared" si="98"/>
        <v>0</v>
      </c>
    </row>
    <row r="186" spans="1:36" ht="16.5" x14ac:dyDescent="0.25">
      <c r="A186" s="157">
        <f t="shared" si="83"/>
        <v>1.1400000000000001</v>
      </c>
      <c r="B186" s="153">
        <f t="shared" si="93"/>
        <v>138</v>
      </c>
      <c r="C186" s="155" t="s">
        <v>467</v>
      </c>
      <c r="D186" s="156" t="s">
        <v>364</v>
      </c>
      <c r="E186" s="157">
        <f t="shared" si="81"/>
        <v>2</v>
      </c>
      <c r="F186" s="314" t="s">
        <v>331</v>
      </c>
      <c r="G186" s="157">
        <f t="shared" ref="G186:P187" si="99">+IF($F186=G$21,G$146,0)</f>
        <v>0</v>
      </c>
      <c r="H186" s="157">
        <f t="shared" si="99"/>
        <v>0</v>
      </c>
      <c r="I186" s="157">
        <f t="shared" si="99"/>
        <v>2</v>
      </c>
      <c r="J186" s="157">
        <f t="shared" si="99"/>
        <v>0</v>
      </c>
      <c r="K186" s="157">
        <f t="shared" si="99"/>
        <v>0</v>
      </c>
      <c r="L186" s="157">
        <f t="shared" si="99"/>
        <v>0</v>
      </c>
      <c r="M186" s="157">
        <f t="shared" si="99"/>
        <v>0</v>
      </c>
      <c r="N186" s="157">
        <f t="shared" si="99"/>
        <v>0</v>
      </c>
      <c r="O186" s="157">
        <f t="shared" si="99"/>
        <v>0</v>
      </c>
      <c r="P186" s="157">
        <f t="shared" si="99"/>
        <v>0</v>
      </c>
      <c r="Q186" s="157">
        <f t="shared" ref="Q186:Z187" si="100">+IF($F186=Q$21,Q$146,0)</f>
        <v>0</v>
      </c>
      <c r="R186" s="157">
        <f t="shared" si="100"/>
        <v>0</v>
      </c>
      <c r="S186" s="157">
        <f t="shared" si="100"/>
        <v>0</v>
      </c>
      <c r="T186" s="157">
        <f t="shared" si="100"/>
        <v>0</v>
      </c>
      <c r="U186" s="157">
        <f t="shared" si="100"/>
        <v>0</v>
      </c>
      <c r="V186" s="157">
        <f t="shared" si="100"/>
        <v>0</v>
      </c>
      <c r="W186" s="157">
        <f t="shared" si="100"/>
        <v>0</v>
      </c>
      <c r="X186" s="157">
        <f t="shared" si="100"/>
        <v>0</v>
      </c>
      <c r="Y186" s="157">
        <f t="shared" si="100"/>
        <v>0</v>
      </c>
      <c r="Z186" s="157">
        <f t="shared" si="100"/>
        <v>0</v>
      </c>
      <c r="AA186" s="157">
        <f t="shared" ref="AA186:AJ187" si="101">+IF($F186=AA$21,AA$146,0)</f>
        <v>0</v>
      </c>
      <c r="AB186" s="157">
        <f t="shared" si="101"/>
        <v>0</v>
      </c>
      <c r="AC186" s="157">
        <f t="shared" si="101"/>
        <v>0</v>
      </c>
      <c r="AD186" s="157">
        <f t="shared" si="101"/>
        <v>0</v>
      </c>
      <c r="AE186" s="157">
        <f t="shared" si="101"/>
        <v>0</v>
      </c>
      <c r="AF186" s="157">
        <f t="shared" si="101"/>
        <v>0</v>
      </c>
      <c r="AG186" s="157">
        <f t="shared" si="101"/>
        <v>0</v>
      </c>
      <c r="AH186" s="157">
        <f t="shared" si="101"/>
        <v>0</v>
      </c>
      <c r="AI186" s="157">
        <f t="shared" si="101"/>
        <v>0</v>
      </c>
      <c r="AJ186" s="157">
        <f t="shared" si="101"/>
        <v>0</v>
      </c>
    </row>
    <row r="187" spans="1:36" ht="16.5" x14ac:dyDescent="0.25">
      <c r="A187" s="157">
        <f t="shared" si="83"/>
        <v>1.1500000000000001</v>
      </c>
      <c r="B187" s="153">
        <f t="shared" si="93"/>
        <v>139</v>
      </c>
      <c r="C187" s="155" t="s">
        <v>468</v>
      </c>
      <c r="D187" s="156" t="s">
        <v>364</v>
      </c>
      <c r="E187" s="157">
        <f t="shared" si="81"/>
        <v>0</v>
      </c>
      <c r="F187" s="314" t="s">
        <v>101</v>
      </c>
      <c r="G187" s="157">
        <f t="shared" si="99"/>
        <v>0</v>
      </c>
      <c r="H187" s="157">
        <f t="shared" si="99"/>
        <v>0</v>
      </c>
      <c r="I187" s="157">
        <f t="shared" si="99"/>
        <v>0</v>
      </c>
      <c r="J187" s="157">
        <f t="shared" si="99"/>
        <v>0</v>
      </c>
      <c r="K187" s="157">
        <f t="shared" si="99"/>
        <v>0</v>
      </c>
      <c r="L187" s="157">
        <f t="shared" si="99"/>
        <v>0</v>
      </c>
      <c r="M187" s="157">
        <f t="shared" si="99"/>
        <v>0</v>
      </c>
      <c r="N187" s="157">
        <f t="shared" si="99"/>
        <v>0</v>
      </c>
      <c r="O187" s="157">
        <f t="shared" si="99"/>
        <v>0</v>
      </c>
      <c r="P187" s="157">
        <f t="shared" si="99"/>
        <v>0</v>
      </c>
      <c r="Q187" s="157">
        <f t="shared" si="100"/>
        <v>0</v>
      </c>
      <c r="R187" s="157">
        <f t="shared" si="100"/>
        <v>0</v>
      </c>
      <c r="S187" s="157">
        <f t="shared" si="100"/>
        <v>0</v>
      </c>
      <c r="T187" s="157">
        <f t="shared" si="100"/>
        <v>0</v>
      </c>
      <c r="U187" s="157">
        <f t="shared" si="100"/>
        <v>0</v>
      </c>
      <c r="V187" s="157">
        <f t="shared" si="100"/>
        <v>0</v>
      </c>
      <c r="W187" s="157">
        <f t="shared" si="100"/>
        <v>0</v>
      </c>
      <c r="X187" s="157">
        <f t="shared" si="100"/>
        <v>0</v>
      </c>
      <c r="Y187" s="157">
        <f t="shared" si="100"/>
        <v>0</v>
      </c>
      <c r="Z187" s="157">
        <f t="shared" si="100"/>
        <v>0</v>
      </c>
      <c r="AA187" s="157">
        <f t="shared" si="101"/>
        <v>0</v>
      </c>
      <c r="AB187" s="157">
        <f t="shared" si="101"/>
        <v>0</v>
      </c>
      <c r="AC187" s="157">
        <f t="shared" si="101"/>
        <v>0</v>
      </c>
      <c r="AD187" s="157">
        <f t="shared" si="101"/>
        <v>0</v>
      </c>
      <c r="AE187" s="157">
        <f t="shared" si="101"/>
        <v>0</v>
      </c>
      <c r="AF187" s="157">
        <f t="shared" si="101"/>
        <v>0</v>
      </c>
      <c r="AG187" s="157">
        <f t="shared" si="101"/>
        <v>0</v>
      </c>
      <c r="AH187" s="157">
        <f t="shared" si="101"/>
        <v>0</v>
      </c>
      <c r="AI187" s="157">
        <f t="shared" si="101"/>
        <v>0</v>
      </c>
      <c r="AJ187" s="157">
        <f t="shared" si="101"/>
        <v>0</v>
      </c>
    </row>
    <row r="188" spans="1:36" ht="16.5" x14ac:dyDescent="0.25">
      <c r="A188" s="157">
        <f t="shared" si="83"/>
        <v>1.1600000000000001</v>
      </c>
      <c r="B188" s="153">
        <f t="shared" si="93"/>
        <v>140</v>
      </c>
      <c r="C188" s="155" t="s">
        <v>469</v>
      </c>
      <c r="D188" s="156" t="s">
        <v>364</v>
      </c>
      <c r="E188" s="157">
        <f t="shared" si="81"/>
        <v>2</v>
      </c>
      <c r="F188" s="314" t="s">
        <v>331</v>
      </c>
      <c r="G188" s="157">
        <f t="shared" ref="G188:AJ188" si="102">+IF($F188=G$21,G$148+G$149,0)</f>
        <v>0</v>
      </c>
      <c r="H188" s="157">
        <f t="shared" si="102"/>
        <v>0</v>
      </c>
      <c r="I188" s="157">
        <f t="shared" si="102"/>
        <v>2</v>
      </c>
      <c r="J188" s="157">
        <f t="shared" si="102"/>
        <v>0</v>
      </c>
      <c r="K188" s="157">
        <f t="shared" si="102"/>
        <v>0</v>
      </c>
      <c r="L188" s="157">
        <f t="shared" si="102"/>
        <v>0</v>
      </c>
      <c r="M188" s="157">
        <f t="shared" si="102"/>
        <v>0</v>
      </c>
      <c r="N188" s="157">
        <f t="shared" si="102"/>
        <v>0</v>
      </c>
      <c r="O188" s="157">
        <f t="shared" si="102"/>
        <v>0</v>
      </c>
      <c r="P188" s="157">
        <f t="shared" si="102"/>
        <v>0</v>
      </c>
      <c r="Q188" s="157">
        <f t="shared" si="102"/>
        <v>0</v>
      </c>
      <c r="R188" s="157">
        <f t="shared" si="102"/>
        <v>0</v>
      </c>
      <c r="S188" s="157">
        <f t="shared" si="102"/>
        <v>0</v>
      </c>
      <c r="T188" s="157">
        <f t="shared" si="102"/>
        <v>0</v>
      </c>
      <c r="U188" s="157">
        <f t="shared" si="102"/>
        <v>0</v>
      </c>
      <c r="V188" s="157">
        <f t="shared" si="102"/>
        <v>0</v>
      </c>
      <c r="W188" s="157">
        <f t="shared" si="102"/>
        <v>0</v>
      </c>
      <c r="X188" s="157">
        <f t="shared" si="102"/>
        <v>0</v>
      </c>
      <c r="Y188" s="157">
        <f t="shared" si="102"/>
        <v>0</v>
      </c>
      <c r="Z188" s="157">
        <f t="shared" si="102"/>
        <v>0</v>
      </c>
      <c r="AA188" s="157">
        <f t="shared" si="102"/>
        <v>0</v>
      </c>
      <c r="AB188" s="157">
        <f t="shared" si="102"/>
        <v>0</v>
      </c>
      <c r="AC188" s="157">
        <f t="shared" si="102"/>
        <v>0</v>
      </c>
      <c r="AD188" s="157">
        <f t="shared" si="102"/>
        <v>0</v>
      </c>
      <c r="AE188" s="157">
        <f t="shared" si="102"/>
        <v>0</v>
      </c>
      <c r="AF188" s="157">
        <f t="shared" si="102"/>
        <v>0</v>
      </c>
      <c r="AG188" s="157">
        <f t="shared" si="102"/>
        <v>0</v>
      </c>
      <c r="AH188" s="157">
        <f t="shared" si="102"/>
        <v>0</v>
      </c>
      <c r="AI188" s="157">
        <f t="shared" si="102"/>
        <v>0</v>
      </c>
      <c r="AJ188" s="157">
        <f t="shared" si="102"/>
        <v>0</v>
      </c>
    </row>
    <row r="189" spans="1:36" ht="16.5" x14ac:dyDescent="0.25">
      <c r="A189" s="157">
        <f t="shared" si="83"/>
        <v>1.1700000000000002</v>
      </c>
      <c r="B189" s="153">
        <f t="shared" si="93"/>
        <v>141</v>
      </c>
      <c r="C189" s="155" t="s">
        <v>470</v>
      </c>
      <c r="D189" s="156" t="s">
        <v>364</v>
      </c>
      <c r="E189" s="157">
        <f t="shared" si="81"/>
        <v>0</v>
      </c>
      <c r="F189" s="314" t="s">
        <v>101</v>
      </c>
      <c r="G189" s="157">
        <f t="shared" ref="G189:AJ189" si="103">+IF($F189=G$21,G$148,0)</f>
        <v>0</v>
      </c>
      <c r="H189" s="157">
        <f t="shared" si="103"/>
        <v>0</v>
      </c>
      <c r="I189" s="157">
        <f t="shared" si="103"/>
        <v>0</v>
      </c>
      <c r="J189" s="157">
        <f t="shared" si="103"/>
        <v>0</v>
      </c>
      <c r="K189" s="157">
        <f t="shared" si="103"/>
        <v>0</v>
      </c>
      <c r="L189" s="157">
        <f t="shared" si="103"/>
        <v>0</v>
      </c>
      <c r="M189" s="157">
        <f t="shared" si="103"/>
        <v>0</v>
      </c>
      <c r="N189" s="157">
        <f t="shared" si="103"/>
        <v>0</v>
      </c>
      <c r="O189" s="157">
        <f t="shared" si="103"/>
        <v>0</v>
      </c>
      <c r="P189" s="157">
        <f t="shared" si="103"/>
        <v>0</v>
      </c>
      <c r="Q189" s="157">
        <f t="shared" si="103"/>
        <v>0</v>
      </c>
      <c r="R189" s="157">
        <f t="shared" si="103"/>
        <v>0</v>
      </c>
      <c r="S189" s="157">
        <f t="shared" si="103"/>
        <v>0</v>
      </c>
      <c r="T189" s="157">
        <f t="shared" si="103"/>
        <v>0</v>
      </c>
      <c r="U189" s="157">
        <f t="shared" si="103"/>
        <v>0</v>
      </c>
      <c r="V189" s="157">
        <f t="shared" si="103"/>
        <v>0</v>
      </c>
      <c r="W189" s="157">
        <f t="shared" si="103"/>
        <v>0</v>
      </c>
      <c r="X189" s="157">
        <f t="shared" si="103"/>
        <v>0</v>
      </c>
      <c r="Y189" s="157">
        <f t="shared" si="103"/>
        <v>0</v>
      </c>
      <c r="Z189" s="157">
        <f t="shared" si="103"/>
        <v>0</v>
      </c>
      <c r="AA189" s="157">
        <f t="shared" si="103"/>
        <v>0</v>
      </c>
      <c r="AB189" s="157">
        <f t="shared" si="103"/>
        <v>0</v>
      </c>
      <c r="AC189" s="157">
        <f t="shared" si="103"/>
        <v>0</v>
      </c>
      <c r="AD189" s="157">
        <f t="shared" si="103"/>
        <v>0</v>
      </c>
      <c r="AE189" s="157">
        <f t="shared" si="103"/>
        <v>0</v>
      </c>
      <c r="AF189" s="157">
        <f t="shared" si="103"/>
        <v>0</v>
      </c>
      <c r="AG189" s="157">
        <f t="shared" si="103"/>
        <v>0</v>
      </c>
      <c r="AH189" s="157">
        <f t="shared" si="103"/>
        <v>0</v>
      </c>
      <c r="AI189" s="157">
        <f t="shared" si="103"/>
        <v>0</v>
      </c>
      <c r="AJ189" s="157">
        <f t="shared" si="103"/>
        <v>0</v>
      </c>
    </row>
    <row r="190" spans="1:36" ht="16.5" x14ac:dyDescent="0.25">
      <c r="A190" s="157">
        <f t="shared" si="83"/>
        <v>1.1800000000000002</v>
      </c>
      <c r="B190" s="153">
        <f t="shared" si="93"/>
        <v>142</v>
      </c>
      <c r="C190" s="155" t="s">
        <v>471</v>
      </c>
      <c r="D190" s="156" t="s">
        <v>364</v>
      </c>
      <c r="E190" s="157">
        <f t="shared" si="81"/>
        <v>0</v>
      </c>
      <c r="F190" s="314" t="s">
        <v>331</v>
      </c>
      <c r="G190" s="157">
        <f>+IF($F190=G$21,G$129,0)</f>
        <v>0</v>
      </c>
      <c r="H190" s="157">
        <f t="shared" ref="H190:AJ190" si="104">+IF($F190=H$21,H$129,0)</f>
        <v>0</v>
      </c>
      <c r="I190" s="157">
        <f t="shared" si="104"/>
        <v>0</v>
      </c>
      <c r="J190" s="157">
        <f t="shared" si="104"/>
        <v>0</v>
      </c>
      <c r="K190" s="157">
        <f t="shared" si="104"/>
        <v>0</v>
      </c>
      <c r="L190" s="157">
        <f t="shared" si="104"/>
        <v>0</v>
      </c>
      <c r="M190" s="157">
        <f t="shared" si="104"/>
        <v>0</v>
      </c>
      <c r="N190" s="157">
        <f t="shared" si="104"/>
        <v>0</v>
      </c>
      <c r="O190" s="157">
        <f t="shared" si="104"/>
        <v>0</v>
      </c>
      <c r="P190" s="157">
        <f t="shared" si="104"/>
        <v>0</v>
      </c>
      <c r="Q190" s="157">
        <f t="shared" si="104"/>
        <v>0</v>
      </c>
      <c r="R190" s="157">
        <f t="shared" si="104"/>
        <v>0</v>
      </c>
      <c r="S190" s="157">
        <f t="shared" si="104"/>
        <v>0</v>
      </c>
      <c r="T190" s="157">
        <f t="shared" si="104"/>
        <v>0</v>
      </c>
      <c r="U190" s="157">
        <f t="shared" si="104"/>
        <v>0</v>
      </c>
      <c r="V190" s="157">
        <f t="shared" si="104"/>
        <v>0</v>
      </c>
      <c r="W190" s="157">
        <f t="shared" si="104"/>
        <v>0</v>
      </c>
      <c r="X190" s="157">
        <f t="shared" si="104"/>
        <v>0</v>
      </c>
      <c r="Y190" s="157">
        <f t="shared" si="104"/>
        <v>0</v>
      </c>
      <c r="Z190" s="157">
        <f t="shared" si="104"/>
        <v>0</v>
      </c>
      <c r="AA190" s="157">
        <f t="shared" si="104"/>
        <v>0</v>
      </c>
      <c r="AB190" s="157">
        <f t="shared" si="104"/>
        <v>0</v>
      </c>
      <c r="AC190" s="157">
        <f t="shared" si="104"/>
        <v>0</v>
      </c>
      <c r="AD190" s="157">
        <f t="shared" si="104"/>
        <v>0</v>
      </c>
      <c r="AE190" s="157">
        <f t="shared" si="104"/>
        <v>0</v>
      </c>
      <c r="AF190" s="157">
        <f t="shared" si="104"/>
        <v>0</v>
      </c>
      <c r="AG190" s="157">
        <f t="shared" si="104"/>
        <v>0</v>
      </c>
      <c r="AH190" s="157">
        <f t="shared" si="104"/>
        <v>0</v>
      </c>
      <c r="AI190" s="157">
        <f t="shared" si="104"/>
        <v>0</v>
      </c>
      <c r="AJ190" s="157">
        <f t="shared" si="104"/>
        <v>0</v>
      </c>
    </row>
    <row r="191" spans="1:36" ht="16.5" x14ac:dyDescent="0.25">
      <c r="A191" s="157">
        <f t="shared" si="83"/>
        <v>1.1900000000000002</v>
      </c>
      <c r="B191" s="153">
        <f t="shared" si="93"/>
        <v>143</v>
      </c>
      <c r="C191" s="155" t="s">
        <v>472</v>
      </c>
      <c r="D191" s="156" t="s">
        <v>364</v>
      </c>
      <c r="E191" s="157">
        <f t="shared" si="81"/>
        <v>3</v>
      </c>
      <c r="F191" s="314" t="s">
        <v>331</v>
      </c>
      <c r="G191" s="157">
        <f t="shared" ref="G191:P192" si="105">+IF($F191=G$21,G$135,0)</f>
        <v>0</v>
      </c>
      <c r="H191" s="157">
        <f t="shared" si="105"/>
        <v>0</v>
      </c>
      <c r="I191" s="157">
        <f t="shared" si="105"/>
        <v>3</v>
      </c>
      <c r="J191" s="157">
        <f t="shared" si="105"/>
        <v>0</v>
      </c>
      <c r="K191" s="157">
        <f t="shared" si="105"/>
        <v>0</v>
      </c>
      <c r="L191" s="157">
        <f t="shared" si="105"/>
        <v>0</v>
      </c>
      <c r="M191" s="157">
        <f t="shared" si="105"/>
        <v>0</v>
      </c>
      <c r="N191" s="157">
        <f t="shared" si="105"/>
        <v>0</v>
      </c>
      <c r="O191" s="157">
        <f t="shared" si="105"/>
        <v>0</v>
      </c>
      <c r="P191" s="157">
        <f t="shared" si="105"/>
        <v>0</v>
      </c>
      <c r="Q191" s="157">
        <f t="shared" ref="Q191:Z192" si="106">+IF($F191=Q$21,Q$135,0)</f>
        <v>0</v>
      </c>
      <c r="R191" s="157">
        <f t="shared" si="106"/>
        <v>0</v>
      </c>
      <c r="S191" s="157">
        <f t="shared" si="106"/>
        <v>0</v>
      </c>
      <c r="T191" s="157">
        <f t="shared" si="106"/>
        <v>0</v>
      </c>
      <c r="U191" s="157">
        <f t="shared" si="106"/>
        <v>0</v>
      </c>
      <c r="V191" s="157">
        <f t="shared" si="106"/>
        <v>0</v>
      </c>
      <c r="W191" s="157">
        <f t="shared" si="106"/>
        <v>0</v>
      </c>
      <c r="X191" s="157">
        <f t="shared" si="106"/>
        <v>0</v>
      </c>
      <c r="Y191" s="157">
        <f t="shared" si="106"/>
        <v>0</v>
      </c>
      <c r="Z191" s="157">
        <f t="shared" si="106"/>
        <v>0</v>
      </c>
      <c r="AA191" s="157">
        <f t="shared" ref="AA191:AJ192" si="107">+IF($F191=AA$21,AA$135,0)</f>
        <v>0</v>
      </c>
      <c r="AB191" s="157">
        <f t="shared" si="107"/>
        <v>0</v>
      </c>
      <c r="AC191" s="157">
        <f t="shared" si="107"/>
        <v>0</v>
      </c>
      <c r="AD191" s="157">
        <f t="shared" si="107"/>
        <v>0</v>
      </c>
      <c r="AE191" s="157">
        <f t="shared" si="107"/>
        <v>0</v>
      </c>
      <c r="AF191" s="157">
        <f t="shared" si="107"/>
        <v>0</v>
      </c>
      <c r="AG191" s="157">
        <f t="shared" si="107"/>
        <v>0</v>
      </c>
      <c r="AH191" s="157">
        <f t="shared" si="107"/>
        <v>0</v>
      </c>
      <c r="AI191" s="157">
        <f t="shared" si="107"/>
        <v>0</v>
      </c>
      <c r="AJ191" s="157">
        <f t="shared" si="107"/>
        <v>0</v>
      </c>
    </row>
    <row r="192" spans="1:36" ht="16.5" x14ac:dyDescent="0.25">
      <c r="A192" s="157">
        <f t="shared" si="83"/>
        <v>1.2000000000000002</v>
      </c>
      <c r="B192" s="153">
        <f t="shared" si="93"/>
        <v>144</v>
      </c>
      <c r="C192" s="155" t="s">
        <v>473</v>
      </c>
      <c r="D192" s="156" t="s">
        <v>364</v>
      </c>
      <c r="E192" s="157">
        <f t="shared" si="81"/>
        <v>0</v>
      </c>
      <c r="F192" s="314" t="s">
        <v>101</v>
      </c>
      <c r="G192" s="157">
        <f t="shared" si="105"/>
        <v>0</v>
      </c>
      <c r="H192" s="157">
        <f t="shared" si="105"/>
        <v>0</v>
      </c>
      <c r="I192" s="157">
        <f t="shared" si="105"/>
        <v>0</v>
      </c>
      <c r="J192" s="157">
        <f t="shared" si="105"/>
        <v>0</v>
      </c>
      <c r="K192" s="157">
        <f t="shared" si="105"/>
        <v>0</v>
      </c>
      <c r="L192" s="157">
        <f t="shared" si="105"/>
        <v>0</v>
      </c>
      <c r="M192" s="157">
        <f t="shared" si="105"/>
        <v>0</v>
      </c>
      <c r="N192" s="157">
        <f t="shared" si="105"/>
        <v>0</v>
      </c>
      <c r="O192" s="157">
        <f t="shared" si="105"/>
        <v>0</v>
      </c>
      <c r="P192" s="157">
        <f t="shared" si="105"/>
        <v>0</v>
      </c>
      <c r="Q192" s="157">
        <f t="shared" si="106"/>
        <v>0</v>
      </c>
      <c r="R192" s="157">
        <f t="shared" si="106"/>
        <v>0</v>
      </c>
      <c r="S192" s="157">
        <f t="shared" si="106"/>
        <v>0</v>
      </c>
      <c r="T192" s="157">
        <f t="shared" si="106"/>
        <v>0</v>
      </c>
      <c r="U192" s="157">
        <f t="shared" si="106"/>
        <v>0</v>
      </c>
      <c r="V192" s="157">
        <f t="shared" si="106"/>
        <v>0</v>
      </c>
      <c r="W192" s="157">
        <f t="shared" si="106"/>
        <v>0</v>
      </c>
      <c r="X192" s="157">
        <f t="shared" si="106"/>
        <v>0</v>
      </c>
      <c r="Y192" s="157">
        <f t="shared" si="106"/>
        <v>0</v>
      </c>
      <c r="Z192" s="157">
        <f t="shared" si="106"/>
        <v>0</v>
      </c>
      <c r="AA192" s="157">
        <f t="shared" si="107"/>
        <v>0</v>
      </c>
      <c r="AB192" s="157">
        <f t="shared" si="107"/>
        <v>0</v>
      </c>
      <c r="AC192" s="157">
        <f t="shared" si="107"/>
        <v>0</v>
      </c>
      <c r="AD192" s="157">
        <f t="shared" si="107"/>
        <v>0</v>
      </c>
      <c r="AE192" s="157">
        <f t="shared" si="107"/>
        <v>0</v>
      </c>
      <c r="AF192" s="157">
        <f t="shared" si="107"/>
        <v>0</v>
      </c>
      <c r="AG192" s="157">
        <f t="shared" si="107"/>
        <v>0</v>
      </c>
      <c r="AH192" s="157">
        <f t="shared" si="107"/>
        <v>0</v>
      </c>
      <c r="AI192" s="157">
        <f t="shared" si="107"/>
        <v>0</v>
      </c>
      <c r="AJ192" s="157">
        <f t="shared" si="107"/>
        <v>0</v>
      </c>
    </row>
    <row r="193" spans="1:36" ht="16.5" x14ac:dyDescent="0.25">
      <c r="A193" s="157">
        <f t="shared" si="83"/>
        <v>1.2100000000000002</v>
      </c>
      <c r="B193" s="153">
        <f t="shared" si="93"/>
        <v>145</v>
      </c>
      <c r="C193" s="155" t="s">
        <v>474</v>
      </c>
      <c r="D193" s="156" t="s">
        <v>389</v>
      </c>
      <c r="E193" s="157">
        <f t="shared" si="81"/>
        <v>3.0599999999999999E-2</v>
      </c>
      <c r="F193" s="314" t="s">
        <v>331</v>
      </c>
      <c r="G193" s="157">
        <f t="shared" ref="G193:P194" si="108">+IF($F193=G$21,G$98/1000,0)</f>
        <v>1.1999999999999999E-3</v>
      </c>
      <c r="H193" s="157">
        <f t="shared" si="108"/>
        <v>2.2000000000000001E-3</v>
      </c>
      <c r="I193" s="157">
        <f t="shared" si="108"/>
        <v>2.7199999999999998E-2</v>
      </c>
      <c r="J193" s="157">
        <f t="shared" si="108"/>
        <v>0</v>
      </c>
      <c r="K193" s="157">
        <f t="shared" si="108"/>
        <v>0</v>
      </c>
      <c r="L193" s="157">
        <f t="shared" si="108"/>
        <v>0</v>
      </c>
      <c r="M193" s="157">
        <f t="shared" si="108"/>
        <v>0</v>
      </c>
      <c r="N193" s="157">
        <f t="shared" si="108"/>
        <v>0</v>
      </c>
      <c r="O193" s="157">
        <f t="shared" si="108"/>
        <v>0</v>
      </c>
      <c r="P193" s="157">
        <f t="shared" si="108"/>
        <v>0</v>
      </c>
      <c r="Q193" s="157">
        <f t="shared" ref="Q193:Z194" si="109">+IF($F193=Q$21,Q$98/1000,0)</f>
        <v>0</v>
      </c>
      <c r="R193" s="157">
        <f t="shared" si="109"/>
        <v>0</v>
      </c>
      <c r="S193" s="157">
        <f t="shared" si="109"/>
        <v>0</v>
      </c>
      <c r="T193" s="157">
        <f t="shared" si="109"/>
        <v>0</v>
      </c>
      <c r="U193" s="157">
        <f t="shared" si="109"/>
        <v>0</v>
      </c>
      <c r="V193" s="157">
        <f t="shared" si="109"/>
        <v>0</v>
      </c>
      <c r="W193" s="157">
        <f t="shared" si="109"/>
        <v>0</v>
      </c>
      <c r="X193" s="157">
        <f t="shared" si="109"/>
        <v>0</v>
      </c>
      <c r="Y193" s="157">
        <f t="shared" si="109"/>
        <v>0</v>
      </c>
      <c r="Z193" s="157">
        <f t="shared" si="109"/>
        <v>0</v>
      </c>
      <c r="AA193" s="157">
        <f t="shared" ref="AA193:AJ194" si="110">+IF($F193=AA$21,AA$98/1000,0)</f>
        <v>0</v>
      </c>
      <c r="AB193" s="157">
        <f t="shared" si="110"/>
        <v>0</v>
      </c>
      <c r="AC193" s="157">
        <f t="shared" si="110"/>
        <v>0</v>
      </c>
      <c r="AD193" s="157">
        <f t="shared" si="110"/>
        <v>0</v>
      </c>
      <c r="AE193" s="157">
        <f t="shared" si="110"/>
        <v>0</v>
      </c>
      <c r="AF193" s="157">
        <f t="shared" si="110"/>
        <v>0</v>
      </c>
      <c r="AG193" s="157">
        <f t="shared" si="110"/>
        <v>0</v>
      </c>
      <c r="AH193" s="157">
        <f t="shared" si="110"/>
        <v>0</v>
      </c>
      <c r="AI193" s="157">
        <f t="shared" si="110"/>
        <v>0</v>
      </c>
      <c r="AJ193" s="157">
        <f t="shared" si="110"/>
        <v>0</v>
      </c>
    </row>
    <row r="194" spans="1:36" ht="16.5" x14ac:dyDescent="0.25">
      <c r="A194" s="157">
        <f t="shared" si="83"/>
        <v>1.2200000000000002</v>
      </c>
      <c r="B194" s="153">
        <f t="shared" si="93"/>
        <v>146</v>
      </c>
      <c r="C194" s="155" t="s">
        <v>475</v>
      </c>
      <c r="D194" s="156" t="s">
        <v>389</v>
      </c>
      <c r="E194" s="157">
        <f t="shared" si="81"/>
        <v>0</v>
      </c>
      <c r="F194" s="314" t="s">
        <v>101</v>
      </c>
      <c r="G194" s="157">
        <f t="shared" si="108"/>
        <v>0</v>
      </c>
      <c r="H194" s="157">
        <f t="shared" si="108"/>
        <v>0</v>
      </c>
      <c r="I194" s="157">
        <f t="shared" si="108"/>
        <v>0</v>
      </c>
      <c r="J194" s="157">
        <f t="shared" si="108"/>
        <v>0</v>
      </c>
      <c r="K194" s="157">
        <f t="shared" si="108"/>
        <v>0</v>
      </c>
      <c r="L194" s="157">
        <f t="shared" si="108"/>
        <v>0</v>
      </c>
      <c r="M194" s="157">
        <f t="shared" si="108"/>
        <v>0</v>
      </c>
      <c r="N194" s="157">
        <f t="shared" si="108"/>
        <v>0</v>
      </c>
      <c r="O194" s="157">
        <f t="shared" si="108"/>
        <v>0</v>
      </c>
      <c r="P194" s="157">
        <f t="shared" si="108"/>
        <v>0</v>
      </c>
      <c r="Q194" s="157">
        <f t="shared" si="109"/>
        <v>0</v>
      </c>
      <c r="R194" s="157">
        <f t="shared" si="109"/>
        <v>0</v>
      </c>
      <c r="S194" s="157">
        <f t="shared" si="109"/>
        <v>0</v>
      </c>
      <c r="T194" s="157">
        <f t="shared" si="109"/>
        <v>0</v>
      </c>
      <c r="U194" s="157">
        <f t="shared" si="109"/>
        <v>0</v>
      </c>
      <c r="V194" s="157">
        <f t="shared" si="109"/>
        <v>0</v>
      </c>
      <c r="W194" s="157">
        <f t="shared" si="109"/>
        <v>0</v>
      </c>
      <c r="X194" s="157">
        <f t="shared" si="109"/>
        <v>0</v>
      </c>
      <c r="Y194" s="157">
        <f t="shared" si="109"/>
        <v>0</v>
      </c>
      <c r="Z194" s="157">
        <f t="shared" si="109"/>
        <v>0</v>
      </c>
      <c r="AA194" s="157">
        <f t="shared" si="110"/>
        <v>0</v>
      </c>
      <c r="AB194" s="157">
        <f t="shared" si="110"/>
        <v>0</v>
      </c>
      <c r="AC194" s="157">
        <f t="shared" si="110"/>
        <v>0</v>
      </c>
      <c r="AD194" s="157">
        <f t="shared" si="110"/>
        <v>0</v>
      </c>
      <c r="AE194" s="157">
        <f t="shared" si="110"/>
        <v>0</v>
      </c>
      <c r="AF194" s="157">
        <f t="shared" si="110"/>
        <v>0</v>
      </c>
      <c r="AG194" s="157">
        <f t="shared" si="110"/>
        <v>0</v>
      </c>
      <c r="AH194" s="157">
        <f t="shared" si="110"/>
        <v>0</v>
      </c>
      <c r="AI194" s="157">
        <f t="shared" si="110"/>
        <v>0</v>
      </c>
      <c r="AJ194" s="157">
        <f t="shared" si="110"/>
        <v>0</v>
      </c>
    </row>
    <row r="195" spans="1:36" ht="16.5" x14ac:dyDescent="0.25">
      <c r="A195" s="157">
        <f t="shared" si="83"/>
        <v>1.2300000000000002</v>
      </c>
      <c r="B195" s="153">
        <f t="shared" si="93"/>
        <v>147</v>
      </c>
      <c r="C195" s="155" t="s">
        <v>476</v>
      </c>
      <c r="D195" s="156" t="s">
        <v>477</v>
      </c>
      <c r="E195" s="157">
        <f t="shared" ref="E195:E196" si="111">+ROUNDUP(SUM(G195:AJ195),0)</f>
        <v>1</v>
      </c>
      <c r="F195" s="314" t="s">
        <v>331</v>
      </c>
      <c r="G195" s="157">
        <f t="shared" ref="G195:V196" si="112">+IF(G$2&lt;&gt;0,1/COUNTA(G$2:M$2),0)</f>
        <v>0.14285714285714285</v>
      </c>
      <c r="H195" s="157">
        <f t="shared" si="112"/>
        <v>0.14285714285714285</v>
      </c>
      <c r="I195" s="157">
        <f t="shared" si="112"/>
        <v>0.14285714285714285</v>
      </c>
      <c r="J195" s="157">
        <f t="shared" si="112"/>
        <v>0</v>
      </c>
      <c r="K195" s="157">
        <f t="shared" si="112"/>
        <v>0</v>
      </c>
      <c r="L195" s="157">
        <f t="shared" si="112"/>
        <v>0</v>
      </c>
      <c r="M195" s="157">
        <f t="shared" si="112"/>
        <v>0</v>
      </c>
      <c r="N195" s="157">
        <f t="shared" si="112"/>
        <v>0</v>
      </c>
      <c r="O195" s="157">
        <f t="shared" si="112"/>
        <v>0</v>
      </c>
      <c r="P195" s="157">
        <f t="shared" si="112"/>
        <v>0</v>
      </c>
      <c r="Q195" s="157">
        <f t="shared" si="112"/>
        <v>0</v>
      </c>
      <c r="R195" s="157">
        <f t="shared" si="112"/>
        <v>0</v>
      </c>
      <c r="S195" s="157">
        <f t="shared" si="112"/>
        <v>0</v>
      </c>
      <c r="T195" s="157">
        <f t="shared" si="112"/>
        <v>0</v>
      </c>
      <c r="U195" s="157">
        <f t="shared" si="112"/>
        <v>0</v>
      </c>
      <c r="V195" s="157">
        <f t="shared" si="112"/>
        <v>0</v>
      </c>
      <c r="W195" s="157">
        <f t="shared" ref="W195:AJ196" si="113">+IF(W$2&lt;&gt;0,1/COUNTA(W$2:AC$2),0)</f>
        <v>0</v>
      </c>
      <c r="X195" s="157">
        <f t="shared" si="113"/>
        <v>0</v>
      </c>
      <c r="Y195" s="157">
        <f t="shared" si="113"/>
        <v>0</v>
      </c>
      <c r="Z195" s="157">
        <f t="shared" si="113"/>
        <v>0</v>
      </c>
      <c r="AA195" s="157">
        <f t="shared" si="113"/>
        <v>0</v>
      </c>
      <c r="AB195" s="157">
        <f t="shared" si="113"/>
        <v>0</v>
      </c>
      <c r="AC195" s="157">
        <f t="shared" si="113"/>
        <v>0</v>
      </c>
      <c r="AD195" s="157">
        <f t="shared" si="113"/>
        <v>0</v>
      </c>
      <c r="AE195" s="157">
        <f t="shared" si="113"/>
        <v>0</v>
      </c>
      <c r="AF195" s="157">
        <f t="shared" si="113"/>
        <v>0</v>
      </c>
      <c r="AG195" s="157">
        <f t="shared" si="113"/>
        <v>0</v>
      </c>
      <c r="AH195" s="157">
        <f t="shared" si="113"/>
        <v>0</v>
      </c>
      <c r="AI195" s="157">
        <f t="shared" si="113"/>
        <v>0</v>
      </c>
      <c r="AJ195" s="157">
        <f t="shared" si="113"/>
        <v>0</v>
      </c>
    </row>
    <row r="196" spans="1:36" ht="16.5" x14ac:dyDescent="0.25">
      <c r="A196" s="157">
        <f t="shared" si="83"/>
        <v>1.2400000000000002</v>
      </c>
      <c r="B196" s="153">
        <f t="shared" si="93"/>
        <v>148</v>
      </c>
      <c r="C196" s="155" t="s">
        <v>478</v>
      </c>
      <c r="D196" s="156" t="s">
        <v>477</v>
      </c>
      <c r="E196" s="157">
        <f t="shared" si="111"/>
        <v>1</v>
      </c>
      <c r="F196" s="314" t="s">
        <v>101</v>
      </c>
      <c r="G196" s="157">
        <f t="shared" si="112"/>
        <v>0.14285714285714285</v>
      </c>
      <c r="H196" s="157">
        <f t="shared" si="112"/>
        <v>0.14285714285714285</v>
      </c>
      <c r="I196" s="157">
        <f t="shared" si="112"/>
        <v>0.14285714285714285</v>
      </c>
      <c r="J196" s="157">
        <f t="shared" si="112"/>
        <v>0</v>
      </c>
      <c r="K196" s="157">
        <f t="shared" si="112"/>
        <v>0</v>
      </c>
      <c r="L196" s="157">
        <f t="shared" si="112"/>
        <v>0</v>
      </c>
      <c r="M196" s="157">
        <f t="shared" si="112"/>
        <v>0</v>
      </c>
      <c r="N196" s="157">
        <f t="shared" si="112"/>
        <v>0</v>
      </c>
      <c r="O196" s="157">
        <f t="shared" si="112"/>
        <v>0</v>
      </c>
      <c r="P196" s="157">
        <f t="shared" si="112"/>
        <v>0</v>
      </c>
      <c r="Q196" s="157">
        <f t="shared" si="112"/>
        <v>0</v>
      </c>
      <c r="R196" s="157">
        <f t="shared" si="112"/>
        <v>0</v>
      </c>
      <c r="S196" s="157">
        <f t="shared" si="112"/>
        <v>0</v>
      </c>
      <c r="T196" s="157">
        <f t="shared" si="112"/>
        <v>0</v>
      </c>
      <c r="U196" s="157">
        <f t="shared" si="112"/>
        <v>0</v>
      </c>
      <c r="V196" s="157">
        <f t="shared" si="112"/>
        <v>0</v>
      </c>
      <c r="W196" s="157">
        <f t="shared" si="113"/>
        <v>0</v>
      </c>
      <c r="X196" s="157">
        <f t="shared" si="113"/>
        <v>0</v>
      </c>
      <c r="Y196" s="157">
        <f t="shared" si="113"/>
        <v>0</v>
      </c>
      <c r="Z196" s="157">
        <f t="shared" si="113"/>
        <v>0</v>
      </c>
      <c r="AA196" s="157">
        <f t="shared" si="113"/>
        <v>0</v>
      </c>
      <c r="AB196" s="157">
        <f t="shared" si="113"/>
        <v>0</v>
      </c>
      <c r="AC196" s="157">
        <f t="shared" si="113"/>
        <v>0</v>
      </c>
      <c r="AD196" s="157">
        <f t="shared" si="113"/>
        <v>0</v>
      </c>
      <c r="AE196" s="157">
        <f t="shared" si="113"/>
        <v>0</v>
      </c>
      <c r="AF196" s="157">
        <f t="shared" si="113"/>
        <v>0</v>
      </c>
      <c r="AG196" s="157">
        <f t="shared" si="113"/>
        <v>0</v>
      </c>
      <c r="AH196" s="157">
        <f t="shared" si="113"/>
        <v>0</v>
      </c>
      <c r="AI196" s="157">
        <f t="shared" si="113"/>
        <v>0</v>
      </c>
      <c r="AJ196" s="157">
        <f t="shared" si="113"/>
        <v>0</v>
      </c>
    </row>
    <row r="197" spans="1:36" ht="16.5" x14ac:dyDescent="0.25">
      <c r="A197" s="157">
        <f t="shared" si="83"/>
        <v>1.2500000000000002</v>
      </c>
      <c r="B197" s="153">
        <f t="shared" si="93"/>
        <v>149</v>
      </c>
      <c r="C197" s="155" t="s">
        <v>479</v>
      </c>
      <c r="D197" s="156" t="s">
        <v>364</v>
      </c>
      <c r="E197" s="157">
        <f t="shared" si="81"/>
        <v>0</v>
      </c>
      <c r="F197" s="314" t="s">
        <v>331</v>
      </c>
      <c r="G197" s="157">
        <f t="shared" ref="G197:P198" si="114">+IF($F197=G$21,G$152,0)</f>
        <v>0</v>
      </c>
      <c r="H197" s="157">
        <f t="shared" si="114"/>
        <v>0</v>
      </c>
      <c r="I197" s="157">
        <f t="shared" si="114"/>
        <v>0</v>
      </c>
      <c r="J197" s="157">
        <f t="shared" si="114"/>
        <v>0</v>
      </c>
      <c r="K197" s="157">
        <f t="shared" si="114"/>
        <v>0</v>
      </c>
      <c r="L197" s="157">
        <f t="shared" si="114"/>
        <v>0</v>
      </c>
      <c r="M197" s="157">
        <f t="shared" si="114"/>
        <v>0</v>
      </c>
      <c r="N197" s="157">
        <f t="shared" si="114"/>
        <v>0</v>
      </c>
      <c r="O197" s="157">
        <f t="shared" si="114"/>
        <v>0</v>
      </c>
      <c r="P197" s="157">
        <f t="shared" si="114"/>
        <v>0</v>
      </c>
      <c r="Q197" s="157">
        <f t="shared" ref="Q197:Z198" si="115">+IF($F197=Q$21,Q$152,0)</f>
        <v>0</v>
      </c>
      <c r="R197" s="157">
        <f t="shared" si="115"/>
        <v>0</v>
      </c>
      <c r="S197" s="157">
        <f t="shared" si="115"/>
        <v>0</v>
      </c>
      <c r="T197" s="157">
        <f t="shared" si="115"/>
        <v>0</v>
      </c>
      <c r="U197" s="157">
        <f t="shared" si="115"/>
        <v>0</v>
      </c>
      <c r="V197" s="157">
        <f t="shared" si="115"/>
        <v>0</v>
      </c>
      <c r="W197" s="157">
        <f t="shared" si="115"/>
        <v>0</v>
      </c>
      <c r="X197" s="157">
        <f t="shared" si="115"/>
        <v>0</v>
      </c>
      <c r="Y197" s="157">
        <f t="shared" si="115"/>
        <v>0</v>
      </c>
      <c r="Z197" s="157">
        <f t="shared" si="115"/>
        <v>0</v>
      </c>
      <c r="AA197" s="157">
        <f t="shared" ref="AA197:AJ198" si="116">+IF($F197=AA$21,AA$152,0)</f>
        <v>0</v>
      </c>
      <c r="AB197" s="157">
        <f t="shared" si="116"/>
        <v>0</v>
      </c>
      <c r="AC197" s="157">
        <f t="shared" si="116"/>
        <v>0</v>
      </c>
      <c r="AD197" s="157">
        <f t="shared" si="116"/>
        <v>0</v>
      </c>
      <c r="AE197" s="157">
        <f t="shared" si="116"/>
        <v>0</v>
      </c>
      <c r="AF197" s="157">
        <f t="shared" si="116"/>
        <v>0</v>
      </c>
      <c r="AG197" s="157">
        <f t="shared" si="116"/>
        <v>0</v>
      </c>
      <c r="AH197" s="157">
        <f t="shared" si="116"/>
        <v>0</v>
      </c>
      <c r="AI197" s="157">
        <f t="shared" si="116"/>
        <v>0</v>
      </c>
      <c r="AJ197" s="157">
        <f t="shared" si="116"/>
        <v>0</v>
      </c>
    </row>
    <row r="198" spans="1:36" ht="16.5" x14ac:dyDescent="0.25">
      <c r="A198" s="157">
        <f t="shared" si="83"/>
        <v>1.2600000000000002</v>
      </c>
      <c r="B198" s="153">
        <f t="shared" si="93"/>
        <v>150</v>
      </c>
      <c r="C198" s="155" t="s">
        <v>480</v>
      </c>
      <c r="D198" s="156" t="s">
        <v>364</v>
      </c>
      <c r="E198" s="157">
        <f t="shared" si="81"/>
        <v>0</v>
      </c>
      <c r="F198" s="314" t="s">
        <v>101</v>
      </c>
      <c r="G198" s="157">
        <f t="shared" si="114"/>
        <v>0</v>
      </c>
      <c r="H198" s="157">
        <f t="shared" si="114"/>
        <v>0</v>
      </c>
      <c r="I198" s="157">
        <f t="shared" si="114"/>
        <v>0</v>
      </c>
      <c r="J198" s="157">
        <f t="shared" si="114"/>
        <v>0</v>
      </c>
      <c r="K198" s="157">
        <f t="shared" si="114"/>
        <v>0</v>
      </c>
      <c r="L198" s="157">
        <f t="shared" si="114"/>
        <v>0</v>
      </c>
      <c r="M198" s="157">
        <f t="shared" si="114"/>
        <v>0</v>
      </c>
      <c r="N198" s="157">
        <f t="shared" si="114"/>
        <v>0</v>
      </c>
      <c r="O198" s="157">
        <f t="shared" si="114"/>
        <v>0</v>
      </c>
      <c r="P198" s="157">
        <f t="shared" si="114"/>
        <v>0</v>
      </c>
      <c r="Q198" s="157">
        <f t="shared" si="115"/>
        <v>0</v>
      </c>
      <c r="R198" s="157">
        <f t="shared" si="115"/>
        <v>0</v>
      </c>
      <c r="S198" s="157">
        <f t="shared" si="115"/>
        <v>0</v>
      </c>
      <c r="T198" s="157">
        <f t="shared" si="115"/>
        <v>0</v>
      </c>
      <c r="U198" s="157">
        <f t="shared" si="115"/>
        <v>0</v>
      </c>
      <c r="V198" s="157">
        <f t="shared" si="115"/>
        <v>0</v>
      </c>
      <c r="W198" s="157">
        <f t="shared" si="115"/>
        <v>0</v>
      </c>
      <c r="X198" s="157">
        <f t="shared" si="115"/>
        <v>0</v>
      </c>
      <c r="Y198" s="157">
        <f t="shared" si="115"/>
        <v>0</v>
      </c>
      <c r="Z198" s="157">
        <f t="shared" si="115"/>
        <v>0</v>
      </c>
      <c r="AA198" s="157">
        <f t="shared" si="116"/>
        <v>0</v>
      </c>
      <c r="AB198" s="157">
        <f t="shared" si="116"/>
        <v>0</v>
      </c>
      <c r="AC198" s="157">
        <f t="shared" si="116"/>
        <v>0</v>
      </c>
      <c r="AD198" s="157">
        <f t="shared" si="116"/>
        <v>0</v>
      </c>
      <c r="AE198" s="157">
        <f t="shared" si="116"/>
        <v>0</v>
      </c>
      <c r="AF198" s="157">
        <f t="shared" si="116"/>
        <v>0</v>
      </c>
      <c r="AG198" s="157">
        <f t="shared" si="116"/>
        <v>0</v>
      </c>
      <c r="AH198" s="157">
        <f t="shared" si="116"/>
        <v>0</v>
      </c>
      <c r="AI198" s="157">
        <f t="shared" si="116"/>
        <v>0</v>
      </c>
      <c r="AJ198" s="157">
        <f t="shared" si="116"/>
        <v>0</v>
      </c>
    </row>
    <row r="199" spans="1:36" ht="16.5" x14ac:dyDescent="0.25">
      <c r="A199" s="157">
        <f t="shared" si="83"/>
        <v>1.2700000000000002</v>
      </c>
      <c r="B199" s="153">
        <f t="shared" si="93"/>
        <v>151</v>
      </c>
      <c r="C199" s="155" t="s">
        <v>481</v>
      </c>
      <c r="D199" s="156" t="s">
        <v>364</v>
      </c>
      <c r="E199" s="157">
        <f t="shared" si="81"/>
        <v>1</v>
      </c>
      <c r="F199" s="314" t="s">
        <v>331</v>
      </c>
      <c r="G199" s="157">
        <f t="shared" ref="G199:AJ199" si="117">+IF($F199=G$21,G$153+G$155,0)</f>
        <v>0</v>
      </c>
      <c r="H199" s="157">
        <f t="shared" si="117"/>
        <v>0</v>
      </c>
      <c r="I199" s="157">
        <f t="shared" si="117"/>
        <v>1</v>
      </c>
      <c r="J199" s="157">
        <f t="shared" si="117"/>
        <v>0</v>
      </c>
      <c r="K199" s="157">
        <f t="shared" si="117"/>
        <v>0</v>
      </c>
      <c r="L199" s="157">
        <f t="shared" si="117"/>
        <v>0</v>
      </c>
      <c r="M199" s="157">
        <f t="shared" si="117"/>
        <v>0</v>
      </c>
      <c r="N199" s="157">
        <f t="shared" si="117"/>
        <v>0</v>
      </c>
      <c r="O199" s="157">
        <f t="shared" si="117"/>
        <v>0</v>
      </c>
      <c r="P199" s="157">
        <f t="shared" si="117"/>
        <v>0</v>
      </c>
      <c r="Q199" s="157">
        <f t="shared" si="117"/>
        <v>0</v>
      </c>
      <c r="R199" s="157">
        <f t="shared" si="117"/>
        <v>0</v>
      </c>
      <c r="S199" s="157">
        <f t="shared" si="117"/>
        <v>0</v>
      </c>
      <c r="T199" s="157">
        <f t="shared" si="117"/>
        <v>0</v>
      </c>
      <c r="U199" s="157">
        <f t="shared" si="117"/>
        <v>0</v>
      </c>
      <c r="V199" s="157">
        <f t="shared" si="117"/>
        <v>0</v>
      </c>
      <c r="W199" s="157">
        <f t="shared" si="117"/>
        <v>0</v>
      </c>
      <c r="X199" s="157">
        <f t="shared" si="117"/>
        <v>0</v>
      </c>
      <c r="Y199" s="157">
        <f t="shared" si="117"/>
        <v>0</v>
      </c>
      <c r="Z199" s="157">
        <f t="shared" si="117"/>
        <v>0</v>
      </c>
      <c r="AA199" s="157">
        <f t="shared" si="117"/>
        <v>0</v>
      </c>
      <c r="AB199" s="157">
        <f t="shared" si="117"/>
        <v>0</v>
      </c>
      <c r="AC199" s="157">
        <f t="shared" si="117"/>
        <v>0</v>
      </c>
      <c r="AD199" s="157">
        <f t="shared" si="117"/>
        <v>0</v>
      </c>
      <c r="AE199" s="157">
        <f t="shared" si="117"/>
        <v>0</v>
      </c>
      <c r="AF199" s="157">
        <f t="shared" si="117"/>
        <v>0</v>
      </c>
      <c r="AG199" s="157">
        <f t="shared" si="117"/>
        <v>0</v>
      </c>
      <c r="AH199" s="157">
        <f t="shared" si="117"/>
        <v>0</v>
      </c>
      <c r="AI199" s="157">
        <f t="shared" si="117"/>
        <v>0</v>
      </c>
      <c r="AJ199" s="157">
        <f t="shared" si="117"/>
        <v>0</v>
      </c>
    </row>
    <row r="200" spans="1:36" ht="16.5" x14ac:dyDescent="0.25">
      <c r="A200" s="157">
        <f t="shared" si="83"/>
        <v>1.2800000000000002</v>
      </c>
      <c r="B200" s="153">
        <f t="shared" si="93"/>
        <v>152</v>
      </c>
      <c r="C200" s="155" t="s">
        <v>482</v>
      </c>
      <c r="D200" s="156" t="s">
        <v>364</v>
      </c>
      <c r="E200" s="157">
        <f t="shared" si="81"/>
        <v>0</v>
      </c>
      <c r="F200" s="314" t="s">
        <v>331</v>
      </c>
      <c r="G200" s="157">
        <f t="shared" ref="G200:AJ200" si="118">+IF($F200=G$21,G$154,0)</f>
        <v>0</v>
      </c>
      <c r="H200" s="157">
        <f t="shared" si="118"/>
        <v>0</v>
      </c>
      <c r="I200" s="157">
        <f t="shared" si="118"/>
        <v>0</v>
      </c>
      <c r="J200" s="157">
        <f t="shared" si="118"/>
        <v>0</v>
      </c>
      <c r="K200" s="157">
        <f t="shared" si="118"/>
        <v>0</v>
      </c>
      <c r="L200" s="157">
        <f t="shared" si="118"/>
        <v>0</v>
      </c>
      <c r="M200" s="157">
        <f t="shared" si="118"/>
        <v>0</v>
      </c>
      <c r="N200" s="157">
        <f t="shared" si="118"/>
        <v>0</v>
      </c>
      <c r="O200" s="157">
        <f t="shared" si="118"/>
        <v>0</v>
      </c>
      <c r="P200" s="157">
        <f t="shared" si="118"/>
        <v>0</v>
      </c>
      <c r="Q200" s="157">
        <f t="shared" si="118"/>
        <v>0</v>
      </c>
      <c r="R200" s="157">
        <f t="shared" si="118"/>
        <v>0</v>
      </c>
      <c r="S200" s="157">
        <f t="shared" si="118"/>
        <v>0</v>
      </c>
      <c r="T200" s="157">
        <f t="shared" si="118"/>
        <v>0</v>
      </c>
      <c r="U200" s="157">
        <f t="shared" si="118"/>
        <v>0</v>
      </c>
      <c r="V200" s="157">
        <f t="shared" si="118"/>
        <v>0</v>
      </c>
      <c r="W200" s="157">
        <f t="shared" si="118"/>
        <v>0</v>
      </c>
      <c r="X200" s="157">
        <f t="shared" si="118"/>
        <v>0</v>
      </c>
      <c r="Y200" s="157">
        <f t="shared" si="118"/>
        <v>0</v>
      </c>
      <c r="Z200" s="157">
        <f t="shared" si="118"/>
        <v>0</v>
      </c>
      <c r="AA200" s="157">
        <f t="shared" si="118"/>
        <v>0</v>
      </c>
      <c r="AB200" s="157">
        <f t="shared" si="118"/>
        <v>0</v>
      </c>
      <c r="AC200" s="157">
        <f t="shared" si="118"/>
        <v>0</v>
      </c>
      <c r="AD200" s="157">
        <f t="shared" si="118"/>
        <v>0</v>
      </c>
      <c r="AE200" s="157">
        <f t="shared" si="118"/>
        <v>0</v>
      </c>
      <c r="AF200" s="157">
        <f t="shared" si="118"/>
        <v>0</v>
      </c>
      <c r="AG200" s="157">
        <f t="shared" si="118"/>
        <v>0</v>
      </c>
      <c r="AH200" s="157">
        <f t="shared" si="118"/>
        <v>0</v>
      </c>
      <c r="AI200" s="157">
        <f t="shared" si="118"/>
        <v>0</v>
      </c>
      <c r="AJ200" s="157">
        <f t="shared" si="118"/>
        <v>0</v>
      </c>
    </row>
    <row r="201" spans="1:36" ht="16.5" x14ac:dyDescent="0.25">
      <c r="A201" s="157">
        <f t="shared" si="83"/>
        <v>1.2900000000000003</v>
      </c>
      <c r="B201" s="153">
        <f t="shared" si="93"/>
        <v>153</v>
      </c>
      <c r="C201" s="155" t="s">
        <v>483</v>
      </c>
      <c r="D201" s="156" t="s">
        <v>364</v>
      </c>
      <c r="E201" s="157">
        <f t="shared" si="81"/>
        <v>0</v>
      </c>
      <c r="F201" s="314" t="s">
        <v>331</v>
      </c>
      <c r="G201" s="157">
        <f>+IF($F201=G$21,G$72+G$71,0)</f>
        <v>0</v>
      </c>
      <c r="H201" s="157">
        <f t="shared" ref="H201:AJ201" si="119">+IF($F201=H$21,H$72+H$71,0)</f>
        <v>0</v>
      </c>
      <c r="I201" s="157">
        <f t="shared" si="119"/>
        <v>0</v>
      </c>
      <c r="J201" s="157">
        <f t="shared" si="119"/>
        <v>0</v>
      </c>
      <c r="K201" s="157">
        <f t="shared" si="119"/>
        <v>0</v>
      </c>
      <c r="L201" s="157">
        <f t="shared" si="119"/>
        <v>0</v>
      </c>
      <c r="M201" s="157">
        <f t="shared" si="119"/>
        <v>0</v>
      </c>
      <c r="N201" s="157">
        <f t="shared" si="119"/>
        <v>0</v>
      </c>
      <c r="O201" s="157">
        <f t="shared" si="119"/>
        <v>0</v>
      </c>
      <c r="P201" s="157">
        <f t="shared" si="119"/>
        <v>0</v>
      </c>
      <c r="Q201" s="157">
        <f t="shared" si="119"/>
        <v>0</v>
      </c>
      <c r="R201" s="157">
        <f t="shared" si="119"/>
        <v>0</v>
      </c>
      <c r="S201" s="157">
        <f t="shared" si="119"/>
        <v>0</v>
      </c>
      <c r="T201" s="157">
        <f t="shared" si="119"/>
        <v>0</v>
      </c>
      <c r="U201" s="157">
        <f t="shared" si="119"/>
        <v>0</v>
      </c>
      <c r="V201" s="157">
        <f t="shared" si="119"/>
        <v>0</v>
      </c>
      <c r="W201" s="157">
        <f t="shared" si="119"/>
        <v>0</v>
      </c>
      <c r="X201" s="157">
        <f t="shared" si="119"/>
        <v>0</v>
      </c>
      <c r="Y201" s="157">
        <f t="shared" si="119"/>
        <v>0</v>
      </c>
      <c r="Z201" s="157">
        <f t="shared" si="119"/>
        <v>0</v>
      </c>
      <c r="AA201" s="157">
        <f t="shared" si="119"/>
        <v>0</v>
      </c>
      <c r="AB201" s="157">
        <f t="shared" si="119"/>
        <v>0</v>
      </c>
      <c r="AC201" s="157">
        <f t="shared" si="119"/>
        <v>0</v>
      </c>
      <c r="AD201" s="157">
        <f t="shared" si="119"/>
        <v>0</v>
      </c>
      <c r="AE201" s="157">
        <f t="shared" si="119"/>
        <v>0</v>
      </c>
      <c r="AF201" s="157">
        <f t="shared" si="119"/>
        <v>0</v>
      </c>
      <c r="AG201" s="157">
        <f t="shared" si="119"/>
        <v>0</v>
      </c>
      <c r="AH201" s="157">
        <f t="shared" si="119"/>
        <v>0</v>
      </c>
      <c r="AI201" s="157">
        <f t="shared" si="119"/>
        <v>0</v>
      </c>
      <c r="AJ201" s="157">
        <f t="shared" si="119"/>
        <v>0</v>
      </c>
    </row>
    <row r="202" spans="1:36" ht="16.5" x14ac:dyDescent="0.25">
      <c r="A202" s="157">
        <f t="shared" si="83"/>
        <v>1.3000000000000003</v>
      </c>
      <c r="B202" s="153">
        <f t="shared" si="93"/>
        <v>154</v>
      </c>
      <c r="C202" s="155" t="s">
        <v>484</v>
      </c>
      <c r="D202" s="156" t="s">
        <v>364</v>
      </c>
      <c r="E202" s="157">
        <f t="shared" si="81"/>
        <v>0</v>
      </c>
      <c r="F202" s="314" t="s">
        <v>331</v>
      </c>
      <c r="G202" s="157">
        <f>+IF($F202=G$21,G$73,0)</f>
        <v>0</v>
      </c>
      <c r="H202" s="157">
        <f t="shared" ref="H202:AJ202" si="120">+IF($F202=H$21,H$73,0)</f>
        <v>0</v>
      </c>
      <c r="I202" s="157">
        <f t="shared" si="120"/>
        <v>0</v>
      </c>
      <c r="J202" s="157">
        <f t="shared" si="120"/>
        <v>0</v>
      </c>
      <c r="K202" s="157">
        <f t="shared" si="120"/>
        <v>0</v>
      </c>
      <c r="L202" s="157">
        <f t="shared" si="120"/>
        <v>0</v>
      </c>
      <c r="M202" s="157">
        <f t="shared" si="120"/>
        <v>0</v>
      </c>
      <c r="N202" s="157">
        <f t="shared" si="120"/>
        <v>0</v>
      </c>
      <c r="O202" s="157">
        <f t="shared" si="120"/>
        <v>0</v>
      </c>
      <c r="P202" s="157">
        <f t="shared" si="120"/>
        <v>0</v>
      </c>
      <c r="Q202" s="157">
        <f t="shared" si="120"/>
        <v>0</v>
      </c>
      <c r="R202" s="157">
        <f t="shared" si="120"/>
        <v>0</v>
      </c>
      <c r="S202" s="157">
        <f t="shared" si="120"/>
        <v>0</v>
      </c>
      <c r="T202" s="157">
        <f t="shared" si="120"/>
        <v>0</v>
      </c>
      <c r="U202" s="157">
        <f t="shared" si="120"/>
        <v>0</v>
      </c>
      <c r="V202" s="157">
        <f t="shared" si="120"/>
        <v>0</v>
      </c>
      <c r="W202" s="157">
        <f t="shared" si="120"/>
        <v>0</v>
      </c>
      <c r="X202" s="157">
        <f t="shared" si="120"/>
        <v>0</v>
      </c>
      <c r="Y202" s="157">
        <f t="shared" si="120"/>
        <v>0</v>
      </c>
      <c r="Z202" s="157">
        <f t="shared" si="120"/>
        <v>0</v>
      </c>
      <c r="AA202" s="157">
        <f t="shared" si="120"/>
        <v>0</v>
      </c>
      <c r="AB202" s="157">
        <f t="shared" si="120"/>
        <v>0</v>
      </c>
      <c r="AC202" s="157">
        <f t="shared" si="120"/>
        <v>0</v>
      </c>
      <c r="AD202" s="157">
        <f t="shared" si="120"/>
        <v>0</v>
      </c>
      <c r="AE202" s="157">
        <f t="shared" si="120"/>
        <v>0</v>
      </c>
      <c r="AF202" s="157">
        <f t="shared" si="120"/>
        <v>0</v>
      </c>
      <c r="AG202" s="157">
        <f t="shared" si="120"/>
        <v>0</v>
      </c>
      <c r="AH202" s="157">
        <f t="shared" si="120"/>
        <v>0</v>
      </c>
      <c r="AI202" s="157">
        <f t="shared" si="120"/>
        <v>0</v>
      </c>
      <c r="AJ202" s="157">
        <f t="shared" si="120"/>
        <v>0</v>
      </c>
    </row>
    <row r="203" spans="1:36" s="188" customFormat="1" ht="16.5" x14ac:dyDescent="0.25">
      <c r="A203" s="160">
        <f t="shared" si="83"/>
        <v>1.3100000000000003</v>
      </c>
      <c r="B203" s="161">
        <f t="shared" si="93"/>
        <v>155</v>
      </c>
      <c r="C203" s="162" t="s">
        <v>551</v>
      </c>
      <c r="D203" s="164" t="s">
        <v>364</v>
      </c>
      <c r="E203" s="160">
        <f t="shared" si="81"/>
        <v>0</v>
      </c>
      <c r="F203" s="314" t="s">
        <v>101</v>
      </c>
      <c r="G203" s="160">
        <f>+IF($F203=G$21,G$67,0)</f>
        <v>0</v>
      </c>
      <c r="H203" s="160">
        <f t="shared" ref="H203:AJ203" si="121">+IF($F203=H$21,H$67,0)</f>
        <v>0</v>
      </c>
      <c r="I203" s="160">
        <f t="shared" si="121"/>
        <v>0</v>
      </c>
      <c r="J203" s="160">
        <f t="shared" si="121"/>
        <v>0</v>
      </c>
      <c r="K203" s="160">
        <f t="shared" si="121"/>
        <v>0</v>
      </c>
      <c r="L203" s="160">
        <f t="shared" si="121"/>
        <v>0</v>
      </c>
      <c r="M203" s="160">
        <f t="shared" si="121"/>
        <v>0</v>
      </c>
      <c r="N203" s="160">
        <f t="shared" si="121"/>
        <v>0</v>
      </c>
      <c r="O203" s="160">
        <f t="shared" si="121"/>
        <v>0</v>
      </c>
      <c r="P203" s="160">
        <f t="shared" si="121"/>
        <v>0</v>
      </c>
      <c r="Q203" s="160">
        <f t="shared" si="121"/>
        <v>0</v>
      </c>
      <c r="R203" s="160">
        <f t="shared" si="121"/>
        <v>0</v>
      </c>
      <c r="S203" s="160">
        <f t="shared" si="121"/>
        <v>0</v>
      </c>
      <c r="T203" s="160">
        <f t="shared" si="121"/>
        <v>0</v>
      </c>
      <c r="U203" s="160">
        <f t="shared" si="121"/>
        <v>0</v>
      </c>
      <c r="V203" s="160">
        <f t="shared" si="121"/>
        <v>0</v>
      </c>
      <c r="W203" s="160">
        <f t="shared" si="121"/>
        <v>0</v>
      </c>
      <c r="X203" s="160">
        <f t="shared" si="121"/>
        <v>0</v>
      </c>
      <c r="Y203" s="160">
        <f t="shared" si="121"/>
        <v>0</v>
      </c>
      <c r="Z203" s="160">
        <f t="shared" si="121"/>
        <v>0</v>
      </c>
      <c r="AA203" s="160">
        <f t="shared" si="121"/>
        <v>0</v>
      </c>
      <c r="AB203" s="160">
        <f t="shared" si="121"/>
        <v>0</v>
      </c>
      <c r="AC203" s="160">
        <f t="shared" si="121"/>
        <v>0</v>
      </c>
      <c r="AD203" s="160">
        <f t="shared" si="121"/>
        <v>0</v>
      </c>
      <c r="AE203" s="160">
        <f t="shared" si="121"/>
        <v>0</v>
      </c>
      <c r="AF203" s="160">
        <f t="shared" si="121"/>
        <v>0</v>
      </c>
      <c r="AG203" s="160">
        <f t="shared" si="121"/>
        <v>0</v>
      </c>
      <c r="AH203" s="160">
        <f t="shared" si="121"/>
        <v>0</v>
      </c>
      <c r="AI203" s="160">
        <f t="shared" si="121"/>
        <v>0</v>
      </c>
      <c r="AJ203" s="160">
        <f t="shared" si="121"/>
        <v>0</v>
      </c>
    </row>
    <row r="204" spans="1:36" s="188" customFormat="1" ht="16.5" x14ac:dyDescent="0.25">
      <c r="A204" s="160">
        <f t="shared" si="83"/>
        <v>1.3200000000000003</v>
      </c>
      <c r="B204" s="161">
        <f t="shared" si="93"/>
        <v>156</v>
      </c>
      <c r="C204" s="162" t="s">
        <v>552</v>
      </c>
      <c r="D204" s="164" t="s">
        <v>364</v>
      </c>
      <c r="E204" s="160">
        <f t="shared" si="81"/>
        <v>0</v>
      </c>
      <c r="F204" s="314" t="s">
        <v>101</v>
      </c>
      <c r="G204" s="160">
        <f>+IF($F204=G$21,G$68,0)</f>
        <v>0</v>
      </c>
      <c r="H204" s="160">
        <f t="shared" ref="H204:AJ204" si="122">+IF($F204=H$21,H$68,0)</f>
        <v>0</v>
      </c>
      <c r="I204" s="160">
        <f t="shared" si="122"/>
        <v>0</v>
      </c>
      <c r="J204" s="160">
        <f t="shared" si="122"/>
        <v>0</v>
      </c>
      <c r="K204" s="160">
        <f t="shared" si="122"/>
        <v>0</v>
      </c>
      <c r="L204" s="160">
        <f t="shared" si="122"/>
        <v>0</v>
      </c>
      <c r="M204" s="160">
        <f t="shared" si="122"/>
        <v>0</v>
      </c>
      <c r="N204" s="160">
        <f t="shared" si="122"/>
        <v>0</v>
      </c>
      <c r="O204" s="160">
        <f t="shared" si="122"/>
        <v>0</v>
      </c>
      <c r="P204" s="160">
        <f t="shared" si="122"/>
        <v>0</v>
      </c>
      <c r="Q204" s="160">
        <f t="shared" si="122"/>
        <v>0</v>
      </c>
      <c r="R204" s="160">
        <f t="shared" si="122"/>
        <v>0</v>
      </c>
      <c r="S204" s="160">
        <f t="shared" si="122"/>
        <v>0</v>
      </c>
      <c r="T204" s="160">
        <f t="shared" si="122"/>
        <v>0</v>
      </c>
      <c r="U204" s="160">
        <f t="shared" si="122"/>
        <v>0</v>
      </c>
      <c r="V204" s="160">
        <f t="shared" si="122"/>
        <v>0</v>
      </c>
      <c r="W204" s="160">
        <f t="shared" si="122"/>
        <v>0</v>
      </c>
      <c r="X204" s="160">
        <f t="shared" si="122"/>
        <v>0</v>
      </c>
      <c r="Y204" s="160">
        <f t="shared" si="122"/>
        <v>0</v>
      </c>
      <c r="Z204" s="160">
        <f t="shared" si="122"/>
        <v>0</v>
      </c>
      <c r="AA204" s="160">
        <f t="shared" si="122"/>
        <v>0</v>
      </c>
      <c r="AB204" s="160">
        <f t="shared" si="122"/>
        <v>0</v>
      </c>
      <c r="AC204" s="160">
        <f t="shared" si="122"/>
        <v>0</v>
      </c>
      <c r="AD204" s="160">
        <f t="shared" si="122"/>
        <v>0</v>
      </c>
      <c r="AE204" s="160">
        <f t="shared" si="122"/>
        <v>0</v>
      </c>
      <c r="AF204" s="160">
        <f t="shared" si="122"/>
        <v>0</v>
      </c>
      <c r="AG204" s="160">
        <f t="shared" si="122"/>
        <v>0</v>
      </c>
      <c r="AH204" s="160">
        <f t="shared" si="122"/>
        <v>0</v>
      </c>
      <c r="AI204" s="160">
        <f t="shared" si="122"/>
        <v>0</v>
      </c>
      <c r="AJ204" s="160">
        <f t="shared" si="122"/>
        <v>0</v>
      </c>
    </row>
    <row r="205" spans="1:36" s="188" customFormat="1" ht="16.5" x14ac:dyDescent="0.25">
      <c r="A205" s="160">
        <f t="shared" si="83"/>
        <v>1.3300000000000003</v>
      </c>
      <c r="B205" s="161">
        <f t="shared" si="93"/>
        <v>157</v>
      </c>
      <c r="C205" s="163" t="s">
        <v>634</v>
      </c>
      <c r="D205" s="164" t="s">
        <v>364</v>
      </c>
      <c r="E205" s="160">
        <f t="shared" si="81"/>
        <v>1</v>
      </c>
      <c r="F205" s="314" t="s">
        <v>331</v>
      </c>
      <c r="G205" s="160">
        <f>+IF($F205=G$21,G$54,0)</f>
        <v>0</v>
      </c>
      <c r="H205" s="160">
        <f t="shared" ref="H205:AJ205" si="123">+IF($F205=H$21,H$54,0)</f>
        <v>0</v>
      </c>
      <c r="I205" s="160">
        <f t="shared" si="123"/>
        <v>1</v>
      </c>
      <c r="J205" s="160">
        <f t="shared" si="123"/>
        <v>0</v>
      </c>
      <c r="K205" s="160">
        <f t="shared" si="123"/>
        <v>0</v>
      </c>
      <c r="L205" s="160">
        <f t="shared" si="123"/>
        <v>0</v>
      </c>
      <c r="M205" s="160">
        <f t="shared" si="123"/>
        <v>0</v>
      </c>
      <c r="N205" s="160">
        <f t="shared" si="123"/>
        <v>0</v>
      </c>
      <c r="O205" s="160">
        <f t="shared" si="123"/>
        <v>0</v>
      </c>
      <c r="P205" s="160">
        <f t="shared" si="123"/>
        <v>0</v>
      </c>
      <c r="Q205" s="160">
        <f t="shared" si="123"/>
        <v>0</v>
      </c>
      <c r="R205" s="160">
        <f t="shared" si="123"/>
        <v>0</v>
      </c>
      <c r="S205" s="160">
        <f t="shared" si="123"/>
        <v>0</v>
      </c>
      <c r="T205" s="160">
        <f t="shared" si="123"/>
        <v>0</v>
      </c>
      <c r="U205" s="160">
        <f t="shared" si="123"/>
        <v>0</v>
      </c>
      <c r="V205" s="160">
        <f t="shared" si="123"/>
        <v>0</v>
      </c>
      <c r="W205" s="160">
        <f t="shared" si="123"/>
        <v>0</v>
      </c>
      <c r="X205" s="160">
        <f t="shared" si="123"/>
        <v>0</v>
      </c>
      <c r="Y205" s="160">
        <f t="shared" si="123"/>
        <v>0</v>
      </c>
      <c r="Z205" s="160">
        <f t="shared" si="123"/>
        <v>0</v>
      </c>
      <c r="AA205" s="160">
        <f t="shared" si="123"/>
        <v>0</v>
      </c>
      <c r="AB205" s="160">
        <f t="shared" si="123"/>
        <v>0</v>
      </c>
      <c r="AC205" s="160">
        <f t="shared" si="123"/>
        <v>0</v>
      </c>
      <c r="AD205" s="160">
        <f t="shared" si="123"/>
        <v>0</v>
      </c>
      <c r="AE205" s="160">
        <f t="shared" si="123"/>
        <v>0</v>
      </c>
      <c r="AF205" s="160">
        <f t="shared" si="123"/>
        <v>0</v>
      </c>
      <c r="AG205" s="160">
        <f t="shared" si="123"/>
        <v>0</v>
      </c>
      <c r="AH205" s="160">
        <f t="shared" si="123"/>
        <v>0</v>
      </c>
      <c r="AI205" s="160">
        <f t="shared" si="123"/>
        <v>0</v>
      </c>
      <c r="AJ205" s="160">
        <f t="shared" si="123"/>
        <v>0</v>
      </c>
    </row>
    <row r="206" spans="1:36" s="188" customFormat="1" ht="16.5" x14ac:dyDescent="0.25">
      <c r="A206" s="160">
        <f t="shared" si="83"/>
        <v>1.3400000000000003</v>
      </c>
      <c r="B206" s="161">
        <f t="shared" si="93"/>
        <v>158</v>
      </c>
      <c r="C206" s="163" t="s">
        <v>635</v>
      </c>
      <c r="D206" s="164" t="s">
        <v>364</v>
      </c>
      <c r="E206" s="160">
        <f t="shared" si="81"/>
        <v>2</v>
      </c>
      <c r="F206" s="314" t="s">
        <v>331</v>
      </c>
      <c r="G206" s="160">
        <f>+IF($F206=G$21,G$55,0)</f>
        <v>0</v>
      </c>
      <c r="H206" s="160">
        <f t="shared" ref="H206:AJ206" si="124">+IF($F206=H$21,H$55,0)</f>
        <v>1</v>
      </c>
      <c r="I206" s="160">
        <f t="shared" si="124"/>
        <v>1</v>
      </c>
      <c r="J206" s="160">
        <f t="shared" si="124"/>
        <v>0</v>
      </c>
      <c r="K206" s="160">
        <f t="shared" si="124"/>
        <v>0</v>
      </c>
      <c r="L206" s="160">
        <f t="shared" si="124"/>
        <v>0</v>
      </c>
      <c r="M206" s="160">
        <f t="shared" si="124"/>
        <v>0</v>
      </c>
      <c r="N206" s="160">
        <f t="shared" si="124"/>
        <v>0</v>
      </c>
      <c r="O206" s="160">
        <f t="shared" si="124"/>
        <v>0</v>
      </c>
      <c r="P206" s="160">
        <f t="shared" si="124"/>
        <v>0</v>
      </c>
      <c r="Q206" s="160">
        <f t="shared" si="124"/>
        <v>0</v>
      </c>
      <c r="R206" s="160">
        <f t="shared" si="124"/>
        <v>0</v>
      </c>
      <c r="S206" s="160">
        <f t="shared" si="124"/>
        <v>0</v>
      </c>
      <c r="T206" s="160">
        <f t="shared" si="124"/>
        <v>0</v>
      </c>
      <c r="U206" s="160">
        <f t="shared" si="124"/>
        <v>0</v>
      </c>
      <c r="V206" s="160">
        <f t="shared" si="124"/>
        <v>0</v>
      </c>
      <c r="W206" s="160">
        <f t="shared" si="124"/>
        <v>0</v>
      </c>
      <c r="X206" s="160">
        <f t="shared" si="124"/>
        <v>0</v>
      </c>
      <c r="Y206" s="160">
        <f t="shared" si="124"/>
        <v>0</v>
      </c>
      <c r="Z206" s="160">
        <f t="shared" si="124"/>
        <v>0</v>
      </c>
      <c r="AA206" s="160">
        <f t="shared" si="124"/>
        <v>0</v>
      </c>
      <c r="AB206" s="160">
        <f t="shared" si="124"/>
        <v>0</v>
      </c>
      <c r="AC206" s="160">
        <f t="shared" si="124"/>
        <v>0</v>
      </c>
      <c r="AD206" s="160">
        <f t="shared" si="124"/>
        <v>0</v>
      </c>
      <c r="AE206" s="160">
        <f t="shared" si="124"/>
        <v>0</v>
      </c>
      <c r="AF206" s="160">
        <f t="shared" si="124"/>
        <v>0</v>
      </c>
      <c r="AG206" s="160">
        <f t="shared" si="124"/>
        <v>0</v>
      </c>
      <c r="AH206" s="160">
        <f t="shared" si="124"/>
        <v>0</v>
      </c>
      <c r="AI206" s="160">
        <f t="shared" si="124"/>
        <v>0</v>
      </c>
      <c r="AJ206" s="160">
        <f t="shared" si="124"/>
        <v>0</v>
      </c>
    </row>
    <row r="207" spans="1:36" s="188" customFormat="1" ht="16.5" x14ac:dyDescent="0.25">
      <c r="A207" s="160">
        <f t="shared" si="83"/>
        <v>1.3500000000000003</v>
      </c>
      <c r="B207" s="161">
        <f t="shared" si="93"/>
        <v>159</v>
      </c>
      <c r="C207" s="163" t="s">
        <v>636</v>
      </c>
      <c r="D207" s="164" t="s">
        <v>364</v>
      </c>
      <c r="E207" s="160">
        <f t="shared" si="81"/>
        <v>0</v>
      </c>
      <c r="F207" s="314" t="s">
        <v>101</v>
      </c>
      <c r="G207" s="160">
        <f>+IF($F207=G$21,G$84,0)</f>
        <v>0</v>
      </c>
      <c r="H207" s="160">
        <f t="shared" ref="H207:AJ207" si="125">+IF($F207=H$21,H$84,0)</f>
        <v>0</v>
      </c>
      <c r="I207" s="160">
        <f t="shared" si="125"/>
        <v>0</v>
      </c>
      <c r="J207" s="160">
        <f t="shared" si="125"/>
        <v>0</v>
      </c>
      <c r="K207" s="160">
        <f t="shared" si="125"/>
        <v>0</v>
      </c>
      <c r="L207" s="160">
        <f t="shared" si="125"/>
        <v>0</v>
      </c>
      <c r="M207" s="160">
        <f t="shared" si="125"/>
        <v>0</v>
      </c>
      <c r="N207" s="160">
        <f t="shared" si="125"/>
        <v>0</v>
      </c>
      <c r="O207" s="160">
        <f t="shared" si="125"/>
        <v>0</v>
      </c>
      <c r="P207" s="160">
        <f t="shared" si="125"/>
        <v>0</v>
      </c>
      <c r="Q207" s="160">
        <f t="shared" si="125"/>
        <v>0</v>
      </c>
      <c r="R207" s="160">
        <f t="shared" si="125"/>
        <v>0</v>
      </c>
      <c r="S207" s="160">
        <f t="shared" si="125"/>
        <v>0</v>
      </c>
      <c r="T207" s="160">
        <f t="shared" si="125"/>
        <v>0</v>
      </c>
      <c r="U207" s="160">
        <f t="shared" si="125"/>
        <v>0</v>
      </c>
      <c r="V207" s="160">
        <f t="shared" si="125"/>
        <v>0</v>
      </c>
      <c r="W207" s="160">
        <f t="shared" si="125"/>
        <v>0</v>
      </c>
      <c r="X207" s="160">
        <f t="shared" si="125"/>
        <v>0</v>
      </c>
      <c r="Y207" s="160">
        <f t="shared" si="125"/>
        <v>0</v>
      </c>
      <c r="Z207" s="160">
        <f t="shared" si="125"/>
        <v>0</v>
      </c>
      <c r="AA207" s="160">
        <f t="shared" si="125"/>
        <v>0</v>
      </c>
      <c r="AB207" s="160">
        <f t="shared" si="125"/>
        <v>0</v>
      </c>
      <c r="AC207" s="160">
        <f t="shared" si="125"/>
        <v>0</v>
      </c>
      <c r="AD207" s="160">
        <f t="shared" si="125"/>
        <v>0</v>
      </c>
      <c r="AE207" s="160">
        <f t="shared" si="125"/>
        <v>0</v>
      </c>
      <c r="AF207" s="160">
        <f t="shared" si="125"/>
        <v>0</v>
      </c>
      <c r="AG207" s="160">
        <f t="shared" si="125"/>
        <v>0</v>
      </c>
      <c r="AH207" s="160">
        <f t="shared" si="125"/>
        <v>0</v>
      </c>
      <c r="AI207" s="160">
        <f t="shared" si="125"/>
        <v>0</v>
      </c>
      <c r="AJ207" s="160">
        <f t="shared" si="125"/>
        <v>0</v>
      </c>
    </row>
    <row r="208" spans="1:36" s="188" customFormat="1" ht="16.5" x14ac:dyDescent="0.25">
      <c r="A208" s="160">
        <f t="shared" si="83"/>
        <v>1.3600000000000003</v>
      </c>
      <c r="B208" s="161">
        <f t="shared" si="93"/>
        <v>160</v>
      </c>
      <c r="C208" s="163" t="s">
        <v>655</v>
      </c>
      <c r="D208" s="164" t="s">
        <v>364</v>
      </c>
      <c r="E208" s="160">
        <f t="shared" si="81"/>
        <v>0</v>
      </c>
      <c r="F208" s="314" t="s">
        <v>331</v>
      </c>
      <c r="G208" s="160">
        <f t="shared" ref="G208:AJ208" si="126">+IF($F208=G$21,G$157,0)</f>
        <v>0</v>
      </c>
      <c r="H208" s="160">
        <f t="shared" si="126"/>
        <v>0</v>
      </c>
      <c r="I208" s="160">
        <f t="shared" si="126"/>
        <v>0</v>
      </c>
      <c r="J208" s="160">
        <f t="shared" si="126"/>
        <v>0</v>
      </c>
      <c r="K208" s="160">
        <f t="shared" si="126"/>
        <v>0</v>
      </c>
      <c r="L208" s="160">
        <f t="shared" si="126"/>
        <v>0</v>
      </c>
      <c r="M208" s="160">
        <f t="shared" si="126"/>
        <v>0</v>
      </c>
      <c r="N208" s="160">
        <f t="shared" si="126"/>
        <v>0</v>
      </c>
      <c r="O208" s="160">
        <f t="shared" si="126"/>
        <v>0</v>
      </c>
      <c r="P208" s="160">
        <f t="shared" si="126"/>
        <v>0</v>
      </c>
      <c r="Q208" s="160">
        <f t="shared" si="126"/>
        <v>0</v>
      </c>
      <c r="R208" s="160">
        <f t="shared" si="126"/>
        <v>0</v>
      </c>
      <c r="S208" s="160">
        <f t="shared" si="126"/>
        <v>0</v>
      </c>
      <c r="T208" s="160">
        <f t="shared" si="126"/>
        <v>0</v>
      </c>
      <c r="U208" s="160">
        <f t="shared" si="126"/>
        <v>0</v>
      </c>
      <c r="V208" s="160">
        <f t="shared" si="126"/>
        <v>0</v>
      </c>
      <c r="W208" s="160">
        <f t="shared" si="126"/>
        <v>0</v>
      </c>
      <c r="X208" s="160">
        <f t="shared" si="126"/>
        <v>0</v>
      </c>
      <c r="Y208" s="160">
        <f t="shared" si="126"/>
        <v>0</v>
      </c>
      <c r="Z208" s="160">
        <f t="shared" si="126"/>
        <v>0</v>
      </c>
      <c r="AA208" s="160">
        <f t="shared" si="126"/>
        <v>0</v>
      </c>
      <c r="AB208" s="160">
        <f t="shared" si="126"/>
        <v>0</v>
      </c>
      <c r="AC208" s="160">
        <f t="shared" si="126"/>
        <v>0</v>
      </c>
      <c r="AD208" s="160">
        <f t="shared" si="126"/>
        <v>0</v>
      </c>
      <c r="AE208" s="160">
        <f t="shared" si="126"/>
        <v>0</v>
      </c>
      <c r="AF208" s="160">
        <f t="shared" si="126"/>
        <v>0</v>
      </c>
      <c r="AG208" s="160">
        <f t="shared" si="126"/>
        <v>0</v>
      </c>
      <c r="AH208" s="160">
        <f t="shared" si="126"/>
        <v>0</v>
      </c>
      <c r="AI208" s="160">
        <f t="shared" si="126"/>
        <v>0</v>
      </c>
      <c r="AJ208" s="160">
        <f t="shared" si="126"/>
        <v>0</v>
      </c>
    </row>
    <row r="209" spans="1:36" ht="16.5" x14ac:dyDescent="0.25">
      <c r="A209" s="160"/>
      <c r="B209" s="161">
        <f t="shared" si="93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93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27">+A210+0.01</f>
        <v>2.0099999999999998</v>
      </c>
      <c r="B211" s="153">
        <f t="shared" si="93"/>
        <v>163</v>
      </c>
      <c r="C211" s="155" t="s">
        <v>486</v>
      </c>
      <c r="D211" s="156" t="s">
        <v>553</v>
      </c>
      <c r="E211" s="157">
        <f t="shared" ref="E211:E223" si="128">+SUM(G211:AJ211)</f>
        <v>1.81</v>
      </c>
      <c r="F211" s="249"/>
      <c r="G211" s="157">
        <f t="shared" ref="G211:AJ211" si="129">+VLOOKUP(G$10&amp;" "&amp;G$11&amp;G$20,Vol_Poste,4,0)*G$28</f>
        <v>0</v>
      </c>
      <c r="H211" s="157">
        <f t="shared" si="129"/>
        <v>0.90500000000000003</v>
      </c>
      <c r="I211" s="157">
        <f t="shared" si="129"/>
        <v>0.90500000000000003</v>
      </c>
      <c r="J211" s="157">
        <f t="shared" si="129"/>
        <v>0</v>
      </c>
      <c r="K211" s="157">
        <f t="shared" si="129"/>
        <v>0</v>
      </c>
      <c r="L211" s="157">
        <f t="shared" si="129"/>
        <v>0</v>
      </c>
      <c r="M211" s="157">
        <f t="shared" si="129"/>
        <v>0</v>
      </c>
      <c r="N211" s="157">
        <f t="shared" si="129"/>
        <v>0</v>
      </c>
      <c r="O211" s="157">
        <f t="shared" si="129"/>
        <v>0</v>
      </c>
      <c r="P211" s="157">
        <f t="shared" si="129"/>
        <v>0</v>
      </c>
      <c r="Q211" s="157">
        <f t="shared" si="129"/>
        <v>0</v>
      </c>
      <c r="R211" s="157">
        <f t="shared" si="129"/>
        <v>0</v>
      </c>
      <c r="S211" s="157">
        <f t="shared" si="129"/>
        <v>0</v>
      </c>
      <c r="T211" s="157">
        <f t="shared" si="129"/>
        <v>0</v>
      </c>
      <c r="U211" s="157">
        <f t="shared" si="129"/>
        <v>0</v>
      </c>
      <c r="V211" s="157">
        <f t="shared" si="129"/>
        <v>0</v>
      </c>
      <c r="W211" s="157">
        <f t="shared" si="129"/>
        <v>0</v>
      </c>
      <c r="X211" s="157">
        <f t="shared" si="129"/>
        <v>0</v>
      </c>
      <c r="Y211" s="157">
        <f t="shared" si="129"/>
        <v>0</v>
      </c>
      <c r="Z211" s="157">
        <f t="shared" si="129"/>
        <v>0</v>
      </c>
      <c r="AA211" s="157">
        <f t="shared" si="129"/>
        <v>0</v>
      </c>
      <c r="AB211" s="157">
        <f t="shared" si="129"/>
        <v>0</v>
      </c>
      <c r="AC211" s="157">
        <f t="shared" si="129"/>
        <v>0</v>
      </c>
      <c r="AD211" s="157">
        <f t="shared" si="129"/>
        <v>0</v>
      </c>
      <c r="AE211" s="157">
        <f t="shared" si="129"/>
        <v>0</v>
      </c>
      <c r="AF211" s="157">
        <f t="shared" si="129"/>
        <v>0</v>
      </c>
      <c r="AG211" s="157">
        <f t="shared" si="129"/>
        <v>0</v>
      </c>
      <c r="AH211" s="157">
        <f t="shared" si="129"/>
        <v>0</v>
      </c>
      <c r="AI211" s="157">
        <f t="shared" si="129"/>
        <v>0</v>
      </c>
      <c r="AJ211" s="157">
        <f t="shared" si="129"/>
        <v>0</v>
      </c>
    </row>
    <row r="212" spans="1:36" ht="16.5" x14ac:dyDescent="0.25">
      <c r="A212" s="157">
        <f t="shared" si="127"/>
        <v>2.0199999999999996</v>
      </c>
      <c r="B212" s="153">
        <f t="shared" si="93"/>
        <v>164</v>
      </c>
      <c r="C212" s="155" t="s">
        <v>487</v>
      </c>
      <c r="D212" s="156" t="s">
        <v>553</v>
      </c>
      <c r="E212" s="157">
        <f t="shared" si="128"/>
        <v>0</v>
      </c>
      <c r="F212" s="249"/>
      <c r="G212" s="157">
        <f t="shared" ref="G212:AJ212" si="130">+VLOOKUP(G$10&amp;" "&amp;G$11&amp;G$20,Vol_Poste,4,0)*G$29</f>
        <v>0</v>
      </c>
      <c r="H212" s="157">
        <f t="shared" si="130"/>
        <v>0</v>
      </c>
      <c r="I212" s="157">
        <f t="shared" si="130"/>
        <v>0</v>
      </c>
      <c r="J212" s="157">
        <f t="shared" si="130"/>
        <v>0</v>
      </c>
      <c r="K212" s="157">
        <f t="shared" si="130"/>
        <v>0</v>
      </c>
      <c r="L212" s="157">
        <f t="shared" si="130"/>
        <v>0</v>
      </c>
      <c r="M212" s="157">
        <f t="shared" si="130"/>
        <v>0</v>
      </c>
      <c r="N212" s="157">
        <f t="shared" si="130"/>
        <v>0</v>
      </c>
      <c r="O212" s="157">
        <f t="shared" si="130"/>
        <v>0</v>
      </c>
      <c r="P212" s="157">
        <f t="shared" si="130"/>
        <v>0</v>
      </c>
      <c r="Q212" s="157">
        <f t="shared" si="130"/>
        <v>0</v>
      </c>
      <c r="R212" s="157">
        <f t="shared" si="130"/>
        <v>0</v>
      </c>
      <c r="S212" s="157">
        <f t="shared" si="130"/>
        <v>0</v>
      </c>
      <c r="T212" s="157">
        <f t="shared" si="130"/>
        <v>0</v>
      </c>
      <c r="U212" s="157">
        <f t="shared" si="130"/>
        <v>0</v>
      </c>
      <c r="V212" s="157">
        <f t="shared" si="130"/>
        <v>0</v>
      </c>
      <c r="W212" s="157">
        <f t="shared" si="130"/>
        <v>0</v>
      </c>
      <c r="X212" s="157">
        <f t="shared" si="130"/>
        <v>0</v>
      </c>
      <c r="Y212" s="157">
        <f t="shared" si="130"/>
        <v>0</v>
      </c>
      <c r="Z212" s="157">
        <f t="shared" si="130"/>
        <v>0</v>
      </c>
      <c r="AA212" s="157">
        <f t="shared" si="130"/>
        <v>0</v>
      </c>
      <c r="AB212" s="157">
        <f t="shared" si="130"/>
        <v>0</v>
      </c>
      <c r="AC212" s="157">
        <f t="shared" si="130"/>
        <v>0</v>
      </c>
      <c r="AD212" s="157">
        <f t="shared" si="130"/>
        <v>0</v>
      </c>
      <c r="AE212" s="157">
        <f t="shared" si="130"/>
        <v>0</v>
      </c>
      <c r="AF212" s="157">
        <f t="shared" si="130"/>
        <v>0</v>
      </c>
      <c r="AG212" s="157">
        <f t="shared" si="130"/>
        <v>0</v>
      </c>
      <c r="AH212" s="157">
        <f t="shared" si="130"/>
        <v>0</v>
      </c>
      <c r="AI212" s="157">
        <f t="shared" si="130"/>
        <v>0</v>
      </c>
      <c r="AJ212" s="157">
        <f t="shared" si="130"/>
        <v>0</v>
      </c>
    </row>
    <row r="213" spans="1:36" ht="16.5" x14ac:dyDescent="0.25">
      <c r="A213" s="157">
        <f t="shared" si="127"/>
        <v>2.0299999999999994</v>
      </c>
      <c r="B213" s="153">
        <f t="shared" si="93"/>
        <v>165</v>
      </c>
      <c r="C213" s="155" t="s">
        <v>488</v>
      </c>
      <c r="D213" s="156" t="s">
        <v>364</v>
      </c>
      <c r="E213" s="157">
        <f t="shared" si="128"/>
        <v>1</v>
      </c>
      <c r="F213" s="314" t="s">
        <v>214</v>
      </c>
      <c r="G213" s="157">
        <f>+IF($F213=G$10&amp;" "&amp;G$11,G$9,0)</f>
        <v>0</v>
      </c>
      <c r="H213" s="157">
        <f t="shared" ref="H213:AJ217" si="131">+IF($F213=H$10&amp;" "&amp;H$11,H$9,0)</f>
        <v>1</v>
      </c>
      <c r="I213" s="157">
        <f t="shared" si="131"/>
        <v>0</v>
      </c>
      <c r="J213" s="157">
        <f t="shared" si="131"/>
        <v>0</v>
      </c>
      <c r="K213" s="157">
        <f t="shared" si="131"/>
        <v>0</v>
      </c>
      <c r="L213" s="157">
        <f t="shared" si="131"/>
        <v>0</v>
      </c>
      <c r="M213" s="157">
        <f t="shared" si="131"/>
        <v>0</v>
      </c>
      <c r="N213" s="157">
        <f t="shared" si="131"/>
        <v>0</v>
      </c>
      <c r="O213" s="157">
        <f t="shared" si="131"/>
        <v>0</v>
      </c>
      <c r="P213" s="157">
        <f t="shared" si="131"/>
        <v>0</v>
      </c>
      <c r="Q213" s="157">
        <f t="shared" si="131"/>
        <v>0</v>
      </c>
      <c r="R213" s="157">
        <f t="shared" si="131"/>
        <v>0</v>
      </c>
      <c r="S213" s="157">
        <f t="shared" si="131"/>
        <v>0</v>
      </c>
      <c r="T213" s="157">
        <f t="shared" si="131"/>
        <v>0</v>
      </c>
      <c r="U213" s="157">
        <f t="shared" si="131"/>
        <v>0</v>
      </c>
      <c r="V213" s="157">
        <f t="shared" si="131"/>
        <v>0</v>
      </c>
      <c r="W213" s="157">
        <f t="shared" si="131"/>
        <v>0</v>
      </c>
      <c r="X213" s="157">
        <f t="shared" si="131"/>
        <v>0</v>
      </c>
      <c r="Y213" s="157">
        <f t="shared" si="131"/>
        <v>0</v>
      </c>
      <c r="Z213" s="157">
        <f t="shared" si="131"/>
        <v>0</v>
      </c>
      <c r="AA213" s="157">
        <f t="shared" si="131"/>
        <v>0</v>
      </c>
      <c r="AB213" s="157">
        <f t="shared" si="131"/>
        <v>0</v>
      </c>
      <c r="AC213" s="157">
        <f t="shared" si="131"/>
        <v>0</v>
      </c>
      <c r="AD213" s="157">
        <f t="shared" si="131"/>
        <v>0</v>
      </c>
      <c r="AE213" s="157">
        <f t="shared" si="131"/>
        <v>0</v>
      </c>
      <c r="AF213" s="157">
        <f t="shared" si="131"/>
        <v>0</v>
      </c>
      <c r="AG213" s="157">
        <f t="shared" si="131"/>
        <v>0</v>
      </c>
      <c r="AH213" s="157">
        <f t="shared" si="131"/>
        <v>0</v>
      </c>
      <c r="AI213" s="157">
        <f t="shared" si="131"/>
        <v>0</v>
      </c>
      <c r="AJ213" s="157">
        <f t="shared" si="131"/>
        <v>0</v>
      </c>
    </row>
    <row r="214" spans="1:36" ht="16.5" x14ac:dyDescent="0.25">
      <c r="A214" s="157">
        <f t="shared" si="127"/>
        <v>2.0399999999999991</v>
      </c>
      <c r="B214" s="153">
        <f t="shared" si="93"/>
        <v>166</v>
      </c>
      <c r="C214" s="155" t="s">
        <v>489</v>
      </c>
      <c r="D214" s="156" t="s">
        <v>364</v>
      </c>
      <c r="E214" s="157">
        <f t="shared" si="128"/>
        <v>1</v>
      </c>
      <c r="F214" s="314" t="s">
        <v>172</v>
      </c>
      <c r="G214" s="157">
        <f t="shared" ref="G214:V216" si="132">+IF($F214=G$10&amp;" "&amp;G$11,G$9,0)</f>
        <v>0</v>
      </c>
      <c r="H214" s="157">
        <f t="shared" si="132"/>
        <v>0</v>
      </c>
      <c r="I214" s="157">
        <f t="shared" si="132"/>
        <v>1</v>
      </c>
      <c r="J214" s="157">
        <f t="shared" si="132"/>
        <v>0</v>
      </c>
      <c r="K214" s="157">
        <f t="shared" si="132"/>
        <v>0</v>
      </c>
      <c r="L214" s="157">
        <f t="shared" si="132"/>
        <v>0</v>
      </c>
      <c r="M214" s="157">
        <f t="shared" si="132"/>
        <v>0</v>
      </c>
      <c r="N214" s="157">
        <f t="shared" si="132"/>
        <v>0</v>
      </c>
      <c r="O214" s="157">
        <f t="shared" si="132"/>
        <v>0</v>
      </c>
      <c r="P214" s="157">
        <f t="shared" si="132"/>
        <v>0</v>
      </c>
      <c r="Q214" s="157">
        <f t="shared" si="132"/>
        <v>0</v>
      </c>
      <c r="R214" s="157">
        <f t="shared" si="132"/>
        <v>0</v>
      </c>
      <c r="S214" s="157">
        <f t="shared" si="132"/>
        <v>0</v>
      </c>
      <c r="T214" s="157">
        <f t="shared" si="132"/>
        <v>0</v>
      </c>
      <c r="U214" s="157">
        <f t="shared" si="132"/>
        <v>0</v>
      </c>
      <c r="V214" s="157">
        <f t="shared" si="132"/>
        <v>0</v>
      </c>
      <c r="W214" s="157">
        <f t="shared" si="131"/>
        <v>0</v>
      </c>
      <c r="X214" s="157">
        <f t="shared" si="131"/>
        <v>0</v>
      </c>
      <c r="Y214" s="157">
        <f t="shared" si="131"/>
        <v>0</v>
      </c>
      <c r="Z214" s="157">
        <f t="shared" si="131"/>
        <v>0</v>
      </c>
      <c r="AA214" s="157">
        <f t="shared" si="131"/>
        <v>0</v>
      </c>
      <c r="AB214" s="157">
        <f t="shared" si="131"/>
        <v>0</v>
      </c>
      <c r="AC214" s="157">
        <f t="shared" si="131"/>
        <v>0</v>
      </c>
      <c r="AD214" s="157">
        <f t="shared" si="131"/>
        <v>0</v>
      </c>
      <c r="AE214" s="157">
        <f t="shared" si="131"/>
        <v>0</v>
      </c>
      <c r="AF214" s="157">
        <f t="shared" si="131"/>
        <v>0</v>
      </c>
      <c r="AG214" s="157">
        <f t="shared" si="131"/>
        <v>0</v>
      </c>
      <c r="AH214" s="157">
        <f t="shared" si="131"/>
        <v>0</v>
      </c>
      <c r="AI214" s="157">
        <f t="shared" si="131"/>
        <v>0</v>
      </c>
      <c r="AJ214" s="157">
        <f t="shared" si="131"/>
        <v>0</v>
      </c>
    </row>
    <row r="215" spans="1:36" ht="16.5" x14ac:dyDescent="0.25">
      <c r="A215" s="157">
        <f t="shared" si="127"/>
        <v>2.0499999999999989</v>
      </c>
      <c r="B215" s="153">
        <f t="shared" si="93"/>
        <v>167</v>
      </c>
      <c r="C215" s="155" t="s">
        <v>490</v>
      </c>
      <c r="D215" s="156" t="s">
        <v>364</v>
      </c>
      <c r="E215" s="157">
        <f t="shared" si="128"/>
        <v>0</v>
      </c>
      <c r="F215" s="314" t="s">
        <v>274</v>
      </c>
      <c r="G215" s="157">
        <f t="shared" si="132"/>
        <v>0</v>
      </c>
      <c r="H215" s="157">
        <f t="shared" si="131"/>
        <v>0</v>
      </c>
      <c r="I215" s="157">
        <f t="shared" si="131"/>
        <v>0</v>
      </c>
      <c r="J215" s="157">
        <f t="shared" si="131"/>
        <v>0</v>
      </c>
      <c r="K215" s="157">
        <f t="shared" si="131"/>
        <v>0</v>
      </c>
      <c r="L215" s="157">
        <f t="shared" si="131"/>
        <v>0</v>
      </c>
      <c r="M215" s="157">
        <f t="shared" si="131"/>
        <v>0</v>
      </c>
      <c r="N215" s="157">
        <f t="shared" si="131"/>
        <v>0</v>
      </c>
      <c r="O215" s="157">
        <f t="shared" si="131"/>
        <v>0</v>
      </c>
      <c r="P215" s="157">
        <f t="shared" si="131"/>
        <v>0</v>
      </c>
      <c r="Q215" s="157">
        <f t="shared" si="131"/>
        <v>0</v>
      </c>
      <c r="R215" s="157">
        <f t="shared" si="131"/>
        <v>0</v>
      </c>
      <c r="S215" s="157">
        <f t="shared" si="131"/>
        <v>0</v>
      </c>
      <c r="T215" s="157">
        <f t="shared" si="131"/>
        <v>0</v>
      </c>
      <c r="U215" s="157">
        <f t="shared" si="131"/>
        <v>0</v>
      </c>
      <c r="V215" s="157">
        <f t="shared" si="131"/>
        <v>0</v>
      </c>
      <c r="W215" s="157">
        <f t="shared" si="131"/>
        <v>0</v>
      </c>
      <c r="X215" s="157">
        <f t="shared" si="131"/>
        <v>0</v>
      </c>
      <c r="Y215" s="157">
        <f t="shared" si="131"/>
        <v>0</v>
      </c>
      <c r="Z215" s="157">
        <f t="shared" si="131"/>
        <v>0</v>
      </c>
      <c r="AA215" s="157">
        <f t="shared" si="131"/>
        <v>0</v>
      </c>
      <c r="AB215" s="157">
        <f t="shared" si="131"/>
        <v>0</v>
      </c>
      <c r="AC215" s="157">
        <f t="shared" si="131"/>
        <v>0</v>
      </c>
      <c r="AD215" s="157">
        <f t="shared" si="131"/>
        <v>0</v>
      </c>
      <c r="AE215" s="157">
        <f t="shared" si="131"/>
        <v>0</v>
      </c>
      <c r="AF215" s="157">
        <f t="shared" si="131"/>
        <v>0</v>
      </c>
      <c r="AG215" s="157">
        <f t="shared" si="131"/>
        <v>0</v>
      </c>
      <c r="AH215" s="157">
        <f t="shared" si="131"/>
        <v>0</v>
      </c>
      <c r="AI215" s="157">
        <f t="shared" si="131"/>
        <v>0</v>
      </c>
      <c r="AJ215" s="157">
        <f t="shared" si="131"/>
        <v>0</v>
      </c>
    </row>
    <row r="216" spans="1:36" ht="16.5" x14ac:dyDescent="0.25">
      <c r="A216" s="157">
        <f t="shared" si="127"/>
        <v>2.0599999999999987</v>
      </c>
      <c r="B216" s="153">
        <f t="shared" si="93"/>
        <v>168</v>
      </c>
      <c r="C216" s="155" t="s">
        <v>491</v>
      </c>
      <c r="D216" s="156" t="s">
        <v>364</v>
      </c>
      <c r="E216" s="157">
        <f t="shared" si="128"/>
        <v>0</v>
      </c>
      <c r="F216" s="314" t="s">
        <v>252</v>
      </c>
      <c r="G216" s="157">
        <f t="shared" si="132"/>
        <v>0</v>
      </c>
      <c r="H216" s="157">
        <f t="shared" si="131"/>
        <v>0</v>
      </c>
      <c r="I216" s="157">
        <f t="shared" si="131"/>
        <v>0</v>
      </c>
      <c r="J216" s="157">
        <f t="shared" si="131"/>
        <v>0</v>
      </c>
      <c r="K216" s="157">
        <f t="shared" si="131"/>
        <v>0</v>
      </c>
      <c r="L216" s="157">
        <f t="shared" si="131"/>
        <v>0</v>
      </c>
      <c r="M216" s="157">
        <f t="shared" si="131"/>
        <v>0</v>
      </c>
      <c r="N216" s="157">
        <f t="shared" si="131"/>
        <v>0</v>
      </c>
      <c r="O216" s="157">
        <f t="shared" si="131"/>
        <v>0</v>
      </c>
      <c r="P216" s="157">
        <f t="shared" si="131"/>
        <v>0</v>
      </c>
      <c r="Q216" s="157">
        <f t="shared" si="131"/>
        <v>0</v>
      </c>
      <c r="R216" s="157">
        <f t="shared" si="131"/>
        <v>0</v>
      </c>
      <c r="S216" s="157">
        <f t="shared" si="131"/>
        <v>0</v>
      </c>
      <c r="T216" s="157">
        <f t="shared" si="131"/>
        <v>0</v>
      </c>
      <c r="U216" s="157">
        <f t="shared" si="131"/>
        <v>0</v>
      </c>
      <c r="V216" s="157">
        <f t="shared" si="131"/>
        <v>0</v>
      </c>
      <c r="W216" s="157">
        <f t="shared" si="131"/>
        <v>0</v>
      </c>
      <c r="X216" s="157">
        <f t="shared" si="131"/>
        <v>0</v>
      </c>
      <c r="Y216" s="157">
        <f t="shared" si="131"/>
        <v>0</v>
      </c>
      <c r="Z216" s="157">
        <f t="shared" si="131"/>
        <v>0</v>
      </c>
      <c r="AA216" s="157">
        <f t="shared" si="131"/>
        <v>0</v>
      </c>
      <c r="AB216" s="157">
        <f t="shared" si="131"/>
        <v>0</v>
      </c>
      <c r="AC216" s="157">
        <f t="shared" si="131"/>
        <v>0</v>
      </c>
      <c r="AD216" s="157">
        <f t="shared" si="131"/>
        <v>0</v>
      </c>
      <c r="AE216" s="157">
        <f t="shared" si="131"/>
        <v>0</v>
      </c>
      <c r="AF216" s="157">
        <f t="shared" si="131"/>
        <v>0</v>
      </c>
      <c r="AG216" s="157">
        <f t="shared" si="131"/>
        <v>0</v>
      </c>
      <c r="AH216" s="157">
        <f t="shared" si="131"/>
        <v>0</v>
      </c>
      <c r="AI216" s="157">
        <f t="shared" si="131"/>
        <v>0</v>
      </c>
      <c r="AJ216" s="157">
        <f t="shared" si="131"/>
        <v>0</v>
      </c>
    </row>
    <row r="217" spans="1:36" ht="16.5" x14ac:dyDescent="0.25">
      <c r="A217" s="157">
        <f t="shared" si="127"/>
        <v>2.0699999999999985</v>
      </c>
      <c r="B217" s="153">
        <f t="shared" si="93"/>
        <v>169</v>
      </c>
      <c r="C217" s="155" t="s">
        <v>492</v>
      </c>
      <c r="D217" s="156" t="s">
        <v>364</v>
      </c>
      <c r="E217" s="157">
        <f t="shared" si="128"/>
        <v>0</v>
      </c>
      <c r="F217" s="249" t="s">
        <v>633</v>
      </c>
      <c r="G217" s="157">
        <f>+IF($F217=G$10&amp;" "&amp;G$11,G$9,0)</f>
        <v>0</v>
      </c>
      <c r="H217" s="157">
        <f t="shared" si="131"/>
        <v>0</v>
      </c>
      <c r="I217" s="157">
        <f t="shared" si="131"/>
        <v>0</v>
      </c>
      <c r="J217" s="157">
        <f t="shared" si="131"/>
        <v>0</v>
      </c>
      <c r="K217" s="157">
        <f t="shared" si="131"/>
        <v>0</v>
      </c>
      <c r="L217" s="157">
        <f t="shared" si="131"/>
        <v>0</v>
      </c>
      <c r="M217" s="157">
        <f t="shared" si="131"/>
        <v>0</v>
      </c>
      <c r="N217" s="157">
        <f t="shared" si="131"/>
        <v>0</v>
      </c>
      <c r="O217" s="157">
        <f t="shared" si="131"/>
        <v>0</v>
      </c>
      <c r="P217" s="157">
        <f t="shared" si="131"/>
        <v>0</v>
      </c>
      <c r="Q217" s="157">
        <f t="shared" si="131"/>
        <v>0</v>
      </c>
      <c r="R217" s="157">
        <f t="shared" si="131"/>
        <v>0</v>
      </c>
      <c r="S217" s="157">
        <f t="shared" si="131"/>
        <v>0</v>
      </c>
      <c r="T217" s="157">
        <f t="shared" si="131"/>
        <v>0</v>
      </c>
      <c r="U217" s="157">
        <f t="shared" si="131"/>
        <v>0</v>
      </c>
      <c r="V217" s="157">
        <f t="shared" si="131"/>
        <v>0</v>
      </c>
      <c r="W217" s="157">
        <f t="shared" si="131"/>
        <v>0</v>
      </c>
      <c r="X217" s="157">
        <f t="shared" si="131"/>
        <v>0</v>
      </c>
      <c r="Y217" s="157">
        <f t="shared" si="131"/>
        <v>0</v>
      </c>
      <c r="Z217" s="157">
        <f t="shared" si="131"/>
        <v>0</v>
      </c>
      <c r="AA217" s="157">
        <f t="shared" si="131"/>
        <v>0</v>
      </c>
      <c r="AB217" s="157">
        <f t="shared" si="131"/>
        <v>0</v>
      </c>
      <c r="AC217" s="157">
        <f t="shared" si="131"/>
        <v>0</v>
      </c>
      <c r="AD217" s="157">
        <f t="shared" si="131"/>
        <v>0</v>
      </c>
      <c r="AE217" s="157">
        <f t="shared" si="131"/>
        <v>0</v>
      </c>
      <c r="AF217" s="157">
        <f t="shared" si="131"/>
        <v>0</v>
      </c>
      <c r="AG217" s="157">
        <f t="shared" si="131"/>
        <v>0</v>
      </c>
      <c r="AH217" s="157">
        <f t="shared" si="131"/>
        <v>0</v>
      </c>
      <c r="AI217" s="157">
        <f t="shared" si="131"/>
        <v>0</v>
      </c>
      <c r="AJ217" s="157">
        <f t="shared" si="131"/>
        <v>0</v>
      </c>
    </row>
    <row r="218" spans="1:36" ht="16.5" x14ac:dyDescent="0.25">
      <c r="A218" s="157">
        <f t="shared" si="127"/>
        <v>2.0799999999999983</v>
      </c>
      <c r="B218" s="153">
        <f t="shared" si="93"/>
        <v>170</v>
      </c>
      <c r="C218" s="155" t="s">
        <v>493</v>
      </c>
      <c r="D218" s="156" t="s">
        <v>553</v>
      </c>
      <c r="E218" s="157">
        <f t="shared" si="128"/>
        <v>1.81</v>
      </c>
      <c r="F218" s="249" t="s">
        <v>555</v>
      </c>
      <c r="G218" s="157">
        <f t="shared" ref="G218:AJ218" si="133">+IF($F218=G$20,VLOOKUP(G$10&amp;" "&amp;G$11&amp;G$20,Vol_Poste,4,0)*G$9,0)</f>
        <v>0</v>
      </c>
      <c r="H218" s="157">
        <f t="shared" si="133"/>
        <v>0.90500000000000003</v>
      </c>
      <c r="I218" s="157">
        <f t="shared" si="133"/>
        <v>0.90500000000000003</v>
      </c>
      <c r="J218" s="157">
        <f t="shared" si="133"/>
        <v>0</v>
      </c>
      <c r="K218" s="157">
        <f t="shared" si="133"/>
        <v>0</v>
      </c>
      <c r="L218" s="157">
        <f t="shared" si="133"/>
        <v>0</v>
      </c>
      <c r="M218" s="157">
        <f t="shared" si="133"/>
        <v>0</v>
      </c>
      <c r="N218" s="157">
        <f t="shared" si="133"/>
        <v>0</v>
      </c>
      <c r="O218" s="157">
        <f t="shared" si="133"/>
        <v>0</v>
      </c>
      <c r="P218" s="157">
        <f t="shared" si="133"/>
        <v>0</v>
      </c>
      <c r="Q218" s="157">
        <f t="shared" si="133"/>
        <v>0</v>
      </c>
      <c r="R218" s="157">
        <f t="shared" si="133"/>
        <v>0</v>
      </c>
      <c r="S218" s="157">
        <f t="shared" si="133"/>
        <v>0</v>
      </c>
      <c r="T218" s="157">
        <f t="shared" si="133"/>
        <v>0</v>
      </c>
      <c r="U218" s="157">
        <f t="shared" si="133"/>
        <v>0</v>
      </c>
      <c r="V218" s="157">
        <f t="shared" si="133"/>
        <v>0</v>
      </c>
      <c r="W218" s="157">
        <f t="shared" si="133"/>
        <v>0</v>
      </c>
      <c r="X218" s="157">
        <f t="shared" si="133"/>
        <v>0</v>
      </c>
      <c r="Y218" s="157">
        <f t="shared" si="133"/>
        <v>0</v>
      </c>
      <c r="Z218" s="157">
        <f t="shared" si="133"/>
        <v>0</v>
      </c>
      <c r="AA218" s="157">
        <f t="shared" si="133"/>
        <v>0</v>
      </c>
      <c r="AB218" s="157">
        <f t="shared" si="133"/>
        <v>0</v>
      </c>
      <c r="AC218" s="157">
        <f t="shared" si="133"/>
        <v>0</v>
      </c>
      <c r="AD218" s="157">
        <f t="shared" si="133"/>
        <v>0</v>
      </c>
      <c r="AE218" s="157">
        <f t="shared" si="133"/>
        <v>0</v>
      </c>
      <c r="AF218" s="157">
        <f t="shared" si="133"/>
        <v>0</v>
      </c>
      <c r="AG218" s="157">
        <f t="shared" si="133"/>
        <v>0</v>
      </c>
      <c r="AH218" s="157">
        <f t="shared" si="133"/>
        <v>0</v>
      </c>
      <c r="AI218" s="157">
        <f t="shared" si="133"/>
        <v>0</v>
      </c>
      <c r="AJ218" s="157">
        <f t="shared" si="133"/>
        <v>0</v>
      </c>
    </row>
    <row r="219" spans="1:36" ht="16.5" x14ac:dyDescent="0.25">
      <c r="A219" s="157">
        <f t="shared" si="127"/>
        <v>2.0899999999999981</v>
      </c>
      <c r="B219" s="153">
        <f t="shared" si="93"/>
        <v>171</v>
      </c>
      <c r="C219" s="155" t="s">
        <v>494</v>
      </c>
      <c r="D219" s="156" t="s">
        <v>364</v>
      </c>
      <c r="E219" s="157">
        <f t="shared" si="128"/>
        <v>0</v>
      </c>
      <c r="F219" s="249" t="s">
        <v>554</v>
      </c>
      <c r="G219" s="157">
        <f>+SUM(G$215:G$216)</f>
        <v>0</v>
      </c>
      <c r="H219" s="157">
        <f t="shared" ref="H219:AJ219" si="134">+SUM(H$215:H$216)</f>
        <v>0</v>
      </c>
      <c r="I219" s="157">
        <f t="shared" si="134"/>
        <v>0</v>
      </c>
      <c r="J219" s="157">
        <f t="shared" si="134"/>
        <v>0</v>
      </c>
      <c r="K219" s="157">
        <f t="shared" si="134"/>
        <v>0</v>
      </c>
      <c r="L219" s="157">
        <f t="shared" si="134"/>
        <v>0</v>
      </c>
      <c r="M219" s="157">
        <f t="shared" si="134"/>
        <v>0</v>
      </c>
      <c r="N219" s="157">
        <f t="shared" si="134"/>
        <v>0</v>
      </c>
      <c r="O219" s="157">
        <f t="shared" si="134"/>
        <v>0</v>
      </c>
      <c r="P219" s="157">
        <f t="shared" si="134"/>
        <v>0</v>
      </c>
      <c r="Q219" s="157">
        <f t="shared" si="134"/>
        <v>0</v>
      </c>
      <c r="R219" s="157">
        <f t="shared" si="134"/>
        <v>0</v>
      </c>
      <c r="S219" s="157">
        <f t="shared" si="134"/>
        <v>0</v>
      </c>
      <c r="T219" s="157">
        <f t="shared" si="134"/>
        <v>0</v>
      </c>
      <c r="U219" s="157">
        <f t="shared" si="134"/>
        <v>0</v>
      </c>
      <c r="V219" s="157">
        <f t="shared" si="134"/>
        <v>0</v>
      </c>
      <c r="W219" s="157">
        <f t="shared" si="134"/>
        <v>0</v>
      </c>
      <c r="X219" s="157">
        <f t="shared" si="134"/>
        <v>0</v>
      </c>
      <c r="Y219" s="157">
        <f t="shared" si="134"/>
        <v>0</v>
      </c>
      <c r="Z219" s="157">
        <f t="shared" si="134"/>
        <v>0</v>
      </c>
      <c r="AA219" s="157">
        <f t="shared" si="134"/>
        <v>0</v>
      </c>
      <c r="AB219" s="157">
        <f t="shared" si="134"/>
        <v>0</v>
      </c>
      <c r="AC219" s="157">
        <f t="shared" si="134"/>
        <v>0</v>
      </c>
      <c r="AD219" s="157">
        <f t="shared" si="134"/>
        <v>0</v>
      </c>
      <c r="AE219" s="157">
        <f t="shared" si="134"/>
        <v>0</v>
      </c>
      <c r="AF219" s="157">
        <f t="shared" si="134"/>
        <v>0</v>
      </c>
      <c r="AG219" s="157">
        <f t="shared" si="134"/>
        <v>0</v>
      </c>
      <c r="AH219" s="157">
        <f t="shared" si="134"/>
        <v>0</v>
      </c>
      <c r="AI219" s="157">
        <f t="shared" si="134"/>
        <v>0</v>
      </c>
      <c r="AJ219" s="157">
        <f t="shared" si="134"/>
        <v>0</v>
      </c>
    </row>
    <row r="220" spans="1:36" ht="16.5" x14ac:dyDescent="0.25">
      <c r="A220" s="157">
        <f t="shared" si="127"/>
        <v>2.0999999999999979</v>
      </c>
      <c r="B220" s="153">
        <f t="shared" si="93"/>
        <v>172</v>
      </c>
      <c r="C220" s="155" t="s">
        <v>495</v>
      </c>
      <c r="D220" s="156" t="s">
        <v>364</v>
      </c>
      <c r="E220" s="157">
        <f t="shared" si="128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27"/>
        <v>2.1099999999999977</v>
      </c>
      <c r="B221" s="153">
        <f t="shared" si="93"/>
        <v>173</v>
      </c>
      <c r="C221" s="155" t="s">
        <v>496</v>
      </c>
      <c r="D221" s="156" t="s">
        <v>364</v>
      </c>
      <c r="E221" s="157">
        <f t="shared" si="128"/>
        <v>0</v>
      </c>
      <c r="F221" s="249"/>
      <c r="G221" s="157">
        <f>+SUM(G$219:G$220)</f>
        <v>0</v>
      </c>
      <c r="H221" s="157">
        <f t="shared" ref="H221:AJ221" si="135">+SUM(H$219:H$220)</f>
        <v>0</v>
      </c>
      <c r="I221" s="157">
        <f t="shared" si="135"/>
        <v>0</v>
      </c>
      <c r="J221" s="157">
        <f t="shared" si="135"/>
        <v>0</v>
      </c>
      <c r="K221" s="157">
        <f t="shared" si="135"/>
        <v>0</v>
      </c>
      <c r="L221" s="157">
        <f t="shared" si="135"/>
        <v>0</v>
      </c>
      <c r="M221" s="157">
        <f t="shared" si="135"/>
        <v>0</v>
      </c>
      <c r="N221" s="157">
        <f t="shared" si="135"/>
        <v>0</v>
      </c>
      <c r="O221" s="157">
        <f t="shared" si="135"/>
        <v>0</v>
      </c>
      <c r="P221" s="157">
        <f t="shared" si="135"/>
        <v>0</v>
      </c>
      <c r="Q221" s="157">
        <f t="shared" si="135"/>
        <v>0</v>
      </c>
      <c r="R221" s="157">
        <f t="shared" si="135"/>
        <v>0</v>
      </c>
      <c r="S221" s="157">
        <f t="shared" si="135"/>
        <v>0</v>
      </c>
      <c r="T221" s="157">
        <f t="shared" si="135"/>
        <v>0</v>
      </c>
      <c r="U221" s="157">
        <f t="shared" si="135"/>
        <v>0</v>
      </c>
      <c r="V221" s="157">
        <f t="shared" si="135"/>
        <v>0</v>
      </c>
      <c r="W221" s="157">
        <f t="shared" si="135"/>
        <v>0</v>
      </c>
      <c r="X221" s="157">
        <f t="shared" si="135"/>
        <v>0</v>
      </c>
      <c r="Y221" s="157">
        <f t="shared" si="135"/>
        <v>0</v>
      </c>
      <c r="Z221" s="157">
        <f t="shared" si="135"/>
        <v>0</v>
      </c>
      <c r="AA221" s="157">
        <f t="shared" si="135"/>
        <v>0</v>
      </c>
      <c r="AB221" s="157">
        <f t="shared" si="135"/>
        <v>0</v>
      </c>
      <c r="AC221" s="157">
        <f t="shared" si="135"/>
        <v>0</v>
      </c>
      <c r="AD221" s="157">
        <f t="shared" si="135"/>
        <v>0</v>
      </c>
      <c r="AE221" s="157">
        <f t="shared" si="135"/>
        <v>0</v>
      </c>
      <c r="AF221" s="157">
        <f t="shared" si="135"/>
        <v>0</v>
      </c>
      <c r="AG221" s="157">
        <f t="shared" si="135"/>
        <v>0</v>
      </c>
      <c r="AH221" s="157">
        <f t="shared" si="135"/>
        <v>0</v>
      </c>
      <c r="AI221" s="157">
        <f t="shared" si="135"/>
        <v>0</v>
      </c>
      <c r="AJ221" s="157">
        <f t="shared" si="135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93"/>
        <v>174</v>
      </c>
      <c r="C222" s="162" t="s">
        <v>497</v>
      </c>
      <c r="D222" s="164" t="s">
        <v>364</v>
      </c>
      <c r="E222" s="157">
        <f t="shared" si="128"/>
        <v>0</v>
      </c>
      <c r="F222" s="314" t="s">
        <v>327</v>
      </c>
      <c r="G222" s="157">
        <f>+IF($F222=G$10&amp;" "&amp;G$11,G$9,0)</f>
        <v>0</v>
      </c>
      <c r="H222" s="157">
        <f t="shared" ref="H222:AJ222" si="136">+IF($F222=H$10&amp;" "&amp;H$11,H$9,0)</f>
        <v>0</v>
      </c>
      <c r="I222" s="157">
        <f t="shared" si="136"/>
        <v>0</v>
      </c>
      <c r="J222" s="157">
        <f t="shared" si="136"/>
        <v>0</v>
      </c>
      <c r="K222" s="157">
        <f t="shared" si="136"/>
        <v>0</v>
      </c>
      <c r="L222" s="157">
        <f t="shared" si="136"/>
        <v>0</v>
      </c>
      <c r="M222" s="157">
        <f t="shared" si="136"/>
        <v>0</v>
      </c>
      <c r="N222" s="157">
        <f t="shared" si="136"/>
        <v>0</v>
      </c>
      <c r="O222" s="157">
        <f t="shared" si="136"/>
        <v>0</v>
      </c>
      <c r="P222" s="157">
        <f t="shared" si="136"/>
        <v>0</v>
      </c>
      <c r="Q222" s="157">
        <f t="shared" si="136"/>
        <v>0</v>
      </c>
      <c r="R222" s="157">
        <f t="shared" si="136"/>
        <v>0</v>
      </c>
      <c r="S222" s="157">
        <f t="shared" si="136"/>
        <v>0</v>
      </c>
      <c r="T222" s="157">
        <f t="shared" si="136"/>
        <v>0</v>
      </c>
      <c r="U222" s="157">
        <f t="shared" si="136"/>
        <v>0</v>
      </c>
      <c r="V222" s="157">
        <f t="shared" si="136"/>
        <v>0</v>
      </c>
      <c r="W222" s="157">
        <f t="shared" si="136"/>
        <v>0</v>
      </c>
      <c r="X222" s="157">
        <f t="shared" si="136"/>
        <v>0</v>
      </c>
      <c r="Y222" s="157">
        <f t="shared" si="136"/>
        <v>0</v>
      </c>
      <c r="Z222" s="157">
        <f t="shared" si="136"/>
        <v>0</v>
      </c>
      <c r="AA222" s="157">
        <f t="shared" si="136"/>
        <v>0</v>
      </c>
      <c r="AB222" s="157">
        <f t="shared" si="136"/>
        <v>0</v>
      </c>
      <c r="AC222" s="157">
        <f t="shared" si="136"/>
        <v>0</v>
      </c>
      <c r="AD222" s="157">
        <f t="shared" si="136"/>
        <v>0</v>
      </c>
      <c r="AE222" s="157">
        <f t="shared" si="136"/>
        <v>0</v>
      </c>
      <c r="AF222" s="157">
        <f t="shared" si="136"/>
        <v>0</v>
      </c>
      <c r="AG222" s="157">
        <f t="shared" si="136"/>
        <v>0</v>
      </c>
      <c r="AH222" s="157">
        <f t="shared" si="136"/>
        <v>0</v>
      </c>
      <c r="AI222" s="157">
        <f t="shared" si="136"/>
        <v>0</v>
      </c>
      <c r="AJ222" s="157">
        <f t="shared" si="136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93"/>
        <v>175</v>
      </c>
      <c r="C223" s="162" t="s">
        <v>498</v>
      </c>
      <c r="D223" s="164" t="s">
        <v>364</v>
      </c>
      <c r="E223" s="157">
        <f t="shared" si="128"/>
        <v>0</v>
      </c>
      <c r="F223" s="314" t="s">
        <v>328</v>
      </c>
      <c r="G223" s="157">
        <f t="shared" ref="G223:AJ223" si="137">+IF($F223=G$10&amp;" "&amp;G$11,G$9,0)</f>
        <v>0</v>
      </c>
      <c r="H223" s="157">
        <f t="shared" si="137"/>
        <v>0</v>
      </c>
      <c r="I223" s="157">
        <f t="shared" si="137"/>
        <v>0</v>
      </c>
      <c r="J223" s="157">
        <f t="shared" si="137"/>
        <v>0</v>
      </c>
      <c r="K223" s="157">
        <f t="shared" si="137"/>
        <v>0</v>
      </c>
      <c r="L223" s="157">
        <f t="shared" si="137"/>
        <v>0</v>
      </c>
      <c r="M223" s="157">
        <f t="shared" si="137"/>
        <v>0</v>
      </c>
      <c r="N223" s="157">
        <f t="shared" si="137"/>
        <v>0</v>
      </c>
      <c r="O223" s="157">
        <f t="shared" si="137"/>
        <v>0</v>
      </c>
      <c r="P223" s="157">
        <f t="shared" si="137"/>
        <v>0</v>
      </c>
      <c r="Q223" s="157">
        <f t="shared" si="137"/>
        <v>0</v>
      </c>
      <c r="R223" s="157">
        <f t="shared" si="137"/>
        <v>0</v>
      </c>
      <c r="S223" s="157">
        <f t="shared" si="137"/>
        <v>0</v>
      </c>
      <c r="T223" s="157">
        <f t="shared" si="137"/>
        <v>0</v>
      </c>
      <c r="U223" s="157">
        <f t="shared" si="137"/>
        <v>0</v>
      </c>
      <c r="V223" s="157">
        <f t="shared" si="137"/>
        <v>0</v>
      </c>
      <c r="W223" s="157">
        <f t="shared" si="137"/>
        <v>0</v>
      </c>
      <c r="X223" s="157">
        <f t="shared" si="137"/>
        <v>0</v>
      </c>
      <c r="Y223" s="157">
        <f t="shared" si="137"/>
        <v>0</v>
      </c>
      <c r="Z223" s="157">
        <f t="shared" si="137"/>
        <v>0</v>
      </c>
      <c r="AA223" s="157">
        <f t="shared" si="137"/>
        <v>0</v>
      </c>
      <c r="AB223" s="157">
        <f t="shared" si="137"/>
        <v>0</v>
      </c>
      <c r="AC223" s="157">
        <f t="shared" si="137"/>
        <v>0</v>
      </c>
      <c r="AD223" s="157">
        <f t="shared" si="137"/>
        <v>0</v>
      </c>
      <c r="AE223" s="157">
        <f t="shared" si="137"/>
        <v>0</v>
      </c>
      <c r="AF223" s="157">
        <f t="shared" si="137"/>
        <v>0</v>
      </c>
      <c r="AG223" s="157">
        <f t="shared" si="137"/>
        <v>0</v>
      </c>
      <c r="AH223" s="157">
        <f t="shared" si="137"/>
        <v>0</v>
      </c>
      <c r="AI223" s="157">
        <f t="shared" si="137"/>
        <v>0</v>
      </c>
      <c r="AJ223" s="157">
        <f t="shared" si="137"/>
        <v>0</v>
      </c>
    </row>
    <row r="224" spans="1:36" ht="16.5" x14ac:dyDescent="0.25">
      <c r="A224" s="172"/>
      <c r="B224" s="173">
        <f t="shared" si="93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93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38">+A225+0.01</f>
        <v>3.01</v>
      </c>
      <c r="B226" s="153">
        <f t="shared" si="93"/>
        <v>178</v>
      </c>
      <c r="C226" s="199" t="s">
        <v>486</v>
      </c>
      <c r="D226" s="156" t="s">
        <v>553</v>
      </c>
      <c r="E226" s="157">
        <f t="shared" ref="E226:E233" si="139">+SUM(G226:AJ226)</f>
        <v>0</v>
      </c>
      <c r="F226" s="249"/>
      <c r="G226" s="157">
        <f t="shared" ref="G226:AJ226" si="140">+VLOOKUP("RI",Vol_Retenida,4,0)*G$15*G$31+VLOOKUP("RV",Vol_Retenida,4,0)*G$16*G$31+VLOOKUP("RIY",Vol_Retenida,4,0)*G$17*G$31+VLOOKUP("RVY",Vol_Retenida,4,0)*G$18*G$31</f>
        <v>0</v>
      </c>
      <c r="H226" s="157">
        <f t="shared" si="140"/>
        <v>0</v>
      </c>
      <c r="I226" s="157">
        <f t="shared" si="140"/>
        <v>0</v>
      </c>
      <c r="J226" s="157">
        <f t="shared" si="140"/>
        <v>0</v>
      </c>
      <c r="K226" s="157">
        <f t="shared" si="140"/>
        <v>0</v>
      </c>
      <c r="L226" s="157">
        <f t="shared" si="140"/>
        <v>0</v>
      </c>
      <c r="M226" s="157">
        <f t="shared" si="140"/>
        <v>0</v>
      </c>
      <c r="N226" s="157">
        <f t="shared" si="140"/>
        <v>0</v>
      </c>
      <c r="O226" s="157">
        <f t="shared" si="140"/>
        <v>0</v>
      </c>
      <c r="P226" s="157">
        <f t="shared" si="140"/>
        <v>0</v>
      </c>
      <c r="Q226" s="157">
        <f t="shared" si="140"/>
        <v>0</v>
      </c>
      <c r="R226" s="157">
        <f t="shared" si="140"/>
        <v>0</v>
      </c>
      <c r="S226" s="157">
        <f t="shared" si="140"/>
        <v>0</v>
      </c>
      <c r="T226" s="157">
        <f t="shared" si="140"/>
        <v>0</v>
      </c>
      <c r="U226" s="157">
        <f t="shared" si="140"/>
        <v>0</v>
      </c>
      <c r="V226" s="157">
        <f t="shared" si="140"/>
        <v>0</v>
      </c>
      <c r="W226" s="157">
        <f t="shared" si="140"/>
        <v>0</v>
      </c>
      <c r="X226" s="157">
        <f t="shared" si="140"/>
        <v>0</v>
      </c>
      <c r="Y226" s="157">
        <f t="shared" si="140"/>
        <v>0</v>
      </c>
      <c r="Z226" s="157">
        <f t="shared" si="140"/>
        <v>0</v>
      </c>
      <c r="AA226" s="157">
        <f t="shared" si="140"/>
        <v>0</v>
      </c>
      <c r="AB226" s="157">
        <f t="shared" si="140"/>
        <v>0</v>
      </c>
      <c r="AC226" s="157">
        <f t="shared" si="140"/>
        <v>0</v>
      </c>
      <c r="AD226" s="157">
        <f t="shared" si="140"/>
        <v>0</v>
      </c>
      <c r="AE226" s="157">
        <f t="shared" si="140"/>
        <v>0</v>
      </c>
      <c r="AF226" s="157">
        <f t="shared" si="140"/>
        <v>0</v>
      </c>
      <c r="AG226" s="157">
        <f t="shared" si="140"/>
        <v>0</v>
      </c>
      <c r="AH226" s="157">
        <f t="shared" si="140"/>
        <v>0</v>
      </c>
      <c r="AI226" s="157">
        <f t="shared" si="140"/>
        <v>0</v>
      </c>
      <c r="AJ226" s="157">
        <f t="shared" si="140"/>
        <v>0</v>
      </c>
    </row>
    <row r="227" spans="1:36" ht="16.5" x14ac:dyDescent="0.25">
      <c r="A227" s="157">
        <f t="shared" si="138"/>
        <v>3.0199999999999996</v>
      </c>
      <c r="B227" s="153">
        <f t="shared" si="93"/>
        <v>179</v>
      </c>
      <c r="C227" s="199" t="s">
        <v>487</v>
      </c>
      <c r="D227" s="156" t="s">
        <v>553</v>
      </c>
      <c r="E227" s="157">
        <f t="shared" si="139"/>
        <v>0</v>
      </c>
      <c r="F227" s="249"/>
      <c r="G227" s="157">
        <f t="shared" ref="G227:AJ227" si="141">+VLOOKUP("RI",Vol_Retenida,4,0)*G$15*G$32+VLOOKUP("RV",Vol_Retenida,4,0)*G$16*G$32+VLOOKUP("RIY",Vol_Retenida,4,0)*G$17*G$32+VLOOKUP("RVY",Vol_Retenida,4,0)*G$18*G$32</f>
        <v>0</v>
      </c>
      <c r="H227" s="157">
        <f t="shared" si="141"/>
        <v>0</v>
      </c>
      <c r="I227" s="157">
        <f t="shared" si="141"/>
        <v>0</v>
      </c>
      <c r="J227" s="157">
        <f t="shared" si="141"/>
        <v>0</v>
      </c>
      <c r="K227" s="157">
        <f t="shared" si="141"/>
        <v>0</v>
      </c>
      <c r="L227" s="157">
        <f t="shared" si="141"/>
        <v>0</v>
      </c>
      <c r="M227" s="157">
        <f t="shared" si="141"/>
        <v>0</v>
      </c>
      <c r="N227" s="157">
        <f t="shared" si="141"/>
        <v>0</v>
      </c>
      <c r="O227" s="157">
        <f t="shared" si="141"/>
        <v>0</v>
      </c>
      <c r="P227" s="157">
        <f t="shared" si="141"/>
        <v>0</v>
      </c>
      <c r="Q227" s="157">
        <f t="shared" si="141"/>
        <v>0</v>
      </c>
      <c r="R227" s="157">
        <f t="shared" si="141"/>
        <v>0</v>
      </c>
      <c r="S227" s="157">
        <f t="shared" si="141"/>
        <v>0</v>
      </c>
      <c r="T227" s="157">
        <f t="shared" si="141"/>
        <v>0</v>
      </c>
      <c r="U227" s="157">
        <f t="shared" si="141"/>
        <v>0</v>
      </c>
      <c r="V227" s="157">
        <f t="shared" si="141"/>
        <v>0</v>
      </c>
      <c r="W227" s="157">
        <f t="shared" si="141"/>
        <v>0</v>
      </c>
      <c r="X227" s="157">
        <f t="shared" si="141"/>
        <v>0</v>
      </c>
      <c r="Y227" s="157">
        <f t="shared" si="141"/>
        <v>0</v>
      </c>
      <c r="Z227" s="157">
        <f t="shared" si="141"/>
        <v>0</v>
      </c>
      <c r="AA227" s="157">
        <f t="shared" si="141"/>
        <v>0</v>
      </c>
      <c r="AB227" s="157">
        <f t="shared" si="141"/>
        <v>0</v>
      </c>
      <c r="AC227" s="157">
        <f t="shared" si="141"/>
        <v>0</v>
      </c>
      <c r="AD227" s="157">
        <f t="shared" si="141"/>
        <v>0</v>
      </c>
      <c r="AE227" s="157">
        <f t="shared" si="141"/>
        <v>0</v>
      </c>
      <c r="AF227" s="157">
        <f t="shared" si="141"/>
        <v>0</v>
      </c>
      <c r="AG227" s="157">
        <f t="shared" si="141"/>
        <v>0</v>
      </c>
      <c r="AH227" s="157">
        <f t="shared" si="141"/>
        <v>0</v>
      </c>
      <c r="AI227" s="157">
        <f t="shared" si="141"/>
        <v>0</v>
      </c>
      <c r="AJ227" s="157">
        <f t="shared" si="141"/>
        <v>0</v>
      </c>
    </row>
    <row r="228" spans="1:36" ht="16.5" x14ac:dyDescent="0.25">
      <c r="A228" s="157">
        <f t="shared" si="138"/>
        <v>3.0299999999999994</v>
      </c>
      <c r="B228" s="153">
        <f t="shared" si="93"/>
        <v>180</v>
      </c>
      <c r="C228" s="199" t="s">
        <v>500</v>
      </c>
      <c r="D228" s="156" t="s">
        <v>364</v>
      </c>
      <c r="E228" s="157">
        <f t="shared" si="139"/>
        <v>0</v>
      </c>
      <c r="F228" s="249"/>
      <c r="G228" s="157">
        <f>+G$15</f>
        <v>0</v>
      </c>
      <c r="H228" s="157">
        <f t="shared" ref="H228:AJ228" si="142">+H$15</f>
        <v>0</v>
      </c>
      <c r="I228" s="157">
        <f t="shared" si="142"/>
        <v>0</v>
      </c>
      <c r="J228" s="157">
        <f t="shared" si="142"/>
        <v>0</v>
      </c>
      <c r="K228" s="157">
        <f t="shared" si="142"/>
        <v>0</v>
      </c>
      <c r="L228" s="157">
        <f t="shared" si="142"/>
        <v>0</v>
      </c>
      <c r="M228" s="157">
        <f t="shared" si="142"/>
        <v>0</v>
      </c>
      <c r="N228" s="157">
        <f t="shared" si="142"/>
        <v>0</v>
      </c>
      <c r="O228" s="157">
        <f t="shared" si="142"/>
        <v>0</v>
      </c>
      <c r="P228" s="157">
        <f t="shared" si="142"/>
        <v>0</v>
      </c>
      <c r="Q228" s="157">
        <f t="shared" si="142"/>
        <v>0</v>
      </c>
      <c r="R228" s="157">
        <f t="shared" si="142"/>
        <v>0</v>
      </c>
      <c r="S228" s="157">
        <f t="shared" si="142"/>
        <v>0</v>
      </c>
      <c r="T228" s="157">
        <f t="shared" si="142"/>
        <v>0</v>
      </c>
      <c r="U228" s="157">
        <f t="shared" si="142"/>
        <v>0</v>
      </c>
      <c r="V228" s="157">
        <f t="shared" si="142"/>
        <v>0</v>
      </c>
      <c r="W228" s="157">
        <f t="shared" si="142"/>
        <v>0</v>
      </c>
      <c r="X228" s="157">
        <f t="shared" si="142"/>
        <v>0</v>
      </c>
      <c r="Y228" s="157">
        <f t="shared" si="142"/>
        <v>0</v>
      </c>
      <c r="Z228" s="157">
        <f t="shared" si="142"/>
        <v>0</v>
      </c>
      <c r="AA228" s="157">
        <f t="shared" si="142"/>
        <v>0</v>
      </c>
      <c r="AB228" s="157">
        <f t="shared" si="142"/>
        <v>0</v>
      </c>
      <c r="AC228" s="157">
        <f t="shared" si="142"/>
        <v>0</v>
      </c>
      <c r="AD228" s="157">
        <f t="shared" si="142"/>
        <v>0</v>
      </c>
      <c r="AE228" s="157">
        <f t="shared" si="142"/>
        <v>0</v>
      </c>
      <c r="AF228" s="157">
        <f t="shared" si="142"/>
        <v>0</v>
      </c>
      <c r="AG228" s="157">
        <f t="shared" si="142"/>
        <v>0</v>
      </c>
      <c r="AH228" s="157">
        <f t="shared" si="142"/>
        <v>0</v>
      </c>
      <c r="AI228" s="157">
        <f t="shared" si="142"/>
        <v>0</v>
      </c>
      <c r="AJ228" s="157">
        <f t="shared" si="142"/>
        <v>0</v>
      </c>
    </row>
    <row r="229" spans="1:36" ht="16.5" x14ac:dyDescent="0.25">
      <c r="A229" s="157">
        <f t="shared" si="138"/>
        <v>3.0399999999999991</v>
      </c>
      <c r="B229" s="153">
        <f t="shared" si="93"/>
        <v>181</v>
      </c>
      <c r="C229" s="199" t="s">
        <v>501</v>
      </c>
      <c r="D229" s="156" t="s">
        <v>364</v>
      </c>
      <c r="E229" s="157">
        <f t="shared" si="139"/>
        <v>0</v>
      </c>
      <c r="F229" s="249"/>
      <c r="G229" s="157">
        <f>+G$17</f>
        <v>0</v>
      </c>
      <c r="H229" s="157">
        <f t="shared" ref="H229:AJ229" si="143">+H$17</f>
        <v>0</v>
      </c>
      <c r="I229" s="157">
        <f t="shared" si="143"/>
        <v>0</v>
      </c>
      <c r="J229" s="157">
        <f t="shared" si="143"/>
        <v>0</v>
      </c>
      <c r="K229" s="157">
        <f t="shared" si="143"/>
        <v>0</v>
      </c>
      <c r="L229" s="157">
        <f t="shared" si="143"/>
        <v>0</v>
      </c>
      <c r="M229" s="157">
        <f t="shared" si="143"/>
        <v>0</v>
      </c>
      <c r="N229" s="157">
        <f t="shared" si="143"/>
        <v>0</v>
      </c>
      <c r="O229" s="157">
        <f t="shared" si="143"/>
        <v>0</v>
      </c>
      <c r="P229" s="157">
        <f t="shared" si="143"/>
        <v>0</v>
      </c>
      <c r="Q229" s="157">
        <f t="shared" si="143"/>
        <v>0</v>
      </c>
      <c r="R229" s="157">
        <f t="shared" si="143"/>
        <v>0</v>
      </c>
      <c r="S229" s="157">
        <f t="shared" si="143"/>
        <v>0</v>
      </c>
      <c r="T229" s="157">
        <f t="shared" si="143"/>
        <v>0</v>
      </c>
      <c r="U229" s="157">
        <f t="shared" si="143"/>
        <v>0</v>
      </c>
      <c r="V229" s="157">
        <f t="shared" si="143"/>
        <v>0</v>
      </c>
      <c r="W229" s="157">
        <f t="shared" si="143"/>
        <v>0</v>
      </c>
      <c r="X229" s="157">
        <f t="shared" si="143"/>
        <v>0</v>
      </c>
      <c r="Y229" s="157">
        <f t="shared" si="143"/>
        <v>0</v>
      </c>
      <c r="Z229" s="157">
        <f t="shared" si="143"/>
        <v>0</v>
      </c>
      <c r="AA229" s="157">
        <f t="shared" si="143"/>
        <v>0</v>
      </c>
      <c r="AB229" s="157">
        <f t="shared" si="143"/>
        <v>0</v>
      </c>
      <c r="AC229" s="157">
        <f t="shared" si="143"/>
        <v>0</v>
      </c>
      <c r="AD229" s="157">
        <f t="shared" si="143"/>
        <v>0</v>
      </c>
      <c r="AE229" s="157">
        <f t="shared" si="143"/>
        <v>0</v>
      </c>
      <c r="AF229" s="157">
        <f t="shared" si="143"/>
        <v>0</v>
      </c>
      <c r="AG229" s="157">
        <f t="shared" si="143"/>
        <v>0</v>
      </c>
      <c r="AH229" s="157">
        <f t="shared" si="143"/>
        <v>0</v>
      </c>
      <c r="AI229" s="157">
        <f t="shared" si="143"/>
        <v>0</v>
      </c>
      <c r="AJ229" s="157">
        <f t="shared" si="143"/>
        <v>0</v>
      </c>
    </row>
    <row r="230" spans="1:36" ht="16.5" x14ac:dyDescent="0.25">
      <c r="A230" s="157">
        <f t="shared" si="138"/>
        <v>3.0499999999999989</v>
      </c>
      <c r="B230" s="153">
        <f t="shared" si="93"/>
        <v>182</v>
      </c>
      <c r="C230" s="199" t="s">
        <v>502</v>
      </c>
      <c r="D230" s="156" t="s">
        <v>553</v>
      </c>
      <c r="E230" s="157">
        <f t="shared" si="139"/>
        <v>0</v>
      </c>
      <c r="F230" s="249"/>
      <c r="G230" s="157">
        <f t="shared" ref="G230:AJ230" si="144">+VLOOKUP("RI",Vol_Retenida,5,0)*G$15*G$31+VLOOKUP("RV",Vol_Retenida,5,0)*G$16*G$31+VLOOKUP("RIY",Vol_Retenida,5,0)*G$17*G$31+VLOOKUP("RVY",Vol_Retenida,5,0)*G$18*G$31</f>
        <v>0</v>
      </c>
      <c r="H230" s="157">
        <f t="shared" si="144"/>
        <v>0</v>
      </c>
      <c r="I230" s="157">
        <f t="shared" si="144"/>
        <v>0</v>
      </c>
      <c r="J230" s="157">
        <f t="shared" si="144"/>
        <v>0</v>
      </c>
      <c r="K230" s="157">
        <f t="shared" si="144"/>
        <v>0</v>
      </c>
      <c r="L230" s="157">
        <f t="shared" si="144"/>
        <v>0</v>
      </c>
      <c r="M230" s="157">
        <f t="shared" si="144"/>
        <v>0</v>
      </c>
      <c r="N230" s="157">
        <f t="shared" si="144"/>
        <v>0</v>
      </c>
      <c r="O230" s="157">
        <f t="shared" si="144"/>
        <v>0</v>
      </c>
      <c r="P230" s="157">
        <f t="shared" si="144"/>
        <v>0</v>
      </c>
      <c r="Q230" s="157">
        <f t="shared" si="144"/>
        <v>0</v>
      </c>
      <c r="R230" s="157">
        <f t="shared" si="144"/>
        <v>0</v>
      </c>
      <c r="S230" s="157">
        <f t="shared" si="144"/>
        <v>0</v>
      </c>
      <c r="T230" s="157">
        <f t="shared" si="144"/>
        <v>0</v>
      </c>
      <c r="U230" s="157">
        <f t="shared" si="144"/>
        <v>0</v>
      </c>
      <c r="V230" s="157">
        <f t="shared" si="144"/>
        <v>0</v>
      </c>
      <c r="W230" s="157">
        <f t="shared" si="144"/>
        <v>0</v>
      </c>
      <c r="X230" s="157">
        <f t="shared" si="144"/>
        <v>0</v>
      </c>
      <c r="Y230" s="157">
        <f t="shared" si="144"/>
        <v>0</v>
      </c>
      <c r="Z230" s="157">
        <f t="shared" si="144"/>
        <v>0</v>
      </c>
      <c r="AA230" s="157">
        <f t="shared" si="144"/>
        <v>0</v>
      </c>
      <c r="AB230" s="157">
        <f t="shared" si="144"/>
        <v>0</v>
      </c>
      <c r="AC230" s="157">
        <f t="shared" si="144"/>
        <v>0</v>
      </c>
      <c r="AD230" s="157">
        <f t="shared" si="144"/>
        <v>0</v>
      </c>
      <c r="AE230" s="157">
        <f t="shared" si="144"/>
        <v>0</v>
      </c>
      <c r="AF230" s="157">
        <f t="shared" si="144"/>
        <v>0</v>
      </c>
      <c r="AG230" s="157">
        <f t="shared" si="144"/>
        <v>0</v>
      </c>
      <c r="AH230" s="157">
        <f t="shared" si="144"/>
        <v>0</v>
      </c>
      <c r="AI230" s="157">
        <f t="shared" si="144"/>
        <v>0</v>
      </c>
      <c r="AJ230" s="157">
        <f t="shared" si="144"/>
        <v>0</v>
      </c>
    </row>
    <row r="231" spans="1:36" ht="16.5" x14ac:dyDescent="0.25">
      <c r="A231" s="157">
        <f t="shared" si="138"/>
        <v>3.0599999999999987</v>
      </c>
      <c r="B231" s="153">
        <f t="shared" si="93"/>
        <v>183</v>
      </c>
      <c r="C231" s="199" t="s">
        <v>503</v>
      </c>
      <c r="D231" s="156" t="s">
        <v>553</v>
      </c>
      <c r="E231" s="157">
        <f t="shared" si="139"/>
        <v>0</v>
      </c>
      <c r="F231" s="249"/>
      <c r="G231" s="157">
        <f t="shared" ref="G231:AJ231" si="145">+VLOOKUP("RI",Vol_Retenida,5,0)*G$15*G$32+VLOOKUP("RV",Vol_Retenida,5,0)*G$16*G$32+VLOOKUP("RIY",Vol_Retenida,5,0)*G$17*G$32+VLOOKUP("RVY",Vol_Retenida,5,0)*G$18*G$32</f>
        <v>0</v>
      </c>
      <c r="H231" s="157">
        <f t="shared" si="145"/>
        <v>0</v>
      </c>
      <c r="I231" s="157">
        <f t="shared" si="145"/>
        <v>0</v>
      </c>
      <c r="J231" s="157">
        <f t="shared" si="145"/>
        <v>0</v>
      </c>
      <c r="K231" s="157">
        <f t="shared" si="145"/>
        <v>0</v>
      </c>
      <c r="L231" s="157">
        <f t="shared" si="145"/>
        <v>0</v>
      </c>
      <c r="M231" s="157">
        <f t="shared" si="145"/>
        <v>0</v>
      </c>
      <c r="N231" s="157">
        <f t="shared" si="145"/>
        <v>0</v>
      </c>
      <c r="O231" s="157">
        <f t="shared" si="145"/>
        <v>0</v>
      </c>
      <c r="P231" s="157">
        <f t="shared" si="145"/>
        <v>0</v>
      </c>
      <c r="Q231" s="157">
        <f t="shared" si="145"/>
        <v>0</v>
      </c>
      <c r="R231" s="157">
        <f t="shared" si="145"/>
        <v>0</v>
      </c>
      <c r="S231" s="157">
        <f t="shared" si="145"/>
        <v>0</v>
      </c>
      <c r="T231" s="157">
        <f t="shared" si="145"/>
        <v>0</v>
      </c>
      <c r="U231" s="157">
        <f t="shared" si="145"/>
        <v>0</v>
      </c>
      <c r="V231" s="157">
        <f t="shared" si="145"/>
        <v>0</v>
      </c>
      <c r="W231" s="157">
        <f t="shared" si="145"/>
        <v>0</v>
      </c>
      <c r="X231" s="157">
        <f t="shared" si="145"/>
        <v>0</v>
      </c>
      <c r="Y231" s="157">
        <f t="shared" si="145"/>
        <v>0</v>
      </c>
      <c r="Z231" s="157">
        <f t="shared" si="145"/>
        <v>0</v>
      </c>
      <c r="AA231" s="157">
        <f t="shared" si="145"/>
        <v>0</v>
      </c>
      <c r="AB231" s="157">
        <f t="shared" si="145"/>
        <v>0</v>
      </c>
      <c r="AC231" s="157">
        <f t="shared" si="145"/>
        <v>0</v>
      </c>
      <c r="AD231" s="157">
        <f t="shared" si="145"/>
        <v>0</v>
      </c>
      <c r="AE231" s="157">
        <f t="shared" si="145"/>
        <v>0</v>
      </c>
      <c r="AF231" s="157">
        <f t="shared" si="145"/>
        <v>0</v>
      </c>
      <c r="AG231" s="157">
        <f t="shared" si="145"/>
        <v>0</v>
      </c>
      <c r="AH231" s="157">
        <f t="shared" si="145"/>
        <v>0</v>
      </c>
      <c r="AI231" s="157">
        <f t="shared" si="145"/>
        <v>0</v>
      </c>
      <c r="AJ231" s="157">
        <f t="shared" si="145"/>
        <v>0</v>
      </c>
    </row>
    <row r="232" spans="1:36" s="188" customFormat="1" ht="16.5" x14ac:dyDescent="0.25">
      <c r="A232" s="160">
        <f t="shared" si="138"/>
        <v>3.0699999999999985</v>
      </c>
      <c r="B232" s="161">
        <f t="shared" si="93"/>
        <v>184</v>
      </c>
      <c r="C232" s="316" t="s">
        <v>637</v>
      </c>
      <c r="D232" s="164" t="s">
        <v>364</v>
      </c>
      <c r="E232" s="157">
        <f t="shared" si="139"/>
        <v>0</v>
      </c>
      <c r="F232" s="246"/>
      <c r="G232" s="160">
        <f>+G$16</f>
        <v>0</v>
      </c>
      <c r="H232" s="160">
        <f t="shared" ref="H232:AJ232" si="146">+H$16</f>
        <v>0</v>
      </c>
      <c r="I232" s="160">
        <f t="shared" si="146"/>
        <v>0</v>
      </c>
      <c r="J232" s="160">
        <f t="shared" si="146"/>
        <v>0</v>
      </c>
      <c r="K232" s="160">
        <f t="shared" si="146"/>
        <v>0</v>
      </c>
      <c r="L232" s="160">
        <f t="shared" si="146"/>
        <v>0</v>
      </c>
      <c r="M232" s="160">
        <f t="shared" si="146"/>
        <v>0</v>
      </c>
      <c r="N232" s="160">
        <f t="shared" si="146"/>
        <v>0</v>
      </c>
      <c r="O232" s="160">
        <f t="shared" si="146"/>
        <v>0</v>
      </c>
      <c r="P232" s="160">
        <f t="shared" si="146"/>
        <v>0</v>
      </c>
      <c r="Q232" s="160">
        <f t="shared" si="146"/>
        <v>0</v>
      </c>
      <c r="R232" s="160">
        <f t="shared" si="146"/>
        <v>0</v>
      </c>
      <c r="S232" s="160">
        <f t="shared" si="146"/>
        <v>0</v>
      </c>
      <c r="T232" s="160">
        <f t="shared" si="146"/>
        <v>0</v>
      </c>
      <c r="U232" s="160">
        <f t="shared" si="146"/>
        <v>0</v>
      </c>
      <c r="V232" s="160">
        <f t="shared" si="146"/>
        <v>0</v>
      </c>
      <c r="W232" s="160">
        <f t="shared" si="146"/>
        <v>0</v>
      </c>
      <c r="X232" s="160">
        <f t="shared" si="146"/>
        <v>0</v>
      </c>
      <c r="Y232" s="160">
        <f t="shared" si="146"/>
        <v>0</v>
      </c>
      <c r="Z232" s="160">
        <f t="shared" si="146"/>
        <v>0</v>
      </c>
      <c r="AA232" s="160">
        <f t="shared" si="146"/>
        <v>0</v>
      </c>
      <c r="AB232" s="160">
        <f t="shared" si="146"/>
        <v>0</v>
      </c>
      <c r="AC232" s="160">
        <f t="shared" si="146"/>
        <v>0</v>
      </c>
      <c r="AD232" s="160">
        <f t="shared" si="146"/>
        <v>0</v>
      </c>
      <c r="AE232" s="160">
        <f t="shared" si="146"/>
        <v>0</v>
      </c>
      <c r="AF232" s="160">
        <f t="shared" si="146"/>
        <v>0</v>
      </c>
      <c r="AG232" s="160">
        <f t="shared" si="146"/>
        <v>0</v>
      </c>
      <c r="AH232" s="160">
        <f t="shared" si="146"/>
        <v>0</v>
      </c>
      <c r="AI232" s="160">
        <f t="shared" si="146"/>
        <v>0</v>
      </c>
      <c r="AJ232" s="160">
        <f t="shared" si="146"/>
        <v>0</v>
      </c>
    </row>
    <row r="233" spans="1:36" s="188" customFormat="1" ht="16.5" x14ac:dyDescent="0.25">
      <c r="A233" s="160">
        <f t="shared" si="138"/>
        <v>3.0799999999999983</v>
      </c>
      <c r="B233" s="161">
        <f t="shared" si="93"/>
        <v>185</v>
      </c>
      <c r="C233" s="316" t="s">
        <v>638</v>
      </c>
      <c r="D233" s="164" t="s">
        <v>364</v>
      </c>
      <c r="E233" s="157">
        <f t="shared" si="139"/>
        <v>0</v>
      </c>
      <c r="F233" s="246"/>
      <c r="G233" s="160">
        <f>+G$18</f>
        <v>0</v>
      </c>
      <c r="H233" s="160">
        <f t="shared" ref="H233:AJ233" si="147">+H$18</f>
        <v>0</v>
      </c>
      <c r="I233" s="160">
        <f t="shared" si="147"/>
        <v>0</v>
      </c>
      <c r="J233" s="160">
        <f t="shared" si="147"/>
        <v>0</v>
      </c>
      <c r="K233" s="160">
        <f t="shared" si="147"/>
        <v>0</v>
      </c>
      <c r="L233" s="160">
        <f t="shared" si="147"/>
        <v>0</v>
      </c>
      <c r="M233" s="160">
        <f t="shared" si="147"/>
        <v>0</v>
      </c>
      <c r="N233" s="160">
        <f t="shared" si="147"/>
        <v>0</v>
      </c>
      <c r="O233" s="160">
        <f t="shared" si="147"/>
        <v>0</v>
      </c>
      <c r="P233" s="160">
        <f t="shared" si="147"/>
        <v>0</v>
      </c>
      <c r="Q233" s="160">
        <f t="shared" si="147"/>
        <v>0</v>
      </c>
      <c r="R233" s="160">
        <f t="shared" si="147"/>
        <v>0</v>
      </c>
      <c r="S233" s="160">
        <f t="shared" si="147"/>
        <v>0</v>
      </c>
      <c r="T233" s="160">
        <f t="shared" si="147"/>
        <v>0</v>
      </c>
      <c r="U233" s="160">
        <f t="shared" si="147"/>
        <v>0</v>
      </c>
      <c r="V233" s="160">
        <f t="shared" si="147"/>
        <v>0</v>
      </c>
      <c r="W233" s="160">
        <f t="shared" si="147"/>
        <v>0</v>
      </c>
      <c r="X233" s="160">
        <f t="shared" si="147"/>
        <v>0</v>
      </c>
      <c r="Y233" s="160">
        <f t="shared" si="147"/>
        <v>0</v>
      </c>
      <c r="Z233" s="160">
        <f t="shared" si="147"/>
        <v>0</v>
      </c>
      <c r="AA233" s="160">
        <f t="shared" si="147"/>
        <v>0</v>
      </c>
      <c r="AB233" s="160">
        <f t="shared" si="147"/>
        <v>0</v>
      </c>
      <c r="AC233" s="160">
        <f t="shared" si="147"/>
        <v>0</v>
      </c>
      <c r="AD233" s="160">
        <f t="shared" si="147"/>
        <v>0</v>
      </c>
      <c r="AE233" s="160">
        <f t="shared" si="147"/>
        <v>0</v>
      </c>
      <c r="AF233" s="160">
        <f t="shared" si="147"/>
        <v>0</v>
      </c>
      <c r="AG233" s="160">
        <f t="shared" si="147"/>
        <v>0</v>
      </c>
      <c r="AH233" s="160">
        <f t="shared" si="147"/>
        <v>0</v>
      </c>
      <c r="AI233" s="160">
        <f t="shared" si="147"/>
        <v>0</v>
      </c>
      <c r="AJ233" s="160">
        <f t="shared" si="147"/>
        <v>0</v>
      </c>
    </row>
    <row r="234" spans="1:36" ht="16.5" x14ac:dyDescent="0.25">
      <c r="A234" s="157"/>
      <c r="B234" s="153">
        <f t="shared" si="93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93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93"/>
        <v>188</v>
      </c>
      <c r="C236" s="155" t="s">
        <v>505</v>
      </c>
      <c r="D236" s="156" t="s">
        <v>410</v>
      </c>
      <c r="E236" s="157">
        <f t="shared" ref="E236:E252" si="148">+SUM(G236:AJ236)</f>
        <v>0</v>
      </c>
      <c r="F236" s="249"/>
      <c r="G236" s="157">
        <f t="shared" ref="G236:P245" si="149">+HLOOKUP(G$3,ARMADO_RP,$B236,0)+HLOOKUP(G$4,ARMADO_RP,$B236,0)</f>
        <v>0</v>
      </c>
      <c r="H236" s="157">
        <f t="shared" si="149"/>
        <v>0</v>
      </c>
      <c r="I236" s="157">
        <f t="shared" si="149"/>
        <v>0</v>
      </c>
      <c r="J236" s="157">
        <f t="shared" si="149"/>
        <v>0</v>
      </c>
      <c r="K236" s="157">
        <f t="shared" si="149"/>
        <v>0</v>
      </c>
      <c r="L236" s="157">
        <f t="shared" si="149"/>
        <v>0</v>
      </c>
      <c r="M236" s="157">
        <f t="shared" si="149"/>
        <v>0</v>
      </c>
      <c r="N236" s="157">
        <f t="shared" si="149"/>
        <v>0</v>
      </c>
      <c r="O236" s="157">
        <f t="shared" si="149"/>
        <v>0</v>
      </c>
      <c r="P236" s="157">
        <f t="shared" si="149"/>
        <v>0</v>
      </c>
      <c r="Q236" s="157">
        <f t="shared" ref="Q236:Z245" si="150">+HLOOKUP(Q$3,ARMADO_RP,$B236,0)+HLOOKUP(Q$4,ARMADO_RP,$B236,0)</f>
        <v>0</v>
      </c>
      <c r="R236" s="157">
        <f t="shared" si="150"/>
        <v>0</v>
      </c>
      <c r="S236" s="157">
        <f t="shared" si="150"/>
        <v>0</v>
      </c>
      <c r="T236" s="157">
        <f t="shared" si="150"/>
        <v>0</v>
      </c>
      <c r="U236" s="157">
        <f t="shared" si="150"/>
        <v>0</v>
      </c>
      <c r="V236" s="157">
        <f t="shared" si="150"/>
        <v>0</v>
      </c>
      <c r="W236" s="157">
        <f t="shared" si="150"/>
        <v>0</v>
      </c>
      <c r="X236" s="157">
        <f t="shared" si="150"/>
        <v>0</v>
      </c>
      <c r="Y236" s="157">
        <f t="shared" si="150"/>
        <v>0</v>
      </c>
      <c r="Z236" s="157">
        <f t="shared" si="150"/>
        <v>0</v>
      </c>
      <c r="AA236" s="157">
        <f t="shared" ref="AA236:AJ245" si="151">+HLOOKUP(AA$3,ARMADO_RP,$B236,0)+HLOOKUP(AA$4,ARMADO_RP,$B236,0)</f>
        <v>0</v>
      </c>
      <c r="AB236" s="157">
        <f t="shared" si="151"/>
        <v>0</v>
      </c>
      <c r="AC236" s="157">
        <f t="shared" si="151"/>
        <v>0</v>
      </c>
      <c r="AD236" s="157">
        <f t="shared" si="151"/>
        <v>0</v>
      </c>
      <c r="AE236" s="157">
        <f t="shared" si="151"/>
        <v>0</v>
      </c>
      <c r="AF236" s="157">
        <f t="shared" si="151"/>
        <v>0</v>
      </c>
      <c r="AG236" s="157">
        <f t="shared" si="151"/>
        <v>0</v>
      </c>
      <c r="AH236" s="157">
        <f t="shared" si="151"/>
        <v>0</v>
      </c>
      <c r="AI236" s="157">
        <f t="shared" si="151"/>
        <v>0</v>
      </c>
      <c r="AJ236" s="157">
        <f t="shared" si="151"/>
        <v>0</v>
      </c>
    </row>
    <row r="237" spans="1:36" ht="16.5" x14ac:dyDescent="0.25">
      <c r="A237" s="157">
        <f t="shared" ref="A237:A252" si="152">+A236+0.01</f>
        <v>4.0199999999999996</v>
      </c>
      <c r="B237" s="153">
        <f t="shared" si="93"/>
        <v>189</v>
      </c>
      <c r="C237" s="155" t="s">
        <v>506</v>
      </c>
      <c r="D237" s="156" t="s">
        <v>410</v>
      </c>
      <c r="E237" s="157">
        <f t="shared" si="148"/>
        <v>0</v>
      </c>
      <c r="F237" s="249"/>
      <c r="G237" s="157">
        <f t="shared" si="149"/>
        <v>0</v>
      </c>
      <c r="H237" s="157">
        <f t="shared" si="149"/>
        <v>0</v>
      </c>
      <c r="I237" s="157">
        <f t="shared" si="149"/>
        <v>0</v>
      </c>
      <c r="J237" s="157">
        <f t="shared" si="149"/>
        <v>0</v>
      </c>
      <c r="K237" s="157">
        <f t="shared" si="149"/>
        <v>0</v>
      </c>
      <c r="L237" s="157">
        <f t="shared" si="149"/>
        <v>0</v>
      </c>
      <c r="M237" s="157">
        <f t="shared" si="149"/>
        <v>0</v>
      </c>
      <c r="N237" s="157">
        <f t="shared" si="149"/>
        <v>0</v>
      </c>
      <c r="O237" s="157">
        <f t="shared" si="149"/>
        <v>0</v>
      </c>
      <c r="P237" s="157">
        <f t="shared" si="149"/>
        <v>0</v>
      </c>
      <c r="Q237" s="157">
        <f t="shared" si="150"/>
        <v>0</v>
      </c>
      <c r="R237" s="157">
        <f t="shared" si="150"/>
        <v>0</v>
      </c>
      <c r="S237" s="157">
        <f t="shared" si="150"/>
        <v>0</v>
      </c>
      <c r="T237" s="157">
        <f t="shared" si="150"/>
        <v>0</v>
      </c>
      <c r="U237" s="157">
        <f t="shared" si="150"/>
        <v>0</v>
      </c>
      <c r="V237" s="157">
        <f t="shared" si="150"/>
        <v>0</v>
      </c>
      <c r="W237" s="157">
        <f t="shared" si="150"/>
        <v>0</v>
      </c>
      <c r="X237" s="157">
        <f t="shared" si="150"/>
        <v>0</v>
      </c>
      <c r="Y237" s="157">
        <f t="shared" si="150"/>
        <v>0</v>
      </c>
      <c r="Z237" s="157">
        <f t="shared" si="150"/>
        <v>0</v>
      </c>
      <c r="AA237" s="157">
        <f t="shared" si="151"/>
        <v>0</v>
      </c>
      <c r="AB237" s="157">
        <f t="shared" si="151"/>
        <v>0</v>
      </c>
      <c r="AC237" s="157">
        <f t="shared" si="151"/>
        <v>0</v>
      </c>
      <c r="AD237" s="157">
        <f t="shared" si="151"/>
        <v>0</v>
      </c>
      <c r="AE237" s="157">
        <f t="shared" si="151"/>
        <v>0</v>
      </c>
      <c r="AF237" s="157">
        <f t="shared" si="151"/>
        <v>0</v>
      </c>
      <c r="AG237" s="157">
        <f t="shared" si="151"/>
        <v>0</v>
      </c>
      <c r="AH237" s="157">
        <f t="shared" si="151"/>
        <v>0</v>
      </c>
      <c r="AI237" s="157">
        <f t="shared" si="151"/>
        <v>0</v>
      </c>
      <c r="AJ237" s="157">
        <f t="shared" si="151"/>
        <v>0</v>
      </c>
    </row>
    <row r="238" spans="1:36" ht="16.5" x14ac:dyDescent="0.25">
      <c r="A238" s="157">
        <f t="shared" si="152"/>
        <v>4.0299999999999994</v>
      </c>
      <c r="B238" s="153">
        <f t="shared" si="93"/>
        <v>190</v>
      </c>
      <c r="C238" s="155" t="s">
        <v>507</v>
      </c>
      <c r="D238" s="156" t="s">
        <v>410</v>
      </c>
      <c r="E238" s="157">
        <f t="shared" si="148"/>
        <v>0</v>
      </c>
      <c r="F238" s="249"/>
      <c r="G238" s="157">
        <f t="shared" si="149"/>
        <v>0</v>
      </c>
      <c r="H238" s="157">
        <f t="shared" si="149"/>
        <v>0</v>
      </c>
      <c r="I238" s="157">
        <f t="shared" si="149"/>
        <v>0</v>
      </c>
      <c r="J238" s="157">
        <f t="shared" si="149"/>
        <v>0</v>
      </c>
      <c r="K238" s="157">
        <f t="shared" si="149"/>
        <v>0</v>
      </c>
      <c r="L238" s="157">
        <f t="shared" si="149"/>
        <v>0</v>
      </c>
      <c r="M238" s="157">
        <f t="shared" si="149"/>
        <v>0</v>
      </c>
      <c r="N238" s="157">
        <f t="shared" si="149"/>
        <v>0</v>
      </c>
      <c r="O238" s="157">
        <f t="shared" si="149"/>
        <v>0</v>
      </c>
      <c r="P238" s="157">
        <f t="shared" si="149"/>
        <v>0</v>
      </c>
      <c r="Q238" s="157">
        <f t="shared" si="150"/>
        <v>0</v>
      </c>
      <c r="R238" s="157">
        <f t="shared" si="150"/>
        <v>0</v>
      </c>
      <c r="S238" s="157">
        <f t="shared" si="150"/>
        <v>0</v>
      </c>
      <c r="T238" s="157">
        <f t="shared" si="150"/>
        <v>0</v>
      </c>
      <c r="U238" s="157">
        <f t="shared" si="150"/>
        <v>0</v>
      </c>
      <c r="V238" s="157">
        <f t="shared" si="150"/>
        <v>0</v>
      </c>
      <c r="W238" s="157">
        <f t="shared" si="150"/>
        <v>0</v>
      </c>
      <c r="X238" s="157">
        <f t="shared" si="150"/>
        <v>0</v>
      </c>
      <c r="Y238" s="157">
        <f t="shared" si="150"/>
        <v>0</v>
      </c>
      <c r="Z238" s="157">
        <f t="shared" si="150"/>
        <v>0</v>
      </c>
      <c r="AA238" s="157">
        <f t="shared" si="151"/>
        <v>0</v>
      </c>
      <c r="AB238" s="157">
        <f t="shared" si="151"/>
        <v>0</v>
      </c>
      <c r="AC238" s="157">
        <f t="shared" si="151"/>
        <v>0</v>
      </c>
      <c r="AD238" s="157">
        <f t="shared" si="151"/>
        <v>0</v>
      </c>
      <c r="AE238" s="157">
        <f t="shared" si="151"/>
        <v>0</v>
      </c>
      <c r="AF238" s="157">
        <f t="shared" si="151"/>
        <v>0</v>
      </c>
      <c r="AG238" s="157">
        <f t="shared" si="151"/>
        <v>0</v>
      </c>
      <c r="AH238" s="157">
        <f t="shared" si="151"/>
        <v>0</v>
      </c>
      <c r="AI238" s="157">
        <f t="shared" si="151"/>
        <v>0</v>
      </c>
      <c r="AJ238" s="157">
        <f t="shared" si="151"/>
        <v>0</v>
      </c>
    </row>
    <row r="239" spans="1:36" ht="16.5" x14ac:dyDescent="0.25">
      <c r="A239" s="157">
        <f t="shared" si="152"/>
        <v>4.0399999999999991</v>
      </c>
      <c r="B239" s="153">
        <f t="shared" si="93"/>
        <v>191</v>
      </c>
      <c r="C239" s="155" t="s">
        <v>508</v>
      </c>
      <c r="D239" s="156" t="s">
        <v>410</v>
      </c>
      <c r="E239" s="157">
        <f t="shared" si="148"/>
        <v>1</v>
      </c>
      <c r="F239" s="249"/>
      <c r="G239" s="157">
        <f t="shared" si="149"/>
        <v>1</v>
      </c>
      <c r="H239" s="157">
        <f t="shared" si="149"/>
        <v>0</v>
      </c>
      <c r="I239" s="157">
        <f t="shared" si="149"/>
        <v>0</v>
      </c>
      <c r="J239" s="157">
        <f t="shared" si="149"/>
        <v>0</v>
      </c>
      <c r="K239" s="157">
        <f t="shared" si="149"/>
        <v>0</v>
      </c>
      <c r="L239" s="157">
        <f t="shared" si="149"/>
        <v>0</v>
      </c>
      <c r="M239" s="157">
        <f t="shared" si="149"/>
        <v>0</v>
      </c>
      <c r="N239" s="157">
        <f t="shared" si="149"/>
        <v>0</v>
      </c>
      <c r="O239" s="157">
        <f t="shared" si="149"/>
        <v>0</v>
      </c>
      <c r="P239" s="157">
        <f t="shared" si="149"/>
        <v>0</v>
      </c>
      <c r="Q239" s="157">
        <f t="shared" si="150"/>
        <v>0</v>
      </c>
      <c r="R239" s="157">
        <f t="shared" si="150"/>
        <v>0</v>
      </c>
      <c r="S239" s="157">
        <f t="shared" si="150"/>
        <v>0</v>
      </c>
      <c r="T239" s="157">
        <f t="shared" si="150"/>
        <v>0</v>
      </c>
      <c r="U239" s="157">
        <f t="shared" si="150"/>
        <v>0</v>
      </c>
      <c r="V239" s="157">
        <f t="shared" si="150"/>
        <v>0</v>
      </c>
      <c r="W239" s="157">
        <f t="shared" si="150"/>
        <v>0</v>
      </c>
      <c r="X239" s="157">
        <f t="shared" si="150"/>
        <v>0</v>
      </c>
      <c r="Y239" s="157">
        <f t="shared" si="150"/>
        <v>0</v>
      </c>
      <c r="Z239" s="157">
        <f t="shared" si="150"/>
        <v>0</v>
      </c>
      <c r="AA239" s="157">
        <f t="shared" si="151"/>
        <v>0</v>
      </c>
      <c r="AB239" s="157">
        <f t="shared" si="151"/>
        <v>0</v>
      </c>
      <c r="AC239" s="157">
        <f t="shared" si="151"/>
        <v>0</v>
      </c>
      <c r="AD239" s="157">
        <f t="shared" si="151"/>
        <v>0</v>
      </c>
      <c r="AE239" s="157">
        <f t="shared" si="151"/>
        <v>0</v>
      </c>
      <c r="AF239" s="157">
        <f t="shared" si="151"/>
        <v>0</v>
      </c>
      <c r="AG239" s="157">
        <f t="shared" si="151"/>
        <v>0</v>
      </c>
      <c r="AH239" s="157">
        <f t="shared" si="151"/>
        <v>0</v>
      </c>
      <c r="AI239" s="157">
        <f t="shared" si="151"/>
        <v>0</v>
      </c>
      <c r="AJ239" s="157">
        <f t="shared" si="151"/>
        <v>0</v>
      </c>
    </row>
    <row r="240" spans="1:36" ht="16.5" x14ac:dyDescent="0.25">
      <c r="A240" s="157">
        <f t="shared" si="152"/>
        <v>4.0499999999999989</v>
      </c>
      <c r="B240" s="153">
        <f t="shared" si="93"/>
        <v>192</v>
      </c>
      <c r="C240" s="155" t="s">
        <v>509</v>
      </c>
      <c r="D240" s="156" t="s">
        <v>410</v>
      </c>
      <c r="E240" s="157">
        <f t="shared" si="148"/>
        <v>0</v>
      </c>
      <c r="F240" s="249"/>
      <c r="G240" s="157">
        <f t="shared" si="149"/>
        <v>0</v>
      </c>
      <c r="H240" s="157">
        <f t="shared" si="149"/>
        <v>0</v>
      </c>
      <c r="I240" s="157">
        <f t="shared" si="149"/>
        <v>0</v>
      </c>
      <c r="J240" s="157">
        <f t="shared" si="149"/>
        <v>0</v>
      </c>
      <c r="K240" s="157">
        <f t="shared" si="149"/>
        <v>0</v>
      </c>
      <c r="L240" s="157">
        <f t="shared" si="149"/>
        <v>0</v>
      </c>
      <c r="M240" s="157">
        <f t="shared" si="149"/>
        <v>0</v>
      </c>
      <c r="N240" s="157">
        <f t="shared" si="149"/>
        <v>0</v>
      </c>
      <c r="O240" s="157">
        <f t="shared" si="149"/>
        <v>0</v>
      </c>
      <c r="P240" s="157">
        <f t="shared" si="149"/>
        <v>0</v>
      </c>
      <c r="Q240" s="157">
        <f t="shared" si="150"/>
        <v>0</v>
      </c>
      <c r="R240" s="157">
        <f t="shared" si="150"/>
        <v>0</v>
      </c>
      <c r="S240" s="157">
        <f t="shared" si="150"/>
        <v>0</v>
      </c>
      <c r="T240" s="157">
        <f t="shared" si="150"/>
        <v>0</v>
      </c>
      <c r="U240" s="157">
        <f t="shared" si="150"/>
        <v>0</v>
      </c>
      <c r="V240" s="157">
        <f t="shared" si="150"/>
        <v>0</v>
      </c>
      <c r="W240" s="157">
        <f t="shared" si="150"/>
        <v>0</v>
      </c>
      <c r="X240" s="157">
        <f t="shared" si="150"/>
        <v>0</v>
      </c>
      <c r="Y240" s="157">
        <f t="shared" si="150"/>
        <v>0</v>
      </c>
      <c r="Z240" s="157">
        <f t="shared" si="150"/>
        <v>0</v>
      </c>
      <c r="AA240" s="157">
        <f t="shared" si="151"/>
        <v>0</v>
      </c>
      <c r="AB240" s="157">
        <f t="shared" si="151"/>
        <v>0</v>
      </c>
      <c r="AC240" s="157">
        <f t="shared" si="151"/>
        <v>0</v>
      </c>
      <c r="AD240" s="157">
        <f t="shared" si="151"/>
        <v>0</v>
      </c>
      <c r="AE240" s="157">
        <f t="shared" si="151"/>
        <v>0</v>
      </c>
      <c r="AF240" s="157">
        <f t="shared" si="151"/>
        <v>0</v>
      </c>
      <c r="AG240" s="157">
        <f t="shared" si="151"/>
        <v>0</v>
      </c>
      <c r="AH240" s="157">
        <f t="shared" si="151"/>
        <v>0</v>
      </c>
      <c r="AI240" s="157">
        <f t="shared" si="151"/>
        <v>0</v>
      </c>
      <c r="AJ240" s="157">
        <f t="shared" si="151"/>
        <v>0</v>
      </c>
    </row>
    <row r="241" spans="1:36" ht="16.5" x14ac:dyDescent="0.25">
      <c r="A241" s="157">
        <f t="shared" si="152"/>
        <v>4.0599999999999987</v>
      </c>
      <c r="B241" s="153">
        <f t="shared" si="93"/>
        <v>193</v>
      </c>
      <c r="C241" s="155" t="s">
        <v>510</v>
      </c>
      <c r="D241" s="156" t="s">
        <v>410</v>
      </c>
      <c r="E241" s="157">
        <f t="shared" si="148"/>
        <v>0</v>
      </c>
      <c r="F241" s="249"/>
      <c r="G241" s="157">
        <f t="shared" si="149"/>
        <v>0</v>
      </c>
      <c r="H241" s="157">
        <f t="shared" si="149"/>
        <v>0</v>
      </c>
      <c r="I241" s="157">
        <f t="shared" si="149"/>
        <v>0</v>
      </c>
      <c r="J241" s="157">
        <f t="shared" si="149"/>
        <v>0</v>
      </c>
      <c r="K241" s="157">
        <f t="shared" si="149"/>
        <v>0</v>
      </c>
      <c r="L241" s="157">
        <f t="shared" si="149"/>
        <v>0</v>
      </c>
      <c r="M241" s="157">
        <f t="shared" si="149"/>
        <v>0</v>
      </c>
      <c r="N241" s="157">
        <f t="shared" si="149"/>
        <v>0</v>
      </c>
      <c r="O241" s="157">
        <f t="shared" si="149"/>
        <v>0</v>
      </c>
      <c r="P241" s="157">
        <f t="shared" si="149"/>
        <v>0</v>
      </c>
      <c r="Q241" s="157">
        <f t="shared" si="150"/>
        <v>0</v>
      </c>
      <c r="R241" s="157">
        <f t="shared" si="150"/>
        <v>0</v>
      </c>
      <c r="S241" s="157">
        <f t="shared" si="150"/>
        <v>0</v>
      </c>
      <c r="T241" s="157">
        <f t="shared" si="150"/>
        <v>0</v>
      </c>
      <c r="U241" s="157">
        <f t="shared" si="150"/>
        <v>0</v>
      </c>
      <c r="V241" s="157">
        <f t="shared" si="150"/>
        <v>0</v>
      </c>
      <c r="W241" s="157">
        <f t="shared" si="150"/>
        <v>0</v>
      </c>
      <c r="X241" s="157">
        <f t="shared" si="150"/>
        <v>0</v>
      </c>
      <c r="Y241" s="157">
        <f t="shared" si="150"/>
        <v>0</v>
      </c>
      <c r="Z241" s="157">
        <f t="shared" si="150"/>
        <v>0</v>
      </c>
      <c r="AA241" s="157">
        <f t="shared" si="151"/>
        <v>0</v>
      </c>
      <c r="AB241" s="157">
        <f t="shared" si="151"/>
        <v>0</v>
      </c>
      <c r="AC241" s="157">
        <f t="shared" si="151"/>
        <v>0</v>
      </c>
      <c r="AD241" s="157">
        <f t="shared" si="151"/>
        <v>0</v>
      </c>
      <c r="AE241" s="157">
        <f t="shared" si="151"/>
        <v>0</v>
      </c>
      <c r="AF241" s="157">
        <f t="shared" si="151"/>
        <v>0</v>
      </c>
      <c r="AG241" s="157">
        <f t="shared" si="151"/>
        <v>0</v>
      </c>
      <c r="AH241" s="157">
        <f t="shared" si="151"/>
        <v>0</v>
      </c>
      <c r="AI241" s="157">
        <f t="shared" si="151"/>
        <v>0</v>
      </c>
      <c r="AJ241" s="157">
        <f t="shared" si="151"/>
        <v>0</v>
      </c>
    </row>
    <row r="242" spans="1:36" ht="16.5" x14ac:dyDescent="0.25">
      <c r="A242" s="157">
        <f t="shared" si="152"/>
        <v>4.0699999999999985</v>
      </c>
      <c r="B242" s="153">
        <f t="shared" si="93"/>
        <v>194</v>
      </c>
      <c r="C242" s="155" t="s">
        <v>511</v>
      </c>
      <c r="D242" s="156" t="s">
        <v>410</v>
      </c>
      <c r="E242" s="157">
        <f t="shared" si="148"/>
        <v>0</v>
      </c>
      <c r="F242" s="249"/>
      <c r="G242" s="157">
        <f t="shared" si="149"/>
        <v>0</v>
      </c>
      <c r="H242" s="157">
        <f t="shared" si="149"/>
        <v>0</v>
      </c>
      <c r="I242" s="157">
        <f t="shared" si="149"/>
        <v>0</v>
      </c>
      <c r="J242" s="157">
        <f t="shared" si="149"/>
        <v>0</v>
      </c>
      <c r="K242" s="157">
        <f t="shared" si="149"/>
        <v>0</v>
      </c>
      <c r="L242" s="157">
        <f t="shared" si="149"/>
        <v>0</v>
      </c>
      <c r="M242" s="157">
        <f t="shared" si="149"/>
        <v>0</v>
      </c>
      <c r="N242" s="157">
        <f t="shared" si="149"/>
        <v>0</v>
      </c>
      <c r="O242" s="157">
        <f t="shared" si="149"/>
        <v>0</v>
      </c>
      <c r="P242" s="157">
        <f t="shared" si="149"/>
        <v>0</v>
      </c>
      <c r="Q242" s="157">
        <f t="shared" si="150"/>
        <v>0</v>
      </c>
      <c r="R242" s="157">
        <f t="shared" si="150"/>
        <v>0</v>
      </c>
      <c r="S242" s="157">
        <f t="shared" si="150"/>
        <v>0</v>
      </c>
      <c r="T242" s="157">
        <f t="shared" si="150"/>
        <v>0</v>
      </c>
      <c r="U242" s="157">
        <f t="shared" si="150"/>
        <v>0</v>
      </c>
      <c r="V242" s="157">
        <f t="shared" si="150"/>
        <v>0</v>
      </c>
      <c r="W242" s="157">
        <f t="shared" si="150"/>
        <v>0</v>
      </c>
      <c r="X242" s="157">
        <f t="shared" si="150"/>
        <v>0</v>
      </c>
      <c r="Y242" s="157">
        <f t="shared" si="150"/>
        <v>0</v>
      </c>
      <c r="Z242" s="157">
        <f t="shared" si="150"/>
        <v>0</v>
      </c>
      <c r="AA242" s="157">
        <f t="shared" si="151"/>
        <v>0</v>
      </c>
      <c r="AB242" s="157">
        <f t="shared" si="151"/>
        <v>0</v>
      </c>
      <c r="AC242" s="157">
        <f t="shared" si="151"/>
        <v>0</v>
      </c>
      <c r="AD242" s="157">
        <f t="shared" si="151"/>
        <v>0</v>
      </c>
      <c r="AE242" s="157">
        <f t="shared" si="151"/>
        <v>0</v>
      </c>
      <c r="AF242" s="157">
        <f t="shared" si="151"/>
        <v>0</v>
      </c>
      <c r="AG242" s="157">
        <f t="shared" si="151"/>
        <v>0</v>
      </c>
      <c r="AH242" s="157">
        <f t="shared" si="151"/>
        <v>0</v>
      </c>
      <c r="AI242" s="157">
        <f t="shared" si="151"/>
        <v>0</v>
      </c>
      <c r="AJ242" s="157">
        <f t="shared" si="151"/>
        <v>0</v>
      </c>
    </row>
    <row r="243" spans="1:36" ht="16.5" x14ac:dyDescent="0.25">
      <c r="A243" s="157">
        <f t="shared" si="152"/>
        <v>4.0799999999999983</v>
      </c>
      <c r="B243" s="153">
        <f t="shared" ref="B243:B269" si="153">+B242+1</f>
        <v>195</v>
      </c>
      <c r="C243" s="155" t="s">
        <v>512</v>
      </c>
      <c r="D243" s="156" t="s">
        <v>410</v>
      </c>
      <c r="E243" s="157">
        <f t="shared" si="148"/>
        <v>0</v>
      </c>
      <c r="F243" s="249"/>
      <c r="G243" s="157">
        <f t="shared" si="149"/>
        <v>0</v>
      </c>
      <c r="H243" s="157">
        <f t="shared" si="149"/>
        <v>0</v>
      </c>
      <c r="I243" s="157">
        <f t="shared" si="149"/>
        <v>0</v>
      </c>
      <c r="J243" s="157">
        <f t="shared" si="149"/>
        <v>0</v>
      </c>
      <c r="K243" s="157">
        <f t="shared" si="149"/>
        <v>0</v>
      </c>
      <c r="L243" s="157">
        <f t="shared" si="149"/>
        <v>0</v>
      </c>
      <c r="M243" s="157">
        <f t="shared" si="149"/>
        <v>0</v>
      </c>
      <c r="N243" s="157">
        <f t="shared" si="149"/>
        <v>0</v>
      </c>
      <c r="O243" s="157">
        <f t="shared" si="149"/>
        <v>0</v>
      </c>
      <c r="P243" s="157">
        <f t="shared" si="149"/>
        <v>0</v>
      </c>
      <c r="Q243" s="157">
        <f t="shared" si="150"/>
        <v>0</v>
      </c>
      <c r="R243" s="157">
        <f t="shared" si="150"/>
        <v>0</v>
      </c>
      <c r="S243" s="157">
        <f t="shared" si="150"/>
        <v>0</v>
      </c>
      <c r="T243" s="157">
        <f t="shared" si="150"/>
        <v>0</v>
      </c>
      <c r="U243" s="157">
        <f t="shared" si="150"/>
        <v>0</v>
      </c>
      <c r="V243" s="157">
        <f t="shared" si="150"/>
        <v>0</v>
      </c>
      <c r="W243" s="157">
        <f t="shared" si="150"/>
        <v>0</v>
      </c>
      <c r="X243" s="157">
        <f t="shared" si="150"/>
        <v>0</v>
      </c>
      <c r="Y243" s="157">
        <f t="shared" si="150"/>
        <v>0</v>
      </c>
      <c r="Z243" s="157">
        <f t="shared" si="150"/>
        <v>0</v>
      </c>
      <c r="AA243" s="157">
        <f t="shared" si="151"/>
        <v>0</v>
      </c>
      <c r="AB243" s="157">
        <f t="shared" si="151"/>
        <v>0</v>
      </c>
      <c r="AC243" s="157">
        <f t="shared" si="151"/>
        <v>0</v>
      </c>
      <c r="AD243" s="157">
        <f t="shared" si="151"/>
        <v>0</v>
      </c>
      <c r="AE243" s="157">
        <f t="shared" si="151"/>
        <v>0</v>
      </c>
      <c r="AF243" s="157">
        <f t="shared" si="151"/>
        <v>0</v>
      </c>
      <c r="AG243" s="157">
        <f t="shared" si="151"/>
        <v>0</v>
      </c>
      <c r="AH243" s="157">
        <f t="shared" si="151"/>
        <v>0</v>
      </c>
      <c r="AI243" s="157">
        <f t="shared" si="151"/>
        <v>0</v>
      </c>
      <c r="AJ243" s="157">
        <f t="shared" si="151"/>
        <v>0</v>
      </c>
    </row>
    <row r="244" spans="1:36" ht="16.5" x14ac:dyDescent="0.25">
      <c r="A244" s="157">
        <f t="shared" si="152"/>
        <v>4.0899999999999981</v>
      </c>
      <c r="B244" s="153">
        <f t="shared" si="153"/>
        <v>196</v>
      </c>
      <c r="C244" s="155" t="s">
        <v>513</v>
      </c>
      <c r="D244" s="156" t="s">
        <v>410</v>
      </c>
      <c r="E244" s="157">
        <f t="shared" si="148"/>
        <v>0</v>
      </c>
      <c r="F244" s="249"/>
      <c r="G244" s="157">
        <f t="shared" si="149"/>
        <v>0</v>
      </c>
      <c r="H244" s="157">
        <f t="shared" si="149"/>
        <v>0</v>
      </c>
      <c r="I244" s="157">
        <f t="shared" si="149"/>
        <v>0</v>
      </c>
      <c r="J244" s="157">
        <f t="shared" si="149"/>
        <v>0</v>
      </c>
      <c r="K244" s="157">
        <f t="shared" si="149"/>
        <v>0</v>
      </c>
      <c r="L244" s="157">
        <f t="shared" si="149"/>
        <v>0</v>
      </c>
      <c r="M244" s="157">
        <f t="shared" si="149"/>
        <v>0</v>
      </c>
      <c r="N244" s="157">
        <f t="shared" si="149"/>
        <v>0</v>
      </c>
      <c r="O244" s="157">
        <f t="shared" si="149"/>
        <v>0</v>
      </c>
      <c r="P244" s="157">
        <f t="shared" si="149"/>
        <v>0</v>
      </c>
      <c r="Q244" s="157">
        <f t="shared" si="150"/>
        <v>0</v>
      </c>
      <c r="R244" s="157">
        <f t="shared" si="150"/>
        <v>0</v>
      </c>
      <c r="S244" s="157">
        <f t="shared" si="150"/>
        <v>0</v>
      </c>
      <c r="T244" s="157">
        <f t="shared" si="150"/>
        <v>0</v>
      </c>
      <c r="U244" s="157">
        <f t="shared" si="150"/>
        <v>0</v>
      </c>
      <c r="V244" s="157">
        <f t="shared" si="150"/>
        <v>0</v>
      </c>
      <c r="W244" s="157">
        <f t="shared" si="150"/>
        <v>0</v>
      </c>
      <c r="X244" s="157">
        <f t="shared" si="150"/>
        <v>0</v>
      </c>
      <c r="Y244" s="157">
        <f t="shared" si="150"/>
        <v>0</v>
      </c>
      <c r="Z244" s="157">
        <f t="shared" si="150"/>
        <v>0</v>
      </c>
      <c r="AA244" s="157">
        <f t="shared" si="151"/>
        <v>0</v>
      </c>
      <c r="AB244" s="157">
        <f t="shared" si="151"/>
        <v>0</v>
      </c>
      <c r="AC244" s="157">
        <f t="shared" si="151"/>
        <v>0</v>
      </c>
      <c r="AD244" s="157">
        <f t="shared" si="151"/>
        <v>0</v>
      </c>
      <c r="AE244" s="157">
        <f t="shared" si="151"/>
        <v>0</v>
      </c>
      <c r="AF244" s="157">
        <f t="shared" si="151"/>
        <v>0</v>
      </c>
      <c r="AG244" s="157">
        <f t="shared" si="151"/>
        <v>0</v>
      </c>
      <c r="AH244" s="157">
        <f t="shared" si="151"/>
        <v>0</v>
      </c>
      <c r="AI244" s="157">
        <f t="shared" si="151"/>
        <v>0</v>
      </c>
      <c r="AJ244" s="157">
        <f t="shared" si="151"/>
        <v>0</v>
      </c>
    </row>
    <row r="245" spans="1:36" ht="16.5" x14ac:dyDescent="0.25">
      <c r="A245" s="157">
        <f t="shared" si="152"/>
        <v>4.0999999999999979</v>
      </c>
      <c r="B245" s="153">
        <f t="shared" si="153"/>
        <v>197</v>
      </c>
      <c r="C245" s="155" t="s">
        <v>514</v>
      </c>
      <c r="D245" s="156" t="s">
        <v>410</v>
      </c>
      <c r="E245" s="157">
        <f t="shared" si="148"/>
        <v>0</v>
      </c>
      <c r="F245" s="249"/>
      <c r="G245" s="157">
        <f t="shared" si="149"/>
        <v>0</v>
      </c>
      <c r="H245" s="157">
        <f t="shared" si="149"/>
        <v>0</v>
      </c>
      <c r="I245" s="157">
        <f t="shared" si="149"/>
        <v>0</v>
      </c>
      <c r="J245" s="157">
        <f t="shared" si="149"/>
        <v>0</v>
      </c>
      <c r="K245" s="157">
        <f t="shared" si="149"/>
        <v>0</v>
      </c>
      <c r="L245" s="157">
        <f t="shared" si="149"/>
        <v>0</v>
      </c>
      <c r="M245" s="157">
        <f t="shared" si="149"/>
        <v>0</v>
      </c>
      <c r="N245" s="157">
        <f t="shared" si="149"/>
        <v>0</v>
      </c>
      <c r="O245" s="157">
        <f t="shared" si="149"/>
        <v>0</v>
      </c>
      <c r="P245" s="157">
        <f t="shared" si="149"/>
        <v>0</v>
      </c>
      <c r="Q245" s="157">
        <f t="shared" si="150"/>
        <v>0</v>
      </c>
      <c r="R245" s="157">
        <f t="shared" si="150"/>
        <v>0</v>
      </c>
      <c r="S245" s="157">
        <f t="shared" si="150"/>
        <v>0</v>
      </c>
      <c r="T245" s="157">
        <f t="shared" si="150"/>
        <v>0</v>
      </c>
      <c r="U245" s="157">
        <f t="shared" si="150"/>
        <v>0</v>
      </c>
      <c r="V245" s="157">
        <f t="shared" si="150"/>
        <v>0</v>
      </c>
      <c r="W245" s="157">
        <f t="shared" si="150"/>
        <v>0</v>
      </c>
      <c r="X245" s="157">
        <f t="shared" si="150"/>
        <v>0</v>
      </c>
      <c r="Y245" s="157">
        <f t="shared" si="150"/>
        <v>0</v>
      </c>
      <c r="Z245" s="157">
        <f t="shared" si="150"/>
        <v>0</v>
      </c>
      <c r="AA245" s="157">
        <f t="shared" si="151"/>
        <v>0</v>
      </c>
      <c r="AB245" s="157">
        <f t="shared" si="151"/>
        <v>0</v>
      </c>
      <c r="AC245" s="157">
        <f t="shared" si="151"/>
        <v>0</v>
      </c>
      <c r="AD245" s="157">
        <f t="shared" si="151"/>
        <v>0</v>
      </c>
      <c r="AE245" s="157">
        <f t="shared" si="151"/>
        <v>0</v>
      </c>
      <c r="AF245" s="157">
        <f t="shared" si="151"/>
        <v>0</v>
      </c>
      <c r="AG245" s="157">
        <f t="shared" si="151"/>
        <v>0</v>
      </c>
      <c r="AH245" s="157">
        <f t="shared" si="151"/>
        <v>0</v>
      </c>
      <c r="AI245" s="157">
        <f t="shared" si="151"/>
        <v>0</v>
      </c>
      <c r="AJ245" s="157">
        <f t="shared" si="151"/>
        <v>0</v>
      </c>
    </row>
    <row r="246" spans="1:36" s="188" customFormat="1" ht="16.5" x14ac:dyDescent="0.25">
      <c r="A246" s="160">
        <f t="shared" si="152"/>
        <v>4.1099999999999977</v>
      </c>
      <c r="B246" s="161">
        <f t="shared" si="153"/>
        <v>198</v>
      </c>
      <c r="C246" s="163" t="s">
        <v>536</v>
      </c>
      <c r="D246" s="164" t="s">
        <v>410</v>
      </c>
      <c r="E246" s="157">
        <f t="shared" si="148"/>
        <v>1</v>
      </c>
      <c r="F246" s="249"/>
      <c r="G246" s="160">
        <f t="shared" ref="G246:P252" si="154">+HLOOKUP(G$3,ARMADO_RP,$B246,0)+HLOOKUP(G$4,ARMADO_RP,$B246,0)</f>
        <v>1</v>
      </c>
      <c r="H246" s="160">
        <f t="shared" si="154"/>
        <v>0</v>
      </c>
      <c r="I246" s="160">
        <f t="shared" si="154"/>
        <v>0</v>
      </c>
      <c r="J246" s="160">
        <f t="shared" si="154"/>
        <v>0</v>
      </c>
      <c r="K246" s="160">
        <f t="shared" si="154"/>
        <v>0</v>
      </c>
      <c r="L246" s="160">
        <f t="shared" si="154"/>
        <v>0</v>
      </c>
      <c r="M246" s="160">
        <f t="shared" si="154"/>
        <v>0</v>
      </c>
      <c r="N246" s="160">
        <f t="shared" si="154"/>
        <v>0</v>
      </c>
      <c r="O246" s="160">
        <f t="shared" si="154"/>
        <v>0</v>
      </c>
      <c r="P246" s="160">
        <f t="shared" si="154"/>
        <v>0</v>
      </c>
      <c r="Q246" s="160">
        <f t="shared" ref="Q246:Z252" si="155">+HLOOKUP(Q$3,ARMADO_RP,$B246,0)+HLOOKUP(Q$4,ARMADO_RP,$B246,0)</f>
        <v>0</v>
      </c>
      <c r="R246" s="160">
        <f t="shared" si="155"/>
        <v>0</v>
      </c>
      <c r="S246" s="160">
        <f t="shared" si="155"/>
        <v>0</v>
      </c>
      <c r="T246" s="160">
        <f t="shared" si="155"/>
        <v>0</v>
      </c>
      <c r="U246" s="160">
        <f t="shared" si="155"/>
        <v>0</v>
      </c>
      <c r="V246" s="160">
        <f t="shared" si="155"/>
        <v>0</v>
      </c>
      <c r="W246" s="160">
        <f t="shared" si="155"/>
        <v>0</v>
      </c>
      <c r="X246" s="160">
        <f t="shared" si="155"/>
        <v>0</v>
      </c>
      <c r="Y246" s="160">
        <f t="shared" si="155"/>
        <v>0</v>
      </c>
      <c r="Z246" s="160">
        <f t="shared" si="155"/>
        <v>0</v>
      </c>
      <c r="AA246" s="160">
        <f t="shared" ref="AA246:AJ252" si="156">+HLOOKUP(AA$3,ARMADO_RP,$B246,0)+HLOOKUP(AA$4,ARMADO_RP,$B246,0)</f>
        <v>0</v>
      </c>
      <c r="AB246" s="160">
        <f t="shared" si="156"/>
        <v>0</v>
      </c>
      <c r="AC246" s="160">
        <f t="shared" si="156"/>
        <v>0</v>
      </c>
      <c r="AD246" s="160">
        <f t="shared" si="156"/>
        <v>0</v>
      </c>
      <c r="AE246" s="160">
        <f t="shared" si="156"/>
        <v>0</v>
      </c>
      <c r="AF246" s="160">
        <f t="shared" si="156"/>
        <v>0</v>
      </c>
      <c r="AG246" s="160">
        <f t="shared" si="156"/>
        <v>0</v>
      </c>
      <c r="AH246" s="160">
        <f t="shared" si="156"/>
        <v>0</v>
      </c>
      <c r="AI246" s="160">
        <f t="shared" si="156"/>
        <v>0</v>
      </c>
      <c r="AJ246" s="160">
        <f t="shared" si="156"/>
        <v>0</v>
      </c>
    </row>
    <row r="247" spans="1:36" s="188" customFormat="1" ht="16.5" x14ac:dyDescent="0.25">
      <c r="A247" s="160">
        <f t="shared" si="152"/>
        <v>4.1199999999999974</v>
      </c>
      <c r="B247" s="161">
        <f t="shared" si="153"/>
        <v>199</v>
      </c>
      <c r="C247" s="163" t="s">
        <v>537</v>
      </c>
      <c r="D247" s="164" t="s">
        <v>410</v>
      </c>
      <c r="E247" s="157">
        <f t="shared" si="148"/>
        <v>0</v>
      </c>
      <c r="F247" s="249"/>
      <c r="G247" s="160">
        <f t="shared" si="154"/>
        <v>0</v>
      </c>
      <c r="H247" s="160">
        <f t="shared" si="154"/>
        <v>0</v>
      </c>
      <c r="I247" s="160">
        <f t="shared" si="154"/>
        <v>0</v>
      </c>
      <c r="J247" s="160">
        <f t="shared" si="154"/>
        <v>0</v>
      </c>
      <c r="K247" s="160">
        <f t="shared" si="154"/>
        <v>0</v>
      </c>
      <c r="L247" s="160">
        <f t="shared" si="154"/>
        <v>0</v>
      </c>
      <c r="M247" s="160">
        <f t="shared" si="154"/>
        <v>0</v>
      </c>
      <c r="N247" s="160">
        <f t="shared" si="154"/>
        <v>0</v>
      </c>
      <c r="O247" s="160">
        <f t="shared" si="154"/>
        <v>0</v>
      </c>
      <c r="P247" s="160">
        <f t="shared" si="154"/>
        <v>0</v>
      </c>
      <c r="Q247" s="160">
        <f t="shared" si="155"/>
        <v>0</v>
      </c>
      <c r="R247" s="160">
        <f t="shared" si="155"/>
        <v>0</v>
      </c>
      <c r="S247" s="160">
        <f t="shared" si="155"/>
        <v>0</v>
      </c>
      <c r="T247" s="160">
        <f t="shared" si="155"/>
        <v>0</v>
      </c>
      <c r="U247" s="160">
        <f t="shared" si="155"/>
        <v>0</v>
      </c>
      <c r="V247" s="160">
        <f t="shared" si="155"/>
        <v>0</v>
      </c>
      <c r="W247" s="160">
        <f t="shared" si="155"/>
        <v>0</v>
      </c>
      <c r="X247" s="160">
        <f t="shared" si="155"/>
        <v>0</v>
      </c>
      <c r="Y247" s="160">
        <f t="shared" si="155"/>
        <v>0</v>
      </c>
      <c r="Z247" s="160">
        <f t="shared" si="155"/>
        <v>0</v>
      </c>
      <c r="AA247" s="160">
        <f t="shared" si="156"/>
        <v>0</v>
      </c>
      <c r="AB247" s="160">
        <f t="shared" si="156"/>
        <v>0</v>
      </c>
      <c r="AC247" s="160">
        <f t="shared" si="156"/>
        <v>0</v>
      </c>
      <c r="AD247" s="160">
        <f t="shared" si="156"/>
        <v>0</v>
      </c>
      <c r="AE247" s="160">
        <f t="shared" si="156"/>
        <v>0</v>
      </c>
      <c r="AF247" s="160">
        <f t="shared" si="156"/>
        <v>0</v>
      </c>
      <c r="AG247" s="160">
        <f t="shared" si="156"/>
        <v>0</v>
      </c>
      <c r="AH247" s="160">
        <f t="shared" si="156"/>
        <v>0</v>
      </c>
      <c r="AI247" s="160">
        <f t="shared" si="156"/>
        <v>0</v>
      </c>
      <c r="AJ247" s="160">
        <f t="shared" si="156"/>
        <v>0</v>
      </c>
    </row>
    <row r="248" spans="1:36" s="188" customFormat="1" ht="16.5" x14ac:dyDescent="0.25">
      <c r="A248" s="160">
        <f t="shared" si="152"/>
        <v>4.1299999999999972</v>
      </c>
      <c r="B248" s="161">
        <f t="shared" si="153"/>
        <v>200</v>
      </c>
      <c r="C248" s="163" t="s">
        <v>538</v>
      </c>
      <c r="D248" s="164" t="s">
        <v>410</v>
      </c>
      <c r="E248" s="157">
        <f t="shared" si="148"/>
        <v>0</v>
      </c>
      <c r="F248" s="249"/>
      <c r="G248" s="160">
        <f t="shared" si="154"/>
        <v>0</v>
      </c>
      <c r="H248" s="160">
        <f t="shared" si="154"/>
        <v>0</v>
      </c>
      <c r="I248" s="160">
        <f t="shared" si="154"/>
        <v>0</v>
      </c>
      <c r="J248" s="160">
        <f t="shared" si="154"/>
        <v>0</v>
      </c>
      <c r="K248" s="160">
        <f t="shared" si="154"/>
        <v>0</v>
      </c>
      <c r="L248" s="160">
        <f t="shared" si="154"/>
        <v>0</v>
      </c>
      <c r="M248" s="160">
        <f t="shared" si="154"/>
        <v>0</v>
      </c>
      <c r="N248" s="160">
        <f t="shared" si="154"/>
        <v>0</v>
      </c>
      <c r="O248" s="160">
        <f t="shared" si="154"/>
        <v>0</v>
      </c>
      <c r="P248" s="160">
        <f t="shared" si="154"/>
        <v>0</v>
      </c>
      <c r="Q248" s="160">
        <f t="shared" si="155"/>
        <v>0</v>
      </c>
      <c r="R248" s="160">
        <f t="shared" si="155"/>
        <v>0</v>
      </c>
      <c r="S248" s="160">
        <f t="shared" si="155"/>
        <v>0</v>
      </c>
      <c r="T248" s="160">
        <f t="shared" si="155"/>
        <v>0</v>
      </c>
      <c r="U248" s="160">
        <f t="shared" si="155"/>
        <v>0</v>
      </c>
      <c r="V248" s="160">
        <f t="shared" si="155"/>
        <v>0</v>
      </c>
      <c r="W248" s="160">
        <f t="shared" si="155"/>
        <v>0</v>
      </c>
      <c r="X248" s="160">
        <f t="shared" si="155"/>
        <v>0</v>
      </c>
      <c r="Y248" s="160">
        <f t="shared" si="155"/>
        <v>0</v>
      </c>
      <c r="Z248" s="160">
        <f t="shared" si="155"/>
        <v>0</v>
      </c>
      <c r="AA248" s="160">
        <f t="shared" si="156"/>
        <v>0</v>
      </c>
      <c r="AB248" s="160">
        <f t="shared" si="156"/>
        <v>0</v>
      </c>
      <c r="AC248" s="160">
        <f t="shared" si="156"/>
        <v>0</v>
      </c>
      <c r="AD248" s="160">
        <f t="shared" si="156"/>
        <v>0</v>
      </c>
      <c r="AE248" s="160">
        <f t="shared" si="156"/>
        <v>0</v>
      </c>
      <c r="AF248" s="160">
        <f t="shared" si="156"/>
        <v>0</v>
      </c>
      <c r="AG248" s="160">
        <f t="shared" si="156"/>
        <v>0</v>
      </c>
      <c r="AH248" s="160">
        <f t="shared" si="156"/>
        <v>0</v>
      </c>
      <c r="AI248" s="160">
        <f t="shared" si="156"/>
        <v>0</v>
      </c>
      <c r="AJ248" s="160">
        <f t="shared" si="156"/>
        <v>0</v>
      </c>
    </row>
    <row r="249" spans="1:36" s="188" customFormat="1" ht="16.5" x14ac:dyDescent="0.25">
      <c r="A249" s="160">
        <f t="shared" si="152"/>
        <v>4.139999999999997</v>
      </c>
      <c r="B249" s="161">
        <f t="shared" si="153"/>
        <v>201</v>
      </c>
      <c r="C249" s="163" t="s">
        <v>539</v>
      </c>
      <c r="D249" s="164" t="s">
        <v>410</v>
      </c>
      <c r="E249" s="157">
        <f t="shared" si="148"/>
        <v>0</v>
      </c>
      <c r="F249" s="249"/>
      <c r="G249" s="160">
        <f t="shared" si="154"/>
        <v>0</v>
      </c>
      <c r="H249" s="160">
        <f t="shared" si="154"/>
        <v>0</v>
      </c>
      <c r="I249" s="160">
        <f t="shared" si="154"/>
        <v>0</v>
      </c>
      <c r="J249" s="160">
        <f t="shared" si="154"/>
        <v>0</v>
      </c>
      <c r="K249" s="160">
        <f t="shared" si="154"/>
        <v>0</v>
      </c>
      <c r="L249" s="160">
        <f t="shared" si="154"/>
        <v>0</v>
      </c>
      <c r="M249" s="160">
        <f t="shared" si="154"/>
        <v>0</v>
      </c>
      <c r="N249" s="160">
        <f t="shared" si="154"/>
        <v>0</v>
      </c>
      <c r="O249" s="160">
        <f t="shared" si="154"/>
        <v>0</v>
      </c>
      <c r="P249" s="160">
        <f t="shared" si="154"/>
        <v>0</v>
      </c>
      <c r="Q249" s="160">
        <f t="shared" si="155"/>
        <v>0</v>
      </c>
      <c r="R249" s="160">
        <f t="shared" si="155"/>
        <v>0</v>
      </c>
      <c r="S249" s="160">
        <f t="shared" si="155"/>
        <v>0</v>
      </c>
      <c r="T249" s="160">
        <f t="shared" si="155"/>
        <v>0</v>
      </c>
      <c r="U249" s="160">
        <f t="shared" si="155"/>
        <v>0</v>
      </c>
      <c r="V249" s="160">
        <f t="shared" si="155"/>
        <v>0</v>
      </c>
      <c r="W249" s="160">
        <f t="shared" si="155"/>
        <v>0</v>
      </c>
      <c r="X249" s="160">
        <f t="shared" si="155"/>
        <v>0</v>
      </c>
      <c r="Y249" s="160">
        <f t="shared" si="155"/>
        <v>0</v>
      </c>
      <c r="Z249" s="160">
        <f t="shared" si="155"/>
        <v>0</v>
      </c>
      <c r="AA249" s="160">
        <f t="shared" si="156"/>
        <v>0</v>
      </c>
      <c r="AB249" s="160">
        <f t="shared" si="156"/>
        <v>0</v>
      </c>
      <c r="AC249" s="160">
        <f t="shared" si="156"/>
        <v>0</v>
      </c>
      <c r="AD249" s="160">
        <f t="shared" si="156"/>
        <v>0</v>
      </c>
      <c r="AE249" s="160">
        <f t="shared" si="156"/>
        <v>0</v>
      </c>
      <c r="AF249" s="160">
        <f t="shared" si="156"/>
        <v>0</v>
      </c>
      <c r="AG249" s="160">
        <f t="shared" si="156"/>
        <v>0</v>
      </c>
      <c r="AH249" s="160">
        <f t="shared" si="156"/>
        <v>0</v>
      </c>
      <c r="AI249" s="160">
        <f t="shared" si="156"/>
        <v>0</v>
      </c>
      <c r="AJ249" s="160">
        <f t="shared" si="156"/>
        <v>0</v>
      </c>
    </row>
    <row r="250" spans="1:36" s="188" customFormat="1" ht="16.5" x14ac:dyDescent="0.25">
      <c r="A250" s="160">
        <f t="shared" si="152"/>
        <v>4.1499999999999968</v>
      </c>
      <c r="B250" s="161">
        <f t="shared" si="153"/>
        <v>202</v>
      </c>
      <c r="C250" s="163" t="s">
        <v>540</v>
      </c>
      <c r="D250" s="164" t="s">
        <v>410</v>
      </c>
      <c r="E250" s="157">
        <f t="shared" si="148"/>
        <v>0</v>
      </c>
      <c r="F250" s="249"/>
      <c r="G250" s="160">
        <f t="shared" si="154"/>
        <v>0</v>
      </c>
      <c r="H250" s="160">
        <f t="shared" si="154"/>
        <v>0</v>
      </c>
      <c r="I250" s="160">
        <f t="shared" si="154"/>
        <v>0</v>
      </c>
      <c r="J250" s="160">
        <f t="shared" si="154"/>
        <v>0</v>
      </c>
      <c r="K250" s="160">
        <f t="shared" si="154"/>
        <v>0</v>
      </c>
      <c r="L250" s="160">
        <f t="shared" si="154"/>
        <v>0</v>
      </c>
      <c r="M250" s="160">
        <f t="shared" si="154"/>
        <v>0</v>
      </c>
      <c r="N250" s="160">
        <f t="shared" si="154"/>
        <v>0</v>
      </c>
      <c r="O250" s="160">
        <f t="shared" si="154"/>
        <v>0</v>
      </c>
      <c r="P250" s="160">
        <f t="shared" si="154"/>
        <v>0</v>
      </c>
      <c r="Q250" s="160">
        <f t="shared" si="155"/>
        <v>0</v>
      </c>
      <c r="R250" s="160">
        <f t="shared" si="155"/>
        <v>0</v>
      </c>
      <c r="S250" s="160">
        <f t="shared" si="155"/>
        <v>0</v>
      </c>
      <c r="T250" s="160">
        <f t="shared" si="155"/>
        <v>0</v>
      </c>
      <c r="U250" s="160">
        <f t="shared" si="155"/>
        <v>0</v>
      </c>
      <c r="V250" s="160">
        <f t="shared" si="155"/>
        <v>0</v>
      </c>
      <c r="W250" s="160">
        <f t="shared" si="155"/>
        <v>0</v>
      </c>
      <c r="X250" s="160">
        <f t="shared" si="155"/>
        <v>0</v>
      </c>
      <c r="Y250" s="160">
        <f t="shared" si="155"/>
        <v>0</v>
      </c>
      <c r="Z250" s="160">
        <f t="shared" si="155"/>
        <v>0</v>
      </c>
      <c r="AA250" s="160">
        <f t="shared" si="156"/>
        <v>0</v>
      </c>
      <c r="AB250" s="160">
        <f t="shared" si="156"/>
        <v>0</v>
      </c>
      <c r="AC250" s="160">
        <f t="shared" si="156"/>
        <v>0</v>
      </c>
      <c r="AD250" s="160">
        <f t="shared" si="156"/>
        <v>0</v>
      </c>
      <c r="AE250" s="160">
        <f t="shared" si="156"/>
        <v>0</v>
      </c>
      <c r="AF250" s="160">
        <f t="shared" si="156"/>
        <v>0</v>
      </c>
      <c r="AG250" s="160">
        <f t="shared" si="156"/>
        <v>0</v>
      </c>
      <c r="AH250" s="160">
        <f t="shared" si="156"/>
        <v>0</v>
      </c>
      <c r="AI250" s="160">
        <f t="shared" si="156"/>
        <v>0</v>
      </c>
      <c r="AJ250" s="160">
        <f t="shared" si="156"/>
        <v>0</v>
      </c>
    </row>
    <row r="251" spans="1:36" s="188" customFormat="1" ht="16.5" x14ac:dyDescent="0.25">
      <c r="A251" s="160">
        <f t="shared" si="152"/>
        <v>4.1599999999999966</v>
      </c>
      <c r="B251" s="161">
        <f t="shared" si="153"/>
        <v>203</v>
      </c>
      <c r="C251" s="163" t="s">
        <v>541</v>
      </c>
      <c r="D251" s="164" t="s">
        <v>410</v>
      </c>
      <c r="E251" s="157">
        <f t="shared" si="148"/>
        <v>2</v>
      </c>
      <c r="F251" s="249"/>
      <c r="G251" s="160">
        <f t="shared" si="154"/>
        <v>0</v>
      </c>
      <c r="H251" s="160">
        <f t="shared" si="154"/>
        <v>1</v>
      </c>
      <c r="I251" s="160">
        <f t="shared" si="154"/>
        <v>1</v>
      </c>
      <c r="J251" s="160">
        <f t="shared" si="154"/>
        <v>0</v>
      </c>
      <c r="K251" s="160">
        <f t="shared" si="154"/>
        <v>0</v>
      </c>
      <c r="L251" s="160">
        <f t="shared" si="154"/>
        <v>0</v>
      </c>
      <c r="M251" s="160">
        <f t="shared" si="154"/>
        <v>0</v>
      </c>
      <c r="N251" s="160">
        <f t="shared" si="154"/>
        <v>0</v>
      </c>
      <c r="O251" s="160">
        <f t="shared" si="154"/>
        <v>0</v>
      </c>
      <c r="P251" s="160">
        <f t="shared" si="154"/>
        <v>0</v>
      </c>
      <c r="Q251" s="160">
        <f t="shared" si="155"/>
        <v>0</v>
      </c>
      <c r="R251" s="160">
        <f t="shared" si="155"/>
        <v>0</v>
      </c>
      <c r="S251" s="160">
        <f t="shared" si="155"/>
        <v>0</v>
      </c>
      <c r="T251" s="160">
        <f t="shared" si="155"/>
        <v>0</v>
      </c>
      <c r="U251" s="160">
        <f t="shared" si="155"/>
        <v>0</v>
      </c>
      <c r="V251" s="160">
        <f t="shared" si="155"/>
        <v>0</v>
      </c>
      <c r="W251" s="160">
        <f t="shared" si="155"/>
        <v>0</v>
      </c>
      <c r="X251" s="160">
        <f t="shared" si="155"/>
        <v>0</v>
      </c>
      <c r="Y251" s="160">
        <f t="shared" si="155"/>
        <v>0</v>
      </c>
      <c r="Z251" s="160">
        <f t="shared" si="155"/>
        <v>0</v>
      </c>
      <c r="AA251" s="160">
        <f t="shared" si="156"/>
        <v>0</v>
      </c>
      <c r="AB251" s="160">
        <f t="shared" si="156"/>
        <v>0</v>
      </c>
      <c r="AC251" s="160">
        <f t="shared" si="156"/>
        <v>0</v>
      </c>
      <c r="AD251" s="160">
        <f t="shared" si="156"/>
        <v>0</v>
      </c>
      <c r="AE251" s="160">
        <f t="shared" si="156"/>
        <v>0</v>
      </c>
      <c r="AF251" s="160">
        <f t="shared" si="156"/>
        <v>0</v>
      </c>
      <c r="AG251" s="160">
        <f t="shared" si="156"/>
        <v>0</v>
      </c>
      <c r="AH251" s="160">
        <f t="shared" si="156"/>
        <v>0</v>
      </c>
      <c r="AI251" s="160">
        <f t="shared" si="156"/>
        <v>0</v>
      </c>
      <c r="AJ251" s="160">
        <f t="shared" si="156"/>
        <v>0</v>
      </c>
    </row>
    <row r="252" spans="1:36" s="188" customFormat="1" ht="16.5" x14ac:dyDescent="0.25">
      <c r="A252" s="160">
        <f t="shared" si="152"/>
        <v>4.1699999999999964</v>
      </c>
      <c r="B252" s="161">
        <f t="shared" si="153"/>
        <v>204</v>
      </c>
      <c r="C252" s="163" t="s">
        <v>542</v>
      </c>
      <c r="D252" s="164" t="s">
        <v>410</v>
      </c>
      <c r="E252" s="157">
        <f t="shared" si="148"/>
        <v>1</v>
      </c>
      <c r="F252" s="249"/>
      <c r="G252" s="160">
        <f t="shared" si="154"/>
        <v>0</v>
      </c>
      <c r="H252" s="160">
        <f t="shared" si="154"/>
        <v>0</v>
      </c>
      <c r="I252" s="160">
        <f t="shared" si="154"/>
        <v>1</v>
      </c>
      <c r="J252" s="160">
        <f t="shared" si="154"/>
        <v>0</v>
      </c>
      <c r="K252" s="160">
        <f t="shared" si="154"/>
        <v>0</v>
      </c>
      <c r="L252" s="160">
        <f t="shared" si="154"/>
        <v>0</v>
      </c>
      <c r="M252" s="160">
        <f t="shared" si="154"/>
        <v>0</v>
      </c>
      <c r="N252" s="160">
        <f t="shared" si="154"/>
        <v>0</v>
      </c>
      <c r="O252" s="160">
        <f t="shared" si="154"/>
        <v>0</v>
      </c>
      <c r="P252" s="160">
        <f t="shared" si="154"/>
        <v>0</v>
      </c>
      <c r="Q252" s="160">
        <f t="shared" si="155"/>
        <v>0</v>
      </c>
      <c r="R252" s="160">
        <f t="shared" si="155"/>
        <v>0</v>
      </c>
      <c r="S252" s="160">
        <f t="shared" si="155"/>
        <v>0</v>
      </c>
      <c r="T252" s="160">
        <f t="shared" si="155"/>
        <v>0</v>
      </c>
      <c r="U252" s="160">
        <f t="shared" si="155"/>
        <v>0</v>
      </c>
      <c r="V252" s="160">
        <f t="shared" si="155"/>
        <v>0</v>
      </c>
      <c r="W252" s="160">
        <f t="shared" si="155"/>
        <v>0</v>
      </c>
      <c r="X252" s="160">
        <f t="shared" si="155"/>
        <v>0</v>
      </c>
      <c r="Y252" s="160">
        <f t="shared" si="155"/>
        <v>0</v>
      </c>
      <c r="Z252" s="160">
        <f t="shared" si="155"/>
        <v>0</v>
      </c>
      <c r="AA252" s="160">
        <f t="shared" si="156"/>
        <v>0</v>
      </c>
      <c r="AB252" s="160">
        <f t="shared" si="156"/>
        <v>0</v>
      </c>
      <c r="AC252" s="160">
        <f t="shared" si="156"/>
        <v>0</v>
      </c>
      <c r="AD252" s="160">
        <f t="shared" si="156"/>
        <v>0</v>
      </c>
      <c r="AE252" s="160">
        <f t="shared" si="156"/>
        <v>0</v>
      </c>
      <c r="AF252" s="160">
        <f t="shared" si="156"/>
        <v>0</v>
      </c>
      <c r="AG252" s="160">
        <f t="shared" si="156"/>
        <v>0</v>
      </c>
      <c r="AH252" s="160">
        <f t="shared" si="156"/>
        <v>0</v>
      </c>
      <c r="AI252" s="160">
        <f t="shared" si="156"/>
        <v>0</v>
      </c>
      <c r="AJ252" s="160">
        <f t="shared" si="156"/>
        <v>0</v>
      </c>
    </row>
    <row r="253" spans="1:36" ht="16.5" x14ac:dyDescent="0.25">
      <c r="A253" s="172"/>
      <c r="B253" s="161">
        <f t="shared" si="153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153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153"/>
        <v>207</v>
      </c>
      <c r="C255" s="155" t="s">
        <v>516</v>
      </c>
      <c r="D255" s="156" t="s">
        <v>389</v>
      </c>
      <c r="E255" s="157">
        <f>+SUM(G255:AJ255)</f>
        <v>8.3834999999999993E-2</v>
      </c>
      <c r="F255" s="249" t="s">
        <v>62</v>
      </c>
      <c r="G255" s="157">
        <f t="shared" ref="G255:AJ255" si="157">+IF($F255=G$13,G$12*f_cond*G$14/1000,0)</f>
        <v>0</v>
      </c>
      <c r="H255" s="157">
        <f t="shared" si="157"/>
        <v>5.174999999999999E-2</v>
      </c>
      <c r="I255" s="157">
        <f t="shared" si="157"/>
        <v>3.2085000000000002E-2</v>
      </c>
      <c r="J255" s="157">
        <f t="shared" si="157"/>
        <v>0</v>
      </c>
      <c r="K255" s="157">
        <f t="shared" si="157"/>
        <v>0</v>
      </c>
      <c r="L255" s="157">
        <f t="shared" si="157"/>
        <v>0</v>
      </c>
      <c r="M255" s="157">
        <f t="shared" si="157"/>
        <v>0</v>
      </c>
      <c r="N255" s="157">
        <f t="shared" si="157"/>
        <v>0</v>
      </c>
      <c r="O255" s="157">
        <f t="shared" si="157"/>
        <v>0</v>
      </c>
      <c r="P255" s="157">
        <f t="shared" si="157"/>
        <v>0</v>
      </c>
      <c r="Q255" s="157">
        <f t="shared" si="157"/>
        <v>0</v>
      </c>
      <c r="R255" s="157">
        <f t="shared" si="157"/>
        <v>0</v>
      </c>
      <c r="S255" s="157">
        <f t="shared" si="157"/>
        <v>0</v>
      </c>
      <c r="T255" s="157">
        <f t="shared" si="157"/>
        <v>0</v>
      </c>
      <c r="U255" s="157">
        <f t="shared" si="157"/>
        <v>0</v>
      </c>
      <c r="V255" s="157">
        <f t="shared" si="157"/>
        <v>0</v>
      </c>
      <c r="W255" s="157">
        <f t="shared" si="157"/>
        <v>0</v>
      </c>
      <c r="X255" s="157">
        <f t="shared" si="157"/>
        <v>0</v>
      </c>
      <c r="Y255" s="157">
        <f t="shared" si="157"/>
        <v>0</v>
      </c>
      <c r="Z255" s="157">
        <f t="shared" si="157"/>
        <v>0</v>
      </c>
      <c r="AA255" s="157">
        <f t="shared" si="157"/>
        <v>0</v>
      </c>
      <c r="AB255" s="157">
        <f t="shared" si="157"/>
        <v>0</v>
      </c>
      <c r="AC255" s="157">
        <f t="shared" si="157"/>
        <v>0</v>
      </c>
      <c r="AD255" s="157">
        <f t="shared" si="157"/>
        <v>0</v>
      </c>
      <c r="AE255" s="157">
        <f t="shared" si="157"/>
        <v>0</v>
      </c>
      <c r="AF255" s="157">
        <f t="shared" si="157"/>
        <v>0</v>
      </c>
      <c r="AG255" s="157">
        <f t="shared" si="157"/>
        <v>0</v>
      </c>
      <c r="AH255" s="157">
        <f t="shared" si="157"/>
        <v>0</v>
      </c>
      <c r="AI255" s="157">
        <f t="shared" si="157"/>
        <v>0</v>
      </c>
      <c r="AJ255" s="157">
        <f t="shared" si="157"/>
        <v>0</v>
      </c>
    </row>
    <row r="256" spans="1:36" ht="16.5" x14ac:dyDescent="0.25">
      <c r="A256" s="157"/>
      <c r="B256" s="153">
        <f t="shared" si="153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153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158">+A257+0.01</f>
        <v>6.01</v>
      </c>
      <c r="B258" s="153">
        <f t="shared" si="153"/>
        <v>210</v>
      </c>
      <c r="C258" s="155" t="s">
        <v>486</v>
      </c>
      <c r="D258" s="156" t="s">
        <v>553</v>
      </c>
      <c r="E258" s="157">
        <f t="shared" ref="E258:E264" si="159">+SUM(G258:AJ258)</f>
        <v>5.0890000000000004</v>
      </c>
      <c r="F258" s="249"/>
      <c r="G258" s="157">
        <f t="shared" ref="G258:AJ258" si="160">+VLOOKUP(G$19,Vol_PAT,4,0)*G$33</f>
        <v>0</v>
      </c>
      <c r="H258" s="157">
        <f t="shared" si="160"/>
        <v>0</v>
      </c>
      <c r="I258" s="157">
        <f t="shared" si="160"/>
        <v>5.0890000000000004</v>
      </c>
      <c r="J258" s="157">
        <f t="shared" si="160"/>
        <v>0</v>
      </c>
      <c r="K258" s="157">
        <f t="shared" si="160"/>
        <v>0</v>
      </c>
      <c r="L258" s="157">
        <f t="shared" si="160"/>
        <v>0</v>
      </c>
      <c r="M258" s="157">
        <f t="shared" si="160"/>
        <v>0</v>
      </c>
      <c r="N258" s="157">
        <f t="shared" si="160"/>
        <v>0</v>
      </c>
      <c r="O258" s="157">
        <f t="shared" si="160"/>
        <v>0</v>
      </c>
      <c r="P258" s="157">
        <f t="shared" si="160"/>
        <v>0</v>
      </c>
      <c r="Q258" s="157">
        <f t="shared" si="160"/>
        <v>0</v>
      </c>
      <c r="R258" s="157">
        <f t="shared" si="160"/>
        <v>0</v>
      </c>
      <c r="S258" s="157">
        <f t="shared" si="160"/>
        <v>0</v>
      </c>
      <c r="T258" s="157">
        <f t="shared" si="160"/>
        <v>0</v>
      </c>
      <c r="U258" s="157">
        <f t="shared" si="160"/>
        <v>0</v>
      </c>
      <c r="V258" s="157">
        <f t="shared" si="160"/>
        <v>0</v>
      </c>
      <c r="W258" s="157">
        <f t="shared" si="160"/>
        <v>0</v>
      </c>
      <c r="X258" s="157">
        <f t="shared" si="160"/>
        <v>0</v>
      </c>
      <c r="Y258" s="157">
        <f t="shared" si="160"/>
        <v>0</v>
      </c>
      <c r="Z258" s="157">
        <f t="shared" si="160"/>
        <v>0</v>
      </c>
      <c r="AA258" s="157">
        <f t="shared" si="160"/>
        <v>0</v>
      </c>
      <c r="AB258" s="157">
        <f t="shared" si="160"/>
        <v>0</v>
      </c>
      <c r="AC258" s="157">
        <f t="shared" si="160"/>
        <v>0</v>
      </c>
      <c r="AD258" s="157">
        <f t="shared" si="160"/>
        <v>0</v>
      </c>
      <c r="AE258" s="157">
        <f t="shared" si="160"/>
        <v>0</v>
      </c>
      <c r="AF258" s="157">
        <f t="shared" si="160"/>
        <v>0</v>
      </c>
      <c r="AG258" s="157">
        <f t="shared" si="160"/>
        <v>0</v>
      </c>
      <c r="AH258" s="157">
        <f t="shared" si="160"/>
        <v>0</v>
      </c>
      <c r="AI258" s="157">
        <f t="shared" si="160"/>
        <v>0</v>
      </c>
      <c r="AJ258" s="157">
        <f t="shared" si="160"/>
        <v>0</v>
      </c>
    </row>
    <row r="259" spans="1:36" ht="16.5" x14ac:dyDescent="0.25">
      <c r="A259" s="157">
        <f t="shared" si="158"/>
        <v>6.02</v>
      </c>
      <c r="B259" s="153">
        <f t="shared" si="153"/>
        <v>211</v>
      </c>
      <c r="C259" s="155" t="s">
        <v>487</v>
      </c>
      <c r="D259" s="156" t="s">
        <v>553</v>
      </c>
      <c r="E259" s="157">
        <f t="shared" si="159"/>
        <v>0</v>
      </c>
      <c r="F259" s="249"/>
      <c r="G259" s="157">
        <f t="shared" ref="G259:AJ259" si="161">+VLOOKUP(G$19,Vol_PAT,4,0)*G$34</f>
        <v>0</v>
      </c>
      <c r="H259" s="157">
        <f t="shared" si="161"/>
        <v>0</v>
      </c>
      <c r="I259" s="157">
        <f t="shared" si="161"/>
        <v>0</v>
      </c>
      <c r="J259" s="157">
        <f t="shared" si="161"/>
        <v>0</v>
      </c>
      <c r="K259" s="157">
        <f t="shared" si="161"/>
        <v>0</v>
      </c>
      <c r="L259" s="157">
        <f t="shared" si="161"/>
        <v>0</v>
      </c>
      <c r="M259" s="157">
        <f t="shared" si="161"/>
        <v>0</v>
      </c>
      <c r="N259" s="157">
        <f t="shared" si="161"/>
        <v>0</v>
      </c>
      <c r="O259" s="157">
        <f t="shared" si="161"/>
        <v>0</v>
      </c>
      <c r="P259" s="157">
        <f t="shared" si="161"/>
        <v>0</v>
      </c>
      <c r="Q259" s="157">
        <f t="shared" si="161"/>
        <v>0</v>
      </c>
      <c r="R259" s="157">
        <f t="shared" si="161"/>
        <v>0</v>
      </c>
      <c r="S259" s="157">
        <f t="shared" si="161"/>
        <v>0</v>
      </c>
      <c r="T259" s="157">
        <f t="shared" si="161"/>
        <v>0</v>
      </c>
      <c r="U259" s="157">
        <f t="shared" si="161"/>
        <v>0</v>
      </c>
      <c r="V259" s="157">
        <f t="shared" si="161"/>
        <v>0</v>
      </c>
      <c r="W259" s="157">
        <f t="shared" si="161"/>
        <v>0</v>
      </c>
      <c r="X259" s="157">
        <f t="shared" si="161"/>
        <v>0</v>
      </c>
      <c r="Y259" s="157">
        <f t="shared" si="161"/>
        <v>0</v>
      </c>
      <c r="Z259" s="157">
        <f t="shared" si="161"/>
        <v>0</v>
      </c>
      <c r="AA259" s="157">
        <f t="shared" si="161"/>
        <v>0</v>
      </c>
      <c r="AB259" s="157">
        <f t="shared" si="161"/>
        <v>0</v>
      </c>
      <c r="AC259" s="157">
        <f t="shared" si="161"/>
        <v>0</v>
      </c>
      <c r="AD259" s="157">
        <f t="shared" si="161"/>
        <v>0</v>
      </c>
      <c r="AE259" s="157">
        <f t="shared" si="161"/>
        <v>0</v>
      </c>
      <c r="AF259" s="157">
        <f t="shared" si="161"/>
        <v>0</v>
      </c>
      <c r="AG259" s="157">
        <f t="shared" si="161"/>
        <v>0</v>
      </c>
      <c r="AH259" s="157">
        <f t="shared" si="161"/>
        <v>0</v>
      </c>
      <c r="AI259" s="157">
        <f t="shared" si="161"/>
        <v>0</v>
      </c>
      <c r="AJ259" s="157">
        <f t="shared" si="161"/>
        <v>0</v>
      </c>
    </row>
    <row r="260" spans="1:36" ht="16.5" x14ac:dyDescent="0.25">
      <c r="A260" s="157">
        <f t="shared" si="158"/>
        <v>6.0299999999999994</v>
      </c>
      <c r="B260" s="153">
        <f t="shared" si="153"/>
        <v>212</v>
      </c>
      <c r="C260" s="155" t="s">
        <v>518</v>
      </c>
      <c r="D260" s="156" t="s">
        <v>364</v>
      </c>
      <c r="E260" s="157">
        <f t="shared" si="159"/>
        <v>1</v>
      </c>
      <c r="F260" s="249"/>
      <c r="G260" s="157">
        <f t="shared" ref="G260:P263" si="162">+HLOOKUP(G$3,ARMADO_RP,$B260,0)+HLOOKUP(G$4,ARMADO_RP,$B260,0)+HLOOKUP(G$19,ARMADO_RP,$B260,0)</f>
        <v>0</v>
      </c>
      <c r="H260" s="157">
        <f t="shared" si="162"/>
        <v>1</v>
      </c>
      <c r="I260" s="157">
        <f t="shared" si="162"/>
        <v>0</v>
      </c>
      <c r="J260" s="157">
        <f t="shared" si="162"/>
        <v>0</v>
      </c>
      <c r="K260" s="157">
        <f t="shared" si="162"/>
        <v>0</v>
      </c>
      <c r="L260" s="157">
        <f t="shared" si="162"/>
        <v>0</v>
      </c>
      <c r="M260" s="157">
        <f t="shared" si="162"/>
        <v>0</v>
      </c>
      <c r="N260" s="157">
        <f t="shared" si="162"/>
        <v>0</v>
      </c>
      <c r="O260" s="157">
        <f t="shared" si="162"/>
        <v>0</v>
      </c>
      <c r="P260" s="157">
        <f t="shared" si="162"/>
        <v>0</v>
      </c>
      <c r="Q260" s="157">
        <f t="shared" ref="Q260:Z263" si="163">+HLOOKUP(Q$3,ARMADO_RP,$B260,0)+HLOOKUP(Q$4,ARMADO_RP,$B260,0)+HLOOKUP(Q$19,ARMADO_RP,$B260,0)</f>
        <v>0</v>
      </c>
      <c r="R260" s="157">
        <f t="shared" si="163"/>
        <v>0</v>
      </c>
      <c r="S260" s="157">
        <f t="shared" si="163"/>
        <v>0</v>
      </c>
      <c r="T260" s="157">
        <f t="shared" si="163"/>
        <v>0</v>
      </c>
      <c r="U260" s="157">
        <f t="shared" si="163"/>
        <v>0</v>
      </c>
      <c r="V260" s="157">
        <f t="shared" si="163"/>
        <v>0</v>
      </c>
      <c r="W260" s="157">
        <f t="shared" si="163"/>
        <v>0</v>
      </c>
      <c r="X260" s="157">
        <f t="shared" si="163"/>
        <v>0</v>
      </c>
      <c r="Y260" s="157">
        <f t="shared" si="163"/>
        <v>0</v>
      </c>
      <c r="Z260" s="157">
        <f t="shared" si="163"/>
        <v>0</v>
      </c>
      <c r="AA260" s="157">
        <f t="shared" ref="AA260:AJ263" si="164">+HLOOKUP(AA$3,ARMADO_RP,$B260,0)+HLOOKUP(AA$4,ARMADO_RP,$B260,0)+HLOOKUP(AA$19,ARMADO_RP,$B260,0)</f>
        <v>0</v>
      </c>
      <c r="AB260" s="157">
        <f t="shared" si="164"/>
        <v>0</v>
      </c>
      <c r="AC260" s="157">
        <f t="shared" si="164"/>
        <v>0</v>
      </c>
      <c r="AD260" s="157">
        <f t="shared" si="164"/>
        <v>0</v>
      </c>
      <c r="AE260" s="157">
        <f t="shared" si="164"/>
        <v>0</v>
      </c>
      <c r="AF260" s="157">
        <f t="shared" si="164"/>
        <v>0</v>
      </c>
      <c r="AG260" s="157">
        <f t="shared" si="164"/>
        <v>0</v>
      </c>
      <c r="AH260" s="157">
        <f t="shared" si="164"/>
        <v>0</v>
      </c>
      <c r="AI260" s="157">
        <f t="shared" si="164"/>
        <v>0</v>
      </c>
      <c r="AJ260" s="157">
        <f t="shared" si="164"/>
        <v>0</v>
      </c>
    </row>
    <row r="261" spans="1:36" ht="16.5" x14ac:dyDescent="0.25">
      <c r="A261" s="157">
        <f t="shared" si="158"/>
        <v>6.0399999999999991</v>
      </c>
      <c r="B261" s="153">
        <f t="shared" si="153"/>
        <v>213</v>
      </c>
      <c r="C261" s="155" t="s">
        <v>519</v>
      </c>
      <c r="D261" s="156" t="s">
        <v>364</v>
      </c>
      <c r="E261" s="157">
        <f t="shared" si="159"/>
        <v>0</v>
      </c>
      <c r="F261" s="249"/>
      <c r="G261" s="157">
        <f t="shared" si="162"/>
        <v>0</v>
      </c>
      <c r="H261" s="157">
        <f t="shared" si="162"/>
        <v>0</v>
      </c>
      <c r="I261" s="157">
        <f t="shared" si="162"/>
        <v>0</v>
      </c>
      <c r="J261" s="157">
        <f t="shared" si="162"/>
        <v>0</v>
      </c>
      <c r="K261" s="157">
        <f t="shared" si="162"/>
        <v>0</v>
      </c>
      <c r="L261" s="157">
        <f t="shared" si="162"/>
        <v>0</v>
      </c>
      <c r="M261" s="157">
        <f t="shared" si="162"/>
        <v>0</v>
      </c>
      <c r="N261" s="157">
        <f t="shared" si="162"/>
        <v>0</v>
      </c>
      <c r="O261" s="157">
        <f t="shared" si="162"/>
        <v>0</v>
      </c>
      <c r="P261" s="157">
        <f t="shared" si="162"/>
        <v>0</v>
      </c>
      <c r="Q261" s="157">
        <f t="shared" si="163"/>
        <v>0</v>
      </c>
      <c r="R261" s="157">
        <f t="shared" si="163"/>
        <v>0</v>
      </c>
      <c r="S261" s="157">
        <f t="shared" si="163"/>
        <v>0</v>
      </c>
      <c r="T261" s="157">
        <f t="shared" si="163"/>
        <v>0</v>
      </c>
      <c r="U261" s="157">
        <f t="shared" si="163"/>
        <v>0</v>
      </c>
      <c r="V261" s="157">
        <f t="shared" si="163"/>
        <v>0</v>
      </c>
      <c r="W261" s="157">
        <f t="shared" si="163"/>
        <v>0</v>
      </c>
      <c r="X261" s="157">
        <f t="shared" si="163"/>
        <v>0</v>
      </c>
      <c r="Y261" s="157">
        <f t="shared" si="163"/>
        <v>0</v>
      </c>
      <c r="Z261" s="157">
        <f t="shared" si="163"/>
        <v>0</v>
      </c>
      <c r="AA261" s="157">
        <f t="shared" si="164"/>
        <v>0</v>
      </c>
      <c r="AB261" s="157">
        <f t="shared" si="164"/>
        <v>0</v>
      </c>
      <c r="AC261" s="157">
        <f t="shared" si="164"/>
        <v>0</v>
      </c>
      <c r="AD261" s="157">
        <f t="shared" si="164"/>
        <v>0</v>
      </c>
      <c r="AE261" s="157">
        <f t="shared" si="164"/>
        <v>0</v>
      </c>
      <c r="AF261" s="157">
        <f t="shared" si="164"/>
        <v>0</v>
      </c>
      <c r="AG261" s="157">
        <f t="shared" si="164"/>
        <v>0</v>
      </c>
      <c r="AH261" s="157">
        <f t="shared" si="164"/>
        <v>0</v>
      </c>
      <c r="AI261" s="157">
        <f t="shared" si="164"/>
        <v>0</v>
      </c>
      <c r="AJ261" s="157">
        <f t="shared" si="164"/>
        <v>0</v>
      </c>
    </row>
    <row r="262" spans="1:36" ht="16.5" x14ac:dyDescent="0.25">
      <c r="A262" s="157">
        <f t="shared" si="158"/>
        <v>6.0499999999999989</v>
      </c>
      <c r="B262" s="153">
        <f t="shared" si="153"/>
        <v>214</v>
      </c>
      <c r="C262" s="155" t="s">
        <v>520</v>
      </c>
      <c r="D262" s="156" t="s">
        <v>364</v>
      </c>
      <c r="E262" s="157">
        <f t="shared" si="159"/>
        <v>1</v>
      </c>
      <c r="F262" s="249"/>
      <c r="G262" s="157">
        <f t="shared" si="162"/>
        <v>0</v>
      </c>
      <c r="H262" s="157">
        <f t="shared" si="162"/>
        <v>0</v>
      </c>
      <c r="I262" s="157">
        <f t="shared" si="162"/>
        <v>1</v>
      </c>
      <c r="J262" s="157">
        <f t="shared" si="162"/>
        <v>0</v>
      </c>
      <c r="K262" s="157">
        <f t="shared" si="162"/>
        <v>0</v>
      </c>
      <c r="L262" s="157">
        <f t="shared" si="162"/>
        <v>0</v>
      </c>
      <c r="M262" s="157">
        <f t="shared" si="162"/>
        <v>0</v>
      </c>
      <c r="N262" s="157">
        <f t="shared" si="162"/>
        <v>0</v>
      </c>
      <c r="O262" s="157">
        <f t="shared" si="162"/>
        <v>0</v>
      </c>
      <c r="P262" s="157">
        <f t="shared" si="162"/>
        <v>0</v>
      </c>
      <c r="Q262" s="157">
        <f t="shared" si="163"/>
        <v>0</v>
      </c>
      <c r="R262" s="157">
        <f t="shared" si="163"/>
        <v>0</v>
      </c>
      <c r="S262" s="157">
        <f t="shared" si="163"/>
        <v>0</v>
      </c>
      <c r="T262" s="157">
        <f t="shared" si="163"/>
        <v>0</v>
      </c>
      <c r="U262" s="157">
        <f t="shared" si="163"/>
        <v>0</v>
      </c>
      <c r="V262" s="157">
        <f t="shared" si="163"/>
        <v>0</v>
      </c>
      <c r="W262" s="157">
        <f t="shared" si="163"/>
        <v>0</v>
      </c>
      <c r="X262" s="157">
        <f t="shared" si="163"/>
        <v>0</v>
      </c>
      <c r="Y262" s="157">
        <f t="shared" si="163"/>
        <v>0</v>
      </c>
      <c r="Z262" s="157">
        <f t="shared" si="163"/>
        <v>0</v>
      </c>
      <c r="AA262" s="157">
        <f t="shared" si="164"/>
        <v>0</v>
      </c>
      <c r="AB262" s="157">
        <f t="shared" si="164"/>
        <v>0</v>
      </c>
      <c r="AC262" s="157">
        <f t="shared" si="164"/>
        <v>0</v>
      </c>
      <c r="AD262" s="157">
        <f t="shared" si="164"/>
        <v>0</v>
      </c>
      <c r="AE262" s="157">
        <f t="shared" si="164"/>
        <v>0</v>
      </c>
      <c r="AF262" s="157">
        <f t="shared" si="164"/>
        <v>0</v>
      </c>
      <c r="AG262" s="157">
        <f t="shared" si="164"/>
        <v>0</v>
      </c>
      <c r="AH262" s="157">
        <f t="shared" si="164"/>
        <v>0</v>
      </c>
      <c r="AI262" s="157">
        <f t="shared" si="164"/>
        <v>0</v>
      </c>
      <c r="AJ262" s="157">
        <f t="shared" si="164"/>
        <v>0</v>
      </c>
    </row>
    <row r="263" spans="1:36" ht="16.5" x14ac:dyDescent="0.25">
      <c r="A263" s="157">
        <f t="shared" si="158"/>
        <v>6.0599999999999987</v>
      </c>
      <c r="B263" s="153">
        <f t="shared" si="153"/>
        <v>215</v>
      </c>
      <c r="C263" s="155" t="s">
        <v>521</v>
      </c>
      <c r="D263" s="156" t="s">
        <v>364</v>
      </c>
      <c r="E263" s="157">
        <f t="shared" si="159"/>
        <v>0</v>
      </c>
      <c r="F263" s="249"/>
      <c r="G263" s="157">
        <f t="shared" si="162"/>
        <v>0</v>
      </c>
      <c r="H263" s="157">
        <f t="shared" si="162"/>
        <v>0</v>
      </c>
      <c r="I263" s="157">
        <f t="shared" si="162"/>
        <v>0</v>
      </c>
      <c r="J263" s="157">
        <f t="shared" si="162"/>
        <v>0</v>
      </c>
      <c r="K263" s="157">
        <f t="shared" si="162"/>
        <v>0</v>
      </c>
      <c r="L263" s="157">
        <f t="shared" si="162"/>
        <v>0</v>
      </c>
      <c r="M263" s="157">
        <f t="shared" si="162"/>
        <v>0</v>
      </c>
      <c r="N263" s="157">
        <f t="shared" si="162"/>
        <v>0</v>
      </c>
      <c r="O263" s="157">
        <f t="shared" si="162"/>
        <v>0</v>
      </c>
      <c r="P263" s="157">
        <f t="shared" si="162"/>
        <v>0</v>
      </c>
      <c r="Q263" s="157">
        <f t="shared" si="163"/>
        <v>0</v>
      </c>
      <c r="R263" s="157">
        <f t="shared" si="163"/>
        <v>0</v>
      </c>
      <c r="S263" s="157">
        <f t="shared" si="163"/>
        <v>0</v>
      </c>
      <c r="T263" s="157">
        <f t="shared" si="163"/>
        <v>0</v>
      </c>
      <c r="U263" s="157">
        <f t="shared" si="163"/>
        <v>0</v>
      </c>
      <c r="V263" s="157">
        <f t="shared" si="163"/>
        <v>0</v>
      </c>
      <c r="W263" s="157">
        <f t="shared" si="163"/>
        <v>0</v>
      </c>
      <c r="X263" s="157">
        <f t="shared" si="163"/>
        <v>0</v>
      </c>
      <c r="Y263" s="157">
        <f t="shared" si="163"/>
        <v>0</v>
      </c>
      <c r="Z263" s="157">
        <f t="shared" si="163"/>
        <v>0</v>
      </c>
      <c r="AA263" s="157">
        <f t="shared" si="164"/>
        <v>0</v>
      </c>
      <c r="AB263" s="157">
        <f t="shared" si="164"/>
        <v>0</v>
      </c>
      <c r="AC263" s="157">
        <f t="shared" si="164"/>
        <v>0</v>
      </c>
      <c r="AD263" s="157">
        <f t="shared" si="164"/>
        <v>0</v>
      </c>
      <c r="AE263" s="157">
        <f t="shared" si="164"/>
        <v>0</v>
      </c>
      <c r="AF263" s="157">
        <f t="shared" si="164"/>
        <v>0</v>
      </c>
      <c r="AG263" s="157">
        <f t="shared" si="164"/>
        <v>0</v>
      </c>
      <c r="AH263" s="157">
        <f t="shared" si="164"/>
        <v>0</v>
      </c>
      <c r="AI263" s="157">
        <f t="shared" si="164"/>
        <v>0</v>
      </c>
      <c r="AJ263" s="157">
        <f t="shared" si="164"/>
        <v>0</v>
      </c>
    </row>
    <row r="264" spans="1:36" ht="16.5" x14ac:dyDescent="0.25">
      <c r="A264" s="157">
        <f t="shared" si="158"/>
        <v>6.0699999999999985</v>
      </c>
      <c r="B264" s="153">
        <f t="shared" si="153"/>
        <v>216</v>
      </c>
      <c r="C264" s="155" t="s">
        <v>522</v>
      </c>
      <c r="D264" s="156" t="s">
        <v>553</v>
      </c>
      <c r="E264" s="157">
        <f t="shared" si="159"/>
        <v>4.8250000000000002</v>
      </c>
      <c r="F264" s="249"/>
      <c r="G264" s="157">
        <f t="shared" ref="G264:AJ264" si="165">+VLOOKUP(G$19,Vol_PAT,5,0)</f>
        <v>0</v>
      </c>
      <c r="H264" s="157">
        <f t="shared" si="165"/>
        <v>0</v>
      </c>
      <c r="I264" s="157">
        <f t="shared" si="165"/>
        <v>4.8250000000000002</v>
      </c>
      <c r="J264" s="157">
        <f t="shared" si="165"/>
        <v>0</v>
      </c>
      <c r="K264" s="157">
        <f t="shared" si="165"/>
        <v>0</v>
      </c>
      <c r="L264" s="157">
        <f t="shared" si="165"/>
        <v>0</v>
      </c>
      <c r="M264" s="157">
        <f t="shared" si="165"/>
        <v>0</v>
      </c>
      <c r="N264" s="157">
        <f t="shared" si="165"/>
        <v>0</v>
      </c>
      <c r="O264" s="157">
        <f t="shared" si="165"/>
        <v>0</v>
      </c>
      <c r="P264" s="157">
        <f t="shared" si="165"/>
        <v>0</v>
      </c>
      <c r="Q264" s="157">
        <f t="shared" si="165"/>
        <v>0</v>
      </c>
      <c r="R264" s="157">
        <f t="shared" si="165"/>
        <v>0</v>
      </c>
      <c r="S264" s="157">
        <f t="shared" si="165"/>
        <v>0</v>
      </c>
      <c r="T264" s="157">
        <f t="shared" si="165"/>
        <v>0</v>
      </c>
      <c r="U264" s="157">
        <f t="shared" si="165"/>
        <v>0</v>
      </c>
      <c r="V264" s="157">
        <f t="shared" si="165"/>
        <v>0</v>
      </c>
      <c r="W264" s="157">
        <f t="shared" si="165"/>
        <v>0</v>
      </c>
      <c r="X264" s="157">
        <f t="shared" si="165"/>
        <v>0</v>
      </c>
      <c r="Y264" s="157">
        <f t="shared" si="165"/>
        <v>0</v>
      </c>
      <c r="Z264" s="157">
        <f t="shared" si="165"/>
        <v>0</v>
      </c>
      <c r="AA264" s="157">
        <f t="shared" si="165"/>
        <v>0</v>
      </c>
      <c r="AB264" s="157">
        <f t="shared" si="165"/>
        <v>0</v>
      </c>
      <c r="AC264" s="157">
        <f t="shared" si="165"/>
        <v>0</v>
      </c>
      <c r="AD264" s="157">
        <f t="shared" si="165"/>
        <v>0</v>
      </c>
      <c r="AE264" s="157">
        <f t="shared" si="165"/>
        <v>0</v>
      </c>
      <c r="AF264" s="157">
        <f t="shared" si="165"/>
        <v>0</v>
      </c>
      <c r="AG264" s="157">
        <f t="shared" si="165"/>
        <v>0</v>
      </c>
      <c r="AH264" s="157">
        <f t="shared" si="165"/>
        <v>0</v>
      </c>
      <c r="AI264" s="157">
        <f t="shared" si="165"/>
        <v>0</v>
      </c>
      <c r="AJ264" s="157">
        <f t="shared" si="165"/>
        <v>0</v>
      </c>
    </row>
    <row r="265" spans="1:36" ht="16.5" x14ac:dyDescent="0.25">
      <c r="A265" s="157"/>
      <c r="B265" s="153">
        <f t="shared" si="153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153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166">+A266+0.01</f>
        <v>7.01</v>
      </c>
      <c r="B267" s="153">
        <f t="shared" si="153"/>
        <v>219</v>
      </c>
      <c r="C267" s="155" t="s">
        <v>524</v>
      </c>
      <c r="D267" s="156" t="s">
        <v>452</v>
      </c>
      <c r="E267" s="157">
        <f>+ROUNDUP(SUM(G267:AJ267),0)</f>
        <v>1</v>
      </c>
      <c r="F267" s="249"/>
      <c r="G267" s="157">
        <f>+IF(G$2&lt;&gt;0,1/COUNTA(G$2:M$2),0)</f>
        <v>0.14285714285714285</v>
      </c>
      <c r="H267" s="157">
        <f t="shared" ref="H267:W268" si="167">+IF(H$2&lt;&gt;0,1/COUNTA(H$2:N$2),0)</f>
        <v>0.14285714285714285</v>
      </c>
      <c r="I267" s="157">
        <f t="shared" si="167"/>
        <v>0.14285714285714285</v>
      </c>
      <c r="J267" s="157">
        <f t="shared" si="167"/>
        <v>0</v>
      </c>
      <c r="K267" s="157">
        <f t="shared" si="167"/>
        <v>0</v>
      </c>
      <c r="L267" s="157">
        <f t="shared" si="167"/>
        <v>0</v>
      </c>
      <c r="M267" s="157">
        <f t="shared" si="167"/>
        <v>0</v>
      </c>
      <c r="N267" s="157">
        <f t="shared" si="167"/>
        <v>0</v>
      </c>
      <c r="O267" s="157">
        <f t="shared" si="167"/>
        <v>0</v>
      </c>
      <c r="P267" s="157">
        <f t="shared" si="167"/>
        <v>0</v>
      </c>
      <c r="Q267" s="157">
        <f t="shared" si="167"/>
        <v>0</v>
      </c>
      <c r="R267" s="157">
        <f t="shared" si="167"/>
        <v>0</v>
      </c>
      <c r="S267" s="157">
        <f t="shared" si="167"/>
        <v>0</v>
      </c>
      <c r="T267" s="157">
        <f t="shared" si="167"/>
        <v>0</v>
      </c>
      <c r="U267" s="157">
        <f t="shared" si="167"/>
        <v>0</v>
      </c>
      <c r="V267" s="157">
        <f t="shared" si="167"/>
        <v>0</v>
      </c>
      <c r="W267" s="157">
        <f t="shared" si="167"/>
        <v>0</v>
      </c>
      <c r="X267" s="157">
        <f t="shared" ref="X267:AJ268" si="168">+IF(X$2&lt;&gt;0,1/COUNTA(X$2:AD$2),0)</f>
        <v>0</v>
      </c>
      <c r="Y267" s="157">
        <f t="shared" si="168"/>
        <v>0</v>
      </c>
      <c r="Z267" s="157">
        <f t="shared" si="168"/>
        <v>0</v>
      </c>
      <c r="AA267" s="157">
        <f t="shared" si="168"/>
        <v>0</v>
      </c>
      <c r="AB267" s="157">
        <f t="shared" si="168"/>
        <v>0</v>
      </c>
      <c r="AC267" s="157">
        <f t="shared" si="168"/>
        <v>0</v>
      </c>
      <c r="AD267" s="157">
        <f t="shared" si="168"/>
        <v>0</v>
      </c>
      <c r="AE267" s="157">
        <f t="shared" si="168"/>
        <v>0</v>
      </c>
      <c r="AF267" s="157">
        <f t="shared" si="168"/>
        <v>0</v>
      </c>
      <c r="AG267" s="157">
        <f t="shared" si="168"/>
        <v>0</v>
      </c>
      <c r="AH267" s="157">
        <f t="shared" si="168"/>
        <v>0</v>
      </c>
      <c r="AI267" s="157">
        <f t="shared" si="168"/>
        <v>0</v>
      </c>
      <c r="AJ267" s="157">
        <f t="shared" si="168"/>
        <v>0</v>
      </c>
    </row>
    <row r="268" spans="1:36" ht="16.5" x14ac:dyDescent="0.25">
      <c r="A268" s="157">
        <f t="shared" si="166"/>
        <v>7.02</v>
      </c>
      <c r="B268" s="153">
        <f t="shared" si="153"/>
        <v>220</v>
      </c>
      <c r="C268" s="155" t="s">
        <v>525</v>
      </c>
      <c r="D268" s="156" t="s">
        <v>452</v>
      </c>
      <c r="E268" s="157">
        <f>+ROUNDUP(SUM(G268:AJ268),0)</f>
        <v>1</v>
      </c>
      <c r="F268" s="249"/>
      <c r="G268" s="157">
        <f>+IF(G$2&lt;&gt;0,1/COUNTA(G$2:M$2),0)</f>
        <v>0.14285714285714285</v>
      </c>
      <c r="H268" s="157">
        <f t="shared" si="167"/>
        <v>0.14285714285714285</v>
      </c>
      <c r="I268" s="157">
        <f t="shared" si="167"/>
        <v>0.14285714285714285</v>
      </c>
      <c r="J268" s="157">
        <f t="shared" si="167"/>
        <v>0</v>
      </c>
      <c r="K268" s="157">
        <f t="shared" si="167"/>
        <v>0</v>
      </c>
      <c r="L268" s="157">
        <f t="shared" si="167"/>
        <v>0</v>
      </c>
      <c r="M268" s="157">
        <f t="shared" si="167"/>
        <v>0</v>
      </c>
      <c r="N268" s="157">
        <f t="shared" si="167"/>
        <v>0</v>
      </c>
      <c r="O268" s="157">
        <f t="shared" si="167"/>
        <v>0</v>
      </c>
      <c r="P268" s="157">
        <f t="shared" si="167"/>
        <v>0</v>
      </c>
      <c r="Q268" s="157">
        <f t="shared" si="167"/>
        <v>0</v>
      </c>
      <c r="R268" s="157">
        <f t="shared" si="167"/>
        <v>0</v>
      </c>
      <c r="S268" s="157">
        <f t="shared" si="167"/>
        <v>0</v>
      </c>
      <c r="T268" s="157">
        <f t="shared" si="167"/>
        <v>0</v>
      </c>
      <c r="U268" s="157">
        <f t="shared" si="167"/>
        <v>0</v>
      </c>
      <c r="V268" s="157">
        <f t="shared" si="167"/>
        <v>0</v>
      </c>
      <c r="W268" s="157">
        <f t="shared" si="167"/>
        <v>0</v>
      </c>
      <c r="X268" s="157">
        <f t="shared" si="168"/>
        <v>0</v>
      </c>
      <c r="Y268" s="157">
        <f t="shared" si="168"/>
        <v>0</v>
      </c>
      <c r="Z268" s="157">
        <f t="shared" si="168"/>
        <v>0</v>
      </c>
      <c r="AA268" s="157">
        <f t="shared" si="168"/>
        <v>0</v>
      </c>
      <c r="AB268" s="157">
        <f t="shared" si="168"/>
        <v>0</v>
      </c>
      <c r="AC268" s="157">
        <f t="shared" si="168"/>
        <v>0</v>
      </c>
      <c r="AD268" s="157">
        <f t="shared" si="168"/>
        <v>0</v>
      </c>
      <c r="AE268" s="157">
        <f t="shared" si="168"/>
        <v>0</v>
      </c>
      <c r="AF268" s="157">
        <f t="shared" si="168"/>
        <v>0</v>
      </c>
      <c r="AG268" s="157">
        <f t="shared" si="168"/>
        <v>0</v>
      </c>
      <c r="AH268" s="157">
        <f t="shared" si="168"/>
        <v>0</v>
      </c>
      <c r="AI268" s="157">
        <f t="shared" si="168"/>
        <v>0</v>
      </c>
      <c r="AJ268" s="157">
        <f t="shared" si="168"/>
        <v>0</v>
      </c>
    </row>
    <row r="269" spans="1:36" ht="16.5" x14ac:dyDescent="0.25">
      <c r="A269" s="172"/>
      <c r="B269" s="173">
        <f t="shared" si="153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C22:E22"/>
    <mergeCell ref="C23:D24"/>
    <mergeCell ref="C25:E25"/>
    <mergeCell ref="C26:E26"/>
    <mergeCell ref="C27:E27"/>
    <mergeCell ref="C28:C29"/>
    <mergeCell ref="D28:E28"/>
    <mergeCell ref="D29:E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61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F050-730A-4DC7-9968-3429F1706651}">
  <sheetPr>
    <tabColor rgb="FF92D050"/>
  </sheetPr>
  <dimension ref="A1:AJ270"/>
  <sheetViews>
    <sheetView view="pageBreakPreview" topLeftCell="A130" zoomScale="80" zoomScaleNormal="80" zoomScaleSheetLayoutView="80" workbookViewId="0">
      <selection activeCell="G220" sqref="G220:AJ220"/>
    </sheetView>
  </sheetViews>
  <sheetFormatPr baseColWidth="10" defaultRowHeight="15" x14ac:dyDescent="0.25"/>
  <cols>
    <col min="2" max="2" width="5" customWidth="1"/>
    <col min="3" max="3" width="81.7109375" customWidth="1"/>
    <col min="6" max="6" width="14.7109375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AJ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si="0"/>
        <v>20</v>
      </c>
      <c r="AA1">
        <f t="shared" si="0"/>
        <v>21</v>
      </c>
      <c r="AB1">
        <f t="shared" si="0"/>
        <v>22</v>
      </c>
      <c r="AC1">
        <f t="shared" si="0"/>
        <v>23</v>
      </c>
      <c r="AD1">
        <f t="shared" si="0"/>
        <v>24</v>
      </c>
      <c r="AE1">
        <f t="shared" si="0"/>
        <v>25</v>
      </c>
      <c r="AF1">
        <f t="shared" si="0"/>
        <v>26</v>
      </c>
      <c r="AG1">
        <f t="shared" si="0"/>
        <v>27</v>
      </c>
      <c r="AH1">
        <f t="shared" si="0"/>
        <v>28</v>
      </c>
      <c r="AI1">
        <f t="shared" si="0"/>
        <v>29</v>
      </c>
      <c r="AJ1">
        <f t="shared" si="0"/>
        <v>30</v>
      </c>
    </row>
    <row r="2" spans="3:36" x14ac:dyDescent="0.25">
      <c r="C2" s="474" t="s">
        <v>4</v>
      </c>
      <c r="D2" s="475"/>
      <c r="E2" s="476"/>
      <c r="G2" s="254" t="str">
        <f t="array" ref="G2:AJ30">+TRANSPOSE(P_08!B13:AD42)</f>
        <v>0</v>
      </c>
      <c r="H2" s="255">
        <v>1</v>
      </c>
      <c r="I2" s="255">
        <v>0</v>
      </c>
      <c r="J2" s="255">
        <v>0</v>
      </c>
      <c r="K2" s="255">
        <v>0</v>
      </c>
      <c r="L2" s="255">
        <v>0</v>
      </c>
      <c r="M2" s="255">
        <v>0</v>
      </c>
      <c r="N2" s="255">
        <v>0</v>
      </c>
      <c r="O2" s="255">
        <v>0</v>
      </c>
      <c r="P2" s="255">
        <v>0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7" t="str">
        <v>DS-0</v>
      </c>
      <c r="H3" s="258" t="str">
        <v>PS1-2</v>
      </c>
      <c r="I3" s="258" t="str">
        <v>-</v>
      </c>
      <c r="J3" s="258" t="str">
        <v>-</v>
      </c>
      <c r="K3" s="258" t="str">
        <v>-</v>
      </c>
      <c r="L3" s="258" t="str">
        <v>-</v>
      </c>
      <c r="M3" s="258" t="str">
        <v>-</v>
      </c>
      <c r="N3" s="258" t="str">
        <v>-</v>
      </c>
      <c r="O3" s="258" t="str">
        <v>-</v>
      </c>
      <c r="P3" s="258" t="str">
        <v>-</v>
      </c>
      <c r="Q3" s="258" t="str">
        <v>-</v>
      </c>
      <c r="R3" s="258" t="str">
        <v>-</v>
      </c>
      <c r="S3" s="258" t="str">
        <v>-</v>
      </c>
      <c r="T3" s="258" t="str">
        <v>-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7" t="str">
        <v>DS-0A</v>
      </c>
      <c r="H4" s="258" t="str">
        <v>SBM-2P</v>
      </c>
      <c r="I4" s="258" t="str">
        <v>-</v>
      </c>
      <c r="J4" s="258" t="str">
        <v>-</v>
      </c>
      <c r="K4" s="258" t="str">
        <v>-</v>
      </c>
      <c r="L4" s="258" t="str">
        <v>-</v>
      </c>
      <c r="M4" s="258" t="str">
        <v>-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-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2A-K</v>
      </c>
      <c r="I5" s="258" t="str">
        <v>-</v>
      </c>
      <c r="J5" s="258" t="str">
        <v>-</v>
      </c>
      <c r="K5" s="258" t="str">
        <v>-</v>
      </c>
      <c r="L5" s="258" t="str">
        <v>-</v>
      </c>
      <c r="M5" s="258" t="str">
        <v>-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-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01</v>
      </c>
      <c r="I6" s="258" t="str">
        <v>-</v>
      </c>
      <c r="J6" s="258" t="str">
        <v>-</v>
      </c>
      <c r="K6" s="258" t="str">
        <v>-</v>
      </c>
      <c r="L6" s="258" t="str">
        <v>-</v>
      </c>
      <c r="M6" s="258" t="str">
        <v>-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-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5kVA-2ø-22,9kV</v>
      </c>
      <c r="I7" s="258" t="str">
        <v>-</v>
      </c>
      <c r="J7" s="258" t="str">
        <v>-</v>
      </c>
      <c r="K7" s="258" t="str">
        <v>-</v>
      </c>
      <c r="L7" s="258" t="str">
        <v>-</v>
      </c>
      <c r="M7" s="258" t="str">
        <v>-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-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>
        <v>5</v>
      </c>
      <c r="I8" s="258" t="str">
        <v>-</v>
      </c>
      <c r="J8" s="258" t="str">
        <v>-</v>
      </c>
      <c r="K8" s="258" t="str">
        <v>-</v>
      </c>
      <c r="L8" s="258" t="str">
        <v>-</v>
      </c>
      <c r="M8" s="258" t="str">
        <v>-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 t="str">
        <v>-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1</v>
      </c>
      <c r="I9" s="258">
        <v>0</v>
      </c>
      <c r="J9" s="258">
        <v>0</v>
      </c>
      <c r="K9" s="258">
        <v>0</v>
      </c>
      <c r="L9" s="258">
        <v>0</v>
      </c>
      <c r="M9" s="258">
        <v>0</v>
      </c>
      <c r="N9" s="258">
        <v>0</v>
      </c>
      <c r="O9" s="258">
        <v>0</v>
      </c>
      <c r="P9" s="258">
        <v>0</v>
      </c>
      <c r="Q9" s="258">
        <v>0</v>
      </c>
      <c r="R9" s="258">
        <v>0</v>
      </c>
      <c r="S9" s="258">
        <v>0</v>
      </c>
      <c r="T9" s="258">
        <v>0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CAC</v>
      </c>
      <c r="I10" s="258" t="str">
        <v>-</v>
      </c>
      <c r="J10" s="258" t="str">
        <v>-</v>
      </c>
      <c r="K10" s="258" t="str">
        <v>-</v>
      </c>
      <c r="L10" s="258" t="str">
        <v>-</v>
      </c>
      <c r="M10" s="258" t="str">
        <v>-</v>
      </c>
      <c r="N10" s="258" t="str">
        <v>-</v>
      </c>
      <c r="O10" s="258" t="str">
        <v>-</v>
      </c>
      <c r="P10" s="258" t="str">
        <v>-</v>
      </c>
      <c r="Q10" s="258" t="str">
        <v>-</v>
      </c>
      <c r="R10" s="258" t="str">
        <v>-</v>
      </c>
      <c r="S10" s="258" t="str">
        <v>-</v>
      </c>
      <c r="T10" s="258" t="str">
        <v>-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12/300</v>
      </c>
      <c r="I11" s="258" t="str">
        <v>-</v>
      </c>
      <c r="J11" s="258" t="str">
        <v>-</v>
      </c>
      <c r="K11" s="258" t="str">
        <v>-</v>
      </c>
      <c r="L11" s="258" t="str">
        <v>-</v>
      </c>
      <c r="M11" s="258" t="str">
        <v>-</v>
      </c>
      <c r="N11" s="258" t="str">
        <v>-</v>
      </c>
      <c r="O11" s="258" t="str">
        <v>-</v>
      </c>
      <c r="P11" s="258" t="str">
        <v>-</v>
      </c>
      <c r="Q11" s="258" t="str">
        <v>-</v>
      </c>
      <c r="R11" s="258" t="str">
        <v>-</v>
      </c>
      <c r="S11" s="258" t="str">
        <v>-</v>
      </c>
      <c r="T11" s="258" t="str">
        <v>-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42.7</v>
      </c>
      <c r="I12" s="258" t="str">
        <v>-</v>
      </c>
      <c r="J12" s="258" t="str">
        <v>-</v>
      </c>
      <c r="K12" s="258" t="str">
        <v>-</v>
      </c>
      <c r="L12" s="258" t="str">
        <v>-</v>
      </c>
      <c r="M12" s="258" t="str">
        <v>-</v>
      </c>
      <c r="N12" s="258" t="str">
        <v>-</v>
      </c>
      <c r="O12" s="258" t="str">
        <v>-</v>
      </c>
      <c r="P12" s="258" t="str">
        <v>-</v>
      </c>
      <c r="Q12" s="258" t="str">
        <v>-</v>
      </c>
      <c r="R12" s="258" t="str">
        <v>-</v>
      </c>
      <c r="S12" s="258" t="str">
        <v>-</v>
      </c>
      <c r="T12" s="258" t="str">
        <v>-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-</v>
      </c>
      <c r="J13" s="258" t="str">
        <v>-</v>
      </c>
      <c r="K13" s="258" t="str">
        <v>-</v>
      </c>
      <c r="L13" s="258" t="str">
        <v>-</v>
      </c>
      <c r="M13" s="258" t="str">
        <v>-</v>
      </c>
      <c r="N13" s="258" t="str">
        <v>-</v>
      </c>
      <c r="O13" s="258" t="str">
        <v>-</v>
      </c>
      <c r="P13" s="258" t="str">
        <v>-</v>
      </c>
      <c r="Q13" s="258" t="str">
        <v>-</v>
      </c>
      <c r="R13" s="258" t="str">
        <v>-</v>
      </c>
      <c r="S13" s="258" t="str">
        <v>-</v>
      </c>
      <c r="T13" s="258" t="str">
        <v>-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2</v>
      </c>
      <c r="H14" s="258">
        <v>2</v>
      </c>
      <c r="I14" s="258" t="str">
        <v>-</v>
      </c>
      <c r="J14" s="258" t="str">
        <v>-</v>
      </c>
      <c r="K14" s="258" t="str">
        <v>-</v>
      </c>
      <c r="L14" s="258" t="str">
        <v>-</v>
      </c>
      <c r="M14" s="258" t="str">
        <v>-</v>
      </c>
      <c r="N14" s="258" t="str">
        <v>-</v>
      </c>
      <c r="O14" s="258" t="str">
        <v>-</v>
      </c>
      <c r="P14" s="258" t="str">
        <v>-</v>
      </c>
      <c r="Q14" s="258" t="str">
        <v>-</v>
      </c>
      <c r="R14" s="258" t="str">
        <v>-</v>
      </c>
      <c r="S14" s="258" t="str">
        <v>-</v>
      </c>
      <c r="T14" s="258" t="str">
        <v>-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0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PAT-3</v>
      </c>
      <c r="I19" s="258" t="str">
        <v>-</v>
      </c>
      <c r="J19" s="258" t="str">
        <v>-</v>
      </c>
      <c r="K19" s="258" t="str">
        <v>-</v>
      </c>
      <c r="L19" s="258" t="str">
        <v>-</v>
      </c>
      <c r="M19" s="258" t="str">
        <v>-</v>
      </c>
      <c r="N19" s="258" t="str">
        <v>-</v>
      </c>
      <c r="O19" s="258" t="str">
        <v>-</v>
      </c>
      <c r="P19" s="258" t="str">
        <v>-</v>
      </c>
      <c r="Q19" s="258" t="str">
        <v>-</v>
      </c>
      <c r="R19" s="258" t="str">
        <v>-</v>
      </c>
      <c r="S19" s="258" t="str">
        <v>-</v>
      </c>
      <c r="T19" s="258" t="str">
        <v>-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CI-C</v>
      </c>
      <c r="I20" s="258" t="str">
        <v>-</v>
      </c>
      <c r="J20" s="258" t="str">
        <v>-</v>
      </c>
      <c r="K20" s="258" t="str">
        <v>-</v>
      </c>
      <c r="L20" s="258" t="str">
        <v>-</v>
      </c>
      <c r="M20" s="258" t="str">
        <v>-</v>
      </c>
      <c r="N20" s="258" t="str">
        <v>-</v>
      </c>
      <c r="O20" s="258" t="str">
        <v>-</v>
      </c>
      <c r="P20" s="258" t="str">
        <v>-</v>
      </c>
      <c r="Q20" s="258" t="str">
        <v>-</v>
      </c>
      <c r="R20" s="258" t="str">
        <v>-</v>
      </c>
      <c r="S20" s="258" t="str">
        <v>-</v>
      </c>
      <c r="T20" s="258" t="str">
        <v>-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SI</v>
      </c>
      <c r="H21" s="258" t="str">
        <v>SI</v>
      </c>
      <c r="I21" s="258" t="str">
        <v>-</v>
      </c>
      <c r="J21" s="258" t="str">
        <v>-</v>
      </c>
      <c r="K21" s="258" t="str">
        <v>-</v>
      </c>
      <c r="L21" s="258" t="str">
        <v>-</v>
      </c>
      <c r="M21" s="258" t="str">
        <v>-</v>
      </c>
      <c r="N21" s="258" t="str">
        <v>-</v>
      </c>
      <c r="O21" s="258" t="str">
        <v>-</v>
      </c>
      <c r="P21" s="258" t="str">
        <v>-</v>
      </c>
      <c r="Q21" s="258" t="str">
        <v>-</v>
      </c>
      <c r="R21" s="258" t="str">
        <v>-</v>
      </c>
      <c r="S21" s="258" t="str">
        <v>-</v>
      </c>
      <c r="T21" s="258" t="str">
        <v>-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 t="str">
        <v>-</v>
      </c>
      <c r="J22" s="258" t="str">
        <v>-</v>
      </c>
      <c r="K22" s="258" t="str">
        <v>-</v>
      </c>
      <c r="L22" s="258" t="str">
        <v>-</v>
      </c>
      <c r="M22" s="258" t="str">
        <v>-</v>
      </c>
      <c r="N22" s="258" t="str">
        <v>-</v>
      </c>
      <c r="O22" s="258" t="str">
        <v>-</v>
      </c>
      <c r="P22" s="258" t="str">
        <v>-</v>
      </c>
      <c r="Q22" s="258" t="str">
        <v>-</v>
      </c>
      <c r="R22" s="258" t="str">
        <v>-</v>
      </c>
      <c r="S22" s="258" t="str">
        <v>-</v>
      </c>
      <c r="T22" s="258" t="str">
        <v>-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821816.32</v>
      </c>
      <c r="H23" s="258" t="str">
        <v>821777.92</v>
      </c>
      <c r="I23" s="258" t="str">
        <v>-</v>
      </c>
      <c r="J23" s="258" t="str">
        <v>-</v>
      </c>
      <c r="K23" s="258" t="str">
        <v>-</v>
      </c>
      <c r="L23" s="258" t="str">
        <v>-</v>
      </c>
      <c r="M23" s="258" t="str">
        <v>-</v>
      </c>
      <c r="N23" s="258" t="str">
        <v>-</v>
      </c>
      <c r="O23" s="258" t="str">
        <v>-</v>
      </c>
      <c r="P23" s="258" t="str">
        <v>-</v>
      </c>
      <c r="Q23" s="258" t="str">
        <v>-</v>
      </c>
      <c r="R23" s="258" t="str">
        <v>-</v>
      </c>
      <c r="S23" s="258" t="str">
        <v>-</v>
      </c>
      <c r="T23" s="258" t="str">
        <v>-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9005158.4</v>
      </c>
      <c r="H24" s="258" t="str">
        <v>9005137.92</v>
      </c>
      <c r="I24" s="258" t="str">
        <v>-</v>
      </c>
      <c r="J24" s="258" t="str">
        <v>-</v>
      </c>
      <c r="K24" s="258" t="str">
        <v>-</v>
      </c>
      <c r="L24" s="258" t="str">
        <v>-</v>
      </c>
      <c r="M24" s="258" t="str">
        <v>-</v>
      </c>
      <c r="N24" s="258" t="str">
        <v>-</v>
      </c>
      <c r="O24" s="258" t="str">
        <v>-</v>
      </c>
      <c r="P24" s="258" t="str">
        <v>-</v>
      </c>
      <c r="Q24" s="258" t="str">
        <v>-</v>
      </c>
      <c r="R24" s="258" t="str">
        <v>-</v>
      </c>
      <c r="S24" s="258" t="str">
        <v>-</v>
      </c>
      <c r="T24" s="258" t="str">
        <v>-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0</v>
      </c>
      <c r="J25" s="258">
        <v>0</v>
      </c>
      <c r="K25" s="258">
        <v>0</v>
      </c>
      <c r="L25" s="258">
        <v>0</v>
      </c>
      <c r="M25" s="258">
        <v>0</v>
      </c>
      <c r="N25" s="258">
        <v>0</v>
      </c>
      <c r="O25" s="258">
        <v>0</v>
      </c>
      <c r="P25" s="258">
        <v>0</v>
      </c>
      <c r="Q25" s="258">
        <v>0</v>
      </c>
      <c r="R25" s="258">
        <v>0</v>
      </c>
      <c r="S25" s="258">
        <v>0</v>
      </c>
      <c r="T25" s="258">
        <v>0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22,9kV</v>
      </c>
      <c r="I26" s="258" t="str">
        <v>-</v>
      </c>
      <c r="J26" s="258" t="str">
        <v>-</v>
      </c>
      <c r="K26" s="258" t="str">
        <v>-</v>
      </c>
      <c r="L26" s="258" t="str">
        <v>-</v>
      </c>
      <c r="M26" s="258" t="str">
        <v>-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-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-</v>
      </c>
      <c r="J27" s="258" t="str">
        <v>-</v>
      </c>
      <c r="K27" s="258" t="str">
        <v>-</v>
      </c>
      <c r="L27" s="258" t="str">
        <v>-</v>
      </c>
      <c r="M27" s="258" t="str">
        <v>-</v>
      </c>
      <c r="N27" s="258" t="str">
        <v>-</v>
      </c>
      <c r="O27" s="258" t="str">
        <v>-</v>
      </c>
      <c r="P27" s="258" t="str">
        <v>-</v>
      </c>
      <c r="Q27" s="258" t="str">
        <v>-</v>
      </c>
      <c r="R27" s="258" t="str">
        <v>-</v>
      </c>
      <c r="S27" s="258" t="str">
        <v>-</v>
      </c>
      <c r="T27" s="258" t="str">
        <v>-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0</v>
      </c>
      <c r="J28" s="258">
        <v>0</v>
      </c>
      <c r="K28" s="258">
        <v>0</v>
      </c>
      <c r="L28" s="258">
        <v>0</v>
      </c>
      <c r="M28" s="258">
        <v>0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9" t="s">
        <v>120</v>
      </c>
      <c r="D31" s="482" t="s">
        <v>152</v>
      </c>
      <c r="E31" s="483"/>
      <c r="G31" s="254" cm="1">
        <f t="array" ref="G31:AJ34">+TRANSPOSE(P_08!AE13:AH42)</f>
        <v>0</v>
      </c>
      <c r="H31" s="255">
        <v>0</v>
      </c>
      <c r="I31" s="255">
        <v>0</v>
      </c>
      <c r="J31" s="255">
        <v>0</v>
      </c>
      <c r="K31" s="255">
        <v>0</v>
      </c>
      <c r="L31" s="255">
        <v>0</v>
      </c>
      <c r="M31" s="255">
        <v>0</v>
      </c>
      <c r="N31" s="255">
        <v>0</v>
      </c>
      <c r="O31" s="255">
        <v>0</v>
      </c>
      <c r="P31" s="255">
        <v>0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90"/>
      <c r="D32" s="484" t="s">
        <v>153</v>
      </c>
      <c r="E32" s="485"/>
      <c r="G32" s="257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9" t="s">
        <v>649</v>
      </c>
      <c r="D33" s="463" t="s">
        <v>152</v>
      </c>
      <c r="E33" s="486"/>
      <c r="G33" s="257">
        <v>0</v>
      </c>
      <c r="H33" s="258">
        <v>1</v>
      </c>
      <c r="I33" s="258">
        <v>0</v>
      </c>
      <c r="J33" s="258">
        <v>0</v>
      </c>
      <c r="K33" s="258">
        <v>0</v>
      </c>
      <c r="L33" s="258">
        <v>0</v>
      </c>
      <c r="M33" s="258">
        <v>0</v>
      </c>
      <c r="N33" s="258">
        <v>0</v>
      </c>
      <c r="O33" s="258">
        <v>0</v>
      </c>
      <c r="P33" s="258">
        <v>0</v>
      </c>
      <c r="Q33" s="258">
        <v>0</v>
      </c>
      <c r="R33" s="258">
        <v>0</v>
      </c>
      <c r="S33" s="258">
        <v>0</v>
      </c>
      <c r="T33" s="258">
        <v>0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90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 t="str">
        <f>+G2</f>
        <v>0</v>
      </c>
      <c r="H43" s="306">
        <f t="shared" ref="H43:AJ43" si="1">+H2</f>
        <v>1</v>
      </c>
      <c r="I43" s="306">
        <f t="shared" si="1"/>
        <v>0</v>
      </c>
      <c r="J43" s="306">
        <f t="shared" si="1"/>
        <v>0</v>
      </c>
      <c r="K43" s="306">
        <f t="shared" si="1"/>
        <v>0</v>
      </c>
      <c r="L43" s="306">
        <f t="shared" si="1"/>
        <v>0</v>
      </c>
      <c r="M43" s="306">
        <f t="shared" si="1"/>
        <v>0</v>
      </c>
      <c r="N43" s="306">
        <f t="shared" si="1"/>
        <v>0</v>
      </c>
      <c r="O43" s="306">
        <f t="shared" si="1"/>
        <v>0</v>
      </c>
      <c r="P43" s="306">
        <f t="shared" si="1"/>
        <v>0</v>
      </c>
      <c r="Q43" s="306">
        <f t="shared" si="1"/>
        <v>0</v>
      </c>
      <c r="R43" s="306">
        <f t="shared" si="1"/>
        <v>0</v>
      </c>
      <c r="S43" s="306">
        <f t="shared" si="1"/>
        <v>0</v>
      </c>
      <c r="T43" s="306">
        <f t="shared" si="1"/>
        <v>0</v>
      </c>
      <c r="U43" s="306">
        <f t="shared" si="1"/>
        <v>0</v>
      </c>
      <c r="V43" s="306">
        <f t="shared" si="1"/>
        <v>0</v>
      </c>
      <c r="W43" s="306">
        <f t="shared" si="1"/>
        <v>0</v>
      </c>
      <c r="X43" s="306">
        <f t="shared" si="1"/>
        <v>0</v>
      </c>
      <c r="Y43" s="306">
        <f t="shared" si="1"/>
        <v>0</v>
      </c>
      <c r="Z43" s="306">
        <f t="shared" si="1"/>
        <v>0</v>
      </c>
      <c r="AA43" s="306">
        <f t="shared" si="1"/>
        <v>0</v>
      </c>
      <c r="AB43" s="306">
        <f t="shared" si="1"/>
        <v>0</v>
      </c>
      <c r="AC43" s="306">
        <f t="shared" si="1"/>
        <v>0</v>
      </c>
      <c r="AD43" s="306">
        <f t="shared" si="1"/>
        <v>0</v>
      </c>
      <c r="AE43" s="306">
        <f t="shared" si="1"/>
        <v>0</v>
      </c>
      <c r="AF43" s="306">
        <f t="shared" si="1"/>
        <v>0</v>
      </c>
      <c r="AG43" s="306">
        <f t="shared" si="1"/>
        <v>0</v>
      </c>
      <c r="AH43" s="306">
        <f t="shared" si="1"/>
        <v>0</v>
      </c>
      <c r="AI43" s="306">
        <f t="shared" si="1"/>
        <v>0</v>
      </c>
      <c r="AJ43" s="307">
        <f t="shared" si="1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2">+H10</f>
        <v>CAC</v>
      </c>
      <c r="I44" s="309" t="str">
        <f t="shared" si="2"/>
        <v>-</v>
      </c>
      <c r="J44" s="309" t="str">
        <f t="shared" si="2"/>
        <v>-</v>
      </c>
      <c r="K44" s="309" t="str">
        <f t="shared" si="2"/>
        <v>-</v>
      </c>
      <c r="L44" s="309" t="str">
        <f t="shared" si="2"/>
        <v>-</v>
      </c>
      <c r="M44" s="309" t="str">
        <f t="shared" si="2"/>
        <v>-</v>
      </c>
      <c r="N44" s="309" t="str">
        <f t="shared" si="2"/>
        <v>-</v>
      </c>
      <c r="O44" s="309" t="str">
        <f t="shared" si="2"/>
        <v>-</v>
      </c>
      <c r="P44" s="309" t="str">
        <f t="shared" si="2"/>
        <v>-</v>
      </c>
      <c r="Q44" s="309" t="str">
        <f t="shared" si="2"/>
        <v>-</v>
      </c>
      <c r="R44" s="309" t="str">
        <f t="shared" si="2"/>
        <v>-</v>
      </c>
      <c r="S44" s="309" t="str">
        <f t="shared" si="2"/>
        <v>-</v>
      </c>
      <c r="T44" s="309" t="str">
        <f t="shared" si="2"/>
        <v>-</v>
      </c>
      <c r="U44" s="309" t="str">
        <f t="shared" si="2"/>
        <v>-</v>
      </c>
      <c r="V44" s="309" t="str">
        <f t="shared" si="2"/>
        <v>-</v>
      </c>
      <c r="W44" s="309" t="str">
        <f t="shared" si="2"/>
        <v>-</v>
      </c>
      <c r="X44" s="309" t="str">
        <f t="shared" si="2"/>
        <v>-</v>
      </c>
      <c r="Y44" s="309" t="str">
        <f t="shared" si="2"/>
        <v>-</v>
      </c>
      <c r="Z44" s="309" t="str">
        <f t="shared" si="2"/>
        <v>-</v>
      </c>
      <c r="AA44" s="309" t="str">
        <f t="shared" si="2"/>
        <v>-</v>
      </c>
      <c r="AB44" s="309" t="str">
        <f t="shared" si="2"/>
        <v>-</v>
      </c>
      <c r="AC44" s="309" t="str">
        <f t="shared" si="2"/>
        <v>-</v>
      </c>
      <c r="AD44" s="309" t="str">
        <f t="shared" si="2"/>
        <v>-</v>
      </c>
      <c r="AE44" s="309" t="str">
        <f t="shared" si="2"/>
        <v>-</v>
      </c>
      <c r="AF44" s="309" t="str">
        <f t="shared" si="2"/>
        <v>-</v>
      </c>
      <c r="AG44" s="309" t="str">
        <f t="shared" si="2"/>
        <v>-</v>
      </c>
      <c r="AH44" s="309" t="str">
        <f t="shared" si="2"/>
        <v>-</v>
      </c>
      <c r="AI44" s="309" t="str">
        <f t="shared" si="2"/>
        <v>-</v>
      </c>
      <c r="AJ44" s="310" t="str">
        <f t="shared" si="2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 t="str">
        <f>+G3</f>
        <v>DS-0</v>
      </c>
      <c r="H45" s="309" t="str">
        <f t="shared" ref="H45:AJ46" si="3">+H3</f>
        <v>PS1-2</v>
      </c>
      <c r="I45" s="309" t="str">
        <f t="shared" si="3"/>
        <v>-</v>
      </c>
      <c r="J45" s="309" t="str">
        <f t="shared" si="3"/>
        <v>-</v>
      </c>
      <c r="K45" s="309" t="str">
        <f t="shared" si="3"/>
        <v>-</v>
      </c>
      <c r="L45" s="309" t="str">
        <f t="shared" si="3"/>
        <v>-</v>
      </c>
      <c r="M45" s="309" t="str">
        <f t="shared" si="3"/>
        <v>-</v>
      </c>
      <c r="N45" s="309" t="str">
        <f t="shared" si="3"/>
        <v>-</v>
      </c>
      <c r="O45" s="309" t="str">
        <f t="shared" si="3"/>
        <v>-</v>
      </c>
      <c r="P45" s="309" t="str">
        <f t="shared" si="3"/>
        <v>-</v>
      </c>
      <c r="Q45" s="309" t="str">
        <f t="shared" si="3"/>
        <v>-</v>
      </c>
      <c r="R45" s="309" t="str">
        <f t="shared" si="3"/>
        <v>-</v>
      </c>
      <c r="S45" s="309" t="str">
        <f t="shared" si="3"/>
        <v>-</v>
      </c>
      <c r="T45" s="309" t="str">
        <f t="shared" si="3"/>
        <v>-</v>
      </c>
      <c r="U45" s="309" t="str">
        <f t="shared" si="3"/>
        <v>-</v>
      </c>
      <c r="V45" s="309" t="str">
        <f t="shared" si="3"/>
        <v>-</v>
      </c>
      <c r="W45" s="309" t="str">
        <f t="shared" si="3"/>
        <v>-</v>
      </c>
      <c r="X45" s="309" t="str">
        <f t="shared" si="3"/>
        <v>-</v>
      </c>
      <c r="Y45" s="309" t="str">
        <f t="shared" si="3"/>
        <v>-</v>
      </c>
      <c r="Z45" s="309" t="str">
        <f t="shared" si="3"/>
        <v>-</v>
      </c>
      <c r="AA45" s="309" t="str">
        <f t="shared" si="3"/>
        <v>-</v>
      </c>
      <c r="AB45" s="309" t="str">
        <f t="shared" si="3"/>
        <v>-</v>
      </c>
      <c r="AC45" s="309" t="str">
        <f t="shared" si="3"/>
        <v>-</v>
      </c>
      <c r="AD45" s="309" t="str">
        <f t="shared" si="3"/>
        <v>-</v>
      </c>
      <c r="AE45" s="309" t="str">
        <f t="shared" si="3"/>
        <v>-</v>
      </c>
      <c r="AF45" s="309" t="str">
        <f t="shared" si="3"/>
        <v>-</v>
      </c>
      <c r="AG45" s="309" t="str">
        <f t="shared" si="3"/>
        <v>-</v>
      </c>
      <c r="AH45" s="309" t="str">
        <f t="shared" si="3"/>
        <v>-</v>
      </c>
      <c r="AI45" s="309" t="str">
        <f t="shared" si="3"/>
        <v>-</v>
      </c>
      <c r="AJ45" s="310" t="str">
        <f t="shared" si="3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 t="str">
        <f>+G4</f>
        <v>DS-0A</v>
      </c>
      <c r="H46" s="309" t="str">
        <f t="shared" si="3"/>
        <v>SBM-2P</v>
      </c>
      <c r="I46" s="309" t="str">
        <f t="shared" si="3"/>
        <v>-</v>
      </c>
      <c r="J46" s="309" t="str">
        <f t="shared" si="3"/>
        <v>-</v>
      </c>
      <c r="K46" s="309" t="str">
        <f t="shared" si="3"/>
        <v>-</v>
      </c>
      <c r="L46" s="309" t="str">
        <f t="shared" si="3"/>
        <v>-</v>
      </c>
      <c r="M46" s="309" t="str">
        <f t="shared" si="3"/>
        <v>-</v>
      </c>
      <c r="N46" s="309" t="str">
        <f t="shared" si="3"/>
        <v>-</v>
      </c>
      <c r="O46" s="309" t="str">
        <f t="shared" si="3"/>
        <v>-</v>
      </c>
      <c r="P46" s="309" t="str">
        <f t="shared" si="3"/>
        <v>-</v>
      </c>
      <c r="Q46" s="309" t="str">
        <f t="shared" si="3"/>
        <v>-</v>
      </c>
      <c r="R46" s="309" t="str">
        <f t="shared" si="3"/>
        <v>-</v>
      </c>
      <c r="S46" s="309" t="str">
        <f t="shared" si="3"/>
        <v>-</v>
      </c>
      <c r="T46" s="309" t="str">
        <f t="shared" si="3"/>
        <v>-</v>
      </c>
      <c r="U46" s="309" t="str">
        <f t="shared" si="3"/>
        <v>-</v>
      </c>
      <c r="V46" s="309" t="str">
        <f t="shared" si="3"/>
        <v>-</v>
      </c>
      <c r="W46" s="309" t="str">
        <f t="shared" si="3"/>
        <v>-</v>
      </c>
      <c r="X46" s="309" t="str">
        <f t="shared" si="3"/>
        <v>-</v>
      </c>
      <c r="Y46" s="309" t="str">
        <f t="shared" si="3"/>
        <v>-</v>
      </c>
      <c r="Z46" s="309" t="str">
        <f t="shared" si="3"/>
        <v>-</v>
      </c>
      <c r="AA46" s="309" t="str">
        <f t="shared" si="3"/>
        <v>-</v>
      </c>
      <c r="AB46" s="309" t="str">
        <f t="shared" si="3"/>
        <v>-</v>
      </c>
      <c r="AC46" s="309" t="str">
        <f t="shared" si="3"/>
        <v>-</v>
      </c>
      <c r="AD46" s="309" t="str">
        <f t="shared" si="3"/>
        <v>-</v>
      </c>
      <c r="AE46" s="309" t="str">
        <f t="shared" si="3"/>
        <v>-</v>
      </c>
      <c r="AF46" s="309" t="str">
        <f t="shared" si="3"/>
        <v>-</v>
      </c>
      <c r="AG46" s="309" t="str">
        <f t="shared" si="3"/>
        <v>-</v>
      </c>
      <c r="AH46" s="309" t="str">
        <f t="shared" si="3"/>
        <v>-</v>
      </c>
      <c r="AI46" s="309" t="str">
        <f t="shared" si="3"/>
        <v>-</v>
      </c>
      <c r="AJ46" s="310" t="str">
        <f t="shared" si="3"/>
        <v>-</v>
      </c>
    </row>
    <row r="47" spans="1:36" ht="17.25" thickBot="1" x14ac:dyDescent="0.3">
      <c r="A47" s="298">
        <f>+P_08!S3</f>
        <v>8</v>
      </c>
      <c r="B47" s="299"/>
      <c r="C47" s="300" t="str">
        <f>+VLOOKUP($A$47,LOCALIDAD,2,FALSE)</f>
        <v>MAL PASO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4">+H6</f>
        <v>01</v>
      </c>
      <c r="I47" s="312" t="str">
        <f t="shared" si="4"/>
        <v>-</v>
      </c>
      <c r="J47" s="312" t="str">
        <f t="shared" si="4"/>
        <v>-</v>
      </c>
      <c r="K47" s="312" t="str">
        <f t="shared" si="4"/>
        <v>-</v>
      </c>
      <c r="L47" s="312" t="str">
        <f t="shared" si="4"/>
        <v>-</v>
      </c>
      <c r="M47" s="312" t="str">
        <f t="shared" si="4"/>
        <v>-</v>
      </c>
      <c r="N47" s="312" t="str">
        <f t="shared" si="4"/>
        <v>-</v>
      </c>
      <c r="O47" s="312" t="str">
        <f t="shared" si="4"/>
        <v>-</v>
      </c>
      <c r="P47" s="312" t="str">
        <f t="shared" si="4"/>
        <v>-</v>
      </c>
      <c r="Q47" s="312" t="str">
        <f t="shared" si="4"/>
        <v>-</v>
      </c>
      <c r="R47" s="312" t="str">
        <f t="shared" si="4"/>
        <v>-</v>
      </c>
      <c r="S47" s="312" t="str">
        <f t="shared" si="4"/>
        <v>-</v>
      </c>
      <c r="T47" s="312" t="str">
        <f t="shared" si="4"/>
        <v>-</v>
      </c>
      <c r="U47" s="312" t="str">
        <f t="shared" si="4"/>
        <v>-</v>
      </c>
      <c r="V47" s="312" t="str">
        <f t="shared" si="4"/>
        <v>-</v>
      </c>
      <c r="W47" s="312" t="str">
        <f t="shared" si="4"/>
        <v>-</v>
      </c>
      <c r="X47" s="312" t="str">
        <f t="shared" si="4"/>
        <v>-</v>
      </c>
      <c r="Y47" s="312" t="str">
        <f t="shared" si="4"/>
        <v>-</v>
      </c>
      <c r="Z47" s="312" t="str">
        <f t="shared" si="4"/>
        <v>-</v>
      </c>
      <c r="AA47" s="312" t="str">
        <f t="shared" si="4"/>
        <v>-</v>
      </c>
      <c r="AB47" s="312" t="str">
        <f t="shared" si="4"/>
        <v>-</v>
      </c>
      <c r="AC47" s="312" t="str">
        <f t="shared" si="4"/>
        <v>-</v>
      </c>
      <c r="AD47" s="312" t="str">
        <f t="shared" si="4"/>
        <v>-</v>
      </c>
      <c r="AE47" s="312" t="str">
        <f t="shared" si="4"/>
        <v>-</v>
      </c>
      <c r="AF47" s="312" t="str">
        <f t="shared" si="4"/>
        <v>-</v>
      </c>
      <c r="AG47" s="312" t="str">
        <f t="shared" si="4"/>
        <v>-</v>
      </c>
      <c r="AH47" s="312" t="str">
        <f t="shared" si="4"/>
        <v>-</v>
      </c>
      <c r="AI47" s="312" t="str">
        <f t="shared" si="4"/>
        <v>-</v>
      </c>
      <c r="AJ47" s="313" t="str">
        <f t="shared" si="4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5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5"/>
        <v>4</v>
      </c>
      <c r="C52" s="158" t="s">
        <v>363</v>
      </c>
      <c r="D52" s="156" t="s">
        <v>364</v>
      </c>
      <c r="E52" s="157">
        <f>+SUM(G52:AJ52)</f>
        <v>1</v>
      </c>
      <c r="F52" s="249"/>
      <c r="G52" s="157">
        <f t="shared" ref="G52:P55" si="6">+HLOOKUP(G$3,ARMADO_RP,$B52,0)+HLOOKUP(G$4,ARMADO_RP,$B52,0)</f>
        <v>1</v>
      </c>
      <c r="H52" s="157">
        <f t="shared" si="6"/>
        <v>0</v>
      </c>
      <c r="I52" s="157">
        <f t="shared" si="6"/>
        <v>0</v>
      </c>
      <c r="J52" s="157">
        <f t="shared" si="6"/>
        <v>0</v>
      </c>
      <c r="K52" s="157">
        <f t="shared" si="6"/>
        <v>0</v>
      </c>
      <c r="L52" s="157">
        <f t="shared" si="6"/>
        <v>0</v>
      </c>
      <c r="M52" s="157">
        <f t="shared" si="6"/>
        <v>0</v>
      </c>
      <c r="N52" s="157">
        <f t="shared" si="6"/>
        <v>0</v>
      </c>
      <c r="O52" s="157">
        <f t="shared" si="6"/>
        <v>0</v>
      </c>
      <c r="P52" s="157">
        <f t="shared" si="6"/>
        <v>0</v>
      </c>
      <c r="Q52" s="157">
        <f t="shared" ref="Q52:Z55" si="7">+HLOOKUP(Q$3,ARMADO_RP,$B52,0)+HLOOKUP(Q$4,ARMADO_RP,$B52,0)</f>
        <v>0</v>
      </c>
      <c r="R52" s="157">
        <f t="shared" si="7"/>
        <v>0</v>
      </c>
      <c r="S52" s="157">
        <f t="shared" si="7"/>
        <v>0</v>
      </c>
      <c r="T52" s="157">
        <f t="shared" si="7"/>
        <v>0</v>
      </c>
      <c r="U52" s="157">
        <f t="shared" si="7"/>
        <v>0</v>
      </c>
      <c r="V52" s="157">
        <f t="shared" si="7"/>
        <v>0</v>
      </c>
      <c r="W52" s="157">
        <f t="shared" si="7"/>
        <v>0</v>
      </c>
      <c r="X52" s="157">
        <f t="shared" si="7"/>
        <v>0</v>
      </c>
      <c r="Y52" s="157">
        <f t="shared" si="7"/>
        <v>0</v>
      </c>
      <c r="Z52" s="157">
        <f t="shared" si="7"/>
        <v>0</v>
      </c>
      <c r="AA52" s="157">
        <f t="shared" ref="AA52:AJ55" si="8">+HLOOKUP(AA$3,ARMADO_RP,$B52,0)+HLOOKUP(AA$4,ARMADO_RP,$B52,0)</f>
        <v>0</v>
      </c>
      <c r="AB52" s="157">
        <f t="shared" si="8"/>
        <v>0</v>
      </c>
      <c r="AC52" s="157">
        <f t="shared" si="8"/>
        <v>0</v>
      </c>
      <c r="AD52" s="157">
        <f t="shared" si="8"/>
        <v>0</v>
      </c>
      <c r="AE52" s="157">
        <f t="shared" si="8"/>
        <v>0</v>
      </c>
      <c r="AF52" s="157">
        <f t="shared" si="8"/>
        <v>0</v>
      </c>
      <c r="AG52" s="157">
        <f t="shared" si="8"/>
        <v>0</v>
      </c>
      <c r="AH52" s="157">
        <f t="shared" si="8"/>
        <v>0</v>
      </c>
      <c r="AI52" s="157">
        <f t="shared" si="8"/>
        <v>0</v>
      </c>
      <c r="AJ52" s="157">
        <f t="shared" si="8"/>
        <v>0</v>
      </c>
    </row>
    <row r="53" spans="1:36" ht="16.5" x14ac:dyDescent="0.25">
      <c r="A53" s="157">
        <f>+A52+0.01</f>
        <v>1.02</v>
      </c>
      <c r="B53" s="153">
        <f t="shared" si="5"/>
        <v>5</v>
      </c>
      <c r="C53" s="158" t="s">
        <v>365</v>
      </c>
      <c r="D53" s="156" t="s">
        <v>364</v>
      </c>
      <c r="E53" s="157">
        <f t="shared" ref="E53:E55" si="9">+SUM(G53:AJ53)</f>
        <v>0</v>
      </c>
      <c r="F53" s="249"/>
      <c r="G53" s="157">
        <f t="shared" si="6"/>
        <v>0</v>
      </c>
      <c r="H53" s="157">
        <f t="shared" si="6"/>
        <v>0</v>
      </c>
      <c r="I53" s="157">
        <f t="shared" si="6"/>
        <v>0</v>
      </c>
      <c r="J53" s="157">
        <f t="shared" si="6"/>
        <v>0</v>
      </c>
      <c r="K53" s="157">
        <f t="shared" si="6"/>
        <v>0</v>
      </c>
      <c r="L53" s="157">
        <f t="shared" si="6"/>
        <v>0</v>
      </c>
      <c r="M53" s="157">
        <f t="shared" si="6"/>
        <v>0</v>
      </c>
      <c r="N53" s="157">
        <f t="shared" si="6"/>
        <v>0</v>
      </c>
      <c r="O53" s="157">
        <f t="shared" si="6"/>
        <v>0</v>
      </c>
      <c r="P53" s="157">
        <f t="shared" si="6"/>
        <v>0</v>
      </c>
      <c r="Q53" s="157">
        <f t="shared" si="7"/>
        <v>0</v>
      </c>
      <c r="R53" s="157">
        <f t="shared" si="7"/>
        <v>0</v>
      </c>
      <c r="S53" s="157">
        <f t="shared" si="7"/>
        <v>0</v>
      </c>
      <c r="T53" s="157">
        <f t="shared" si="7"/>
        <v>0</v>
      </c>
      <c r="U53" s="157">
        <f t="shared" si="7"/>
        <v>0</v>
      </c>
      <c r="V53" s="157">
        <f t="shared" si="7"/>
        <v>0</v>
      </c>
      <c r="W53" s="157">
        <f t="shared" si="7"/>
        <v>0</v>
      </c>
      <c r="X53" s="157">
        <f t="shared" si="7"/>
        <v>0</v>
      </c>
      <c r="Y53" s="157">
        <f t="shared" si="7"/>
        <v>0</v>
      </c>
      <c r="Z53" s="157">
        <f t="shared" si="7"/>
        <v>0</v>
      </c>
      <c r="AA53" s="157">
        <f t="shared" si="8"/>
        <v>0</v>
      </c>
      <c r="AB53" s="157">
        <f t="shared" si="8"/>
        <v>0</v>
      </c>
      <c r="AC53" s="157">
        <f t="shared" si="8"/>
        <v>0</v>
      </c>
      <c r="AD53" s="157">
        <f t="shared" si="8"/>
        <v>0</v>
      </c>
      <c r="AE53" s="157">
        <f t="shared" si="8"/>
        <v>0</v>
      </c>
      <c r="AF53" s="157">
        <f t="shared" si="8"/>
        <v>0</v>
      </c>
      <c r="AG53" s="157">
        <f t="shared" si="8"/>
        <v>0</v>
      </c>
      <c r="AH53" s="157">
        <f t="shared" si="8"/>
        <v>0</v>
      </c>
      <c r="AI53" s="157">
        <f t="shared" si="8"/>
        <v>0</v>
      </c>
      <c r="AJ53" s="157">
        <f t="shared" si="8"/>
        <v>0</v>
      </c>
    </row>
    <row r="54" spans="1:36" s="188" customFormat="1" ht="16.5" x14ac:dyDescent="0.25">
      <c r="A54" s="160">
        <f t="shared" ref="A54:A55" si="10">+A53+0.01</f>
        <v>1.03</v>
      </c>
      <c r="B54" s="161">
        <f t="shared" si="5"/>
        <v>6</v>
      </c>
      <c r="C54" s="162" t="s">
        <v>532</v>
      </c>
      <c r="D54" s="164" t="s">
        <v>364</v>
      </c>
      <c r="E54" s="157">
        <f t="shared" si="9"/>
        <v>1</v>
      </c>
      <c r="F54" s="249"/>
      <c r="G54" s="157">
        <f t="shared" si="6"/>
        <v>0</v>
      </c>
      <c r="H54" s="157">
        <f t="shared" si="6"/>
        <v>1</v>
      </c>
      <c r="I54" s="157">
        <f t="shared" si="6"/>
        <v>0</v>
      </c>
      <c r="J54" s="157">
        <f t="shared" si="6"/>
        <v>0</v>
      </c>
      <c r="K54" s="157">
        <f t="shared" si="6"/>
        <v>0</v>
      </c>
      <c r="L54" s="157">
        <f t="shared" si="6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  <c r="P54" s="157">
        <f t="shared" si="6"/>
        <v>0</v>
      </c>
      <c r="Q54" s="157">
        <f t="shared" si="7"/>
        <v>0</v>
      </c>
      <c r="R54" s="157">
        <f t="shared" si="7"/>
        <v>0</v>
      </c>
      <c r="S54" s="157">
        <f t="shared" si="7"/>
        <v>0</v>
      </c>
      <c r="T54" s="157">
        <f t="shared" si="7"/>
        <v>0</v>
      </c>
      <c r="U54" s="157">
        <f t="shared" si="7"/>
        <v>0</v>
      </c>
      <c r="V54" s="157">
        <f t="shared" si="7"/>
        <v>0</v>
      </c>
      <c r="W54" s="157">
        <f t="shared" si="7"/>
        <v>0</v>
      </c>
      <c r="X54" s="157">
        <f t="shared" si="7"/>
        <v>0</v>
      </c>
      <c r="Y54" s="157">
        <f t="shared" si="7"/>
        <v>0</v>
      </c>
      <c r="Z54" s="157">
        <f t="shared" si="7"/>
        <v>0</v>
      </c>
      <c r="AA54" s="157">
        <f t="shared" si="8"/>
        <v>0</v>
      </c>
      <c r="AB54" s="157">
        <f t="shared" si="8"/>
        <v>0</v>
      </c>
      <c r="AC54" s="157">
        <f t="shared" si="8"/>
        <v>0</v>
      </c>
      <c r="AD54" s="157">
        <f t="shared" si="8"/>
        <v>0</v>
      </c>
      <c r="AE54" s="157">
        <f t="shared" si="8"/>
        <v>0</v>
      </c>
      <c r="AF54" s="157">
        <f t="shared" si="8"/>
        <v>0</v>
      </c>
      <c r="AG54" s="157">
        <f t="shared" si="8"/>
        <v>0</v>
      </c>
      <c r="AH54" s="157">
        <f t="shared" si="8"/>
        <v>0</v>
      </c>
      <c r="AI54" s="157">
        <f t="shared" si="8"/>
        <v>0</v>
      </c>
      <c r="AJ54" s="157">
        <f t="shared" si="8"/>
        <v>0</v>
      </c>
    </row>
    <row r="55" spans="1:36" s="188" customFormat="1" ht="16.5" x14ac:dyDescent="0.25">
      <c r="A55" s="160">
        <f t="shared" si="10"/>
        <v>1.04</v>
      </c>
      <c r="B55" s="161">
        <f t="shared" si="5"/>
        <v>7</v>
      </c>
      <c r="C55" s="162" t="s">
        <v>531</v>
      </c>
      <c r="D55" s="164" t="s">
        <v>364</v>
      </c>
      <c r="E55" s="157">
        <f t="shared" si="9"/>
        <v>1</v>
      </c>
      <c r="F55" s="249"/>
      <c r="G55" s="157">
        <f t="shared" si="6"/>
        <v>0</v>
      </c>
      <c r="H55" s="157">
        <f t="shared" si="6"/>
        <v>1</v>
      </c>
      <c r="I55" s="157">
        <f t="shared" si="6"/>
        <v>0</v>
      </c>
      <c r="J55" s="157">
        <f t="shared" si="6"/>
        <v>0</v>
      </c>
      <c r="K55" s="157">
        <f t="shared" si="6"/>
        <v>0</v>
      </c>
      <c r="L55" s="157">
        <f t="shared" si="6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  <c r="P55" s="157">
        <f t="shared" si="6"/>
        <v>0</v>
      </c>
      <c r="Q55" s="157">
        <f t="shared" si="7"/>
        <v>0</v>
      </c>
      <c r="R55" s="157">
        <f t="shared" si="7"/>
        <v>0</v>
      </c>
      <c r="S55" s="157">
        <f t="shared" si="7"/>
        <v>0</v>
      </c>
      <c r="T55" s="157">
        <f t="shared" si="7"/>
        <v>0</v>
      </c>
      <c r="U55" s="157">
        <f t="shared" si="7"/>
        <v>0</v>
      </c>
      <c r="V55" s="157">
        <f t="shared" si="7"/>
        <v>0</v>
      </c>
      <c r="W55" s="157">
        <f t="shared" si="7"/>
        <v>0</v>
      </c>
      <c r="X55" s="157">
        <f t="shared" si="7"/>
        <v>0</v>
      </c>
      <c r="Y55" s="157">
        <f t="shared" si="7"/>
        <v>0</v>
      </c>
      <c r="Z55" s="157">
        <f t="shared" si="7"/>
        <v>0</v>
      </c>
      <c r="AA55" s="157">
        <f t="shared" si="8"/>
        <v>0</v>
      </c>
      <c r="AB55" s="157">
        <f t="shared" si="8"/>
        <v>0</v>
      </c>
      <c r="AC55" s="157">
        <f t="shared" si="8"/>
        <v>0</v>
      </c>
      <c r="AD55" s="157">
        <f t="shared" si="8"/>
        <v>0</v>
      </c>
      <c r="AE55" s="157">
        <f t="shared" si="8"/>
        <v>0</v>
      </c>
      <c r="AF55" s="157">
        <f t="shared" si="8"/>
        <v>0</v>
      </c>
      <c r="AG55" s="157">
        <f t="shared" si="8"/>
        <v>0</v>
      </c>
      <c r="AH55" s="157">
        <f t="shared" si="8"/>
        <v>0</v>
      </c>
      <c r="AI55" s="157">
        <f t="shared" si="8"/>
        <v>0</v>
      </c>
      <c r="AJ55" s="157">
        <f t="shared" si="8"/>
        <v>0</v>
      </c>
    </row>
    <row r="56" spans="1:36" ht="16.5" x14ac:dyDescent="0.25">
      <c r="A56" s="159"/>
      <c r="B56" s="153">
        <f t="shared" si="5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5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5"/>
        <v>10</v>
      </c>
      <c r="C58" s="155" t="s">
        <v>367</v>
      </c>
      <c r="D58" s="156" t="s">
        <v>364</v>
      </c>
      <c r="E58" s="157">
        <f t="shared" ref="E58:E61" si="11">+SUM(G58:AJ58)</f>
        <v>0</v>
      </c>
      <c r="F58" s="314" t="s">
        <v>214</v>
      </c>
      <c r="G58" s="157">
        <f>+IF($F58=G$10&amp;" "&amp;G$11,G$9,0)</f>
        <v>0</v>
      </c>
      <c r="H58" s="157">
        <f t="shared" ref="H58:AJ61" si="12">+IF($F58=H$10&amp;" "&amp;H$11,H$9,0)</f>
        <v>0</v>
      </c>
      <c r="I58" s="157">
        <f t="shared" si="12"/>
        <v>0</v>
      </c>
      <c r="J58" s="157">
        <f t="shared" si="12"/>
        <v>0</v>
      </c>
      <c r="K58" s="157">
        <f t="shared" si="12"/>
        <v>0</v>
      </c>
      <c r="L58" s="157">
        <f t="shared" si="12"/>
        <v>0</v>
      </c>
      <c r="M58" s="157">
        <f t="shared" si="12"/>
        <v>0</v>
      </c>
      <c r="N58" s="157">
        <f t="shared" si="12"/>
        <v>0</v>
      </c>
      <c r="O58" s="157">
        <f t="shared" si="12"/>
        <v>0</v>
      </c>
      <c r="P58" s="157">
        <f t="shared" si="12"/>
        <v>0</v>
      </c>
      <c r="Q58" s="157">
        <f t="shared" si="12"/>
        <v>0</v>
      </c>
      <c r="R58" s="157">
        <f t="shared" si="12"/>
        <v>0</v>
      </c>
      <c r="S58" s="157">
        <f t="shared" si="12"/>
        <v>0</v>
      </c>
      <c r="T58" s="157">
        <f t="shared" si="12"/>
        <v>0</v>
      </c>
      <c r="U58" s="157">
        <f t="shared" si="12"/>
        <v>0</v>
      </c>
      <c r="V58" s="157">
        <f t="shared" si="12"/>
        <v>0</v>
      </c>
      <c r="W58" s="157">
        <f t="shared" si="12"/>
        <v>0</v>
      </c>
      <c r="X58" s="157">
        <f t="shared" si="12"/>
        <v>0</v>
      </c>
      <c r="Y58" s="157">
        <f t="shared" si="12"/>
        <v>0</v>
      </c>
      <c r="Z58" s="157">
        <f t="shared" si="12"/>
        <v>0</v>
      </c>
      <c r="AA58" s="157">
        <f t="shared" si="12"/>
        <v>0</v>
      </c>
      <c r="AB58" s="157">
        <f t="shared" si="12"/>
        <v>0</v>
      </c>
      <c r="AC58" s="157">
        <f t="shared" si="12"/>
        <v>0</v>
      </c>
      <c r="AD58" s="157">
        <f t="shared" si="12"/>
        <v>0</v>
      </c>
      <c r="AE58" s="157">
        <f t="shared" si="12"/>
        <v>0</v>
      </c>
      <c r="AF58" s="157">
        <f t="shared" si="12"/>
        <v>0</v>
      </c>
      <c r="AG58" s="157">
        <f t="shared" si="12"/>
        <v>0</v>
      </c>
      <c r="AH58" s="157">
        <f t="shared" si="12"/>
        <v>0</v>
      </c>
      <c r="AI58" s="157">
        <f t="shared" si="12"/>
        <v>0</v>
      </c>
      <c r="AJ58" s="157">
        <f t="shared" si="12"/>
        <v>0</v>
      </c>
    </row>
    <row r="59" spans="1:36" ht="16.5" x14ac:dyDescent="0.25">
      <c r="A59" s="157">
        <f t="shared" ref="A59:A61" si="13">+A58+0.01</f>
        <v>2.0199999999999996</v>
      </c>
      <c r="B59" s="153">
        <f t="shared" si="5"/>
        <v>11</v>
      </c>
      <c r="C59" s="155" t="s">
        <v>368</v>
      </c>
      <c r="D59" s="156" t="s">
        <v>364</v>
      </c>
      <c r="E59" s="157">
        <f t="shared" si="11"/>
        <v>1</v>
      </c>
      <c r="F59" s="314" t="s">
        <v>172</v>
      </c>
      <c r="G59" s="157">
        <f t="shared" ref="G59:V61" si="14">+IF($F59=G$10&amp;" "&amp;G$11,G$9,0)</f>
        <v>0</v>
      </c>
      <c r="H59" s="157">
        <f t="shared" si="14"/>
        <v>1</v>
      </c>
      <c r="I59" s="157">
        <f t="shared" si="14"/>
        <v>0</v>
      </c>
      <c r="J59" s="157">
        <f t="shared" si="14"/>
        <v>0</v>
      </c>
      <c r="K59" s="157">
        <f t="shared" si="14"/>
        <v>0</v>
      </c>
      <c r="L59" s="157">
        <f t="shared" si="14"/>
        <v>0</v>
      </c>
      <c r="M59" s="157">
        <f t="shared" si="14"/>
        <v>0</v>
      </c>
      <c r="N59" s="157">
        <f t="shared" si="14"/>
        <v>0</v>
      </c>
      <c r="O59" s="157">
        <f t="shared" si="14"/>
        <v>0</v>
      </c>
      <c r="P59" s="157">
        <f t="shared" si="14"/>
        <v>0</v>
      </c>
      <c r="Q59" s="157">
        <f t="shared" si="14"/>
        <v>0</v>
      </c>
      <c r="R59" s="157">
        <f t="shared" si="14"/>
        <v>0</v>
      </c>
      <c r="S59" s="157">
        <f t="shared" si="14"/>
        <v>0</v>
      </c>
      <c r="T59" s="157">
        <f t="shared" si="14"/>
        <v>0</v>
      </c>
      <c r="U59" s="157">
        <f t="shared" si="14"/>
        <v>0</v>
      </c>
      <c r="V59" s="157">
        <f t="shared" si="14"/>
        <v>0</v>
      </c>
      <c r="W59" s="157">
        <f t="shared" si="12"/>
        <v>0</v>
      </c>
      <c r="X59" s="157">
        <f t="shared" si="12"/>
        <v>0</v>
      </c>
      <c r="Y59" s="157">
        <f t="shared" si="12"/>
        <v>0</v>
      </c>
      <c r="Z59" s="157">
        <f t="shared" si="12"/>
        <v>0</v>
      </c>
      <c r="AA59" s="157">
        <f t="shared" si="12"/>
        <v>0</v>
      </c>
      <c r="AB59" s="157">
        <f t="shared" si="12"/>
        <v>0</v>
      </c>
      <c r="AC59" s="157">
        <f t="shared" si="12"/>
        <v>0</v>
      </c>
      <c r="AD59" s="157">
        <f t="shared" si="12"/>
        <v>0</v>
      </c>
      <c r="AE59" s="157">
        <f t="shared" si="12"/>
        <v>0</v>
      </c>
      <c r="AF59" s="157">
        <f t="shared" si="12"/>
        <v>0</v>
      </c>
      <c r="AG59" s="157">
        <f t="shared" si="12"/>
        <v>0</v>
      </c>
      <c r="AH59" s="157">
        <f t="shared" si="12"/>
        <v>0</v>
      </c>
      <c r="AI59" s="157">
        <f t="shared" si="12"/>
        <v>0</v>
      </c>
      <c r="AJ59" s="157">
        <f t="shared" si="12"/>
        <v>0</v>
      </c>
    </row>
    <row r="60" spans="1:36" ht="16.5" x14ac:dyDescent="0.25">
      <c r="A60" s="157">
        <f t="shared" si="13"/>
        <v>2.0299999999999994</v>
      </c>
      <c r="B60" s="153">
        <f t="shared" si="5"/>
        <v>12</v>
      </c>
      <c r="C60" s="155" t="s">
        <v>369</v>
      </c>
      <c r="D60" s="156" t="s">
        <v>364</v>
      </c>
      <c r="E60" s="157">
        <f t="shared" si="11"/>
        <v>0</v>
      </c>
      <c r="F60" s="314" t="s">
        <v>274</v>
      </c>
      <c r="G60" s="157">
        <f t="shared" si="14"/>
        <v>0</v>
      </c>
      <c r="H60" s="157">
        <f t="shared" si="12"/>
        <v>0</v>
      </c>
      <c r="I60" s="157">
        <f t="shared" si="12"/>
        <v>0</v>
      </c>
      <c r="J60" s="157">
        <f t="shared" si="12"/>
        <v>0</v>
      </c>
      <c r="K60" s="157">
        <f t="shared" si="12"/>
        <v>0</v>
      </c>
      <c r="L60" s="157">
        <f t="shared" si="12"/>
        <v>0</v>
      </c>
      <c r="M60" s="157">
        <f t="shared" si="12"/>
        <v>0</v>
      </c>
      <c r="N60" s="157">
        <f t="shared" si="12"/>
        <v>0</v>
      </c>
      <c r="O60" s="157">
        <f t="shared" si="12"/>
        <v>0</v>
      </c>
      <c r="P60" s="157">
        <f t="shared" si="12"/>
        <v>0</v>
      </c>
      <c r="Q60" s="157">
        <f t="shared" si="12"/>
        <v>0</v>
      </c>
      <c r="R60" s="157">
        <f t="shared" si="12"/>
        <v>0</v>
      </c>
      <c r="S60" s="157">
        <f t="shared" si="12"/>
        <v>0</v>
      </c>
      <c r="T60" s="157">
        <f t="shared" si="12"/>
        <v>0</v>
      </c>
      <c r="U60" s="157">
        <f t="shared" si="12"/>
        <v>0</v>
      </c>
      <c r="V60" s="157">
        <f t="shared" si="12"/>
        <v>0</v>
      </c>
      <c r="W60" s="157">
        <f t="shared" si="12"/>
        <v>0</v>
      </c>
      <c r="X60" s="157">
        <f t="shared" si="12"/>
        <v>0</v>
      </c>
      <c r="Y60" s="157">
        <f t="shared" si="12"/>
        <v>0</v>
      </c>
      <c r="Z60" s="157">
        <f t="shared" si="12"/>
        <v>0</v>
      </c>
      <c r="AA60" s="157">
        <f t="shared" si="12"/>
        <v>0</v>
      </c>
      <c r="AB60" s="157">
        <f t="shared" si="12"/>
        <v>0</v>
      </c>
      <c r="AC60" s="157">
        <f t="shared" si="12"/>
        <v>0</v>
      </c>
      <c r="AD60" s="157">
        <f t="shared" si="12"/>
        <v>0</v>
      </c>
      <c r="AE60" s="157">
        <f t="shared" si="12"/>
        <v>0</v>
      </c>
      <c r="AF60" s="157">
        <f t="shared" si="12"/>
        <v>0</v>
      </c>
      <c r="AG60" s="157">
        <f t="shared" si="12"/>
        <v>0</v>
      </c>
      <c r="AH60" s="157">
        <f t="shared" si="12"/>
        <v>0</v>
      </c>
      <c r="AI60" s="157">
        <f t="shared" si="12"/>
        <v>0</v>
      </c>
      <c r="AJ60" s="157">
        <f t="shared" si="12"/>
        <v>0</v>
      </c>
    </row>
    <row r="61" spans="1:36" ht="16.5" x14ac:dyDescent="0.25">
      <c r="A61" s="157">
        <f t="shared" si="13"/>
        <v>2.0399999999999991</v>
      </c>
      <c r="B61" s="153">
        <f t="shared" si="5"/>
        <v>13</v>
      </c>
      <c r="C61" s="155" t="s">
        <v>370</v>
      </c>
      <c r="D61" s="156" t="s">
        <v>364</v>
      </c>
      <c r="E61" s="157">
        <f t="shared" si="11"/>
        <v>0</v>
      </c>
      <c r="F61" s="314" t="s">
        <v>252</v>
      </c>
      <c r="G61" s="157">
        <f t="shared" si="14"/>
        <v>0</v>
      </c>
      <c r="H61" s="157">
        <f t="shared" si="12"/>
        <v>0</v>
      </c>
      <c r="I61" s="157">
        <f t="shared" si="12"/>
        <v>0</v>
      </c>
      <c r="J61" s="157">
        <f t="shared" si="12"/>
        <v>0</v>
      </c>
      <c r="K61" s="157">
        <f t="shared" si="12"/>
        <v>0</v>
      </c>
      <c r="L61" s="157">
        <f t="shared" si="12"/>
        <v>0</v>
      </c>
      <c r="M61" s="157">
        <f t="shared" si="12"/>
        <v>0</v>
      </c>
      <c r="N61" s="157">
        <f t="shared" si="12"/>
        <v>0</v>
      </c>
      <c r="O61" s="157">
        <f t="shared" si="12"/>
        <v>0</v>
      </c>
      <c r="P61" s="157">
        <f t="shared" si="12"/>
        <v>0</v>
      </c>
      <c r="Q61" s="157">
        <f t="shared" si="12"/>
        <v>0</v>
      </c>
      <c r="R61" s="157">
        <f t="shared" si="12"/>
        <v>0</v>
      </c>
      <c r="S61" s="157">
        <f t="shared" si="12"/>
        <v>0</v>
      </c>
      <c r="T61" s="157">
        <f t="shared" si="12"/>
        <v>0</v>
      </c>
      <c r="U61" s="157">
        <f t="shared" si="12"/>
        <v>0</v>
      </c>
      <c r="V61" s="157">
        <f t="shared" si="12"/>
        <v>0</v>
      </c>
      <c r="W61" s="157">
        <f t="shared" si="12"/>
        <v>0</v>
      </c>
      <c r="X61" s="157">
        <f t="shared" si="12"/>
        <v>0</v>
      </c>
      <c r="Y61" s="157">
        <f t="shared" si="12"/>
        <v>0</v>
      </c>
      <c r="Z61" s="157">
        <f t="shared" si="12"/>
        <v>0</v>
      </c>
      <c r="AA61" s="157">
        <f t="shared" si="12"/>
        <v>0</v>
      </c>
      <c r="AB61" s="157">
        <f t="shared" si="12"/>
        <v>0</v>
      </c>
      <c r="AC61" s="157">
        <f t="shared" si="12"/>
        <v>0</v>
      </c>
      <c r="AD61" s="157">
        <f t="shared" si="12"/>
        <v>0</v>
      </c>
      <c r="AE61" s="157">
        <f t="shared" si="12"/>
        <v>0</v>
      </c>
      <c r="AF61" s="157">
        <f t="shared" si="12"/>
        <v>0</v>
      </c>
      <c r="AG61" s="157">
        <f t="shared" si="12"/>
        <v>0</v>
      </c>
      <c r="AH61" s="157">
        <f t="shared" si="12"/>
        <v>0</v>
      </c>
      <c r="AI61" s="157">
        <f t="shared" si="12"/>
        <v>0</v>
      </c>
      <c r="AJ61" s="157">
        <f t="shared" si="12"/>
        <v>0</v>
      </c>
    </row>
    <row r="62" spans="1:36" ht="16.5" x14ac:dyDescent="0.25">
      <c r="A62" s="159"/>
      <c r="B62" s="153">
        <f t="shared" si="5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5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5"/>
        <v>16</v>
      </c>
      <c r="C64" s="158" t="s">
        <v>372</v>
      </c>
      <c r="D64" s="156" t="s">
        <v>364</v>
      </c>
      <c r="E64" s="157">
        <f t="shared" ref="E64:E68" si="15">+SUM(G64:AJ64)</f>
        <v>0</v>
      </c>
      <c r="F64" s="314" t="s">
        <v>633</v>
      </c>
      <c r="G64" s="157">
        <f t="shared" ref="G64:V68" si="16">+IF($F64=G$10&amp;" "&amp;G$11,G$9,0)</f>
        <v>0</v>
      </c>
      <c r="H64" s="157">
        <f t="shared" si="16"/>
        <v>0</v>
      </c>
      <c r="I64" s="157">
        <f t="shared" si="16"/>
        <v>0</v>
      </c>
      <c r="J64" s="157">
        <f t="shared" si="16"/>
        <v>0</v>
      </c>
      <c r="K64" s="157">
        <f t="shared" si="16"/>
        <v>0</v>
      </c>
      <c r="L64" s="157">
        <f t="shared" si="16"/>
        <v>0</v>
      </c>
      <c r="M64" s="157">
        <f t="shared" si="16"/>
        <v>0</v>
      </c>
      <c r="N64" s="157">
        <f t="shared" si="16"/>
        <v>0</v>
      </c>
      <c r="O64" s="157">
        <f t="shared" si="16"/>
        <v>0</v>
      </c>
      <c r="P64" s="157">
        <f t="shared" si="16"/>
        <v>0</v>
      </c>
      <c r="Q64" s="157">
        <f t="shared" si="16"/>
        <v>0</v>
      </c>
      <c r="R64" s="157">
        <f t="shared" si="16"/>
        <v>0</v>
      </c>
      <c r="S64" s="157">
        <f t="shared" si="16"/>
        <v>0</v>
      </c>
      <c r="T64" s="157">
        <f t="shared" si="16"/>
        <v>0</v>
      </c>
      <c r="U64" s="157">
        <f t="shared" si="16"/>
        <v>0</v>
      </c>
      <c r="V64" s="157">
        <f t="shared" si="16"/>
        <v>0</v>
      </c>
      <c r="W64" s="157">
        <f t="shared" ref="W64:AJ68" si="17">+IF($F64=W$10&amp;" "&amp;W$11,W$9,0)</f>
        <v>0</v>
      </c>
      <c r="X64" s="157">
        <f t="shared" si="17"/>
        <v>0</v>
      </c>
      <c r="Y64" s="157">
        <f t="shared" si="17"/>
        <v>0</v>
      </c>
      <c r="Z64" s="157">
        <f t="shared" si="17"/>
        <v>0</v>
      </c>
      <c r="AA64" s="157">
        <f t="shared" si="17"/>
        <v>0</v>
      </c>
      <c r="AB64" s="157">
        <f t="shared" si="17"/>
        <v>0</v>
      </c>
      <c r="AC64" s="157">
        <f t="shared" si="17"/>
        <v>0</v>
      </c>
      <c r="AD64" s="157">
        <f t="shared" si="17"/>
        <v>0</v>
      </c>
      <c r="AE64" s="157">
        <f t="shared" si="17"/>
        <v>0</v>
      </c>
      <c r="AF64" s="157">
        <f t="shared" si="17"/>
        <v>0</v>
      </c>
      <c r="AG64" s="157">
        <f t="shared" si="17"/>
        <v>0</v>
      </c>
      <c r="AH64" s="157">
        <f t="shared" si="17"/>
        <v>0</v>
      </c>
      <c r="AI64" s="157">
        <f t="shared" si="17"/>
        <v>0</v>
      </c>
      <c r="AJ64" s="157">
        <f t="shared" si="17"/>
        <v>0</v>
      </c>
    </row>
    <row r="65" spans="1:36" ht="16.5" x14ac:dyDescent="0.25">
      <c r="A65" s="157"/>
      <c r="B65" s="153">
        <f t="shared" si="5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5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5"/>
        <v>19</v>
      </c>
      <c r="C67" s="162" t="s">
        <v>373</v>
      </c>
      <c r="D67" s="164" t="s">
        <v>364</v>
      </c>
      <c r="E67" s="157">
        <f t="shared" si="15"/>
        <v>0</v>
      </c>
      <c r="F67" s="249" t="s">
        <v>327</v>
      </c>
      <c r="G67" s="157">
        <f t="shared" si="16"/>
        <v>0</v>
      </c>
      <c r="H67" s="157">
        <f t="shared" si="16"/>
        <v>0</v>
      </c>
      <c r="I67" s="157">
        <f t="shared" si="16"/>
        <v>0</v>
      </c>
      <c r="J67" s="157">
        <f t="shared" si="16"/>
        <v>0</v>
      </c>
      <c r="K67" s="157">
        <f t="shared" si="16"/>
        <v>0</v>
      </c>
      <c r="L67" s="157">
        <f t="shared" si="16"/>
        <v>0</v>
      </c>
      <c r="M67" s="157">
        <f t="shared" si="16"/>
        <v>0</v>
      </c>
      <c r="N67" s="157">
        <f t="shared" si="16"/>
        <v>0</v>
      </c>
      <c r="O67" s="157">
        <f t="shared" si="16"/>
        <v>0</v>
      </c>
      <c r="P67" s="157">
        <f t="shared" si="16"/>
        <v>0</v>
      </c>
      <c r="Q67" s="157">
        <f t="shared" si="16"/>
        <v>0</v>
      </c>
      <c r="R67" s="157">
        <f t="shared" si="16"/>
        <v>0</v>
      </c>
      <c r="S67" s="157">
        <f t="shared" si="16"/>
        <v>0</v>
      </c>
      <c r="T67" s="157">
        <f t="shared" si="16"/>
        <v>0</v>
      </c>
      <c r="U67" s="157">
        <f t="shared" si="16"/>
        <v>0</v>
      </c>
      <c r="V67" s="157">
        <f t="shared" si="16"/>
        <v>0</v>
      </c>
      <c r="W67" s="157">
        <f t="shared" si="17"/>
        <v>0</v>
      </c>
      <c r="X67" s="157">
        <f t="shared" si="17"/>
        <v>0</v>
      </c>
      <c r="Y67" s="157">
        <f t="shared" si="17"/>
        <v>0</v>
      </c>
      <c r="Z67" s="157">
        <f t="shared" si="17"/>
        <v>0</v>
      </c>
      <c r="AA67" s="157">
        <f t="shared" si="17"/>
        <v>0</v>
      </c>
      <c r="AB67" s="157">
        <f t="shared" si="17"/>
        <v>0</v>
      </c>
      <c r="AC67" s="157">
        <f t="shared" si="17"/>
        <v>0</v>
      </c>
      <c r="AD67" s="157">
        <f t="shared" si="17"/>
        <v>0</v>
      </c>
      <c r="AE67" s="157">
        <f t="shared" si="17"/>
        <v>0</v>
      </c>
      <c r="AF67" s="157">
        <f t="shared" si="17"/>
        <v>0</v>
      </c>
      <c r="AG67" s="157">
        <f t="shared" si="17"/>
        <v>0</v>
      </c>
      <c r="AH67" s="157">
        <f t="shared" si="17"/>
        <v>0</v>
      </c>
      <c r="AI67" s="157">
        <f t="shared" si="17"/>
        <v>0</v>
      </c>
      <c r="AJ67" s="157">
        <f t="shared" si="17"/>
        <v>0</v>
      </c>
    </row>
    <row r="68" spans="1:36" s="188" customFormat="1" ht="16.5" x14ac:dyDescent="0.25">
      <c r="A68" s="160">
        <f>+A67+0.01</f>
        <v>3.0299999999999994</v>
      </c>
      <c r="B68" s="161">
        <f t="shared" si="5"/>
        <v>20</v>
      </c>
      <c r="C68" s="162" t="s">
        <v>374</v>
      </c>
      <c r="D68" s="164" t="s">
        <v>364</v>
      </c>
      <c r="E68" s="157">
        <f t="shared" si="15"/>
        <v>0</v>
      </c>
      <c r="F68" s="249" t="s">
        <v>328</v>
      </c>
      <c r="G68" s="157">
        <f t="shared" si="16"/>
        <v>0</v>
      </c>
      <c r="H68" s="157">
        <f t="shared" si="16"/>
        <v>0</v>
      </c>
      <c r="I68" s="157">
        <f t="shared" si="16"/>
        <v>0</v>
      </c>
      <c r="J68" s="157">
        <f t="shared" si="16"/>
        <v>0</v>
      </c>
      <c r="K68" s="157">
        <f t="shared" si="16"/>
        <v>0</v>
      </c>
      <c r="L68" s="157">
        <f t="shared" si="16"/>
        <v>0</v>
      </c>
      <c r="M68" s="157">
        <f t="shared" si="16"/>
        <v>0</v>
      </c>
      <c r="N68" s="157">
        <f t="shared" si="16"/>
        <v>0</v>
      </c>
      <c r="O68" s="157">
        <f t="shared" si="16"/>
        <v>0</v>
      </c>
      <c r="P68" s="157">
        <f t="shared" si="16"/>
        <v>0</v>
      </c>
      <c r="Q68" s="157">
        <f t="shared" si="16"/>
        <v>0</v>
      </c>
      <c r="R68" s="157">
        <f t="shared" si="16"/>
        <v>0</v>
      </c>
      <c r="S68" s="157">
        <f t="shared" si="16"/>
        <v>0</v>
      </c>
      <c r="T68" s="157">
        <f t="shared" si="16"/>
        <v>0</v>
      </c>
      <c r="U68" s="157">
        <f t="shared" si="16"/>
        <v>0</v>
      </c>
      <c r="V68" s="157">
        <f t="shared" si="16"/>
        <v>0</v>
      </c>
      <c r="W68" s="157">
        <f t="shared" si="17"/>
        <v>0</v>
      </c>
      <c r="X68" s="157">
        <f t="shared" si="17"/>
        <v>0</v>
      </c>
      <c r="Y68" s="157">
        <f t="shared" si="17"/>
        <v>0</v>
      </c>
      <c r="Z68" s="157">
        <f t="shared" si="17"/>
        <v>0</v>
      </c>
      <c r="AA68" s="157">
        <f t="shared" si="17"/>
        <v>0</v>
      </c>
      <c r="AB68" s="157">
        <f t="shared" si="17"/>
        <v>0</v>
      </c>
      <c r="AC68" s="157">
        <f t="shared" si="17"/>
        <v>0</v>
      </c>
      <c r="AD68" s="157">
        <f t="shared" si="17"/>
        <v>0</v>
      </c>
      <c r="AE68" s="157">
        <f t="shared" si="17"/>
        <v>0</v>
      </c>
      <c r="AF68" s="157">
        <f t="shared" si="17"/>
        <v>0</v>
      </c>
      <c r="AG68" s="157">
        <f t="shared" si="17"/>
        <v>0</v>
      </c>
      <c r="AH68" s="157">
        <f t="shared" si="17"/>
        <v>0</v>
      </c>
      <c r="AI68" s="157">
        <f t="shared" si="17"/>
        <v>0</v>
      </c>
      <c r="AJ68" s="157">
        <f t="shared" si="17"/>
        <v>0</v>
      </c>
    </row>
    <row r="69" spans="1:36" ht="16.5" x14ac:dyDescent="0.25">
      <c r="A69" s="159"/>
      <c r="B69" s="153">
        <f t="shared" si="5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5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18">+A70+0.01</f>
        <v>4.01</v>
      </c>
      <c r="B71" s="153">
        <f t="shared" si="5"/>
        <v>23</v>
      </c>
      <c r="C71" s="155" t="s">
        <v>376</v>
      </c>
      <c r="D71" s="156" t="s">
        <v>364</v>
      </c>
      <c r="E71" s="157">
        <f t="shared" ref="E71:E73" si="19">+SUM(G71:AJ71)</f>
        <v>0</v>
      </c>
      <c r="F71" s="249"/>
      <c r="G71" s="157">
        <f t="shared" ref="G71:P73" si="20">+HLOOKUP(G$3,ARMADO_RP,$B71,0)+HLOOKUP(G$4,ARMADO_RP,$B71,0)</f>
        <v>0</v>
      </c>
      <c r="H71" s="157">
        <f t="shared" si="20"/>
        <v>0</v>
      </c>
      <c r="I71" s="157">
        <f t="shared" si="20"/>
        <v>0</v>
      </c>
      <c r="J71" s="157">
        <f t="shared" si="20"/>
        <v>0</v>
      </c>
      <c r="K71" s="157">
        <f t="shared" si="20"/>
        <v>0</v>
      </c>
      <c r="L71" s="157">
        <f t="shared" si="20"/>
        <v>0</v>
      </c>
      <c r="M71" s="157">
        <f t="shared" si="20"/>
        <v>0</v>
      </c>
      <c r="N71" s="157">
        <f t="shared" si="20"/>
        <v>0</v>
      </c>
      <c r="O71" s="157">
        <f t="shared" si="20"/>
        <v>0</v>
      </c>
      <c r="P71" s="157">
        <f t="shared" si="20"/>
        <v>0</v>
      </c>
      <c r="Q71" s="157">
        <f t="shared" ref="Q71:Z73" si="21">+HLOOKUP(Q$3,ARMADO_RP,$B71,0)+HLOOKUP(Q$4,ARMADO_RP,$B71,0)</f>
        <v>0</v>
      </c>
      <c r="R71" s="157">
        <f t="shared" si="21"/>
        <v>0</v>
      </c>
      <c r="S71" s="157">
        <f t="shared" si="21"/>
        <v>0</v>
      </c>
      <c r="T71" s="157">
        <f t="shared" si="21"/>
        <v>0</v>
      </c>
      <c r="U71" s="157">
        <f t="shared" si="21"/>
        <v>0</v>
      </c>
      <c r="V71" s="157">
        <f t="shared" si="21"/>
        <v>0</v>
      </c>
      <c r="W71" s="157">
        <f t="shared" si="21"/>
        <v>0</v>
      </c>
      <c r="X71" s="157">
        <f t="shared" si="21"/>
        <v>0</v>
      </c>
      <c r="Y71" s="157">
        <f t="shared" si="21"/>
        <v>0</v>
      </c>
      <c r="Z71" s="157">
        <f t="shared" si="21"/>
        <v>0</v>
      </c>
      <c r="AA71" s="157">
        <f t="shared" ref="AA71:AJ73" si="22">+HLOOKUP(AA$3,ARMADO_RP,$B71,0)+HLOOKUP(AA$4,ARMADO_RP,$B71,0)</f>
        <v>0</v>
      </c>
      <c r="AB71" s="157">
        <f t="shared" si="22"/>
        <v>0</v>
      </c>
      <c r="AC71" s="157">
        <f t="shared" si="22"/>
        <v>0</v>
      </c>
      <c r="AD71" s="157">
        <f t="shared" si="22"/>
        <v>0</v>
      </c>
      <c r="AE71" s="157">
        <f t="shared" si="22"/>
        <v>0</v>
      </c>
      <c r="AF71" s="157">
        <f t="shared" si="22"/>
        <v>0</v>
      </c>
      <c r="AG71" s="157">
        <f t="shared" si="22"/>
        <v>0</v>
      </c>
      <c r="AH71" s="157">
        <f t="shared" si="22"/>
        <v>0</v>
      </c>
      <c r="AI71" s="157">
        <f t="shared" si="22"/>
        <v>0</v>
      </c>
      <c r="AJ71" s="157">
        <f t="shared" si="22"/>
        <v>0</v>
      </c>
    </row>
    <row r="72" spans="1:36" ht="16.5" x14ac:dyDescent="0.25">
      <c r="A72" s="157">
        <f t="shared" si="18"/>
        <v>4.0199999999999996</v>
      </c>
      <c r="B72" s="153">
        <f t="shared" si="5"/>
        <v>24</v>
      </c>
      <c r="C72" s="155" t="s">
        <v>377</v>
      </c>
      <c r="D72" s="156" t="s">
        <v>364</v>
      </c>
      <c r="E72" s="157">
        <f t="shared" si="19"/>
        <v>0</v>
      </c>
      <c r="F72" s="249"/>
      <c r="G72" s="157">
        <f t="shared" si="20"/>
        <v>0</v>
      </c>
      <c r="H72" s="157">
        <f t="shared" si="20"/>
        <v>0</v>
      </c>
      <c r="I72" s="157">
        <f t="shared" si="20"/>
        <v>0</v>
      </c>
      <c r="J72" s="157">
        <f t="shared" si="20"/>
        <v>0</v>
      </c>
      <c r="K72" s="157">
        <f t="shared" si="20"/>
        <v>0</v>
      </c>
      <c r="L72" s="157">
        <f t="shared" si="20"/>
        <v>0</v>
      </c>
      <c r="M72" s="157">
        <f t="shared" si="20"/>
        <v>0</v>
      </c>
      <c r="N72" s="157">
        <f t="shared" si="20"/>
        <v>0</v>
      </c>
      <c r="O72" s="157">
        <f t="shared" si="20"/>
        <v>0</v>
      </c>
      <c r="P72" s="157">
        <f t="shared" si="20"/>
        <v>0</v>
      </c>
      <c r="Q72" s="157">
        <f t="shared" si="21"/>
        <v>0</v>
      </c>
      <c r="R72" s="157">
        <f t="shared" si="21"/>
        <v>0</v>
      </c>
      <c r="S72" s="157">
        <f t="shared" si="21"/>
        <v>0</v>
      </c>
      <c r="T72" s="157">
        <f t="shared" si="21"/>
        <v>0</v>
      </c>
      <c r="U72" s="157">
        <f t="shared" si="21"/>
        <v>0</v>
      </c>
      <c r="V72" s="157">
        <f t="shared" si="21"/>
        <v>0</v>
      </c>
      <c r="W72" s="157">
        <f t="shared" si="21"/>
        <v>0</v>
      </c>
      <c r="X72" s="157">
        <f t="shared" si="21"/>
        <v>0</v>
      </c>
      <c r="Y72" s="157">
        <f t="shared" si="21"/>
        <v>0</v>
      </c>
      <c r="Z72" s="157">
        <f t="shared" si="21"/>
        <v>0</v>
      </c>
      <c r="AA72" s="157">
        <f t="shared" si="22"/>
        <v>0</v>
      </c>
      <c r="AB72" s="157">
        <f t="shared" si="22"/>
        <v>0</v>
      </c>
      <c r="AC72" s="157">
        <f t="shared" si="22"/>
        <v>0</v>
      </c>
      <c r="AD72" s="157">
        <f t="shared" si="22"/>
        <v>0</v>
      </c>
      <c r="AE72" s="157">
        <f t="shared" si="22"/>
        <v>0</v>
      </c>
      <c r="AF72" s="157">
        <f t="shared" si="22"/>
        <v>0</v>
      </c>
      <c r="AG72" s="157">
        <f t="shared" si="22"/>
        <v>0</v>
      </c>
      <c r="AH72" s="157">
        <f t="shared" si="22"/>
        <v>0</v>
      </c>
      <c r="AI72" s="157">
        <f t="shared" si="22"/>
        <v>0</v>
      </c>
      <c r="AJ72" s="157">
        <f t="shared" si="22"/>
        <v>0</v>
      </c>
    </row>
    <row r="73" spans="1:36" ht="16.5" x14ac:dyDescent="0.25">
      <c r="A73" s="157">
        <f t="shared" si="18"/>
        <v>4.0299999999999994</v>
      </c>
      <c r="B73" s="153">
        <f t="shared" si="5"/>
        <v>25</v>
      </c>
      <c r="C73" s="155" t="s">
        <v>378</v>
      </c>
      <c r="D73" s="156" t="s">
        <v>364</v>
      </c>
      <c r="E73" s="157">
        <f t="shared" si="19"/>
        <v>0</v>
      </c>
      <c r="F73" s="249"/>
      <c r="G73" s="157">
        <f t="shared" si="20"/>
        <v>0</v>
      </c>
      <c r="H73" s="157">
        <f t="shared" si="20"/>
        <v>0</v>
      </c>
      <c r="I73" s="157">
        <f t="shared" si="20"/>
        <v>0</v>
      </c>
      <c r="J73" s="157">
        <f t="shared" si="20"/>
        <v>0</v>
      </c>
      <c r="K73" s="157">
        <f t="shared" si="20"/>
        <v>0</v>
      </c>
      <c r="L73" s="157">
        <f t="shared" si="20"/>
        <v>0</v>
      </c>
      <c r="M73" s="157">
        <f t="shared" si="20"/>
        <v>0</v>
      </c>
      <c r="N73" s="157">
        <f t="shared" si="20"/>
        <v>0</v>
      </c>
      <c r="O73" s="157">
        <f t="shared" si="20"/>
        <v>0</v>
      </c>
      <c r="P73" s="157">
        <f t="shared" si="20"/>
        <v>0</v>
      </c>
      <c r="Q73" s="157">
        <f t="shared" si="21"/>
        <v>0</v>
      </c>
      <c r="R73" s="157">
        <f t="shared" si="21"/>
        <v>0</v>
      </c>
      <c r="S73" s="157">
        <f t="shared" si="21"/>
        <v>0</v>
      </c>
      <c r="T73" s="157">
        <f t="shared" si="21"/>
        <v>0</v>
      </c>
      <c r="U73" s="157">
        <f t="shared" si="21"/>
        <v>0</v>
      </c>
      <c r="V73" s="157">
        <f t="shared" si="21"/>
        <v>0</v>
      </c>
      <c r="W73" s="157">
        <f t="shared" si="21"/>
        <v>0</v>
      </c>
      <c r="X73" s="157">
        <f t="shared" si="21"/>
        <v>0</v>
      </c>
      <c r="Y73" s="157">
        <f t="shared" si="21"/>
        <v>0</v>
      </c>
      <c r="Z73" s="157">
        <f t="shared" si="21"/>
        <v>0</v>
      </c>
      <c r="AA73" s="157">
        <f t="shared" si="22"/>
        <v>0</v>
      </c>
      <c r="AB73" s="157">
        <f t="shared" si="22"/>
        <v>0</v>
      </c>
      <c r="AC73" s="157">
        <f t="shared" si="22"/>
        <v>0</v>
      </c>
      <c r="AD73" s="157">
        <f t="shared" si="22"/>
        <v>0</v>
      </c>
      <c r="AE73" s="157">
        <f t="shared" si="22"/>
        <v>0</v>
      </c>
      <c r="AF73" s="157">
        <f t="shared" si="22"/>
        <v>0</v>
      </c>
      <c r="AG73" s="157">
        <f t="shared" si="22"/>
        <v>0</v>
      </c>
      <c r="AH73" s="157">
        <f t="shared" si="22"/>
        <v>0</v>
      </c>
      <c r="AI73" s="157">
        <f t="shared" si="22"/>
        <v>0</v>
      </c>
      <c r="AJ73" s="157">
        <f t="shared" si="22"/>
        <v>0</v>
      </c>
    </row>
    <row r="74" spans="1:36" ht="16.5" x14ac:dyDescent="0.25">
      <c r="A74" s="159"/>
      <c r="B74" s="153">
        <f t="shared" si="5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5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3">+A75+0.01</f>
        <v>5.01</v>
      </c>
      <c r="B76" s="153">
        <f t="shared" si="5"/>
        <v>28</v>
      </c>
      <c r="C76" s="155" t="s">
        <v>380</v>
      </c>
      <c r="D76" s="156" t="s">
        <v>364</v>
      </c>
      <c r="E76" s="157">
        <f t="shared" ref="E76:E80" si="24">+SUM(G76:AJ76)</f>
        <v>3</v>
      </c>
      <c r="F76" s="249"/>
      <c r="G76" s="157">
        <f t="shared" ref="G76:P80" si="25">+HLOOKUP(G$3,ARMADO_RP,$B76,0)+HLOOKUP(G$4,ARMADO_RP,$B76,0)</f>
        <v>1</v>
      </c>
      <c r="H76" s="157">
        <f t="shared" si="25"/>
        <v>2</v>
      </c>
      <c r="I76" s="157">
        <f t="shared" si="25"/>
        <v>0</v>
      </c>
      <c r="J76" s="157">
        <f t="shared" si="25"/>
        <v>0</v>
      </c>
      <c r="K76" s="157">
        <f t="shared" si="25"/>
        <v>0</v>
      </c>
      <c r="L76" s="157">
        <f t="shared" si="25"/>
        <v>0</v>
      </c>
      <c r="M76" s="157">
        <f t="shared" si="25"/>
        <v>0</v>
      </c>
      <c r="N76" s="157">
        <f t="shared" si="25"/>
        <v>0</v>
      </c>
      <c r="O76" s="157">
        <f t="shared" si="25"/>
        <v>0</v>
      </c>
      <c r="P76" s="157">
        <f t="shared" si="25"/>
        <v>0</v>
      </c>
      <c r="Q76" s="157">
        <f t="shared" ref="Q76:Z80" si="26">+HLOOKUP(Q$3,ARMADO_RP,$B76,0)+HLOOKUP(Q$4,ARMADO_RP,$B76,0)</f>
        <v>0</v>
      </c>
      <c r="R76" s="157">
        <f t="shared" si="26"/>
        <v>0</v>
      </c>
      <c r="S76" s="157">
        <f t="shared" si="26"/>
        <v>0</v>
      </c>
      <c r="T76" s="157">
        <f t="shared" si="26"/>
        <v>0</v>
      </c>
      <c r="U76" s="157">
        <f t="shared" si="26"/>
        <v>0</v>
      </c>
      <c r="V76" s="157">
        <f t="shared" si="26"/>
        <v>0</v>
      </c>
      <c r="W76" s="157">
        <f t="shared" si="26"/>
        <v>0</v>
      </c>
      <c r="X76" s="157">
        <f t="shared" si="26"/>
        <v>0</v>
      </c>
      <c r="Y76" s="157">
        <f t="shared" si="26"/>
        <v>0</v>
      </c>
      <c r="Z76" s="157">
        <f t="shared" si="26"/>
        <v>0</v>
      </c>
      <c r="AA76" s="157">
        <f t="shared" ref="AA76:AJ80" si="27">+HLOOKUP(AA$3,ARMADO_RP,$B76,0)+HLOOKUP(AA$4,ARMADO_RP,$B76,0)</f>
        <v>0</v>
      </c>
      <c r="AB76" s="157">
        <f t="shared" si="27"/>
        <v>0</v>
      </c>
      <c r="AC76" s="157">
        <f t="shared" si="27"/>
        <v>0</v>
      </c>
      <c r="AD76" s="157">
        <f t="shared" si="27"/>
        <v>0</v>
      </c>
      <c r="AE76" s="157">
        <f t="shared" si="27"/>
        <v>0</v>
      </c>
      <c r="AF76" s="157">
        <f t="shared" si="27"/>
        <v>0</v>
      </c>
      <c r="AG76" s="157">
        <f t="shared" si="27"/>
        <v>0</v>
      </c>
      <c r="AH76" s="157">
        <f t="shared" si="27"/>
        <v>0</v>
      </c>
      <c r="AI76" s="157">
        <f t="shared" si="27"/>
        <v>0</v>
      </c>
      <c r="AJ76" s="157">
        <f t="shared" si="27"/>
        <v>0</v>
      </c>
    </row>
    <row r="77" spans="1:36" ht="16.5" x14ac:dyDescent="0.25">
      <c r="A77" s="157">
        <f t="shared" si="23"/>
        <v>5.0199999999999996</v>
      </c>
      <c r="B77" s="153">
        <f t="shared" si="5"/>
        <v>29</v>
      </c>
      <c r="C77" s="155" t="s">
        <v>381</v>
      </c>
      <c r="D77" s="156" t="s">
        <v>364</v>
      </c>
      <c r="E77" s="157">
        <f t="shared" si="24"/>
        <v>0</v>
      </c>
      <c r="F77" s="249"/>
      <c r="G77" s="157">
        <f t="shared" si="25"/>
        <v>0</v>
      </c>
      <c r="H77" s="157">
        <f t="shared" si="25"/>
        <v>0</v>
      </c>
      <c r="I77" s="157">
        <f t="shared" si="25"/>
        <v>0</v>
      </c>
      <c r="J77" s="157">
        <f t="shared" si="25"/>
        <v>0</v>
      </c>
      <c r="K77" s="157">
        <f t="shared" si="25"/>
        <v>0</v>
      </c>
      <c r="L77" s="157">
        <f t="shared" si="25"/>
        <v>0</v>
      </c>
      <c r="M77" s="157">
        <f t="shared" si="25"/>
        <v>0</v>
      </c>
      <c r="N77" s="157">
        <f t="shared" si="25"/>
        <v>0</v>
      </c>
      <c r="O77" s="157">
        <f t="shared" si="25"/>
        <v>0</v>
      </c>
      <c r="P77" s="157">
        <f t="shared" si="25"/>
        <v>0</v>
      </c>
      <c r="Q77" s="157">
        <f t="shared" si="26"/>
        <v>0</v>
      </c>
      <c r="R77" s="157">
        <f t="shared" si="26"/>
        <v>0</v>
      </c>
      <c r="S77" s="157">
        <f t="shared" si="26"/>
        <v>0</v>
      </c>
      <c r="T77" s="157">
        <f t="shared" si="26"/>
        <v>0</v>
      </c>
      <c r="U77" s="157">
        <f t="shared" si="26"/>
        <v>0</v>
      </c>
      <c r="V77" s="157">
        <f t="shared" si="26"/>
        <v>0</v>
      </c>
      <c r="W77" s="157">
        <f t="shared" si="26"/>
        <v>0</v>
      </c>
      <c r="X77" s="157">
        <f t="shared" si="26"/>
        <v>0</v>
      </c>
      <c r="Y77" s="157">
        <f t="shared" si="26"/>
        <v>0</v>
      </c>
      <c r="Z77" s="157">
        <f t="shared" si="26"/>
        <v>0</v>
      </c>
      <c r="AA77" s="157">
        <f t="shared" si="27"/>
        <v>0</v>
      </c>
      <c r="AB77" s="157">
        <f t="shared" si="27"/>
        <v>0</v>
      </c>
      <c r="AC77" s="157">
        <f t="shared" si="27"/>
        <v>0</v>
      </c>
      <c r="AD77" s="157">
        <f t="shared" si="27"/>
        <v>0</v>
      </c>
      <c r="AE77" s="157">
        <f t="shared" si="27"/>
        <v>0</v>
      </c>
      <c r="AF77" s="157">
        <f t="shared" si="27"/>
        <v>0</v>
      </c>
      <c r="AG77" s="157">
        <f t="shared" si="27"/>
        <v>0</v>
      </c>
      <c r="AH77" s="157">
        <f t="shared" si="27"/>
        <v>0</v>
      </c>
      <c r="AI77" s="157">
        <f t="shared" si="27"/>
        <v>0</v>
      </c>
      <c r="AJ77" s="157">
        <f t="shared" si="27"/>
        <v>0</v>
      </c>
    </row>
    <row r="78" spans="1:36" ht="16.5" x14ac:dyDescent="0.25">
      <c r="A78" s="157">
        <f t="shared" si="23"/>
        <v>5.0299999999999994</v>
      </c>
      <c r="B78" s="153">
        <f t="shared" si="5"/>
        <v>30</v>
      </c>
      <c r="C78" s="155" t="s">
        <v>382</v>
      </c>
      <c r="D78" s="156"/>
      <c r="E78" s="157">
        <f t="shared" si="24"/>
        <v>0</v>
      </c>
      <c r="F78" s="249"/>
      <c r="G78" s="157">
        <f t="shared" si="25"/>
        <v>0</v>
      </c>
      <c r="H78" s="157">
        <f t="shared" si="25"/>
        <v>0</v>
      </c>
      <c r="I78" s="157">
        <f t="shared" si="25"/>
        <v>0</v>
      </c>
      <c r="J78" s="157">
        <f t="shared" si="25"/>
        <v>0</v>
      </c>
      <c r="K78" s="157">
        <f t="shared" si="25"/>
        <v>0</v>
      </c>
      <c r="L78" s="157">
        <f t="shared" si="25"/>
        <v>0</v>
      </c>
      <c r="M78" s="157">
        <f t="shared" si="25"/>
        <v>0</v>
      </c>
      <c r="N78" s="157">
        <f t="shared" si="25"/>
        <v>0</v>
      </c>
      <c r="O78" s="157">
        <f t="shared" si="25"/>
        <v>0</v>
      </c>
      <c r="P78" s="157">
        <f t="shared" si="25"/>
        <v>0</v>
      </c>
      <c r="Q78" s="157">
        <f t="shared" si="26"/>
        <v>0</v>
      </c>
      <c r="R78" s="157">
        <f t="shared" si="26"/>
        <v>0</v>
      </c>
      <c r="S78" s="157">
        <f t="shared" si="26"/>
        <v>0</v>
      </c>
      <c r="T78" s="157">
        <f t="shared" si="26"/>
        <v>0</v>
      </c>
      <c r="U78" s="157">
        <f t="shared" si="26"/>
        <v>0</v>
      </c>
      <c r="V78" s="157">
        <f t="shared" si="26"/>
        <v>0</v>
      </c>
      <c r="W78" s="157">
        <f t="shared" si="26"/>
        <v>0</v>
      </c>
      <c r="X78" s="157">
        <f t="shared" si="26"/>
        <v>0</v>
      </c>
      <c r="Y78" s="157">
        <f t="shared" si="26"/>
        <v>0</v>
      </c>
      <c r="Z78" s="157">
        <f t="shared" si="26"/>
        <v>0</v>
      </c>
      <c r="AA78" s="157">
        <f t="shared" si="27"/>
        <v>0</v>
      </c>
      <c r="AB78" s="157">
        <f t="shared" si="27"/>
        <v>0</v>
      </c>
      <c r="AC78" s="157">
        <f t="shared" si="27"/>
        <v>0</v>
      </c>
      <c r="AD78" s="157">
        <f t="shared" si="27"/>
        <v>0</v>
      </c>
      <c r="AE78" s="157">
        <f t="shared" si="27"/>
        <v>0</v>
      </c>
      <c r="AF78" s="157">
        <f t="shared" si="27"/>
        <v>0</v>
      </c>
      <c r="AG78" s="157">
        <f t="shared" si="27"/>
        <v>0</v>
      </c>
      <c r="AH78" s="157">
        <f t="shared" si="27"/>
        <v>0</v>
      </c>
      <c r="AI78" s="157">
        <f t="shared" si="27"/>
        <v>0</v>
      </c>
      <c r="AJ78" s="157">
        <f t="shared" si="27"/>
        <v>0</v>
      </c>
    </row>
    <row r="79" spans="1:36" ht="16.5" x14ac:dyDescent="0.25">
      <c r="A79" s="157"/>
      <c r="B79" s="153">
        <f t="shared" si="5"/>
        <v>31</v>
      </c>
      <c r="C79" s="155" t="s">
        <v>383</v>
      </c>
      <c r="D79" s="156" t="s">
        <v>364</v>
      </c>
      <c r="E79" s="157">
        <f t="shared" si="24"/>
        <v>0</v>
      </c>
      <c r="F79" s="249"/>
      <c r="G79" s="157">
        <f t="shared" si="25"/>
        <v>0</v>
      </c>
      <c r="H79" s="157">
        <f t="shared" si="25"/>
        <v>0</v>
      </c>
      <c r="I79" s="157">
        <f t="shared" si="25"/>
        <v>0</v>
      </c>
      <c r="J79" s="157">
        <f t="shared" si="25"/>
        <v>0</v>
      </c>
      <c r="K79" s="157">
        <f t="shared" si="25"/>
        <v>0</v>
      </c>
      <c r="L79" s="157">
        <f t="shared" si="25"/>
        <v>0</v>
      </c>
      <c r="M79" s="157">
        <f t="shared" si="25"/>
        <v>0</v>
      </c>
      <c r="N79" s="157">
        <f t="shared" si="25"/>
        <v>0</v>
      </c>
      <c r="O79" s="157">
        <f t="shared" si="25"/>
        <v>0</v>
      </c>
      <c r="P79" s="157">
        <f t="shared" si="25"/>
        <v>0</v>
      </c>
      <c r="Q79" s="157">
        <f t="shared" si="26"/>
        <v>0</v>
      </c>
      <c r="R79" s="157">
        <f t="shared" si="26"/>
        <v>0</v>
      </c>
      <c r="S79" s="157">
        <f t="shared" si="26"/>
        <v>0</v>
      </c>
      <c r="T79" s="157">
        <f t="shared" si="26"/>
        <v>0</v>
      </c>
      <c r="U79" s="157">
        <f t="shared" si="26"/>
        <v>0</v>
      </c>
      <c r="V79" s="157">
        <f t="shared" si="26"/>
        <v>0</v>
      </c>
      <c r="W79" s="157">
        <f t="shared" si="26"/>
        <v>0</v>
      </c>
      <c r="X79" s="157">
        <f t="shared" si="26"/>
        <v>0</v>
      </c>
      <c r="Y79" s="157">
        <f t="shared" si="26"/>
        <v>0</v>
      </c>
      <c r="Z79" s="157">
        <f t="shared" si="26"/>
        <v>0</v>
      </c>
      <c r="AA79" s="157">
        <f t="shared" si="27"/>
        <v>0</v>
      </c>
      <c r="AB79" s="157">
        <f t="shared" si="27"/>
        <v>0</v>
      </c>
      <c r="AC79" s="157">
        <f t="shared" si="27"/>
        <v>0</v>
      </c>
      <c r="AD79" s="157">
        <f t="shared" si="27"/>
        <v>0</v>
      </c>
      <c r="AE79" s="157">
        <f t="shared" si="27"/>
        <v>0</v>
      </c>
      <c r="AF79" s="157">
        <f t="shared" si="27"/>
        <v>0</v>
      </c>
      <c r="AG79" s="157">
        <f t="shared" si="27"/>
        <v>0</v>
      </c>
      <c r="AH79" s="157">
        <f t="shared" si="27"/>
        <v>0</v>
      </c>
      <c r="AI79" s="157">
        <f t="shared" si="27"/>
        <v>0</v>
      </c>
      <c r="AJ79" s="157">
        <f t="shared" si="27"/>
        <v>0</v>
      </c>
    </row>
    <row r="80" spans="1:36" s="188" customFormat="1" ht="16.5" x14ac:dyDescent="0.25">
      <c r="A80" s="160">
        <v>5.04</v>
      </c>
      <c r="B80" s="161">
        <f t="shared" si="5"/>
        <v>32</v>
      </c>
      <c r="C80" s="163" t="s">
        <v>547</v>
      </c>
      <c r="D80" s="164" t="s">
        <v>364</v>
      </c>
      <c r="E80" s="157">
        <f t="shared" si="24"/>
        <v>3</v>
      </c>
      <c r="F80" s="249"/>
      <c r="G80" s="157">
        <f t="shared" si="25"/>
        <v>1</v>
      </c>
      <c r="H80" s="157">
        <f t="shared" si="25"/>
        <v>2</v>
      </c>
      <c r="I80" s="157">
        <f t="shared" si="25"/>
        <v>0</v>
      </c>
      <c r="J80" s="157">
        <f t="shared" si="25"/>
        <v>0</v>
      </c>
      <c r="K80" s="157">
        <f t="shared" si="25"/>
        <v>0</v>
      </c>
      <c r="L80" s="157">
        <f t="shared" si="25"/>
        <v>0</v>
      </c>
      <c r="M80" s="157">
        <f t="shared" si="25"/>
        <v>0</v>
      </c>
      <c r="N80" s="157">
        <f t="shared" si="25"/>
        <v>0</v>
      </c>
      <c r="O80" s="157">
        <f t="shared" si="25"/>
        <v>0</v>
      </c>
      <c r="P80" s="157">
        <f t="shared" si="25"/>
        <v>0</v>
      </c>
      <c r="Q80" s="157">
        <f t="shared" si="26"/>
        <v>0</v>
      </c>
      <c r="R80" s="157">
        <f t="shared" si="26"/>
        <v>0</v>
      </c>
      <c r="S80" s="157">
        <f t="shared" si="26"/>
        <v>0</v>
      </c>
      <c r="T80" s="157">
        <f t="shared" si="26"/>
        <v>0</v>
      </c>
      <c r="U80" s="157">
        <f t="shared" si="26"/>
        <v>0</v>
      </c>
      <c r="V80" s="157">
        <f t="shared" si="26"/>
        <v>0</v>
      </c>
      <c r="W80" s="157">
        <f t="shared" si="26"/>
        <v>0</v>
      </c>
      <c r="X80" s="157">
        <f t="shared" si="26"/>
        <v>0</v>
      </c>
      <c r="Y80" s="157">
        <f t="shared" si="26"/>
        <v>0</v>
      </c>
      <c r="Z80" s="157">
        <f t="shared" si="26"/>
        <v>0</v>
      </c>
      <c r="AA80" s="157">
        <f t="shared" si="27"/>
        <v>0</v>
      </c>
      <c r="AB80" s="157">
        <f t="shared" si="27"/>
        <v>0</v>
      </c>
      <c r="AC80" s="157">
        <f t="shared" si="27"/>
        <v>0</v>
      </c>
      <c r="AD80" s="157">
        <f t="shared" si="27"/>
        <v>0</v>
      </c>
      <c r="AE80" s="157">
        <f t="shared" si="27"/>
        <v>0</v>
      </c>
      <c r="AF80" s="157">
        <f t="shared" si="27"/>
        <v>0</v>
      </c>
      <c r="AG80" s="157">
        <f t="shared" si="27"/>
        <v>0</v>
      </c>
      <c r="AH80" s="157">
        <f t="shared" si="27"/>
        <v>0</v>
      </c>
      <c r="AI80" s="157">
        <f t="shared" si="27"/>
        <v>0</v>
      </c>
      <c r="AJ80" s="157">
        <f t="shared" si="27"/>
        <v>0</v>
      </c>
    </row>
    <row r="81" spans="1:36" ht="16.5" x14ac:dyDescent="0.25">
      <c r="A81" s="159"/>
      <c r="B81" s="153">
        <f t="shared" si="5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5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5"/>
        <v>35</v>
      </c>
      <c r="C83" s="158" t="s">
        <v>385</v>
      </c>
      <c r="D83" s="156" t="s">
        <v>364</v>
      </c>
      <c r="E83" s="157">
        <f t="shared" ref="E83:E84" si="28">+SUM(G83:AJ83)</f>
        <v>0</v>
      </c>
      <c r="F83" s="249"/>
      <c r="G83" s="157">
        <f t="shared" ref="G83:P84" si="29">+HLOOKUP(G$3,ARMADO_RP,$B83,0)+HLOOKUP(G$4,ARMADO_RP,$B83,0)</f>
        <v>0</v>
      </c>
      <c r="H83" s="157">
        <f t="shared" si="29"/>
        <v>0</v>
      </c>
      <c r="I83" s="157">
        <f t="shared" si="29"/>
        <v>0</v>
      </c>
      <c r="J83" s="157">
        <f t="shared" si="29"/>
        <v>0</v>
      </c>
      <c r="K83" s="157">
        <f t="shared" si="29"/>
        <v>0</v>
      </c>
      <c r="L83" s="157">
        <f t="shared" si="29"/>
        <v>0</v>
      </c>
      <c r="M83" s="157">
        <f t="shared" si="29"/>
        <v>0</v>
      </c>
      <c r="N83" s="157">
        <f t="shared" si="29"/>
        <v>0</v>
      </c>
      <c r="O83" s="157">
        <f t="shared" si="29"/>
        <v>0</v>
      </c>
      <c r="P83" s="157">
        <f t="shared" si="29"/>
        <v>0</v>
      </c>
      <c r="Q83" s="157">
        <f t="shared" ref="Q83:Z84" si="30">+HLOOKUP(Q$3,ARMADO_RP,$B83,0)+HLOOKUP(Q$4,ARMADO_RP,$B83,0)</f>
        <v>0</v>
      </c>
      <c r="R83" s="157">
        <f t="shared" si="30"/>
        <v>0</v>
      </c>
      <c r="S83" s="157">
        <f t="shared" si="30"/>
        <v>0</v>
      </c>
      <c r="T83" s="157">
        <f t="shared" si="30"/>
        <v>0</v>
      </c>
      <c r="U83" s="157">
        <f t="shared" si="30"/>
        <v>0</v>
      </c>
      <c r="V83" s="157">
        <f t="shared" si="30"/>
        <v>0</v>
      </c>
      <c r="W83" s="157">
        <f t="shared" si="30"/>
        <v>0</v>
      </c>
      <c r="X83" s="157">
        <f t="shared" si="30"/>
        <v>0</v>
      </c>
      <c r="Y83" s="157">
        <f t="shared" si="30"/>
        <v>0</v>
      </c>
      <c r="Z83" s="157">
        <f t="shared" si="30"/>
        <v>0</v>
      </c>
      <c r="AA83" s="157">
        <f t="shared" ref="AA83:AJ84" si="31">+HLOOKUP(AA$3,ARMADO_RP,$B83,0)+HLOOKUP(AA$4,ARMADO_RP,$B83,0)</f>
        <v>0</v>
      </c>
      <c r="AB83" s="157">
        <f t="shared" si="31"/>
        <v>0</v>
      </c>
      <c r="AC83" s="157">
        <f t="shared" si="31"/>
        <v>0</v>
      </c>
      <c r="AD83" s="157">
        <f t="shared" si="31"/>
        <v>0</v>
      </c>
      <c r="AE83" s="157">
        <f t="shared" si="31"/>
        <v>0</v>
      </c>
      <c r="AF83" s="157">
        <f t="shared" si="31"/>
        <v>0</v>
      </c>
      <c r="AG83" s="157">
        <f t="shared" si="31"/>
        <v>0</v>
      </c>
      <c r="AH83" s="157">
        <f t="shared" si="31"/>
        <v>0</v>
      </c>
      <c r="AI83" s="157">
        <f t="shared" si="31"/>
        <v>0</v>
      </c>
      <c r="AJ83" s="157">
        <f t="shared" si="31"/>
        <v>0</v>
      </c>
    </row>
    <row r="84" spans="1:36" ht="16.5" x14ac:dyDescent="0.25">
      <c r="A84" s="157">
        <f>+A83+0.01</f>
        <v>6.02</v>
      </c>
      <c r="B84" s="153">
        <f t="shared" si="5"/>
        <v>36</v>
      </c>
      <c r="C84" s="158" t="s">
        <v>386</v>
      </c>
      <c r="D84" s="156" t="s">
        <v>364</v>
      </c>
      <c r="E84" s="157">
        <f t="shared" si="28"/>
        <v>0</v>
      </c>
      <c r="F84" s="249"/>
      <c r="G84" s="157">
        <f t="shared" si="29"/>
        <v>0</v>
      </c>
      <c r="H84" s="157">
        <f t="shared" si="29"/>
        <v>0</v>
      </c>
      <c r="I84" s="157">
        <f t="shared" si="29"/>
        <v>0</v>
      </c>
      <c r="J84" s="157">
        <f t="shared" si="29"/>
        <v>0</v>
      </c>
      <c r="K84" s="157">
        <f t="shared" si="29"/>
        <v>0</v>
      </c>
      <c r="L84" s="157">
        <f t="shared" si="29"/>
        <v>0</v>
      </c>
      <c r="M84" s="157">
        <f t="shared" si="29"/>
        <v>0</v>
      </c>
      <c r="N84" s="157">
        <f t="shared" si="29"/>
        <v>0</v>
      </c>
      <c r="O84" s="157">
        <f t="shared" si="29"/>
        <v>0</v>
      </c>
      <c r="P84" s="157">
        <f t="shared" si="29"/>
        <v>0</v>
      </c>
      <c r="Q84" s="157">
        <f t="shared" si="30"/>
        <v>0</v>
      </c>
      <c r="R84" s="157">
        <f t="shared" si="30"/>
        <v>0</v>
      </c>
      <c r="S84" s="157">
        <f t="shared" si="30"/>
        <v>0</v>
      </c>
      <c r="T84" s="157">
        <f t="shared" si="30"/>
        <v>0</v>
      </c>
      <c r="U84" s="157">
        <f t="shared" si="30"/>
        <v>0</v>
      </c>
      <c r="V84" s="157">
        <f t="shared" si="30"/>
        <v>0</v>
      </c>
      <c r="W84" s="157">
        <f t="shared" si="30"/>
        <v>0</v>
      </c>
      <c r="X84" s="157">
        <f t="shared" si="30"/>
        <v>0</v>
      </c>
      <c r="Y84" s="157">
        <f t="shared" si="30"/>
        <v>0</v>
      </c>
      <c r="Z84" s="157">
        <f t="shared" si="30"/>
        <v>0</v>
      </c>
      <c r="AA84" s="157">
        <f t="shared" si="31"/>
        <v>0</v>
      </c>
      <c r="AB84" s="157">
        <f t="shared" si="31"/>
        <v>0</v>
      </c>
      <c r="AC84" s="157">
        <f t="shared" si="31"/>
        <v>0</v>
      </c>
      <c r="AD84" s="157">
        <f t="shared" si="31"/>
        <v>0</v>
      </c>
      <c r="AE84" s="157">
        <f t="shared" si="31"/>
        <v>0</v>
      </c>
      <c r="AF84" s="157">
        <f t="shared" si="31"/>
        <v>0</v>
      </c>
      <c r="AG84" s="157">
        <f t="shared" si="31"/>
        <v>0</v>
      </c>
      <c r="AH84" s="157">
        <f t="shared" si="31"/>
        <v>0</v>
      </c>
      <c r="AI84" s="157">
        <f t="shared" si="31"/>
        <v>0</v>
      </c>
      <c r="AJ84" s="157">
        <f t="shared" si="31"/>
        <v>0</v>
      </c>
    </row>
    <row r="85" spans="1:36" ht="16.5" x14ac:dyDescent="0.25">
      <c r="A85" s="159"/>
      <c r="B85" s="153">
        <f t="shared" si="5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5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2">+A86+0.01</f>
        <v>7.01</v>
      </c>
      <c r="B87" s="153">
        <f t="shared" si="5"/>
        <v>39</v>
      </c>
      <c r="C87" s="158" t="s">
        <v>388</v>
      </c>
      <c r="D87" s="156" t="s">
        <v>389</v>
      </c>
      <c r="E87" s="157">
        <f>+SUM(G87:AJ87)</f>
        <v>8.8388999999999995E-2</v>
      </c>
      <c r="F87" s="249" t="s">
        <v>62</v>
      </c>
      <c r="G87" s="157">
        <f t="shared" ref="G87:AJ87" si="33">+IF($F87=G$13,G$12*f_cond*G$14/1000,0)</f>
        <v>0</v>
      </c>
      <c r="H87" s="157">
        <f t="shared" si="33"/>
        <v>8.8388999999999995E-2</v>
      </c>
      <c r="I87" s="157">
        <f t="shared" si="33"/>
        <v>0</v>
      </c>
      <c r="J87" s="157">
        <f t="shared" si="33"/>
        <v>0</v>
      </c>
      <c r="K87" s="157">
        <f t="shared" si="33"/>
        <v>0</v>
      </c>
      <c r="L87" s="157">
        <f t="shared" si="33"/>
        <v>0</v>
      </c>
      <c r="M87" s="157">
        <f t="shared" si="33"/>
        <v>0</v>
      </c>
      <c r="N87" s="157">
        <f t="shared" si="33"/>
        <v>0</v>
      </c>
      <c r="O87" s="157">
        <f t="shared" si="33"/>
        <v>0</v>
      </c>
      <c r="P87" s="157">
        <f t="shared" si="33"/>
        <v>0</v>
      </c>
      <c r="Q87" s="157">
        <f t="shared" si="33"/>
        <v>0</v>
      </c>
      <c r="R87" s="157">
        <f t="shared" si="33"/>
        <v>0</v>
      </c>
      <c r="S87" s="157">
        <f t="shared" si="33"/>
        <v>0</v>
      </c>
      <c r="T87" s="157">
        <f t="shared" si="33"/>
        <v>0</v>
      </c>
      <c r="U87" s="157">
        <f t="shared" si="33"/>
        <v>0</v>
      </c>
      <c r="V87" s="157">
        <f t="shared" si="33"/>
        <v>0</v>
      </c>
      <c r="W87" s="157">
        <f t="shared" si="33"/>
        <v>0</v>
      </c>
      <c r="X87" s="157">
        <f t="shared" si="33"/>
        <v>0</v>
      </c>
      <c r="Y87" s="157">
        <f t="shared" si="33"/>
        <v>0</v>
      </c>
      <c r="Z87" s="157">
        <f t="shared" si="33"/>
        <v>0</v>
      </c>
      <c r="AA87" s="157">
        <f t="shared" si="33"/>
        <v>0</v>
      </c>
      <c r="AB87" s="157">
        <f t="shared" si="33"/>
        <v>0</v>
      </c>
      <c r="AC87" s="157">
        <f t="shared" si="33"/>
        <v>0</v>
      </c>
      <c r="AD87" s="157">
        <f t="shared" si="33"/>
        <v>0</v>
      </c>
      <c r="AE87" s="157">
        <f t="shared" si="33"/>
        <v>0</v>
      </c>
      <c r="AF87" s="157">
        <f t="shared" si="33"/>
        <v>0</v>
      </c>
      <c r="AG87" s="157">
        <f t="shared" si="33"/>
        <v>0</v>
      </c>
      <c r="AH87" s="157">
        <f t="shared" si="33"/>
        <v>0</v>
      </c>
      <c r="AI87" s="157">
        <f t="shared" si="33"/>
        <v>0</v>
      </c>
      <c r="AJ87" s="157">
        <f t="shared" si="33"/>
        <v>0</v>
      </c>
    </row>
    <row r="88" spans="1:36" ht="16.5" x14ac:dyDescent="0.25">
      <c r="A88" s="159"/>
      <c r="B88" s="153">
        <f t="shared" si="5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5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4">+A89+0.01</f>
        <v>8.01</v>
      </c>
      <c r="B90" s="153">
        <f t="shared" si="5"/>
        <v>42</v>
      </c>
      <c r="C90" s="158" t="s">
        <v>391</v>
      </c>
      <c r="D90" s="156" t="s">
        <v>364</v>
      </c>
      <c r="E90" s="157">
        <f t="shared" ref="E90:E95" si="35">+SUM(G90:AJ90)</f>
        <v>2</v>
      </c>
      <c r="F90" s="249"/>
      <c r="G90" s="157">
        <f t="shared" ref="G90:P95" si="36">+HLOOKUP(G$3,ARMADO_RP,$B90,0)+HLOOKUP(G$4,ARMADO_RP,$B90,0)</f>
        <v>0</v>
      </c>
      <c r="H90" s="157">
        <f t="shared" si="36"/>
        <v>2</v>
      </c>
      <c r="I90" s="157">
        <f t="shared" si="36"/>
        <v>0</v>
      </c>
      <c r="J90" s="157">
        <f t="shared" si="36"/>
        <v>0</v>
      </c>
      <c r="K90" s="157">
        <f t="shared" si="36"/>
        <v>0</v>
      </c>
      <c r="L90" s="157">
        <f t="shared" si="36"/>
        <v>0</v>
      </c>
      <c r="M90" s="157">
        <f t="shared" si="36"/>
        <v>0</v>
      </c>
      <c r="N90" s="157">
        <f t="shared" si="36"/>
        <v>0</v>
      </c>
      <c r="O90" s="157">
        <f t="shared" si="36"/>
        <v>0</v>
      </c>
      <c r="P90" s="157">
        <f t="shared" si="36"/>
        <v>0</v>
      </c>
      <c r="Q90" s="157">
        <f t="shared" ref="Q90:Z95" si="37">+HLOOKUP(Q$3,ARMADO_RP,$B90,0)+HLOOKUP(Q$4,ARMADO_RP,$B90,0)</f>
        <v>0</v>
      </c>
      <c r="R90" s="157">
        <f t="shared" si="37"/>
        <v>0</v>
      </c>
      <c r="S90" s="157">
        <f t="shared" si="37"/>
        <v>0</v>
      </c>
      <c r="T90" s="157">
        <f t="shared" si="37"/>
        <v>0</v>
      </c>
      <c r="U90" s="157">
        <f t="shared" si="37"/>
        <v>0</v>
      </c>
      <c r="V90" s="157">
        <f t="shared" si="37"/>
        <v>0</v>
      </c>
      <c r="W90" s="157">
        <f t="shared" si="37"/>
        <v>0</v>
      </c>
      <c r="X90" s="157">
        <f t="shared" si="37"/>
        <v>0</v>
      </c>
      <c r="Y90" s="157">
        <f t="shared" si="37"/>
        <v>0</v>
      </c>
      <c r="Z90" s="157">
        <f t="shared" si="37"/>
        <v>0</v>
      </c>
      <c r="AA90" s="157">
        <f t="shared" ref="AA90:AJ95" si="38">+HLOOKUP(AA$3,ARMADO_RP,$B90,0)+HLOOKUP(AA$4,ARMADO_RP,$B90,0)</f>
        <v>0</v>
      </c>
      <c r="AB90" s="157">
        <f t="shared" si="38"/>
        <v>0</v>
      </c>
      <c r="AC90" s="157">
        <f t="shared" si="38"/>
        <v>0</v>
      </c>
      <c r="AD90" s="157">
        <f t="shared" si="38"/>
        <v>0</v>
      </c>
      <c r="AE90" s="157">
        <f t="shared" si="38"/>
        <v>0</v>
      </c>
      <c r="AF90" s="157">
        <f t="shared" si="38"/>
        <v>0</v>
      </c>
      <c r="AG90" s="157">
        <f t="shared" si="38"/>
        <v>0</v>
      </c>
      <c r="AH90" s="157">
        <f t="shared" si="38"/>
        <v>0</v>
      </c>
      <c r="AI90" s="157">
        <f t="shared" si="38"/>
        <v>0</v>
      </c>
      <c r="AJ90" s="157">
        <f t="shared" si="38"/>
        <v>0</v>
      </c>
    </row>
    <row r="91" spans="1:36" ht="16.5" x14ac:dyDescent="0.25">
      <c r="A91" s="157">
        <f t="shared" si="34"/>
        <v>8.02</v>
      </c>
      <c r="B91" s="153">
        <f t="shared" si="5"/>
        <v>43</v>
      </c>
      <c r="C91" s="158" t="s">
        <v>392</v>
      </c>
      <c r="D91" s="156" t="s">
        <v>364</v>
      </c>
      <c r="E91" s="157">
        <f t="shared" si="35"/>
        <v>4</v>
      </c>
      <c r="F91" s="249"/>
      <c r="G91" s="157">
        <f t="shared" si="36"/>
        <v>4</v>
      </c>
      <c r="H91" s="157">
        <f t="shared" si="36"/>
        <v>0</v>
      </c>
      <c r="I91" s="157">
        <f t="shared" si="36"/>
        <v>0</v>
      </c>
      <c r="J91" s="157">
        <f t="shared" si="36"/>
        <v>0</v>
      </c>
      <c r="K91" s="157">
        <f t="shared" si="36"/>
        <v>0</v>
      </c>
      <c r="L91" s="157">
        <f t="shared" si="36"/>
        <v>0</v>
      </c>
      <c r="M91" s="157">
        <f t="shared" si="36"/>
        <v>0</v>
      </c>
      <c r="N91" s="157">
        <f t="shared" si="36"/>
        <v>0</v>
      </c>
      <c r="O91" s="157">
        <f t="shared" si="36"/>
        <v>0</v>
      </c>
      <c r="P91" s="157">
        <f t="shared" si="36"/>
        <v>0</v>
      </c>
      <c r="Q91" s="157">
        <f t="shared" si="37"/>
        <v>0</v>
      </c>
      <c r="R91" s="157">
        <f t="shared" si="37"/>
        <v>0</v>
      </c>
      <c r="S91" s="157">
        <f t="shared" si="37"/>
        <v>0</v>
      </c>
      <c r="T91" s="157">
        <f t="shared" si="37"/>
        <v>0</v>
      </c>
      <c r="U91" s="157">
        <f t="shared" si="37"/>
        <v>0</v>
      </c>
      <c r="V91" s="157">
        <f t="shared" si="37"/>
        <v>0</v>
      </c>
      <c r="W91" s="157">
        <f t="shared" si="37"/>
        <v>0</v>
      </c>
      <c r="X91" s="157">
        <f t="shared" si="37"/>
        <v>0</v>
      </c>
      <c r="Y91" s="157">
        <f t="shared" si="37"/>
        <v>0</v>
      </c>
      <c r="Z91" s="157">
        <f t="shared" si="37"/>
        <v>0</v>
      </c>
      <c r="AA91" s="157">
        <f t="shared" si="38"/>
        <v>0</v>
      </c>
      <c r="AB91" s="157">
        <f t="shared" si="38"/>
        <v>0</v>
      </c>
      <c r="AC91" s="157">
        <f t="shared" si="38"/>
        <v>0</v>
      </c>
      <c r="AD91" s="157">
        <f t="shared" si="38"/>
        <v>0</v>
      </c>
      <c r="AE91" s="157">
        <f t="shared" si="38"/>
        <v>0</v>
      </c>
      <c r="AF91" s="157">
        <f t="shared" si="38"/>
        <v>0</v>
      </c>
      <c r="AG91" s="157">
        <f t="shared" si="38"/>
        <v>0</v>
      </c>
      <c r="AH91" s="157">
        <f t="shared" si="38"/>
        <v>0</v>
      </c>
      <c r="AI91" s="157">
        <f t="shared" si="38"/>
        <v>0</v>
      </c>
      <c r="AJ91" s="157">
        <f t="shared" si="38"/>
        <v>0</v>
      </c>
    </row>
    <row r="92" spans="1:36" ht="16.5" x14ac:dyDescent="0.25">
      <c r="A92" s="157">
        <f t="shared" si="34"/>
        <v>8.0299999999999994</v>
      </c>
      <c r="B92" s="153">
        <f t="shared" si="5"/>
        <v>44</v>
      </c>
      <c r="C92" s="158" t="s">
        <v>393</v>
      </c>
      <c r="D92" s="156" t="s">
        <v>146</v>
      </c>
      <c r="E92" s="157">
        <f t="shared" si="35"/>
        <v>10</v>
      </c>
      <c r="F92" s="249"/>
      <c r="G92" s="157">
        <f t="shared" si="36"/>
        <v>5</v>
      </c>
      <c r="H92" s="157">
        <f t="shared" si="36"/>
        <v>5</v>
      </c>
      <c r="I92" s="157">
        <f t="shared" si="36"/>
        <v>0</v>
      </c>
      <c r="J92" s="157">
        <f t="shared" si="36"/>
        <v>0</v>
      </c>
      <c r="K92" s="157">
        <f t="shared" si="36"/>
        <v>0</v>
      </c>
      <c r="L92" s="157">
        <f t="shared" si="36"/>
        <v>0</v>
      </c>
      <c r="M92" s="157">
        <f t="shared" si="36"/>
        <v>0</v>
      </c>
      <c r="N92" s="157">
        <f t="shared" si="36"/>
        <v>0</v>
      </c>
      <c r="O92" s="157">
        <f t="shared" si="36"/>
        <v>0</v>
      </c>
      <c r="P92" s="157">
        <f t="shared" si="36"/>
        <v>0</v>
      </c>
      <c r="Q92" s="157">
        <f t="shared" si="37"/>
        <v>0</v>
      </c>
      <c r="R92" s="157">
        <f t="shared" si="37"/>
        <v>0</v>
      </c>
      <c r="S92" s="157">
        <f t="shared" si="37"/>
        <v>0</v>
      </c>
      <c r="T92" s="157">
        <f t="shared" si="37"/>
        <v>0</v>
      </c>
      <c r="U92" s="157">
        <f t="shared" si="37"/>
        <v>0</v>
      </c>
      <c r="V92" s="157">
        <f t="shared" si="37"/>
        <v>0</v>
      </c>
      <c r="W92" s="157">
        <f t="shared" si="37"/>
        <v>0</v>
      </c>
      <c r="X92" s="157">
        <f t="shared" si="37"/>
        <v>0</v>
      </c>
      <c r="Y92" s="157">
        <f t="shared" si="37"/>
        <v>0</v>
      </c>
      <c r="Z92" s="157">
        <f t="shared" si="37"/>
        <v>0</v>
      </c>
      <c r="AA92" s="157">
        <f t="shared" si="38"/>
        <v>0</v>
      </c>
      <c r="AB92" s="157">
        <f t="shared" si="38"/>
        <v>0</v>
      </c>
      <c r="AC92" s="157">
        <f t="shared" si="38"/>
        <v>0</v>
      </c>
      <c r="AD92" s="157">
        <f t="shared" si="38"/>
        <v>0</v>
      </c>
      <c r="AE92" s="157">
        <f t="shared" si="38"/>
        <v>0</v>
      </c>
      <c r="AF92" s="157">
        <f t="shared" si="38"/>
        <v>0</v>
      </c>
      <c r="AG92" s="157">
        <f t="shared" si="38"/>
        <v>0</v>
      </c>
      <c r="AH92" s="157">
        <f t="shared" si="38"/>
        <v>0</v>
      </c>
      <c r="AI92" s="157">
        <f t="shared" si="38"/>
        <v>0</v>
      </c>
      <c r="AJ92" s="157">
        <f t="shared" si="38"/>
        <v>0</v>
      </c>
    </row>
    <row r="93" spans="1:36" ht="16.5" x14ac:dyDescent="0.25">
      <c r="A93" s="157">
        <f t="shared" si="34"/>
        <v>8.0399999999999991</v>
      </c>
      <c r="B93" s="153">
        <f t="shared" si="5"/>
        <v>45</v>
      </c>
      <c r="C93" s="158" t="s">
        <v>394</v>
      </c>
      <c r="D93" s="156" t="s">
        <v>364</v>
      </c>
      <c r="E93" s="157">
        <f t="shared" si="35"/>
        <v>0</v>
      </c>
      <c r="F93" s="249"/>
      <c r="G93" s="157">
        <f t="shared" si="36"/>
        <v>0</v>
      </c>
      <c r="H93" s="157">
        <f t="shared" si="36"/>
        <v>0</v>
      </c>
      <c r="I93" s="157">
        <f t="shared" si="36"/>
        <v>0</v>
      </c>
      <c r="J93" s="157">
        <f t="shared" si="36"/>
        <v>0</v>
      </c>
      <c r="K93" s="157">
        <f t="shared" si="36"/>
        <v>0</v>
      </c>
      <c r="L93" s="157">
        <f t="shared" si="36"/>
        <v>0</v>
      </c>
      <c r="M93" s="157">
        <f t="shared" si="36"/>
        <v>0</v>
      </c>
      <c r="N93" s="157">
        <f t="shared" si="36"/>
        <v>0</v>
      </c>
      <c r="O93" s="157">
        <f t="shared" si="36"/>
        <v>0</v>
      </c>
      <c r="P93" s="157">
        <f t="shared" si="36"/>
        <v>0</v>
      </c>
      <c r="Q93" s="157">
        <f t="shared" si="37"/>
        <v>0</v>
      </c>
      <c r="R93" s="157">
        <f t="shared" si="37"/>
        <v>0</v>
      </c>
      <c r="S93" s="157">
        <f t="shared" si="37"/>
        <v>0</v>
      </c>
      <c r="T93" s="157">
        <f t="shared" si="37"/>
        <v>0</v>
      </c>
      <c r="U93" s="157">
        <f t="shared" si="37"/>
        <v>0</v>
      </c>
      <c r="V93" s="157">
        <f t="shared" si="37"/>
        <v>0</v>
      </c>
      <c r="W93" s="157">
        <f t="shared" si="37"/>
        <v>0</v>
      </c>
      <c r="X93" s="157">
        <f t="shared" si="37"/>
        <v>0</v>
      </c>
      <c r="Y93" s="157">
        <f t="shared" si="37"/>
        <v>0</v>
      </c>
      <c r="Z93" s="157">
        <f t="shared" si="37"/>
        <v>0</v>
      </c>
      <c r="AA93" s="157">
        <f t="shared" si="38"/>
        <v>0</v>
      </c>
      <c r="AB93" s="157">
        <f t="shared" si="38"/>
        <v>0</v>
      </c>
      <c r="AC93" s="157">
        <f t="shared" si="38"/>
        <v>0</v>
      </c>
      <c r="AD93" s="157">
        <f t="shared" si="38"/>
        <v>0</v>
      </c>
      <c r="AE93" s="157">
        <f t="shared" si="38"/>
        <v>0</v>
      </c>
      <c r="AF93" s="157">
        <f t="shared" si="38"/>
        <v>0</v>
      </c>
      <c r="AG93" s="157">
        <f t="shared" si="38"/>
        <v>0</v>
      </c>
      <c r="AH93" s="157">
        <f t="shared" si="38"/>
        <v>0</v>
      </c>
      <c r="AI93" s="157">
        <f t="shared" si="38"/>
        <v>0</v>
      </c>
      <c r="AJ93" s="157">
        <f t="shared" si="38"/>
        <v>0</v>
      </c>
    </row>
    <row r="94" spans="1:36" s="188" customFormat="1" ht="16.5" x14ac:dyDescent="0.25">
      <c r="A94" s="160">
        <f t="shared" si="34"/>
        <v>8.0499999999999989</v>
      </c>
      <c r="B94" s="161">
        <f t="shared" si="5"/>
        <v>46</v>
      </c>
      <c r="C94" s="162" t="s">
        <v>529</v>
      </c>
      <c r="D94" s="164" t="s">
        <v>364</v>
      </c>
      <c r="E94" s="157">
        <f t="shared" si="35"/>
        <v>0</v>
      </c>
      <c r="F94" s="249"/>
      <c r="G94" s="157">
        <f t="shared" si="36"/>
        <v>0</v>
      </c>
      <c r="H94" s="157">
        <f t="shared" si="36"/>
        <v>0</v>
      </c>
      <c r="I94" s="157">
        <f t="shared" si="36"/>
        <v>0</v>
      </c>
      <c r="J94" s="157">
        <f t="shared" si="36"/>
        <v>0</v>
      </c>
      <c r="K94" s="157">
        <f t="shared" si="36"/>
        <v>0</v>
      </c>
      <c r="L94" s="157">
        <f t="shared" si="36"/>
        <v>0</v>
      </c>
      <c r="M94" s="157">
        <f t="shared" si="36"/>
        <v>0</v>
      </c>
      <c r="N94" s="157">
        <f t="shared" si="36"/>
        <v>0</v>
      </c>
      <c r="O94" s="157">
        <f t="shared" si="36"/>
        <v>0</v>
      </c>
      <c r="P94" s="157">
        <f t="shared" si="36"/>
        <v>0</v>
      </c>
      <c r="Q94" s="157">
        <f t="shared" si="37"/>
        <v>0</v>
      </c>
      <c r="R94" s="157">
        <f t="shared" si="37"/>
        <v>0</v>
      </c>
      <c r="S94" s="157">
        <f t="shared" si="37"/>
        <v>0</v>
      </c>
      <c r="T94" s="157">
        <f t="shared" si="37"/>
        <v>0</v>
      </c>
      <c r="U94" s="157">
        <f t="shared" si="37"/>
        <v>0</v>
      </c>
      <c r="V94" s="157">
        <f t="shared" si="37"/>
        <v>0</v>
      </c>
      <c r="W94" s="157">
        <f t="shared" si="37"/>
        <v>0</v>
      </c>
      <c r="X94" s="157">
        <f t="shared" si="37"/>
        <v>0</v>
      </c>
      <c r="Y94" s="157">
        <f t="shared" si="37"/>
        <v>0</v>
      </c>
      <c r="Z94" s="157">
        <f t="shared" si="37"/>
        <v>0</v>
      </c>
      <c r="AA94" s="157">
        <f t="shared" si="38"/>
        <v>0</v>
      </c>
      <c r="AB94" s="157">
        <f t="shared" si="38"/>
        <v>0</v>
      </c>
      <c r="AC94" s="157">
        <f t="shared" si="38"/>
        <v>0</v>
      </c>
      <c r="AD94" s="157">
        <f t="shared" si="38"/>
        <v>0</v>
      </c>
      <c r="AE94" s="157">
        <f t="shared" si="38"/>
        <v>0</v>
      </c>
      <c r="AF94" s="157">
        <f t="shared" si="38"/>
        <v>0</v>
      </c>
      <c r="AG94" s="157">
        <f t="shared" si="38"/>
        <v>0</v>
      </c>
      <c r="AH94" s="157">
        <f t="shared" si="38"/>
        <v>0</v>
      </c>
      <c r="AI94" s="157">
        <f t="shared" si="38"/>
        <v>0</v>
      </c>
      <c r="AJ94" s="157">
        <f t="shared" si="38"/>
        <v>0</v>
      </c>
    </row>
    <row r="95" spans="1:36" s="188" customFormat="1" ht="16.5" x14ac:dyDescent="0.25">
      <c r="A95" s="160">
        <f t="shared" si="34"/>
        <v>8.0599999999999987</v>
      </c>
      <c r="B95" s="161">
        <f t="shared" si="5"/>
        <v>47</v>
      </c>
      <c r="C95" s="162" t="s">
        <v>530</v>
      </c>
      <c r="D95" s="164" t="s">
        <v>146</v>
      </c>
      <c r="E95" s="157">
        <f t="shared" si="35"/>
        <v>0</v>
      </c>
      <c r="F95" s="249"/>
      <c r="G95" s="157">
        <f t="shared" si="36"/>
        <v>0</v>
      </c>
      <c r="H95" s="157">
        <f t="shared" si="36"/>
        <v>0</v>
      </c>
      <c r="I95" s="157">
        <f t="shared" si="36"/>
        <v>0</v>
      </c>
      <c r="J95" s="157">
        <f t="shared" si="36"/>
        <v>0</v>
      </c>
      <c r="K95" s="157">
        <f t="shared" si="36"/>
        <v>0</v>
      </c>
      <c r="L95" s="157">
        <f t="shared" si="36"/>
        <v>0</v>
      </c>
      <c r="M95" s="157">
        <f t="shared" si="36"/>
        <v>0</v>
      </c>
      <c r="N95" s="157">
        <f t="shared" si="36"/>
        <v>0</v>
      </c>
      <c r="O95" s="157">
        <f t="shared" si="36"/>
        <v>0</v>
      </c>
      <c r="P95" s="157">
        <f t="shared" si="36"/>
        <v>0</v>
      </c>
      <c r="Q95" s="157">
        <f t="shared" si="37"/>
        <v>0</v>
      </c>
      <c r="R95" s="157">
        <f t="shared" si="37"/>
        <v>0</v>
      </c>
      <c r="S95" s="157">
        <f t="shared" si="37"/>
        <v>0</v>
      </c>
      <c r="T95" s="157">
        <f t="shared" si="37"/>
        <v>0</v>
      </c>
      <c r="U95" s="157">
        <f t="shared" si="37"/>
        <v>0</v>
      </c>
      <c r="V95" s="157">
        <f t="shared" si="37"/>
        <v>0</v>
      </c>
      <c r="W95" s="157">
        <f t="shared" si="37"/>
        <v>0</v>
      </c>
      <c r="X95" s="157">
        <f t="shared" si="37"/>
        <v>0</v>
      </c>
      <c r="Y95" s="157">
        <f t="shared" si="37"/>
        <v>0</v>
      </c>
      <c r="Z95" s="157">
        <f t="shared" si="37"/>
        <v>0</v>
      </c>
      <c r="AA95" s="157">
        <f t="shared" si="38"/>
        <v>0</v>
      </c>
      <c r="AB95" s="157">
        <f t="shared" si="38"/>
        <v>0</v>
      </c>
      <c r="AC95" s="157">
        <f t="shared" si="38"/>
        <v>0</v>
      </c>
      <c r="AD95" s="157">
        <f t="shared" si="38"/>
        <v>0</v>
      </c>
      <c r="AE95" s="157">
        <f t="shared" si="38"/>
        <v>0</v>
      </c>
      <c r="AF95" s="157">
        <f t="shared" si="38"/>
        <v>0</v>
      </c>
      <c r="AG95" s="157">
        <f t="shared" si="38"/>
        <v>0</v>
      </c>
      <c r="AH95" s="157">
        <f t="shared" si="38"/>
        <v>0</v>
      </c>
      <c r="AI95" s="157">
        <f t="shared" si="38"/>
        <v>0</v>
      </c>
      <c r="AJ95" s="157">
        <f t="shared" si="38"/>
        <v>0</v>
      </c>
    </row>
    <row r="96" spans="1:36" ht="16.5" x14ac:dyDescent="0.25">
      <c r="A96" s="159"/>
      <c r="B96" s="161">
        <f t="shared" si="5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5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5"/>
        <v>50</v>
      </c>
      <c r="C98" s="158" t="s">
        <v>396</v>
      </c>
      <c r="D98" s="156" t="s">
        <v>146</v>
      </c>
      <c r="E98" s="157">
        <f>+SUM(G98:AJ98)</f>
        <v>28.4</v>
      </c>
      <c r="F98" s="249"/>
      <c r="G98" s="157">
        <f t="shared" ref="G98:AJ98" si="39">+HLOOKUP(G$3,ARMADO_RP,$B98,0)+HLOOKUP(G$4,ARMADO_RP,$B98,0)+HLOOKUP(G$19,ARMADO_RP,$B98,0)</f>
        <v>1.2</v>
      </c>
      <c r="H98" s="157">
        <f t="shared" si="39"/>
        <v>27.2</v>
      </c>
      <c r="I98" s="157">
        <f t="shared" si="39"/>
        <v>0</v>
      </c>
      <c r="J98" s="157">
        <f t="shared" si="39"/>
        <v>0</v>
      </c>
      <c r="K98" s="157">
        <f t="shared" si="39"/>
        <v>0</v>
      </c>
      <c r="L98" s="157">
        <f t="shared" si="39"/>
        <v>0</v>
      </c>
      <c r="M98" s="157">
        <f t="shared" si="39"/>
        <v>0</v>
      </c>
      <c r="N98" s="157">
        <f t="shared" si="39"/>
        <v>0</v>
      </c>
      <c r="O98" s="157">
        <f t="shared" si="39"/>
        <v>0</v>
      </c>
      <c r="P98" s="157">
        <f t="shared" si="39"/>
        <v>0</v>
      </c>
      <c r="Q98" s="157">
        <f t="shared" si="39"/>
        <v>0</v>
      </c>
      <c r="R98" s="157">
        <f t="shared" si="39"/>
        <v>0</v>
      </c>
      <c r="S98" s="157">
        <f t="shared" si="39"/>
        <v>0</v>
      </c>
      <c r="T98" s="157">
        <f t="shared" si="39"/>
        <v>0</v>
      </c>
      <c r="U98" s="157">
        <f t="shared" si="39"/>
        <v>0</v>
      </c>
      <c r="V98" s="157">
        <f t="shared" si="39"/>
        <v>0</v>
      </c>
      <c r="W98" s="157">
        <f t="shared" si="39"/>
        <v>0</v>
      </c>
      <c r="X98" s="157">
        <f t="shared" si="39"/>
        <v>0</v>
      </c>
      <c r="Y98" s="157">
        <f t="shared" si="39"/>
        <v>0</v>
      </c>
      <c r="Z98" s="157">
        <f t="shared" si="39"/>
        <v>0</v>
      </c>
      <c r="AA98" s="157">
        <f t="shared" si="39"/>
        <v>0</v>
      </c>
      <c r="AB98" s="157">
        <f t="shared" si="39"/>
        <v>0</v>
      </c>
      <c r="AC98" s="157">
        <f t="shared" si="39"/>
        <v>0</v>
      </c>
      <c r="AD98" s="157">
        <f t="shared" si="39"/>
        <v>0</v>
      </c>
      <c r="AE98" s="157">
        <f t="shared" si="39"/>
        <v>0</v>
      </c>
      <c r="AF98" s="157">
        <f t="shared" si="39"/>
        <v>0</v>
      </c>
      <c r="AG98" s="157">
        <f t="shared" si="39"/>
        <v>0</v>
      </c>
      <c r="AH98" s="157">
        <f t="shared" si="39"/>
        <v>0</v>
      </c>
      <c r="AI98" s="157">
        <f t="shared" si="39"/>
        <v>0</v>
      </c>
      <c r="AJ98" s="157">
        <f t="shared" si="39"/>
        <v>0</v>
      </c>
    </row>
    <row r="99" spans="1:36" ht="16.5" x14ac:dyDescent="0.25">
      <c r="A99" s="152"/>
      <c r="B99" s="153">
        <f t="shared" si="5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5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0">+A100+0.01</f>
        <v>10.01</v>
      </c>
      <c r="B101" s="153">
        <f t="shared" si="5"/>
        <v>53</v>
      </c>
      <c r="C101" s="158" t="s">
        <v>398</v>
      </c>
      <c r="D101" s="156" t="s">
        <v>364</v>
      </c>
      <c r="E101" s="157">
        <f t="shared" ref="E101:E118" si="41">+SUM(G101:AJ101)</f>
        <v>5</v>
      </c>
      <c r="F101" s="249"/>
      <c r="G101" s="157">
        <f t="shared" ref="G101:P111" si="42">+HLOOKUP(G$3,ARMADO_RP,$B101,0)+HLOOKUP(G$4,ARMADO_RP,$B101,0)</f>
        <v>1</v>
      </c>
      <c r="H101" s="157">
        <f t="shared" si="42"/>
        <v>4</v>
      </c>
      <c r="I101" s="157">
        <f t="shared" si="42"/>
        <v>0</v>
      </c>
      <c r="J101" s="157">
        <f t="shared" si="42"/>
        <v>0</v>
      </c>
      <c r="K101" s="157">
        <f t="shared" si="42"/>
        <v>0</v>
      </c>
      <c r="L101" s="157">
        <f t="shared" si="42"/>
        <v>0</v>
      </c>
      <c r="M101" s="157">
        <f t="shared" si="42"/>
        <v>0</v>
      </c>
      <c r="N101" s="157">
        <f t="shared" si="42"/>
        <v>0</v>
      </c>
      <c r="O101" s="157">
        <f t="shared" si="42"/>
        <v>0</v>
      </c>
      <c r="P101" s="157">
        <f t="shared" si="42"/>
        <v>0</v>
      </c>
      <c r="Q101" s="157">
        <f t="shared" ref="Q101:Z111" si="43">+HLOOKUP(Q$3,ARMADO_RP,$B101,0)+HLOOKUP(Q$4,ARMADO_RP,$B101,0)</f>
        <v>0</v>
      </c>
      <c r="R101" s="157">
        <f t="shared" si="43"/>
        <v>0</v>
      </c>
      <c r="S101" s="157">
        <f t="shared" si="43"/>
        <v>0</v>
      </c>
      <c r="T101" s="157">
        <f t="shared" si="43"/>
        <v>0</v>
      </c>
      <c r="U101" s="157">
        <f t="shared" si="43"/>
        <v>0</v>
      </c>
      <c r="V101" s="157">
        <f t="shared" si="43"/>
        <v>0</v>
      </c>
      <c r="W101" s="157">
        <f t="shared" si="43"/>
        <v>0</v>
      </c>
      <c r="X101" s="157">
        <f t="shared" si="43"/>
        <v>0</v>
      </c>
      <c r="Y101" s="157">
        <f t="shared" si="43"/>
        <v>0</v>
      </c>
      <c r="Z101" s="157">
        <f t="shared" si="43"/>
        <v>0</v>
      </c>
      <c r="AA101" s="157">
        <f t="shared" ref="AA101:AJ111" si="44">+HLOOKUP(AA$3,ARMADO_RP,$B101,0)+HLOOKUP(AA$4,ARMADO_RP,$B101,0)</f>
        <v>0</v>
      </c>
      <c r="AB101" s="157">
        <f t="shared" si="44"/>
        <v>0</v>
      </c>
      <c r="AC101" s="157">
        <f t="shared" si="44"/>
        <v>0</v>
      </c>
      <c r="AD101" s="157">
        <f t="shared" si="44"/>
        <v>0</v>
      </c>
      <c r="AE101" s="157">
        <f t="shared" si="44"/>
        <v>0</v>
      </c>
      <c r="AF101" s="157">
        <f t="shared" si="44"/>
        <v>0</v>
      </c>
      <c r="AG101" s="157">
        <f t="shared" si="44"/>
        <v>0</v>
      </c>
      <c r="AH101" s="157">
        <f t="shared" si="44"/>
        <v>0</v>
      </c>
      <c r="AI101" s="157">
        <f t="shared" si="44"/>
        <v>0</v>
      </c>
      <c r="AJ101" s="157">
        <f t="shared" si="44"/>
        <v>0</v>
      </c>
    </row>
    <row r="102" spans="1:36" ht="16.5" x14ac:dyDescent="0.25">
      <c r="A102" s="157">
        <f t="shared" si="40"/>
        <v>10.02</v>
      </c>
      <c r="B102" s="153">
        <f t="shared" si="5"/>
        <v>54</v>
      </c>
      <c r="C102" s="158" t="s">
        <v>399</v>
      </c>
      <c r="D102" s="156" t="s">
        <v>364</v>
      </c>
      <c r="E102" s="157">
        <f t="shared" si="41"/>
        <v>3</v>
      </c>
      <c r="F102" s="249"/>
      <c r="G102" s="157">
        <f t="shared" si="42"/>
        <v>1</v>
      </c>
      <c r="H102" s="157">
        <f t="shared" si="42"/>
        <v>2</v>
      </c>
      <c r="I102" s="157">
        <f t="shared" si="42"/>
        <v>0</v>
      </c>
      <c r="J102" s="157">
        <f t="shared" si="42"/>
        <v>0</v>
      </c>
      <c r="K102" s="157">
        <f t="shared" si="42"/>
        <v>0</v>
      </c>
      <c r="L102" s="157">
        <f t="shared" si="42"/>
        <v>0</v>
      </c>
      <c r="M102" s="157">
        <f t="shared" si="42"/>
        <v>0</v>
      </c>
      <c r="N102" s="157">
        <f t="shared" si="42"/>
        <v>0</v>
      </c>
      <c r="O102" s="157">
        <f t="shared" si="42"/>
        <v>0</v>
      </c>
      <c r="P102" s="157">
        <f t="shared" si="42"/>
        <v>0</v>
      </c>
      <c r="Q102" s="157">
        <f t="shared" si="43"/>
        <v>0</v>
      </c>
      <c r="R102" s="157">
        <f t="shared" si="43"/>
        <v>0</v>
      </c>
      <c r="S102" s="157">
        <f t="shared" si="43"/>
        <v>0</v>
      </c>
      <c r="T102" s="157">
        <f t="shared" si="43"/>
        <v>0</v>
      </c>
      <c r="U102" s="157">
        <f t="shared" si="43"/>
        <v>0</v>
      </c>
      <c r="V102" s="157">
        <f t="shared" si="43"/>
        <v>0</v>
      </c>
      <c r="W102" s="157">
        <f t="shared" si="43"/>
        <v>0</v>
      </c>
      <c r="X102" s="157">
        <f t="shared" si="43"/>
        <v>0</v>
      </c>
      <c r="Y102" s="157">
        <f t="shared" si="43"/>
        <v>0</v>
      </c>
      <c r="Z102" s="157">
        <f t="shared" si="43"/>
        <v>0</v>
      </c>
      <c r="AA102" s="157">
        <f t="shared" si="44"/>
        <v>0</v>
      </c>
      <c r="AB102" s="157">
        <f t="shared" si="44"/>
        <v>0</v>
      </c>
      <c r="AC102" s="157">
        <f t="shared" si="44"/>
        <v>0</v>
      </c>
      <c r="AD102" s="157">
        <f t="shared" si="44"/>
        <v>0</v>
      </c>
      <c r="AE102" s="157">
        <f t="shared" si="44"/>
        <v>0</v>
      </c>
      <c r="AF102" s="157">
        <f t="shared" si="44"/>
        <v>0</v>
      </c>
      <c r="AG102" s="157">
        <f t="shared" si="44"/>
        <v>0</v>
      </c>
      <c r="AH102" s="157">
        <f t="shared" si="44"/>
        <v>0</v>
      </c>
      <c r="AI102" s="157">
        <f t="shared" si="44"/>
        <v>0</v>
      </c>
      <c r="AJ102" s="157">
        <f t="shared" si="44"/>
        <v>0</v>
      </c>
    </row>
    <row r="103" spans="1:36" ht="16.5" x14ac:dyDescent="0.25">
      <c r="A103" s="157">
        <f t="shared" si="40"/>
        <v>10.029999999999999</v>
      </c>
      <c r="B103" s="153">
        <f t="shared" si="5"/>
        <v>55</v>
      </c>
      <c r="C103" s="158" t="s">
        <v>400</v>
      </c>
      <c r="D103" s="156" t="s">
        <v>364</v>
      </c>
      <c r="E103" s="157">
        <f t="shared" si="41"/>
        <v>0</v>
      </c>
      <c r="F103" s="249"/>
      <c r="G103" s="157">
        <f t="shared" si="42"/>
        <v>0</v>
      </c>
      <c r="H103" s="157">
        <f t="shared" si="42"/>
        <v>0</v>
      </c>
      <c r="I103" s="157">
        <f t="shared" si="42"/>
        <v>0</v>
      </c>
      <c r="J103" s="157">
        <f t="shared" si="42"/>
        <v>0</v>
      </c>
      <c r="K103" s="157">
        <f t="shared" si="42"/>
        <v>0</v>
      </c>
      <c r="L103" s="157">
        <f t="shared" si="42"/>
        <v>0</v>
      </c>
      <c r="M103" s="157">
        <f t="shared" si="42"/>
        <v>0</v>
      </c>
      <c r="N103" s="157">
        <f t="shared" si="42"/>
        <v>0</v>
      </c>
      <c r="O103" s="157">
        <f t="shared" si="42"/>
        <v>0</v>
      </c>
      <c r="P103" s="157">
        <f t="shared" si="42"/>
        <v>0</v>
      </c>
      <c r="Q103" s="157">
        <f t="shared" si="43"/>
        <v>0</v>
      </c>
      <c r="R103" s="157">
        <f t="shared" si="43"/>
        <v>0</v>
      </c>
      <c r="S103" s="157">
        <f t="shared" si="43"/>
        <v>0</v>
      </c>
      <c r="T103" s="157">
        <f t="shared" si="43"/>
        <v>0</v>
      </c>
      <c r="U103" s="157">
        <f t="shared" si="43"/>
        <v>0</v>
      </c>
      <c r="V103" s="157">
        <f t="shared" si="43"/>
        <v>0</v>
      </c>
      <c r="W103" s="157">
        <f t="shared" si="43"/>
        <v>0</v>
      </c>
      <c r="X103" s="157">
        <f t="shared" si="43"/>
        <v>0</v>
      </c>
      <c r="Y103" s="157">
        <f t="shared" si="43"/>
        <v>0</v>
      </c>
      <c r="Z103" s="157">
        <f t="shared" si="43"/>
        <v>0</v>
      </c>
      <c r="AA103" s="157">
        <f t="shared" si="44"/>
        <v>0</v>
      </c>
      <c r="AB103" s="157">
        <f t="shared" si="44"/>
        <v>0</v>
      </c>
      <c r="AC103" s="157">
        <f t="shared" si="44"/>
        <v>0</v>
      </c>
      <c r="AD103" s="157">
        <f t="shared" si="44"/>
        <v>0</v>
      </c>
      <c r="AE103" s="157">
        <f t="shared" si="44"/>
        <v>0</v>
      </c>
      <c r="AF103" s="157">
        <f t="shared" si="44"/>
        <v>0</v>
      </c>
      <c r="AG103" s="157">
        <f t="shared" si="44"/>
        <v>0</v>
      </c>
      <c r="AH103" s="157">
        <f t="shared" si="44"/>
        <v>0</v>
      </c>
      <c r="AI103" s="157">
        <f t="shared" si="44"/>
        <v>0</v>
      </c>
      <c r="AJ103" s="157">
        <f t="shared" si="44"/>
        <v>0</v>
      </c>
    </row>
    <row r="104" spans="1:36" ht="16.5" x14ac:dyDescent="0.25">
      <c r="A104" s="157">
        <f t="shared" si="40"/>
        <v>10.039999999999999</v>
      </c>
      <c r="B104" s="153">
        <f t="shared" si="5"/>
        <v>56</v>
      </c>
      <c r="C104" s="158" t="s">
        <v>401</v>
      </c>
      <c r="D104" s="156" t="s">
        <v>364</v>
      </c>
      <c r="E104" s="157">
        <f t="shared" si="41"/>
        <v>2</v>
      </c>
      <c r="F104" s="249"/>
      <c r="G104" s="157">
        <f t="shared" si="42"/>
        <v>0</v>
      </c>
      <c r="H104" s="157">
        <f t="shared" si="42"/>
        <v>2</v>
      </c>
      <c r="I104" s="157">
        <f t="shared" si="42"/>
        <v>0</v>
      </c>
      <c r="J104" s="157">
        <f t="shared" si="42"/>
        <v>0</v>
      </c>
      <c r="K104" s="157">
        <f t="shared" si="42"/>
        <v>0</v>
      </c>
      <c r="L104" s="157">
        <f t="shared" si="42"/>
        <v>0</v>
      </c>
      <c r="M104" s="157">
        <f t="shared" si="42"/>
        <v>0</v>
      </c>
      <c r="N104" s="157">
        <f t="shared" si="42"/>
        <v>0</v>
      </c>
      <c r="O104" s="157">
        <f t="shared" si="42"/>
        <v>0</v>
      </c>
      <c r="P104" s="157">
        <f t="shared" si="42"/>
        <v>0</v>
      </c>
      <c r="Q104" s="157">
        <f t="shared" si="43"/>
        <v>0</v>
      </c>
      <c r="R104" s="157">
        <f t="shared" si="43"/>
        <v>0</v>
      </c>
      <c r="S104" s="157">
        <f t="shared" si="43"/>
        <v>0</v>
      </c>
      <c r="T104" s="157">
        <f t="shared" si="43"/>
        <v>0</v>
      </c>
      <c r="U104" s="157">
        <f t="shared" si="43"/>
        <v>0</v>
      </c>
      <c r="V104" s="157">
        <f t="shared" si="43"/>
        <v>0</v>
      </c>
      <c r="W104" s="157">
        <f t="shared" si="43"/>
        <v>0</v>
      </c>
      <c r="X104" s="157">
        <f t="shared" si="43"/>
        <v>0</v>
      </c>
      <c r="Y104" s="157">
        <f t="shared" si="43"/>
        <v>0</v>
      </c>
      <c r="Z104" s="157">
        <f t="shared" si="43"/>
        <v>0</v>
      </c>
      <c r="AA104" s="157">
        <f t="shared" si="44"/>
        <v>0</v>
      </c>
      <c r="AB104" s="157">
        <f t="shared" si="44"/>
        <v>0</v>
      </c>
      <c r="AC104" s="157">
        <f t="shared" si="44"/>
        <v>0</v>
      </c>
      <c r="AD104" s="157">
        <f t="shared" si="44"/>
        <v>0</v>
      </c>
      <c r="AE104" s="157">
        <f t="shared" si="44"/>
        <v>0</v>
      </c>
      <c r="AF104" s="157">
        <f t="shared" si="44"/>
        <v>0</v>
      </c>
      <c r="AG104" s="157">
        <f t="shared" si="44"/>
        <v>0</v>
      </c>
      <c r="AH104" s="157">
        <f t="shared" si="44"/>
        <v>0</v>
      </c>
      <c r="AI104" s="157">
        <f t="shared" si="44"/>
        <v>0</v>
      </c>
      <c r="AJ104" s="157">
        <f t="shared" si="44"/>
        <v>0</v>
      </c>
    </row>
    <row r="105" spans="1:36" ht="16.5" x14ac:dyDescent="0.25">
      <c r="A105" s="157">
        <f t="shared" si="40"/>
        <v>10.049999999999999</v>
      </c>
      <c r="B105" s="153">
        <f t="shared" si="5"/>
        <v>57</v>
      </c>
      <c r="C105" s="158" t="s">
        <v>402</v>
      </c>
      <c r="D105" s="156" t="s">
        <v>364</v>
      </c>
      <c r="E105" s="157">
        <f t="shared" si="41"/>
        <v>3</v>
      </c>
      <c r="F105" s="249"/>
      <c r="G105" s="157">
        <f t="shared" si="42"/>
        <v>1</v>
      </c>
      <c r="H105" s="157">
        <f t="shared" si="42"/>
        <v>2</v>
      </c>
      <c r="I105" s="157">
        <f t="shared" si="42"/>
        <v>0</v>
      </c>
      <c r="J105" s="157">
        <f t="shared" si="42"/>
        <v>0</v>
      </c>
      <c r="K105" s="157">
        <f t="shared" si="42"/>
        <v>0</v>
      </c>
      <c r="L105" s="157">
        <f t="shared" si="42"/>
        <v>0</v>
      </c>
      <c r="M105" s="157">
        <f t="shared" si="42"/>
        <v>0</v>
      </c>
      <c r="N105" s="157">
        <f t="shared" si="42"/>
        <v>0</v>
      </c>
      <c r="O105" s="157">
        <f t="shared" si="42"/>
        <v>0</v>
      </c>
      <c r="P105" s="157">
        <f t="shared" si="42"/>
        <v>0</v>
      </c>
      <c r="Q105" s="157">
        <f t="shared" si="43"/>
        <v>0</v>
      </c>
      <c r="R105" s="157">
        <f t="shared" si="43"/>
        <v>0</v>
      </c>
      <c r="S105" s="157">
        <f t="shared" si="43"/>
        <v>0</v>
      </c>
      <c r="T105" s="157">
        <f t="shared" si="43"/>
        <v>0</v>
      </c>
      <c r="U105" s="157">
        <f t="shared" si="43"/>
        <v>0</v>
      </c>
      <c r="V105" s="157">
        <f t="shared" si="43"/>
        <v>0</v>
      </c>
      <c r="W105" s="157">
        <f t="shared" si="43"/>
        <v>0</v>
      </c>
      <c r="X105" s="157">
        <f t="shared" si="43"/>
        <v>0</v>
      </c>
      <c r="Y105" s="157">
        <f t="shared" si="43"/>
        <v>0</v>
      </c>
      <c r="Z105" s="157">
        <f t="shared" si="43"/>
        <v>0</v>
      </c>
      <c r="AA105" s="157">
        <f t="shared" si="44"/>
        <v>0</v>
      </c>
      <c r="AB105" s="157">
        <f t="shared" si="44"/>
        <v>0</v>
      </c>
      <c r="AC105" s="157">
        <f t="shared" si="44"/>
        <v>0</v>
      </c>
      <c r="AD105" s="157">
        <f t="shared" si="44"/>
        <v>0</v>
      </c>
      <c r="AE105" s="157">
        <f t="shared" si="44"/>
        <v>0</v>
      </c>
      <c r="AF105" s="157">
        <f t="shared" si="44"/>
        <v>0</v>
      </c>
      <c r="AG105" s="157">
        <f t="shared" si="44"/>
        <v>0</v>
      </c>
      <c r="AH105" s="157">
        <f t="shared" si="44"/>
        <v>0</v>
      </c>
      <c r="AI105" s="157">
        <f t="shared" si="44"/>
        <v>0</v>
      </c>
      <c r="AJ105" s="157">
        <f t="shared" si="44"/>
        <v>0</v>
      </c>
    </row>
    <row r="106" spans="1:36" ht="16.5" x14ac:dyDescent="0.25">
      <c r="A106" s="157">
        <f t="shared" si="40"/>
        <v>10.059999999999999</v>
      </c>
      <c r="B106" s="153">
        <f t="shared" si="5"/>
        <v>58</v>
      </c>
      <c r="C106" s="158" t="s">
        <v>403</v>
      </c>
      <c r="D106" s="156" t="s">
        <v>364</v>
      </c>
      <c r="E106" s="157">
        <f t="shared" si="41"/>
        <v>0</v>
      </c>
      <c r="F106" s="249"/>
      <c r="G106" s="157">
        <f t="shared" si="42"/>
        <v>0</v>
      </c>
      <c r="H106" s="157">
        <f t="shared" si="42"/>
        <v>0</v>
      </c>
      <c r="I106" s="157">
        <f t="shared" si="42"/>
        <v>0</v>
      </c>
      <c r="J106" s="157">
        <f t="shared" si="42"/>
        <v>0</v>
      </c>
      <c r="K106" s="157">
        <f t="shared" si="42"/>
        <v>0</v>
      </c>
      <c r="L106" s="157">
        <f t="shared" si="42"/>
        <v>0</v>
      </c>
      <c r="M106" s="157">
        <f t="shared" si="42"/>
        <v>0</v>
      </c>
      <c r="N106" s="157">
        <f t="shared" si="42"/>
        <v>0</v>
      </c>
      <c r="O106" s="157">
        <f t="shared" si="42"/>
        <v>0</v>
      </c>
      <c r="P106" s="157">
        <f t="shared" si="42"/>
        <v>0</v>
      </c>
      <c r="Q106" s="157">
        <f t="shared" si="43"/>
        <v>0</v>
      </c>
      <c r="R106" s="157">
        <f t="shared" si="43"/>
        <v>0</v>
      </c>
      <c r="S106" s="157">
        <f t="shared" si="43"/>
        <v>0</v>
      </c>
      <c r="T106" s="157">
        <f t="shared" si="43"/>
        <v>0</v>
      </c>
      <c r="U106" s="157">
        <f t="shared" si="43"/>
        <v>0</v>
      </c>
      <c r="V106" s="157">
        <f t="shared" si="43"/>
        <v>0</v>
      </c>
      <c r="W106" s="157">
        <f t="shared" si="43"/>
        <v>0</v>
      </c>
      <c r="X106" s="157">
        <f t="shared" si="43"/>
        <v>0</v>
      </c>
      <c r="Y106" s="157">
        <f t="shared" si="43"/>
        <v>0</v>
      </c>
      <c r="Z106" s="157">
        <f t="shared" si="43"/>
        <v>0</v>
      </c>
      <c r="AA106" s="157">
        <f t="shared" si="44"/>
        <v>0</v>
      </c>
      <c r="AB106" s="157">
        <f t="shared" si="44"/>
        <v>0</v>
      </c>
      <c r="AC106" s="157">
        <f t="shared" si="44"/>
        <v>0</v>
      </c>
      <c r="AD106" s="157">
        <f t="shared" si="44"/>
        <v>0</v>
      </c>
      <c r="AE106" s="157">
        <f t="shared" si="44"/>
        <v>0</v>
      </c>
      <c r="AF106" s="157">
        <f t="shared" si="44"/>
        <v>0</v>
      </c>
      <c r="AG106" s="157">
        <f t="shared" si="44"/>
        <v>0</v>
      </c>
      <c r="AH106" s="157">
        <f t="shared" si="44"/>
        <v>0</v>
      </c>
      <c r="AI106" s="157">
        <f t="shared" si="44"/>
        <v>0</v>
      </c>
      <c r="AJ106" s="157">
        <f t="shared" si="44"/>
        <v>0</v>
      </c>
    </row>
    <row r="107" spans="1:36" ht="16.5" x14ac:dyDescent="0.25">
      <c r="A107" s="157">
        <f t="shared" si="40"/>
        <v>10.069999999999999</v>
      </c>
      <c r="B107" s="153">
        <f t="shared" si="5"/>
        <v>59</v>
      </c>
      <c r="C107" s="158" t="s">
        <v>404</v>
      </c>
      <c r="D107" s="156" t="s">
        <v>364</v>
      </c>
      <c r="E107" s="157">
        <f t="shared" si="41"/>
        <v>0</v>
      </c>
      <c r="F107" s="249"/>
      <c r="G107" s="157">
        <f t="shared" si="42"/>
        <v>0</v>
      </c>
      <c r="H107" s="157">
        <f t="shared" si="42"/>
        <v>0</v>
      </c>
      <c r="I107" s="157">
        <f t="shared" si="42"/>
        <v>0</v>
      </c>
      <c r="J107" s="157">
        <f t="shared" si="42"/>
        <v>0</v>
      </c>
      <c r="K107" s="157">
        <f t="shared" si="42"/>
        <v>0</v>
      </c>
      <c r="L107" s="157">
        <f t="shared" si="42"/>
        <v>0</v>
      </c>
      <c r="M107" s="157">
        <f t="shared" si="42"/>
        <v>0</v>
      </c>
      <c r="N107" s="157">
        <f t="shared" si="42"/>
        <v>0</v>
      </c>
      <c r="O107" s="157">
        <f t="shared" si="42"/>
        <v>0</v>
      </c>
      <c r="P107" s="157">
        <f t="shared" si="42"/>
        <v>0</v>
      </c>
      <c r="Q107" s="157">
        <f t="shared" si="43"/>
        <v>0</v>
      </c>
      <c r="R107" s="157">
        <f t="shared" si="43"/>
        <v>0</v>
      </c>
      <c r="S107" s="157">
        <f t="shared" si="43"/>
        <v>0</v>
      </c>
      <c r="T107" s="157">
        <f t="shared" si="43"/>
        <v>0</v>
      </c>
      <c r="U107" s="157">
        <f t="shared" si="43"/>
        <v>0</v>
      </c>
      <c r="V107" s="157">
        <f t="shared" si="43"/>
        <v>0</v>
      </c>
      <c r="W107" s="157">
        <f t="shared" si="43"/>
        <v>0</v>
      </c>
      <c r="X107" s="157">
        <f t="shared" si="43"/>
        <v>0</v>
      </c>
      <c r="Y107" s="157">
        <f t="shared" si="43"/>
        <v>0</v>
      </c>
      <c r="Z107" s="157">
        <f t="shared" si="43"/>
        <v>0</v>
      </c>
      <c r="AA107" s="157">
        <f t="shared" si="44"/>
        <v>0</v>
      </c>
      <c r="AB107" s="157">
        <f t="shared" si="44"/>
        <v>0</v>
      </c>
      <c r="AC107" s="157">
        <f t="shared" si="44"/>
        <v>0</v>
      </c>
      <c r="AD107" s="157">
        <f t="shared" si="44"/>
        <v>0</v>
      </c>
      <c r="AE107" s="157">
        <f t="shared" si="44"/>
        <v>0</v>
      </c>
      <c r="AF107" s="157">
        <f t="shared" si="44"/>
        <v>0</v>
      </c>
      <c r="AG107" s="157">
        <f t="shared" si="44"/>
        <v>0</v>
      </c>
      <c r="AH107" s="157">
        <f t="shared" si="44"/>
        <v>0</v>
      </c>
      <c r="AI107" s="157">
        <f t="shared" si="44"/>
        <v>0</v>
      </c>
      <c r="AJ107" s="157">
        <f t="shared" si="44"/>
        <v>0</v>
      </c>
    </row>
    <row r="108" spans="1:36" ht="16.5" x14ac:dyDescent="0.25">
      <c r="A108" s="157">
        <f t="shared" si="40"/>
        <v>10.079999999999998</v>
      </c>
      <c r="B108" s="153">
        <f t="shared" si="5"/>
        <v>60</v>
      </c>
      <c r="C108" s="158" t="s">
        <v>405</v>
      </c>
      <c r="D108" s="156" t="s">
        <v>364</v>
      </c>
      <c r="E108" s="157">
        <f t="shared" si="41"/>
        <v>0</v>
      </c>
      <c r="F108" s="249"/>
      <c r="G108" s="157">
        <f t="shared" si="42"/>
        <v>0</v>
      </c>
      <c r="H108" s="157">
        <f t="shared" si="42"/>
        <v>0</v>
      </c>
      <c r="I108" s="157">
        <f t="shared" si="42"/>
        <v>0</v>
      </c>
      <c r="J108" s="157">
        <f t="shared" si="42"/>
        <v>0</v>
      </c>
      <c r="K108" s="157">
        <f t="shared" si="42"/>
        <v>0</v>
      </c>
      <c r="L108" s="157">
        <f t="shared" si="42"/>
        <v>0</v>
      </c>
      <c r="M108" s="157">
        <f t="shared" si="42"/>
        <v>0</v>
      </c>
      <c r="N108" s="157">
        <f t="shared" si="42"/>
        <v>0</v>
      </c>
      <c r="O108" s="157">
        <f t="shared" si="42"/>
        <v>0</v>
      </c>
      <c r="P108" s="157">
        <f t="shared" si="42"/>
        <v>0</v>
      </c>
      <c r="Q108" s="157">
        <f t="shared" si="43"/>
        <v>0</v>
      </c>
      <c r="R108" s="157">
        <f t="shared" si="43"/>
        <v>0</v>
      </c>
      <c r="S108" s="157">
        <f t="shared" si="43"/>
        <v>0</v>
      </c>
      <c r="T108" s="157">
        <f t="shared" si="43"/>
        <v>0</v>
      </c>
      <c r="U108" s="157">
        <f t="shared" si="43"/>
        <v>0</v>
      </c>
      <c r="V108" s="157">
        <f t="shared" si="43"/>
        <v>0</v>
      </c>
      <c r="W108" s="157">
        <f t="shared" si="43"/>
        <v>0</v>
      </c>
      <c r="X108" s="157">
        <f t="shared" si="43"/>
        <v>0</v>
      </c>
      <c r="Y108" s="157">
        <f t="shared" si="43"/>
        <v>0</v>
      </c>
      <c r="Z108" s="157">
        <f t="shared" si="43"/>
        <v>0</v>
      </c>
      <c r="AA108" s="157">
        <f t="shared" si="44"/>
        <v>0</v>
      </c>
      <c r="AB108" s="157">
        <f t="shared" si="44"/>
        <v>0</v>
      </c>
      <c r="AC108" s="157">
        <f t="shared" si="44"/>
        <v>0</v>
      </c>
      <c r="AD108" s="157">
        <f t="shared" si="44"/>
        <v>0</v>
      </c>
      <c r="AE108" s="157">
        <f t="shared" si="44"/>
        <v>0</v>
      </c>
      <c r="AF108" s="157">
        <f t="shared" si="44"/>
        <v>0</v>
      </c>
      <c r="AG108" s="157">
        <f t="shared" si="44"/>
        <v>0</v>
      </c>
      <c r="AH108" s="157">
        <f t="shared" si="44"/>
        <v>0</v>
      </c>
      <c r="AI108" s="157">
        <f t="shared" si="44"/>
        <v>0</v>
      </c>
      <c r="AJ108" s="157">
        <f t="shared" si="44"/>
        <v>0</v>
      </c>
    </row>
    <row r="109" spans="1:36" ht="16.5" x14ac:dyDescent="0.25">
      <c r="A109" s="157">
        <f t="shared" si="40"/>
        <v>10.089999999999998</v>
      </c>
      <c r="B109" s="153">
        <f t="shared" si="5"/>
        <v>61</v>
      </c>
      <c r="C109" s="158" t="s">
        <v>406</v>
      </c>
      <c r="D109" s="156" t="s">
        <v>364</v>
      </c>
      <c r="E109" s="157">
        <f t="shared" si="41"/>
        <v>5</v>
      </c>
      <c r="F109" s="249"/>
      <c r="G109" s="157">
        <f t="shared" si="42"/>
        <v>1</v>
      </c>
      <c r="H109" s="157">
        <f t="shared" si="42"/>
        <v>4</v>
      </c>
      <c r="I109" s="157">
        <f t="shared" si="42"/>
        <v>0</v>
      </c>
      <c r="J109" s="157">
        <f t="shared" si="42"/>
        <v>0</v>
      </c>
      <c r="K109" s="157">
        <f t="shared" si="42"/>
        <v>0</v>
      </c>
      <c r="L109" s="157">
        <f t="shared" si="42"/>
        <v>0</v>
      </c>
      <c r="M109" s="157">
        <f t="shared" si="42"/>
        <v>0</v>
      </c>
      <c r="N109" s="157">
        <f t="shared" si="42"/>
        <v>0</v>
      </c>
      <c r="O109" s="157">
        <f t="shared" si="42"/>
        <v>0</v>
      </c>
      <c r="P109" s="157">
        <f t="shared" si="42"/>
        <v>0</v>
      </c>
      <c r="Q109" s="157">
        <f t="shared" si="43"/>
        <v>0</v>
      </c>
      <c r="R109" s="157">
        <f t="shared" si="43"/>
        <v>0</v>
      </c>
      <c r="S109" s="157">
        <f t="shared" si="43"/>
        <v>0</v>
      </c>
      <c r="T109" s="157">
        <f t="shared" si="43"/>
        <v>0</v>
      </c>
      <c r="U109" s="157">
        <f t="shared" si="43"/>
        <v>0</v>
      </c>
      <c r="V109" s="157">
        <f t="shared" si="43"/>
        <v>0</v>
      </c>
      <c r="W109" s="157">
        <f t="shared" si="43"/>
        <v>0</v>
      </c>
      <c r="X109" s="157">
        <f t="shared" si="43"/>
        <v>0</v>
      </c>
      <c r="Y109" s="157">
        <f t="shared" si="43"/>
        <v>0</v>
      </c>
      <c r="Z109" s="157">
        <f t="shared" si="43"/>
        <v>0</v>
      </c>
      <c r="AA109" s="157">
        <f t="shared" si="44"/>
        <v>0</v>
      </c>
      <c r="AB109" s="157">
        <f t="shared" si="44"/>
        <v>0</v>
      </c>
      <c r="AC109" s="157">
        <f t="shared" si="44"/>
        <v>0</v>
      </c>
      <c r="AD109" s="157">
        <f t="shared" si="44"/>
        <v>0</v>
      </c>
      <c r="AE109" s="157">
        <f t="shared" si="44"/>
        <v>0</v>
      </c>
      <c r="AF109" s="157">
        <f t="shared" si="44"/>
        <v>0</v>
      </c>
      <c r="AG109" s="157">
        <f t="shared" si="44"/>
        <v>0</v>
      </c>
      <c r="AH109" s="157">
        <f t="shared" si="44"/>
        <v>0</v>
      </c>
      <c r="AI109" s="157">
        <f t="shared" si="44"/>
        <v>0</v>
      </c>
      <c r="AJ109" s="157">
        <f t="shared" si="44"/>
        <v>0</v>
      </c>
    </row>
    <row r="110" spans="1:36" ht="16.5" x14ac:dyDescent="0.25">
      <c r="A110" s="157">
        <f t="shared" si="40"/>
        <v>10.099999999999998</v>
      </c>
      <c r="B110" s="153">
        <f t="shared" si="5"/>
        <v>62</v>
      </c>
      <c r="C110" s="158" t="s">
        <v>407</v>
      </c>
      <c r="D110" s="156" t="s">
        <v>364</v>
      </c>
      <c r="E110" s="157">
        <f t="shared" si="41"/>
        <v>7</v>
      </c>
      <c r="F110" s="249" t="str">
        <f>+G$10&amp;" "&amp;G11</f>
        <v>- -</v>
      </c>
      <c r="G110" s="157">
        <f t="shared" si="42"/>
        <v>1</v>
      </c>
      <c r="H110" s="157">
        <f t="shared" si="42"/>
        <v>6</v>
      </c>
      <c r="I110" s="157">
        <f t="shared" si="42"/>
        <v>0</v>
      </c>
      <c r="J110" s="157">
        <f t="shared" si="42"/>
        <v>0</v>
      </c>
      <c r="K110" s="157">
        <f t="shared" si="42"/>
        <v>0</v>
      </c>
      <c r="L110" s="157">
        <f t="shared" si="42"/>
        <v>0</v>
      </c>
      <c r="M110" s="157">
        <f t="shared" si="42"/>
        <v>0</v>
      </c>
      <c r="N110" s="157">
        <f t="shared" si="42"/>
        <v>0</v>
      </c>
      <c r="O110" s="157">
        <f t="shared" si="42"/>
        <v>0</v>
      </c>
      <c r="P110" s="157">
        <f t="shared" si="42"/>
        <v>0</v>
      </c>
      <c r="Q110" s="157">
        <f t="shared" si="43"/>
        <v>0</v>
      </c>
      <c r="R110" s="157">
        <f t="shared" si="43"/>
        <v>0</v>
      </c>
      <c r="S110" s="157">
        <f t="shared" si="43"/>
        <v>0</v>
      </c>
      <c r="T110" s="157">
        <f t="shared" si="43"/>
        <v>0</v>
      </c>
      <c r="U110" s="157">
        <f t="shared" si="43"/>
        <v>0</v>
      </c>
      <c r="V110" s="157">
        <f t="shared" si="43"/>
        <v>0</v>
      </c>
      <c r="W110" s="157">
        <f t="shared" si="43"/>
        <v>0</v>
      </c>
      <c r="X110" s="157">
        <f t="shared" si="43"/>
        <v>0</v>
      </c>
      <c r="Y110" s="157">
        <f t="shared" si="43"/>
        <v>0</v>
      </c>
      <c r="Z110" s="157">
        <f t="shared" si="43"/>
        <v>0</v>
      </c>
      <c r="AA110" s="157">
        <f t="shared" si="44"/>
        <v>0</v>
      </c>
      <c r="AB110" s="157">
        <f t="shared" si="44"/>
        <v>0</v>
      </c>
      <c r="AC110" s="157">
        <f t="shared" si="44"/>
        <v>0</v>
      </c>
      <c r="AD110" s="157">
        <f t="shared" si="44"/>
        <v>0</v>
      </c>
      <c r="AE110" s="157">
        <f t="shared" si="44"/>
        <v>0</v>
      </c>
      <c r="AF110" s="157">
        <f t="shared" si="44"/>
        <v>0</v>
      </c>
      <c r="AG110" s="157">
        <f t="shared" si="44"/>
        <v>0</v>
      </c>
      <c r="AH110" s="157">
        <f t="shared" si="44"/>
        <v>0</v>
      </c>
      <c r="AI110" s="157">
        <f t="shared" si="44"/>
        <v>0</v>
      </c>
      <c r="AJ110" s="157">
        <f t="shared" si="44"/>
        <v>0</v>
      </c>
    </row>
    <row r="111" spans="1:36" ht="16.5" x14ac:dyDescent="0.25">
      <c r="A111" s="157">
        <f t="shared" si="40"/>
        <v>10.109999999999998</v>
      </c>
      <c r="B111" s="153">
        <f t="shared" si="5"/>
        <v>63</v>
      </c>
      <c r="C111" s="158" t="s">
        <v>408</v>
      </c>
      <c r="D111" s="156" t="s">
        <v>364</v>
      </c>
      <c r="E111" s="157">
        <f t="shared" si="41"/>
        <v>8</v>
      </c>
      <c r="F111" s="249"/>
      <c r="G111" s="157">
        <f t="shared" si="42"/>
        <v>2</v>
      </c>
      <c r="H111" s="157">
        <f t="shared" si="42"/>
        <v>6</v>
      </c>
      <c r="I111" s="157">
        <f t="shared" si="42"/>
        <v>0</v>
      </c>
      <c r="J111" s="157">
        <f t="shared" si="42"/>
        <v>0</v>
      </c>
      <c r="K111" s="157">
        <f t="shared" si="42"/>
        <v>0</v>
      </c>
      <c r="L111" s="157">
        <f t="shared" si="42"/>
        <v>0</v>
      </c>
      <c r="M111" s="157">
        <f t="shared" si="42"/>
        <v>0</v>
      </c>
      <c r="N111" s="157">
        <f t="shared" si="42"/>
        <v>0</v>
      </c>
      <c r="O111" s="157">
        <f t="shared" si="42"/>
        <v>0</v>
      </c>
      <c r="P111" s="157">
        <f t="shared" si="42"/>
        <v>0</v>
      </c>
      <c r="Q111" s="157">
        <f t="shared" si="43"/>
        <v>0</v>
      </c>
      <c r="R111" s="157">
        <f t="shared" si="43"/>
        <v>0</v>
      </c>
      <c r="S111" s="157">
        <f t="shared" si="43"/>
        <v>0</v>
      </c>
      <c r="T111" s="157">
        <f t="shared" si="43"/>
        <v>0</v>
      </c>
      <c r="U111" s="157">
        <f t="shared" si="43"/>
        <v>0</v>
      </c>
      <c r="V111" s="157">
        <f t="shared" si="43"/>
        <v>0</v>
      </c>
      <c r="W111" s="157">
        <f t="shared" si="43"/>
        <v>0</v>
      </c>
      <c r="X111" s="157">
        <f t="shared" si="43"/>
        <v>0</v>
      </c>
      <c r="Y111" s="157">
        <f t="shared" si="43"/>
        <v>0</v>
      </c>
      <c r="Z111" s="157">
        <f t="shared" si="43"/>
        <v>0</v>
      </c>
      <c r="AA111" s="157">
        <f t="shared" si="44"/>
        <v>0</v>
      </c>
      <c r="AB111" s="157">
        <f t="shared" si="44"/>
        <v>0</v>
      </c>
      <c r="AC111" s="157">
        <f t="shared" si="44"/>
        <v>0</v>
      </c>
      <c r="AD111" s="157">
        <f t="shared" si="44"/>
        <v>0</v>
      </c>
      <c r="AE111" s="157">
        <f t="shared" si="44"/>
        <v>0</v>
      </c>
      <c r="AF111" s="157">
        <f t="shared" si="44"/>
        <v>0</v>
      </c>
      <c r="AG111" s="157">
        <f t="shared" si="44"/>
        <v>0</v>
      </c>
      <c r="AH111" s="157">
        <f t="shared" si="44"/>
        <v>0</v>
      </c>
      <c r="AI111" s="157">
        <f t="shared" si="44"/>
        <v>0</v>
      </c>
      <c r="AJ111" s="157">
        <f t="shared" si="44"/>
        <v>0</v>
      </c>
    </row>
    <row r="112" spans="1:36" ht="16.5" x14ac:dyDescent="0.25">
      <c r="A112" s="157">
        <f t="shared" si="40"/>
        <v>10.119999999999997</v>
      </c>
      <c r="B112" s="153">
        <f t="shared" si="5"/>
        <v>64</v>
      </c>
      <c r="C112" s="158" t="s">
        <v>409</v>
      </c>
      <c r="D112" s="156" t="s">
        <v>410</v>
      </c>
      <c r="E112" s="157">
        <f>+ROUNDUP(SUM(G112:AJ112),0)</f>
        <v>1</v>
      </c>
      <c r="F112" s="249"/>
      <c r="G112" s="157">
        <f t="shared" ref="G112:AJ112" si="45">+HLOOKUP(G$10&amp;" "&amp;G11,ARMADO_RP,$B112,0)</f>
        <v>0</v>
      </c>
      <c r="H112" s="157">
        <f t="shared" si="45"/>
        <v>8.3333333333333329E-2</v>
      </c>
      <c r="I112" s="157">
        <f t="shared" si="45"/>
        <v>0</v>
      </c>
      <c r="J112" s="157">
        <f t="shared" si="45"/>
        <v>0</v>
      </c>
      <c r="K112" s="157">
        <f t="shared" si="45"/>
        <v>0</v>
      </c>
      <c r="L112" s="157">
        <f t="shared" si="45"/>
        <v>0</v>
      </c>
      <c r="M112" s="157">
        <f t="shared" si="45"/>
        <v>0</v>
      </c>
      <c r="N112" s="157">
        <f t="shared" si="45"/>
        <v>0</v>
      </c>
      <c r="O112" s="157">
        <f t="shared" si="45"/>
        <v>0</v>
      </c>
      <c r="P112" s="157">
        <f t="shared" si="45"/>
        <v>0</v>
      </c>
      <c r="Q112" s="157">
        <f t="shared" si="45"/>
        <v>0</v>
      </c>
      <c r="R112" s="157">
        <f t="shared" si="45"/>
        <v>0</v>
      </c>
      <c r="S112" s="157">
        <f t="shared" si="45"/>
        <v>0</v>
      </c>
      <c r="T112" s="157">
        <f t="shared" si="45"/>
        <v>0</v>
      </c>
      <c r="U112" s="157">
        <f t="shared" si="45"/>
        <v>0</v>
      </c>
      <c r="V112" s="157">
        <f t="shared" si="45"/>
        <v>0</v>
      </c>
      <c r="W112" s="157">
        <f t="shared" si="45"/>
        <v>0</v>
      </c>
      <c r="X112" s="157">
        <f t="shared" si="45"/>
        <v>0</v>
      </c>
      <c r="Y112" s="157">
        <f t="shared" si="45"/>
        <v>0</v>
      </c>
      <c r="Z112" s="157">
        <f t="shared" si="45"/>
        <v>0</v>
      </c>
      <c r="AA112" s="157">
        <f t="shared" si="45"/>
        <v>0</v>
      </c>
      <c r="AB112" s="157">
        <f t="shared" si="45"/>
        <v>0</v>
      </c>
      <c r="AC112" s="157">
        <f t="shared" si="45"/>
        <v>0</v>
      </c>
      <c r="AD112" s="157">
        <f t="shared" si="45"/>
        <v>0</v>
      </c>
      <c r="AE112" s="157">
        <f t="shared" si="45"/>
        <v>0</v>
      </c>
      <c r="AF112" s="157">
        <f t="shared" si="45"/>
        <v>0</v>
      </c>
      <c r="AG112" s="157">
        <f t="shared" si="45"/>
        <v>0</v>
      </c>
      <c r="AH112" s="157">
        <f t="shared" si="45"/>
        <v>0</v>
      </c>
      <c r="AI112" s="157">
        <f t="shared" si="45"/>
        <v>0</v>
      </c>
      <c r="AJ112" s="157">
        <f t="shared" si="45"/>
        <v>0</v>
      </c>
    </row>
    <row r="113" spans="1:36" ht="16.5" x14ac:dyDescent="0.25">
      <c r="A113" s="157">
        <f t="shared" si="40"/>
        <v>10.129999999999997</v>
      </c>
      <c r="B113" s="153">
        <f t="shared" si="5"/>
        <v>65</v>
      </c>
      <c r="C113" s="158" t="s">
        <v>411</v>
      </c>
      <c r="D113" s="156" t="s">
        <v>364</v>
      </c>
      <c r="E113" s="157">
        <f t="shared" si="41"/>
        <v>0</v>
      </c>
      <c r="F113" s="249"/>
      <c r="G113" s="157">
        <f t="shared" ref="G113:P118" si="46">+HLOOKUP(G$3,ARMADO_RP,$B113,0)+HLOOKUP(G$4,ARMADO_RP,$B113,0)</f>
        <v>0</v>
      </c>
      <c r="H113" s="157">
        <f t="shared" si="46"/>
        <v>0</v>
      </c>
      <c r="I113" s="157">
        <f t="shared" si="46"/>
        <v>0</v>
      </c>
      <c r="J113" s="157">
        <f t="shared" si="46"/>
        <v>0</v>
      </c>
      <c r="K113" s="157">
        <f t="shared" si="46"/>
        <v>0</v>
      </c>
      <c r="L113" s="157">
        <f t="shared" si="46"/>
        <v>0</v>
      </c>
      <c r="M113" s="157">
        <f t="shared" si="46"/>
        <v>0</v>
      </c>
      <c r="N113" s="157">
        <f t="shared" si="46"/>
        <v>0</v>
      </c>
      <c r="O113" s="157">
        <f t="shared" si="46"/>
        <v>0</v>
      </c>
      <c r="P113" s="157">
        <f t="shared" si="46"/>
        <v>0</v>
      </c>
      <c r="Q113" s="157">
        <f t="shared" ref="Q113:Z118" si="47">+HLOOKUP(Q$3,ARMADO_RP,$B113,0)+HLOOKUP(Q$4,ARMADO_RP,$B113,0)</f>
        <v>0</v>
      </c>
      <c r="R113" s="157">
        <f t="shared" si="47"/>
        <v>0</v>
      </c>
      <c r="S113" s="157">
        <f t="shared" si="47"/>
        <v>0</v>
      </c>
      <c r="T113" s="157">
        <f t="shared" si="47"/>
        <v>0</v>
      </c>
      <c r="U113" s="157">
        <f t="shared" si="47"/>
        <v>0</v>
      </c>
      <c r="V113" s="157">
        <f t="shared" si="47"/>
        <v>0</v>
      </c>
      <c r="W113" s="157">
        <f t="shared" si="47"/>
        <v>0</v>
      </c>
      <c r="X113" s="157">
        <f t="shared" si="47"/>
        <v>0</v>
      </c>
      <c r="Y113" s="157">
        <f t="shared" si="47"/>
        <v>0</v>
      </c>
      <c r="Z113" s="157">
        <f t="shared" si="47"/>
        <v>0</v>
      </c>
      <c r="AA113" s="157">
        <f t="shared" ref="AA113:AJ118" si="48">+HLOOKUP(AA$3,ARMADO_RP,$B113,0)+HLOOKUP(AA$4,ARMADO_RP,$B113,0)</f>
        <v>0</v>
      </c>
      <c r="AB113" s="157">
        <f t="shared" si="48"/>
        <v>0</v>
      </c>
      <c r="AC113" s="157">
        <f t="shared" si="48"/>
        <v>0</v>
      </c>
      <c r="AD113" s="157">
        <f t="shared" si="48"/>
        <v>0</v>
      </c>
      <c r="AE113" s="157">
        <f t="shared" si="48"/>
        <v>0</v>
      </c>
      <c r="AF113" s="157">
        <f t="shared" si="48"/>
        <v>0</v>
      </c>
      <c r="AG113" s="157">
        <f t="shared" si="48"/>
        <v>0</v>
      </c>
      <c r="AH113" s="157">
        <f t="shared" si="48"/>
        <v>0</v>
      </c>
      <c r="AI113" s="157">
        <f t="shared" si="48"/>
        <v>0</v>
      </c>
      <c r="AJ113" s="157">
        <f t="shared" si="48"/>
        <v>0</v>
      </c>
    </row>
    <row r="114" spans="1:36" ht="16.5" x14ac:dyDescent="0.25">
      <c r="A114" s="157">
        <f t="shared" si="40"/>
        <v>10.139999999999997</v>
      </c>
      <c r="B114" s="153">
        <f t="shared" si="5"/>
        <v>66</v>
      </c>
      <c r="C114" s="158" t="s">
        <v>412</v>
      </c>
      <c r="D114" s="156" t="s">
        <v>364</v>
      </c>
      <c r="E114" s="157">
        <f t="shared" si="41"/>
        <v>0</v>
      </c>
      <c r="F114" s="249"/>
      <c r="G114" s="157">
        <f t="shared" si="46"/>
        <v>0</v>
      </c>
      <c r="H114" s="157">
        <f t="shared" si="46"/>
        <v>0</v>
      </c>
      <c r="I114" s="157">
        <f t="shared" si="46"/>
        <v>0</v>
      </c>
      <c r="J114" s="157">
        <f t="shared" si="46"/>
        <v>0</v>
      </c>
      <c r="K114" s="157">
        <f t="shared" si="46"/>
        <v>0</v>
      </c>
      <c r="L114" s="157">
        <f t="shared" si="46"/>
        <v>0</v>
      </c>
      <c r="M114" s="157">
        <f t="shared" si="46"/>
        <v>0</v>
      </c>
      <c r="N114" s="157">
        <f t="shared" si="46"/>
        <v>0</v>
      </c>
      <c r="O114" s="157">
        <f t="shared" si="46"/>
        <v>0</v>
      </c>
      <c r="P114" s="157">
        <f t="shared" si="46"/>
        <v>0</v>
      </c>
      <c r="Q114" s="157">
        <f t="shared" si="47"/>
        <v>0</v>
      </c>
      <c r="R114" s="157">
        <f t="shared" si="47"/>
        <v>0</v>
      </c>
      <c r="S114" s="157">
        <f t="shared" si="47"/>
        <v>0</v>
      </c>
      <c r="T114" s="157">
        <f t="shared" si="47"/>
        <v>0</v>
      </c>
      <c r="U114" s="157">
        <f t="shared" si="47"/>
        <v>0</v>
      </c>
      <c r="V114" s="157">
        <f t="shared" si="47"/>
        <v>0</v>
      </c>
      <c r="W114" s="157">
        <f t="shared" si="47"/>
        <v>0</v>
      </c>
      <c r="X114" s="157">
        <f t="shared" si="47"/>
        <v>0</v>
      </c>
      <c r="Y114" s="157">
        <f t="shared" si="47"/>
        <v>0</v>
      </c>
      <c r="Z114" s="157">
        <f t="shared" si="47"/>
        <v>0</v>
      </c>
      <c r="AA114" s="157">
        <f t="shared" si="48"/>
        <v>0</v>
      </c>
      <c r="AB114" s="157">
        <f t="shared" si="48"/>
        <v>0</v>
      </c>
      <c r="AC114" s="157">
        <f t="shared" si="48"/>
        <v>0</v>
      </c>
      <c r="AD114" s="157">
        <f t="shared" si="48"/>
        <v>0</v>
      </c>
      <c r="AE114" s="157">
        <f t="shared" si="48"/>
        <v>0</v>
      </c>
      <c r="AF114" s="157">
        <f t="shared" si="48"/>
        <v>0</v>
      </c>
      <c r="AG114" s="157">
        <f t="shared" si="48"/>
        <v>0</v>
      </c>
      <c r="AH114" s="157">
        <f t="shared" si="48"/>
        <v>0</v>
      </c>
      <c r="AI114" s="157">
        <f t="shared" si="48"/>
        <v>0</v>
      </c>
      <c r="AJ114" s="157">
        <f t="shared" si="48"/>
        <v>0</v>
      </c>
    </row>
    <row r="115" spans="1:36" ht="16.5" x14ac:dyDescent="0.25">
      <c r="A115" s="157">
        <f t="shared" si="40"/>
        <v>10.149999999999997</v>
      </c>
      <c r="B115" s="153">
        <f t="shared" si="5"/>
        <v>67</v>
      </c>
      <c r="C115" s="158" t="s">
        <v>413</v>
      </c>
      <c r="D115" s="156" t="s">
        <v>364</v>
      </c>
      <c r="E115" s="157">
        <f t="shared" si="41"/>
        <v>0</v>
      </c>
      <c r="F115" s="249"/>
      <c r="G115" s="157">
        <f t="shared" si="46"/>
        <v>0</v>
      </c>
      <c r="H115" s="157">
        <f t="shared" si="46"/>
        <v>0</v>
      </c>
      <c r="I115" s="157">
        <f t="shared" si="46"/>
        <v>0</v>
      </c>
      <c r="J115" s="157">
        <f t="shared" si="46"/>
        <v>0</v>
      </c>
      <c r="K115" s="157">
        <f t="shared" si="46"/>
        <v>0</v>
      </c>
      <c r="L115" s="157">
        <f t="shared" si="46"/>
        <v>0</v>
      </c>
      <c r="M115" s="157">
        <f t="shared" si="46"/>
        <v>0</v>
      </c>
      <c r="N115" s="157">
        <f t="shared" si="46"/>
        <v>0</v>
      </c>
      <c r="O115" s="157">
        <f t="shared" si="46"/>
        <v>0</v>
      </c>
      <c r="P115" s="157">
        <f t="shared" si="46"/>
        <v>0</v>
      </c>
      <c r="Q115" s="157">
        <f t="shared" si="47"/>
        <v>0</v>
      </c>
      <c r="R115" s="157">
        <f t="shared" si="47"/>
        <v>0</v>
      </c>
      <c r="S115" s="157">
        <f t="shared" si="47"/>
        <v>0</v>
      </c>
      <c r="T115" s="157">
        <f t="shared" si="47"/>
        <v>0</v>
      </c>
      <c r="U115" s="157">
        <f t="shared" si="47"/>
        <v>0</v>
      </c>
      <c r="V115" s="157">
        <f t="shared" si="47"/>
        <v>0</v>
      </c>
      <c r="W115" s="157">
        <f t="shared" si="47"/>
        <v>0</v>
      </c>
      <c r="X115" s="157">
        <f t="shared" si="47"/>
        <v>0</v>
      </c>
      <c r="Y115" s="157">
        <f t="shared" si="47"/>
        <v>0</v>
      </c>
      <c r="Z115" s="157">
        <f t="shared" si="47"/>
        <v>0</v>
      </c>
      <c r="AA115" s="157">
        <f t="shared" si="48"/>
        <v>0</v>
      </c>
      <c r="AB115" s="157">
        <f t="shared" si="48"/>
        <v>0</v>
      </c>
      <c r="AC115" s="157">
        <f t="shared" si="48"/>
        <v>0</v>
      </c>
      <c r="AD115" s="157">
        <f t="shared" si="48"/>
        <v>0</v>
      </c>
      <c r="AE115" s="157">
        <f t="shared" si="48"/>
        <v>0</v>
      </c>
      <c r="AF115" s="157">
        <f t="shared" si="48"/>
        <v>0</v>
      </c>
      <c r="AG115" s="157">
        <f t="shared" si="48"/>
        <v>0</v>
      </c>
      <c r="AH115" s="157">
        <f t="shared" si="48"/>
        <v>0</v>
      </c>
      <c r="AI115" s="157">
        <f t="shared" si="48"/>
        <v>0</v>
      </c>
      <c r="AJ115" s="157">
        <f t="shared" si="48"/>
        <v>0</v>
      </c>
    </row>
    <row r="116" spans="1:36" s="188" customFormat="1" ht="16.5" x14ac:dyDescent="0.25">
      <c r="A116" s="160">
        <f t="shared" si="40"/>
        <v>10.159999999999997</v>
      </c>
      <c r="B116" s="161">
        <f t="shared" si="5"/>
        <v>68</v>
      </c>
      <c r="C116" s="162" t="s">
        <v>630</v>
      </c>
      <c r="D116" s="164" t="s">
        <v>364</v>
      </c>
      <c r="E116" s="157">
        <f t="shared" si="41"/>
        <v>0</v>
      </c>
      <c r="F116" s="249"/>
      <c r="G116" s="157">
        <f t="shared" si="46"/>
        <v>0</v>
      </c>
      <c r="H116" s="157">
        <f t="shared" si="46"/>
        <v>0</v>
      </c>
      <c r="I116" s="157">
        <f t="shared" si="46"/>
        <v>0</v>
      </c>
      <c r="J116" s="157">
        <f t="shared" si="46"/>
        <v>0</v>
      </c>
      <c r="K116" s="157">
        <f t="shared" si="46"/>
        <v>0</v>
      </c>
      <c r="L116" s="157">
        <f t="shared" si="46"/>
        <v>0</v>
      </c>
      <c r="M116" s="157">
        <f t="shared" si="46"/>
        <v>0</v>
      </c>
      <c r="N116" s="157">
        <f t="shared" si="46"/>
        <v>0</v>
      </c>
      <c r="O116" s="157">
        <f t="shared" si="46"/>
        <v>0</v>
      </c>
      <c r="P116" s="157">
        <f t="shared" si="46"/>
        <v>0</v>
      </c>
      <c r="Q116" s="157">
        <f t="shared" si="47"/>
        <v>0</v>
      </c>
      <c r="R116" s="157">
        <f t="shared" si="47"/>
        <v>0</v>
      </c>
      <c r="S116" s="157">
        <f t="shared" si="47"/>
        <v>0</v>
      </c>
      <c r="T116" s="157">
        <f t="shared" si="47"/>
        <v>0</v>
      </c>
      <c r="U116" s="157">
        <f t="shared" si="47"/>
        <v>0</v>
      </c>
      <c r="V116" s="157">
        <f t="shared" si="47"/>
        <v>0</v>
      </c>
      <c r="W116" s="157">
        <f t="shared" si="47"/>
        <v>0</v>
      </c>
      <c r="X116" s="157">
        <f t="shared" si="47"/>
        <v>0</v>
      </c>
      <c r="Y116" s="157">
        <f t="shared" si="47"/>
        <v>0</v>
      </c>
      <c r="Z116" s="157">
        <f t="shared" si="47"/>
        <v>0</v>
      </c>
      <c r="AA116" s="157">
        <f t="shared" si="48"/>
        <v>0</v>
      </c>
      <c r="AB116" s="157">
        <f t="shared" si="48"/>
        <v>0</v>
      </c>
      <c r="AC116" s="157">
        <f t="shared" si="48"/>
        <v>0</v>
      </c>
      <c r="AD116" s="157">
        <f t="shared" si="48"/>
        <v>0</v>
      </c>
      <c r="AE116" s="157">
        <f t="shared" si="48"/>
        <v>0</v>
      </c>
      <c r="AF116" s="157">
        <f t="shared" si="48"/>
        <v>0</v>
      </c>
      <c r="AG116" s="157">
        <f t="shared" si="48"/>
        <v>0</v>
      </c>
      <c r="AH116" s="157">
        <f t="shared" si="48"/>
        <v>0</v>
      </c>
      <c r="AI116" s="157">
        <f t="shared" si="48"/>
        <v>0</v>
      </c>
      <c r="AJ116" s="157">
        <f t="shared" si="48"/>
        <v>0</v>
      </c>
    </row>
    <row r="117" spans="1:36" s="188" customFormat="1" ht="16.5" x14ac:dyDescent="0.25">
      <c r="A117" s="160">
        <f t="shared" si="40"/>
        <v>10.169999999999996</v>
      </c>
      <c r="B117" s="161">
        <f t="shared" ref="B117:B180" si="49">+B116+1</f>
        <v>69</v>
      </c>
      <c r="C117" s="162" t="s">
        <v>549</v>
      </c>
      <c r="D117" s="164" t="s">
        <v>364</v>
      </c>
      <c r="E117" s="157">
        <f t="shared" si="41"/>
        <v>0</v>
      </c>
      <c r="F117" s="249"/>
      <c r="G117" s="157">
        <f t="shared" si="46"/>
        <v>0</v>
      </c>
      <c r="H117" s="157">
        <f t="shared" si="46"/>
        <v>0</v>
      </c>
      <c r="I117" s="157">
        <f t="shared" si="46"/>
        <v>0</v>
      </c>
      <c r="J117" s="157">
        <f t="shared" si="46"/>
        <v>0</v>
      </c>
      <c r="K117" s="157">
        <f t="shared" si="46"/>
        <v>0</v>
      </c>
      <c r="L117" s="157">
        <f t="shared" si="46"/>
        <v>0</v>
      </c>
      <c r="M117" s="157">
        <f t="shared" si="46"/>
        <v>0</v>
      </c>
      <c r="N117" s="157">
        <f t="shared" si="46"/>
        <v>0</v>
      </c>
      <c r="O117" s="157">
        <f t="shared" si="46"/>
        <v>0</v>
      </c>
      <c r="P117" s="157">
        <f t="shared" si="46"/>
        <v>0</v>
      </c>
      <c r="Q117" s="157">
        <f t="shared" si="47"/>
        <v>0</v>
      </c>
      <c r="R117" s="157">
        <f t="shared" si="47"/>
        <v>0</v>
      </c>
      <c r="S117" s="157">
        <f t="shared" si="47"/>
        <v>0</v>
      </c>
      <c r="T117" s="157">
        <f t="shared" si="47"/>
        <v>0</v>
      </c>
      <c r="U117" s="157">
        <f t="shared" si="47"/>
        <v>0</v>
      </c>
      <c r="V117" s="157">
        <f t="shared" si="47"/>
        <v>0</v>
      </c>
      <c r="W117" s="157">
        <f t="shared" si="47"/>
        <v>0</v>
      </c>
      <c r="X117" s="157">
        <f t="shared" si="47"/>
        <v>0</v>
      </c>
      <c r="Y117" s="157">
        <f t="shared" si="47"/>
        <v>0</v>
      </c>
      <c r="Z117" s="157">
        <f t="shared" si="47"/>
        <v>0</v>
      </c>
      <c r="AA117" s="157">
        <f t="shared" si="48"/>
        <v>0</v>
      </c>
      <c r="AB117" s="157">
        <f t="shared" si="48"/>
        <v>0</v>
      </c>
      <c r="AC117" s="157">
        <f t="shared" si="48"/>
        <v>0</v>
      </c>
      <c r="AD117" s="157">
        <f t="shared" si="48"/>
        <v>0</v>
      </c>
      <c r="AE117" s="157">
        <f t="shared" si="48"/>
        <v>0</v>
      </c>
      <c r="AF117" s="157">
        <f t="shared" si="48"/>
        <v>0</v>
      </c>
      <c r="AG117" s="157">
        <f t="shared" si="48"/>
        <v>0</v>
      </c>
      <c r="AH117" s="157">
        <f t="shared" si="48"/>
        <v>0</v>
      </c>
      <c r="AI117" s="157">
        <f t="shared" si="48"/>
        <v>0</v>
      </c>
      <c r="AJ117" s="157">
        <f t="shared" si="48"/>
        <v>0</v>
      </c>
    </row>
    <row r="118" spans="1:36" s="188" customFormat="1" ht="16.5" x14ac:dyDescent="0.25">
      <c r="A118" s="160">
        <f t="shared" si="40"/>
        <v>10.179999999999996</v>
      </c>
      <c r="B118" s="161">
        <f t="shared" si="49"/>
        <v>70</v>
      </c>
      <c r="C118" s="162" t="s">
        <v>631</v>
      </c>
      <c r="D118" s="164" t="s">
        <v>364</v>
      </c>
      <c r="E118" s="157">
        <f t="shared" si="41"/>
        <v>0</v>
      </c>
      <c r="F118" s="249"/>
      <c r="G118" s="157">
        <f t="shared" si="46"/>
        <v>0</v>
      </c>
      <c r="H118" s="157">
        <f t="shared" si="46"/>
        <v>0</v>
      </c>
      <c r="I118" s="157">
        <f t="shared" si="46"/>
        <v>0</v>
      </c>
      <c r="J118" s="157">
        <f t="shared" si="46"/>
        <v>0</v>
      </c>
      <c r="K118" s="157">
        <f t="shared" si="46"/>
        <v>0</v>
      </c>
      <c r="L118" s="157">
        <f t="shared" si="46"/>
        <v>0</v>
      </c>
      <c r="M118" s="157">
        <f t="shared" si="46"/>
        <v>0</v>
      </c>
      <c r="N118" s="157">
        <f t="shared" si="46"/>
        <v>0</v>
      </c>
      <c r="O118" s="157">
        <f t="shared" si="46"/>
        <v>0</v>
      </c>
      <c r="P118" s="157">
        <f t="shared" si="46"/>
        <v>0</v>
      </c>
      <c r="Q118" s="157">
        <f t="shared" si="47"/>
        <v>0</v>
      </c>
      <c r="R118" s="157">
        <f t="shared" si="47"/>
        <v>0</v>
      </c>
      <c r="S118" s="157">
        <f t="shared" si="47"/>
        <v>0</v>
      </c>
      <c r="T118" s="157">
        <f t="shared" si="47"/>
        <v>0</v>
      </c>
      <c r="U118" s="157">
        <f t="shared" si="47"/>
        <v>0</v>
      </c>
      <c r="V118" s="157">
        <f t="shared" si="47"/>
        <v>0</v>
      </c>
      <c r="W118" s="157">
        <f t="shared" si="47"/>
        <v>0</v>
      </c>
      <c r="X118" s="157">
        <f t="shared" si="47"/>
        <v>0</v>
      </c>
      <c r="Y118" s="157">
        <f t="shared" si="47"/>
        <v>0</v>
      </c>
      <c r="Z118" s="157">
        <f t="shared" si="47"/>
        <v>0</v>
      </c>
      <c r="AA118" s="157">
        <f t="shared" si="48"/>
        <v>0</v>
      </c>
      <c r="AB118" s="157">
        <f t="shared" si="48"/>
        <v>0</v>
      </c>
      <c r="AC118" s="157">
        <f t="shared" si="48"/>
        <v>0</v>
      </c>
      <c r="AD118" s="157">
        <f t="shared" si="48"/>
        <v>0</v>
      </c>
      <c r="AE118" s="157">
        <f t="shared" si="48"/>
        <v>0</v>
      </c>
      <c r="AF118" s="157">
        <f t="shared" si="48"/>
        <v>0</v>
      </c>
      <c r="AG118" s="157">
        <f t="shared" si="48"/>
        <v>0</v>
      </c>
      <c r="AH118" s="157">
        <f t="shared" si="48"/>
        <v>0</v>
      </c>
      <c r="AI118" s="157">
        <f t="shared" si="48"/>
        <v>0</v>
      </c>
      <c r="AJ118" s="157">
        <f t="shared" si="48"/>
        <v>0</v>
      </c>
    </row>
    <row r="119" spans="1:36" ht="16.5" x14ac:dyDescent="0.25">
      <c r="A119" s="159"/>
      <c r="B119" s="161">
        <f t="shared" si="49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49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0">+A120+0.01</f>
        <v>11.01</v>
      </c>
      <c r="B121" s="153">
        <f t="shared" si="49"/>
        <v>73</v>
      </c>
      <c r="C121" s="158" t="s">
        <v>415</v>
      </c>
      <c r="D121" s="156" t="s">
        <v>146</v>
      </c>
      <c r="E121" s="157">
        <f t="shared" ref="E121:E131" si="51">+SUM(G121:AJ121)</f>
        <v>0</v>
      </c>
      <c r="F121" s="249"/>
      <c r="G121" s="157">
        <f t="shared" ref="G121:P131" si="52">+HLOOKUP("RI",ARMADO_RP,$B121,0)*G$15+HLOOKUP("RV",ARMADO_RP,$B121,0)*G$16+HLOOKUP("RIY",ARMADO_RP,$B121,0)*G$17+HLOOKUP("RVY",ARMADO_RP,$B121,0)*G$18</f>
        <v>0</v>
      </c>
      <c r="H121" s="157">
        <f t="shared" si="52"/>
        <v>0</v>
      </c>
      <c r="I121" s="157">
        <f t="shared" si="52"/>
        <v>0</v>
      </c>
      <c r="J121" s="157">
        <f t="shared" si="52"/>
        <v>0</v>
      </c>
      <c r="K121" s="157">
        <f t="shared" si="52"/>
        <v>0</v>
      </c>
      <c r="L121" s="157">
        <f t="shared" si="52"/>
        <v>0</v>
      </c>
      <c r="M121" s="157">
        <f t="shared" si="52"/>
        <v>0</v>
      </c>
      <c r="N121" s="157">
        <f t="shared" si="52"/>
        <v>0</v>
      </c>
      <c r="O121" s="157">
        <f t="shared" si="52"/>
        <v>0</v>
      </c>
      <c r="P121" s="157">
        <f t="shared" si="52"/>
        <v>0</v>
      </c>
      <c r="Q121" s="157">
        <f t="shared" ref="Q121:Z131" si="53">+HLOOKUP("RI",ARMADO_RP,$B121,0)*Q$15+HLOOKUP("RV",ARMADO_RP,$B121,0)*Q$16+HLOOKUP("RIY",ARMADO_RP,$B121,0)*Q$17+HLOOKUP("RVY",ARMADO_RP,$B121,0)*Q$18</f>
        <v>0</v>
      </c>
      <c r="R121" s="157">
        <f t="shared" si="53"/>
        <v>0</v>
      </c>
      <c r="S121" s="157">
        <f t="shared" si="53"/>
        <v>0</v>
      </c>
      <c r="T121" s="157">
        <f t="shared" si="53"/>
        <v>0</v>
      </c>
      <c r="U121" s="157">
        <f t="shared" si="53"/>
        <v>0</v>
      </c>
      <c r="V121" s="157">
        <f t="shared" si="53"/>
        <v>0</v>
      </c>
      <c r="W121" s="157">
        <f t="shared" si="53"/>
        <v>0</v>
      </c>
      <c r="X121" s="157">
        <f t="shared" si="53"/>
        <v>0</v>
      </c>
      <c r="Y121" s="157">
        <f t="shared" si="53"/>
        <v>0</v>
      </c>
      <c r="Z121" s="157">
        <f t="shared" si="53"/>
        <v>0</v>
      </c>
      <c r="AA121" s="157">
        <f t="shared" ref="AA121:AJ131" si="54">+HLOOKUP("RI",ARMADO_RP,$B121,0)*AA$15+HLOOKUP("RV",ARMADO_RP,$B121,0)*AA$16+HLOOKUP("RIY",ARMADO_RP,$B121,0)*AA$17+HLOOKUP("RVY",ARMADO_RP,$B121,0)*AA$18</f>
        <v>0</v>
      </c>
      <c r="AB121" s="157">
        <f t="shared" si="54"/>
        <v>0</v>
      </c>
      <c r="AC121" s="157">
        <f t="shared" si="54"/>
        <v>0</v>
      </c>
      <c r="AD121" s="157">
        <f t="shared" si="54"/>
        <v>0</v>
      </c>
      <c r="AE121" s="157">
        <f t="shared" si="54"/>
        <v>0</v>
      </c>
      <c r="AF121" s="157">
        <f t="shared" si="54"/>
        <v>0</v>
      </c>
      <c r="AG121" s="157">
        <f t="shared" si="54"/>
        <v>0</v>
      </c>
      <c r="AH121" s="157">
        <f t="shared" si="54"/>
        <v>0</v>
      </c>
      <c r="AI121" s="157">
        <f t="shared" si="54"/>
        <v>0</v>
      </c>
      <c r="AJ121" s="157">
        <f t="shared" si="54"/>
        <v>0</v>
      </c>
    </row>
    <row r="122" spans="1:36" ht="16.5" x14ac:dyDescent="0.25">
      <c r="A122" s="157">
        <f t="shared" si="50"/>
        <v>11.02</v>
      </c>
      <c r="B122" s="153">
        <f t="shared" si="49"/>
        <v>74</v>
      </c>
      <c r="C122" s="158" t="s">
        <v>416</v>
      </c>
      <c r="D122" s="156" t="s">
        <v>364</v>
      </c>
      <c r="E122" s="157">
        <f t="shared" si="51"/>
        <v>0</v>
      </c>
      <c r="F122" s="249"/>
      <c r="G122" s="157">
        <f t="shared" si="52"/>
        <v>0</v>
      </c>
      <c r="H122" s="157">
        <f t="shared" si="52"/>
        <v>0</v>
      </c>
      <c r="I122" s="157">
        <f t="shared" si="52"/>
        <v>0</v>
      </c>
      <c r="J122" s="157">
        <f t="shared" si="52"/>
        <v>0</v>
      </c>
      <c r="K122" s="157">
        <f t="shared" si="52"/>
        <v>0</v>
      </c>
      <c r="L122" s="157">
        <f t="shared" si="52"/>
        <v>0</v>
      </c>
      <c r="M122" s="157">
        <f t="shared" si="52"/>
        <v>0</v>
      </c>
      <c r="N122" s="157">
        <f t="shared" si="52"/>
        <v>0</v>
      </c>
      <c r="O122" s="157">
        <f t="shared" si="52"/>
        <v>0</v>
      </c>
      <c r="P122" s="157">
        <f t="shared" si="52"/>
        <v>0</v>
      </c>
      <c r="Q122" s="157">
        <f t="shared" si="53"/>
        <v>0</v>
      </c>
      <c r="R122" s="157">
        <f t="shared" si="53"/>
        <v>0</v>
      </c>
      <c r="S122" s="157">
        <f t="shared" si="53"/>
        <v>0</v>
      </c>
      <c r="T122" s="157">
        <f t="shared" si="53"/>
        <v>0</v>
      </c>
      <c r="U122" s="157">
        <f t="shared" si="53"/>
        <v>0</v>
      </c>
      <c r="V122" s="157">
        <f t="shared" si="53"/>
        <v>0</v>
      </c>
      <c r="W122" s="157">
        <f t="shared" si="53"/>
        <v>0</v>
      </c>
      <c r="X122" s="157">
        <f t="shared" si="53"/>
        <v>0</v>
      </c>
      <c r="Y122" s="157">
        <f t="shared" si="53"/>
        <v>0</v>
      </c>
      <c r="Z122" s="157">
        <f t="shared" si="53"/>
        <v>0</v>
      </c>
      <c r="AA122" s="157">
        <f t="shared" si="54"/>
        <v>0</v>
      </c>
      <c r="AB122" s="157">
        <f t="shared" si="54"/>
        <v>0</v>
      </c>
      <c r="AC122" s="157">
        <f t="shared" si="54"/>
        <v>0</v>
      </c>
      <c r="AD122" s="157">
        <f t="shared" si="54"/>
        <v>0</v>
      </c>
      <c r="AE122" s="157">
        <f t="shared" si="54"/>
        <v>0</v>
      </c>
      <c r="AF122" s="157">
        <f t="shared" si="54"/>
        <v>0</v>
      </c>
      <c r="AG122" s="157">
        <f t="shared" si="54"/>
        <v>0</v>
      </c>
      <c r="AH122" s="157">
        <f t="shared" si="54"/>
        <v>0</v>
      </c>
      <c r="AI122" s="157">
        <f t="shared" si="54"/>
        <v>0</v>
      </c>
      <c r="AJ122" s="157">
        <f t="shared" si="54"/>
        <v>0</v>
      </c>
    </row>
    <row r="123" spans="1:36" ht="16.5" x14ac:dyDescent="0.25">
      <c r="A123" s="157">
        <f t="shared" si="50"/>
        <v>11.03</v>
      </c>
      <c r="B123" s="153">
        <f t="shared" si="49"/>
        <v>75</v>
      </c>
      <c r="C123" s="158" t="s">
        <v>417</v>
      </c>
      <c r="D123" s="156" t="s">
        <v>364</v>
      </c>
      <c r="E123" s="157">
        <f t="shared" si="51"/>
        <v>0</v>
      </c>
      <c r="F123" s="249"/>
      <c r="G123" s="157">
        <f t="shared" si="52"/>
        <v>0</v>
      </c>
      <c r="H123" s="157">
        <f t="shared" si="52"/>
        <v>0</v>
      </c>
      <c r="I123" s="157">
        <f t="shared" si="52"/>
        <v>0</v>
      </c>
      <c r="J123" s="157">
        <f t="shared" si="52"/>
        <v>0</v>
      </c>
      <c r="K123" s="157">
        <f t="shared" si="52"/>
        <v>0</v>
      </c>
      <c r="L123" s="157">
        <f t="shared" si="52"/>
        <v>0</v>
      </c>
      <c r="M123" s="157">
        <f t="shared" si="52"/>
        <v>0</v>
      </c>
      <c r="N123" s="157">
        <f t="shared" si="52"/>
        <v>0</v>
      </c>
      <c r="O123" s="157">
        <f t="shared" si="52"/>
        <v>0</v>
      </c>
      <c r="P123" s="157">
        <f t="shared" si="52"/>
        <v>0</v>
      </c>
      <c r="Q123" s="157">
        <f t="shared" si="53"/>
        <v>0</v>
      </c>
      <c r="R123" s="157">
        <f t="shared" si="53"/>
        <v>0</v>
      </c>
      <c r="S123" s="157">
        <f t="shared" si="53"/>
        <v>0</v>
      </c>
      <c r="T123" s="157">
        <f t="shared" si="53"/>
        <v>0</v>
      </c>
      <c r="U123" s="157">
        <f t="shared" si="53"/>
        <v>0</v>
      </c>
      <c r="V123" s="157">
        <f t="shared" si="53"/>
        <v>0</v>
      </c>
      <c r="W123" s="157">
        <f t="shared" si="53"/>
        <v>0</v>
      </c>
      <c r="X123" s="157">
        <f t="shared" si="53"/>
        <v>0</v>
      </c>
      <c r="Y123" s="157">
        <f t="shared" si="53"/>
        <v>0</v>
      </c>
      <c r="Z123" s="157">
        <f t="shared" si="53"/>
        <v>0</v>
      </c>
      <c r="AA123" s="157">
        <f t="shared" si="54"/>
        <v>0</v>
      </c>
      <c r="AB123" s="157">
        <f t="shared" si="54"/>
        <v>0</v>
      </c>
      <c r="AC123" s="157">
        <f t="shared" si="54"/>
        <v>0</v>
      </c>
      <c r="AD123" s="157">
        <f t="shared" si="54"/>
        <v>0</v>
      </c>
      <c r="AE123" s="157">
        <f t="shared" si="54"/>
        <v>0</v>
      </c>
      <c r="AF123" s="157">
        <f t="shared" si="54"/>
        <v>0</v>
      </c>
      <c r="AG123" s="157">
        <f t="shared" si="54"/>
        <v>0</v>
      </c>
      <c r="AH123" s="157">
        <f t="shared" si="54"/>
        <v>0</v>
      </c>
      <c r="AI123" s="157">
        <f t="shared" si="54"/>
        <v>0</v>
      </c>
      <c r="AJ123" s="157">
        <f t="shared" si="54"/>
        <v>0</v>
      </c>
    </row>
    <row r="124" spans="1:36" ht="16.5" x14ac:dyDescent="0.25">
      <c r="A124" s="157">
        <f t="shared" si="50"/>
        <v>11.04</v>
      </c>
      <c r="B124" s="153">
        <f t="shared" si="49"/>
        <v>76</v>
      </c>
      <c r="C124" s="158" t="s">
        <v>418</v>
      </c>
      <c r="D124" s="156" t="s">
        <v>146</v>
      </c>
      <c r="E124" s="157">
        <f t="shared" si="51"/>
        <v>0</v>
      </c>
      <c r="F124" s="249"/>
      <c r="G124" s="157">
        <f t="shared" si="52"/>
        <v>0</v>
      </c>
      <c r="H124" s="157">
        <f t="shared" si="52"/>
        <v>0</v>
      </c>
      <c r="I124" s="157">
        <f t="shared" si="52"/>
        <v>0</v>
      </c>
      <c r="J124" s="157">
        <f t="shared" si="52"/>
        <v>0</v>
      </c>
      <c r="K124" s="157">
        <f t="shared" si="52"/>
        <v>0</v>
      </c>
      <c r="L124" s="157">
        <f t="shared" si="52"/>
        <v>0</v>
      </c>
      <c r="M124" s="157">
        <f t="shared" si="52"/>
        <v>0</v>
      </c>
      <c r="N124" s="157">
        <f t="shared" si="52"/>
        <v>0</v>
      </c>
      <c r="O124" s="157">
        <f t="shared" si="52"/>
        <v>0</v>
      </c>
      <c r="P124" s="157">
        <f t="shared" si="52"/>
        <v>0</v>
      </c>
      <c r="Q124" s="157">
        <f t="shared" si="53"/>
        <v>0</v>
      </c>
      <c r="R124" s="157">
        <f t="shared" si="53"/>
        <v>0</v>
      </c>
      <c r="S124" s="157">
        <f t="shared" si="53"/>
        <v>0</v>
      </c>
      <c r="T124" s="157">
        <f t="shared" si="53"/>
        <v>0</v>
      </c>
      <c r="U124" s="157">
        <f t="shared" si="53"/>
        <v>0</v>
      </c>
      <c r="V124" s="157">
        <f t="shared" si="53"/>
        <v>0</v>
      </c>
      <c r="W124" s="157">
        <f t="shared" si="53"/>
        <v>0</v>
      </c>
      <c r="X124" s="157">
        <f t="shared" si="53"/>
        <v>0</v>
      </c>
      <c r="Y124" s="157">
        <f t="shared" si="53"/>
        <v>0</v>
      </c>
      <c r="Z124" s="157">
        <f t="shared" si="53"/>
        <v>0</v>
      </c>
      <c r="AA124" s="157">
        <f t="shared" si="54"/>
        <v>0</v>
      </c>
      <c r="AB124" s="157">
        <f t="shared" si="54"/>
        <v>0</v>
      </c>
      <c r="AC124" s="157">
        <f t="shared" si="54"/>
        <v>0</v>
      </c>
      <c r="AD124" s="157">
        <f t="shared" si="54"/>
        <v>0</v>
      </c>
      <c r="AE124" s="157">
        <f t="shared" si="54"/>
        <v>0</v>
      </c>
      <c r="AF124" s="157">
        <f t="shared" si="54"/>
        <v>0</v>
      </c>
      <c r="AG124" s="157">
        <f t="shared" si="54"/>
        <v>0</v>
      </c>
      <c r="AH124" s="157">
        <f t="shared" si="54"/>
        <v>0</v>
      </c>
      <c r="AI124" s="157">
        <f t="shared" si="54"/>
        <v>0</v>
      </c>
      <c r="AJ124" s="157">
        <f t="shared" si="54"/>
        <v>0</v>
      </c>
    </row>
    <row r="125" spans="1:36" ht="16.5" x14ac:dyDescent="0.25">
      <c r="A125" s="157">
        <f t="shared" si="50"/>
        <v>11.049999999999999</v>
      </c>
      <c r="B125" s="153">
        <f t="shared" si="49"/>
        <v>77</v>
      </c>
      <c r="C125" s="158" t="s">
        <v>419</v>
      </c>
      <c r="D125" s="156" t="s">
        <v>364</v>
      </c>
      <c r="E125" s="157">
        <f t="shared" si="51"/>
        <v>0</v>
      </c>
      <c r="F125" s="249"/>
      <c r="G125" s="157">
        <f t="shared" si="52"/>
        <v>0</v>
      </c>
      <c r="H125" s="157">
        <f t="shared" si="52"/>
        <v>0</v>
      </c>
      <c r="I125" s="157">
        <f t="shared" si="52"/>
        <v>0</v>
      </c>
      <c r="J125" s="157">
        <f t="shared" si="52"/>
        <v>0</v>
      </c>
      <c r="K125" s="157">
        <f t="shared" si="52"/>
        <v>0</v>
      </c>
      <c r="L125" s="157">
        <f t="shared" si="52"/>
        <v>0</v>
      </c>
      <c r="M125" s="157">
        <f t="shared" si="52"/>
        <v>0</v>
      </c>
      <c r="N125" s="157">
        <f t="shared" si="52"/>
        <v>0</v>
      </c>
      <c r="O125" s="157">
        <f t="shared" si="52"/>
        <v>0</v>
      </c>
      <c r="P125" s="157">
        <f t="shared" si="52"/>
        <v>0</v>
      </c>
      <c r="Q125" s="157">
        <f t="shared" si="53"/>
        <v>0</v>
      </c>
      <c r="R125" s="157">
        <f t="shared" si="53"/>
        <v>0</v>
      </c>
      <c r="S125" s="157">
        <f t="shared" si="53"/>
        <v>0</v>
      </c>
      <c r="T125" s="157">
        <f t="shared" si="53"/>
        <v>0</v>
      </c>
      <c r="U125" s="157">
        <f t="shared" si="53"/>
        <v>0</v>
      </c>
      <c r="V125" s="157">
        <f t="shared" si="53"/>
        <v>0</v>
      </c>
      <c r="W125" s="157">
        <f t="shared" si="53"/>
        <v>0</v>
      </c>
      <c r="X125" s="157">
        <f t="shared" si="53"/>
        <v>0</v>
      </c>
      <c r="Y125" s="157">
        <f t="shared" si="53"/>
        <v>0</v>
      </c>
      <c r="Z125" s="157">
        <f t="shared" si="53"/>
        <v>0</v>
      </c>
      <c r="AA125" s="157">
        <f t="shared" si="54"/>
        <v>0</v>
      </c>
      <c r="AB125" s="157">
        <f t="shared" si="54"/>
        <v>0</v>
      </c>
      <c r="AC125" s="157">
        <f t="shared" si="54"/>
        <v>0</v>
      </c>
      <c r="AD125" s="157">
        <f t="shared" si="54"/>
        <v>0</v>
      </c>
      <c r="AE125" s="157">
        <f t="shared" si="54"/>
        <v>0</v>
      </c>
      <c r="AF125" s="157">
        <f t="shared" si="54"/>
        <v>0</v>
      </c>
      <c r="AG125" s="157">
        <f t="shared" si="54"/>
        <v>0</v>
      </c>
      <c r="AH125" s="157">
        <f t="shared" si="54"/>
        <v>0</v>
      </c>
      <c r="AI125" s="157">
        <f t="shared" si="54"/>
        <v>0</v>
      </c>
      <c r="AJ125" s="157">
        <f t="shared" si="54"/>
        <v>0</v>
      </c>
    </row>
    <row r="126" spans="1:36" ht="16.5" x14ac:dyDescent="0.25">
      <c r="A126" s="157">
        <f t="shared" si="50"/>
        <v>11.059999999999999</v>
      </c>
      <c r="B126" s="153">
        <f t="shared" si="49"/>
        <v>78</v>
      </c>
      <c r="C126" s="158" t="s">
        <v>420</v>
      </c>
      <c r="D126" s="156" t="s">
        <v>364</v>
      </c>
      <c r="E126" s="157">
        <f t="shared" si="51"/>
        <v>0</v>
      </c>
      <c r="F126" s="249"/>
      <c r="G126" s="157">
        <f t="shared" si="52"/>
        <v>0</v>
      </c>
      <c r="H126" s="157">
        <f t="shared" si="52"/>
        <v>0</v>
      </c>
      <c r="I126" s="157">
        <f t="shared" si="52"/>
        <v>0</v>
      </c>
      <c r="J126" s="157">
        <f t="shared" si="52"/>
        <v>0</v>
      </c>
      <c r="K126" s="157">
        <f t="shared" si="52"/>
        <v>0</v>
      </c>
      <c r="L126" s="157">
        <f t="shared" si="52"/>
        <v>0</v>
      </c>
      <c r="M126" s="157">
        <f t="shared" si="52"/>
        <v>0</v>
      </c>
      <c r="N126" s="157">
        <f t="shared" si="52"/>
        <v>0</v>
      </c>
      <c r="O126" s="157">
        <f t="shared" si="52"/>
        <v>0</v>
      </c>
      <c r="P126" s="157">
        <f t="shared" si="52"/>
        <v>0</v>
      </c>
      <c r="Q126" s="157">
        <f t="shared" si="53"/>
        <v>0</v>
      </c>
      <c r="R126" s="157">
        <f t="shared" si="53"/>
        <v>0</v>
      </c>
      <c r="S126" s="157">
        <f t="shared" si="53"/>
        <v>0</v>
      </c>
      <c r="T126" s="157">
        <f t="shared" si="53"/>
        <v>0</v>
      </c>
      <c r="U126" s="157">
        <f t="shared" si="53"/>
        <v>0</v>
      </c>
      <c r="V126" s="157">
        <f t="shared" si="53"/>
        <v>0</v>
      </c>
      <c r="W126" s="157">
        <f t="shared" si="53"/>
        <v>0</v>
      </c>
      <c r="X126" s="157">
        <f t="shared" si="53"/>
        <v>0</v>
      </c>
      <c r="Y126" s="157">
        <f t="shared" si="53"/>
        <v>0</v>
      </c>
      <c r="Z126" s="157">
        <f t="shared" si="53"/>
        <v>0</v>
      </c>
      <c r="AA126" s="157">
        <f t="shared" si="54"/>
        <v>0</v>
      </c>
      <c r="AB126" s="157">
        <f t="shared" si="54"/>
        <v>0</v>
      </c>
      <c r="AC126" s="157">
        <f t="shared" si="54"/>
        <v>0</v>
      </c>
      <c r="AD126" s="157">
        <f t="shared" si="54"/>
        <v>0</v>
      </c>
      <c r="AE126" s="157">
        <f t="shared" si="54"/>
        <v>0</v>
      </c>
      <c r="AF126" s="157">
        <f t="shared" si="54"/>
        <v>0</v>
      </c>
      <c r="AG126" s="157">
        <f t="shared" si="54"/>
        <v>0</v>
      </c>
      <c r="AH126" s="157">
        <f t="shared" si="54"/>
        <v>0</v>
      </c>
      <c r="AI126" s="157">
        <f t="shared" si="54"/>
        <v>0</v>
      </c>
      <c r="AJ126" s="157">
        <f t="shared" si="54"/>
        <v>0</v>
      </c>
    </row>
    <row r="127" spans="1:36" ht="16.5" x14ac:dyDescent="0.25">
      <c r="A127" s="157">
        <f t="shared" si="50"/>
        <v>11.069999999999999</v>
      </c>
      <c r="B127" s="153">
        <f t="shared" si="49"/>
        <v>79</v>
      </c>
      <c r="C127" s="158" t="s">
        <v>421</v>
      </c>
      <c r="D127" s="156" t="s">
        <v>364</v>
      </c>
      <c r="E127" s="157">
        <f t="shared" si="51"/>
        <v>0</v>
      </c>
      <c r="F127" s="249"/>
      <c r="G127" s="157">
        <f t="shared" si="52"/>
        <v>0</v>
      </c>
      <c r="H127" s="157">
        <f t="shared" si="52"/>
        <v>0</v>
      </c>
      <c r="I127" s="157">
        <f t="shared" si="52"/>
        <v>0</v>
      </c>
      <c r="J127" s="157">
        <f t="shared" si="52"/>
        <v>0</v>
      </c>
      <c r="K127" s="157">
        <f t="shared" si="52"/>
        <v>0</v>
      </c>
      <c r="L127" s="157">
        <f t="shared" si="52"/>
        <v>0</v>
      </c>
      <c r="M127" s="157">
        <f t="shared" si="52"/>
        <v>0</v>
      </c>
      <c r="N127" s="157">
        <f t="shared" si="52"/>
        <v>0</v>
      </c>
      <c r="O127" s="157">
        <f t="shared" si="52"/>
        <v>0</v>
      </c>
      <c r="P127" s="157">
        <f t="shared" si="52"/>
        <v>0</v>
      </c>
      <c r="Q127" s="157">
        <f t="shared" si="53"/>
        <v>0</v>
      </c>
      <c r="R127" s="157">
        <f t="shared" si="53"/>
        <v>0</v>
      </c>
      <c r="S127" s="157">
        <f t="shared" si="53"/>
        <v>0</v>
      </c>
      <c r="T127" s="157">
        <f t="shared" si="53"/>
        <v>0</v>
      </c>
      <c r="U127" s="157">
        <f t="shared" si="53"/>
        <v>0</v>
      </c>
      <c r="V127" s="157">
        <f t="shared" si="53"/>
        <v>0</v>
      </c>
      <c r="W127" s="157">
        <f t="shared" si="53"/>
        <v>0</v>
      </c>
      <c r="X127" s="157">
        <f t="shared" si="53"/>
        <v>0</v>
      </c>
      <c r="Y127" s="157">
        <f t="shared" si="53"/>
        <v>0</v>
      </c>
      <c r="Z127" s="157">
        <f t="shared" si="53"/>
        <v>0</v>
      </c>
      <c r="AA127" s="157">
        <f t="shared" si="54"/>
        <v>0</v>
      </c>
      <c r="AB127" s="157">
        <f t="shared" si="54"/>
        <v>0</v>
      </c>
      <c r="AC127" s="157">
        <f t="shared" si="54"/>
        <v>0</v>
      </c>
      <c r="AD127" s="157">
        <f t="shared" si="54"/>
        <v>0</v>
      </c>
      <c r="AE127" s="157">
        <f t="shared" si="54"/>
        <v>0</v>
      </c>
      <c r="AF127" s="157">
        <f t="shared" si="54"/>
        <v>0</v>
      </c>
      <c r="AG127" s="157">
        <f t="shared" si="54"/>
        <v>0</v>
      </c>
      <c r="AH127" s="157">
        <f t="shared" si="54"/>
        <v>0</v>
      </c>
      <c r="AI127" s="157">
        <f t="shared" si="54"/>
        <v>0</v>
      </c>
      <c r="AJ127" s="157">
        <f t="shared" si="54"/>
        <v>0</v>
      </c>
    </row>
    <row r="128" spans="1:36" ht="16.5" x14ac:dyDescent="0.25">
      <c r="A128" s="157">
        <f t="shared" si="50"/>
        <v>11.079999999999998</v>
      </c>
      <c r="B128" s="153">
        <f t="shared" si="49"/>
        <v>80</v>
      </c>
      <c r="C128" s="158" t="s">
        <v>422</v>
      </c>
      <c r="D128" s="156" t="s">
        <v>364</v>
      </c>
      <c r="E128" s="157">
        <f t="shared" si="51"/>
        <v>0</v>
      </c>
      <c r="F128" s="249"/>
      <c r="G128" s="157">
        <f t="shared" si="52"/>
        <v>0</v>
      </c>
      <c r="H128" s="157">
        <f t="shared" si="52"/>
        <v>0</v>
      </c>
      <c r="I128" s="157">
        <f t="shared" si="52"/>
        <v>0</v>
      </c>
      <c r="J128" s="157">
        <f t="shared" si="52"/>
        <v>0</v>
      </c>
      <c r="K128" s="157">
        <f t="shared" si="52"/>
        <v>0</v>
      </c>
      <c r="L128" s="157">
        <f t="shared" si="52"/>
        <v>0</v>
      </c>
      <c r="M128" s="157">
        <f t="shared" si="52"/>
        <v>0</v>
      </c>
      <c r="N128" s="157">
        <f t="shared" si="52"/>
        <v>0</v>
      </c>
      <c r="O128" s="157">
        <f t="shared" si="52"/>
        <v>0</v>
      </c>
      <c r="P128" s="157">
        <f t="shared" si="52"/>
        <v>0</v>
      </c>
      <c r="Q128" s="157">
        <f t="shared" si="53"/>
        <v>0</v>
      </c>
      <c r="R128" s="157">
        <f t="shared" si="53"/>
        <v>0</v>
      </c>
      <c r="S128" s="157">
        <f t="shared" si="53"/>
        <v>0</v>
      </c>
      <c r="T128" s="157">
        <f t="shared" si="53"/>
        <v>0</v>
      </c>
      <c r="U128" s="157">
        <f t="shared" si="53"/>
        <v>0</v>
      </c>
      <c r="V128" s="157">
        <f t="shared" si="53"/>
        <v>0</v>
      </c>
      <c r="W128" s="157">
        <f t="shared" si="53"/>
        <v>0</v>
      </c>
      <c r="X128" s="157">
        <f t="shared" si="53"/>
        <v>0</v>
      </c>
      <c r="Y128" s="157">
        <f t="shared" si="53"/>
        <v>0</v>
      </c>
      <c r="Z128" s="157">
        <f t="shared" si="53"/>
        <v>0</v>
      </c>
      <c r="AA128" s="157">
        <f t="shared" si="54"/>
        <v>0</v>
      </c>
      <c r="AB128" s="157">
        <f t="shared" si="54"/>
        <v>0</v>
      </c>
      <c r="AC128" s="157">
        <f t="shared" si="54"/>
        <v>0</v>
      </c>
      <c r="AD128" s="157">
        <f t="shared" si="54"/>
        <v>0</v>
      </c>
      <c r="AE128" s="157">
        <f t="shared" si="54"/>
        <v>0</v>
      </c>
      <c r="AF128" s="157">
        <f t="shared" si="54"/>
        <v>0</v>
      </c>
      <c r="AG128" s="157">
        <f t="shared" si="54"/>
        <v>0</v>
      </c>
      <c r="AH128" s="157">
        <f t="shared" si="54"/>
        <v>0</v>
      </c>
      <c r="AI128" s="157">
        <f t="shared" si="54"/>
        <v>0</v>
      </c>
      <c r="AJ128" s="157">
        <f t="shared" si="54"/>
        <v>0</v>
      </c>
    </row>
    <row r="129" spans="1:36" ht="16.5" x14ac:dyDescent="0.25">
      <c r="A129" s="157">
        <f t="shared" si="50"/>
        <v>11.089999999999998</v>
      </c>
      <c r="B129" s="153">
        <f t="shared" si="49"/>
        <v>81</v>
      </c>
      <c r="C129" s="158" t="s">
        <v>423</v>
      </c>
      <c r="D129" s="156" t="s">
        <v>364</v>
      </c>
      <c r="E129" s="157">
        <f t="shared" si="51"/>
        <v>0</v>
      </c>
      <c r="F129" s="249"/>
      <c r="G129" s="157">
        <f t="shared" si="52"/>
        <v>0</v>
      </c>
      <c r="H129" s="157">
        <f t="shared" si="52"/>
        <v>0</v>
      </c>
      <c r="I129" s="157">
        <f t="shared" si="52"/>
        <v>0</v>
      </c>
      <c r="J129" s="157">
        <f t="shared" si="52"/>
        <v>0</v>
      </c>
      <c r="K129" s="157">
        <f t="shared" si="52"/>
        <v>0</v>
      </c>
      <c r="L129" s="157">
        <f t="shared" si="52"/>
        <v>0</v>
      </c>
      <c r="M129" s="157">
        <f t="shared" si="52"/>
        <v>0</v>
      </c>
      <c r="N129" s="157">
        <f t="shared" si="52"/>
        <v>0</v>
      </c>
      <c r="O129" s="157">
        <f t="shared" si="52"/>
        <v>0</v>
      </c>
      <c r="P129" s="157">
        <f t="shared" si="52"/>
        <v>0</v>
      </c>
      <c r="Q129" s="157">
        <f t="shared" si="53"/>
        <v>0</v>
      </c>
      <c r="R129" s="157">
        <f t="shared" si="53"/>
        <v>0</v>
      </c>
      <c r="S129" s="157">
        <f t="shared" si="53"/>
        <v>0</v>
      </c>
      <c r="T129" s="157">
        <f t="shared" si="53"/>
        <v>0</v>
      </c>
      <c r="U129" s="157">
        <f t="shared" si="53"/>
        <v>0</v>
      </c>
      <c r="V129" s="157">
        <f t="shared" si="53"/>
        <v>0</v>
      </c>
      <c r="W129" s="157">
        <f t="shared" si="53"/>
        <v>0</v>
      </c>
      <c r="X129" s="157">
        <f t="shared" si="53"/>
        <v>0</v>
      </c>
      <c r="Y129" s="157">
        <f t="shared" si="53"/>
        <v>0</v>
      </c>
      <c r="Z129" s="157">
        <f t="shared" si="53"/>
        <v>0</v>
      </c>
      <c r="AA129" s="157">
        <f t="shared" si="54"/>
        <v>0</v>
      </c>
      <c r="AB129" s="157">
        <f t="shared" si="54"/>
        <v>0</v>
      </c>
      <c r="AC129" s="157">
        <f t="shared" si="54"/>
        <v>0</v>
      </c>
      <c r="AD129" s="157">
        <f t="shared" si="54"/>
        <v>0</v>
      </c>
      <c r="AE129" s="157">
        <f t="shared" si="54"/>
        <v>0</v>
      </c>
      <c r="AF129" s="157">
        <f t="shared" si="54"/>
        <v>0</v>
      </c>
      <c r="AG129" s="157">
        <f t="shared" si="54"/>
        <v>0</v>
      </c>
      <c r="AH129" s="157">
        <f t="shared" si="54"/>
        <v>0</v>
      </c>
      <c r="AI129" s="157">
        <f t="shared" si="54"/>
        <v>0</v>
      </c>
      <c r="AJ129" s="157">
        <f t="shared" si="54"/>
        <v>0</v>
      </c>
    </row>
    <row r="130" spans="1:36" ht="16.5" x14ac:dyDescent="0.25">
      <c r="A130" s="157">
        <f t="shared" si="50"/>
        <v>11.099999999999998</v>
      </c>
      <c r="B130" s="153">
        <f t="shared" si="49"/>
        <v>82</v>
      </c>
      <c r="C130" s="155" t="s">
        <v>424</v>
      </c>
      <c r="D130" s="156" t="s">
        <v>364</v>
      </c>
      <c r="E130" s="157">
        <f t="shared" si="51"/>
        <v>0</v>
      </c>
      <c r="F130" s="249"/>
      <c r="G130" s="157">
        <f t="shared" si="52"/>
        <v>0</v>
      </c>
      <c r="H130" s="157">
        <f t="shared" si="52"/>
        <v>0</v>
      </c>
      <c r="I130" s="157">
        <f t="shared" si="52"/>
        <v>0</v>
      </c>
      <c r="J130" s="157">
        <f t="shared" si="52"/>
        <v>0</v>
      </c>
      <c r="K130" s="157">
        <f t="shared" si="52"/>
        <v>0</v>
      </c>
      <c r="L130" s="157">
        <f t="shared" si="52"/>
        <v>0</v>
      </c>
      <c r="M130" s="157">
        <f t="shared" si="52"/>
        <v>0</v>
      </c>
      <c r="N130" s="157">
        <f t="shared" si="52"/>
        <v>0</v>
      </c>
      <c r="O130" s="157">
        <f t="shared" si="52"/>
        <v>0</v>
      </c>
      <c r="P130" s="157">
        <f t="shared" si="52"/>
        <v>0</v>
      </c>
      <c r="Q130" s="157">
        <f t="shared" si="53"/>
        <v>0</v>
      </c>
      <c r="R130" s="157">
        <f t="shared" si="53"/>
        <v>0</v>
      </c>
      <c r="S130" s="157">
        <f t="shared" si="53"/>
        <v>0</v>
      </c>
      <c r="T130" s="157">
        <f t="shared" si="53"/>
        <v>0</v>
      </c>
      <c r="U130" s="157">
        <f t="shared" si="53"/>
        <v>0</v>
      </c>
      <c r="V130" s="157">
        <f t="shared" si="53"/>
        <v>0</v>
      </c>
      <c r="W130" s="157">
        <f t="shared" si="53"/>
        <v>0</v>
      </c>
      <c r="X130" s="157">
        <f t="shared" si="53"/>
        <v>0</v>
      </c>
      <c r="Y130" s="157">
        <f t="shared" si="53"/>
        <v>0</v>
      </c>
      <c r="Z130" s="157">
        <f t="shared" si="53"/>
        <v>0</v>
      </c>
      <c r="AA130" s="157">
        <f t="shared" si="54"/>
        <v>0</v>
      </c>
      <c r="AB130" s="157">
        <f t="shared" si="54"/>
        <v>0</v>
      </c>
      <c r="AC130" s="157">
        <f t="shared" si="54"/>
        <v>0</v>
      </c>
      <c r="AD130" s="157">
        <f t="shared" si="54"/>
        <v>0</v>
      </c>
      <c r="AE130" s="157">
        <f t="shared" si="54"/>
        <v>0</v>
      </c>
      <c r="AF130" s="157">
        <f t="shared" si="54"/>
        <v>0</v>
      </c>
      <c r="AG130" s="157">
        <f t="shared" si="54"/>
        <v>0</v>
      </c>
      <c r="AH130" s="157">
        <f t="shared" si="54"/>
        <v>0</v>
      </c>
      <c r="AI130" s="157">
        <f t="shared" si="54"/>
        <v>0</v>
      </c>
      <c r="AJ130" s="157">
        <f t="shared" si="54"/>
        <v>0</v>
      </c>
    </row>
    <row r="131" spans="1:36" ht="16.5" x14ac:dyDescent="0.25">
      <c r="A131" s="157">
        <f t="shared" si="50"/>
        <v>11.109999999999998</v>
      </c>
      <c r="B131" s="153">
        <f t="shared" si="49"/>
        <v>83</v>
      </c>
      <c r="C131" s="158" t="s">
        <v>425</v>
      </c>
      <c r="D131" s="165" t="s">
        <v>364</v>
      </c>
      <c r="E131" s="157">
        <f t="shared" si="51"/>
        <v>0</v>
      </c>
      <c r="F131" s="250"/>
      <c r="G131" s="157">
        <f t="shared" si="52"/>
        <v>0</v>
      </c>
      <c r="H131" s="157">
        <f t="shared" si="52"/>
        <v>0</v>
      </c>
      <c r="I131" s="157">
        <f t="shared" si="52"/>
        <v>0</v>
      </c>
      <c r="J131" s="157">
        <f t="shared" si="52"/>
        <v>0</v>
      </c>
      <c r="K131" s="157">
        <f t="shared" si="52"/>
        <v>0</v>
      </c>
      <c r="L131" s="157">
        <f t="shared" si="52"/>
        <v>0</v>
      </c>
      <c r="M131" s="157">
        <f t="shared" si="52"/>
        <v>0</v>
      </c>
      <c r="N131" s="157">
        <f t="shared" si="52"/>
        <v>0</v>
      </c>
      <c r="O131" s="157">
        <f t="shared" si="52"/>
        <v>0</v>
      </c>
      <c r="P131" s="157">
        <f t="shared" si="52"/>
        <v>0</v>
      </c>
      <c r="Q131" s="157">
        <f t="shared" si="53"/>
        <v>0</v>
      </c>
      <c r="R131" s="157">
        <f t="shared" si="53"/>
        <v>0</v>
      </c>
      <c r="S131" s="157">
        <f t="shared" si="53"/>
        <v>0</v>
      </c>
      <c r="T131" s="157">
        <f t="shared" si="53"/>
        <v>0</v>
      </c>
      <c r="U131" s="157">
        <f t="shared" si="53"/>
        <v>0</v>
      </c>
      <c r="V131" s="157">
        <f t="shared" si="53"/>
        <v>0</v>
      </c>
      <c r="W131" s="157">
        <f t="shared" si="53"/>
        <v>0</v>
      </c>
      <c r="X131" s="157">
        <f t="shared" si="53"/>
        <v>0</v>
      </c>
      <c r="Y131" s="157">
        <f t="shared" si="53"/>
        <v>0</v>
      </c>
      <c r="Z131" s="157">
        <f t="shared" si="53"/>
        <v>0</v>
      </c>
      <c r="AA131" s="157">
        <f t="shared" si="54"/>
        <v>0</v>
      </c>
      <c r="AB131" s="157">
        <f t="shared" si="54"/>
        <v>0</v>
      </c>
      <c r="AC131" s="157">
        <f t="shared" si="54"/>
        <v>0</v>
      </c>
      <c r="AD131" s="157">
        <f t="shared" si="54"/>
        <v>0</v>
      </c>
      <c r="AE131" s="157">
        <f t="shared" si="54"/>
        <v>0</v>
      </c>
      <c r="AF131" s="157">
        <f t="shared" si="54"/>
        <v>0</v>
      </c>
      <c r="AG131" s="157">
        <f t="shared" si="54"/>
        <v>0</v>
      </c>
      <c r="AH131" s="157">
        <f t="shared" si="54"/>
        <v>0</v>
      </c>
      <c r="AI131" s="157">
        <f t="shared" si="54"/>
        <v>0</v>
      </c>
      <c r="AJ131" s="157">
        <f t="shared" si="54"/>
        <v>0</v>
      </c>
    </row>
    <row r="132" spans="1:36" ht="16.5" x14ac:dyDescent="0.25">
      <c r="A132" s="159"/>
      <c r="B132" s="153">
        <f t="shared" si="49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49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5">+A133+0.01</f>
        <v>12.01</v>
      </c>
      <c r="B134" s="153">
        <f t="shared" si="49"/>
        <v>86</v>
      </c>
      <c r="C134" s="197" t="s">
        <v>427</v>
      </c>
      <c r="D134" s="156" t="s">
        <v>364</v>
      </c>
      <c r="E134" s="157">
        <f t="shared" ref="E134:E141" si="56">+SUM(G134:AJ134)</f>
        <v>3</v>
      </c>
      <c r="F134" s="249"/>
      <c r="G134" s="157">
        <f t="shared" ref="G134:P143" si="57">+HLOOKUP(G$3,ARMADO_RP,$B134,0)+HLOOKUP(G$4,ARMADO_RP,$B134,0)+HLOOKUP(G$19,ARMADO_RP,$B134,0)</f>
        <v>0</v>
      </c>
      <c r="H134" s="157">
        <f t="shared" si="57"/>
        <v>3</v>
      </c>
      <c r="I134" s="157">
        <f t="shared" si="57"/>
        <v>0</v>
      </c>
      <c r="J134" s="157">
        <f t="shared" si="57"/>
        <v>0</v>
      </c>
      <c r="K134" s="157">
        <f t="shared" si="57"/>
        <v>0</v>
      </c>
      <c r="L134" s="157">
        <f t="shared" si="57"/>
        <v>0</v>
      </c>
      <c r="M134" s="157">
        <f t="shared" si="57"/>
        <v>0</v>
      </c>
      <c r="N134" s="157">
        <f t="shared" si="57"/>
        <v>0</v>
      </c>
      <c r="O134" s="157">
        <f t="shared" si="57"/>
        <v>0</v>
      </c>
      <c r="P134" s="157">
        <f t="shared" si="57"/>
        <v>0</v>
      </c>
      <c r="Q134" s="157">
        <f t="shared" ref="Q134:Z143" si="58">+HLOOKUP(Q$3,ARMADO_RP,$B134,0)+HLOOKUP(Q$4,ARMADO_RP,$B134,0)+HLOOKUP(Q$19,ARMADO_RP,$B134,0)</f>
        <v>0</v>
      </c>
      <c r="R134" s="157">
        <f t="shared" si="58"/>
        <v>0</v>
      </c>
      <c r="S134" s="157">
        <f t="shared" si="58"/>
        <v>0</v>
      </c>
      <c r="T134" s="157">
        <f t="shared" si="58"/>
        <v>0</v>
      </c>
      <c r="U134" s="157">
        <f t="shared" si="58"/>
        <v>0</v>
      </c>
      <c r="V134" s="157">
        <f t="shared" si="58"/>
        <v>0</v>
      </c>
      <c r="W134" s="157">
        <f t="shared" si="58"/>
        <v>0</v>
      </c>
      <c r="X134" s="157">
        <f t="shared" si="58"/>
        <v>0</v>
      </c>
      <c r="Y134" s="157">
        <f t="shared" si="58"/>
        <v>0</v>
      </c>
      <c r="Z134" s="157">
        <f t="shared" si="58"/>
        <v>0</v>
      </c>
      <c r="AA134" s="157">
        <f t="shared" ref="AA134:AJ143" si="59">+HLOOKUP(AA$3,ARMADO_RP,$B134,0)+HLOOKUP(AA$4,ARMADO_RP,$B134,0)+HLOOKUP(AA$19,ARMADO_RP,$B134,0)</f>
        <v>0</v>
      </c>
      <c r="AB134" s="157">
        <f t="shared" si="59"/>
        <v>0</v>
      </c>
      <c r="AC134" s="157">
        <f t="shared" si="59"/>
        <v>0</v>
      </c>
      <c r="AD134" s="157">
        <f t="shared" si="59"/>
        <v>0</v>
      </c>
      <c r="AE134" s="157">
        <f t="shared" si="59"/>
        <v>0</v>
      </c>
      <c r="AF134" s="157">
        <f t="shared" si="59"/>
        <v>0</v>
      </c>
      <c r="AG134" s="157">
        <f t="shared" si="59"/>
        <v>0</v>
      </c>
      <c r="AH134" s="157">
        <f t="shared" si="59"/>
        <v>0</v>
      </c>
      <c r="AI134" s="157">
        <f t="shared" si="59"/>
        <v>0</v>
      </c>
      <c r="AJ134" s="157">
        <f t="shared" si="59"/>
        <v>0</v>
      </c>
    </row>
    <row r="135" spans="1:36" ht="16.5" x14ac:dyDescent="0.25">
      <c r="A135" s="157">
        <f t="shared" si="55"/>
        <v>12.02</v>
      </c>
      <c r="B135" s="153">
        <f t="shared" si="49"/>
        <v>87</v>
      </c>
      <c r="C135" s="197" t="s">
        <v>428</v>
      </c>
      <c r="D135" s="156" t="s">
        <v>364</v>
      </c>
      <c r="E135" s="157">
        <f t="shared" si="56"/>
        <v>3</v>
      </c>
      <c r="F135" s="249"/>
      <c r="G135" s="157">
        <f t="shared" si="57"/>
        <v>0</v>
      </c>
      <c r="H135" s="157">
        <f t="shared" si="57"/>
        <v>3</v>
      </c>
      <c r="I135" s="157">
        <f t="shared" si="57"/>
        <v>0</v>
      </c>
      <c r="J135" s="157">
        <f t="shared" si="57"/>
        <v>0</v>
      </c>
      <c r="K135" s="157">
        <f t="shared" si="57"/>
        <v>0</v>
      </c>
      <c r="L135" s="157">
        <f t="shared" si="57"/>
        <v>0</v>
      </c>
      <c r="M135" s="157">
        <f t="shared" si="57"/>
        <v>0</v>
      </c>
      <c r="N135" s="157">
        <f t="shared" si="57"/>
        <v>0</v>
      </c>
      <c r="O135" s="157">
        <f t="shared" si="57"/>
        <v>0</v>
      </c>
      <c r="P135" s="157">
        <f t="shared" si="57"/>
        <v>0</v>
      </c>
      <c r="Q135" s="157">
        <f t="shared" si="58"/>
        <v>0</v>
      </c>
      <c r="R135" s="157">
        <f t="shared" si="58"/>
        <v>0</v>
      </c>
      <c r="S135" s="157">
        <f t="shared" si="58"/>
        <v>0</v>
      </c>
      <c r="T135" s="157">
        <f t="shared" si="58"/>
        <v>0</v>
      </c>
      <c r="U135" s="157">
        <f t="shared" si="58"/>
        <v>0</v>
      </c>
      <c r="V135" s="157">
        <f t="shared" si="58"/>
        <v>0</v>
      </c>
      <c r="W135" s="157">
        <f t="shared" si="58"/>
        <v>0</v>
      </c>
      <c r="X135" s="157">
        <f t="shared" si="58"/>
        <v>0</v>
      </c>
      <c r="Y135" s="157">
        <f t="shared" si="58"/>
        <v>0</v>
      </c>
      <c r="Z135" s="157">
        <f t="shared" si="58"/>
        <v>0</v>
      </c>
      <c r="AA135" s="157">
        <f t="shared" si="59"/>
        <v>0</v>
      </c>
      <c r="AB135" s="157">
        <f t="shared" si="59"/>
        <v>0</v>
      </c>
      <c r="AC135" s="157">
        <f t="shared" si="59"/>
        <v>0</v>
      </c>
      <c r="AD135" s="157">
        <f t="shared" si="59"/>
        <v>0</v>
      </c>
      <c r="AE135" s="157">
        <f t="shared" si="59"/>
        <v>0</v>
      </c>
      <c r="AF135" s="157">
        <f t="shared" si="59"/>
        <v>0</v>
      </c>
      <c r="AG135" s="157">
        <f t="shared" si="59"/>
        <v>0</v>
      </c>
      <c r="AH135" s="157">
        <f t="shared" si="59"/>
        <v>0</v>
      </c>
      <c r="AI135" s="157">
        <f t="shared" si="59"/>
        <v>0</v>
      </c>
      <c r="AJ135" s="157">
        <f t="shared" si="59"/>
        <v>0</v>
      </c>
    </row>
    <row r="136" spans="1:36" ht="16.5" x14ac:dyDescent="0.25">
      <c r="A136" s="157">
        <f t="shared" si="55"/>
        <v>12.03</v>
      </c>
      <c r="B136" s="153">
        <f t="shared" si="49"/>
        <v>88</v>
      </c>
      <c r="C136" s="158" t="s">
        <v>429</v>
      </c>
      <c r="D136" s="156" t="s">
        <v>364</v>
      </c>
      <c r="E136" s="157">
        <f t="shared" si="56"/>
        <v>5</v>
      </c>
      <c r="F136" s="249"/>
      <c r="G136" s="157">
        <f t="shared" si="57"/>
        <v>1</v>
      </c>
      <c r="H136" s="157">
        <f t="shared" si="57"/>
        <v>4</v>
      </c>
      <c r="I136" s="157">
        <f t="shared" si="57"/>
        <v>0</v>
      </c>
      <c r="J136" s="157">
        <f t="shared" si="57"/>
        <v>0</v>
      </c>
      <c r="K136" s="157">
        <f t="shared" si="57"/>
        <v>0</v>
      </c>
      <c r="L136" s="157">
        <f t="shared" si="57"/>
        <v>0</v>
      </c>
      <c r="M136" s="157">
        <f t="shared" si="57"/>
        <v>0</v>
      </c>
      <c r="N136" s="157">
        <f t="shared" si="57"/>
        <v>0</v>
      </c>
      <c r="O136" s="157">
        <f t="shared" si="57"/>
        <v>0</v>
      </c>
      <c r="P136" s="157">
        <f t="shared" si="57"/>
        <v>0</v>
      </c>
      <c r="Q136" s="157">
        <f t="shared" si="58"/>
        <v>0</v>
      </c>
      <c r="R136" s="157">
        <f t="shared" si="58"/>
        <v>0</v>
      </c>
      <c r="S136" s="157">
        <f t="shared" si="58"/>
        <v>0</v>
      </c>
      <c r="T136" s="157">
        <f t="shared" si="58"/>
        <v>0</v>
      </c>
      <c r="U136" s="157">
        <f t="shared" si="58"/>
        <v>0</v>
      </c>
      <c r="V136" s="157">
        <f t="shared" si="58"/>
        <v>0</v>
      </c>
      <c r="W136" s="157">
        <f t="shared" si="58"/>
        <v>0</v>
      </c>
      <c r="X136" s="157">
        <f t="shared" si="58"/>
        <v>0</v>
      </c>
      <c r="Y136" s="157">
        <f t="shared" si="58"/>
        <v>0</v>
      </c>
      <c r="Z136" s="157">
        <f t="shared" si="58"/>
        <v>0</v>
      </c>
      <c r="AA136" s="157">
        <f t="shared" si="59"/>
        <v>0</v>
      </c>
      <c r="AB136" s="157">
        <f t="shared" si="59"/>
        <v>0</v>
      </c>
      <c r="AC136" s="157">
        <f t="shared" si="59"/>
        <v>0</v>
      </c>
      <c r="AD136" s="157">
        <f t="shared" si="59"/>
        <v>0</v>
      </c>
      <c r="AE136" s="157">
        <f t="shared" si="59"/>
        <v>0</v>
      </c>
      <c r="AF136" s="157">
        <f t="shared" si="59"/>
        <v>0</v>
      </c>
      <c r="AG136" s="157">
        <f t="shared" si="59"/>
        <v>0</v>
      </c>
      <c r="AH136" s="157">
        <f t="shared" si="59"/>
        <v>0</v>
      </c>
      <c r="AI136" s="157">
        <f t="shared" si="59"/>
        <v>0</v>
      </c>
      <c r="AJ136" s="157">
        <f t="shared" si="59"/>
        <v>0</v>
      </c>
    </row>
    <row r="137" spans="1:36" ht="16.5" x14ac:dyDescent="0.25">
      <c r="A137" s="157">
        <f t="shared" si="55"/>
        <v>12.04</v>
      </c>
      <c r="B137" s="153">
        <f t="shared" si="49"/>
        <v>89</v>
      </c>
      <c r="C137" s="158" t="s">
        <v>430</v>
      </c>
      <c r="D137" s="156" t="s">
        <v>364</v>
      </c>
      <c r="E137" s="157">
        <f t="shared" si="56"/>
        <v>3</v>
      </c>
      <c r="F137" s="249"/>
      <c r="G137" s="157">
        <f t="shared" si="57"/>
        <v>0</v>
      </c>
      <c r="H137" s="157">
        <f t="shared" si="57"/>
        <v>3</v>
      </c>
      <c r="I137" s="157">
        <f t="shared" si="57"/>
        <v>0</v>
      </c>
      <c r="J137" s="157">
        <f t="shared" si="57"/>
        <v>0</v>
      </c>
      <c r="K137" s="157">
        <f t="shared" si="57"/>
        <v>0</v>
      </c>
      <c r="L137" s="157">
        <f t="shared" si="57"/>
        <v>0</v>
      </c>
      <c r="M137" s="157">
        <f t="shared" si="57"/>
        <v>0</v>
      </c>
      <c r="N137" s="157">
        <f t="shared" si="57"/>
        <v>0</v>
      </c>
      <c r="O137" s="157">
        <f t="shared" si="57"/>
        <v>0</v>
      </c>
      <c r="P137" s="157">
        <f t="shared" si="57"/>
        <v>0</v>
      </c>
      <c r="Q137" s="157">
        <f t="shared" si="58"/>
        <v>0</v>
      </c>
      <c r="R137" s="157">
        <f t="shared" si="58"/>
        <v>0</v>
      </c>
      <c r="S137" s="157">
        <f t="shared" si="58"/>
        <v>0</v>
      </c>
      <c r="T137" s="157">
        <f t="shared" si="58"/>
        <v>0</v>
      </c>
      <c r="U137" s="157">
        <f t="shared" si="58"/>
        <v>0</v>
      </c>
      <c r="V137" s="157">
        <f t="shared" si="58"/>
        <v>0</v>
      </c>
      <c r="W137" s="157">
        <f t="shared" si="58"/>
        <v>0</v>
      </c>
      <c r="X137" s="157">
        <f t="shared" si="58"/>
        <v>0</v>
      </c>
      <c r="Y137" s="157">
        <f t="shared" si="58"/>
        <v>0</v>
      </c>
      <c r="Z137" s="157">
        <f t="shared" si="58"/>
        <v>0</v>
      </c>
      <c r="AA137" s="157">
        <f t="shared" si="59"/>
        <v>0</v>
      </c>
      <c r="AB137" s="157">
        <f t="shared" si="59"/>
        <v>0</v>
      </c>
      <c r="AC137" s="157">
        <f t="shared" si="59"/>
        <v>0</v>
      </c>
      <c r="AD137" s="157">
        <f t="shared" si="59"/>
        <v>0</v>
      </c>
      <c r="AE137" s="157">
        <f t="shared" si="59"/>
        <v>0</v>
      </c>
      <c r="AF137" s="157">
        <f t="shared" si="59"/>
        <v>0</v>
      </c>
      <c r="AG137" s="157">
        <f t="shared" si="59"/>
        <v>0</v>
      </c>
      <c r="AH137" s="157">
        <f t="shared" si="59"/>
        <v>0</v>
      </c>
      <c r="AI137" s="157">
        <f t="shared" si="59"/>
        <v>0</v>
      </c>
      <c r="AJ137" s="157">
        <f t="shared" si="59"/>
        <v>0</v>
      </c>
    </row>
    <row r="138" spans="1:36" ht="16.5" x14ac:dyDescent="0.25">
      <c r="A138" s="157">
        <f t="shared" si="55"/>
        <v>12.049999999999999</v>
      </c>
      <c r="B138" s="153">
        <f t="shared" si="49"/>
        <v>90</v>
      </c>
      <c r="C138" s="158" t="s">
        <v>431</v>
      </c>
      <c r="D138" s="156" t="s">
        <v>364</v>
      </c>
      <c r="E138" s="157">
        <f t="shared" si="56"/>
        <v>5</v>
      </c>
      <c r="F138" s="249"/>
      <c r="G138" s="157">
        <f t="shared" si="57"/>
        <v>1</v>
      </c>
      <c r="H138" s="157">
        <f t="shared" si="57"/>
        <v>4</v>
      </c>
      <c r="I138" s="157">
        <f t="shared" si="57"/>
        <v>0</v>
      </c>
      <c r="J138" s="157">
        <f t="shared" si="57"/>
        <v>0</v>
      </c>
      <c r="K138" s="157">
        <f t="shared" si="57"/>
        <v>0</v>
      </c>
      <c r="L138" s="157">
        <f t="shared" si="57"/>
        <v>0</v>
      </c>
      <c r="M138" s="157">
        <f t="shared" si="57"/>
        <v>0</v>
      </c>
      <c r="N138" s="157">
        <f t="shared" si="57"/>
        <v>0</v>
      </c>
      <c r="O138" s="157">
        <f t="shared" si="57"/>
        <v>0</v>
      </c>
      <c r="P138" s="157">
        <f t="shared" si="57"/>
        <v>0</v>
      </c>
      <c r="Q138" s="157">
        <f t="shared" si="58"/>
        <v>0</v>
      </c>
      <c r="R138" s="157">
        <f t="shared" si="58"/>
        <v>0</v>
      </c>
      <c r="S138" s="157">
        <f t="shared" si="58"/>
        <v>0</v>
      </c>
      <c r="T138" s="157">
        <f t="shared" si="58"/>
        <v>0</v>
      </c>
      <c r="U138" s="157">
        <f t="shared" si="58"/>
        <v>0</v>
      </c>
      <c r="V138" s="157">
        <f t="shared" si="58"/>
        <v>0</v>
      </c>
      <c r="W138" s="157">
        <f t="shared" si="58"/>
        <v>0</v>
      </c>
      <c r="X138" s="157">
        <f t="shared" si="58"/>
        <v>0</v>
      </c>
      <c r="Y138" s="157">
        <f t="shared" si="58"/>
        <v>0</v>
      </c>
      <c r="Z138" s="157">
        <f t="shared" si="58"/>
        <v>0</v>
      </c>
      <c r="AA138" s="157">
        <f t="shared" si="59"/>
        <v>0</v>
      </c>
      <c r="AB138" s="157">
        <f t="shared" si="59"/>
        <v>0</v>
      </c>
      <c r="AC138" s="157">
        <f t="shared" si="59"/>
        <v>0</v>
      </c>
      <c r="AD138" s="157">
        <f t="shared" si="59"/>
        <v>0</v>
      </c>
      <c r="AE138" s="157">
        <f t="shared" si="59"/>
        <v>0</v>
      </c>
      <c r="AF138" s="157">
        <f t="shared" si="59"/>
        <v>0</v>
      </c>
      <c r="AG138" s="157">
        <f t="shared" si="59"/>
        <v>0</v>
      </c>
      <c r="AH138" s="157">
        <f t="shared" si="59"/>
        <v>0</v>
      </c>
      <c r="AI138" s="157">
        <f t="shared" si="59"/>
        <v>0</v>
      </c>
      <c r="AJ138" s="157">
        <f t="shared" si="59"/>
        <v>0</v>
      </c>
    </row>
    <row r="139" spans="1:36" ht="16.5" x14ac:dyDescent="0.25">
      <c r="A139" s="157">
        <f t="shared" si="55"/>
        <v>12.059999999999999</v>
      </c>
      <c r="B139" s="153">
        <f t="shared" si="49"/>
        <v>91</v>
      </c>
      <c r="C139" s="158" t="s">
        <v>432</v>
      </c>
      <c r="D139" s="156" t="s">
        <v>364</v>
      </c>
      <c r="E139" s="157">
        <f t="shared" si="56"/>
        <v>8</v>
      </c>
      <c r="F139" s="249"/>
      <c r="G139" s="157">
        <f t="shared" si="57"/>
        <v>3</v>
      </c>
      <c r="H139" s="157">
        <f t="shared" si="57"/>
        <v>5</v>
      </c>
      <c r="I139" s="157">
        <f t="shared" si="57"/>
        <v>0</v>
      </c>
      <c r="J139" s="157">
        <f t="shared" si="57"/>
        <v>0</v>
      </c>
      <c r="K139" s="157">
        <f t="shared" si="57"/>
        <v>0</v>
      </c>
      <c r="L139" s="157">
        <f t="shared" si="57"/>
        <v>0</v>
      </c>
      <c r="M139" s="157">
        <f t="shared" si="57"/>
        <v>0</v>
      </c>
      <c r="N139" s="157">
        <f t="shared" si="57"/>
        <v>0</v>
      </c>
      <c r="O139" s="157">
        <f t="shared" si="57"/>
        <v>0</v>
      </c>
      <c r="P139" s="157">
        <f t="shared" si="57"/>
        <v>0</v>
      </c>
      <c r="Q139" s="157">
        <f t="shared" si="58"/>
        <v>0</v>
      </c>
      <c r="R139" s="157">
        <f t="shared" si="58"/>
        <v>0</v>
      </c>
      <c r="S139" s="157">
        <f t="shared" si="58"/>
        <v>0</v>
      </c>
      <c r="T139" s="157">
        <f t="shared" si="58"/>
        <v>0</v>
      </c>
      <c r="U139" s="157">
        <f t="shared" si="58"/>
        <v>0</v>
      </c>
      <c r="V139" s="157">
        <f t="shared" si="58"/>
        <v>0</v>
      </c>
      <c r="W139" s="157">
        <f t="shared" si="58"/>
        <v>0</v>
      </c>
      <c r="X139" s="157">
        <f t="shared" si="58"/>
        <v>0</v>
      </c>
      <c r="Y139" s="157">
        <f t="shared" si="58"/>
        <v>0</v>
      </c>
      <c r="Z139" s="157">
        <f t="shared" si="58"/>
        <v>0</v>
      </c>
      <c r="AA139" s="157">
        <f t="shared" si="59"/>
        <v>0</v>
      </c>
      <c r="AB139" s="157">
        <f t="shared" si="59"/>
        <v>0</v>
      </c>
      <c r="AC139" s="157">
        <f t="shared" si="59"/>
        <v>0</v>
      </c>
      <c r="AD139" s="157">
        <f t="shared" si="59"/>
        <v>0</v>
      </c>
      <c r="AE139" s="157">
        <f t="shared" si="59"/>
        <v>0</v>
      </c>
      <c r="AF139" s="157">
        <f t="shared" si="59"/>
        <v>0</v>
      </c>
      <c r="AG139" s="157">
        <f t="shared" si="59"/>
        <v>0</v>
      </c>
      <c r="AH139" s="157">
        <f t="shared" si="59"/>
        <v>0</v>
      </c>
      <c r="AI139" s="157">
        <f t="shared" si="59"/>
        <v>0</v>
      </c>
      <c r="AJ139" s="157">
        <f t="shared" si="59"/>
        <v>0</v>
      </c>
    </row>
    <row r="140" spans="1:36" ht="16.5" x14ac:dyDescent="0.25">
      <c r="A140" s="157">
        <f t="shared" si="55"/>
        <v>12.069999999999999</v>
      </c>
      <c r="B140" s="153">
        <f t="shared" si="49"/>
        <v>92</v>
      </c>
      <c r="C140" s="155" t="s">
        <v>433</v>
      </c>
      <c r="D140" s="156" t="s">
        <v>364</v>
      </c>
      <c r="E140" s="157">
        <f t="shared" si="56"/>
        <v>2</v>
      </c>
      <c r="F140" s="249"/>
      <c r="G140" s="157">
        <f t="shared" si="57"/>
        <v>0</v>
      </c>
      <c r="H140" s="157">
        <f t="shared" si="57"/>
        <v>2</v>
      </c>
      <c r="I140" s="157">
        <f t="shared" si="57"/>
        <v>0</v>
      </c>
      <c r="J140" s="157">
        <f t="shared" si="57"/>
        <v>0</v>
      </c>
      <c r="K140" s="157">
        <f t="shared" si="57"/>
        <v>0</v>
      </c>
      <c r="L140" s="157">
        <f t="shared" si="57"/>
        <v>0</v>
      </c>
      <c r="M140" s="157">
        <f t="shared" si="57"/>
        <v>0</v>
      </c>
      <c r="N140" s="157">
        <f t="shared" si="57"/>
        <v>0</v>
      </c>
      <c r="O140" s="157">
        <f t="shared" si="57"/>
        <v>0</v>
      </c>
      <c r="P140" s="157">
        <f t="shared" si="57"/>
        <v>0</v>
      </c>
      <c r="Q140" s="157">
        <f t="shared" si="58"/>
        <v>0</v>
      </c>
      <c r="R140" s="157">
        <f t="shared" si="58"/>
        <v>0</v>
      </c>
      <c r="S140" s="157">
        <f t="shared" si="58"/>
        <v>0</v>
      </c>
      <c r="T140" s="157">
        <f t="shared" si="58"/>
        <v>0</v>
      </c>
      <c r="U140" s="157">
        <f t="shared" si="58"/>
        <v>0</v>
      </c>
      <c r="V140" s="157">
        <f t="shared" si="58"/>
        <v>0</v>
      </c>
      <c r="W140" s="157">
        <f t="shared" si="58"/>
        <v>0</v>
      </c>
      <c r="X140" s="157">
        <f t="shared" si="58"/>
        <v>0</v>
      </c>
      <c r="Y140" s="157">
        <f t="shared" si="58"/>
        <v>0</v>
      </c>
      <c r="Z140" s="157">
        <f t="shared" si="58"/>
        <v>0</v>
      </c>
      <c r="AA140" s="157">
        <f t="shared" si="59"/>
        <v>0</v>
      </c>
      <c r="AB140" s="157">
        <f t="shared" si="59"/>
        <v>0</v>
      </c>
      <c r="AC140" s="157">
        <f t="shared" si="59"/>
        <v>0</v>
      </c>
      <c r="AD140" s="157">
        <f t="shared" si="59"/>
        <v>0</v>
      </c>
      <c r="AE140" s="157">
        <f t="shared" si="59"/>
        <v>0</v>
      </c>
      <c r="AF140" s="157">
        <f t="shared" si="59"/>
        <v>0</v>
      </c>
      <c r="AG140" s="157">
        <f t="shared" si="59"/>
        <v>0</v>
      </c>
      <c r="AH140" s="157">
        <f t="shared" si="59"/>
        <v>0</v>
      </c>
      <c r="AI140" s="157">
        <f t="shared" si="59"/>
        <v>0</v>
      </c>
      <c r="AJ140" s="157">
        <f t="shared" si="59"/>
        <v>0</v>
      </c>
    </row>
    <row r="141" spans="1:36" ht="16.5" x14ac:dyDescent="0.25">
      <c r="A141" s="157">
        <f t="shared" si="55"/>
        <v>12.079999999999998</v>
      </c>
      <c r="B141" s="153">
        <f t="shared" si="49"/>
        <v>93</v>
      </c>
      <c r="C141" s="155" t="s">
        <v>434</v>
      </c>
      <c r="D141" s="156" t="s">
        <v>364</v>
      </c>
      <c r="E141" s="157">
        <f t="shared" si="56"/>
        <v>0</v>
      </c>
      <c r="F141" s="249"/>
      <c r="G141" s="157">
        <f t="shared" si="57"/>
        <v>0</v>
      </c>
      <c r="H141" s="157">
        <f t="shared" si="57"/>
        <v>0</v>
      </c>
      <c r="I141" s="157">
        <f t="shared" si="57"/>
        <v>0</v>
      </c>
      <c r="J141" s="157">
        <f t="shared" si="57"/>
        <v>0</v>
      </c>
      <c r="K141" s="157">
        <f t="shared" si="57"/>
        <v>0</v>
      </c>
      <c r="L141" s="157">
        <f t="shared" si="57"/>
        <v>0</v>
      </c>
      <c r="M141" s="157">
        <f t="shared" si="57"/>
        <v>0</v>
      </c>
      <c r="N141" s="157">
        <f t="shared" si="57"/>
        <v>0</v>
      </c>
      <c r="O141" s="157">
        <f t="shared" si="57"/>
        <v>0</v>
      </c>
      <c r="P141" s="157">
        <f t="shared" si="57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157">
        <f t="shared" si="58"/>
        <v>0</v>
      </c>
      <c r="W141" s="157">
        <f t="shared" si="58"/>
        <v>0</v>
      </c>
      <c r="X141" s="157">
        <f t="shared" si="58"/>
        <v>0</v>
      </c>
      <c r="Y141" s="157">
        <f t="shared" si="58"/>
        <v>0</v>
      </c>
      <c r="Z141" s="157">
        <f t="shared" si="58"/>
        <v>0</v>
      </c>
      <c r="AA141" s="157">
        <f t="shared" si="59"/>
        <v>0</v>
      </c>
      <c r="AB141" s="157">
        <f t="shared" si="59"/>
        <v>0</v>
      </c>
      <c r="AC141" s="157">
        <f t="shared" si="59"/>
        <v>0</v>
      </c>
      <c r="AD141" s="157">
        <f t="shared" si="59"/>
        <v>0</v>
      </c>
      <c r="AE141" s="157">
        <f t="shared" si="59"/>
        <v>0</v>
      </c>
      <c r="AF141" s="157">
        <f t="shared" si="59"/>
        <v>0</v>
      </c>
      <c r="AG141" s="157">
        <f t="shared" si="59"/>
        <v>0</v>
      </c>
      <c r="AH141" s="157">
        <f t="shared" si="59"/>
        <v>0</v>
      </c>
      <c r="AI141" s="157">
        <f t="shared" si="59"/>
        <v>0</v>
      </c>
      <c r="AJ141" s="157">
        <f t="shared" si="59"/>
        <v>0</v>
      </c>
    </row>
    <row r="142" spans="1:36" ht="16.5" x14ac:dyDescent="0.25">
      <c r="A142" s="157">
        <f t="shared" si="55"/>
        <v>12.089999999999998</v>
      </c>
      <c r="B142" s="153">
        <f t="shared" si="49"/>
        <v>94</v>
      </c>
      <c r="C142" s="155" t="s">
        <v>435</v>
      </c>
      <c r="D142" s="165" t="s">
        <v>364</v>
      </c>
      <c r="E142" s="157">
        <f>+ROUNDUP(SUM(G142:AJ142),0)</f>
        <v>1</v>
      </c>
      <c r="F142" s="250"/>
      <c r="G142" s="157">
        <f t="shared" si="57"/>
        <v>0</v>
      </c>
      <c r="H142" s="157">
        <f t="shared" si="57"/>
        <v>0.1</v>
      </c>
      <c r="I142" s="157">
        <f t="shared" si="57"/>
        <v>0</v>
      </c>
      <c r="J142" s="157">
        <f t="shared" si="57"/>
        <v>0</v>
      </c>
      <c r="K142" s="157">
        <f t="shared" si="57"/>
        <v>0</v>
      </c>
      <c r="L142" s="157">
        <f t="shared" si="57"/>
        <v>0</v>
      </c>
      <c r="M142" s="157">
        <f t="shared" si="57"/>
        <v>0</v>
      </c>
      <c r="N142" s="157">
        <f t="shared" si="57"/>
        <v>0</v>
      </c>
      <c r="O142" s="157">
        <f t="shared" si="57"/>
        <v>0</v>
      </c>
      <c r="P142" s="157">
        <f t="shared" si="57"/>
        <v>0</v>
      </c>
      <c r="Q142" s="157">
        <f t="shared" si="58"/>
        <v>0</v>
      </c>
      <c r="R142" s="157">
        <f t="shared" si="58"/>
        <v>0</v>
      </c>
      <c r="S142" s="157">
        <f t="shared" si="58"/>
        <v>0</v>
      </c>
      <c r="T142" s="157">
        <f t="shared" si="58"/>
        <v>0</v>
      </c>
      <c r="U142" s="157">
        <f t="shared" si="58"/>
        <v>0</v>
      </c>
      <c r="V142" s="157">
        <f t="shared" si="58"/>
        <v>0</v>
      </c>
      <c r="W142" s="157">
        <f t="shared" si="58"/>
        <v>0</v>
      </c>
      <c r="X142" s="157">
        <f t="shared" si="58"/>
        <v>0</v>
      </c>
      <c r="Y142" s="157">
        <f t="shared" si="58"/>
        <v>0</v>
      </c>
      <c r="Z142" s="157">
        <f t="shared" si="58"/>
        <v>0</v>
      </c>
      <c r="AA142" s="157">
        <f t="shared" si="59"/>
        <v>0</v>
      </c>
      <c r="AB142" s="157">
        <f t="shared" si="59"/>
        <v>0</v>
      </c>
      <c r="AC142" s="157">
        <f t="shared" si="59"/>
        <v>0</v>
      </c>
      <c r="AD142" s="157">
        <f t="shared" si="59"/>
        <v>0</v>
      </c>
      <c r="AE142" s="157">
        <f t="shared" si="59"/>
        <v>0</v>
      </c>
      <c r="AF142" s="157">
        <f t="shared" si="59"/>
        <v>0</v>
      </c>
      <c r="AG142" s="157">
        <f t="shared" si="59"/>
        <v>0</v>
      </c>
      <c r="AH142" s="157">
        <f t="shared" si="59"/>
        <v>0</v>
      </c>
      <c r="AI142" s="157">
        <f t="shared" si="59"/>
        <v>0</v>
      </c>
      <c r="AJ142" s="157">
        <f t="shared" si="59"/>
        <v>0</v>
      </c>
    </row>
    <row r="143" spans="1:36" s="188" customFormat="1" ht="16.5" x14ac:dyDescent="0.25">
      <c r="A143" s="160">
        <f t="shared" si="55"/>
        <v>12.099999999999998</v>
      </c>
      <c r="B143" s="161">
        <f t="shared" si="49"/>
        <v>95</v>
      </c>
      <c r="C143" s="163" t="s">
        <v>644</v>
      </c>
      <c r="D143" s="195" t="s">
        <v>364</v>
      </c>
      <c r="E143" s="157">
        <f>+ROUNDUP(SUM(G143:AJ143),0)</f>
        <v>9</v>
      </c>
      <c r="F143" s="247"/>
      <c r="G143" s="157">
        <f t="shared" si="57"/>
        <v>0</v>
      </c>
      <c r="H143" s="157">
        <f t="shared" si="57"/>
        <v>9</v>
      </c>
      <c r="I143" s="157">
        <f t="shared" si="57"/>
        <v>0</v>
      </c>
      <c r="J143" s="157">
        <f t="shared" si="57"/>
        <v>0</v>
      </c>
      <c r="K143" s="157">
        <f t="shared" si="57"/>
        <v>0</v>
      </c>
      <c r="L143" s="157">
        <f t="shared" si="57"/>
        <v>0</v>
      </c>
      <c r="M143" s="157">
        <f t="shared" si="57"/>
        <v>0</v>
      </c>
      <c r="N143" s="157">
        <f t="shared" si="57"/>
        <v>0</v>
      </c>
      <c r="O143" s="157">
        <f t="shared" si="57"/>
        <v>0</v>
      </c>
      <c r="P143" s="157">
        <f t="shared" si="57"/>
        <v>0</v>
      </c>
      <c r="Q143" s="157">
        <f t="shared" si="58"/>
        <v>0</v>
      </c>
      <c r="R143" s="157">
        <f t="shared" si="58"/>
        <v>0</v>
      </c>
      <c r="S143" s="157">
        <f t="shared" si="58"/>
        <v>0</v>
      </c>
      <c r="T143" s="157">
        <f t="shared" si="58"/>
        <v>0</v>
      </c>
      <c r="U143" s="157">
        <f t="shared" si="58"/>
        <v>0</v>
      </c>
      <c r="V143" s="157">
        <f t="shared" si="58"/>
        <v>0</v>
      </c>
      <c r="W143" s="157">
        <f t="shared" si="58"/>
        <v>0</v>
      </c>
      <c r="X143" s="157">
        <f t="shared" si="58"/>
        <v>0</v>
      </c>
      <c r="Y143" s="157">
        <f t="shared" si="58"/>
        <v>0</v>
      </c>
      <c r="Z143" s="157">
        <f t="shared" si="58"/>
        <v>0</v>
      </c>
      <c r="AA143" s="157">
        <f t="shared" si="59"/>
        <v>0</v>
      </c>
      <c r="AB143" s="157">
        <f t="shared" si="59"/>
        <v>0</v>
      </c>
      <c r="AC143" s="157">
        <f t="shared" si="59"/>
        <v>0</v>
      </c>
      <c r="AD143" s="157">
        <f t="shared" si="59"/>
        <v>0</v>
      </c>
      <c r="AE143" s="157">
        <f t="shared" si="59"/>
        <v>0</v>
      </c>
      <c r="AF143" s="157">
        <f t="shared" si="59"/>
        <v>0</v>
      </c>
      <c r="AG143" s="157">
        <f t="shared" si="59"/>
        <v>0</v>
      </c>
      <c r="AH143" s="157">
        <f t="shared" si="59"/>
        <v>0</v>
      </c>
      <c r="AI143" s="157">
        <f t="shared" si="59"/>
        <v>0</v>
      </c>
      <c r="AJ143" s="157">
        <f t="shared" si="59"/>
        <v>0</v>
      </c>
    </row>
    <row r="144" spans="1:36" ht="16.5" x14ac:dyDescent="0.25">
      <c r="A144" s="159"/>
      <c r="B144" s="153">
        <f t="shared" si="49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49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49"/>
        <v>98</v>
      </c>
      <c r="C146" s="158" t="s">
        <v>437</v>
      </c>
      <c r="D146" s="156" t="s">
        <v>364</v>
      </c>
      <c r="E146" s="157">
        <f t="shared" ref="E146:E149" si="60">+SUM(G146:AJ146)</f>
        <v>2</v>
      </c>
      <c r="F146" s="249"/>
      <c r="G146" s="157">
        <f t="shared" ref="G146:P148" si="61">+HLOOKUP(G$3,ARMADO_RP,$B146,0)+HLOOKUP(G$4,ARMADO_RP,$B146,0)</f>
        <v>0</v>
      </c>
      <c r="H146" s="157">
        <f t="shared" si="61"/>
        <v>2</v>
      </c>
      <c r="I146" s="157">
        <f t="shared" si="61"/>
        <v>0</v>
      </c>
      <c r="J146" s="157">
        <f t="shared" si="61"/>
        <v>0</v>
      </c>
      <c r="K146" s="157">
        <f t="shared" si="61"/>
        <v>0</v>
      </c>
      <c r="L146" s="157">
        <f t="shared" si="61"/>
        <v>0</v>
      </c>
      <c r="M146" s="157">
        <f t="shared" si="61"/>
        <v>0</v>
      </c>
      <c r="N146" s="157">
        <f t="shared" si="61"/>
        <v>0</v>
      </c>
      <c r="O146" s="157">
        <f t="shared" si="61"/>
        <v>0</v>
      </c>
      <c r="P146" s="157">
        <f t="shared" si="61"/>
        <v>0</v>
      </c>
      <c r="Q146" s="157">
        <f t="shared" ref="Q146:Z148" si="62">+HLOOKUP(Q$3,ARMADO_RP,$B146,0)+HLOOKUP(Q$4,ARMADO_RP,$B146,0)</f>
        <v>0</v>
      </c>
      <c r="R146" s="157">
        <f t="shared" si="62"/>
        <v>0</v>
      </c>
      <c r="S146" s="157">
        <f t="shared" si="62"/>
        <v>0</v>
      </c>
      <c r="T146" s="157">
        <f t="shared" si="62"/>
        <v>0</v>
      </c>
      <c r="U146" s="157">
        <f t="shared" si="62"/>
        <v>0</v>
      </c>
      <c r="V146" s="157">
        <f t="shared" si="62"/>
        <v>0</v>
      </c>
      <c r="W146" s="157">
        <f t="shared" si="62"/>
        <v>0</v>
      </c>
      <c r="X146" s="157">
        <f t="shared" si="62"/>
        <v>0</v>
      </c>
      <c r="Y146" s="157">
        <f t="shared" si="62"/>
        <v>0</v>
      </c>
      <c r="Z146" s="157">
        <f t="shared" si="62"/>
        <v>0</v>
      </c>
      <c r="AA146" s="157">
        <f t="shared" ref="AA146:AJ148" si="63">+HLOOKUP(AA$3,ARMADO_RP,$B146,0)+HLOOKUP(AA$4,ARMADO_RP,$B146,0)</f>
        <v>0</v>
      </c>
      <c r="AB146" s="157">
        <f t="shared" si="63"/>
        <v>0</v>
      </c>
      <c r="AC146" s="157">
        <f t="shared" si="63"/>
        <v>0</v>
      </c>
      <c r="AD146" s="157">
        <f t="shared" si="63"/>
        <v>0</v>
      </c>
      <c r="AE146" s="157">
        <f t="shared" si="63"/>
        <v>0</v>
      </c>
      <c r="AF146" s="157">
        <f t="shared" si="63"/>
        <v>0</v>
      </c>
      <c r="AG146" s="157">
        <f t="shared" si="63"/>
        <v>0</v>
      </c>
      <c r="AH146" s="157">
        <f t="shared" si="63"/>
        <v>0</v>
      </c>
      <c r="AI146" s="157">
        <f t="shared" si="63"/>
        <v>0</v>
      </c>
      <c r="AJ146" s="157">
        <f t="shared" si="63"/>
        <v>0</v>
      </c>
    </row>
    <row r="147" spans="1:36" ht="16.5" x14ac:dyDescent="0.25">
      <c r="A147" s="157">
        <f t="shared" ref="A147:A148" si="64">+A146+0.01</f>
        <v>13.02</v>
      </c>
      <c r="B147" s="153">
        <f t="shared" si="49"/>
        <v>99</v>
      </c>
      <c r="C147" s="158" t="s">
        <v>438</v>
      </c>
      <c r="D147" s="156" t="s">
        <v>364</v>
      </c>
      <c r="E147" s="157">
        <f t="shared" si="60"/>
        <v>2</v>
      </c>
      <c r="F147" s="249"/>
      <c r="G147" s="157">
        <f t="shared" si="61"/>
        <v>0</v>
      </c>
      <c r="H147" s="157">
        <f t="shared" si="61"/>
        <v>2</v>
      </c>
      <c r="I147" s="157">
        <f t="shared" si="61"/>
        <v>0</v>
      </c>
      <c r="J147" s="157">
        <f t="shared" si="61"/>
        <v>0</v>
      </c>
      <c r="K147" s="157">
        <f t="shared" si="61"/>
        <v>0</v>
      </c>
      <c r="L147" s="157">
        <f t="shared" si="61"/>
        <v>0</v>
      </c>
      <c r="M147" s="157">
        <f t="shared" si="61"/>
        <v>0</v>
      </c>
      <c r="N147" s="157">
        <f t="shared" si="61"/>
        <v>0</v>
      </c>
      <c r="O147" s="157">
        <f t="shared" si="61"/>
        <v>0</v>
      </c>
      <c r="P147" s="157">
        <f t="shared" si="61"/>
        <v>0</v>
      </c>
      <c r="Q147" s="157">
        <f t="shared" si="62"/>
        <v>0</v>
      </c>
      <c r="R147" s="157">
        <f t="shared" si="62"/>
        <v>0</v>
      </c>
      <c r="S147" s="157">
        <f t="shared" si="62"/>
        <v>0</v>
      </c>
      <c r="T147" s="157">
        <f t="shared" si="62"/>
        <v>0</v>
      </c>
      <c r="U147" s="157">
        <f t="shared" si="62"/>
        <v>0</v>
      </c>
      <c r="V147" s="157">
        <f t="shared" si="62"/>
        <v>0</v>
      </c>
      <c r="W147" s="157">
        <f t="shared" si="62"/>
        <v>0</v>
      </c>
      <c r="X147" s="157">
        <f t="shared" si="62"/>
        <v>0</v>
      </c>
      <c r="Y147" s="157">
        <f t="shared" si="62"/>
        <v>0</v>
      </c>
      <c r="Z147" s="157">
        <f t="shared" si="62"/>
        <v>0</v>
      </c>
      <c r="AA147" s="157">
        <f t="shared" si="63"/>
        <v>0</v>
      </c>
      <c r="AB147" s="157">
        <f t="shared" si="63"/>
        <v>0</v>
      </c>
      <c r="AC147" s="157">
        <f t="shared" si="63"/>
        <v>0</v>
      </c>
      <c r="AD147" s="157">
        <f t="shared" si="63"/>
        <v>0</v>
      </c>
      <c r="AE147" s="157">
        <f t="shared" si="63"/>
        <v>0</v>
      </c>
      <c r="AF147" s="157">
        <f t="shared" si="63"/>
        <v>0</v>
      </c>
      <c r="AG147" s="157">
        <f t="shared" si="63"/>
        <v>0</v>
      </c>
      <c r="AH147" s="157">
        <f t="shared" si="63"/>
        <v>0</v>
      </c>
      <c r="AI147" s="157">
        <f t="shared" si="63"/>
        <v>0</v>
      </c>
      <c r="AJ147" s="157">
        <f t="shared" si="63"/>
        <v>0</v>
      </c>
    </row>
    <row r="148" spans="1:36" ht="16.5" x14ac:dyDescent="0.25">
      <c r="A148" s="157">
        <f t="shared" si="64"/>
        <v>13.03</v>
      </c>
      <c r="B148" s="153">
        <f t="shared" si="49"/>
        <v>100</v>
      </c>
      <c r="C148" s="158" t="s">
        <v>439</v>
      </c>
      <c r="D148" s="156" t="s">
        <v>364</v>
      </c>
      <c r="E148" s="157">
        <f t="shared" si="60"/>
        <v>2</v>
      </c>
      <c r="F148" s="249"/>
      <c r="G148" s="157">
        <f t="shared" si="61"/>
        <v>0</v>
      </c>
      <c r="H148" s="157">
        <f t="shared" si="61"/>
        <v>2</v>
      </c>
      <c r="I148" s="157">
        <f t="shared" si="61"/>
        <v>0</v>
      </c>
      <c r="J148" s="157">
        <f t="shared" si="61"/>
        <v>0</v>
      </c>
      <c r="K148" s="157">
        <f t="shared" si="61"/>
        <v>0</v>
      </c>
      <c r="L148" s="157">
        <f t="shared" si="61"/>
        <v>0</v>
      </c>
      <c r="M148" s="157">
        <f t="shared" si="61"/>
        <v>0</v>
      </c>
      <c r="N148" s="157">
        <f t="shared" si="61"/>
        <v>0</v>
      </c>
      <c r="O148" s="157">
        <f t="shared" si="61"/>
        <v>0</v>
      </c>
      <c r="P148" s="157">
        <f t="shared" si="61"/>
        <v>0</v>
      </c>
      <c r="Q148" s="157">
        <f t="shared" si="62"/>
        <v>0</v>
      </c>
      <c r="R148" s="157">
        <f t="shared" si="62"/>
        <v>0</v>
      </c>
      <c r="S148" s="157">
        <f t="shared" si="62"/>
        <v>0</v>
      </c>
      <c r="T148" s="157">
        <f t="shared" si="62"/>
        <v>0</v>
      </c>
      <c r="U148" s="157">
        <f t="shared" si="62"/>
        <v>0</v>
      </c>
      <c r="V148" s="157">
        <f t="shared" si="62"/>
        <v>0</v>
      </c>
      <c r="W148" s="157">
        <f t="shared" si="62"/>
        <v>0</v>
      </c>
      <c r="X148" s="157">
        <f t="shared" si="62"/>
        <v>0</v>
      </c>
      <c r="Y148" s="157">
        <f t="shared" si="62"/>
        <v>0</v>
      </c>
      <c r="Z148" s="157">
        <f t="shared" si="62"/>
        <v>0</v>
      </c>
      <c r="AA148" s="157">
        <f t="shared" si="63"/>
        <v>0</v>
      </c>
      <c r="AB148" s="157">
        <f t="shared" si="63"/>
        <v>0</v>
      </c>
      <c r="AC148" s="157">
        <f t="shared" si="63"/>
        <v>0</v>
      </c>
      <c r="AD148" s="157">
        <f t="shared" si="63"/>
        <v>0</v>
      </c>
      <c r="AE148" s="157">
        <f t="shared" si="63"/>
        <v>0</v>
      </c>
      <c r="AF148" s="157">
        <f t="shared" si="63"/>
        <v>0</v>
      </c>
      <c r="AG148" s="157">
        <f t="shared" si="63"/>
        <v>0</v>
      </c>
      <c r="AH148" s="157">
        <f t="shared" si="63"/>
        <v>0</v>
      </c>
      <c r="AI148" s="157">
        <f t="shared" si="63"/>
        <v>0</v>
      </c>
      <c r="AJ148" s="157">
        <f t="shared" si="63"/>
        <v>0</v>
      </c>
    </row>
    <row r="149" spans="1:36" s="188" customFormat="1" ht="16.5" x14ac:dyDescent="0.25">
      <c r="A149" s="160">
        <v>13.04</v>
      </c>
      <c r="B149" s="161">
        <f t="shared" si="49"/>
        <v>101</v>
      </c>
      <c r="C149" s="163" t="s">
        <v>648</v>
      </c>
      <c r="D149" s="195" t="s">
        <v>364</v>
      </c>
      <c r="E149" s="157">
        <f t="shared" si="60"/>
        <v>0</v>
      </c>
      <c r="F149" s="24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</row>
    <row r="150" spans="1:36" ht="16.5" x14ac:dyDescent="0.25">
      <c r="A150" s="159"/>
      <c r="B150" s="153">
        <f t="shared" si="49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49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49"/>
        <v>104</v>
      </c>
      <c r="C152" s="155" t="s">
        <v>441</v>
      </c>
      <c r="D152" s="156" t="s">
        <v>364</v>
      </c>
      <c r="E152" s="157">
        <f t="shared" ref="E152:E156" si="65">+SUM(G152:AJ152)</f>
        <v>0</v>
      </c>
      <c r="F152" s="314" t="s">
        <v>77</v>
      </c>
      <c r="G152" s="157">
        <f t="shared" ref="G152:V156" si="66">+IF($F152=G$7,HLOOKUP(G$7,ARMADO_RP,$B152,0),0)</f>
        <v>0</v>
      </c>
      <c r="H152" s="157">
        <f t="shared" si="66"/>
        <v>0</v>
      </c>
      <c r="I152" s="157">
        <f t="shared" si="66"/>
        <v>0</v>
      </c>
      <c r="J152" s="157">
        <f t="shared" si="66"/>
        <v>0</v>
      </c>
      <c r="K152" s="157">
        <f t="shared" si="66"/>
        <v>0</v>
      </c>
      <c r="L152" s="157">
        <f t="shared" si="66"/>
        <v>0</v>
      </c>
      <c r="M152" s="157">
        <f t="shared" si="66"/>
        <v>0</v>
      </c>
      <c r="N152" s="157">
        <f t="shared" si="66"/>
        <v>0</v>
      </c>
      <c r="O152" s="157">
        <f t="shared" si="66"/>
        <v>0</v>
      </c>
      <c r="P152" s="157">
        <f t="shared" si="66"/>
        <v>0</v>
      </c>
      <c r="Q152" s="157">
        <f t="shared" ref="Q152:AF156" si="67">+IF($F152=Q$7,HLOOKUP(Q$7,ARMADO_RP,$B152,0),0)</f>
        <v>0</v>
      </c>
      <c r="R152" s="157">
        <f t="shared" si="67"/>
        <v>0</v>
      </c>
      <c r="S152" s="157">
        <f t="shared" si="67"/>
        <v>0</v>
      </c>
      <c r="T152" s="157">
        <f t="shared" si="67"/>
        <v>0</v>
      </c>
      <c r="U152" s="157">
        <f t="shared" si="67"/>
        <v>0</v>
      </c>
      <c r="V152" s="157">
        <f t="shared" si="67"/>
        <v>0</v>
      </c>
      <c r="W152" s="157">
        <f t="shared" si="67"/>
        <v>0</v>
      </c>
      <c r="X152" s="157">
        <f t="shared" si="67"/>
        <v>0</v>
      </c>
      <c r="Y152" s="157">
        <f t="shared" si="67"/>
        <v>0</v>
      </c>
      <c r="Z152" s="157">
        <f t="shared" si="67"/>
        <v>0</v>
      </c>
      <c r="AA152" s="157">
        <f t="shared" ref="AA152:AJ156" si="68">+IF($F152=AA$7,HLOOKUP(AA$7,ARMADO_RP,$B152,0),0)</f>
        <v>0</v>
      </c>
      <c r="AB152" s="157">
        <f t="shared" si="68"/>
        <v>0</v>
      </c>
      <c r="AC152" s="157">
        <f t="shared" si="68"/>
        <v>0</v>
      </c>
      <c r="AD152" s="157">
        <f t="shared" si="68"/>
        <v>0</v>
      </c>
      <c r="AE152" s="157">
        <f t="shared" si="68"/>
        <v>0</v>
      </c>
      <c r="AF152" s="157">
        <f t="shared" si="68"/>
        <v>0</v>
      </c>
      <c r="AG152" s="157">
        <f t="shared" si="68"/>
        <v>0</v>
      </c>
      <c r="AH152" s="157">
        <f t="shared" si="68"/>
        <v>0</v>
      </c>
      <c r="AI152" s="157">
        <f t="shared" si="68"/>
        <v>0</v>
      </c>
      <c r="AJ152" s="157">
        <f t="shared" si="68"/>
        <v>0</v>
      </c>
    </row>
    <row r="153" spans="1:36" ht="16.5" x14ac:dyDescent="0.25">
      <c r="A153" s="157">
        <f t="shared" ref="A153:A156" si="69">+A152+0.01</f>
        <v>14.02</v>
      </c>
      <c r="B153" s="153">
        <f t="shared" si="49"/>
        <v>105</v>
      </c>
      <c r="C153" s="155" t="s">
        <v>442</v>
      </c>
      <c r="D153" s="156" t="s">
        <v>364</v>
      </c>
      <c r="E153" s="157">
        <f t="shared" si="65"/>
        <v>0</v>
      </c>
      <c r="F153" s="314" t="s">
        <v>303</v>
      </c>
      <c r="G153" s="157">
        <f t="shared" si="66"/>
        <v>0</v>
      </c>
      <c r="H153" s="157">
        <f t="shared" si="66"/>
        <v>0</v>
      </c>
      <c r="I153" s="157">
        <f t="shared" si="66"/>
        <v>0</v>
      </c>
      <c r="J153" s="157">
        <f t="shared" si="66"/>
        <v>0</v>
      </c>
      <c r="K153" s="157">
        <f t="shared" si="66"/>
        <v>0</v>
      </c>
      <c r="L153" s="157">
        <f t="shared" si="66"/>
        <v>0</v>
      </c>
      <c r="M153" s="157">
        <f t="shared" si="66"/>
        <v>0</v>
      </c>
      <c r="N153" s="157">
        <f t="shared" si="66"/>
        <v>0</v>
      </c>
      <c r="O153" s="157">
        <f t="shared" si="66"/>
        <v>0</v>
      </c>
      <c r="P153" s="157">
        <f t="shared" si="66"/>
        <v>0</v>
      </c>
      <c r="Q153" s="157">
        <f t="shared" si="67"/>
        <v>0</v>
      </c>
      <c r="R153" s="157">
        <f t="shared" si="67"/>
        <v>0</v>
      </c>
      <c r="S153" s="157">
        <f t="shared" si="67"/>
        <v>0</v>
      </c>
      <c r="T153" s="157">
        <f t="shared" si="67"/>
        <v>0</v>
      </c>
      <c r="U153" s="157">
        <f t="shared" si="67"/>
        <v>0</v>
      </c>
      <c r="V153" s="157">
        <f t="shared" si="67"/>
        <v>0</v>
      </c>
      <c r="W153" s="157">
        <f t="shared" si="67"/>
        <v>0</v>
      </c>
      <c r="X153" s="157">
        <f t="shared" si="67"/>
        <v>0</v>
      </c>
      <c r="Y153" s="157">
        <f t="shared" si="67"/>
        <v>0</v>
      </c>
      <c r="Z153" s="157">
        <f t="shared" si="67"/>
        <v>0</v>
      </c>
      <c r="AA153" s="157">
        <f t="shared" si="68"/>
        <v>0</v>
      </c>
      <c r="AB153" s="157">
        <f t="shared" si="68"/>
        <v>0</v>
      </c>
      <c r="AC153" s="157">
        <f t="shared" si="68"/>
        <v>0</v>
      </c>
      <c r="AD153" s="157">
        <f t="shared" si="68"/>
        <v>0</v>
      </c>
      <c r="AE153" s="157">
        <f t="shared" si="68"/>
        <v>0</v>
      </c>
      <c r="AF153" s="157">
        <f t="shared" si="68"/>
        <v>0</v>
      </c>
      <c r="AG153" s="157">
        <f t="shared" si="68"/>
        <v>0</v>
      </c>
      <c r="AH153" s="157">
        <f t="shared" si="68"/>
        <v>0</v>
      </c>
      <c r="AI153" s="157">
        <f t="shared" si="68"/>
        <v>0</v>
      </c>
      <c r="AJ153" s="157">
        <f t="shared" si="68"/>
        <v>0</v>
      </c>
    </row>
    <row r="154" spans="1:36" ht="16.5" x14ac:dyDescent="0.25">
      <c r="A154" s="157">
        <f t="shared" si="69"/>
        <v>14.03</v>
      </c>
      <c r="B154" s="153">
        <f t="shared" si="49"/>
        <v>106</v>
      </c>
      <c r="C154" s="155" t="s">
        <v>443</v>
      </c>
      <c r="D154" s="156" t="s">
        <v>364</v>
      </c>
      <c r="E154" s="157">
        <f t="shared" si="65"/>
        <v>0</v>
      </c>
      <c r="F154" s="314" t="s">
        <v>297</v>
      </c>
      <c r="G154" s="157">
        <f t="shared" si="66"/>
        <v>0</v>
      </c>
      <c r="H154" s="157">
        <f t="shared" si="66"/>
        <v>0</v>
      </c>
      <c r="I154" s="157">
        <f t="shared" si="66"/>
        <v>0</v>
      </c>
      <c r="J154" s="157">
        <f t="shared" si="66"/>
        <v>0</v>
      </c>
      <c r="K154" s="157">
        <f t="shared" si="66"/>
        <v>0</v>
      </c>
      <c r="L154" s="157">
        <f t="shared" si="66"/>
        <v>0</v>
      </c>
      <c r="M154" s="157">
        <f t="shared" si="66"/>
        <v>0</v>
      </c>
      <c r="N154" s="157">
        <f t="shared" si="66"/>
        <v>0</v>
      </c>
      <c r="O154" s="157">
        <f t="shared" si="66"/>
        <v>0</v>
      </c>
      <c r="P154" s="157">
        <f t="shared" si="66"/>
        <v>0</v>
      </c>
      <c r="Q154" s="157">
        <f t="shared" si="67"/>
        <v>0</v>
      </c>
      <c r="R154" s="157">
        <f t="shared" si="67"/>
        <v>0</v>
      </c>
      <c r="S154" s="157">
        <f t="shared" si="67"/>
        <v>0</v>
      </c>
      <c r="T154" s="157">
        <f t="shared" si="67"/>
        <v>0</v>
      </c>
      <c r="U154" s="157">
        <f t="shared" si="67"/>
        <v>0</v>
      </c>
      <c r="V154" s="157">
        <f t="shared" si="67"/>
        <v>0</v>
      </c>
      <c r="W154" s="157">
        <f t="shared" si="67"/>
        <v>0</v>
      </c>
      <c r="X154" s="157">
        <f t="shared" si="67"/>
        <v>0</v>
      </c>
      <c r="Y154" s="157">
        <f t="shared" si="67"/>
        <v>0</v>
      </c>
      <c r="Z154" s="157">
        <f t="shared" si="67"/>
        <v>0</v>
      </c>
      <c r="AA154" s="157">
        <f t="shared" si="68"/>
        <v>0</v>
      </c>
      <c r="AB154" s="157">
        <f t="shared" si="68"/>
        <v>0</v>
      </c>
      <c r="AC154" s="157">
        <f t="shared" si="68"/>
        <v>0</v>
      </c>
      <c r="AD154" s="157">
        <f t="shared" si="68"/>
        <v>0</v>
      </c>
      <c r="AE154" s="157">
        <f t="shared" si="68"/>
        <v>0</v>
      </c>
      <c r="AF154" s="157">
        <f t="shared" si="68"/>
        <v>0</v>
      </c>
      <c r="AG154" s="157">
        <f t="shared" si="68"/>
        <v>0</v>
      </c>
      <c r="AH154" s="157">
        <f t="shared" si="68"/>
        <v>0</v>
      </c>
      <c r="AI154" s="157">
        <f t="shared" si="68"/>
        <v>0</v>
      </c>
      <c r="AJ154" s="157">
        <f t="shared" si="68"/>
        <v>0</v>
      </c>
    </row>
    <row r="155" spans="1:36" s="188" customFormat="1" ht="16.5" x14ac:dyDescent="0.25">
      <c r="A155" s="160">
        <f t="shared" si="69"/>
        <v>14.04</v>
      </c>
      <c r="B155" s="161">
        <f t="shared" si="49"/>
        <v>107</v>
      </c>
      <c r="C155" s="163" t="s">
        <v>533</v>
      </c>
      <c r="D155" s="164" t="s">
        <v>364</v>
      </c>
      <c r="E155" s="160">
        <f t="shared" si="65"/>
        <v>1</v>
      </c>
      <c r="F155" s="314" t="s">
        <v>218</v>
      </c>
      <c r="G155" s="160">
        <f t="shared" si="66"/>
        <v>0</v>
      </c>
      <c r="H155" s="160">
        <f t="shared" si="66"/>
        <v>1</v>
      </c>
      <c r="I155" s="160">
        <f t="shared" si="66"/>
        <v>0</v>
      </c>
      <c r="J155" s="160">
        <f t="shared" si="66"/>
        <v>0</v>
      </c>
      <c r="K155" s="160">
        <f t="shared" si="66"/>
        <v>0</v>
      </c>
      <c r="L155" s="160">
        <f t="shared" si="66"/>
        <v>0</v>
      </c>
      <c r="M155" s="160">
        <f t="shared" si="66"/>
        <v>0</v>
      </c>
      <c r="N155" s="160">
        <f t="shared" si="66"/>
        <v>0</v>
      </c>
      <c r="O155" s="160">
        <f t="shared" si="66"/>
        <v>0</v>
      </c>
      <c r="P155" s="160">
        <f t="shared" si="66"/>
        <v>0</v>
      </c>
      <c r="Q155" s="160">
        <f t="shared" si="67"/>
        <v>0</v>
      </c>
      <c r="R155" s="160">
        <f t="shared" si="67"/>
        <v>0</v>
      </c>
      <c r="S155" s="160">
        <f t="shared" si="67"/>
        <v>0</v>
      </c>
      <c r="T155" s="160">
        <f t="shared" si="67"/>
        <v>0</v>
      </c>
      <c r="U155" s="160">
        <f t="shared" si="67"/>
        <v>0</v>
      </c>
      <c r="V155" s="160">
        <f t="shared" si="67"/>
        <v>0</v>
      </c>
      <c r="W155" s="160">
        <f t="shared" si="67"/>
        <v>0</v>
      </c>
      <c r="X155" s="160">
        <f t="shared" si="67"/>
        <v>0</v>
      </c>
      <c r="Y155" s="160">
        <f t="shared" si="67"/>
        <v>0</v>
      </c>
      <c r="Z155" s="160">
        <f t="shared" si="67"/>
        <v>0</v>
      </c>
      <c r="AA155" s="160">
        <f t="shared" si="68"/>
        <v>0</v>
      </c>
      <c r="AB155" s="160">
        <f t="shared" si="68"/>
        <v>0</v>
      </c>
      <c r="AC155" s="160">
        <f t="shared" si="68"/>
        <v>0</v>
      </c>
      <c r="AD155" s="160">
        <f t="shared" si="68"/>
        <v>0</v>
      </c>
      <c r="AE155" s="160">
        <f t="shared" si="68"/>
        <v>0</v>
      </c>
      <c r="AF155" s="160">
        <f t="shared" si="68"/>
        <v>0</v>
      </c>
      <c r="AG155" s="160">
        <f t="shared" si="68"/>
        <v>0</v>
      </c>
      <c r="AH155" s="160">
        <f t="shared" si="68"/>
        <v>0</v>
      </c>
      <c r="AI155" s="160">
        <f t="shared" si="68"/>
        <v>0</v>
      </c>
      <c r="AJ155" s="160">
        <f t="shared" si="68"/>
        <v>0</v>
      </c>
    </row>
    <row r="156" spans="1:36" s="188" customFormat="1" ht="16.5" x14ac:dyDescent="0.25">
      <c r="A156" s="160">
        <f t="shared" si="69"/>
        <v>14.049999999999999</v>
      </c>
      <c r="B156" s="161">
        <f t="shared" si="49"/>
        <v>108</v>
      </c>
      <c r="C156" s="163" t="s">
        <v>534</v>
      </c>
      <c r="D156" s="164" t="s">
        <v>364</v>
      </c>
      <c r="E156" s="160">
        <f t="shared" si="65"/>
        <v>0</v>
      </c>
      <c r="F156" s="314" t="s">
        <v>259</v>
      </c>
      <c r="G156" s="160">
        <f t="shared" si="66"/>
        <v>0</v>
      </c>
      <c r="H156" s="160">
        <f t="shared" si="66"/>
        <v>0</v>
      </c>
      <c r="I156" s="160">
        <f t="shared" si="66"/>
        <v>0</v>
      </c>
      <c r="J156" s="160">
        <f t="shared" si="66"/>
        <v>0</v>
      </c>
      <c r="K156" s="160">
        <f t="shared" si="66"/>
        <v>0</v>
      </c>
      <c r="L156" s="160">
        <f t="shared" si="66"/>
        <v>0</v>
      </c>
      <c r="M156" s="160">
        <f t="shared" si="66"/>
        <v>0</v>
      </c>
      <c r="N156" s="160">
        <f t="shared" si="66"/>
        <v>0</v>
      </c>
      <c r="O156" s="160">
        <f t="shared" si="66"/>
        <v>0</v>
      </c>
      <c r="P156" s="160">
        <f t="shared" si="66"/>
        <v>0</v>
      </c>
      <c r="Q156" s="160">
        <f t="shared" si="66"/>
        <v>0</v>
      </c>
      <c r="R156" s="160">
        <f t="shared" si="66"/>
        <v>0</v>
      </c>
      <c r="S156" s="160">
        <f t="shared" si="66"/>
        <v>0</v>
      </c>
      <c r="T156" s="160">
        <f t="shared" si="66"/>
        <v>0</v>
      </c>
      <c r="U156" s="160">
        <f t="shared" si="66"/>
        <v>0</v>
      </c>
      <c r="V156" s="160">
        <f t="shared" si="66"/>
        <v>0</v>
      </c>
      <c r="W156" s="160">
        <f t="shared" si="67"/>
        <v>0</v>
      </c>
      <c r="X156" s="160">
        <f t="shared" si="67"/>
        <v>0</v>
      </c>
      <c r="Y156" s="160">
        <f t="shared" si="67"/>
        <v>0</v>
      </c>
      <c r="Z156" s="160">
        <f t="shared" si="67"/>
        <v>0</v>
      </c>
      <c r="AA156" s="160">
        <f t="shared" si="67"/>
        <v>0</v>
      </c>
      <c r="AB156" s="160">
        <f t="shared" si="67"/>
        <v>0</v>
      </c>
      <c r="AC156" s="160">
        <f t="shared" si="67"/>
        <v>0</v>
      </c>
      <c r="AD156" s="160">
        <f t="shared" si="67"/>
        <v>0</v>
      </c>
      <c r="AE156" s="160">
        <f t="shared" si="67"/>
        <v>0</v>
      </c>
      <c r="AF156" s="160">
        <f t="shared" si="67"/>
        <v>0</v>
      </c>
      <c r="AG156" s="160">
        <f t="shared" si="68"/>
        <v>0</v>
      </c>
      <c r="AH156" s="160">
        <f t="shared" si="68"/>
        <v>0</v>
      </c>
      <c r="AI156" s="160">
        <f t="shared" si="68"/>
        <v>0</v>
      </c>
      <c r="AJ156" s="160">
        <f t="shared" si="68"/>
        <v>0</v>
      </c>
    </row>
    <row r="157" spans="1:36" ht="16.5" x14ac:dyDescent="0.25">
      <c r="A157" s="159"/>
      <c r="B157" s="153">
        <f t="shared" si="49"/>
        <v>109</v>
      </c>
      <c r="C157" s="155"/>
      <c r="D157" s="156"/>
      <c r="E157" s="156"/>
      <c r="F157" s="314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</row>
    <row r="158" spans="1:36" ht="16.5" x14ac:dyDescent="0.25">
      <c r="A158" s="166">
        <f>1+A151</f>
        <v>15</v>
      </c>
      <c r="B158" s="167">
        <f t="shared" si="49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67">
        <f t="shared" si="49"/>
        <v>111</v>
      </c>
      <c r="C159" s="169" t="s">
        <v>445</v>
      </c>
      <c r="D159" s="170" t="s">
        <v>364</v>
      </c>
      <c r="E159" s="157">
        <f t="shared" ref="E159:E161" si="70">+SUM(G159:AJ159)</f>
        <v>1</v>
      </c>
      <c r="F159" s="314">
        <v>5</v>
      </c>
      <c r="G159" s="171">
        <f t="shared" ref="G159:P161" si="71">+HLOOKUP(G$7,ARMADO_RP,$B159,0)</f>
        <v>0</v>
      </c>
      <c r="H159" s="171">
        <f t="shared" si="71"/>
        <v>1</v>
      </c>
      <c r="I159" s="171">
        <f t="shared" si="71"/>
        <v>0</v>
      </c>
      <c r="J159" s="171">
        <f t="shared" si="71"/>
        <v>0</v>
      </c>
      <c r="K159" s="171">
        <f t="shared" si="71"/>
        <v>0</v>
      </c>
      <c r="L159" s="171">
        <f t="shared" si="71"/>
        <v>0</v>
      </c>
      <c r="M159" s="171">
        <f t="shared" si="71"/>
        <v>0</v>
      </c>
      <c r="N159" s="171">
        <f t="shared" si="71"/>
        <v>0</v>
      </c>
      <c r="O159" s="171">
        <f t="shared" si="71"/>
        <v>0</v>
      </c>
      <c r="P159" s="171">
        <f t="shared" si="71"/>
        <v>0</v>
      </c>
      <c r="Q159" s="171">
        <f t="shared" ref="Q159:Z161" si="72">+HLOOKUP(Q$7,ARMADO_RP,$B159,0)</f>
        <v>0</v>
      </c>
      <c r="R159" s="171">
        <f t="shared" si="72"/>
        <v>0</v>
      </c>
      <c r="S159" s="171">
        <f t="shared" si="72"/>
        <v>0</v>
      </c>
      <c r="T159" s="171">
        <f t="shared" si="72"/>
        <v>0</v>
      </c>
      <c r="U159" s="171">
        <f t="shared" si="72"/>
        <v>0</v>
      </c>
      <c r="V159" s="171">
        <f t="shared" si="72"/>
        <v>0</v>
      </c>
      <c r="W159" s="171">
        <f t="shared" si="72"/>
        <v>0</v>
      </c>
      <c r="X159" s="171">
        <f t="shared" si="72"/>
        <v>0</v>
      </c>
      <c r="Y159" s="171">
        <f t="shared" si="72"/>
        <v>0</v>
      </c>
      <c r="Z159" s="171">
        <f t="shared" si="72"/>
        <v>0</v>
      </c>
      <c r="AA159" s="171">
        <f t="shared" ref="AA159:AJ161" si="73">+HLOOKUP(AA$7,ARMADO_RP,$B159,0)</f>
        <v>0</v>
      </c>
      <c r="AB159" s="171">
        <f t="shared" si="73"/>
        <v>0</v>
      </c>
      <c r="AC159" s="171">
        <f t="shared" si="73"/>
        <v>0</v>
      </c>
      <c r="AD159" s="171">
        <f t="shared" si="73"/>
        <v>0</v>
      </c>
      <c r="AE159" s="171">
        <f t="shared" si="73"/>
        <v>0</v>
      </c>
      <c r="AF159" s="171">
        <f t="shared" si="73"/>
        <v>0</v>
      </c>
      <c r="AG159" s="171">
        <f t="shared" si="73"/>
        <v>0</v>
      </c>
      <c r="AH159" s="171">
        <f t="shared" si="73"/>
        <v>0</v>
      </c>
      <c r="AI159" s="171">
        <f t="shared" si="73"/>
        <v>0</v>
      </c>
      <c r="AJ159" s="171">
        <f t="shared" si="73"/>
        <v>0</v>
      </c>
    </row>
    <row r="160" spans="1:36" ht="16.5" x14ac:dyDescent="0.25">
      <c r="A160" s="171">
        <f t="shared" ref="A160:A161" si="74">0.01+A159</f>
        <v>15.02</v>
      </c>
      <c r="B160" s="167">
        <f t="shared" si="49"/>
        <v>112</v>
      </c>
      <c r="C160" s="169" t="s">
        <v>446</v>
      </c>
      <c r="D160" s="170" t="s">
        <v>364</v>
      </c>
      <c r="E160" s="157">
        <f t="shared" si="70"/>
        <v>0</v>
      </c>
      <c r="F160" s="314">
        <v>10</v>
      </c>
      <c r="G160" s="171">
        <f t="shared" si="71"/>
        <v>0</v>
      </c>
      <c r="H160" s="171">
        <f t="shared" si="71"/>
        <v>0</v>
      </c>
      <c r="I160" s="171">
        <f t="shared" si="71"/>
        <v>0</v>
      </c>
      <c r="J160" s="171">
        <f t="shared" si="71"/>
        <v>0</v>
      </c>
      <c r="K160" s="171">
        <f t="shared" si="71"/>
        <v>0</v>
      </c>
      <c r="L160" s="171">
        <f t="shared" si="71"/>
        <v>0</v>
      </c>
      <c r="M160" s="171">
        <f t="shared" si="71"/>
        <v>0</v>
      </c>
      <c r="N160" s="171">
        <f t="shared" si="71"/>
        <v>0</v>
      </c>
      <c r="O160" s="171">
        <f t="shared" si="71"/>
        <v>0</v>
      </c>
      <c r="P160" s="171">
        <f t="shared" si="71"/>
        <v>0</v>
      </c>
      <c r="Q160" s="171">
        <f t="shared" si="72"/>
        <v>0</v>
      </c>
      <c r="R160" s="171">
        <f t="shared" si="72"/>
        <v>0</v>
      </c>
      <c r="S160" s="171">
        <f t="shared" si="72"/>
        <v>0</v>
      </c>
      <c r="T160" s="171">
        <f t="shared" si="72"/>
        <v>0</v>
      </c>
      <c r="U160" s="171">
        <f t="shared" si="72"/>
        <v>0</v>
      </c>
      <c r="V160" s="171">
        <f t="shared" si="72"/>
        <v>0</v>
      </c>
      <c r="W160" s="171">
        <f t="shared" si="72"/>
        <v>0</v>
      </c>
      <c r="X160" s="171">
        <f t="shared" si="72"/>
        <v>0</v>
      </c>
      <c r="Y160" s="171">
        <f t="shared" si="72"/>
        <v>0</v>
      </c>
      <c r="Z160" s="171">
        <f t="shared" si="72"/>
        <v>0</v>
      </c>
      <c r="AA160" s="171">
        <f t="shared" si="73"/>
        <v>0</v>
      </c>
      <c r="AB160" s="171">
        <f t="shared" si="73"/>
        <v>0</v>
      </c>
      <c r="AC160" s="171">
        <f t="shared" si="73"/>
        <v>0</v>
      </c>
      <c r="AD160" s="171">
        <f t="shared" si="73"/>
        <v>0</v>
      </c>
      <c r="AE160" s="171">
        <f t="shared" si="73"/>
        <v>0</v>
      </c>
      <c r="AF160" s="171">
        <f t="shared" si="73"/>
        <v>0</v>
      </c>
      <c r="AG160" s="171">
        <f t="shared" si="73"/>
        <v>0</v>
      </c>
      <c r="AH160" s="171">
        <f t="shared" si="73"/>
        <v>0</v>
      </c>
      <c r="AI160" s="171">
        <f t="shared" si="73"/>
        <v>0</v>
      </c>
      <c r="AJ160" s="171">
        <f t="shared" si="73"/>
        <v>0</v>
      </c>
    </row>
    <row r="161" spans="1:36" s="188" customFormat="1" ht="16.5" x14ac:dyDescent="0.25">
      <c r="A161" s="191">
        <f t="shared" si="74"/>
        <v>15.03</v>
      </c>
      <c r="B161" s="192">
        <f t="shared" si="49"/>
        <v>113</v>
      </c>
      <c r="C161" s="193" t="s">
        <v>535</v>
      </c>
      <c r="D161" s="194" t="s">
        <v>364</v>
      </c>
      <c r="E161" s="160">
        <f t="shared" si="70"/>
        <v>0</v>
      </c>
      <c r="F161" s="314">
        <v>37.5</v>
      </c>
      <c r="G161" s="191">
        <f t="shared" si="71"/>
        <v>0</v>
      </c>
      <c r="H161" s="191">
        <f t="shared" si="71"/>
        <v>0</v>
      </c>
      <c r="I161" s="191">
        <f t="shared" si="71"/>
        <v>0</v>
      </c>
      <c r="J161" s="191">
        <f t="shared" si="71"/>
        <v>0</v>
      </c>
      <c r="K161" s="191">
        <f t="shared" si="71"/>
        <v>0</v>
      </c>
      <c r="L161" s="191">
        <f t="shared" si="71"/>
        <v>0</v>
      </c>
      <c r="M161" s="191">
        <f t="shared" si="71"/>
        <v>0</v>
      </c>
      <c r="N161" s="191">
        <f t="shared" si="71"/>
        <v>0</v>
      </c>
      <c r="O161" s="191">
        <f t="shared" si="71"/>
        <v>0</v>
      </c>
      <c r="P161" s="191">
        <f t="shared" si="71"/>
        <v>0</v>
      </c>
      <c r="Q161" s="191">
        <f t="shared" si="72"/>
        <v>0</v>
      </c>
      <c r="R161" s="191">
        <f t="shared" si="72"/>
        <v>0</v>
      </c>
      <c r="S161" s="191">
        <f t="shared" si="72"/>
        <v>0</v>
      </c>
      <c r="T161" s="191">
        <f t="shared" si="72"/>
        <v>0</v>
      </c>
      <c r="U161" s="191">
        <f t="shared" si="72"/>
        <v>0</v>
      </c>
      <c r="V161" s="191">
        <f t="shared" si="72"/>
        <v>0</v>
      </c>
      <c r="W161" s="191">
        <f t="shared" si="72"/>
        <v>0</v>
      </c>
      <c r="X161" s="191">
        <f t="shared" si="72"/>
        <v>0</v>
      </c>
      <c r="Y161" s="191">
        <f t="shared" si="72"/>
        <v>0</v>
      </c>
      <c r="Z161" s="191">
        <f t="shared" si="72"/>
        <v>0</v>
      </c>
      <c r="AA161" s="191">
        <f t="shared" si="73"/>
        <v>0</v>
      </c>
      <c r="AB161" s="191">
        <f t="shared" si="73"/>
        <v>0</v>
      </c>
      <c r="AC161" s="191">
        <f t="shared" si="73"/>
        <v>0</v>
      </c>
      <c r="AD161" s="191">
        <f t="shared" si="73"/>
        <v>0</v>
      </c>
      <c r="AE161" s="191">
        <f t="shared" si="73"/>
        <v>0</v>
      </c>
      <c r="AF161" s="191">
        <f t="shared" si="73"/>
        <v>0</v>
      </c>
      <c r="AG161" s="191">
        <f t="shared" si="73"/>
        <v>0</v>
      </c>
      <c r="AH161" s="191">
        <f t="shared" si="73"/>
        <v>0</v>
      </c>
      <c r="AI161" s="191">
        <f t="shared" si="73"/>
        <v>0</v>
      </c>
      <c r="AJ161" s="191">
        <f t="shared" si="73"/>
        <v>0</v>
      </c>
    </row>
    <row r="162" spans="1:36" ht="16.5" x14ac:dyDescent="0.25">
      <c r="A162" s="159"/>
      <c r="B162" s="167">
        <f t="shared" si="49"/>
        <v>114</v>
      </c>
      <c r="C162" s="155"/>
      <c r="D162" s="156"/>
      <c r="E162" s="156"/>
      <c r="F162" s="314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</row>
    <row r="163" spans="1:36" ht="16.5" x14ac:dyDescent="0.25">
      <c r="A163" s="166">
        <f>A158+1</f>
        <v>16</v>
      </c>
      <c r="B163" s="167">
        <f t="shared" si="49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5">+A163+0.01</f>
        <v>16.010000000000002</v>
      </c>
      <c r="B164" s="167">
        <f t="shared" si="49"/>
        <v>116</v>
      </c>
      <c r="C164" s="169" t="s">
        <v>448</v>
      </c>
      <c r="D164" s="170" t="s">
        <v>146</v>
      </c>
      <c r="E164" s="157">
        <f t="shared" ref="E164:E166" si="76">+SUM(G164:AJ164)</f>
        <v>5</v>
      </c>
      <c r="F164" s="314"/>
      <c r="G164" s="171">
        <f t="shared" ref="G164:P166" si="77">+HLOOKUP(G$7,ARMADO_RP,$B164,0)</f>
        <v>0</v>
      </c>
      <c r="H164" s="171">
        <f t="shared" si="77"/>
        <v>5</v>
      </c>
      <c r="I164" s="171">
        <f t="shared" si="77"/>
        <v>0</v>
      </c>
      <c r="J164" s="171">
        <f t="shared" si="77"/>
        <v>0</v>
      </c>
      <c r="K164" s="171">
        <f t="shared" si="77"/>
        <v>0</v>
      </c>
      <c r="L164" s="171">
        <f t="shared" si="77"/>
        <v>0</v>
      </c>
      <c r="M164" s="171">
        <f t="shared" si="77"/>
        <v>0</v>
      </c>
      <c r="N164" s="171">
        <f t="shared" si="77"/>
        <v>0</v>
      </c>
      <c r="O164" s="171">
        <f t="shared" si="77"/>
        <v>0</v>
      </c>
      <c r="P164" s="171">
        <f t="shared" si="77"/>
        <v>0</v>
      </c>
      <c r="Q164" s="171">
        <f t="shared" ref="Q164:Z166" si="78">+HLOOKUP(Q$7,ARMADO_RP,$B164,0)</f>
        <v>0</v>
      </c>
      <c r="R164" s="171">
        <f t="shared" si="78"/>
        <v>0</v>
      </c>
      <c r="S164" s="171">
        <f t="shared" si="78"/>
        <v>0</v>
      </c>
      <c r="T164" s="171">
        <f t="shared" si="78"/>
        <v>0</v>
      </c>
      <c r="U164" s="171">
        <f t="shared" si="78"/>
        <v>0</v>
      </c>
      <c r="V164" s="171">
        <f t="shared" si="78"/>
        <v>0</v>
      </c>
      <c r="W164" s="171">
        <f t="shared" si="78"/>
        <v>0</v>
      </c>
      <c r="X164" s="171">
        <f t="shared" si="78"/>
        <v>0</v>
      </c>
      <c r="Y164" s="171">
        <f t="shared" si="78"/>
        <v>0</v>
      </c>
      <c r="Z164" s="171">
        <f t="shared" si="78"/>
        <v>0</v>
      </c>
      <c r="AA164" s="171">
        <f t="shared" ref="AA164:AJ166" si="79">+HLOOKUP(AA$7,ARMADO_RP,$B164,0)</f>
        <v>0</v>
      </c>
      <c r="AB164" s="171">
        <f t="shared" si="79"/>
        <v>0</v>
      </c>
      <c r="AC164" s="171">
        <f t="shared" si="79"/>
        <v>0</v>
      </c>
      <c r="AD164" s="171">
        <f t="shared" si="79"/>
        <v>0</v>
      </c>
      <c r="AE164" s="171">
        <f t="shared" si="79"/>
        <v>0</v>
      </c>
      <c r="AF164" s="171">
        <f t="shared" si="79"/>
        <v>0</v>
      </c>
      <c r="AG164" s="171">
        <f t="shared" si="79"/>
        <v>0</v>
      </c>
      <c r="AH164" s="171">
        <f t="shared" si="79"/>
        <v>0</v>
      </c>
      <c r="AI164" s="171">
        <f t="shared" si="79"/>
        <v>0</v>
      </c>
      <c r="AJ164" s="171">
        <f t="shared" si="79"/>
        <v>0</v>
      </c>
    </row>
    <row r="165" spans="1:36" ht="16.5" x14ac:dyDescent="0.25">
      <c r="A165" s="157">
        <f t="shared" si="75"/>
        <v>16.020000000000003</v>
      </c>
      <c r="B165" s="167">
        <f t="shared" si="49"/>
        <v>117</v>
      </c>
      <c r="C165" s="169" t="s">
        <v>449</v>
      </c>
      <c r="D165" s="170" t="s">
        <v>146</v>
      </c>
      <c r="E165" s="157">
        <f t="shared" si="76"/>
        <v>5</v>
      </c>
      <c r="F165" s="251"/>
      <c r="G165" s="171">
        <f t="shared" si="77"/>
        <v>0</v>
      </c>
      <c r="H165" s="171">
        <f t="shared" si="77"/>
        <v>5</v>
      </c>
      <c r="I165" s="171">
        <f t="shared" si="77"/>
        <v>0</v>
      </c>
      <c r="J165" s="171">
        <f t="shared" si="77"/>
        <v>0</v>
      </c>
      <c r="K165" s="171">
        <f t="shared" si="77"/>
        <v>0</v>
      </c>
      <c r="L165" s="171">
        <f t="shared" si="77"/>
        <v>0</v>
      </c>
      <c r="M165" s="171">
        <f t="shared" si="77"/>
        <v>0</v>
      </c>
      <c r="N165" s="171">
        <f t="shared" si="77"/>
        <v>0</v>
      </c>
      <c r="O165" s="171">
        <f t="shared" si="77"/>
        <v>0</v>
      </c>
      <c r="P165" s="171">
        <f t="shared" si="77"/>
        <v>0</v>
      </c>
      <c r="Q165" s="171">
        <f t="shared" si="78"/>
        <v>0</v>
      </c>
      <c r="R165" s="171">
        <f t="shared" si="78"/>
        <v>0</v>
      </c>
      <c r="S165" s="171">
        <f t="shared" si="78"/>
        <v>0</v>
      </c>
      <c r="T165" s="171">
        <f t="shared" si="78"/>
        <v>0</v>
      </c>
      <c r="U165" s="171">
        <f t="shared" si="78"/>
        <v>0</v>
      </c>
      <c r="V165" s="171">
        <f t="shared" si="78"/>
        <v>0</v>
      </c>
      <c r="W165" s="171">
        <f t="shared" si="78"/>
        <v>0</v>
      </c>
      <c r="X165" s="171">
        <f t="shared" si="78"/>
        <v>0</v>
      </c>
      <c r="Y165" s="171">
        <f t="shared" si="78"/>
        <v>0</v>
      </c>
      <c r="Z165" s="171">
        <f t="shared" si="78"/>
        <v>0</v>
      </c>
      <c r="AA165" s="171">
        <f t="shared" si="79"/>
        <v>0</v>
      </c>
      <c r="AB165" s="171">
        <f t="shared" si="79"/>
        <v>0</v>
      </c>
      <c r="AC165" s="171">
        <f t="shared" si="79"/>
        <v>0</v>
      </c>
      <c r="AD165" s="171">
        <f t="shared" si="79"/>
        <v>0</v>
      </c>
      <c r="AE165" s="171">
        <f t="shared" si="79"/>
        <v>0</v>
      </c>
      <c r="AF165" s="171">
        <f t="shared" si="79"/>
        <v>0</v>
      </c>
      <c r="AG165" s="171">
        <f t="shared" si="79"/>
        <v>0</v>
      </c>
      <c r="AH165" s="171">
        <f t="shared" si="79"/>
        <v>0</v>
      </c>
      <c r="AI165" s="171">
        <f t="shared" si="79"/>
        <v>0</v>
      </c>
      <c r="AJ165" s="171">
        <f t="shared" si="79"/>
        <v>0</v>
      </c>
    </row>
    <row r="166" spans="1:36" s="188" customFormat="1" ht="16.5" x14ac:dyDescent="0.25">
      <c r="A166" s="160">
        <f t="shared" si="75"/>
        <v>16.030000000000005</v>
      </c>
      <c r="B166" s="192">
        <f t="shared" si="49"/>
        <v>118</v>
      </c>
      <c r="C166" s="163" t="s">
        <v>632</v>
      </c>
      <c r="D166" s="194" t="s">
        <v>146</v>
      </c>
      <c r="E166" s="157">
        <f t="shared" si="76"/>
        <v>0</v>
      </c>
      <c r="F166" s="315"/>
      <c r="G166" s="171">
        <f t="shared" si="77"/>
        <v>0</v>
      </c>
      <c r="H166" s="171">
        <f t="shared" si="77"/>
        <v>0</v>
      </c>
      <c r="I166" s="171">
        <f t="shared" si="77"/>
        <v>0</v>
      </c>
      <c r="J166" s="171">
        <f t="shared" si="77"/>
        <v>0</v>
      </c>
      <c r="K166" s="171">
        <f t="shared" si="77"/>
        <v>0</v>
      </c>
      <c r="L166" s="171">
        <f t="shared" si="77"/>
        <v>0</v>
      </c>
      <c r="M166" s="171">
        <f t="shared" si="77"/>
        <v>0</v>
      </c>
      <c r="N166" s="171">
        <f t="shared" si="77"/>
        <v>0</v>
      </c>
      <c r="O166" s="171">
        <f t="shared" si="77"/>
        <v>0</v>
      </c>
      <c r="P166" s="171">
        <f t="shared" si="77"/>
        <v>0</v>
      </c>
      <c r="Q166" s="171">
        <f t="shared" si="78"/>
        <v>0</v>
      </c>
      <c r="R166" s="171">
        <f t="shared" si="78"/>
        <v>0</v>
      </c>
      <c r="S166" s="171">
        <f t="shared" si="78"/>
        <v>0</v>
      </c>
      <c r="T166" s="171">
        <f t="shared" si="78"/>
        <v>0</v>
      </c>
      <c r="U166" s="171">
        <f t="shared" si="78"/>
        <v>0</v>
      </c>
      <c r="V166" s="171">
        <f t="shared" si="78"/>
        <v>0</v>
      </c>
      <c r="W166" s="171">
        <f t="shared" si="78"/>
        <v>0</v>
      </c>
      <c r="X166" s="171">
        <f t="shared" si="78"/>
        <v>0</v>
      </c>
      <c r="Y166" s="171">
        <f t="shared" si="78"/>
        <v>0</v>
      </c>
      <c r="Z166" s="171">
        <f t="shared" si="78"/>
        <v>0</v>
      </c>
      <c r="AA166" s="171">
        <f t="shared" si="79"/>
        <v>0</v>
      </c>
      <c r="AB166" s="171">
        <f t="shared" si="79"/>
        <v>0</v>
      </c>
      <c r="AC166" s="171">
        <f t="shared" si="79"/>
        <v>0</v>
      </c>
      <c r="AD166" s="171">
        <f t="shared" si="79"/>
        <v>0</v>
      </c>
      <c r="AE166" s="171">
        <f t="shared" si="79"/>
        <v>0</v>
      </c>
      <c r="AF166" s="171">
        <f t="shared" si="79"/>
        <v>0</v>
      </c>
      <c r="AG166" s="171">
        <f t="shared" si="79"/>
        <v>0</v>
      </c>
      <c r="AH166" s="171">
        <f t="shared" si="79"/>
        <v>0</v>
      </c>
      <c r="AI166" s="171">
        <f t="shared" si="79"/>
        <v>0</v>
      </c>
      <c r="AJ166" s="171">
        <f t="shared" si="79"/>
        <v>0</v>
      </c>
    </row>
    <row r="167" spans="1:36" ht="16.5" x14ac:dyDescent="0.25">
      <c r="A167" s="172"/>
      <c r="B167" s="167">
        <f t="shared" si="49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49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49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49"/>
        <v>122</v>
      </c>
      <c r="C170" s="162" t="s">
        <v>451</v>
      </c>
      <c r="D170" s="164" t="s">
        <v>452</v>
      </c>
      <c r="E170" s="157">
        <f>+ROUNDUP(SUM(G170:AJ170),0)</f>
        <v>1</v>
      </c>
      <c r="F170" s="249"/>
      <c r="G170" s="157">
        <f>+IF(G$2&lt;&gt;0,1/COUNTA(G$2:M$2),0)</f>
        <v>0.14285714285714285</v>
      </c>
      <c r="H170" s="157">
        <f t="shared" ref="H170:AJ170" si="80">+IF(H$2&lt;&gt;0,1/COUNTA(H$2:N$2),0)</f>
        <v>0.14285714285714285</v>
      </c>
      <c r="I170" s="157">
        <f t="shared" si="80"/>
        <v>0</v>
      </c>
      <c r="J170" s="157">
        <f t="shared" si="80"/>
        <v>0</v>
      </c>
      <c r="K170" s="157">
        <f t="shared" si="80"/>
        <v>0</v>
      </c>
      <c r="L170" s="157">
        <f t="shared" si="80"/>
        <v>0</v>
      </c>
      <c r="M170" s="157">
        <f t="shared" si="80"/>
        <v>0</v>
      </c>
      <c r="N170" s="157">
        <f t="shared" si="80"/>
        <v>0</v>
      </c>
      <c r="O170" s="157">
        <f t="shared" si="80"/>
        <v>0</v>
      </c>
      <c r="P170" s="157">
        <f t="shared" si="80"/>
        <v>0</v>
      </c>
      <c r="Q170" s="157">
        <f t="shared" si="80"/>
        <v>0</v>
      </c>
      <c r="R170" s="157">
        <f t="shared" si="80"/>
        <v>0</v>
      </c>
      <c r="S170" s="157">
        <f t="shared" si="80"/>
        <v>0</v>
      </c>
      <c r="T170" s="157">
        <f t="shared" si="80"/>
        <v>0</v>
      </c>
      <c r="U170" s="157">
        <f t="shared" si="80"/>
        <v>0</v>
      </c>
      <c r="V170" s="157">
        <f t="shared" si="80"/>
        <v>0</v>
      </c>
      <c r="W170" s="157">
        <f t="shared" si="80"/>
        <v>0</v>
      </c>
      <c r="X170" s="157">
        <f t="shared" si="80"/>
        <v>0</v>
      </c>
      <c r="Y170" s="157">
        <f t="shared" si="80"/>
        <v>0</v>
      </c>
      <c r="Z170" s="157">
        <f t="shared" si="80"/>
        <v>0</v>
      </c>
      <c r="AA170" s="157">
        <f t="shared" si="80"/>
        <v>0</v>
      </c>
      <c r="AB170" s="157">
        <f t="shared" si="80"/>
        <v>0</v>
      </c>
      <c r="AC170" s="157">
        <f t="shared" si="80"/>
        <v>0</v>
      </c>
      <c r="AD170" s="157">
        <f t="shared" si="80"/>
        <v>0</v>
      </c>
      <c r="AE170" s="157">
        <f t="shared" si="80"/>
        <v>0</v>
      </c>
      <c r="AF170" s="157">
        <f t="shared" si="80"/>
        <v>0</v>
      </c>
      <c r="AG170" s="157">
        <f t="shared" si="80"/>
        <v>0</v>
      </c>
      <c r="AH170" s="157">
        <f t="shared" si="80"/>
        <v>0</v>
      </c>
      <c r="AI170" s="157">
        <f t="shared" si="80"/>
        <v>0</v>
      </c>
      <c r="AJ170" s="157">
        <f t="shared" si="80"/>
        <v>0</v>
      </c>
    </row>
    <row r="171" spans="1:36" ht="16.5" x14ac:dyDescent="0.25">
      <c r="A171" s="160"/>
      <c r="B171" s="161">
        <f t="shared" si="49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49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49"/>
        <v>125</v>
      </c>
      <c r="C173" s="155" t="s">
        <v>454</v>
      </c>
      <c r="D173" s="156" t="s">
        <v>364</v>
      </c>
      <c r="E173" s="157">
        <f t="shared" ref="E173:E208" si="81">+SUM(G173:AJ173)</f>
        <v>0</v>
      </c>
      <c r="F173" s="314" t="s">
        <v>331</v>
      </c>
      <c r="G173" s="157">
        <f>+IF($F173=G$21,G$58,0)</f>
        <v>0</v>
      </c>
      <c r="H173" s="157">
        <f t="shared" ref="H173:AJ173" si="82">+IF($F173=H$21,H$58,0)</f>
        <v>0</v>
      </c>
      <c r="I173" s="157">
        <f t="shared" si="82"/>
        <v>0</v>
      </c>
      <c r="J173" s="157">
        <f t="shared" si="82"/>
        <v>0</v>
      </c>
      <c r="K173" s="157">
        <f t="shared" si="82"/>
        <v>0</v>
      </c>
      <c r="L173" s="157">
        <f t="shared" si="82"/>
        <v>0</v>
      </c>
      <c r="M173" s="157">
        <f t="shared" si="82"/>
        <v>0</v>
      </c>
      <c r="N173" s="157">
        <f t="shared" si="82"/>
        <v>0</v>
      </c>
      <c r="O173" s="157">
        <f t="shared" si="82"/>
        <v>0</v>
      </c>
      <c r="P173" s="157">
        <f t="shared" si="82"/>
        <v>0</v>
      </c>
      <c r="Q173" s="157">
        <f t="shared" si="82"/>
        <v>0</v>
      </c>
      <c r="R173" s="157">
        <f t="shared" si="82"/>
        <v>0</v>
      </c>
      <c r="S173" s="157">
        <f t="shared" si="82"/>
        <v>0</v>
      </c>
      <c r="T173" s="157">
        <f t="shared" si="82"/>
        <v>0</v>
      </c>
      <c r="U173" s="157">
        <f t="shared" si="82"/>
        <v>0</v>
      </c>
      <c r="V173" s="157">
        <f t="shared" si="82"/>
        <v>0</v>
      </c>
      <c r="W173" s="157">
        <f t="shared" si="82"/>
        <v>0</v>
      </c>
      <c r="X173" s="157">
        <f t="shared" si="82"/>
        <v>0</v>
      </c>
      <c r="Y173" s="157">
        <f t="shared" si="82"/>
        <v>0</v>
      </c>
      <c r="Z173" s="157">
        <f t="shared" si="82"/>
        <v>0</v>
      </c>
      <c r="AA173" s="157">
        <f t="shared" si="82"/>
        <v>0</v>
      </c>
      <c r="AB173" s="157">
        <f t="shared" si="82"/>
        <v>0</v>
      </c>
      <c r="AC173" s="157">
        <f t="shared" si="82"/>
        <v>0</v>
      </c>
      <c r="AD173" s="157">
        <f t="shared" si="82"/>
        <v>0</v>
      </c>
      <c r="AE173" s="157">
        <f t="shared" si="82"/>
        <v>0</v>
      </c>
      <c r="AF173" s="157">
        <f t="shared" si="82"/>
        <v>0</v>
      </c>
      <c r="AG173" s="157">
        <f t="shared" si="82"/>
        <v>0</v>
      </c>
      <c r="AH173" s="157">
        <f t="shared" si="82"/>
        <v>0</v>
      </c>
      <c r="AI173" s="157">
        <f t="shared" si="82"/>
        <v>0</v>
      </c>
      <c r="AJ173" s="157">
        <f t="shared" si="82"/>
        <v>0</v>
      </c>
    </row>
    <row r="174" spans="1:36" ht="16.5" x14ac:dyDescent="0.25">
      <c r="A174" s="157">
        <f t="shared" ref="A174:A208" si="83">+A173+0.01</f>
        <v>1.02</v>
      </c>
      <c r="B174" s="153">
        <f t="shared" si="49"/>
        <v>126</v>
      </c>
      <c r="C174" s="155" t="s">
        <v>455</v>
      </c>
      <c r="D174" s="156" t="s">
        <v>364</v>
      </c>
      <c r="E174" s="157">
        <f t="shared" si="81"/>
        <v>1</v>
      </c>
      <c r="F174" s="314" t="s">
        <v>331</v>
      </c>
      <c r="G174" s="157">
        <f>+IF($F174=G$21,G$59,0)</f>
        <v>0</v>
      </c>
      <c r="H174" s="157">
        <f t="shared" ref="H174:AJ174" si="84">+IF($F174=H$21,H$59,0)</f>
        <v>1</v>
      </c>
      <c r="I174" s="157">
        <f t="shared" si="84"/>
        <v>0</v>
      </c>
      <c r="J174" s="157">
        <f t="shared" si="84"/>
        <v>0</v>
      </c>
      <c r="K174" s="157">
        <f t="shared" si="84"/>
        <v>0</v>
      </c>
      <c r="L174" s="157">
        <f t="shared" si="84"/>
        <v>0</v>
      </c>
      <c r="M174" s="157">
        <f t="shared" si="84"/>
        <v>0</v>
      </c>
      <c r="N174" s="157">
        <f t="shared" si="84"/>
        <v>0</v>
      </c>
      <c r="O174" s="157">
        <f t="shared" si="84"/>
        <v>0</v>
      </c>
      <c r="P174" s="157">
        <f t="shared" si="84"/>
        <v>0</v>
      </c>
      <c r="Q174" s="157">
        <f t="shared" si="84"/>
        <v>0</v>
      </c>
      <c r="R174" s="157">
        <f t="shared" si="84"/>
        <v>0</v>
      </c>
      <c r="S174" s="157">
        <f t="shared" si="84"/>
        <v>0</v>
      </c>
      <c r="T174" s="157">
        <f t="shared" si="84"/>
        <v>0</v>
      </c>
      <c r="U174" s="157">
        <f t="shared" si="84"/>
        <v>0</v>
      </c>
      <c r="V174" s="157">
        <f t="shared" si="84"/>
        <v>0</v>
      </c>
      <c r="W174" s="157">
        <f t="shared" si="84"/>
        <v>0</v>
      </c>
      <c r="X174" s="157">
        <f t="shared" si="84"/>
        <v>0</v>
      </c>
      <c r="Y174" s="157">
        <f t="shared" si="84"/>
        <v>0</v>
      </c>
      <c r="Z174" s="157">
        <f t="shared" si="84"/>
        <v>0</v>
      </c>
      <c r="AA174" s="157">
        <f t="shared" si="84"/>
        <v>0</v>
      </c>
      <c r="AB174" s="157">
        <f t="shared" si="84"/>
        <v>0</v>
      </c>
      <c r="AC174" s="157">
        <f t="shared" si="84"/>
        <v>0</v>
      </c>
      <c r="AD174" s="157">
        <f t="shared" si="84"/>
        <v>0</v>
      </c>
      <c r="AE174" s="157">
        <f t="shared" si="84"/>
        <v>0</v>
      </c>
      <c r="AF174" s="157">
        <f t="shared" si="84"/>
        <v>0</v>
      </c>
      <c r="AG174" s="157">
        <f t="shared" si="84"/>
        <v>0</v>
      </c>
      <c r="AH174" s="157">
        <f t="shared" si="84"/>
        <v>0</v>
      </c>
      <c r="AI174" s="157">
        <f t="shared" si="84"/>
        <v>0</v>
      </c>
      <c r="AJ174" s="157">
        <f t="shared" si="84"/>
        <v>0</v>
      </c>
    </row>
    <row r="175" spans="1:36" ht="16.5" x14ac:dyDescent="0.25">
      <c r="A175" s="157">
        <f t="shared" si="83"/>
        <v>1.03</v>
      </c>
      <c r="B175" s="153">
        <f t="shared" si="49"/>
        <v>127</v>
      </c>
      <c r="C175" s="155" t="s">
        <v>456</v>
      </c>
      <c r="D175" s="156" t="s">
        <v>364</v>
      </c>
      <c r="E175" s="157">
        <f t="shared" si="81"/>
        <v>0</v>
      </c>
      <c r="F175" s="314" t="s">
        <v>331</v>
      </c>
      <c r="G175" s="157">
        <f>+IF($F175=G$21,G$60,0)</f>
        <v>0</v>
      </c>
      <c r="H175" s="157">
        <f t="shared" ref="H175:AJ175" si="85">+IF($F175=H$21,H$60,0)</f>
        <v>0</v>
      </c>
      <c r="I175" s="157">
        <f t="shared" si="85"/>
        <v>0</v>
      </c>
      <c r="J175" s="157">
        <f t="shared" si="85"/>
        <v>0</v>
      </c>
      <c r="K175" s="157">
        <f t="shared" si="85"/>
        <v>0</v>
      </c>
      <c r="L175" s="157">
        <f t="shared" si="85"/>
        <v>0</v>
      </c>
      <c r="M175" s="157">
        <f t="shared" si="85"/>
        <v>0</v>
      </c>
      <c r="N175" s="157">
        <f t="shared" si="85"/>
        <v>0</v>
      </c>
      <c r="O175" s="157">
        <f t="shared" si="85"/>
        <v>0</v>
      </c>
      <c r="P175" s="157">
        <f t="shared" si="85"/>
        <v>0</v>
      </c>
      <c r="Q175" s="157">
        <f t="shared" si="85"/>
        <v>0</v>
      </c>
      <c r="R175" s="157">
        <f t="shared" si="85"/>
        <v>0</v>
      </c>
      <c r="S175" s="157">
        <f t="shared" si="85"/>
        <v>0</v>
      </c>
      <c r="T175" s="157">
        <f t="shared" si="85"/>
        <v>0</v>
      </c>
      <c r="U175" s="157">
        <f t="shared" si="85"/>
        <v>0</v>
      </c>
      <c r="V175" s="157">
        <f t="shared" si="85"/>
        <v>0</v>
      </c>
      <c r="W175" s="157">
        <f t="shared" si="85"/>
        <v>0</v>
      </c>
      <c r="X175" s="157">
        <f t="shared" si="85"/>
        <v>0</v>
      </c>
      <c r="Y175" s="157">
        <f t="shared" si="85"/>
        <v>0</v>
      </c>
      <c r="Z175" s="157">
        <f t="shared" si="85"/>
        <v>0</v>
      </c>
      <c r="AA175" s="157">
        <f t="shared" si="85"/>
        <v>0</v>
      </c>
      <c r="AB175" s="157">
        <f t="shared" si="85"/>
        <v>0</v>
      </c>
      <c r="AC175" s="157">
        <f t="shared" si="85"/>
        <v>0</v>
      </c>
      <c r="AD175" s="157">
        <f t="shared" si="85"/>
        <v>0</v>
      </c>
      <c r="AE175" s="157">
        <f t="shared" si="85"/>
        <v>0</v>
      </c>
      <c r="AF175" s="157">
        <f t="shared" si="85"/>
        <v>0</v>
      </c>
      <c r="AG175" s="157">
        <f t="shared" si="85"/>
        <v>0</v>
      </c>
      <c r="AH175" s="157">
        <f t="shared" si="85"/>
        <v>0</v>
      </c>
      <c r="AI175" s="157">
        <f t="shared" si="85"/>
        <v>0</v>
      </c>
      <c r="AJ175" s="157">
        <f t="shared" si="85"/>
        <v>0</v>
      </c>
    </row>
    <row r="176" spans="1:36" ht="16.5" x14ac:dyDescent="0.25">
      <c r="A176" s="157">
        <f t="shared" si="83"/>
        <v>1.04</v>
      </c>
      <c r="B176" s="153">
        <f t="shared" si="49"/>
        <v>128</v>
      </c>
      <c r="C176" s="155" t="s">
        <v>457</v>
      </c>
      <c r="D176" s="156" t="s">
        <v>364</v>
      </c>
      <c r="E176" s="157">
        <f t="shared" si="81"/>
        <v>0</v>
      </c>
      <c r="F176" s="314" t="s">
        <v>331</v>
      </c>
      <c r="G176" s="157">
        <f>+IF($F176=G$21,G$61,0)</f>
        <v>0</v>
      </c>
      <c r="H176" s="157">
        <f t="shared" ref="H176:AJ176" si="86">+IF($F176=H$21,H$61,0)</f>
        <v>0</v>
      </c>
      <c r="I176" s="157">
        <f t="shared" si="86"/>
        <v>0</v>
      </c>
      <c r="J176" s="157">
        <f t="shared" si="86"/>
        <v>0</v>
      </c>
      <c r="K176" s="157">
        <f t="shared" si="86"/>
        <v>0</v>
      </c>
      <c r="L176" s="157">
        <f t="shared" si="86"/>
        <v>0</v>
      </c>
      <c r="M176" s="157">
        <f t="shared" si="86"/>
        <v>0</v>
      </c>
      <c r="N176" s="157">
        <f t="shared" si="86"/>
        <v>0</v>
      </c>
      <c r="O176" s="157">
        <f t="shared" si="86"/>
        <v>0</v>
      </c>
      <c r="P176" s="157">
        <f t="shared" si="86"/>
        <v>0</v>
      </c>
      <c r="Q176" s="157">
        <f t="shared" si="86"/>
        <v>0</v>
      </c>
      <c r="R176" s="157">
        <f t="shared" si="86"/>
        <v>0</v>
      </c>
      <c r="S176" s="157">
        <f t="shared" si="86"/>
        <v>0</v>
      </c>
      <c r="T176" s="157">
        <f t="shared" si="86"/>
        <v>0</v>
      </c>
      <c r="U176" s="157">
        <f t="shared" si="86"/>
        <v>0</v>
      </c>
      <c r="V176" s="157">
        <f t="shared" si="86"/>
        <v>0</v>
      </c>
      <c r="W176" s="157">
        <f t="shared" si="86"/>
        <v>0</v>
      </c>
      <c r="X176" s="157">
        <f t="shared" si="86"/>
        <v>0</v>
      </c>
      <c r="Y176" s="157">
        <f t="shared" si="86"/>
        <v>0</v>
      </c>
      <c r="Z176" s="157">
        <f t="shared" si="86"/>
        <v>0</v>
      </c>
      <c r="AA176" s="157">
        <f t="shared" si="86"/>
        <v>0</v>
      </c>
      <c r="AB176" s="157">
        <f t="shared" si="86"/>
        <v>0</v>
      </c>
      <c r="AC176" s="157">
        <f t="shared" si="86"/>
        <v>0</v>
      </c>
      <c r="AD176" s="157">
        <f t="shared" si="86"/>
        <v>0</v>
      </c>
      <c r="AE176" s="157">
        <f t="shared" si="86"/>
        <v>0</v>
      </c>
      <c r="AF176" s="157">
        <f t="shared" si="86"/>
        <v>0</v>
      </c>
      <c r="AG176" s="157">
        <f t="shared" si="86"/>
        <v>0</v>
      </c>
      <c r="AH176" s="157">
        <f t="shared" si="86"/>
        <v>0</v>
      </c>
      <c r="AI176" s="157">
        <f t="shared" si="86"/>
        <v>0</v>
      </c>
      <c r="AJ176" s="157">
        <f t="shared" si="86"/>
        <v>0</v>
      </c>
    </row>
    <row r="177" spans="1:36" ht="16.5" x14ac:dyDescent="0.25">
      <c r="A177" s="157">
        <f t="shared" si="83"/>
        <v>1.05</v>
      </c>
      <c r="B177" s="153">
        <f t="shared" si="49"/>
        <v>129</v>
      </c>
      <c r="C177" s="155" t="s">
        <v>458</v>
      </c>
      <c r="D177" s="156" t="s">
        <v>364</v>
      </c>
      <c r="E177" s="157">
        <f t="shared" si="81"/>
        <v>0</v>
      </c>
      <c r="F177" s="314" t="s">
        <v>101</v>
      </c>
      <c r="G177" s="157">
        <f>+IF($F177=G$21,G$64,0)</f>
        <v>0</v>
      </c>
      <c r="H177" s="157">
        <f t="shared" ref="H177:AJ177" si="87">+IF($F177=H$21,H$64,0)</f>
        <v>0</v>
      </c>
      <c r="I177" s="157">
        <f t="shared" si="87"/>
        <v>0</v>
      </c>
      <c r="J177" s="157">
        <f t="shared" si="87"/>
        <v>0</v>
      </c>
      <c r="K177" s="157">
        <f t="shared" si="87"/>
        <v>0</v>
      </c>
      <c r="L177" s="157">
        <f t="shared" si="87"/>
        <v>0</v>
      </c>
      <c r="M177" s="157">
        <f t="shared" si="87"/>
        <v>0</v>
      </c>
      <c r="N177" s="157">
        <f t="shared" si="87"/>
        <v>0</v>
      </c>
      <c r="O177" s="157">
        <f t="shared" si="87"/>
        <v>0</v>
      </c>
      <c r="P177" s="157">
        <f t="shared" si="87"/>
        <v>0</v>
      </c>
      <c r="Q177" s="157">
        <f t="shared" si="87"/>
        <v>0</v>
      </c>
      <c r="R177" s="157">
        <f t="shared" si="87"/>
        <v>0</v>
      </c>
      <c r="S177" s="157">
        <f t="shared" si="87"/>
        <v>0</v>
      </c>
      <c r="T177" s="157">
        <f t="shared" si="87"/>
        <v>0</v>
      </c>
      <c r="U177" s="157">
        <f t="shared" si="87"/>
        <v>0</v>
      </c>
      <c r="V177" s="157">
        <f t="shared" si="87"/>
        <v>0</v>
      </c>
      <c r="W177" s="157">
        <f t="shared" si="87"/>
        <v>0</v>
      </c>
      <c r="X177" s="157">
        <f t="shared" si="87"/>
        <v>0</v>
      </c>
      <c r="Y177" s="157">
        <f t="shared" si="87"/>
        <v>0</v>
      </c>
      <c r="Z177" s="157">
        <f t="shared" si="87"/>
        <v>0</v>
      </c>
      <c r="AA177" s="157">
        <f t="shared" si="87"/>
        <v>0</v>
      </c>
      <c r="AB177" s="157">
        <f t="shared" si="87"/>
        <v>0</v>
      </c>
      <c r="AC177" s="157">
        <f t="shared" si="87"/>
        <v>0</v>
      </c>
      <c r="AD177" s="157">
        <f t="shared" si="87"/>
        <v>0</v>
      </c>
      <c r="AE177" s="157">
        <f t="shared" si="87"/>
        <v>0</v>
      </c>
      <c r="AF177" s="157">
        <f t="shared" si="87"/>
        <v>0</v>
      </c>
      <c r="AG177" s="157">
        <f t="shared" si="87"/>
        <v>0</v>
      </c>
      <c r="AH177" s="157">
        <f t="shared" si="87"/>
        <v>0</v>
      </c>
      <c r="AI177" s="157">
        <f t="shared" si="87"/>
        <v>0</v>
      </c>
      <c r="AJ177" s="157">
        <f t="shared" si="87"/>
        <v>0</v>
      </c>
    </row>
    <row r="178" spans="1:36" ht="16.5" x14ac:dyDescent="0.25">
      <c r="A178" s="157">
        <f t="shared" si="83"/>
        <v>1.06</v>
      </c>
      <c r="B178" s="153">
        <f t="shared" si="49"/>
        <v>130</v>
      </c>
      <c r="C178" s="155" t="s">
        <v>459</v>
      </c>
      <c r="D178" s="156" t="s">
        <v>364</v>
      </c>
      <c r="E178" s="157">
        <f t="shared" si="81"/>
        <v>1</v>
      </c>
      <c r="F178" s="314" t="s">
        <v>331</v>
      </c>
      <c r="G178" s="157">
        <f>+IF($F178=G$21,G$52,0)</f>
        <v>1</v>
      </c>
      <c r="H178" s="157">
        <f t="shared" ref="H178:W179" si="88">+IF($F178=H$21,H$52,0)</f>
        <v>0</v>
      </c>
      <c r="I178" s="157">
        <f t="shared" si="88"/>
        <v>0</v>
      </c>
      <c r="J178" s="157">
        <f t="shared" si="88"/>
        <v>0</v>
      </c>
      <c r="K178" s="157">
        <f t="shared" si="88"/>
        <v>0</v>
      </c>
      <c r="L178" s="157">
        <f t="shared" si="88"/>
        <v>0</v>
      </c>
      <c r="M178" s="157">
        <f t="shared" si="88"/>
        <v>0</v>
      </c>
      <c r="N178" s="157">
        <f t="shared" si="88"/>
        <v>0</v>
      </c>
      <c r="O178" s="157">
        <f t="shared" si="88"/>
        <v>0</v>
      </c>
      <c r="P178" s="157">
        <f t="shared" si="88"/>
        <v>0</v>
      </c>
      <c r="Q178" s="157">
        <f t="shared" si="88"/>
        <v>0</v>
      </c>
      <c r="R178" s="157">
        <f t="shared" si="88"/>
        <v>0</v>
      </c>
      <c r="S178" s="157">
        <f t="shared" si="88"/>
        <v>0</v>
      </c>
      <c r="T178" s="157">
        <f t="shared" si="88"/>
        <v>0</v>
      </c>
      <c r="U178" s="157">
        <f t="shared" si="88"/>
        <v>0</v>
      </c>
      <c r="V178" s="157">
        <f t="shared" si="88"/>
        <v>0</v>
      </c>
      <c r="W178" s="157">
        <f t="shared" si="88"/>
        <v>0</v>
      </c>
      <c r="X178" s="157">
        <f t="shared" ref="X178:AJ179" si="89">+IF($F178=X$21,X$52,0)</f>
        <v>0</v>
      </c>
      <c r="Y178" s="157">
        <f t="shared" si="89"/>
        <v>0</v>
      </c>
      <c r="Z178" s="157">
        <f t="shared" si="89"/>
        <v>0</v>
      </c>
      <c r="AA178" s="157">
        <f t="shared" si="89"/>
        <v>0</v>
      </c>
      <c r="AB178" s="157">
        <f t="shared" si="89"/>
        <v>0</v>
      </c>
      <c r="AC178" s="157">
        <f t="shared" si="89"/>
        <v>0</v>
      </c>
      <c r="AD178" s="157">
        <f t="shared" si="89"/>
        <v>0</v>
      </c>
      <c r="AE178" s="157">
        <f t="shared" si="89"/>
        <v>0</v>
      </c>
      <c r="AF178" s="157">
        <f t="shared" si="89"/>
        <v>0</v>
      </c>
      <c r="AG178" s="157">
        <f t="shared" si="89"/>
        <v>0</v>
      </c>
      <c r="AH178" s="157">
        <f t="shared" si="89"/>
        <v>0</v>
      </c>
      <c r="AI178" s="157">
        <f t="shared" si="89"/>
        <v>0</v>
      </c>
      <c r="AJ178" s="157">
        <f t="shared" si="89"/>
        <v>0</v>
      </c>
    </row>
    <row r="179" spans="1:36" ht="16.5" x14ac:dyDescent="0.25">
      <c r="A179" s="157">
        <f t="shared" si="83"/>
        <v>1.07</v>
      </c>
      <c r="B179" s="153">
        <f t="shared" si="49"/>
        <v>131</v>
      </c>
      <c r="C179" s="155" t="s">
        <v>460</v>
      </c>
      <c r="D179" s="156" t="s">
        <v>364</v>
      </c>
      <c r="E179" s="157">
        <f t="shared" si="81"/>
        <v>0</v>
      </c>
      <c r="F179" s="314" t="s">
        <v>101</v>
      </c>
      <c r="G179" s="157">
        <f>+IF($F179=G$21,G$52,0)</f>
        <v>0</v>
      </c>
      <c r="H179" s="157">
        <f t="shared" si="88"/>
        <v>0</v>
      </c>
      <c r="I179" s="157">
        <f t="shared" si="88"/>
        <v>0</v>
      </c>
      <c r="J179" s="157">
        <f t="shared" si="88"/>
        <v>0</v>
      </c>
      <c r="K179" s="157">
        <f t="shared" si="88"/>
        <v>0</v>
      </c>
      <c r="L179" s="157">
        <f t="shared" si="88"/>
        <v>0</v>
      </c>
      <c r="M179" s="157">
        <f t="shared" si="88"/>
        <v>0</v>
      </c>
      <c r="N179" s="157">
        <f t="shared" si="88"/>
        <v>0</v>
      </c>
      <c r="O179" s="157">
        <f t="shared" si="88"/>
        <v>0</v>
      </c>
      <c r="P179" s="157">
        <f t="shared" si="88"/>
        <v>0</v>
      </c>
      <c r="Q179" s="157">
        <f t="shared" si="88"/>
        <v>0</v>
      </c>
      <c r="R179" s="157">
        <f t="shared" si="88"/>
        <v>0</v>
      </c>
      <c r="S179" s="157">
        <f t="shared" si="88"/>
        <v>0</v>
      </c>
      <c r="T179" s="157">
        <f t="shared" si="88"/>
        <v>0</v>
      </c>
      <c r="U179" s="157">
        <f t="shared" si="88"/>
        <v>0</v>
      </c>
      <c r="V179" s="157">
        <f t="shared" si="88"/>
        <v>0</v>
      </c>
      <c r="W179" s="157">
        <f t="shared" si="88"/>
        <v>0</v>
      </c>
      <c r="X179" s="157">
        <f t="shared" si="89"/>
        <v>0</v>
      </c>
      <c r="Y179" s="157">
        <f t="shared" si="89"/>
        <v>0</v>
      </c>
      <c r="Z179" s="157">
        <f t="shared" si="89"/>
        <v>0</v>
      </c>
      <c r="AA179" s="157">
        <f t="shared" si="89"/>
        <v>0</v>
      </c>
      <c r="AB179" s="157">
        <f t="shared" si="89"/>
        <v>0</v>
      </c>
      <c r="AC179" s="157">
        <f t="shared" si="89"/>
        <v>0</v>
      </c>
      <c r="AD179" s="157">
        <f t="shared" si="89"/>
        <v>0</v>
      </c>
      <c r="AE179" s="157">
        <f t="shared" si="89"/>
        <v>0</v>
      </c>
      <c r="AF179" s="157">
        <f t="shared" si="89"/>
        <v>0</v>
      </c>
      <c r="AG179" s="157">
        <f t="shared" si="89"/>
        <v>0</v>
      </c>
      <c r="AH179" s="157">
        <f t="shared" si="89"/>
        <v>0</v>
      </c>
      <c r="AI179" s="157">
        <f t="shared" si="89"/>
        <v>0</v>
      </c>
      <c r="AJ179" s="157">
        <f t="shared" si="89"/>
        <v>0</v>
      </c>
    </row>
    <row r="180" spans="1:36" ht="16.5" x14ac:dyDescent="0.25">
      <c r="A180" s="157">
        <f t="shared" si="83"/>
        <v>1.08</v>
      </c>
      <c r="B180" s="153">
        <f t="shared" si="49"/>
        <v>132</v>
      </c>
      <c r="C180" s="155" t="s">
        <v>461</v>
      </c>
      <c r="D180" s="156" t="s">
        <v>364</v>
      </c>
      <c r="E180" s="157">
        <f t="shared" si="81"/>
        <v>3</v>
      </c>
      <c r="F180" s="314" t="s">
        <v>331</v>
      </c>
      <c r="G180" s="157">
        <f t="shared" ref="G180:P181" si="90">+IF($F180=G$21,G$76,0)</f>
        <v>1</v>
      </c>
      <c r="H180" s="157">
        <f t="shared" si="90"/>
        <v>2</v>
      </c>
      <c r="I180" s="157">
        <f t="shared" si="90"/>
        <v>0</v>
      </c>
      <c r="J180" s="157">
        <f t="shared" si="90"/>
        <v>0</v>
      </c>
      <c r="K180" s="157">
        <f t="shared" si="90"/>
        <v>0</v>
      </c>
      <c r="L180" s="157">
        <f t="shared" si="90"/>
        <v>0</v>
      </c>
      <c r="M180" s="157">
        <f t="shared" si="90"/>
        <v>0</v>
      </c>
      <c r="N180" s="157">
        <f t="shared" si="90"/>
        <v>0</v>
      </c>
      <c r="O180" s="157">
        <f t="shared" si="90"/>
        <v>0</v>
      </c>
      <c r="P180" s="157">
        <f t="shared" si="90"/>
        <v>0</v>
      </c>
      <c r="Q180" s="157">
        <f t="shared" ref="Q180:Z181" si="91">+IF($F180=Q$21,Q$76,0)</f>
        <v>0</v>
      </c>
      <c r="R180" s="157">
        <f t="shared" si="91"/>
        <v>0</v>
      </c>
      <c r="S180" s="157">
        <f t="shared" si="91"/>
        <v>0</v>
      </c>
      <c r="T180" s="157">
        <f t="shared" si="91"/>
        <v>0</v>
      </c>
      <c r="U180" s="157">
        <f t="shared" si="91"/>
        <v>0</v>
      </c>
      <c r="V180" s="157">
        <f t="shared" si="91"/>
        <v>0</v>
      </c>
      <c r="W180" s="157">
        <f t="shared" si="91"/>
        <v>0</v>
      </c>
      <c r="X180" s="157">
        <f t="shared" si="91"/>
        <v>0</v>
      </c>
      <c r="Y180" s="157">
        <f t="shared" si="91"/>
        <v>0</v>
      </c>
      <c r="Z180" s="157">
        <f t="shared" si="91"/>
        <v>0</v>
      </c>
      <c r="AA180" s="157">
        <f t="shared" ref="AA180:AJ181" si="92">+IF($F180=AA$21,AA$76,0)</f>
        <v>0</v>
      </c>
      <c r="AB180" s="157">
        <f t="shared" si="92"/>
        <v>0</v>
      </c>
      <c r="AC180" s="157">
        <f t="shared" si="92"/>
        <v>0</v>
      </c>
      <c r="AD180" s="157">
        <f t="shared" si="92"/>
        <v>0</v>
      </c>
      <c r="AE180" s="157">
        <f t="shared" si="92"/>
        <v>0</v>
      </c>
      <c r="AF180" s="157">
        <f t="shared" si="92"/>
        <v>0</v>
      </c>
      <c r="AG180" s="157">
        <f t="shared" si="92"/>
        <v>0</v>
      </c>
      <c r="AH180" s="157">
        <f t="shared" si="92"/>
        <v>0</v>
      </c>
      <c r="AI180" s="157">
        <f t="shared" si="92"/>
        <v>0</v>
      </c>
      <c r="AJ180" s="157">
        <f t="shared" si="92"/>
        <v>0</v>
      </c>
    </row>
    <row r="181" spans="1:36" ht="16.5" x14ac:dyDescent="0.25">
      <c r="A181" s="157">
        <f t="shared" si="83"/>
        <v>1.0900000000000001</v>
      </c>
      <c r="B181" s="153">
        <f t="shared" ref="B181:B242" si="93">+B180+1</f>
        <v>133</v>
      </c>
      <c r="C181" s="155" t="s">
        <v>462</v>
      </c>
      <c r="D181" s="156" t="s">
        <v>364</v>
      </c>
      <c r="E181" s="157">
        <f t="shared" si="81"/>
        <v>0</v>
      </c>
      <c r="F181" s="314" t="s">
        <v>101</v>
      </c>
      <c r="G181" s="157">
        <f t="shared" si="90"/>
        <v>0</v>
      </c>
      <c r="H181" s="157">
        <f t="shared" si="90"/>
        <v>0</v>
      </c>
      <c r="I181" s="157">
        <f t="shared" si="90"/>
        <v>0</v>
      </c>
      <c r="J181" s="157">
        <f t="shared" si="90"/>
        <v>0</v>
      </c>
      <c r="K181" s="157">
        <f t="shared" si="90"/>
        <v>0</v>
      </c>
      <c r="L181" s="157">
        <f t="shared" si="90"/>
        <v>0</v>
      </c>
      <c r="M181" s="157">
        <f t="shared" si="90"/>
        <v>0</v>
      </c>
      <c r="N181" s="157">
        <f t="shared" si="90"/>
        <v>0</v>
      </c>
      <c r="O181" s="157">
        <f t="shared" si="90"/>
        <v>0</v>
      </c>
      <c r="P181" s="157">
        <f t="shared" si="90"/>
        <v>0</v>
      </c>
      <c r="Q181" s="157">
        <f t="shared" si="91"/>
        <v>0</v>
      </c>
      <c r="R181" s="157">
        <f t="shared" si="91"/>
        <v>0</v>
      </c>
      <c r="S181" s="157">
        <f t="shared" si="91"/>
        <v>0</v>
      </c>
      <c r="T181" s="157">
        <f t="shared" si="91"/>
        <v>0</v>
      </c>
      <c r="U181" s="157">
        <f t="shared" si="91"/>
        <v>0</v>
      </c>
      <c r="V181" s="157">
        <f t="shared" si="91"/>
        <v>0</v>
      </c>
      <c r="W181" s="157">
        <f t="shared" si="91"/>
        <v>0</v>
      </c>
      <c r="X181" s="157">
        <f t="shared" si="91"/>
        <v>0</v>
      </c>
      <c r="Y181" s="157">
        <f t="shared" si="91"/>
        <v>0</v>
      </c>
      <c r="Z181" s="157">
        <f t="shared" si="91"/>
        <v>0</v>
      </c>
      <c r="AA181" s="157">
        <f t="shared" si="92"/>
        <v>0</v>
      </c>
      <c r="AB181" s="157">
        <f t="shared" si="92"/>
        <v>0</v>
      </c>
      <c r="AC181" s="157">
        <f t="shared" si="92"/>
        <v>0</v>
      </c>
      <c r="AD181" s="157">
        <f t="shared" si="92"/>
        <v>0</v>
      </c>
      <c r="AE181" s="157">
        <f t="shared" si="92"/>
        <v>0</v>
      </c>
      <c r="AF181" s="157">
        <f t="shared" si="92"/>
        <v>0</v>
      </c>
      <c r="AG181" s="157">
        <f t="shared" si="92"/>
        <v>0</v>
      </c>
      <c r="AH181" s="157">
        <f t="shared" si="92"/>
        <v>0</v>
      </c>
      <c r="AI181" s="157">
        <f t="shared" si="92"/>
        <v>0</v>
      </c>
      <c r="AJ181" s="157">
        <f t="shared" si="92"/>
        <v>0</v>
      </c>
    </row>
    <row r="182" spans="1:36" ht="16.5" x14ac:dyDescent="0.25">
      <c r="A182" s="157">
        <f t="shared" si="83"/>
        <v>1.1000000000000001</v>
      </c>
      <c r="B182" s="153">
        <f t="shared" si="93"/>
        <v>134</v>
      </c>
      <c r="C182" s="155" t="s">
        <v>463</v>
      </c>
      <c r="D182" s="156" t="s">
        <v>364</v>
      </c>
      <c r="E182" s="157">
        <f t="shared" si="81"/>
        <v>0</v>
      </c>
      <c r="F182" s="314" t="s">
        <v>331</v>
      </c>
      <c r="G182" s="157">
        <f>+IF($F182=G$21,G$79,0)</f>
        <v>0</v>
      </c>
      <c r="H182" s="157">
        <f t="shared" ref="H182:AJ182" si="94">+IF($F182=H$21,H$79,0)</f>
        <v>0</v>
      </c>
      <c r="I182" s="157">
        <f t="shared" si="94"/>
        <v>0</v>
      </c>
      <c r="J182" s="157">
        <f t="shared" si="94"/>
        <v>0</v>
      </c>
      <c r="K182" s="157">
        <f t="shared" si="94"/>
        <v>0</v>
      </c>
      <c r="L182" s="157">
        <f t="shared" si="94"/>
        <v>0</v>
      </c>
      <c r="M182" s="157">
        <f t="shared" si="94"/>
        <v>0</v>
      </c>
      <c r="N182" s="157">
        <f t="shared" si="94"/>
        <v>0</v>
      </c>
      <c r="O182" s="157">
        <f t="shared" si="94"/>
        <v>0</v>
      </c>
      <c r="P182" s="157">
        <f t="shared" si="94"/>
        <v>0</v>
      </c>
      <c r="Q182" s="157">
        <f t="shared" si="94"/>
        <v>0</v>
      </c>
      <c r="R182" s="157">
        <f t="shared" si="94"/>
        <v>0</v>
      </c>
      <c r="S182" s="157">
        <f t="shared" si="94"/>
        <v>0</v>
      </c>
      <c r="T182" s="157">
        <f t="shared" si="94"/>
        <v>0</v>
      </c>
      <c r="U182" s="157">
        <f t="shared" si="94"/>
        <v>0</v>
      </c>
      <c r="V182" s="157">
        <f t="shared" si="94"/>
        <v>0</v>
      </c>
      <c r="W182" s="157">
        <f t="shared" si="94"/>
        <v>0</v>
      </c>
      <c r="X182" s="157">
        <f t="shared" si="94"/>
        <v>0</v>
      </c>
      <c r="Y182" s="157">
        <f t="shared" si="94"/>
        <v>0</v>
      </c>
      <c r="Z182" s="157">
        <f t="shared" si="94"/>
        <v>0</v>
      </c>
      <c r="AA182" s="157">
        <f t="shared" si="94"/>
        <v>0</v>
      </c>
      <c r="AB182" s="157">
        <f t="shared" si="94"/>
        <v>0</v>
      </c>
      <c r="AC182" s="157">
        <f t="shared" si="94"/>
        <v>0</v>
      </c>
      <c r="AD182" s="157">
        <f t="shared" si="94"/>
        <v>0</v>
      </c>
      <c r="AE182" s="157">
        <f t="shared" si="94"/>
        <v>0</v>
      </c>
      <c r="AF182" s="157">
        <f t="shared" si="94"/>
        <v>0</v>
      </c>
      <c r="AG182" s="157">
        <f t="shared" si="94"/>
        <v>0</v>
      </c>
      <c r="AH182" s="157">
        <f t="shared" si="94"/>
        <v>0</v>
      </c>
      <c r="AI182" s="157">
        <f t="shared" si="94"/>
        <v>0</v>
      </c>
      <c r="AJ182" s="157">
        <f t="shared" si="94"/>
        <v>0</v>
      </c>
    </row>
    <row r="183" spans="1:36" ht="16.5" x14ac:dyDescent="0.25">
      <c r="A183" s="157">
        <f t="shared" si="83"/>
        <v>1.1100000000000001</v>
      </c>
      <c r="B183" s="153">
        <f t="shared" si="93"/>
        <v>135</v>
      </c>
      <c r="C183" s="155" t="s">
        <v>464</v>
      </c>
      <c r="D183" s="156" t="s">
        <v>364</v>
      </c>
      <c r="E183" s="157">
        <f t="shared" si="81"/>
        <v>0</v>
      </c>
      <c r="F183" s="314" t="s">
        <v>331</v>
      </c>
      <c r="G183" s="157">
        <f>+IF($F183=G$21,G$84,0)</f>
        <v>0</v>
      </c>
      <c r="H183" s="157">
        <f t="shared" ref="H183:AJ183" si="95">+IF($F183=H$21,H$84,0)</f>
        <v>0</v>
      </c>
      <c r="I183" s="157">
        <f t="shared" si="95"/>
        <v>0</v>
      </c>
      <c r="J183" s="157">
        <f t="shared" si="95"/>
        <v>0</v>
      </c>
      <c r="K183" s="157">
        <f t="shared" si="95"/>
        <v>0</v>
      </c>
      <c r="L183" s="157">
        <f t="shared" si="95"/>
        <v>0</v>
      </c>
      <c r="M183" s="157">
        <f t="shared" si="95"/>
        <v>0</v>
      </c>
      <c r="N183" s="157">
        <f t="shared" si="95"/>
        <v>0</v>
      </c>
      <c r="O183" s="157">
        <f t="shared" si="95"/>
        <v>0</v>
      </c>
      <c r="P183" s="157">
        <f t="shared" si="95"/>
        <v>0</v>
      </c>
      <c r="Q183" s="157">
        <f t="shared" si="95"/>
        <v>0</v>
      </c>
      <c r="R183" s="157">
        <f t="shared" si="95"/>
        <v>0</v>
      </c>
      <c r="S183" s="157">
        <f t="shared" si="95"/>
        <v>0</v>
      </c>
      <c r="T183" s="157">
        <f t="shared" si="95"/>
        <v>0</v>
      </c>
      <c r="U183" s="157">
        <f t="shared" si="95"/>
        <v>0</v>
      </c>
      <c r="V183" s="157">
        <f t="shared" si="95"/>
        <v>0</v>
      </c>
      <c r="W183" s="157">
        <f t="shared" si="95"/>
        <v>0</v>
      </c>
      <c r="X183" s="157">
        <f t="shared" si="95"/>
        <v>0</v>
      </c>
      <c r="Y183" s="157">
        <f t="shared" si="95"/>
        <v>0</v>
      </c>
      <c r="Z183" s="157">
        <f t="shared" si="95"/>
        <v>0</v>
      </c>
      <c r="AA183" s="157">
        <f t="shared" si="95"/>
        <v>0</v>
      </c>
      <c r="AB183" s="157">
        <f t="shared" si="95"/>
        <v>0</v>
      </c>
      <c r="AC183" s="157">
        <f t="shared" si="95"/>
        <v>0</v>
      </c>
      <c r="AD183" s="157">
        <f t="shared" si="95"/>
        <v>0</v>
      </c>
      <c r="AE183" s="157">
        <f t="shared" si="95"/>
        <v>0</v>
      </c>
      <c r="AF183" s="157">
        <f t="shared" si="95"/>
        <v>0</v>
      </c>
      <c r="AG183" s="157">
        <f t="shared" si="95"/>
        <v>0</v>
      </c>
      <c r="AH183" s="157">
        <f t="shared" si="95"/>
        <v>0</v>
      </c>
      <c r="AI183" s="157">
        <f t="shared" si="95"/>
        <v>0</v>
      </c>
      <c r="AJ183" s="157">
        <f t="shared" si="95"/>
        <v>0</v>
      </c>
    </row>
    <row r="184" spans="1:36" ht="16.5" x14ac:dyDescent="0.25">
      <c r="A184" s="157">
        <f t="shared" si="83"/>
        <v>1.1200000000000001</v>
      </c>
      <c r="B184" s="153">
        <f t="shared" si="93"/>
        <v>136</v>
      </c>
      <c r="C184" s="155" t="s">
        <v>465</v>
      </c>
      <c r="D184" s="156" t="s">
        <v>389</v>
      </c>
      <c r="E184" s="157">
        <f t="shared" si="81"/>
        <v>8.8388999999999995E-2</v>
      </c>
      <c r="F184" s="314" t="s">
        <v>331</v>
      </c>
      <c r="G184" s="157">
        <f t="shared" ref="G184:P185" si="96">+IF($F184=G$21,G$87,0)</f>
        <v>0</v>
      </c>
      <c r="H184" s="157">
        <f t="shared" si="96"/>
        <v>8.8388999999999995E-2</v>
      </c>
      <c r="I184" s="157">
        <f t="shared" si="96"/>
        <v>0</v>
      </c>
      <c r="J184" s="157">
        <f t="shared" si="96"/>
        <v>0</v>
      </c>
      <c r="K184" s="157">
        <f t="shared" si="96"/>
        <v>0</v>
      </c>
      <c r="L184" s="157">
        <f t="shared" si="96"/>
        <v>0</v>
      </c>
      <c r="M184" s="157">
        <f t="shared" si="96"/>
        <v>0</v>
      </c>
      <c r="N184" s="157">
        <f t="shared" si="96"/>
        <v>0</v>
      </c>
      <c r="O184" s="157">
        <f t="shared" si="96"/>
        <v>0</v>
      </c>
      <c r="P184" s="157">
        <f t="shared" si="96"/>
        <v>0</v>
      </c>
      <c r="Q184" s="157">
        <f t="shared" ref="Q184:Z185" si="97">+IF($F184=Q$21,Q$87,0)</f>
        <v>0</v>
      </c>
      <c r="R184" s="157">
        <f t="shared" si="97"/>
        <v>0</v>
      </c>
      <c r="S184" s="157">
        <f t="shared" si="97"/>
        <v>0</v>
      </c>
      <c r="T184" s="157">
        <f t="shared" si="97"/>
        <v>0</v>
      </c>
      <c r="U184" s="157">
        <f t="shared" si="97"/>
        <v>0</v>
      </c>
      <c r="V184" s="157">
        <f t="shared" si="97"/>
        <v>0</v>
      </c>
      <c r="W184" s="157">
        <f t="shared" si="97"/>
        <v>0</v>
      </c>
      <c r="X184" s="157">
        <f t="shared" si="97"/>
        <v>0</v>
      </c>
      <c r="Y184" s="157">
        <f t="shared" si="97"/>
        <v>0</v>
      </c>
      <c r="Z184" s="157">
        <f t="shared" si="97"/>
        <v>0</v>
      </c>
      <c r="AA184" s="157">
        <f t="shared" ref="AA184:AJ185" si="98">+IF($F184=AA$21,AA$87,0)</f>
        <v>0</v>
      </c>
      <c r="AB184" s="157">
        <f t="shared" si="98"/>
        <v>0</v>
      </c>
      <c r="AC184" s="157">
        <f t="shared" si="98"/>
        <v>0</v>
      </c>
      <c r="AD184" s="157">
        <f t="shared" si="98"/>
        <v>0</v>
      </c>
      <c r="AE184" s="157">
        <f t="shared" si="98"/>
        <v>0</v>
      </c>
      <c r="AF184" s="157">
        <f t="shared" si="98"/>
        <v>0</v>
      </c>
      <c r="AG184" s="157">
        <f t="shared" si="98"/>
        <v>0</v>
      </c>
      <c r="AH184" s="157">
        <f t="shared" si="98"/>
        <v>0</v>
      </c>
      <c r="AI184" s="157">
        <f t="shared" si="98"/>
        <v>0</v>
      </c>
      <c r="AJ184" s="157">
        <f t="shared" si="98"/>
        <v>0</v>
      </c>
    </row>
    <row r="185" spans="1:36" ht="16.5" x14ac:dyDescent="0.25">
      <c r="A185" s="157">
        <f t="shared" si="83"/>
        <v>1.1300000000000001</v>
      </c>
      <c r="B185" s="153">
        <f t="shared" si="93"/>
        <v>137</v>
      </c>
      <c r="C185" s="155" t="s">
        <v>466</v>
      </c>
      <c r="D185" s="156" t="s">
        <v>389</v>
      </c>
      <c r="E185" s="157">
        <f t="shared" si="81"/>
        <v>0</v>
      </c>
      <c r="F185" s="314" t="s">
        <v>101</v>
      </c>
      <c r="G185" s="157">
        <f t="shared" si="96"/>
        <v>0</v>
      </c>
      <c r="H185" s="157">
        <f t="shared" si="96"/>
        <v>0</v>
      </c>
      <c r="I185" s="157">
        <f t="shared" si="96"/>
        <v>0</v>
      </c>
      <c r="J185" s="157">
        <f t="shared" si="96"/>
        <v>0</v>
      </c>
      <c r="K185" s="157">
        <f t="shared" si="96"/>
        <v>0</v>
      </c>
      <c r="L185" s="157">
        <f t="shared" si="96"/>
        <v>0</v>
      </c>
      <c r="M185" s="157">
        <f t="shared" si="96"/>
        <v>0</v>
      </c>
      <c r="N185" s="157">
        <f t="shared" si="96"/>
        <v>0</v>
      </c>
      <c r="O185" s="157">
        <f t="shared" si="96"/>
        <v>0</v>
      </c>
      <c r="P185" s="157">
        <f t="shared" si="96"/>
        <v>0</v>
      </c>
      <c r="Q185" s="157">
        <f t="shared" si="97"/>
        <v>0</v>
      </c>
      <c r="R185" s="157">
        <f t="shared" si="97"/>
        <v>0</v>
      </c>
      <c r="S185" s="157">
        <f t="shared" si="97"/>
        <v>0</v>
      </c>
      <c r="T185" s="157">
        <f t="shared" si="97"/>
        <v>0</v>
      </c>
      <c r="U185" s="157">
        <f t="shared" si="97"/>
        <v>0</v>
      </c>
      <c r="V185" s="157">
        <f t="shared" si="97"/>
        <v>0</v>
      </c>
      <c r="W185" s="157">
        <f t="shared" si="97"/>
        <v>0</v>
      </c>
      <c r="X185" s="157">
        <f t="shared" si="97"/>
        <v>0</v>
      </c>
      <c r="Y185" s="157">
        <f t="shared" si="97"/>
        <v>0</v>
      </c>
      <c r="Z185" s="157">
        <f t="shared" si="97"/>
        <v>0</v>
      </c>
      <c r="AA185" s="157">
        <f t="shared" si="98"/>
        <v>0</v>
      </c>
      <c r="AB185" s="157">
        <f t="shared" si="98"/>
        <v>0</v>
      </c>
      <c r="AC185" s="157">
        <f t="shared" si="98"/>
        <v>0</v>
      </c>
      <c r="AD185" s="157">
        <f t="shared" si="98"/>
        <v>0</v>
      </c>
      <c r="AE185" s="157">
        <f t="shared" si="98"/>
        <v>0</v>
      </c>
      <c r="AF185" s="157">
        <f t="shared" si="98"/>
        <v>0</v>
      </c>
      <c r="AG185" s="157">
        <f t="shared" si="98"/>
        <v>0</v>
      </c>
      <c r="AH185" s="157">
        <f t="shared" si="98"/>
        <v>0</v>
      </c>
      <c r="AI185" s="157">
        <f t="shared" si="98"/>
        <v>0</v>
      </c>
      <c r="AJ185" s="157">
        <f t="shared" si="98"/>
        <v>0</v>
      </c>
    </row>
    <row r="186" spans="1:36" ht="16.5" x14ac:dyDescent="0.25">
      <c r="A186" s="157">
        <f t="shared" si="83"/>
        <v>1.1400000000000001</v>
      </c>
      <c r="B186" s="153">
        <f t="shared" si="93"/>
        <v>138</v>
      </c>
      <c r="C186" s="155" t="s">
        <v>467</v>
      </c>
      <c r="D186" s="156" t="s">
        <v>364</v>
      </c>
      <c r="E186" s="157">
        <f t="shared" si="81"/>
        <v>2</v>
      </c>
      <c r="F186" s="314" t="s">
        <v>331</v>
      </c>
      <c r="G186" s="157">
        <f t="shared" ref="G186:P187" si="99">+IF($F186=G$21,G$146,0)</f>
        <v>0</v>
      </c>
      <c r="H186" s="157">
        <f t="shared" si="99"/>
        <v>2</v>
      </c>
      <c r="I186" s="157">
        <f t="shared" si="99"/>
        <v>0</v>
      </c>
      <c r="J186" s="157">
        <f t="shared" si="99"/>
        <v>0</v>
      </c>
      <c r="K186" s="157">
        <f t="shared" si="99"/>
        <v>0</v>
      </c>
      <c r="L186" s="157">
        <f t="shared" si="99"/>
        <v>0</v>
      </c>
      <c r="M186" s="157">
        <f t="shared" si="99"/>
        <v>0</v>
      </c>
      <c r="N186" s="157">
        <f t="shared" si="99"/>
        <v>0</v>
      </c>
      <c r="O186" s="157">
        <f t="shared" si="99"/>
        <v>0</v>
      </c>
      <c r="P186" s="157">
        <f t="shared" si="99"/>
        <v>0</v>
      </c>
      <c r="Q186" s="157">
        <f t="shared" ref="Q186:Z187" si="100">+IF($F186=Q$21,Q$146,0)</f>
        <v>0</v>
      </c>
      <c r="R186" s="157">
        <f t="shared" si="100"/>
        <v>0</v>
      </c>
      <c r="S186" s="157">
        <f t="shared" si="100"/>
        <v>0</v>
      </c>
      <c r="T186" s="157">
        <f t="shared" si="100"/>
        <v>0</v>
      </c>
      <c r="U186" s="157">
        <f t="shared" si="100"/>
        <v>0</v>
      </c>
      <c r="V186" s="157">
        <f t="shared" si="100"/>
        <v>0</v>
      </c>
      <c r="W186" s="157">
        <f t="shared" si="100"/>
        <v>0</v>
      </c>
      <c r="X186" s="157">
        <f t="shared" si="100"/>
        <v>0</v>
      </c>
      <c r="Y186" s="157">
        <f t="shared" si="100"/>
        <v>0</v>
      </c>
      <c r="Z186" s="157">
        <f t="shared" si="100"/>
        <v>0</v>
      </c>
      <c r="AA186" s="157">
        <f t="shared" ref="AA186:AJ187" si="101">+IF($F186=AA$21,AA$146,0)</f>
        <v>0</v>
      </c>
      <c r="AB186" s="157">
        <f t="shared" si="101"/>
        <v>0</v>
      </c>
      <c r="AC186" s="157">
        <f t="shared" si="101"/>
        <v>0</v>
      </c>
      <c r="AD186" s="157">
        <f t="shared" si="101"/>
        <v>0</v>
      </c>
      <c r="AE186" s="157">
        <f t="shared" si="101"/>
        <v>0</v>
      </c>
      <c r="AF186" s="157">
        <f t="shared" si="101"/>
        <v>0</v>
      </c>
      <c r="AG186" s="157">
        <f t="shared" si="101"/>
        <v>0</v>
      </c>
      <c r="AH186" s="157">
        <f t="shared" si="101"/>
        <v>0</v>
      </c>
      <c r="AI186" s="157">
        <f t="shared" si="101"/>
        <v>0</v>
      </c>
      <c r="AJ186" s="157">
        <f t="shared" si="101"/>
        <v>0</v>
      </c>
    </row>
    <row r="187" spans="1:36" ht="16.5" x14ac:dyDescent="0.25">
      <c r="A187" s="157">
        <f t="shared" si="83"/>
        <v>1.1500000000000001</v>
      </c>
      <c r="B187" s="153">
        <f t="shared" si="93"/>
        <v>139</v>
      </c>
      <c r="C187" s="155" t="s">
        <v>468</v>
      </c>
      <c r="D187" s="156" t="s">
        <v>364</v>
      </c>
      <c r="E187" s="157">
        <f t="shared" si="81"/>
        <v>0</v>
      </c>
      <c r="F187" s="314" t="s">
        <v>101</v>
      </c>
      <c r="G187" s="157">
        <f t="shared" si="99"/>
        <v>0</v>
      </c>
      <c r="H187" s="157">
        <f t="shared" si="99"/>
        <v>0</v>
      </c>
      <c r="I187" s="157">
        <f t="shared" si="99"/>
        <v>0</v>
      </c>
      <c r="J187" s="157">
        <f t="shared" si="99"/>
        <v>0</v>
      </c>
      <c r="K187" s="157">
        <f t="shared" si="99"/>
        <v>0</v>
      </c>
      <c r="L187" s="157">
        <f t="shared" si="99"/>
        <v>0</v>
      </c>
      <c r="M187" s="157">
        <f t="shared" si="99"/>
        <v>0</v>
      </c>
      <c r="N187" s="157">
        <f t="shared" si="99"/>
        <v>0</v>
      </c>
      <c r="O187" s="157">
        <f t="shared" si="99"/>
        <v>0</v>
      </c>
      <c r="P187" s="157">
        <f t="shared" si="99"/>
        <v>0</v>
      </c>
      <c r="Q187" s="157">
        <f t="shared" si="100"/>
        <v>0</v>
      </c>
      <c r="R187" s="157">
        <f t="shared" si="100"/>
        <v>0</v>
      </c>
      <c r="S187" s="157">
        <f t="shared" si="100"/>
        <v>0</v>
      </c>
      <c r="T187" s="157">
        <f t="shared" si="100"/>
        <v>0</v>
      </c>
      <c r="U187" s="157">
        <f t="shared" si="100"/>
        <v>0</v>
      </c>
      <c r="V187" s="157">
        <f t="shared" si="100"/>
        <v>0</v>
      </c>
      <c r="W187" s="157">
        <f t="shared" si="100"/>
        <v>0</v>
      </c>
      <c r="X187" s="157">
        <f t="shared" si="100"/>
        <v>0</v>
      </c>
      <c r="Y187" s="157">
        <f t="shared" si="100"/>
        <v>0</v>
      </c>
      <c r="Z187" s="157">
        <f t="shared" si="100"/>
        <v>0</v>
      </c>
      <c r="AA187" s="157">
        <f t="shared" si="101"/>
        <v>0</v>
      </c>
      <c r="AB187" s="157">
        <f t="shared" si="101"/>
        <v>0</v>
      </c>
      <c r="AC187" s="157">
        <f t="shared" si="101"/>
        <v>0</v>
      </c>
      <c r="AD187" s="157">
        <f t="shared" si="101"/>
        <v>0</v>
      </c>
      <c r="AE187" s="157">
        <f t="shared" si="101"/>
        <v>0</v>
      </c>
      <c r="AF187" s="157">
        <f t="shared" si="101"/>
        <v>0</v>
      </c>
      <c r="AG187" s="157">
        <f t="shared" si="101"/>
        <v>0</v>
      </c>
      <c r="AH187" s="157">
        <f t="shared" si="101"/>
        <v>0</v>
      </c>
      <c r="AI187" s="157">
        <f t="shared" si="101"/>
        <v>0</v>
      </c>
      <c r="AJ187" s="157">
        <f t="shared" si="101"/>
        <v>0</v>
      </c>
    </row>
    <row r="188" spans="1:36" ht="16.5" x14ac:dyDescent="0.25">
      <c r="A188" s="157">
        <f t="shared" si="83"/>
        <v>1.1600000000000001</v>
      </c>
      <c r="B188" s="153">
        <f t="shared" si="93"/>
        <v>140</v>
      </c>
      <c r="C188" s="155" t="s">
        <v>469</v>
      </c>
      <c r="D188" s="156" t="s">
        <v>364</v>
      </c>
      <c r="E188" s="157">
        <f t="shared" si="81"/>
        <v>2</v>
      </c>
      <c r="F188" s="314" t="s">
        <v>331</v>
      </c>
      <c r="G188" s="157">
        <f t="shared" ref="G188:AJ188" si="102">+IF($F188=G$21,G$148+G$149,0)</f>
        <v>0</v>
      </c>
      <c r="H188" s="157">
        <f t="shared" si="102"/>
        <v>2</v>
      </c>
      <c r="I188" s="157">
        <f t="shared" si="102"/>
        <v>0</v>
      </c>
      <c r="J188" s="157">
        <f t="shared" si="102"/>
        <v>0</v>
      </c>
      <c r="K188" s="157">
        <f t="shared" si="102"/>
        <v>0</v>
      </c>
      <c r="L188" s="157">
        <f t="shared" si="102"/>
        <v>0</v>
      </c>
      <c r="M188" s="157">
        <f t="shared" si="102"/>
        <v>0</v>
      </c>
      <c r="N188" s="157">
        <f t="shared" si="102"/>
        <v>0</v>
      </c>
      <c r="O188" s="157">
        <f t="shared" si="102"/>
        <v>0</v>
      </c>
      <c r="P188" s="157">
        <f t="shared" si="102"/>
        <v>0</v>
      </c>
      <c r="Q188" s="157">
        <f t="shared" si="102"/>
        <v>0</v>
      </c>
      <c r="R188" s="157">
        <f t="shared" si="102"/>
        <v>0</v>
      </c>
      <c r="S188" s="157">
        <f t="shared" si="102"/>
        <v>0</v>
      </c>
      <c r="T188" s="157">
        <f t="shared" si="102"/>
        <v>0</v>
      </c>
      <c r="U188" s="157">
        <f t="shared" si="102"/>
        <v>0</v>
      </c>
      <c r="V188" s="157">
        <f t="shared" si="102"/>
        <v>0</v>
      </c>
      <c r="W188" s="157">
        <f t="shared" si="102"/>
        <v>0</v>
      </c>
      <c r="X188" s="157">
        <f t="shared" si="102"/>
        <v>0</v>
      </c>
      <c r="Y188" s="157">
        <f t="shared" si="102"/>
        <v>0</v>
      </c>
      <c r="Z188" s="157">
        <f t="shared" si="102"/>
        <v>0</v>
      </c>
      <c r="AA188" s="157">
        <f t="shared" si="102"/>
        <v>0</v>
      </c>
      <c r="AB188" s="157">
        <f t="shared" si="102"/>
        <v>0</v>
      </c>
      <c r="AC188" s="157">
        <f t="shared" si="102"/>
        <v>0</v>
      </c>
      <c r="AD188" s="157">
        <f t="shared" si="102"/>
        <v>0</v>
      </c>
      <c r="AE188" s="157">
        <f t="shared" si="102"/>
        <v>0</v>
      </c>
      <c r="AF188" s="157">
        <f t="shared" si="102"/>
        <v>0</v>
      </c>
      <c r="AG188" s="157">
        <f t="shared" si="102"/>
        <v>0</v>
      </c>
      <c r="AH188" s="157">
        <f t="shared" si="102"/>
        <v>0</v>
      </c>
      <c r="AI188" s="157">
        <f t="shared" si="102"/>
        <v>0</v>
      </c>
      <c r="AJ188" s="157">
        <f t="shared" si="102"/>
        <v>0</v>
      </c>
    </row>
    <row r="189" spans="1:36" ht="16.5" x14ac:dyDescent="0.25">
      <c r="A189" s="157">
        <f t="shared" si="83"/>
        <v>1.1700000000000002</v>
      </c>
      <c r="B189" s="153">
        <f t="shared" si="93"/>
        <v>141</v>
      </c>
      <c r="C189" s="155" t="s">
        <v>470</v>
      </c>
      <c r="D189" s="156" t="s">
        <v>364</v>
      </c>
      <c r="E189" s="157">
        <f t="shared" si="81"/>
        <v>0</v>
      </c>
      <c r="F189" s="314" t="s">
        <v>101</v>
      </c>
      <c r="G189" s="157">
        <f t="shared" ref="G189:AJ189" si="103">+IF($F189=G$21,G$148,0)</f>
        <v>0</v>
      </c>
      <c r="H189" s="157">
        <f t="shared" si="103"/>
        <v>0</v>
      </c>
      <c r="I189" s="157">
        <f t="shared" si="103"/>
        <v>0</v>
      </c>
      <c r="J189" s="157">
        <f t="shared" si="103"/>
        <v>0</v>
      </c>
      <c r="K189" s="157">
        <f t="shared" si="103"/>
        <v>0</v>
      </c>
      <c r="L189" s="157">
        <f t="shared" si="103"/>
        <v>0</v>
      </c>
      <c r="M189" s="157">
        <f t="shared" si="103"/>
        <v>0</v>
      </c>
      <c r="N189" s="157">
        <f t="shared" si="103"/>
        <v>0</v>
      </c>
      <c r="O189" s="157">
        <f t="shared" si="103"/>
        <v>0</v>
      </c>
      <c r="P189" s="157">
        <f t="shared" si="103"/>
        <v>0</v>
      </c>
      <c r="Q189" s="157">
        <f t="shared" si="103"/>
        <v>0</v>
      </c>
      <c r="R189" s="157">
        <f t="shared" si="103"/>
        <v>0</v>
      </c>
      <c r="S189" s="157">
        <f t="shared" si="103"/>
        <v>0</v>
      </c>
      <c r="T189" s="157">
        <f t="shared" si="103"/>
        <v>0</v>
      </c>
      <c r="U189" s="157">
        <f t="shared" si="103"/>
        <v>0</v>
      </c>
      <c r="V189" s="157">
        <f t="shared" si="103"/>
        <v>0</v>
      </c>
      <c r="W189" s="157">
        <f t="shared" si="103"/>
        <v>0</v>
      </c>
      <c r="X189" s="157">
        <f t="shared" si="103"/>
        <v>0</v>
      </c>
      <c r="Y189" s="157">
        <f t="shared" si="103"/>
        <v>0</v>
      </c>
      <c r="Z189" s="157">
        <f t="shared" si="103"/>
        <v>0</v>
      </c>
      <c r="AA189" s="157">
        <f t="shared" si="103"/>
        <v>0</v>
      </c>
      <c r="AB189" s="157">
        <f t="shared" si="103"/>
        <v>0</v>
      </c>
      <c r="AC189" s="157">
        <f t="shared" si="103"/>
        <v>0</v>
      </c>
      <c r="AD189" s="157">
        <f t="shared" si="103"/>
        <v>0</v>
      </c>
      <c r="AE189" s="157">
        <f t="shared" si="103"/>
        <v>0</v>
      </c>
      <c r="AF189" s="157">
        <f t="shared" si="103"/>
        <v>0</v>
      </c>
      <c r="AG189" s="157">
        <f t="shared" si="103"/>
        <v>0</v>
      </c>
      <c r="AH189" s="157">
        <f t="shared" si="103"/>
        <v>0</v>
      </c>
      <c r="AI189" s="157">
        <f t="shared" si="103"/>
        <v>0</v>
      </c>
      <c r="AJ189" s="157">
        <f t="shared" si="103"/>
        <v>0</v>
      </c>
    </row>
    <row r="190" spans="1:36" ht="16.5" x14ac:dyDescent="0.25">
      <c r="A190" s="157">
        <f t="shared" si="83"/>
        <v>1.1800000000000002</v>
      </c>
      <c r="B190" s="153">
        <f t="shared" si="93"/>
        <v>142</v>
      </c>
      <c r="C190" s="155" t="s">
        <v>471</v>
      </c>
      <c r="D190" s="156" t="s">
        <v>364</v>
      </c>
      <c r="E190" s="157">
        <f t="shared" si="81"/>
        <v>0</v>
      </c>
      <c r="F190" s="314" t="s">
        <v>331</v>
      </c>
      <c r="G190" s="157">
        <f>+IF($F190=G$21,G$129,0)</f>
        <v>0</v>
      </c>
      <c r="H190" s="157">
        <f t="shared" ref="H190:AJ190" si="104">+IF($F190=H$21,H$129,0)</f>
        <v>0</v>
      </c>
      <c r="I190" s="157">
        <f t="shared" si="104"/>
        <v>0</v>
      </c>
      <c r="J190" s="157">
        <f t="shared" si="104"/>
        <v>0</v>
      </c>
      <c r="K190" s="157">
        <f t="shared" si="104"/>
        <v>0</v>
      </c>
      <c r="L190" s="157">
        <f t="shared" si="104"/>
        <v>0</v>
      </c>
      <c r="M190" s="157">
        <f t="shared" si="104"/>
        <v>0</v>
      </c>
      <c r="N190" s="157">
        <f t="shared" si="104"/>
        <v>0</v>
      </c>
      <c r="O190" s="157">
        <f t="shared" si="104"/>
        <v>0</v>
      </c>
      <c r="P190" s="157">
        <f t="shared" si="104"/>
        <v>0</v>
      </c>
      <c r="Q190" s="157">
        <f t="shared" si="104"/>
        <v>0</v>
      </c>
      <c r="R190" s="157">
        <f t="shared" si="104"/>
        <v>0</v>
      </c>
      <c r="S190" s="157">
        <f t="shared" si="104"/>
        <v>0</v>
      </c>
      <c r="T190" s="157">
        <f t="shared" si="104"/>
        <v>0</v>
      </c>
      <c r="U190" s="157">
        <f t="shared" si="104"/>
        <v>0</v>
      </c>
      <c r="V190" s="157">
        <f t="shared" si="104"/>
        <v>0</v>
      </c>
      <c r="W190" s="157">
        <f t="shared" si="104"/>
        <v>0</v>
      </c>
      <c r="X190" s="157">
        <f t="shared" si="104"/>
        <v>0</v>
      </c>
      <c r="Y190" s="157">
        <f t="shared" si="104"/>
        <v>0</v>
      </c>
      <c r="Z190" s="157">
        <f t="shared" si="104"/>
        <v>0</v>
      </c>
      <c r="AA190" s="157">
        <f t="shared" si="104"/>
        <v>0</v>
      </c>
      <c r="AB190" s="157">
        <f t="shared" si="104"/>
        <v>0</v>
      </c>
      <c r="AC190" s="157">
        <f t="shared" si="104"/>
        <v>0</v>
      </c>
      <c r="AD190" s="157">
        <f t="shared" si="104"/>
        <v>0</v>
      </c>
      <c r="AE190" s="157">
        <f t="shared" si="104"/>
        <v>0</v>
      </c>
      <c r="AF190" s="157">
        <f t="shared" si="104"/>
        <v>0</v>
      </c>
      <c r="AG190" s="157">
        <f t="shared" si="104"/>
        <v>0</v>
      </c>
      <c r="AH190" s="157">
        <f t="shared" si="104"/>
        <v>0</v>
      </c>
      <c r="AI190" s="157">
        <f t="shared" si="104"/>
        <v>0</v>
      </c>
      <c r="AJ190" s="157">
        <f t="shared" si="104"/>
        <v>0</v>
      </c>
    </row>
    <row r="191" spans="1:36" ht="16.5" x14ac:dyDescent="0.25">
      <c r="A191" s="157">
        <f t="shared" si="83"/>
        <v>1.1900000000000002</v>
      </c>
      <c r="B191" s="153">
        <f t="shared" si="93"/>
        <v>143</v>
      </c>
      <c r="C191" s="155" t="s">
        <v>472</v>
      </c>
      <c r="D191" s="156" t="s">
        <v>364</v>
      </c>
      <c r="E191" s="157">
        <f t="shared" si="81"/>
        <v>3</v>
      </c>
      <c r="F191" s="314" t="s">
        <v>331</v>
      </c>
      <c r="G191" s="157">
        <f t="shared" ref="G191:P192" si="105">+IF($F191=G$21,G$135,0)</f>
        <v>0</v>
      </c>
      <c r="H191" s="157">
        <f t="shared" si="105"/>
        <v>3</v>
      </c>
      <c r="I191" s="157">
        <f t="shared" si="105"/>
        <v>0</v>
      </c>
      <c r="J191" s="157">
        <f t="shared" si="105"/>
        <v>0</v>
      </c>
      <c r="K191" s="157">
        <f t="shared" si="105"/>
        <v>0</v>
      </c>
      <c r="L191" s="157">
        <f t="shared" si="105"/>
        <v>0</v>
      </c>
      <c r="M191" s="157">
        <f t="shared" si="105"/>
        <v>0</v>
      </c>
      <c r="N191" s="157">
        <f t="shared" si="105"/>
        <v>0</v>
      </c>
      <c r="O191" s="157">
        <f t="shared" si="105"/>
        <v>0</v>
      </c>
      <c r="P191" s="157">
        <f t="shared" si="105"/>
        <v>0</v>
      </c>
      <c r="Q191" s="157">
        <f t="shared" ref="Q191:Z192" si="106">+IF($F191=Q$21,Q$135,0)</f>
        <v>0</v>
      </c>
      <c r="R191" s="157">
        <f t="shared" si="106"/>
        <v>0</v>
      </c>
      <c r="S191" s="157">
        <f t="shared" si="106"/>
        <v>0</v>
      </c>
      <c r="T191" s="157">
        <f t="shared" si="106"/>
        <v>0</v>
      </c>
      <c r="U191" s="157">
        <f t="shared" si="106"/>
        <v>0</v>
      </c>
      <c r="V191" s="157">
        <f t="shared" si="106"/>
        <v>0</v>
      </c>
      <c r="W191" s="157">
        <f t="shared" si="106"/>
        <v>0</v>
      </c>
      <c r="X191" s="157">
        <f t="shared" si="106"/>
        <v>0</v>
      </c>
      <c r="Y191" s="157">
        <f t="shared" si="106"/>
        <v>0</v>
      </c>
      <c r="Z191" s="157">
        <f t="shared" si="106"/>
        <v>0</v>
      </c>
      <c r="AA191" s="157">
        <f t="shared" ref="AA191:AJ192" si="107">+IF($F191=AA$21,AA$135,0)</f>
        <v>0</v>
      </c>
      <c r="AB191" s="157">
        <f t="shared" si="107"/>
        <v>0</v>
      </c>
      <c r="AC191" s="157">
        <f t="shared" si="107"/>
        <v>0</v>
      </c>
      <c r="AD191" s="157">
        <f t="shared" si="107"/>
        <v>0</v>
      </c>
      <c r="AE191" s="157">
        <f t="shared" si="107"/>
        <v>0</v>
      </c>
      <c r="AF191" s="157">
        <f t="shared" si="107"/>
        <v>0</v>
      </c>
      <c r="AG191" s="157">
        <f t="shared" si="107"/>
        <v>0</v>
      </c>
      <c r="AH191" s="157">
        <f t="shared" si="107"/>
        <v>0</v>
      </c>
      <c r="AI191" s="157">
        <f t="shared" si="107"/>
        <v>0</v>
      </c>
      <c r="AJ191" s="157">
        <f t="shared" si="107"/>
        <v>0</v>
      </c>
    </row>
    <row r="192" spans="1:36" ht="16.5" x14ac:dyDescent="0.25">
      <c r="A192" s="157">
        <f t="shared" si="83"/>
        <v>1.2000000000000002</v>
      </c>
      <c r="B192" s="153">
        <f t="shared" si="93"/>
        <v>144</v>
      </c>
      <c r="C192" s="155" t="s">
        <v>473</v>
      </c>
      <c r="D192" s="156" t="s">
        <v>364</v>
      </c>
      <c r="E192" s="157">
        <f t="shared" si="81"/>
        <v>0</v>
      </c>
      <c r="F192" s="314" t="s">
        <v>101</v>
      </c>
      <c r="G192" s="157">
        <f t="shared" si="105"/>
        <v>0</v>
      </c>
      <c r="H192" s="157">
        <f t="shared" si="105"/>
        <v>0</v>
      </c>
      <c r="I192" s="157">
        <f t="shared" si="105"/>
        <v>0</v>
      </c>
      <c r="J192" s="157">
        <f t="shared" si="105"/>
        <v>0</v>
      </c>
      <c r="K192" s="157">
        <f t="shared" si="105"/>
        <v>0</v>
      </c>
      <c r="L192" s="157">
        <f t="shared" si="105"/>
        <v>0</v>
      </c>
      <c r="M192" s="157">
        <f t="shared" si="105"/>
        <v>0</v>
      </c>
      <c r="N192" s="157">
        <f t="shared" si="105"/>
        <v>0</v>
      </c>
      <c r="O192" s="157">
        <f t="shared" si="105"/>
        <v>0</v>
      </c>
      <c r="P192" s="157">
        <f t="shared" si="105"/>
        <v>0</v>
      </c>
      <c r="Q192" s="157">
        <f t="shared" si="106"/>
        <v>0</v>
      </c>
      <c r="R192" s="157">
        <f t="shared" si="106"/>
        <v>0</v>
      </c>
      <c r="S192" s="157">
        <f t="shared" si="106"/>
        <v>0</v>
      </c>
      <c r="T192" s="157">
        <f t="shared" si="106"/>
        <v>0</v>
      </c>
      <c r="U192" s="157">
        <f t="shared" si="106"/>
        <v>0</v>
      </c>
      <c r="V192" s="157">
        <f t="shared" si="106"/>
        <v>0</v>
      </c>
      <c r="W192" s="157">
        <f t="shared" si="106"/>
        <v>0</v>
      </c>
      <c r="X192" s="157">
        <f t="shared" si="106"/>
        <v>0</v>
      </c>
      <c r="Y192" s="157">
        <f t="shared" si="106"/>
        <v>0</v>
      </c>
      <c r="Z192" s="157">
        <f t="shared" si="106"/>
        <v>0</v>
      </c>
      <c r="AA192" s="157">
        <f t="shared" si="107"/>
        <v>0</v>
      </c>
      <c r="AB192" s="157">
        <f t="shared" si="107"/>
        <v>0</v>
      </c>
      <c r="AC192" s="157">
        <f t="shared" si="107"/>
        <v>0</v>
      </c>
      <c r="AD192" s="157">
        <f t="shared" si="107"/>
        <v>0</v>
      </c>
      <c r="AE192" s="157">
        <f t="shared" si="107"/>
        <v>0</v>
      </c>
      <c r="AF192" s="157">
        <f t="shared" si="107"/>
        <v>0</v>
      </c>
      <c r="AG192" s="157">
        <f t="shared" si="107"/>
        <v>0</v>
      </c>
      <c r="AH192" s="157">
        <f t="shared" si="107"/>
        <v>0</v>
      </c>
      <c r="AI192" s="157">
        <f t="shared" si="107"/>
        <v>0</v>
      </c>
      <c r="AJ192" s="157">
        <f t="shared" si="107"/>
        <v>0</v>
      </c>
    </row>
    <row r="193" spans="1:36" ht="16.5" x14ac:dyDescent="0.25">
      <c r="A193" s="157">
        <f t="shared" si="83"/>
        <v>1.2100000000000002</v>
      </c>
      <c r="B193" s="153">
        <f t="shared" si="93"/>
        <v>145</v>
      </c>
      <c r="C193" s="155" t="s">
        <v>474</v>
      </c>
      <c r="D193" s="156" t="s">
        <v>389</v>
      </c>
      <c r="E193" s="157">
        <f t="shared" si="81"/>
        <v>2.8399999999999998E-2</v>
      </c>
      <c r="F193" s="314" t="s">
        <v>331</v>
      </c>
      <c r="G193" s="157">
        <f t="shared" ref="G193:P194" si="108">+IF($F193=G$21,G$98/1000,0)</f>
        <v>1.1999999999999999E-3</v>
      </c>
      <c r="H193" s="157">
        <f t="shared" si="108"/>
        <v>2.7199999999999998E-2</v>
      </c>
      <c r="I193" s="157">
        <f t="shared" si="108"/>
        <v>0</v>
      </c>
      <c r="J193" s="157">
        <f t="shared" si="108"/>
        <v>0</v>
      </c>
      <c r="K193" s="157">
        <f t="shared" si="108"/>
        <v>0</v>
      </c>
      <c r="L193" s="157">
        <f t="shared" si="108"/>
        <v>0</v>
      </c>
      <c r="M193" s="157">
        <f t="shared" si="108"/>
        <v>0</v>
      </c>
      <c r="N193" s="157">
        <f t="shared" si="108"/>
        <v>0</v>
      </c>
      <c r="O193" s="157">
        <f t="shared" si="108"/>
        <v>0</v>
      </c>
      <c r="P193" s="157">
        <f t="shared" si="108"/>
        <v>0</v>
      </c>
      <c r="Q193" s="157">
        <f t="shared" ref="Q193:Z194" si="109">+IF($F193=Q$21,Q$98/1000,0)</f>
        <v>0</v>
      </c>
      <c r="R193" s="157">
        <f t="shared" si="109"/>
        <v>0</v>
      </c>
      <c r="S193" s="157">
        <f t="shared" si="109"/>
        <v>0</v>
      </c>
      <c r="T193" s="157">
        <f t="shared" si="109"/>
        <v>0</v>
      </c>
      <c r="U193" s="157">
        <f t="shared" si="109"/>
        <v>0</v>
      </c>
      <c r="V193" s="157">
        <f t="shared" si="109"/>
        <v>0</v>
      </c>
      <c r="W193" s="157">
        <f t="shared" si="109"/>
        <v>0</v>
      </c>
      <c r="X193" s="157">
        <f t="shared" si="109"/>
        <v>0</v>
      </c>
      <c r="Y193" s="157">
        <f t="shared" si="109"/>
        <v>0</v>
      </c>
      <c r="Z193" s="157">
        <f t="shared" si="109"/>
        <v>0</v>
      </c>
      <c r="AA193" s="157">
        <f t="shared" ref="AA193:AJ194" si="110">+IF($F193=AA$21,AA$98/1000,0)</f>
        <v>0</v>
      </c>
      <c r="AB193" s="157">
        <f t="shared" si="110"/>
        <v>0</v>
      </c>
      <c r="AC193" s="157">
        <f t="shared" si="110"/>
        <v>0</v>
      </c>
      <c r="AD193" s="157">
        <f t="shared" si="110"/>
        <v>0</v>
      </c>
      <c r="AE193" s="157">
        <f t="shared" si="110"/>
        <v>0</v>
      </c>
      <c r="AF193" s="157">
        <f t="shared" si="110"/>
        <v>0</v>
      </c>
      <c r="AG193" s="157">
        <f t="shared" si="110"/>
        <v>0</v>
      </c>
      <c r="AH193" s="157">
        <f t="shared" si="110"/>
        <v>0</v>
      </c>
      <c r="AI193" s="157">
        <f t="shared" si="110"/>
        <v>0</v>
      </c>
      <c r="AJ193" s="157">
        <f t="shared" si="110"/>
        <v>0</v>
      </c>
    </row>
    <row r="194" spans="1:36" ht="16.5" x14ac:dyDescent="0.25">
      <c r="A194" s="157">
        <f t="shared" si="83"/>
        <v>1.2200000000000002</v>
      </c>
      <c r="B194" s="153">
        <f t="shared" si="93"/>
        <v>146</v>
      </c>
      <c r="C194" s="155" t="s">
        <v>475</v>
      </c>
      <c r="D194" s="156" t="s">
        <v>389</v>
      </c>
      <c r="E194" s="157">
        <f t="shared" si="81"/>
        <v>0</v>
      </c>
      <c r="F194" s="314" t="s">
        <v>101</v>
      </c>
      <c r="G194" s="157">
        <f t="shared" si="108"/>
        <v>0</v>
      </c>
      <c r="H194" s="157">
        <f t="shared" si="108"/>
        <v>0</v>
      </c>
      <c r="I194" s="157">
        <f t="shared" si="108"/>
        <v>0</v>
      </c>
      <c r="J194" s="157">
        <f t="shared" si="108"/>
        <v>0</v>
      </c>
      <c r="K194" s="157">
        <f t="shared" si="108"/>
        <v>0</v>
      </c>
      <c r="L194" s="157">
        <f t="shared" si="108"/>
        <v>0</v>
      </c>
      <c r="M194" s="157">
        <f t="shared" si="108"/>
        <v>0</v>
      </c>
      <c r="N194" s="157">
        <f t="shared" si="108"/>
        <v>0</v>
      </c>
      <c r="O194" s="157">
        <f t="shared" si="108"/>
        <v>0</v>
      </c>
      <c r="P194" s="157">
        <f t="shared" si="108"/>
        <v>0</v>
      </c>
      <c r="Q194" s="157">
        <f t="shared" si="109"/>
        <v>0</v>
      </c>
      <c r="R194" s="157">
        <f t="shared" si="109"/>
        <v>0</v>
      </c>
      <c r="S194" s="157">
        <f t="shared" si="109"/>
        <v>0</v>
      </c>
      <c r="T194" s="157">
        <f t="shared" si="109"/>
        <v>0</v>
      </c>
      <c r="U194" s="157">
        <f t="shared" si="109"/>
        <v>0</v>
      </c>
      <c r="V194" s="157">
        <f t="shared" si="109"/>
        <v>0</v>
      </c>
      <c r="W194" s="157">
        <f t="shared" si="109"/>
        <v>0</v>
      </c>
      <c r="X194" s="157">
        <f t="shared" si="109"/>
        <v>0</v>
      </c>
      <c r="Y194" s="157">
        <f t="shared" si="109"/>
        <v>0</v>
      </c>
      <c r="Z194" s="157">
        <f t="shared" si="109"/>
        <v>0</v>
      </c>
      <c r="AA194" s="157">
        <f t="shared" si="110"/>
        <v>0</v>
      </c>
      <c r="AB194" s="157">
        <f t="shared" si="110"/>
        <v>0</v>
      </c>
      <c r="AC194" s="157">
        <f t="shared" si="110"/>
        <v>0</v>
      </c>
      <c r="AD194" s="157">
        <f t="shared" si="110"/>
        <v>0</v>
      </c>
      <c r="AE194" s="157">
        <f t="shared" si="110"/>
        <v>0</v>
      </c>
      <c r="AF194" s="157">
        <f t="shared" si="110"/>
        <v>0</v>
      </c>
      <c r="AG194" s="157">
        <f t="shared" si="110"/>
        <v>0</v>
      </c>
      <c r="AH194" s="157">
        <f t="shared" si="110"/>
        <v>0</v>
      </c>
      <c r="AI194" s="157">
        <f t="shared" si="110"/>
        <v>0</v>
      </c>
      <c r="AJ194" s="157">
        <f t="shared" si="110"/>
        <v>0</v>
      </c>
    </row>
    <row r="195" spans="1:36" ht="16.5" x14ac:dyDescent="0.25">
      <c r="A195" s="157">
        <f t="shared" si="83"/>
        <v>1.2300000000000002</v>
      </c>
      <c r="B195" s="153">
        <f t="shared" si="93"/>
        <v>147</v>
      </c>
      <c r="C195" s="155" t="s">
        <v>476</v>
      </c>
      <c r="D195" s="156" t="s">
        <v>477</v>
      </c>
      <c r="E195" s="157">
        <f t="shared" ref="E195:E196" si="111">+ROUNDUP(SUM(G195:AJ195),0)</f>
        <v>1</v>
      </c>
      <c r="F195" s="314" t="s">
        <v>331</v>
      </c>
      <c r="G195" s="157">
        <f t="shared" ref="G195:V196" si="112">+IF(G$2&lt;&gt;0,1/COUNTA(G$2:M$2),0)</f>
        <v>0.14285714285714285</v>
      </c>
      <c r="H195" s="157">
        <f t="shared" si="112"/>
        <v>0.14285714285714285</v>
      </c>
      <c r="I195" s="157">
        <f t="shared" si="112"/>
        <v>0</v>
      </c>
      <c r="J195" s="157">
        <f t="shared" si="112"/>
        <v>0</v>
      </c>
      <c r="K195" s="157">
        <f t="shared" si="112"/>
        <v>0</v>
      </c>
      <c r="L195" s="157">
        <f t="shared" si="112"/>
        <v>0</v>
      </c>
      <c r="M195" s="157">
        <f t="shared" si="112"/>
        <v>0</v>
      </c>
      <c r="N195" s="157">
        <f t="shared" si="112"/>
        <v>0</v>
      </c>
      <c r="O195" s="157">
        <f t="shared" si="112"/>
        <v>0</v>
      </c>
      <c r="P195" s="157">
        <f t="shared" si="112"/>
        <v>0</v>
      </c>
      <c r="Q195" s="157">
        <f t="shared" si="112"/>
        <v>0</v>
      </c>
      <c r="R195" s="157">
        <f t="shared" si="112"/>
        <v>0</v>
      </c>
      <c r="S195" s="157">
        <f t="shared" si="112"/>
        <v>0</v>
      </c>
      <c r="T195" s="157">
        <f t="shared" si="112"/>
        <v>0</v>
      </c>
      <c r="U195" s="157">
        <f t="shared" si="112"/>
        <v>0</v>
      </c>
      <c r="V195" s="157">
        <f t="shared" si="112"/>
        <v>0</v>
      </c>
      <c r="W195" s="157">
        <f t="shared" ref="W195:AJ196" si="113">+IF(W$2&lt;&gt;0,1/COUNTA(W$2:AC$2),0)</f>
        <v>0</v>
      </c>
      <c r="X195" s="157">
        <f t="shared" si="113"/>
        <v>0</v>
      </c>
      <c r="Y195" s="157">
        <f t="shared" si="113"/>
        <v>0</v>
      </c>
      <c r="Z195" s="157">
        <f t="shared" si="113"/>
        <v>0</v>
      </c>
      <c r="AA195" s="157">
        <f t="shared" si="113"/>
        <v>0</v>
      </c>
      <c r="AB195" s="157">
        <f t="shared" si="113"/>
        <v>0</v>
      </c>
      <c r="AC195" s="157">
        <f t="shared" si="113"/>
        <v>0</v>
      </c>
      <c r="AD195" s="157">
        <f t="shared" si="113"/>
        <v>0</v>
      </c>
      <c r="AE195" s="157">
        <f t="shared" si="113"/>
        <v>0</v>
      </c>
      <c r="AF195" s="157">
        <f t="shared" si="113"/>
        <v>0</v>
      </c>
      <c r="AG195" s="157">
        <f t="shared" si="113"/>
        <v>0</v>
      </c>
      <c r="AH195" s="157">
        <f t="shared" si="113"/>
        <v>0</v>
      </c>
      <c r="AI195" s="157">
        <f t="shared" si="113"/>
        <v>0</v>
      </c>
      <c r="AJ195" s="157">
        <f t="shared" si="113"/>
        <v>0</v>
      </c>
    </row>
    <row r="196" spans="1:36" ht="16.5" x14ac:dyDescent="0.25">
      <c r="A196" s="157">
        <f t="shared" si="83"/>
        <v>1.2400000000000002</v>
      </c>
      <c r="B196" s="153">
        <f t="shared" si="93"/>
        <v>148</v>
      </c>
      <c r="C196" s="155" t="s">
        <v>478</v>
      </c>
      <c r="D196" s="156" t="s">
        <v>477</v>
      </c>
      <c r="E196" s="157">
        <f t="shared" si="111"/>
        <v>1</v>
      </c>
      <c r="F196" s="314" t="s">
        <v>101</v>
      </c>
      <c r="G196" s="157">
        <f t="shared" si="112"/>
        <v>0.14285714285714285</v>
      </c>
      <c r="H196" s="157">
        <f t="shared" si="112"/>
        <v>0.14285714285714285</v>
      </c>
      <c r="I196" s="157">
        <f t="shared" si="112"/>
        <v>0</v>
      </c>
      <c r="J196" s="157">
        <f t="shared" si="112"/>
        <v>0</v>
      </c>
      <c r="K196" s="157">
        <f t="shared" si="112"/>
        <v>0</v>
      </c>
      <c r="L196" s="157">
        <f t="shared" si="112"/>
        <v>0</v>
      </c>
      <c r="M196" s="157">
        <f t="shared" si="112"/>
        <v>0</v>
      </c>
      <c r="N196" s="157">
        <f t="shared" si="112"/>
        <v>0</v>
      </c>
      <c r="O196" s="157">
        <f t="shared" si="112"/>
        <v>0</v>
      </c>
      <c r="P196" s="157">
        <f t="shared" si="112"/>
        <v>0</v>
      </c>
      <c r="Q196" s="157">
        <f t="shared" si="112"/>
        <v>0</v>
      </c>
      <c r="R196" s="157">
        <f t="shared" si="112"/>
        <v>0</v>
      </c>
      <c r="S196" s="157">
        <f t="shared" si="112"/>
        <v>0</v>
      </c>
      <c r="T196" s="157">
        <f t="shared" si="112"/>
        <v>0</v>
      </c>
      <c r="U196" s="157">
        <f t="shared" si="112"/>
        <v>0</v>
      </c>
      <c r="V196" s="157">
        <f t="shared" si="112"/>
        <v>0</v>
      </c>
      <c r="W196" s="157">
        <f t="shared" si="113"/>
        <v>0</v>
      </c>
      <c r="X196" s="157">
        <f t="shared" si="113"/>
        <v>0</v>
      </c>
      <c r="Y196" s="157">
        <f t="shared" si="113"/>
        <v>0</v>
      </c>
      <c r="Z196" s="157">
        <f t="shared" si="113"/>
        <v>0</v>
      </c>
      <c r="AA196" s="157">
        <f t="shared" si="113"/>
        <v>0</v>
      </c>
      <c r="AB196" s="157">
        <f t="shared" si="113"/>
        <v>0</v>
      </c>
      <c r="AC196" s="157">
        <f t="shared" si="113"/>
        <v>0</v>
      </c>
      <c r="AD196" s="157">
        <f t="shared" si="113"/>
        <v>0</v>
      </c>
      <c r="AE196" s="157">
        <f t="shared" si="113"/>
        <v>0</v>
      </c>
      <c r="AF196" s="157">
        <f t="shared" si="113"/>
        <v>0</v>
      </c>
      <c r="AG196" s="157">
        <f t="shared" si="113"/>
        <v>0</v>
      </c>
      <c r="AH196" s="157">
        <f t="shared" si="113"/>
        <v>0</v>
      </c>
      <c r="AI196" s="157">
        <f t="shared" si="113"/>
        <v>0</v>
      </c>
      <c r="AJ196" s="157">
        <f t="shared" si="113"/>
        <v>0</v>
      </c>
    </row>
    <row r="197" spans="1:36" ht="16.5" x14ac:dyDescent="0.25">
      <c r="A197" s="157">
        <f t="shared" si="83"/>
        <v>1.2500000000000002</v>
      </c>
      <c r="B197" s="153">
        <f t="shared" si="93"/>
        <v>149</v>
      </c>
      <c r="C197" s="155" t="s">
        <v>479</v>
      </c>
      <c r="D197" s="156" t="s">
        <v>364</v>
      </c>
      <c r="E197" s="157">
        <f t="shared" si="81"/>
        <v>0</v>
      </c>
      <c r="F197" s="314" t="s">
        <v>331</v>
      </c>
      <c r="G197" s="157">
        <f t="shared" ref="G197:P198" si="114">+IF($F197=G$21,G$152,0)</f>
        <v>0</v>
      </c>
      <c r="H197" s="157">
        <f t="shared" si="114"/>
        <v>0</v>
      </c>
      <c r="I197" s="157">
        <f t="shared" si="114"/>
        <v>0</v>
      </c>
      <c r="J197" s="157">
        <f t="shared" si="114"/>
        <v>0</v>
      </c>
      <c r="K197" s="157">
        <f t="shared" si="114"/>
        <v>0</v>
      </c>
      <c r="L197" s="157">
        <f t="shared" si="114"/>
        <v>0</v>
      </c>
      <c r="M197" s="157">
        <f t="shared" si="114"/>
        <v>0</v>
      </c>
      <c r="N197" s="157">
        <f t="shared" si="114"/>
        <v>0</v>
      </c>
      <c r="O197" s="157">
        <f t="shared" si="114"/>
        <v>0</v>
      </c>
      <c r="P197" s="157">
        <f t="shared" si="114"/>
        <v>0</v>
      </c>
      <c r="Q197" s="157">
        <f t="shared" ref="Q197:Z198" si="115">+IF($F197=Q$21,Q$152,0)</f>
        <v>0</v>
      </c>
      <c r="R197" s="157">
        <f t="shared" si="115"/>
        <v>0</v>
      </c>
      <c r="S197" s="157">
        <f t="shared" si="115"/>
        <v>0</v>
      </c>
      <c r="T197" s="157">
        <f t="shared" si="115"/>
        <v>0</v>
      </c>
      <c r="U197" s="157">
        <f t="shared" si="115"/>
        <v>0</v>
      </c>
      <c r="V197" s="157">
        <f t="shared" si="115"/>
        <v>0</v>
      </c>
      <c r="W197" s="157">
        <f t="shared" si="115"/>
        <v>0</v>
      </c>
      <c r="X197" s="157">
        <f t="shared" si="115"/>
        <v>0</v>
      </c>
      <c r="Y197" s="157">
        <f t="shared" si="115"/>
        <v>0</v>
      </c>
      <c r="Z197" s="157">
        <f t="shared" si="115"/>
        <v>0</v>
      </c>
      <c r="AA197" s="157">
        <f t="shared" ref="AA197:AJ198" si="116">+IF($F197=AA$21,AA$152,0)</f>
        <v>0</v>
      </c>
      <c r="AB197" s="157">
        <f t="shared" si="116"/>
        <v>0</v>
      </c>
      <c r="AC197" s="157">
        <f t="shared" si="116"/>
        <v>0</v>
      </c>
      <c r="AD197" s="157">
        <f t="shared" si="116"/>
        <v>0</v>
      </c>
      <c r="AE197" s="157">
        <f t="shared" si="116"/>
        <v>0</v>
      </c>
      <c r="AF197" s="157">
        <f t="shared" si="116"/>
        <v>0</v>
      </c>
      <c r="AG197" s="157">
        <f t="shared" si="116"/>
        <v>0</v>
      </c>
      <c r="AH197" s="157">
        <f t="shared" si="116"/>
        <v>0</v>
      </c>
      <c r="AI197" s="157">
        <f t="shared" si="116"/>
        <v>0</v>
      </c>
      <c r="AJ197" s="157">
        <f t="shared" si="116"/>
        <v>0</v>
      </c>
    </row>
    <row r="198" spans="1:36" ht="16.5" x14ac:dyDescent="0.25">
      <c r="A198" s="157">
        <f t="shared" si="83"/>
        <v>1.2600000000000002</v>
      </c>
      <c r="B198" s="153">
        <f t="shared" si="93"/>
        <v>150</v>
      </c>
      <c r="C198" s="155" t="s">
        <v>480</v>
      </c>
      <c r="D198" s="156" t="s">
        <v>364</v>
      </c>
      <c r="E198" s="157">
        <f t="shared" si="81"/>
        <v>0</v>
      </c>
      <c r="F198" s="314" t="s">
        <v>101</v>
      </c>
      <c r="G198" s="157">
        <f t="shared" si="114"/>
        <v>0</v>
      </c>
      <c r="H198" s="157">
        <f t="shared" si="114"/>
        <v>0</v>
      </c>
      <c r="I198" s="157">
        <f t="shared" si="114"/>
        <v>0</v>
      </c>
      <c r="J198" s="157">
        <f t="shared" si="114"/>
        <v>0</v>
      </c>
      <c r="K198" s="157">
        <f t="shared" si="114"/>
        <v>0</v>
      </c>
      <c r="L198" s="157">
        <f t="shared" si="114"/>
        <v>0</v>
      </c>
      <c r="M198" s="157">
        <f t="shared" si="114"/>
        <v>0</v>
      </c>
      <c r="N198" s="157">
        <f t="shared" si="114"/>
        <v>0</v>
      </c>
      <c r="O198" s="157">
        <f t="shared" si="114"/>
        <v>0</v>
      </c>
      <c r="P198" s="157">
        <f t="shared" si="114"/>
        <v>0</v>
      </c>
      <c r="Q198" s="157">
        <f t="shared" si="115"/>
        <v>0</v>
      </c>
      <c r="R198" s="157">
        <f t="shared" si="115"/>
        <v>0</v>
      </c>
      <c r="S198" s="157">
        <f t="shared" si="115"/>
        <v>0</v>
      </c>
      <c r="T198" s="157">
        <f t="shared" si="115"/>
        <v>0</v>
      </c>
      <c r="U198" s="157">
        <f t="shared" si="115"/>
        <v>0</v>
      </c>
      <c r="V198" s="157">
        <f t="shared" si="115"/>
        <v>0</v>
      </c>
      <c r="W198" s="157">
        <f t="shared" si="115"/>
        <v>0</v>
      </c>
      <c r="X198" s="157">
        <f t="shared" si="115"/>
        <v>0</v>
      </c>
      <c r="Y198" s="157">
        <f t="shared" si="115"/>
        <v>0</v>
      </c>
      <c r="Z198" s="157">
        <f t="shared" si="115"/>
        <v>0</v>
      </c>
      <c r="AA198" s="157">
        <f t="shared" si="116"/>
        <v>0</v>
      </c>
      <c r="AB198" s="157">
        <f t="shared" si="116"/>
        <v>0</v>
      </c>
      <c r="AC198" s="157">
        <f t="shared" si="116"/>
        <v>0</v>
      </c>
      <c r="AD198" s="157">
        <f t="shared" si="116"/>
        <v>0</v>
      </c>
      <c r="AE198" s="157">
        <f t="shared" si="116"/>
        <v>0</v>
      </c>
      <c r="AF198" s="157">
        <f t="shared" si="116"/>
        <v>0</v>
      </c>
      <c r="AG198" s="157">
        <f t="shared" si="116"/>
        <v>0</v>
      </c>
      <c r="AH198" s="157">
        <f t="shared" si="116"/>
        <v>0</v>
      </c>
      <c r="AI198" s="157">
        <f t="shared" si="116"/>
        <v>0</v>
      </c>
      <c r="AJ198" s="157">
        <f t="shared" si="116"/>
        <v>0</v>
      </c>
    </row>
    <row r="199" spans="1:36" ht="16.5" x14ac:dyDescent="0.25">
      <c r="A199" s="157">
        <f t="shared" si="83"/>
        <v>1.2700000000000002</v>
      </c>
      <c r="B199" s="153">
        <f t="shared" si="93"/>
        <v>151</v>
      </c>
      <c r="C199" s="155" t="s">
        <v>481</v>
      </c>
      <c r="D199" s="156" t="s">
        <v>364</v>
      </c>
      <c r="E199" s="157">
        <f t="shared" si="81"/>
        <v>1</v>
      </c>
      <c r="F199" s="314" t="s">
        <v>331</v>
      </c>
      <c r="G199" s="157">
        <f t="shared" ref="G199:AJ199" si="117">+IF($F199=G$21,G$153+G$155,0)</f>
        <v>0</v>
      </c>
      <c r="H199" s="157">
        <f t="shared" si="117"/>
        <v>1</v>
      </c>
      <c r="I199" s="157">
        <f t="shared" si="117"/>
        <v>0</v>
      </c>
      <c r="J199" s="157">
        <f t="shared" si="117"/>
        <v>0</v>
      </c>
      <c r="K199" s="157">
        <f t="shared" si="117"/>
        <v>0</v>
      </c>
      <c r="L199" s="157">
        <f t="shared" si="117"/>
        <v>0</v>
      </c>
      <c r="M199" s="157">
        <f t="shared" si="117"/>
        <v>0</v>
      </c>
      <c r="N199" s="157">
        <f t="shared" si="117"/>
        <v>0</v>
      </c>
      <c r="O199" s="157">
        <f t="shared" si="117"/>
        <v>0</v>
      </c>
      <c r="P199" s="157">
        <f t="shared" si="117"/>
        <v>0</v>
      </c>
      <c r="Q199" s="157">
        <f t="shared" si="117"/>
        <v>0</v>
      </c>
      <c r="R199" s="157">
        <f t="shared" si="117"/>
        <v>0</v>
      </c>
      <c r="S199" s="157">
        <f t="shared" si="117"/>
        <v>0</v>
      </c>
      <c r="T199" s="157">
        <f t="shared" si="117"/>
        <v>0</v>
      </c>
      <c r="U199" s="157">
        <f t="shared" si="117"/>
        <v>0</v>
      </c>
      <c r="V199" s="157">
        <f t="shared" si="117"/>
        <v>0</v>
      </c>
      <c r="W199" s="157">
        <f t="shared" si="117"/>
        <v>0</v>
      </c>
      <c r="X199" s="157">
        <f t="shared" si="117"/>
        <v>0</v>
      </c>
      <c r="Y199" s="157">
        <f t="shared" si="117"/>
        <v>0</v>
      </c>
      <c r="Z199" s="157">
        <f t="shared" si="117"/>
        <v>0</v>
      </c>
      <c r="AA199" s="157">
        <f t="shared" si="117"/>
        <v>0</v>
      </c>
      <c r="AB199" s="157">
        <f t="shared" si="117"/>
        <v>0</v>
      </c>
      <c r="AC199" s="157">
        <f t="shared" si="117"/>
        <v>0</v>
      </c>
      <c r="AD199" s="157">
        <f t="shared" si="117"/>
        <v>0</v>
      </c>
      <c r="AE199" s="157">
        <f t="shared" si="117"/>
        <v>0</v>
      </c>
      <c r="AF199" s="157">
        <f t="shared" si="117"/>
        <v>0</v>
      </c>
      <c r="AG199" s="157">
        <f t="shared" si="117"/>
        <v>0</v>
      </c>
      <c r="AH199" s="157">
        <f t="shared" si="117"/>
        <v>0</v>
      </c>
      <c r="AI199" s="157">
        <f t="shared" si="117"/>
        <v>0</v>
      </c>
      <c r="AJ199" s="157">
        <f t="shared" si="117"/>
        <v>0</v>
      </c>
    </row>
    <row r="200" spans="1:36" ht="16.5" x14ac:dyDescent="0.25">
      <c r="A200" s="157">
        <f t="shared" si="83"/>
        <v>1.2800000000000002</v>
      </c>
      <c r="B200" s="153">
        <f t="shared" si="93"/>
        <v>152</v>
      </c>
      <c r="C200" s="155" t="s">
        <v>482</v>
      </c>
      <c r="D200" s="156" t="s">
        <v>364</v>
      </c>
      <c r="E200" s="157">
        <f t="shared" si="81"/>
        <v>0</v>
      </c>
      <c r="F200" s="314" t="s">
        <v>331</v>
      </c>
      <c r="G200" s="157">
        <f t="shared" ref="G200:AJ200" si="118">+IF($F200=G$21,G$154,0)</f>
        <v>0</v>
      </c>
      <c r="H200" s="157">
        <f t="shared" si="118"/>
        <v>0</v>
      </c>
      <c r="I200" s="157">
        <f t="shared" si="118"/>
        <v>0</v>
      </c>
      <c r="J200" s="157">
        <f t="shared" si="118"/>
        <v>0</v>
      </c>
      <c r="K200" s="157">
        <f t="shared" si="118"/>
        <v>0</v>
      </c>
      <c r="L200" s="157">
        <f t="shared" si="118"/>
        <v>0</v>
      </c>
      <c r="M200" s="157">
        <f t="shared" si="118"/>
        <v>0</v>
      </c>
      <c r="N200" s="157">
        <f t="shared" si="118"/>
        <v>0</v>
      </c>
      <c r="O200" s="157">
        <f t="shared" si="118"/>
        <v>0</v>
      </c>
      <c r="P200" s="157">
        <f t="shared" si="118"/>
        <v>0</v>
      </c>
      <c r="Q200" s="157">
        <f t="shared" si="118"/>
        <v>0</v>
      </c>
      <c r="R200" s="157">
        <f t="shared" si="118"/>
        <v>0</v>
      </c>
      <c r="S200" s="157">
        <f t="shared" si="118"/>
        <v>0</v>
      </c>
      <c r="T200" s="157">
        <f t="shared" si="118"/>
        <v>0</v>
      </c>
      <c r="U200" s="157">
        <f t="shared" si="118"/>
        <v>0</v>
      </c>
      <c r="V200" s="157">
        <f t="shared" si="118"/>
        <v>0</v>
      </c>
      <c r="W200" s="157">
        <f t="shared" si="118"/>
        <v>0</v>
      </c>
      <c r="X200" s="157">
        <f t="shared" si="118"/>
        <v>0</v>
      </c>
      <c r="Y200" s="157">
        <f t="shared" si="118"/>
        <v>0</v>
      </c>
      <c r="Z200" s="157">
        <f t="shared" si="118"/>
        <v>0</v>
      </c>
      <c r="AA200" s="157">
        <f t="shared" si="118"/>
        <v>0</v>
      </c>
      <c r="AB200" s="157">
        <f t="shared" si="118"/>
        <v>0</v>
      </c>
      <c r="AC200" s="157">
        <f t="shared" si="118"/>
        <v>0</v>
      </c>
      <c r="AD200" s="157">
        <f t="shared" si="118"/>
        <v>0</v>
      </c>
      <c r="AE200" s="157">
        <f t="shared" si="118"/>
        <v>0</v>
      </c>
      <c r="AF200" s="157">
        <f t="shared" si="118"/>
        <v>0</v>
      </c>
      <c r="AG200" s="157">
        <f t="shared" si="118"/>
        <v>0</v>
      </c>
      <c r="AH200" s="157">
        <f t="shared" si="118"/>
        <v>0</v>
      </c>
      <c r="AI200" s="157">
        <f t="shared" si="118"/>
        <v>0</v>
      </c>
      <c r="AJ200" s="157">
        <f t="shared" si="118"/>
        <v>0</v>
      </c>
    </row>
    <row r="201" spans="1:36" ht="16.5" x14ac:dyDescent="0.25">
      <c r="A201" s="157">
        <f t="shared" si="83"/>
        <v>1.2900000000000003</v>
      </c>
      <c r="B201" s="153">
        <f t="shared" si="93"/>
        <v>153</v>
      </c>
      <c r="C201" s="155" t="s">
        <v>483</v>
      </c>
      <c r="D201" s="156" t="s">
        <v>364</v>
      </c>
      <c r="E201" s="157">
        <f t="shared" si="81"/>
        <v>0</v>
      </c>
      <c r="F201" s="314" t="s">
        <v>331</v>
      </c>
      <c r="G201" s="157">
        <f>+IF($F201=G$21,G$72+G$71,0)</f>
        <v>0</v>
      </c>
      <c r="H201" s="157">
        <f t="shared" ref="H201:AJ201" si="119">+IF($F201=H$21,H$72+H$71,0)</f>
        <v>0</v>
      </c>
      <c r="I201" s="157">
        <f t="shared" si="119"/>
        <v>0</v>
      </c>
      <c r="J201" s="157">
        <f t="shared" si="119"/>
        <v>0</v>
      </c>
      <c r="K201" s="157">
        <f t="shared" si="119"/>
        <v>0</v>
      </c>
      <c r="L201" s="157">
        <f t="shared" si="119"/>
        <v>0</v>
      </c>
      <c r="M201" s="157">
        <f t="shared" si="119"/>
        <v>0</v>
      </c>
      <c r="N201" s="157">
        <f t="shared" si="119"/>
        <v>0</v>
      </c>
      <c r="O201" s="157">
        <f t="shared" si="119"/>
        <v>0</v>
      </c>
      <c r="P201" s="157">
        <f t="shared" si="119"/>
        <v>0</v>
      </c>
      <c r="Q201" s="157">
        <f t="shared" si="119"/>
        <v>0</v>
      </c>
      <c r="R201" s="157">
        <f t="shared" si="119"/>
        <v>0</v>
      </c>
      <c r="S201" s="157">
        <f t="shared" si="119"/>
        <v>0</v>
      </c>
      <c r="T201" s="157">
        <f t="shared" si="119"/>
        <v>0</v>
      </c>
      <c r="U201" s="157">
        <f t="shared" si="119"/>
        <v>0</v>
      </c>
      <c r="V201" s="157">
        <f t="shared" si="119"/>
        <v>0</v>
      </c>
      <c r="W201" s="157">
        <f t="shared" si="119"/>
        <v>0</v>
      </c>
      <c r="X201" s="157">
        <f t="shared" si="119"/>
        <v>0</v>
      </c>
      <c r="Y201" s="157">
        <f t="shared" si="119"/>
        <v>0</v>
      </c>
      <c r="Z201" s="157">
        <f t="shared" si="119"/>
        <v>0</v>
      </c>
      <c r="AA201" s="157">
        <f t="shared" si="119"/>
        <v>0</v>
      </c>
      <c r="AB201" s="157">
        <f t="shared" si="119"/>
        <v>0</v>
      </c>
      <c r="AC201" s="157">
        <f t="shared" si="119"/>
        <v>0</v>
      </c>
      <c r="AD201" s="157">
        <f t="shared" si="119"/>
        <v>0</v>
      </c>
      <c r="AE201" s="157">
        <f t="shared" si="119"/>
        <v>0</v>
      </c>
      <c r="AF201" s="157">
        <f t="shared" si="119"/>
        <v>0</v>
      </c>
      <c r="AG201" s="157">
        <f t="shared" si="119"/>
        <v>0</v>
      </c>
      <c r="AH201" s="157">
        <f t="shared" si="119"/>
        <v>0</v>
      </c>
      <c r="AI201" s="157">
        <f t="shared" si="119"/>
        <v>0</v>
      </c>
      <c r="AJ201" s="157">
        <f t="shared" si="119"/>
        <v>0</v>
      </c>
    </row>
    <row r="202" spans="1:36" ht="16.5" x14ac:dyDescent="0.25">
      <c r="A202" s="157">
        <f t="shared" si="83"/>
        <v>1.3000000000000003</v>
      </c>
      <c r="B202" s="153">
        <f t="shared" si="93"/>
        <v>154</v>
      </c>
      <c r="C202" s="155" t="s">
        <v>484</v>
      </c>
      <c r="D202" s="156" t="s">
        <v>364</v>
      </c>
      <c r="E202" s="157">
        <f t="shared" si="81"/>
        <v>0</v>
      </c>
      <c r="F202" s="314" t="s">
        <v>331</v>
      </c>
      <c r="G202" s="157">
        <f>+IF($F202=G$21,G$73,0)</f>
        <v>0</v>
      </c>
      <c r="H202" s="157">
        <f t="shared" ref="H202:AJ202" si="120">+IF($F202=H$21,H$73,0)</f>
        <v>0</v>
      </c>
      <c r="I202" s="157">
        <f t="shared" si="120"/>
        <v>0</v>
      </c>
      <c r="J202" s="157">
        <f t="shared" si="120"/>
        <v>0</v>
      </c>
      <c r="K202" s="157">
        <f t="shared" si="120"/>
        <v>0</v>
      </c>
      <c r="L202" s="157">
        <f t="shared" si="120"/>
        <v>0</v>
      </c>
      <c r="M202" s="157">
        <f t="shared" si="120"/>
        <v>0</v>
      </c>
      <c r="N202" s="157">
        <f t="shared" si="120"/>
        <v>0</v>
      </c>
      <c r="O202" s="157">
        <f t="shared" si="120"/>
        <v>0</v>
      </c>
      <c r="P202" s="157">
        <f t="shared" si="120"/>
        <v>0</v>
      </c>
      <c r="Q202" s="157">
        <f t="shared" si="120"/>
        <v>0</v>
      </c>
      <c r="R202" s="157">
        <f t="shared" si="120"/>
        <v>0</v>
      </c>
      <c r="S202" s="157">
        <f t="shared" si="120"/>
        <v>0</v>
      </c>
      <c r="T202" s="157">
        <f t="shared" si="120"/>
        <v>0</v>
      </c>
      <c r="U202" s="157">
        <f t="shared" si="120"/>
        <v>0</v>
      </c>
      <c r="V202" s="157">
        <f t="shared" si="120"/>
        <v>0</v>
      </c>
      <c r="W202" s="157">
        <f t="shared" si="120"/>
        <v>0</v>
      </c>
      <c r="X202" s="157">
        <f t="shared" si="120"/>
        <v>0</v>
      </c>
      <c r="Y202" s="157">
        <f t="shared" si="120"/>
        <v>0</v>
      </c>
      <c r="Z202" s="157">
        <f t="shared" si="120"/>
        <v>0</v>
      </c>
      <c r="AA202" s="157">
        <f t="shared" si="120"/>
        <v>0</v>
      </c>
      <c r="AB202" s="157">
        <f t="shared" si="120"/>
        <v>0</v>
      </c>
      <c r="AC202" s="157">
        <f t="shared" si="120"/>
        <v>0</v>
      </c>
      <c r="AD202" s="157">
        <f t="shared" si="120"/>
        <v>0</v>
      </c>
      <c r="AE202" s="157">
        <f t="shared" si="120"/>
        <v>0</v>
      </c>
      <c r="AF202" s="157">
        <f t="shared" si="120"/>
        <v>0</v>
      </c>
      <c r="AG202" s="157">
        <f t="shared" si="120"/>
        <v>0</v>
      </c>
      <c r="AH202" s="157">
        <f t="shared" si="120"/>
        <v>0</v>
      </c>
      <c r="AI202" s="157">
        <f t="shared" si="120"/>
        <v>0</v>
      </c>
      <c r="AJ202" s="157">
        <f t="shared" si="120"/>
        <v>0</v>
      </c>
    </row>
    <row r="203" spans="1:36" s="188" customFormat="1" ht="16.5" x14ac:dyDescent="0.25">
      <c r="A203" s="160">
        <f t="shared" si="83"/>
        <v>1.3100000000000003</v>
      </c>
      <c r="B203" s="161">
        <f t="shared" si="93"/>
        <v>155</v>
      </c>
      <c r="C203" s="162" t="s">
        <v>551</v>
      </c>
      <c r="D203" s="164" t="s">
        <v>364</v>
      </c>
      <c r="E203" s="160">
        <f t="shared" si="81"/>
        <v>0</v>
      </c>
      <c r="F203" s="314" t="s">
        <v>101</v>
      </c>
      <c r="G203" s="160">
        <f>+IF($F203=G$21,G$67,0)</f>
        <v>0</v>
      </c>
      <c r="H203" s="160">
        <f t="shared" ref="H203:AJ203" si="121">+IF($F203=H$21,H$67,0)</f>
        <v>0</v>
      </c>
      <c r="I203" s="160">
        <f t="shared" si="121"/>
        <v>0</v>
      </c>
      <c r="J203" s="160">
        <f t="shared" si="121"/>
        <v>0</v>
      </c>
      <c r="K203" s="160">
        <f t="shared" si="121"/>
        <v>0</v>
      </c>
      <c r="L203" s="160">
        <f t="shared" si="121"/>
        <v>0</v>
      </c>
      <c r="M203" s="160">
        <f t="shared" si="121"/>
        <v>0</v>
      </c>
      <c r="N203" s="160">
        <f t="shared" si="121"/>
        <v>0</v>
      </c>
      <c r="O203" s="160">
        <f t="shared" si="121"/>
        <v>0</v>
      </c>
      <c r="P203" s="160">
        <f t="shared" si="121"/>
        <v>0</v>
      </c>
      <c r="Q203" s="160">
        <f t="shared" si="121"/>
        <v>0</v>
      </c>
      <c r="R203" s="160">
        <f t="shared" si="121"/>
        <v>0</v>
      </c>
      <c r="S203" s="160">
        <f t="shared" si="121"/>
        <v>0</v>
      </c>
      <c r="T203" s="160">
        <f t="shared" si="121"/>
        <v>0</v>
      </c>
      <c r="U203" s="160">
        <f t="shared" si="121"/>
        <v>0</v>
      </c>
      <c r="V203" s="160">
        <f t="shared" si="121"/>
        <v>0</v>
      </c>
      <c r="W203" s="160">
        <f t="shared" si="121"/>
        <v>0</v>
      </c>
      <c r="X203" s="160">
        <f t="shared" si="121"/>
        <v>0</v>
      </c>
      <c r="Y203" s="160">
        <f t="shared" si="121"/>
        <v>0</v>
      </c>
      <c r="Z203" s="160">
        <f t="shared" si="121"/>
        <v>0</v>
      </c>
      <c r="AA203" s="160">
        <f t="shared" si="121"/>
        <v>0</v>
      </c>
      <c r="AB203" s="160">
        <f t="shared" si="121"/>
        <v>0</v>
      </c>
      <c r="AC203" s="160">
        <f t="shared" si="121"/>
        <v>0</v>
      </c>
      <c r="AD203" s="160">
        <f t="shared" si="121"/>
        <v>0</v>
      </c>
      <c r="AE203" s="160">
        <f t="shared" si="121"/>
        <v>0</v>
      </c>
      <c r="AF203" s="160">
        <f t="shared" si="121"/>
        <v>0</v>
      </c>
      <c r="AG203" s="160">
        <f t="shared" si="121"/>
        <v>0</v>
      </c>
      <c r="AH203" s="160">
        <f t="shared" si="121"/>
        <v>0</v>
      </c>
      <c r="AI203" s="160">
        <f t="shared" si="121"/>
        <v>0</v>
      </c>
      <c r="AJ203" s="160">
        <f t="shared" si="121"/>
        <v>0</v>
      </c>
    </row>
    <row r="204" spans="1:36" s="188" customFormat="1" ht="16.5" x14ac:dyDescent="0.25">
      <c r="A204" s="160">
        <f t="shared" si="83"/>
        <v>1.3200000000000003</v>
      </c>
      <c r="B204" s="161">
        <f t="shared" si="93"/>
        <v>156</v>
      </c>
      <c r="C204" s="162" t="s">
        <v>552</v>
      </c>
      <c r="D204" s="164" t="s">
        <v>364</v>
      </c>
      <c r="E204" s="160">
        <f t="shared" si="81"/>
        <v>0</v>
      </c>
      <c r="F204" s="314" t="s">
        <v>101</v>
      </c>
      <c r="G204" s="160">
        <f>+IF($F204=G$21,G$68,0)</f>
        <v>0</v>
      </c>
      <c r="H204" s="160">
        <f t="shared" ref="H204:AJ204" si="122">+IF($F204=H$21,H$68,0)</f>
        <v>0</v>
      </c>
      <c r="I204" s="160">
        <f t="shared" si="122"/>
        <v>0</v>
      </c>
      <c r="J204" s="160">
        <f t="shared" si="122"/>
        <v>0</v>
      </c>
      <c r="K204" s="160">
        <f t="shared" si="122"/>
        <v>0</v>
      </c>
      <c r="L204" s="160">
        <f t="shared" si="122"/>
        <v>0</v>
      </c>
      <c r="M204" s="160">
        <f t="shared" si="122"/>
        <v>0</v>
      </c>
      <c r="N204" s="160">
        <f t="shared" si="122"/>
        <v>0</v>
      </c>
      <c r="O204" s="160">
        <f t="shared" si="122"/>
        <v>0</v>
      </c>
      <c r="P204" s="160">
        <f t="shared" si="122"/>
        <v>0</v>
      </c>
      <c r="Q204" s="160">
        <f t="shared" si="122"/>
        <v>0</v>
      </c>
      <c r="R204" s="160">
        <f t="shared" si="122"/>
        <v>0</v>
      </c>
      <c r="S204" s="160">
        <f t="shared" si="122"/>
        <v>0</v>
      </c>
      <c r="T204" s="160">
        <f t="shared" si="122"/>
        <v>0</v>
      </c>
      <c r="U204" s="160">
        <f t="shared" si="122"/>
        <v>0</v>
      </c>
      <c r="V204" s="160">
        <f t="shared" si="122"/>
        <v>0</v>
      </c>
      <c r="W204" s="160">
        <f t="shared" si="122"/>
        <v>0</v>
      </c>
      <c r="X204" s="160">
        <f t="shared" si="122"/>
        <v>0</v>
      </c>
      <c r="Y204" s="160">
        <f t="shared" si="122"/>
        <v>0</v>
      </c>
      <c r="Z204" s="160">
        <f t="shared" si="122"/>
        <v>0</v>
      </c>
      <c r="AA204" s="160">
        <f t="shared" si="122"/>
        <v>0</v>
      </c>
      <c r="AB204" s="160">
        <f t="shared" si="122"/>
        <v>0</v>
      </c>
      <c r="AC204" s="160">
        <f t="shared" si="122"/>
        <v>0</v>
      </c>
      <c r="AD204" s="160">
        <f t="shared" si="122"/>
        <v>0</v>
      </c>
      <c r="AE204" s="160">
        <f t="shared" si="122"/>
        <v>0</v>
      </c>
      <c r="AF204" s="160">
        <f t="shared" si="122"/>
        <v>0</v>
      </c>
      <c r="AG204" s="160">
        <f t="shared" si="122"/>
        <v>0</v>
      </c>
      <c r="AH204" s="160">
        <f t="shared" si="122"/>
        <v>0</v>
      </c>
      <c r="AI204" s="160">
        <f t="shared" si="122"/>
        <v>0</v>
      </c>
      <c r="AJ204" s="160">
        <f t="shared" si="122"/>
        <v>0</v>
      </c>
    </row>
    <row r="205" spans="1:36" s="188" customFormat="1" ht="16.5" x14ac:dyDescent="0.25">
      <c r="A205" s="160">
        <f t="shared" si="83"/>
        <v>1.3300000000000003</v>
      </c>
      <c r="B205" s="161">
        <f t="shared" si="93"/>
        <v>157</v>
      </c>
      <c r="C205" s="163" t="s">
        <v>634</v>
      </c>
      <c r="D205" s="164" t="s">
        <v>364</v>
      </c>
      <c r="E205" s="160">
        <f t="shared" si="81"/>
        <v>1</v>
      </c>
      <c r="F205" s="314" t="s">
        <v>331</v>
      </c>
      <c r="G205" s="160">
        <f>+IF($F205=G$21,G$54,0)</f>
        <v>0</v>
      </c>
      <c r="H205" s="160">
        <f t="shared" ref="H205:AJ205" si="123">+IF($F205=H$21,H$54,0)</f>
        <v>1</v>
      </c>
      <c r="I205" s="160">
        <f t="shared" si="123"/>
        <v>0</v>
      </c>
      <c r="J205" s="160">
        <f t="shared" si="123"/>
        <v>0</v>
      </c>
      <c r="K205" s="160">
        <f t="shared" si="123"/>
        <v>0</v>
      </c>
      <c r="L205" s="160">
        <f t="shared" si="123"/>
        <v>0</v>
      </c>
      <c r="M205" s="160">
        <f t="shared" si="123"/>
        <v>0</v>
      </c>
      <c r="N205" s="160">
        <f t="shared" si="123"/>
        <v>0</v>
      </c>
      <c r="O205" s="160">
        <f t="shared" si="123"/>
        <v>0</v>
      </c>
      <c r="P205" s="160">
        <f t="shared" si="123"/>
        <v>0</v>
      </c>
      <c r="Q205" s="160">
        <f t="shared" si="123"/>
        <v>0</v>
      </c>
      <c r="R205" s="160">
        <f t="shared" si="123"/>
        <v>0</v>
      </c>
      <c r="S205" s="160">
        <f t="shared" si="123"/>
        <v>0</v>
      </c>
      <c r="T205" s="160">
        <f t="shared" si="123"/>
        <v>0</v>
      </c>
      <c r="U205" s="160">
        <f t="shared" si="123"/>
        <v>0</v>
      </c>
      <c r="V205" s="160">
        <f t="shared" si="123"/>
        <v>0</v>
      </c>
      <c r="W205" s="160">
        <f t="shared" si="123"/>
        <v>0</v>
      </c>
      <c r="X205" s="160">
        <f t="shared" si="123"/>
        <v>0</v>
      </c>
      <c r="Y205" s="160">
        <f t="shared" si="123"/>
        <v>0</v>
      </c>
      <c r="Z205" s="160">
        <f t="shared" si="123"/>
        <v>0</v>
      </c>
      <c r="AA205" s="160">
        <f t="shared" si="123"/>
        <v>0</v>
      </c>
      <c r="AB205" s="160">
        <f t="shared" si="123"/>
        <v>0</v>
      </c>
      <c r="AC205" s="160">
        <f t="shared" si="123"/>
        <v>0</v>
      </c>
      <c r="AD205" s="160">
        <f t="shared" si="123"/>
        <v>0</v>
      </c>
      <c r="AE205" s="160">
        <f t="shared" si="123"/>
        <v>0</v>
      </c>
      <c r="AF205" s="160">
        <f t="shared" si="123"/>
        <v>0</v>
      </c>
      <c r="AG205" s="160">
        <f t="shared" si="123"/>
        <v>0</v>
      </c>
      <c r="AH205" s="160">
        <f t="shared" si="123"/>
        <v>0</v>
      </c>
      <c r="AI205" s="160">
        <f t="shared" si="123"/>
        <v>0</v>
      </c>
      <c r="AJ205" s="160">
        <f t="shared" si="123"/>
        <v>0</v>
      </c>
    </row>
    <row r="206" spans="1:36" s="188" customFormat="1" ht="16.5" x14ac:dyDescent="0.25">
      <c r="A206" s="160">
        <f t="shared" si="83"/>
        <v>1.3400000000000003</v>
      </c>
      <c r="B206" s="161">
        <f t="shared" si="93"/>
        <v>158</v>
      </c>
      <c r="C206" s="163" t="s">
        <v>635</v>
      </c>
      <c r="D206" s="164" t="s">
        <v>364</v>
      </c>
      <c r="E206" s="160">
        <f t="shared" si="81"/>
        <v>1</v>
      </c>
      <c r="F206" s="314" t="s">
        <v>331</v>
      </c>
      <c r="G206" s="160">
        <f>+IF($F206=G$21,G$55,0)</f>
        <v>0</v>
      </c>
      <c r="H206" s="160">
        <f t="shared" ref="H206:AJ206" si="124">+IF($F206=H$21,H$55,0)</f>
        <v>1</v>
      </c>
      <c r="I206" s="160">
        <f t="shared" si="124"/>
        <v>0</v>
      </c>
      <c r="J206" s="160">
        <f t="shared" si="124"/>
        <v>0</v>
      </c>
      <c r="K206" s="160">
        <f t="shared" si="124"/>
        <v>0</v>
      </c>
      <c r="L206" s="160">
        <f t="shared" si="124"/>
        <v>0</v>
      </c>
      <c r="M206" s="160">
        <f t="shared" si="124"/>
        <v>0</v>
      </c>
      <c r="N206" s="160">
        <f t="shared" si="124"/>
        <v>0</v>
      </c>
      <c r="O206" s="160">
        <f t="shared" si="124"/>
        <v>0</v>
      </c>
      <c r="P206" s="160">
        <f t="shared" si="124"/>
        <v>0</v>
      </c>
      <c r="Q206" s="160">
        <f t="shared" si="124"/>
        <v>0</v>
      </c>
      <c r="R206" s="160">
        <f t="shared" si="124"/>
        <v>0</v>
      </c>
      <c r="S206" s="160">
        <f t="shared" si="124"/>
        <v>0</v>
      </c>
      <c r="T206" s="160">
        <f t="shared" si="124"/>
        <v>0</v>
      </c>
      <c r="U206" s="160">
        <f t="shared" si="124"/>
        <v>0</v>
      </c>
      <c r="V206" s="160">
        <f t="shared" si="124"/>
        <v>0</v>
      </c>
      <c r="W206" s="160">
        <f t="shared" si="124"/>
        <v>0</v>
      </c>
      <c r="X206" s="160">
        <f t="shared" si="124"/>
        <v>0</v>
      </c>
      <c r="Y206" s="160">
        <f t="shared" si="124"/>
        <v>0</v>
      </c>
      <c r="Z206" s="160">
        <f t="shared" si="124"/>
        <v>0</v>
      </c>
      <c r="AA206" s="160">
        <f t="shared" si="124"/>
        <v>0</v>
      </c>
      <c r="AB206" s="160">
        <f t="shared" si="124"/>
        <v>0</v>
      </c>
      <c r="AC206" s="160">
        <f t="shared" si="124"/>
        <v>0</v>
      </c>
      <c r="AD206" s="160">
        <f t="shared" si="124"/>
        <v>0</v>
      </c>
      <c r="AE206" s="160">
        <f t="shared" si="124"/>
        <v>0</v>
      </c>
      <c r="AF206" s="160">
        <f t="shared" si="124"/>
        <v>0</v>
      </c>
      <c r="AG206" s="160">
        <f t="shared" si="124"/>
        <v>0</v>
      </c>
      <c r="AH206" s="160">
        <f t="shared" si="124"/>
        <v>0</v>
      </c>
      <c r="AI206" s="160">
        <f t="shared" si="124"/>
        <v>0</v>
      </c>
      <c r="AJ206" s="160">
        <f t="shared" si="124"/>
        <v>0</v>
      </c>
    </row>
    <row r="207" spans="1:36" s="188" customFormat="1" ht="16.5" x14ac:dyDescent="0.25">
      <c r="A207" s="160">
        <f t="shared" si="83"/>
        <v>1.3500000000000003</v>
      </c>
      <c r="B207" s="161">
        <f t="shared" si="93"/>
        <v>159</v>
      </c>
      <c r="C207" s="163" t="s">
        <v>636</v>
      </c>
      <c r="D207" s="164" t="s">
        <v>364</v>
      </c>
      <c r="E207" s="160">
        <f t="shared" si="81"/>
        <v>0</v>
      </c>
      <c r="F207" s="314" t="s">
        <v>101</v>
      </c>
      <c r="G207" s="160">
        <f>+IF($F207=G$21,G$84,0)</f>
        <v>0</v>
      </c>
      <c r="H207" s="160">
        <f t="shared" ref="H207:AJ207" si="125">+IF($F207=H$21,H$84,0)</f>
        <v>0</v>
      </c>
      <c r="I207" s="160">
        <f t="shared" si="125"/>
        <v>0</v>
      </c>
      <c r="J207" s="160">
        <f t="shared" si="125"/>
        <v>0</v>
      </c>
      <c r="K207" s="160">
        <f t="shared" si="125"/>
        <v>0</v>
      </c>
      <c r="L207" s="160">
        <f t="shared" si="125"/>
        <v>0</v>
      </c>
      <c r="M207" s="160">
        <f t="shared" si="125"/>
        <v>0</v>
      </c>
      <c r="N207" s="160">
        <f t="shared" si="125"/>
        <v>0</v>
      </c>
      <c r="O207" s="160">
        <f t="shared" si="125"/>
        <v>0</v>
      </c>
      <c r="P207" s="160">
        <f t="shared" si="125"/>
        <v>0</v>
      </c>
      <c r="Q207" s="160">
        <f t="shared" si="125"/>
        <v>0</v>
      </c>
      <c r="R207" s="160">
        <f t="shared" si="125"/>
        <v>0</v>
      </c>
      <c r="S207" s="160">
        <f t="shared" si="125"/>
        <v>0</v>
      </c>
      <c r="T207" s="160">
        <f t="shared" si="125"/>
        <v>0</v>
      </c>
      <c r="U207" s="160">
        <f t="shared" si="125"/>
        <v>0</v>
      </c>
      <c r="V207" s="160">
        <f t="shared" si="125"/>
        <v>0</v>
      </c>
      <c r="W207" s="160">
        <f t="shared" si="125"/>
        <v>0</v>
      </c>
      <c r="X207" s="160">
        <f t="shared" si="125"/>
        <v>0</v>
      </c>
      <c r="Y207" s="160">
        <f t="shared" si="125"/>
        <v>0</v>
      </c>
      <c r="Z207" s="160">
        <f t="shared" si="125"/>
        <v>0</v>
      </c>
      <c r="AA207" s="160">
        <f t="shared" si="125"/>
        <v>0</v>
      </c>
      <c r="AB207" s="160">
        <f t="shared" si="125"/>
        <v>0</v>
      </c>
      <c r="AC207" s="160">
        <f t="shared" si="125"/>
        <v>0</v>
      </c>
      <c r="AD207" s="160">
        <f t="shared" si="125"/>
        <v>0</v>
      </c>
      <c r="AE207" s="160">
        <f t="shared" si="125"/>
        <v>0</v>
      </c>
      <c r="AF207" s="160">
        <f t="shared" si="125"/>
        <v>0</v>
      </c>
      <c r="AG207" s="160">
        <f t="shared" si="125"/>
        <v>0</v>
      </c>
      <c r="AH207" s="160">
        <f t="shared" si="125"/>
        <v>0</v>
      </c>
      <c r="AI207" s="160">
        <f t="shared" si="125"/>
        <v>0</v>
      </c>
      <c r="AJ207" s="160">
        <f t="shared" si="125"/>
        <v>0</v>
      </c>
    </row>
    <row r="208" spans="1:36" s="188" customFormat="1" ht="16.5" x14ac:dyDescent="0.25">
      <c r="A208" s="160">
        <f t="shared" si="83"/>
        <v>1.3600000000000003</v>
      </c>
      <c r="B208" s="161">
        <f t="shared" si="93"/>
        <v>160</v>
      </c>
      <c r="C208" s="163" t="s">
        <v>655</v>
      </c>
      <c r="D208" s="164" t="s">
        <v>364</v>
      </c>
      <c r="E208" s="160">
        <f t="shared" si="81"/>
        <v>0</v>
      </c>
      <c r="F208" s="314" t="s">
        <v>331</v>
      </c>
      <c r="G208" s="160">
        <f t="shared" ref="G208:AJ208" si="126">+IF($F208=G$21,G$157,0)</f>
        <v>0</v>
      </c>
      <c r="H208" s="160">
        <f t="shared" si="126"/>
        <v>0</v>
      </c>
      <c r="I208" s="160">
        <f t="shared" si="126"/>
        <v>0</v>
      </c>
      <c r="J208" s="160">
        <f t="shared" si="126"/>
        <v>0</v>
      </c>
      <c r="K208" s="160">
        <f t="shared" si="126"/>
        <v>0</v>
      </c>
      <c r="L208" s="160">
        <f t="shared" si="126"/>
        <v>0</v>
      </c>
      <c r="M208" s="160">
        <f t="shared" si="126"/>
        <v>0</v>
      </c>
      <c r="N208" s="160">
        <f t="shared" si="126"/>
        <v>0</v>
      </c>
      <c r="O208" s="160">
        <f t="shared" si="126"/>
        <v>0</v>
      </c>
      <c r="P208" s="160">
        <f t="shared" si="126"/>
        <v>0</v>
      </c>
      <c r="Q208" s="160">
        <f t="shared" si="126"/>
        <v>0</v>
      </c>
      <c r="R208" s="160">
        <f t="shared" si="126"/>
        <v>0</v>
      </c>
      <c r="S208" s="160">
        <f t="shared" si="126"/>
        <v>0</v>
      </c>
      <c r="T208" s="160">
        <f t="shared" si="126"/>
        <v>0</v>
      </c>
      <c r="U208" s="160">
        <f t="shared" si="126"/>
        <v>0</v>
      </c>
      <c r="V208" s="160">
        <f t="shared" si="126"/>
        <v>0</v>
      </c>
      <c r="W208" s="160">
        <f t="shared" si="126"/>
        <v>0</v>
      </c>
      <c r="X208" s="160">
        <f t="shared" si="126"/>
        <v>0</v>
      </c>
      <c r="Y208" s="160">
        <f t="shared" si="126"/>
        <v>0</v>
      </c>
      <c r="Z208" s="160">
        <f t="shared" si="126"/>
        <v>0</v>
      </c>
      <c r="AA208" s="160">
        <f t="shared" si="126"/>
        <v>0</v>
      </c>
      <c r="AB208" s="160">
        <f t="shared" si="126"/>
        <v>0</v>
      </c>
      <c r="AC208" s="160">
        <f t="shared" si="126"/>
        <v>0</v>
      </c>
      <c r="AD208" s="160">
        <f t="shared" si="126"/>
        <v>0</v>
      </c>
      <c r="AE208" s="160">
        <f t="shared" si="126"/>
        <v>0</v>
      </c>
      <c r="AF208" s="160">
        <f t="shared" si="126"/>
        <v>0</v>
      </c>
      <c r="AG208" s="160">
        <f t="shared" si="126"/>
        <v>0</v>
      </c>
      <c r="AH208" s="160">
        <f t="shared" si="126"/>
        <v>0</v>
      </c>
      <c r="AI208" s="160">
        <f t="shared" si="126"/>
        <v>0</v>
      </c>
      <c r="AJ208" s="160">
        <f t="shared" si="126"/>
        <v>0</v>
      </c>
    </row>
    <row r="209" spans="1:36" ht="16.5" x14ac:dyDescent="0.25">
      <c r="A209" s="160"/>
      <c r="B209" s="161">
        <f t="shared" si="93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93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27">+A210+0.01</f>
        <v>2.0099999999999998</v>
      </c>
      <c r="B211" s="153">
        <f t="shared" si="93"/>
        <v>163</v>
      </c>
      <c r="C211" s="155" t="s">
        <v>486</v>
      </c>
      <c r="D211" s="156" t="s">
        <v>553</v>
      </c>
      <c r="E211" s="157">
        <f t="shared" ref="E211:E223" si="128">+SUM(G211:AJ211)</f>
        <v>0.90500000000000003</v>
      </c>
      <c r="F211" s="249"/>
      <c r="G211" s="157">
        <f t="shared" ref="G211:AJ211" si="129">+VLOOKUP(G$10&amp;" "&amp;G$11&amp;G$20,Vol_Poste,4,0)*G$28</f>
        <v>0</v>
      </c>
      <c r="H211" s="157">
        <f t="shared" si="129"/>
        <v>0.90500000000000003</v>
      </c>
      <c r="I211" s="157">
        <f t="shared" si="129"/>
        <v>0</v>
      </c>
      <c r="J211" s="157">
        <f t="shared" si="129"/>
        <v>0</v>
      </c>
      <c r="K211" s="157">
        <f t="shared" si="129"/>
        <v>0</v>
      </c>
      <c r="L211" s="157">
        <f t="shared" si="129"/>
        <v>0</v>
      </c>
      <c r="M211" s="157">
        <f t="shared" si="129"/>
        <v>0</v>
      </c>
      <c r="N211" s="157">
        <f t="shared" si="129"/>
        <v>0</v>
      </c>
      <c r="O211" s="157">
        <f t="shared" si="129"/>
        <v>0</v>
      </c>
      <c r="P211" s="157">
        <f t="shared" si="129"/>
        <v>0</v>
      </c>
      <c r="Q211" s="157">
        <f t="shared" si="129"/>
        <v>0</v>
      </c>
      <c r="R211" s="157">
        <f t="shared" si="129"/>
        <v>0</v>
      </c>
      <c r="S211" s="157">
        <f t="shared" si="129"/>
        <v>0</v>
      </c>
      <c r="T211" s="157">
        <f t="shared" si="129"/>
        <v>0</v>
      </c>
      <c r="U211" s="157">
        <f t="shared" si="129"/>
        <v>0</v>
      </c>
      <c r="V211" s="157">
        <f t="shared" si="129"/>
        <v>0</v>
      </c>
      <c r="W211" s="157">
        <f t="shared" si="129"/>
        <v>0</v>
      </c>
      <c r="X211" s="157">
        <f t="shared" si="129"/>
        <v>0</v>
      </c>
      <c r="Y211" s="157">
        <f t="shared" si="129"/>
        <v>0</v>
      </c>
      <c r="Z211" s="157">
        <f t="shared" si="129"/>
        <v>0</v>
      </c>
      <c r="AA211" s="157">
        <f t="shared" si="129"/>
        <v>0</v>
      </c>
      <c r="AB211" s="157">
        <f t="shared" si="129"/>
        <v>0</v>
      </c>
      <c r="AC211" s="157">
        <f t="shared" si="129"/>
        <v>0</v>
      </c>
      <c r="AD211" s="157">
        <f t="shared" si="129"/>
        <v>0</v>
      </c>
      <c r="AE211" s="157">
        <f t="shared" si="129"/>
        <v>0</v>
      </c>
      <c r="AF211" s="157">
        <f t="shared" si="129"/>
        <v>0</v>
      </c>
      <c r="AG211" s="157">
        <f t="shared" si="129"/>
        <v>0</v>
      </c>
      <c r="AH211" s="157">
        <f t="shared" si="129"/>
        <v>0</v>
      </c>
      <c r="AI211" s="157">
        <f t="shared" si="129"/>
        <v>0</v>
      </c>
      <c r="AJ211" s="157">
        <f t="shared" si="129"/>
        <v>0</v>
      </c>
    </row>
    <row r="212" spans="1:36" ht="16.5" x14ac:dyDescent="0.25">
      <c r="A212" s="157">
        <f t="shared" si="127"/>
        <v>2.0199999999999996</v>
      </c>
      <c r="B212" s="153">
        <f t="shared" si="93"/>
        <v>164</v>
      </c>
      <c r="C212" s="155" t="s">
        <v>487</v>
      </c>
      <c r="D212" s="156" t="s">
        <v>553</v>
      </c>
      <c r="E212" s="157">
        <f t="shared" si="128"/>
        <v>0</v>
      </c>
      <c r="F212" s="249"/>
      <c r="G212" s="157">
        <f t="shared" ref="G212:AJ212" si="130">+VLOOKUP(G$10&amp;" "&amp;G$11&amp;G$20,Vol_Poste,4,0)*G$29</f>
        <v>0</v>
      </c>
      <c r="H212" s="157">
        <f t="shared" si="130"/>
        <v>0</v>
      </c>
      <c r="I212" s="157">
        <f t="shared" si="130"/>
        <v>0</v>
      </c>
      <c r="J212" s="157">
        <f t="shared" si="130"/>
        <v>0</v>
      </c>
      <c r="K212" s="157">
        <f t="shared" si="130"/>
        <v>0</v>
      </c>
      <c r="L212" s="157">
        <f t="shared" si="130"/>
        <v>0</v>
      </c>
      <c r="M212" s="157">
        <f t="shared" si="130"/>
        <v>0</v>
      </c>
      <c r="N212" s="157">
        <f t="shared" si="130"/>
        <v>0</v>
      </c>
      <c r="O212" s="157">
        <f t="shared" si="130"/>
        <v>0</v>
      </c>
      <c r="P212" s="157">
        <f t="shared" si="130"/>
        <v>0</v>
      </c>
      <c r="Q212" s="157">
        <f t="shared" si="130"/>
        <v>0</v>
      </c>
      <c r="R212" s="157">
        <f t="shared" si="130"/>
        <v>0</v>
      </c>
      <c r="S212" s="157">
        <f t="shared" si="130"/>
        <v>0</v>
      </c>
      <c r="T212" s="157">
        <f t="shared" si="130"/>
        <v>0</v>
      </c>
      <c r="U212" s="157">
        <f t="shared" si="130"/>
        <v>0</v>
      </c>
      <c r="V212" s="157">
        <f t="shared" si="130"/>
        <v>0</v>
      </c>
      <c r="W212" s="157">
        <f t="shared" si="130"/>
        <v>0</v>
      </c>
      <c r="X212" s="157">
        <f t="shared" si="130"/>
        <v>0</v>
      </c>
      <c r="Y212" s="157">
        <f t="shared" si="130"/>
        <v>0</v>
      </c>
      <c r="Z212" s="157">
        <f t="shared" si="130"/>
        <v>0</v>
      </c>
      <c r="AA212" s="157">
        <f t="shared" si="130"/>
        <v>0</v>
      </c>
      <c r="AB212" s="157">
        <f t="shared" si="130"/>
        <v>0</v>
      </c>
      <c r="AC212" s="157">
        <f t="shared" si="130"/>
        <v>0</v>
      </c>
      <c r="AD212" s="157">
        <f t="shared" si="130"/>
        <v>0</v>
      </c>
      <c r="AE212" s="157">
        <f t="shared" si="130"/>
        <v>0</v>
      </c>
      <c r="AF212" s="157">
        <f t="shared" si="130"/>
        <v>0</v>
      </c>
      <c r="AG212" s="157">
        <f t="shared" si="130"/>
        <v>0</v>
      </c>
      <c r="AH212" s="157">
        <f t="shared" si="130"/>
        <v>0</v>
      </c>
      <c r="AI212" s="157">
        <f t="shared" si="130"/>
        <v>0</v>
      </c>
      <c r="AJ212" s="157">
        <f t="shared" si="130"/>
        <v>0</v>
      </c>
    </row>
    <row r="213" spans="1:36" ht="16.5" x14ac:dyDescent="0.25">
      <c r="A213" s="157">
        <f t="shared" si="127"/>
        <v>2.0299999999999994</v>
      </c>
      <c r="B213" s="153">
        <f t="shared" si="93"/>
        <v>165</v>
      </c>
      <c r="C213" s="155" t="s">
        <v>488</v>
      </c>
      <c r="D213" s="156" t="s">
        <v>364</v>
      </c>
      <c r="E213" s="157">
        <f t="shared" si="128"/>
        <v>0</v>
      </c>
      <c r="F213" s="314" t="s">
        <v>214</v>
      </c>
      <c r="G213" s="157">
        <f>+IF($F213=G$10&amp;" "&amp;G$11,G$9,0)</f>
        <v>0</v>
      </c>
      <c r="H213" s="157">
        <f t="shared" ref="H213:AJ217" si="131">+IF($F213=H$10&amp;" "&amp;H$11,H$9,0)</f>
        <v>0</v>
      </c>
      <c r="I213" s="157">
        <f t="shared" si="131"/>
        <v>0</v>
      </c>
      <c r="J213" s="157">
        <f t="shared" si="131"/>
        <v>0</v>
      </c>
      <c r="K213" s="157">
        <f t="shared" si="131"/>
        <v>0</v>
      </c>
      <c r="L213" s="157">
        <f t="shared" si="131"/>
        <v>0</v>
      </c>
      <c r="M213" s="157">
        <f t="shared" si="131"/>
        <v>0</v>
      </c>
      <c r="N213" s="157">
        <f t="shared" si="131"/>
        <v>0</v>
      </c>
      <c r="O213" s="157">
        <f t="shared" si="131"/>
        <v>0</v>
      </c>
      <c r="P213" s="157">
        <f t="shared" si="131"/>
        <v>0</v>
      </c>
      <c r="Q213" s="157">
        <f t="shared" si="131"/>
        <v>0</v>
      </c>
      <c r="R213" s="157">
        <f t="shared" si="131"/>
        <v>0</v>
      </c>
      <c r="S213" s="157">
        <f t="shared" si="131"/>
        <v>0</v>
      </c>
      <c r="T213" s="157">
        <f t="shared" si="131"/>
        <v>0</v>
      </c>
      <c r="U213" s="157">
        <f t="shared" si="131"/>
        <v>0</v>
      </c>
      <c r="V213" s="157">
        <f t="shared" si="131"/>
        <v>0</v>
      </c>
      <c r="W213" s="157">
        <f t="shared" si="131"/>
        <v>0</v>
      </c>
      <c r="X213" s="157">
        <f t="shared" si="131"/>
        <v>0</v>
      </c>
      <c r="Y213" s="157">
        <f t="shared" si="131"/>
        <v>0</v>
      </c>
      <c r="Z213" s="157">
        <f t="shared" si="131"/>
        <v>0</v>
      </c>
      <c r="AA213" s="157">
        <f t="shared" si="131"/>
        <v>0</v>
      </c>
      <c r="AB213" s="157">
        <f t="shared" si="131"/>
        <v>0</v>
      </c>
      <c r="AC213" s="157">
        <f t="shared" si="131"/>
        <v>0</v>
      </c>
      <c r="AD213" s="157">
        <f t="shared" si="131"/>
        <v>0</v>
      </c>
      <c r="AE213" s="157">
        <f t="shared" si="131"/>
        <v>0</v>
      </c>
      <c r="AF213" s="157">
        <f t="shared" si="131"/>
        <v>0</v>
      </c>
      <c r="AG213" s="157">
        <f t="shared" si="131"/>
        <v>0</v>
      </c>
      <c r="AH213" s="157">
        <f t="shared" si="131"/>
        <v>0</v>
      </c>
      <c r="AI213" s="157">
        <f t="shared" si="131"/>
        <v>0</v>
      </c>
      <c r="AJ213" s="157">
        <f t="shared" si="131"/>
        <v>0</v>
      </c>
    </row>
    <row r="214" spans="1:36" ht="16.5" x14ac:dyDescent="0.25">
      <c r="A214" s="157">
        <f t="shared" si="127"/>
        <v>2.0399999999999991</v>
      </c>
      <c r="B214" s="153">
        <f t="shared" si="93"/>
        <v>166</v>
      </c>
      <c r="C214" s="155" t="s">
        <v>489</v>
      </c>
      <c r="D214" s="156" t="s">
        <v>364</v>
      </c>
      <c r="E214" s="157">
        <f t="shared" si="128"/>
        <v>1</v>
      </c>
      <c r="F214" s="314" t="s">
        <v>172</v>
      </c>
      <c r="G214" s="157">
        <f t="shared" ref="G214:V216" si="132">+IF($F214=G$10&amp;" "&amp;G$11,G$9,0)</f>
        <v>0</v>
      </c>
      <c r="H214" s="157">
        <f t="shared" si="132"/>
        <v>1</v>
      </c>
      <c r="I214" s="157">
        <f t="shared" si="132"/>
        <v>0</v>
      </c>
      <c r="J214" s="157">
        <f t="shared" si="132"/>
        <v>0</v>
      </c>
      <c r="K214" s="157">
        <f t="shared" si="132"/>
        <v>0</v>
      </c>
      <c r="L214" s="157">
        <f t="shared" si="132"/>
        <v>0</v>
      </c>
      <c r="M214" s="157">
        <f t="shared" si="132"/>
        <v>0</v>
      </c>
      <c r="N214" s="157">
        <f t="shared" si="132"/>
        <v>0</v>
      </c>
      <c r="O214" s="157">
        <f t="shared" si="132"/>
        <v>0</v>
      </c>
      <c r="P214" s="157">
        <f t="shared" si="132"/>
        <v>0</v>
      </c>
      <c r="Q214" s="157">
        <f t="shared" si="132"/>
        <v>0</v>
      </c>
      <c r="R214" s="157">
        <f t="shared" si="132"/>
        <v>0</v>
      </c>
      <c r="S214" s="157">
        <f t="shared" si="132"/>
        <v>0</v>
      </c>
      <c r="T214" s="157">
        <f t="shared" si="132"/>
        <v>0</v>
      </c>
      <c r="U214" s="157">
        <f t="shared" si="132"/>
        <v>0</v>
      </c>
      <c r="V214" s="157">
        <f t="shared" si="132"/>
        <v>0</v>
      </c>
      <c r="W214" s="157">
        <f t="shared" si="131"/>
        <v>0</v>
      </c>
      <c r="X214" s="157">
        <f t="shared" si="131"/>
        <v>0</v>
      </c>
      <c r="Y214" s="157">
        <f t="shared" si="131"/>
        <v>0</v>
      </c>
      <c r="Z214" s="157">
        <f t="shared" si="131"/>
        <v>0</v>
      </c>
      <c r="AA214" s="157">
        <f t="shared" si="131"/>
        <v>0</v>
      </c>
      <c r="AB214" s="157">
        <f t="shared" si="131"/>
        <v>0</v>
      </c>
      <c r="AC214" s="157">
        <f t="shared" si="131"/>
        <v>0</v>
      </c>
      <c r="AD214" s="157">
        <f t="shared" si="131"/>
        <v>0</v>
      </c>
      <c r="AE214" s="157">
        <f t="shared" si="131"/>
        <v>0</v>
      </c>
      <c r="AF214" s="157">
        <f t="shared" si="131"/>
        <v>0</v>
      </c>
      <c r="AG214" s="157">
        <f t="shared" si="131"/>
        <v>0</v>
      </c>
      <c r="AH214" s="157">
        <f t="shared" si="131"/>
        <v>0</v>
      </c>
      <c r="AI214" s="157">
        <f t="shared" si="131"/>
        <v>0</v>
      </c>
      <c r="AJ214" s="157">
        <f t="shared" si="131"/>
        <v>0</v>
      </c>
    </row>
    <row r="215" spans="1:36" ht="16.5" x14ac:dyDescent="0.25">
      <c r="A215" s="157">
        <f t="shared" si="127"/>
        <v>2.0499999999999989</v>
      </c>
      <c r="B215" s="153">
        <f t="shared" si="93"/>
        <v>167</v>
      </c>
      <c r="C215" s="155" t="s">
        <v>490</v>
      </c>
      <c r="D215" s="156" t="s">
        <v>364</v>
      </c>
      <c r="E215" s="157">
        <f t="shared" si="128"/>
        <v>0</v>
      </c>
      <c r="F215" s="314" t="s">
        <v>274</v>
      </c>
      <c r="G215" s="157">
        <f t="shared" si="132"/>
        <v>0</v>
      </c>
      <c r="H215" s="157">
        <f t="shared" si="131"/>
        <v>0</v>
      </c>
      <c r="I215" s="157">
        <f t="shared" si="131"/>
        <v>0</v>
      </c>
      <c r="J215" s="157">
        <f t="shared" si="131"/>
        <v>0</v>
      </c>
      <c r="K215" s="157">
        <f t="shared" si="131"/>
        <v>0</v>
      </c>
      <c r="L215" s="157">
        <f t="shared" si="131"/>
        <v>0</v>
      </c>
      <c r="M215" s="157">
        <f t="shared" si="131"/>
        <v>0</v>
      </c>
      <c r="N215" s="157">
        <f t="shared" si="131"/>
        <v>0</v>
      </c>
      <c r="O215" s="157">
        <f t="shared" si="131"/>
        <v>0</v>
      </c>
      <c r="P215" s="157">
        <f t="shared" si="131"/>
        <v>0</v>
      </c>
      <c r="Q215" s="157">
        <f t="shared" si="131"/>
        <v>0</v>
      </c>
      <c r="R215" s="157">
        <f t="shared" si="131"/>
        <v>0</v>
      </c>
      <c r="S215" s="157">
        <f t="shared" si="131"/>
        <v>0</v>
      </c>
      <c r="T215" s="157">
        <f t="shared" si="131"/>
        <v>0</v>
      </c>
      <c r="U215" s="157">
        <f t="shared" si="131"/>
        <v>0</v>
      </c>
      <c r="V215" s="157">
        <f t="shared" si="131"/>
        <v>0</v>
      </c>
      <c r="W215" s="157">
        <f t="shared" si="131"/>
        <v>0</v>
      </c>
      <c r="X215" s="157">
        <f t="shared" si="131"/>
        <v>0</v>
      </c>
      <c r="Y215" s="157">
        <f t="shared" si="131"/>
        <v>0</v>
      </c>
      <c r="Z215" s="157">
        <f t="shared" si="131"/>
        <v>0</v>
      </c>
      <c r="AA215" s="157">
        <f t="shared" si="131"/>
        <v>0</v>
      </c>
      <c r="AB215" s="157">
        <f t="shared" si="131"/>
        <v>0</v>
      </c>
      <c r="AC215" s="157">
        <f t="shared" si="131"/>
        <v>0</v>
      </c>
      <c r="AD215" s="157">
        <f t="shared" si="131"/>
        <v>0</v>
      </c>
      <c r="AE215" s="157">
        <f t="shared" si="131"/>
        <v>0</v>
      </c>
      <c r="AF215" s="157">
        <f t="shared" si="131"/>
        <v>0</v>
      </c>
      <c r="AG215" s="157">
        <f t="shared" si="131"/>
        <v>0</v>
      </c>
      <c r="AH215" s="157">
        <f t="shared" si="131"/>
        <v>0</v>
      </c>
      <c r="AI215" s="157">
        <f t="shared" si="131"/>
        <v>0</v>
      </c>
      <c r="AJ215" s="157">
        <f t="shared" si="131"/>
        <v>0</v>
      </c>
    </row>
    <row r="216" spans="1:36" ht="16.5" x14ac:dyDescent="0.25">
      <c r="A216" s="157">
        <f t="shared" si="127"/>
        <v>2.0599999999999987</v>
      </c>
      <c r="B216" s="153">
        <f t="shared" si="93"/>
        <v>168</v>
      </c>
      <c r="C216" s="155" t="s">
        <v>491</v>
      </c>
      <c r="D216" s="156" t="s">
        <v>364</v>
      </c>
      <c r="E216" s="157">
        <f t="shared" si="128"/>
        <v>0</v>
      </c>
      <c r="F216" s="314" t="s">
        <v>252</v>
      </c>
      <c r="G216" s="157">
        <f t="shared" si="132"/>
        <v>0</v>
      </c>
      <c r="H216" s="157">
        <f t="shared" si="131"/>
        <v>0</v>
      </c>
      <c r="I216" s="157">
        <f t="shared" si="131"/>
        <v>0</v>
      </c>
      <c r="J216" s="157">
        <f t="shared" si="131"/>
        <v>0</v>
      </c>
      <c r="K216" s="157">
        <f t="shared" si="131"/>
        <v>0</v>
      </c>
      <c r="L216" s="157">
        <f t="shared" si="131"/>
        <v>0</v>
      </c>
      <c r="M216" s="157">
        <f t="shared" si="131"/>
        <v>0</v>
      </c>
      <c r="N216" s="157">
        <f t="shared" si="131"/>
        <v>0</v>
      </c>
      <c r="O216" s="157">
        <f t="shared" si="131"/>
        <v>0</v>
      </c>
      <c r="P216" s="157">
        <f t="shared" si="131"/>
        <v>0</v>
      </c>
      <c r="Q216" s="157">
        <f t="shared" si="131"/>
        <v>0</v>
      </c>
      <c r="R216" s="157">
        <f t="shared" si="131"/>
        <v>0</v>
      </c>
      <c r="S216" s="157">
        <f t="shared" si="131"/>
        <v>0</v>
      </c>
      <c r="T216" s="157">
        <f t="shared" si="131"/>
        <v>0</v>
      </c>
      <c r="U216" s="157">
        <f t="shared" si="131"/>
        <v>0</v>
      </c>
      <c r="V216" s="157">
        <f t="shared" si="131"/>
        <v>0</v>
      </c>
      <c r="W216" s="157">
        <f t="shared" si="131"/>
        <v>0</v>
      </c>
      <c r="X216" s="157">
        <f t="shared" si="131"/>
        <v>0</v>
      </c>
      <c r="Y216" s="157">
        <f t="shared" si="131"/>
        <v>0</v>
      </c>
      <c r="Z216" s="157">
        <f t="shared" si="131"/>
        <v>0</v>
      </c>
      <c r="AA216" s="157">
        <f t="shared" si="131"/>
        <v>0</v>
      </c>
      <c r="AB216" s="157">
        <f t="shared" si="131"/>
        <v>0</v>
      </c>
      <c r="AC216" s="157">
        <f t="shared" si="131"/>
        <v>0</v>
      </c>
      <c r="AD216" s="157">
        <f t="shared" si="131"/>
        <v>0</v>
      </c>
      <c r="AE216" s="157">
        <f t="shared" si="131"/>
        <v>0</v>
      </c>
      <c r="AF216" s="157">
        <f t="shared" si="131"/>
        <v>0</v>
      </c>
      <c r="AG216" s="157">
        <f t="shared" si="131"/>
        <v>0</v>
      </c>
      <c r="AH216" s="157">
        <f t="shared" si="131"/>
        <v>0</v>
      </c>
      <c r="AI216" s="157">
        <f t="shared" si="131"/>
        <v>0</v>
      </c>
      <c r="AJ216" s="157">
        <f t="shared" si="131"/>
        <v>0</v>
      </c>
    </row>
    <row r="217" spans="1:36" ht="16.5" x14ac:dyDescent="0.25">
      <c r="A217" s="157">
        <f t="shared" si="127"/>
        <v>2.0699999999999985</v>
      </c>
      <c r="B217" s="153">
        <f t="shared" si="93"/>
        <v>169</v>
      </c>
      <c r="C217" s="155" t="s">
        <v>492</v>
      </c>
      <c r="D217" s="156" t="s">
        <v>364</v>
      </c>
      <c r="E217" s="157">
        <f t="shared" si="128"/>
        <v>0</v>
      </c>
      <c r="F217" s="249" t="s">
        <v>633</v>
      </c>
      <c r="G217" s="157">
        <f>+IF($F217=G$10&amp;" "&amp;G$11,G$9,0)</f>
        <v>0</v>
      </c>
      <c r="H217" s="157">
        <f t="shared" si="131"/>
        <v>0</v>
      </c>
      <c r="I217" s="157">
        <f t="shared" si="131"/>
        <v>0</v>
      </c>
      <c r="J217" s="157">
        <f t="shared" si="131"/>
        <v>0</v>
      </c>
      <c r="K217" s="157">
        <f t="shared" si="131"/>
        <v>0</v>
      </c>
      <c r="L217" s="157">
        <f t="shared" si="131"/>
        <v>0</v>
      </c>
      <c r="M217" s="157">
        <f t="shared" si="131"/>
        <v>0</v>
      </c>
      <c r="N217" s="157">
        <f t="shared" si="131"/>
        <v>0</v>
      </c>
      <c r="O217" s="157">
        <f t="shared" si="131"/>
        <v>0</v>
      </c>
      <c r="P217" s="157">
        <f t="shared" si="131"/>
        <v>0</v>
      </c>
      <c r="Q217" s="157">
        <f t="shared" si="131"/>
        <v>0</v>
      </c>
      <c r="R217" s="157">
        <f t="shared" si="131"/>
        <v>0</v>
      </c>
      <c r="S217" s="157">
        <f t="shared" si="131"/>
        <v>0</v>
      </c>
      <c r="T217" s="157">
        <f t="shared" si="131"/>
        <v>0</v>
      </c>
      <c r="U217" s="157">
        <f t="shared" si="131"/>
        <v>0</v>
      </c>
      <c r="V217" s="157">
        <f t="shared" si="131"/>
        <v>0</v>
      </c>
      <c r="W217" s="157">
        <f t="shared" si="131"/>
        <v>0</v>
      </c>
      <c r="X217" s="157">
        <f t="shared" si="131"/>
        <v>0</v>
      </c>
      <c r="Y217" s="157">
        <f t="shared" si="131"/>
        <v>0</v>
      </c>
      <c r="Z217" s="157">
        <f t="shared" si="131"/>
        <v>0</v>
      </c>
      <c r="AA217" s="157">
        <f t="shared" si="131"/>
        <v>0</v>
      </c>
      <c r="AB217" s="157">
        <f t="shared" si="131"/>
        <v>0</v>
      </c>
      <c r="AC217" s="157">
        <f t="shared" si="131"/>
        <v>0</v>
      </c>
      <c r="AD217" s="157">
        <f t="shared" si="131"/>
        <v>0</v>
      </c>
      <c r="AE217" s="157">
        <f t="shared" si="131"/>
        <v>0</v>
      </c>
      <c r="AF217" s="157">
        <f t="shared" si="131"/>
        <v>0</v>
      </c>
      <c r="AG217" s="157">
        <f t="shared" si="131"/>
        <v>0</v>
      </c>
      <c r="AH217" s="157">
        <f t="shared" si="131"/>
        <v>0</v>
      </c>
      <c r="AI217" s="157">
        <f t="shared" si="131"/>
        <v>0</v>
      </c>
      <c r="AJ217" s="157">
        <f t="shared" si="131"/>
        <v>0</v>
      </c>
    </row>
    <row r="218" spans="1:36" ht="16.5" x14ac:dyDescent="0.25">
      <c r="A218" s="157">
        <f t="shared" si="127"/>
        <v>2.0799999999999983</v>
      </c>
      <c r="B218" s="153">
        <f t="shared" si="93"/>
        <v>170</v>
      </c>
      <c r="C218" s="155" t="s">
        <v>493</v>
      </c>
      <c r="D218" s="156" t="s">
        <v>553</v>
      </c>
      <c r="E218" s="157">
        <f t="shared" si="128"/>
        <v>0.90500000000000003</v>
      </c>
      <c r="F218" s="249" t="s">
        <v>555</v>
      </c>
      <c r="G218" s="157">
        <f t="shared" ref="G218:AJ218" si="133">+IF($F218=G$20,VLOOKUP(G$10&amp;" "&amp;G$11&amp;G$20,Vol_Poste,4,0)*G$9,0)</f>
        <v>0</v>
      </c>
      <c r="H218" s="157">
        <f t="shared" si="133"/>
        <v>0.90500000000000003</v>
      </c>
      <c r="I218" s="157">
        <f t="shared" si="133"/>
        <v>0</v>
      </c>
      <c r="J218" s="157">
        <f t="shared" si="133"/>
        <v>0</v>
      </c>
      <c r="K218" s="157">
        <f t="shared" si="133"/>
        <v>0</v>
      </c>
      <c r="L218" s="157">
        <f t="shared" si="133"/>
        <v>0</v>
      </c>
      <c r="M218" s="157">
        <f t="shared" si="133"/>
        <v>0</v>
      </c>
      <c r="N218" s="157">
        <f t="shared" si="133"/>
        <v>0</v>
      </c>
      <c r="O218" s="157">
        <f t="shared" si="133"/>
        <v>0</v>
      </c>
      <c r="P218" s="157">
        <f t="shared" si="133"/>
        <v>0</v>
      </c>
      <c r="Q218" s="157">
        <f t="shared" si="133"/>
        <v>0</v>
      </c>
      <c r="R218" s="157">
        <f t="shared" si="133"/>
        <v>0</v>
      </c>
      <c r="S218" s="157">
        <f t="shared" si="133"/>
        <v>0</v>
      </c>
      <c r="T218" s="157">
        <f t="shared" si="133"/>
        <v>0</v>
      </c>
      <c r="U218" s="157">
        <f t="shared" si="133"/>
        <v>0</v>
      </c>
      <c r="V218" s="157">
        <f t="shared" si="133"/>
        <v>0</v>
      </c>
      <c r="W218" s="157">
        <f t="shared" si="133"/>
        <v>0</v>
      </c>
      <c r="X218" s="157">
        <f t="shared" si="133"/>
        <v>0</v>
      </c>
      <c r="Y218" s="157">
        <f t="shared" si="133"/>
        <v>0</v>
      </c>
      <c r="Z218" s="157">
        <f t="shared" si="133"/>
        <v>0</v>
      </c>
      <c r="AA218" s="157">
        <f t="shared" si="133"/>
        <v>0</v>
      </c>
      <c r="AB218" s="157">
        <f t="shared" si="133"/>
        <v>0</v>
      </c>
      <c r="AC218" s="157">
        <f t="shared" si="133"/>
        <v>0</v>
      </c>
      <c r="AD218" s="157">
        <f t="shared" si="133"/>
        <v>0</v>
      </c>
      <c r="AE218" s="157">
        <f t="shared" si="133"/>
        <v>0</v>
      </c>
      <c r="AF218" s="157">
        <f t="shared" si="133"/>
        <v>0</v>
      </c>
      <c r="AG218" s="157">
        <f t="shared" si="133"/>
        <v>0</v>
      </c>
      <c r="AH218" s="157">
        <f t="shared" si="133"/>
        <v>0</v>
      </c>
      <c r="AI218" s="157">
        <f t="shared" si="133"/>
        <v>0</v>
      </c>
      <c r="AJ218" s="157">
        <f t="shared" si="133"/>
        <v>0</v>
      </c>
    </row>
    <row r="219" spans="1:36" ht="16.5" x14ac:dyDescent="0.25">
      <c r="A219" s="157">
        <f t="shared" si="127"/>
        <v>2.0899999999999981</v>
      </c>
      <c r="B219" s="153">
        <f t="shared" si="93"/>
        <v>171</v>
      </c>
      <c r="C219" s="155" t="s">
        <v>494</v>
      </c>
      <c r="D219" s="156" t="s">
        <v>364</v>
      </c>
      <c r="E219" s="157">
        <f t="shared" si="128"/>
        <v>0</v>
      </c>
      <c r="F219" s="249" t="s">
        <v>554</v>
      </c>
      <c r="G219" s="157">
        <f>+SUM(G$215:G$216)</f>
        <v>0</v>
      </c>
      <c r="H219" s="157">
        <f t="shared" ref="H219:AJ219" si="134">+SUM(H$215:H$216)</f>
        <v>0</v>
      </c>
      <c r="I219" s="157">
        <f t="shared" si="134"/>
        <v>0</v>
      </c>
      <c r="J219" s="157">
        <f t="shared" si="134"/>
        <v>0</v>
      </c>
      <c r="K219" s="157">
        <f t="shared" si="134"/>
        <v>0</v>
      </c>
      <c r="L219" s="157">
        <f t="shared" si="134"/>
        <v>0</v>
      </c>
      <c r="M219" s="157">
        <f t="shared" si="134"/>
        <v>0</v>
      </c>
      <c r="N219" s="157">
        <f t="shared" si="134"/>
        <v>0</v>
      </c>
      <c r="O219" s="157">
        <f t="shared" si="134"/>
        <v>0</v>
      </c>
      <c r="P219" s="157">
        <f t="shared" si="134"/>
        <v>0</v>
      </c>
      <c r="Q219" s="157">
        <f t="shared" si="134"/>
        <v>0</v>
      </c>
      <c r="R219" s="157">
        <f t="shared" si="134"/>
        <v>0</v>
      </c>
      <c r="S219" s="157">
        <f t="shared" si="134"/>
        <v>0</v>
      </c>
      <c r="T219" s="157">
        <f t="shared" si="134"/>
        <v>0</v>
      </c>
      <c r="U219" s="157">
        <f t="shared" si="134"/>
        <v>0</v>
      </c>
      <c r="V219" s="157">
        <f t="shared" si="134"/>
        <v>0</v>
      </c>
      <c r="W219" s="157">
        <f t="shared" si="134"/>
        <v>0</v>
      </c>
      <c r="X219" s="157">
        <f t="shared" si="134"/>
        <v>0</v>
      </c>
      <c r="Y219" s="157">
        <f t="shared" si="134"/>
        <v>0</v>
      </c>
      <c r="Z219" s="157">
        <f t="shared" si="134"/>
        <v>0</v>
      </c>
      <c r="AA219" s="157">
        <f t="shared" si="134"/>
        <v>0</v>
      </c>
      <c r="AB219" s="157">
        <f t="shared" si="134"/>
        <v>0</v>
      </c>
      <c r="AC219" s="157">
        <f t="shared" si="134"/>
        <v>0</v>
      </c>
      <c r="AD219" s="157">
        <f t="shared" si="134"/>
        <v>0</v>
      </c>
      <c r="AE219" s="157">
        <f t="shared" si="134"/>
        <v>0</v>
      </c>
      <c r="AF219" s="157">
        <f t="shared" si="134"/>
        <v>0</v>
      </c>
      <c r="AG219" s="157">
        <f t="shared" si="134"/>
        <v>0</v>
      </c>
      <c r="AH219" s="157">
        <f t="shared" si="134"/>
        <v>0</v>
      </c>
      <c r="AI219" s="157">
        <f t="shared" si="134"/>
        <v>0</v>
      </c>
      <c r="AJ219" s="157">
        <f t="shared" si="134"/>
        <v>0</v>
      </c>
    </row>
    <row r="220" spans="1:36" ht="16.5" x14ac:dyDescent="0.25">
      <c r="A220" s="157">
        <f t="shared" si="127"/>
        <v>2.0999999999999979</v>
      </c>
      <c r="B220" s="153">
        <f t="shared" si="93"/>
        <v>172</v>
      </c>
      <c r="C220" s="155" t="s">
        <v>495</v>
      </c>
      <c r="D220" s="156" t="s">
        <v>364</v>
      </c>
      <c r="E220" s="157">
        <f t="shared" si="128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27"/>
        <v>2.1099999999999977</v>
      </c>
      <c r="B221" s="153">
        <f t="shared" si="93"/>
        <v>173</v>
      </c>
      <c r="C221" s="155" t="s">
        <v>496</v>
      </c>
      <c r="D221" s="156" t="s">
        <v>364</v>
      </c>
      <c r="E221" s="157">
        <f t="shared" si="128"/>
        <v>0</v>
      </c>
      <c r="F221" s="249"/>
      <c r="G221" s="157">
        <f>+SUM(G$219:G$220)</f>
        <v>0</v>
      </c>
      <c r="H221" s="157">
        <f t="shared" ref="H221:AJ221" si="135">+SUM(H$219:H$220)</f>
        <v>0</v>
      </c>
      <c r="I221" s="157">
        <f t="shared" si="135"/>
        <v>0</v>
      </c>
      <c r="J221" s="157">
        <f t="shared" si="135"/>
        <v>0</v>
      </c>
      <c r="K221" s="157">
        <f t="shared" si="135"/>
        <v>0</v>
      </c>
      <c r="L221" s="157">
        <f t="shared" si="135"/>
        <v>0</v>
      </c>
      <c r="M221" s="157">
        <f t="shared" si="135"/>
        <v>0</v>
      </c>
      <c r="N221" s="157">
        <f t="shared" si="135"/>
        <v>0</v>
      </c>
      <c r="O221" s="157">
        <f t="shared" si="135"/>
        <v>0</v>
      </c>
      <c r="P221" s="157">
        <f t="shared" si="135"/>
        <v>0</v>
      </c>
      <c r="Q221" s="157">
        <f t="shared" si="135"/>
        <v>0</v>
      </c>
      <c r="R221" s="157">
        <f t="shared" si="135"/>
        <v>0</v>
      </c>
      <c r="S221" s="157">
        <f t="shared" si="135"/>
        <v>0</v>
      </c>
      <c r="T221" s="157">
        <f t="shared" si="135"/>
        <v>0</v>
      </c>
      <c r="U221" s="157">
        <f t="shared" si="135"/>
        <v>0</v>
      </c>
      <c r="V221" s="157">
        <f t="shared" si="135"/>
        <v>0</v>
      </c>
      <c r="W221" s="157">
        <f t="shared" si="135"/>
        <v>0</v>
      </c>
      <c r="X221" s="157">
        <f t="shared" si="135"/>
        <v>0</v>
      </c>
      <c r="Y221" s="157">
        <f t="shared" si="135"/>
        <v>0</v>
      </c>
      <c r="Z221" s="157">
        <f t="shared" si="135"/>
        <v>0</v>
      </c>
      <c r="AA221" s="157">
        <f t="shared" si="135"/>
        <v>0</v>
      </c>
      <c r="AB221" s="157">
        <f t="shared" si="135"/>
        <v>0</v>
      </c>
      <c r="AC221" s="157">
        <f t="shared" si="135"/>
        <v>0</v>
      </c>
      <c r="AD221" s="157">
        <f t="shared" si="135"/>
        <v>0</v>
      </c>
      <c r="AE221" s="157">
        <f t="shared" si="135"/>
        <v>0</v>
      </c>
      <c r="AF221" s="157">
        <f t="shared" si="135"/>
        <v>0</v>
      </c>
      <c r="AG221" s="157">
        <f t="shared" si="135"/>
        <v>0</v>
      </c>
      <c r="AH221" s="157">
        <f t="shared" si="135"/>
        <v>0</v>
      </c>
      <c r="AI221" s="157">
        <f t="shared" si="135"/>
        <v>0</v>
      </c>
      <c r="AJ221" s="157">
        <f t="shared" si="135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93"/>
        <v>174</v>
      </c>
      <c r="C222" s="162" t="s">
        <v>497</v>
      </c>
      <c r="D222" s="164" t="s">
        <v>364</v>
      </c>
      <c r="E222" s="157">
        <f t="shared" si="128"/>
        <v>0</v>
      </c>
      <c r="F222" s="314" t="s">
        <v>327</v>
      </c>
      <c r="G222" s="157">
        <f>+IF($F222=G$10&amp;" "&amp;G$11,G$9,0)</f>
        <v>0</v>
      </c>
      <c r="H222" s="157">
        <f t="shared" ref="H222:AJ222" si="136">+IF($F222=H$10&amp;" "&amp;H$11,H$9,0)</f>
        <v>0</v>
      </c>
      <c r="I222" s="157">
        <f t="shared" si="136"/>
        <v>0</v>
      </c>
      <c r="J222" s="157">
        <f t="shared" si="136"/>
        <v>0</v>
      </c>
      <c r="K222" s="157">
        <f t="shared" si="136"/>
        <v>0</v>
      </c>
      <c r="L222" s="157">
        <f t="shared" si="136"/>
        <v>0</v>
      </c>
      <c r="M222" s="157">
        <f t="shared" si="136"/>
        <v>0</v>
      </c>
      <c r="N222" s="157">
        <f t="shared" si="136"/>
        <v>0</v>
      </c>
      <c r="O222" s="157">
        <f t="shared" si="136"/>
        <v>0</v>
      </c>
      <c r="P222" s="157">
        <f t="shared" si="136"/>
        <v>0</v>
      </c>
      <c r="Q222" s="157">
        <f t="shared" si="136"/>
        <v>0</v>
      </c>
      <c r="R222" s="157">
        <f t="shared" si="136"/>
        <v>0</v>
      </c>
      <c r="S222" s="157">
        <f t="shared" si="136"/>
        <v>0</v>
      </c>
      <c r="T222" s="157">
        <f t="shared" si="136"/>
        <v>0</v>
      </c>
      <c r="U222" s="157">
        <f t="shared" si="136"/>
        <v>0</v>
      </c>
      <c r="V222" s="157">
        <f t="shared" si="136"/>
        <v>0</v>
      </c>
      <c r="W222" s="157">
        <f t="shared" si="136"/>
        <v>0</v>
      </c>
      <c r="X222" s="157">
        <f t="shared" si="136"/>
        <v>0</v>
      </c>
      <c r="Y222" s="157">
        <f t="shared" si="136"/>
        <v>0</v>
      </c>
      <c r="Z222" s="157">
        <f t="shared" si="136"/>
        <v>0</v>
      </c>
      <c r="AA222" s="157">
        <f t="shared" si="136"/>
        <v>0</v>
      </c>
      <c r="AB222" s="157">
        <f t="shared" si="136"/>
        <v>0</v>
      </c>
      <c r="AC222" s="157">
        <f t="shared" si="136"/>
        <v>0</v>
      </c>
      <c r="AD222" s="157">
        <f t="shared" si="136"/>
        <v>0</v>
      </c>
      <c r="AE222" s="157">
        <f t="shared" si="136"/>
        <v>0</v>
      </c>
      <c r="AF222" s="157">
        <f t="shared" si="136"/>
        <v>0</v>
      </c>
      <c r="AG222" s="157">
        <f t="shared" si="136"/>
        <v>0</v>
      </c>
      <c r="AH222" s="157">
        <f t="shared" si="136"/>
        <v>0</v>
      </c>
      <c r="AI222" s="157">
        <f t="shared" si="136"/>
        <v>0</v>
      </c>
      <c r="AJ222" s="157">
        <f t="shared" si="136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93"/>
        <v>175</v>
      </c>
      <c r="C223" s="162" t="s">
        <v>498</v>
      </c>
      <c r="D223" s="164" t="s">
        <v>364</v>
      </c>
      <c r="E223" s="157">
        <f t="shared" si="128"/>
        <v>0</v>
      </c>
      <c r="F223" s="314" t="s">
        <v>328</v>
      </c>
      <c r="G223" s="157">
        <f t="shared" ref="G223:AJ223" si="137">+IF($F223=G$10&amp;" "&amp;G$11,G$9,0)</f>
        <v>0</v>
      </c>
      <c r="H223" s="157">
        <f t="shared" si="137"/>
        <v>0</v>
      </c>
      <c r="I223" s="157">
        <f t="shared" si="137"/>
        <v>0</v>
      </c>
      <c r="J223" s="157">
        <f t="shared" si="137"/>
        <v>0</v>
      </c>
      <c r="K223" s="157">
        <f t="shared" si="137"/>
        <v>0</v>
      </c>
      <c r="L223" s="157">
        <f t="shared" si="137"/>
        <v>0</v>
      </c>
      <c r="M223" s="157">
        <f t="shared" si="137"/>
        <v>0</v>
      </c>
      <c r="N223" s="157">
        <f t="shared" si="137"/>
        <v>0</v>
      </c>
      <c r="O223" s="157">
        <f t="shared" si="137"/>
        <v>0</v>
      </c>
      <c r="P223" s="157">
        <f t="shared" si="137"/>
        <v>0</v>
      </c>
      <c r="Q223" s="157">
        <f t="shared" si="137"/>
        <v>0</v>
      </c>
      <c r="R223" s="157">
        <f t="shared" si="137"/>
        <v>0</v>
      </c>
      <c r="S223" s="157">
        <f t="shared" si="137"/>
        <v>0</v>
      </c>
      <c r="T223" s="157">
        <f t="shared" si="137"/>
        <v>0</v>
      </c>
      <c r="U223" s="157">
        <f t="shared" si="137"/>
        <v>0</v>
      </c>
      <c r="V223" s="157">
        <f t="shared" si="137"/>
        <v>0</v>
      </c>
      <c r="W223" s="157">
        <f t="shared" si="137"/>
        <v>0</v>
      </c>
      <c r="X223" s="157">
        <f t="shared" si="137"/>
        <v>0</v>
      </c>
      <c r="Y223" s="157">
        <f t="shared" si="137"/>
        <v>0</v>
      </c>
      <c r="Z223" s="157">
        <f t="shared" si="137"/>
        <v>0</v>
      </c>
      <c r="AA223" s="157">
        <f t="shared" si="137"/>
        <v>0</v>
      </c>
      <c r="AB223" s="157">
        <f t="shared" si="137"/>
        <v>0</v>
      </c>
      <c r="AC223" s="157">
        <f t="shared" si="137"/>
        <v>0</v>
      </c>
      <c r="AD223" s="157">
        <f t="shared" si="137"/>
        <v>0</v>
      </c>
      <c r="AE223" s="157">
        <f t="shared" si="137"/>
        <v>0</v>
      </c>
      <c r="AF223" s="157">
        <f t="shared" si="137"/>
        <v>0</v>
      </c>
      <c r="AG223" s="157">
        <f t="shared" si="137"/>
        <v>0</v>
      </c>
      <c r="AH223" s="157">
        <f t="shared" si="137"/>
        <v>0</v>
      </c>
      <c r="AI223" s="157">
        <f t="shared" si="137"/>
        <v>0</v>
      </c>
      <c r="AJ223" s="157">
        <f t="shared" si="137"/>
        <v>0</v>
      </c>
    </row>
    <row r="224" spans="1:36" ht="16.5" x14ac:dyDescent="0.25">
      <c r="A224" s="172"/>
      <c r="B224" s="173">
        <f t="shared" si="93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93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38">+A225+0.01</f>
        <v>3.01</v>
      </c>
      <c r="B226" s="153">
        <f t="shared" si="93"/>
        <v>178</v>
      </c>
      <c r="C226" s="199" t="s">
        <v>486</v>
      </c>
      <c r="D226" s="156" t="s">
        <v>553</v>
      </c>
      <c r="E226" s="157">
        <f t="shared" ref="E226:E233" si="139">+SUM(G226:AJ226)</f>
        <v>0</v>
      </c>
      <c r="F226" s="249"/>
      <c r="G226" s="157">
        <f t="shared" ref="G226:AJ226" si="140">+VLOOKUP("RI",Vol_Retenida,4,0)*G$15*G$31+VLOOKUP("RV",Vol_Retenida,4,0)*G$16*G$31+VLOOKUP("RIY",Vol_Retenida,4,0)*G$17*G$31+VLOOKUP("RVY",Vol_Retenida,4,0)*G$18*G$31</f>
        <v>0</v>
      </c>
      <c r="H226" s="157">
        <f t="shared" si="140"/>
        <v>0</v>
      </c>
      <c r="I226" s="157">
        <f t="shared" si="140"/>
        <v>0</v>
      </c>
      <c r="J226" s="157">
        <f t="shared" si="140"/>
        <v>0</v>
      </c>
      <c r="K226" s="157">
        <f t="shared" si="140"/>
        <v>0</v>
      </c>
      <c r="L226" s="157">
        <f t="shared" si="140"/>
        <v>0</v>
      </c>
      <c r="M226" s="157">
        <f t="shared" si="140"/>
        <v>0</v>
      </c>
      <c r="N226" s="157">
        <f t="shared" si="140"/>
        <v>0</v>
      </c>
      <c r="O226" s="157">
        <f t="shared" si="140"/>
        <v>0</v>
      </c>
      <c r="P226" s="157">
        <f t="shared" si="140"/>
        <v>0</v>
      </c>
      <c r="Q226" s="157">
        <f t="shared" si="140"/>
        <v>0</v>
      </c>
      <c r="R226" s="157">
        <f t="shared" si="140"/>
        <v>0</v>
      </c>
      <c r="S226" s="157">
        <f t="shared" si="140"/>
        <v>0</v>
      </c>
      <c r="T226" s="157">
        <f t="shared" si="140"/>
        <v>0</v>
      </c>
      <c r="U226" s="157">
        <f t="shared" si="140"/>
        <v>0</v>
      </c>
      <c r="V226" s="157">
        <f t="shared" si="140"/>
        <v>0</v>
      </c>
      <c r="W226" s="157">
        <f t="shared" si="140"/>
        <v>0</v>
      </c>
      <c r="X226" s="157">
        <f t="shared" si="140"/>
        <v>0</v>
      </c>
      <c r="Y226" s="157">
        <f t="shared" si="140"/>
        <v>0</v>
      </c>
      <c r="Z226" s="157">
        <f t="shared" si="140"/>
        <v>0</v>
      </c>
      <c r="AA226" s="157">
        <f t="shared" si="140"/>
        <v>0</v>
      </c>
      <c r="AB226" s="157">
        <f t="shared" si="140"/>
        <v>0</v>
      </c>
      <c r="AC226" s="157">
        <f t="shared" si="140"/>
        <v>0</v>
      </c>
      <c r="AD226" s="157">
        <f t="shared" si="140"/>
        <v>0</v>
      </c>
      <c r="AE226" s="157">
        <f t="shared" si="140"/>
        <v>0</v>
      </c>
      <c r="AF226" s="157">
        <f t="shared" si="140"/>
        <v>0</v>
      </c>
      <c r="AG226" s="157">
        <f t="shared" si="140"/>
        <v>0</v>
      </c>
      <c r="AH226" s="157">
        <f t="shared" si="140"/>
        <v>0</v>
      </c>
      <c r="AI226" s="157">
        <f t="shared" si="140"/>
        <v>0</v>
      </c>
      <c r="AJ226" s="157">
        <f t="shared" si="140"/>
        <v>0</v>
      </c>
    </row>
    <row r="227" spans="1:36" ht="16.5" x14ac:dyDescent="0.25">
      <c r="A227" s="157">
        <f t="shared" si="138"/>
        <v>3.0199999999999996</v>
      </c>
      <c r="B227" s="153">
        <f t="shared" si="93"/>
        <v>179</v>
      </c>
      <c r="C227" s="199" t="s">
        <v>487</v>
      </c>
      <c r="D227" s="156" t="s">
        <v>553</v>
      </c>
      <c r="E227" s="157">
        <f t="shared" si="139"/>
        <v>0</v>
      </c>
      <c r="F227" s="249"/>
      <c r="G227" s="157">
        <f t="shared" ref="G227:AJ227" si="141">+VLOOKUP("RI",Vol_Retenida,4,0)*G$15*G$32+VLOOKUP("RV",Vol_Retenida,4,0)*G$16*G$32+VLOOKUP("RIY",Vol_Retenida,4,0)*G$17*G$32+VLOOKUP("RVY",Vol_Retenida,4,0)*G$18*G$32</f>
        <v>0</v>
      </c>
      <c r="H227" s="157">
        <f t="shared" si="141"/>
        <v>0</v>
      </c>
      <c r="I227" s="157">
        <f t="shared" si="141"/>
        <v>0</v>
      </c>
      <c r="J227" s="157">
        <f t="shared" si="141"/>
        <v>0</v>
      </c>
      <c r="K227" s="157">
        <f t="shared" si="141"/>
        <v>0</v>
      </c>
      <c r="L227" s="157">
        <f t="shared" si="141"/>
        <v>0</v>
      </c>
      <c r="M227" s="157">
        <f t="shared" si="141"/>
        <v>0</v>
      </c>
      <c r="N227" s="157">
        <f t="shared" si="141"/>
        <v>0</v>
      </c>
      <c r="O227" s="157">
        <f t="shared" si="141"/>
        <v>0</v>
      </c>
      <c r="P227" s="157">
        <f t="shared" si="141"/>
        <v>0</v>
      </c>
      <c r="Q227" s="157">
        <f t="shared" si="141"/>
        <v>0</v>
      </c>
      <c r="R227" s="157">
        <f t="shared" si="141"/>
        <v>0</v>
      </c>
      <c r="S227" s="157">
        <f t="shared" si="141"/>
        <v>0</v>
      </c>
      <c r="T227" s="157">
        <f t="shared" si="141"/>
        <v>0</v>
      </c>
      <c r="U227" s="157">
        <f t="shared" si="141"/>
        <v>0</v>
      </c>
      <c r="V227" s="157">
        <f t="shared" si="141"/>
        <v>0</v>
      </c>
      <c r="W227" s="157">
        <f t="shared" si="141"/>
        <v>0</v>
      </c>
      <c r="X227" s="157">
        <f t="shared" si="141"/>
        <v>0</v>
      </c>
      <c r="Y227" s="157">
        <f t="shared" si="141"/>
        <v>0</v>
      </c>
      <c r="Z227" s="157">
        <f t="shared" si="141"/>
        <v>0</v>
      </c>
      <c r="AA227" s="157">
        <f t="shared" si="141"/>
        <v>0</v>
      </c>
      <c r="AB227" s="157">
        <f t="shared" si="141"/>
        <v>0</v>
      </c>
      <c r="AC227" s="157">
        <f t="shared" si="141"/>
        <v>0</v>
      </c>
      <c r="AD227" s="157">
        <f t="shared" si="141"/>
        <v>0</v>
      </c>
      <c r="AE227" s="157">
        <f t="shared" si="141"/>
        <v>0</v>
      </c>
      <c r="AF227" s="157">
        <f t="shared" si="141"/>
        <v>0</v>
      </c>
      <c r="AG227" s="157">
        <f t="shared" si="141"/>
        <v>0</v>
      </c>
      <c r="AH227" s="157">
        <f t="shared" si="141"/>
        <v>0</v>
      </c>
      <c r="AI227" s="157">
        <f t="shared" si="141"/>
        <v>0</v>
      </c>
      <c r="AJ227" s="157">
        <f t="shared" si="141"/>
        <v>0</v>
      </c>
    </row>
    <row r="228" spans="1:36" ht="16.5" x14ac:dyDescent="0.25">
      <c r="A228" s="157">
        <f t="shared" si="138"/>
        <v>3.0299999999999994</v>
      </c>
      <c r="B228" s="153">
        <f t="shared" si="93"/>
        <v>180</v>
      </c>
      <c r="C228" s="199" t="s">
        <v>500</v>
      </c>
      <c r="D228" s="156" t="s">
        <v>364</v>
      </c>
      <c r="E228" s="157">
        <f t="shared" si="139"/>
        <v>0</v>
      </c>
      <c r="F228" s="249"/>
      <c r="G228" s="157">
        <f>+G$15</f>
        <v>0</v>
      </c>
      <c r="H228" s="157">
        <f t="shared" ref="H228:AJ228" si="142">+H$15</f>
        <v>0</v>
      </c>
      <c r="I228" s="157">
        <f t="shared" si="142"/>
        <v>0</v>
      </c>
      <c r="J228" s="157">
        <f t="shared" si="142"/>
        <v>0</v>
      </c>
      <c r="K228" s="157">
        <f t="shared" si="142"/>
        <v>0</v>
      </c>
      <c r="L228" s="157">
        <f t="shared" si="142"/>
        <v>0</v>
      </c>
      <c r="M228" s="157">
        <f t="shared" si="142"/>
        <v>0</v>
      </c>
      <c r="N228" s="157">
        <f t="shared" si="142"/>
        <v>0</v>
      </c>
      <c r="O228" s="157">
        <f t="shared" si="142"/>
        <v>0</v>
      </c>
      <c r="P228" s="157">
        <f t="shared" si="142"/>
        <v>0</v>
      </c>
      <c r="Q228" s="157">
        <f t="shared" si="142"/>
        <v>0</v>
      </c>
      <c r="R228" s="157">
        <f t="shared" si="142"/>
        <v>0</v>
      </c>
      <c r="S228" s="157">
        <f t="shared" si="142"/>
        <v>0</v>
      </c>
      <c r="T228" s="157">
        <f t="shared" si="142"/>
        <v>0</v>
      </c>
      <c r="U228" s="157">
        <f t="shared" si="142"/>
        <v>0</v>
      </c>
      <c r="V228" s="157">
        <f t="shared" si="142"/>
        <v>0</v>
      </c>
      <c r="W228" s="157">
        <f t="shared" si="142"/>
        <v>0</v>
      </c>
      <c r="X228" s="157">
        <f t="shared" si="142"/>
        <v>0</v>
      </c>
      <c r="Y228" s="157">
        <f t="shared" si="142"/>
        <v>0</v>
      </c>
      <c r="Z228" s="157">
        <f t="shared" si="142"/>
        <v>0</v>
      </c>
      <c r="AA228" s="157">
        <f t="shared" si="142"/>
        <v>0</v>
      </c>
      <c r="AB228" s="157">
        <f t="shared" si="142"/>
        <v>0</v>
      </c>
      <c r="AC228" s="157">
        <f t="shared" si="142"/>
        <v>0</v>
      </c>
      <c r="AD228" s="157">
        <f t="shared" si="142"/>
        <v>0</v>
      </c>
      <c r="AE228" s="157">
        <f t="shared" si="142"/>
        <v>0</v>
      </c>
      <c r="AF228" s="157">
        <f t="shared" si="142"/>
        <v>0</v>
      </c>
      <c r="AG228" s="157">
        <f t="shared" si="142"/>
        <v>0</v>
      </c>
      <c r="AH228" s="157">
        <f t="shared" si="142"/>
        <v>0</v>
      </c>
      <c r="AI228" s="157">
        <f t="shared" si="142"/>
        <v>0</v>
      </c>
      <c r="AJ228" s="157">
        <f t="shared" si="142"/>
        <v>0</v>
      </c>
    </row>
    <row r="229" spans="1:36" ht="16.5" x14ac:dyDescent="0.25">
      <c r="A229" s="157">
        <f t="shared" si="138"/>
        <v>3.0399999999999991</v>
      </c>
      <c r="B229" s="153">
        <f t="shared" si="93"/>
        <v>181</v>
      </c>
      <c r="C229" s="199" t="s">
        <v>501</v>
      </c>
      <c r="D229" s="156" t="s">
        <v>364</v>
      </c>
      <c r="E229" s="157">
        <f t="shared" si="139"/>
        <v>0</v>
      </c>
      <c r="F229" s="249"/>
      <c r="G229" s="157">
        <f>+G$17</f>
        <v>0</v>
      </c>
      <c r="H229" s="157">
        <f t="shared" ref="H229:AJ229" si="143">+H$17</f>
        <v>0</v>
      </c>
      <c r="I229" s="157">
        <f t="shared" si="143"/>
        <v>0</v>
      </c>
      <c r="J229" s="157">
        <f t="shared" si="143"/>
        <v>0</v>
      </c>
      <c r="K229" s="157">
        <f t="shared" si="143"/>
        <v>0</v>
      </c>
      <c r="L229" s="157">
        <f t="shared" si="143"/>
        <v>0</v>
      </c>
      <c r="M229" s="157">
        <f t="shared" si="143"/>
        <v>0</v>
      </c>
      <c r="N229" s="157">
        <f t="shared" si="143"/>
        <v>0</v>
      </c>
      <c r="O229" s="157">
        <f t="shared" si="143"/>
        <v>0</v>
      </c>
      <c r="P229" s="157">
        <f t="shared" si="143"/>
        <v>0</v>
      </c>
      <c r="Q229" s="157">
        <f t="shared" si="143"/>
        <v>0</v>
      </c>
      <c r="R229" s="157">
        <f t="shared" si="143"/>
        <v>0</v>
      </c>
      <c r="S229" s="157">
        <f t="shared" si="143"/>
        <v>0</v>
      </c>
      <c r="T229" s="157">
        <f t="shared" si="143"/>
        <v>0</v>
      </c>
      <c r="U229" s="157">
        <f t="shared" si="143"/>
        <v>0</v>
      </c>
      <c r="V229" s="157">
        <f t="shared" si="143"/>
        <v>0</v>
      </c>
      <c r="W229" s="157">
        <f t="shared" si="143"/>
        <v>0</v>
      </c>
      <c r="X229" s="157">
        <f t="shared" si="143"/>
        <v>0</v>
      </c>
      <c r="Y229" s="157">
        <f t="shared" si="143"/>
        <v>0</v>
      </c>
      <c r="Z229" s="157">
        <f t="shared" si="143"/>
        <v>0</v>
      </c>
      <c r="AA229" s="157">
        <f t="shared" si="143"/>
        <v>0</v>
      </c>
      <c r="AB229" s="157">
        <f t="shared" si="143"/>
        <v>0</v>
      </c>
      <c r="AC229" s="157">
        <f t="shared" si="143"/>
        <v>0</v>
      </c>
      <c r="AD229" s="157">
        <f t="shared" si="143"/>
        <v>0</v>
      </c>
      <c r="AE229" s="157">
        <f t="shared" si="143"/>
        <v>0</v>
      </c>
      <c r="AF229" s="157">
        <f t="shared" si="143"/>
        <v>0</v>
      </c>
      <c r="AG229" s="157">
        <f t="shared" si="143"/>
        <v>0</v>
      </c>
      <c r="AH229" s="157">
        <f t="shared" si="143"/>
        <v>0</v>
      </c>
      <c r="AI229" s="157">
        <f t="shared" si="143"/>
        <v>0</v>
      </c>
      <c r="AJ229" s="157">
        <f t="shared" si="143"/>
        <v>0</v>
      </c>
    </row>
    <row r="230" spans="1:36" ht="16.5" x14ac:dyDescent="0.25">
      <c r="A230" s="157">
        <f t="shared" si="138"/>
        <v>3.0499999999999989</v>
      </c>
      <c r="B230" s="153">
        <f t="shared" si="93"/>
        <v>182</v>
      </c>
      <c r="C230" s="199" t="s">
        <v>502</v>
      </c>
      <c r="D230" s="156" t="s">
        <v>553</v>
      </c>
      <c r="E230" s="157">
        <f t="shared" si="139"/>
        <v>0</v>
      </c>
      <c r="F230" s="249"/>
      <c r="G230" s="157">
        <f t="shared" ref="G230:AJ230" si="144">+VLOOKUP("RI",Vol_Retenida,5,0)*G$15*G$31+VLOOKUP("RV",Vol_Retenida,5,0)*G$16*G$31+VLOOKUP("RIY",Vol_Retenida,5,0)*G$17*G$31+VLOOKUP("RVY",Vol_Retenida,5,0)*G$18*G$31</f>
        <v>0</v>
      </c>
      <c r="H230" s="157">
        <f t="shared" si="144"/>
        <v>0</v>
      </c>
      <c r="I230" s="157">
        <f t="shared" si="144"/>
        <v>0</v>
      </c>
      <c r="J230" s="157">
        <f t="shared" si="144"/>
        <v>0</v>
      </c>
      <c r="K230" s="157">
        <f t="shared" si="144"/>
        <v>0</v>
      </c>
      <c r="L230" s="157">
        <f t="shared" si="144"/>
        <v>0</v>
      </c>
      <c r="M230" s="157">
        <f t="shared" si="144"/>
        <v>0</v>
      </c>
      <c r="N230" s="157">
        <f t="shared" si="144"/>
        <v>0</v>
      </c>
      <c r="O230" s="157">
        <f t="shared" si="144"/>
        <v>0</v>
      </c>
      <c r="P230" s="157">
        <f t="shared" si="144"/>
        <v>0</v>
      </c>
      <c r="Q230" s="157">
        <f t="shared" si="144"/>
        <v>0</v>
      </c>
      <c r="R230" s="157">
        <f t="shared" si="144"/>
        <v>0</v>
      </c>
      <c r="S230" s="157">
        <f t="shared" si="144"/>
        <v>0</v>
      </c>
      <c r="T230" s="157">
        <f t="shared" si="144"/>
        <v>0</v>
      </c>
      <c r="U230" s="157">
        <f t="shared" si="144"/>
        <v>0</v>
      </c>
      <c r="V230" s="157">
        <f t="shared" si="144"/>
        <v>0</v>
      </c>
      <c r="W230" s="157">
        <f t="shared" si="144"/>
        <v>0</v>
      </c>
      <c r="X230" s="157">
        <f t="shared" si="144"/>
        <v>0</v>
      </c>
      <c r="Y230" s="157">
        <f t="shared" si="144"/>
        <v>0</v>
      </c>
      <c r="Z230" s="157">
        <f t="shared" si="144"/>
        <v>0</v>
      </c>
      <c r="AA230" s="157">
        <f t="shared" si="144"/>
        <v>0</v>
      </c>
      <c r="AB230" s="157">
        <f t="shared" si="144"/>
        <v>0</v>
      </c>
      <c r="AC230" s="157">
        <f t="shared" si="144"/>
        <v>0</v>
      </c>
      <c r="AD230" s="157">
        <f t="shared" si="144"/>
        <v>0</v>
      </c>
      <c r="AE230" s="157">
        <f t="shared" si="144"/>
        <v>0</v>
      </c>
      <c r="AF230" s="157">
        <f t="shared" si="144"/>
        <v>0</v>
      </c>
      <c r="AG230" s="157">
        <f t="shared" si="144"/>
        <v>0</v>
      </c>
      <c r="AH230" s="157">
        <f t="shared" si="144"/>
        <v>0</v>
      </c>
      <c r="AI230" s="157">
        <f t="shared" si="144"/>
        <v>0</v>
      </c>
      <c r="AJ230" s="157">
        <f t="shared" si="144"/>
        <v>0</v>
      </c>
    </row>
    <row r="231" spans="1:36" ht="16.5" x14ac:dyDescent="0.25">
      <c r="A231" s="157">
        <f t="shared" si="138"/>
        <v>3.0599999999999987</v>
      </c>
      <c r="B231" s="153">
        <f t="shared" si="93"/>
        <v>183</v>
      </c>
      <c r="C231" s="199" t="s">
        <v>503</v>
      </c>
      <c r="D231" s="156" t="s">
        <v>553</v>
      </c>
      <c r="E231" s="157">
        <f t="shared" si="139"/>
        <v>0</v>
      </c>
      <c r="F231" s="249"/>
      <c r="G231" s="157">
        <f t="shared" ref="G231:AJ231" si="145">+VLOOKUP("RI",Vol_Retenida,5,0)*G$15*G$32+VLOOKUP("RV",Vol_Retenida,5,0)*G$16*G$32+VLOOKUP("RIY",Vol_Retenida,5,0)*G$17*G$32+VLOOKUP("RVY",Vol_Retenida,5,0)*G$18*G$32</f>
        <v>0</v>
      </c>
      <c r="H231" s="157">
        <f t="shared" si="145"/>
        <v>0</v>
      </c>
      <c r="I231" s="157">
        <f t="shared" si="145"/>
        <v>0</v>
      </c>
      <c r="J231" s="157">
        <f t="shared" si="145"/>
        <v>0</v>
      </c>
      <c r="K231" s="157">
        <f t="shared" si="145"/>
        <v>0</v>
      </c>
      <c r="L231" s="157">
        <f t="shared" si="145"/>
        <v>0</v>
      </c>
      <c r="M231" s="157">
        <f t="shared" si="145"/>
        <v>0</v>
      </c>
      <c r="N231" s="157">
        <f t="shared" si="145"/>
        <v>0</v>
      </c>
      <c r="O231" s="157">
        <f t="shared" si="145"/>
        <v>0</v>
      </c>
      <c r="P231" s="157">
        <f t="shared" si="145"/>
        <v>0</v>
      </c>
      <c r="Q231" s="157">
        <f t="shared" si="145"/>
        <v>0</v>
      </c>
      <c r="R231" s="157">
        <f t="shared" si="145"/>
        <v>0</v>
      </c>
      <c r="S231" s="157">
        <f t="shared" si="145"/>
        <v>0</v>
      </c>
      <c r="T231" s="157">
        <f t="shared" si="145"/>
        <v>0</v>
      </c>
      <c r="U231" s="157">
        <f t="shared" si="145"/>
        <v>0</v>
      </c>
      <c r="V231" s="157">
        <f t="shared" si="145"/>
        <v>0</v>
      </c>
      <c r="W231" s="157">
        <f t="shared" si="145"/>
        <v>0</v>
      </c>
      <c r="X231" s="157">
        <f t="shared" si="145"/>
        <v>0</v>
      </c>
      <c r="Y231" s="157">
        <f t="shared" si="145"/>
        <v>0</v>
      </c>
      <c r="Z231" s="157">
        <f t="shared" si="145"/>
        <v>0</v>
      </c>
      <c r="AA231" s="157">
        <f t="shared" si="145"/>
        <v>0</v>
      </c>
      <c r="AB231" s="157">
        <f t="shared" si="145"/>
        <v>0</v>
      </c>
      <c r="AC231" s="157">
        <f t="shared" si="145"/>
        <v>0</v>
      </c>
      <c r="AD231" s="157">
        <f t="shared" si="145"/>
        <v>0</v>
      </c>
      <c r="AE231" s="157">
        <f t="shared" si="145"/>
        <v>0</v>
      </c>
      <c r="AF231" s="157">
        <f t="shared" si="145"/>
        <v>0</v>
      </c>
      <c r="AG231" s="157">
        <f t="shared" si="145"/>
        <v>0</v>
      </c>
      <c r="AH231" s="157">
        <f t="shared" si="145"/>
        <v>0</v>
      </c>
      <c r="AI231" s="157">
        <f t="shared" si="145"/>
        <v>0</v>
      </c>
      <c r="AJ231" s="157">
        <f t="shared" si="145"/>
        <v>0</v>
      </c>
    </row>
    <row r="232" spans="1:36" s="188" customFormat="1" ht="16.5" x14ac:dyDescent="0.25">
      <c r="A232" s="160">
        <f t="shared" si="138"/>
        <v>3.0699999999999985</v>
      </c>
      <c r="B232" s="161">
        <f t="shared" si="93"/>
        <v>184</v>
      </c>
      <c r="C232" s="316" t="s">
        <v>637</v>
      </c>
      <c r="D232" s="164" t="s">
        <v>364</v>
      </c>
      <c r="E232" s="157">
        <f t="shared" si="139"/>
        <v>0</v>
      </c>
      <c r="F232" s="246"/>
      <c r="G232" s="160">
        <f>+G$16</f>
        <v>0</v>
      </c>
      <c r="H232" s="160">
        <f t="shared" ref="H232:AJ232" si="146">+H$16</f>
        <v>0</v>
      </c>
      <c r="I232" s="160">
        <f t="shared" si="146"/>
        <v>0</v>
      </c>
      <c r="J232" s="160">
        <f t="shared" si="146"/>
        <v>0</v>
      </c>
      <c r="K232" s="160">
        <f t="shared" si="146"/>
        <v>0</v>
      </c>
      <c r="L232" s="160">
        <f t="shared" si="146"/>
        <v>0</v>
      </c>
      <c r="M232" s="160">
        <f t="shared" si="146"/>
        <v>0</v>
      </c>
      <c r="N232" s="160">
        <f t="shared" si="146"/>
        <v>0</v>
      </c>
      <c r="O232" s="160">
        <f t="shared" si="146"/>
        <v>0</v>
      </c>
      <c r="P232" s="160">
        <f t="shared" si="146"/>
        <v>0</v>
      </c>
      <c r="Q232" s="160">
        <f t="shared" si="146"/>
        <v>0</v>
      </c>
      <c r="R232" s="160">
        <f t="shared" si="146"/>
        <v>0</v>
      </c>
      <c r="S232" s="160">
        <f t="shared" si="146"/>
        <v>0</v>
      </c>
      <c r="T232" s="160">
        <f t="shared" si="146"/>
        <v>0</v>
      </c>
      <c r="U232" s="160">
        <f t="shared" si="146"/>
        <v>0</v>
      </c>
      <c r="V232" s="160">
        <f t="shared" si="146"/>
        <v>0</v>
      </c>
      <c r="W232" s="160">
        <f t="shared" si="146"/>
        <v>0</v>
      </c>
      <c r="X232" s="160">
        <f t="shared" si="146"/>
        <v>0</v>
      </c>
      <c r="Y232" s="160">
        <f t="shared" si="146"/>
        <v>0</v>
      </c>
      <c r="Z232" s="160">
        <f t="shared" si="146"/>
        <v>0</v>
      </c>
      <c r="AA232" s="160">
        <f t="shared" si="146"/>
        <v>0</v>
      </c>
      <c r="AB232" s="160">
        <f t="shared" si="146"/>
        <v>0</v>
      </c>
      <c r="AC232" s="160">
        <f t="shared" si="146"/>
        <v>0</v>
      </c>
      <c r="AD232" s="160">
        <f t="shared" si="146"/>
        <v>0</v>
      </c>
      <c r="AE232" s="160">
        <f t="shared" si="146"/>
        <v>0</v>
      </c>
      <c r="AF232" s="160">
        <f t="shared" si="146"/>
        <v>0</v>
      </c>
      <c r="AG232" s="160">
        <f t="shared" si="146"/>
        <v>0</v>
      </c>
      <c r="AH232" s="160">
        <f t="shared" si="146"/>
        <v>0</v>
      </c>
      <c r="AI232" s="160">
        <f t="shared" si="146"/>
        <v>0</v>
      </c>
      <c r="AJ232" s="160">
        <f t="shared" si="146"/>
        <v>0</v>
      </c>
    </row>
    <row r="233" spans="1:36" s="188" customFormat="1" ht="16.5" x14ac:dyDescent="0.25">
      <c r="A233" s="160">
        <f t="shared" si="138"/>
        <v>3.0799999999999983</v>
      </c>
      <c r="B233" s="161">
        <f t="shared" si="93"/>
        <v>185</v>
      </c>
      <c r="C233" s="316" t="s">
        <v>638</v>
      </c>
      <c r="D233" s="164" t="s">
        <v>364</v>
      </c>
      <c r="E233" s="157">
        <f t="shared" si="139"/>
        <v>0</v>
      </c>
      <c r="F233" s="246"/>
      <c r="G233" s="160">
        <f>+G$18</f>
        <v>0</v>
      </c>
      <c r="H233" s="160">
        <f t="shared" ref="H233:AJ233" si="147">+H$18</f>
        <v>0</v>
      </c>
      <c r="I233" s="160">
        <f t="shared" si="147"/>
        <v>0</v>
      </c>
      <c r="J233" s="160">
        <f t="shared" si="147"/>
        <v>0</v>
      </c>
      <c r="K233" s="160">
        <f t="shared" si="147"/>
        <v>0</v>
      </c>
      <c r="L233" s="160">
        <f t="shared" si="147"/>
        <v>0</v>
      </c>
      <c r="M233" s="160">
        <f t="shared" si="147"/>
        <v>0</v>
      </c>
      <c r="N233" s="160">
        <f t="shared" si="147"/>
        <v>0</v>
      </c>
      <c r="O233" s="160">
        <f t="shared" si="147"/>
        <v>0</v>
      </c>
      <c r="P233" s="160">
        <f t="shared" si="147"/>
        <v>0</v>
      </c>
      <c r="Q233" s="160">
        <f t="shared" si="147"/>
        <v>0</v>
      </c>
      <c r="R233" s="160">
        <f t="shared" si="147"/>
        <v>0</v>
      </c>
      <c r="S233" s="160">
        <f t="shared" si="147"/>
        <v>0</v>
      </c>
      <c r="T233" s="160">
        <f t="shared" si="147"/>
        <v>0</v>
      </c>
      <c r="U233" s="160">
        <f t="shared" si="147"/>
        <v>0</v>
      </c>
      <c r="V233" s="160">
        <f t="shared" si="147"/>
        <v>0</v>
      </c>
      <c r="W233" s="160">
        <f t="shared" si="147"/>
        <v>0</v>
      </c>
      <c r="X233" s="160">
        <f t="shared" si="147"/>
        <v>0</v>
      </c>
      <c r="Y233" s="160">
        <f t="shared" si="147"/>
        <v>0</v>
      </c>
      <c r="Z233" s="160">
        <f t="shared" si="147"/>
        <v>0</v>
      </c>
      <c r="AA233" s="160">
        <f t="shared" si="147"/>
        <v>0</v>
      </c>
      <c r="AB233" s="160">
        <f t="shared" si="147"/>
        <v>0</v>
      </c>
      <c r="AC233" s="160">
        <f t="shared" si="147"/>
        <v>0</v>
      </c>
      <c r="AD233" s="160">
        <f t="shared" si="147"/>
        <v>0</v>
      </c>
      <c r="AE233" s="160">
        <f t="shared" si="147"/>
        <v>0</v>
      </c>
      <c r="AF233" s="160">
        <f t="shared" si="147"/>
        <v>0</v>
      </c>
      <c r="AG233" s="160">
        <f t="shared" si="147"/>
        <v>0</v>
      </c>
      <c r="AH233" s="160">
        <f t="shared" si="147"/>
        <v>0</v>
      </c>
      <c r="AI233" s="160">
        <f t="shared" si="147"/>
        <v>0</v>
      </c>
      <c r="AJ233" s="160">
        <f t="shared" si="147"/>
        <v>0</v>
      </c>
    </row>
    <row r="234" spans="1:36" ht="16.5" x14ac:dyDescent="0.25">
      <c r="A234" s="157"/>
      <c r="B234" s="153">
        <f t="shared" si="93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93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93"/>
        <v>188</v>
      </c>
      <c r="C236" s="155" t="s">
        <v>505</v>
      </c>
      <c r="D236" s="156" t="s">
        <v>410</v>
      </c>
      <c r="E236" s="157">
        <f t="shared" ref="E236:E252" si="148">+SUM(G236:AJ236)</f>
        <v>0</v>
      </c>
      <c r="F236" s="249"/>
      <c r="G236" s="157">
        <f t="shared" ref="G236:P245" si="149">+HLOOKUP(G$3,ARMADO_RP,$B236,0)+HLOOKUP(G$4,ARMADO_RP,$B236,0)</f>
        <v>0</v>
      </c>
      <c r="H236" s="157">
        <f t="shared" si="149"/>
        <v>0</v>
      </c>
      <c r="I236" s="157">
        <f t="shared" si="149"/>
        <v>0</v>
      </c>
      <c r="J236" s="157">
        <f t="shared" si="149"/>
        <v>0</v>
      </c>
      <c r="K236" s="157">
        <f t="shared" si="149"/>
        <v>0</v>
      </c>
      <c r="L236" s="157">
        <f t="shared" si="149"/>
        <v>0</v>
      </c>
      <c r="M236" s="157">
        <f t="shared" si="149"/>
        <v>0</v>
      </c>
      <c r="N236" s="157">
        <f t="shared" si="149"/>
        <v>0</v>
      </c>
      <c r="O236" s="157">
        <f t="shared" si="149"/>
        <v>0</v>
      </c>
      <c r="P236" s="157">
        <f t="shared" si="149"/>
        <v>0</v>
      </c>
      <c r="Q236" s="157">
        <f t="shared" ref="Q236:Z245" si="150">+HLOOKUP(Q$3,ARMADO_RP,$B236,0)+HLOOKUP(Q$4,ARMADO_RP,$B236,0)</f>
        <v>0</v>
      </c>
      <c r="R236" s="157">
        <f t="shared" si="150"/>
        <v>0</v>
      </c>
      <c r="S236" s="157">
        <f t="shared" si="150"/>
        <v>0</v>
      </c>
      <c r="T236" s="157">
        <f t="shared" si="150"/>
        <v>0</v>
      </c>
      <c r="U236" s="157">
        <f t="shared" si="150"/>
        <v>0</v>
      </c>
      <c r="V236" s="157">
        <f t="shared" si="150"/>
        <v>0</v>
      </c>
      <c r="W236" s="157">
        <f t="shared" si="150"/>
        <v>0</v>
      </c>
      <c r="X236" s="157">
        <f t="shared" si="150"/>
        <v>0</v>
      </c>
      <c r="Y236" s="157">
        <f t="shared" si="150"/>
        <v>0</v>
      </c>
      <c r="Z236" s="157">
        <f t="shared" si="150"/>
        <v>0</v>
      </c>
      <c r="AA236" s="157">
        <f t="shared" ref="AA236:AJ245" si="151">+HLOOKUP(AA$3,ARMADO_RP,$B236,0)+HLOOKUP(AA$4,ARMADO_RP,$B236,0)</f>
        <v>0</v>
      </c>
      <c r="AB236" s="157">
        <f t="shared" si="151"/>
        <v>0</v>
      </c>
      <c r="AC236" s="157">
        <f t="shared" si="151"/>
        <v>0</v>
      </c>
      <c r="AD236" s="157">
        <f t="shared" si="151"/>
        <v>0</v>
      </c>
      <c r="AE236" s="157">
        <f t="shared" si="151"/>
        <v>0</v>
      </c>
      <c r="AF236" s="157">
        <f t="shared" si="151"/>
        <v>0</v>
      </c>
      <c r="AG236" s="157">
        <f t="shared" si="151"/>
        <v>0</v>
      </c>
      <c r="AH236" s="157">
        <f t="shared" si="151"/>
        <v>0</v>
      </c>
      <c r="AI236" s="157">
        <f t="shared" si="151"/>
        <v>0</v>
      </c>
      <c r="AJ236" s="157">
        <f t="shared" si="151"/>
        <v>0</v>
      </c>
    </row>
    <row r="237" spans="1:36" ht="16.5" x14ac:dyDescent="0.25">
      <c r="A237" s="157">
        <f t="shared" ref="A237:A252" si="152">+A236+0.01</f>
        <v>4.0199999999999996</v>
      </c>
      <c r="B237" s="153">
        <f t="shared" si="93"/>
        <v>189</v>
      </c>
      <c r="C237" s="155" t="s">
        <v>506</v>
      </c>
      <c r="D237" s="156" t="s">
        <v>410</v>
      </c>
      <c r="E237" s="157">
        <f t="shared" si="148"/>
        <v>0</v>
      </c>
      <c r="F237" s="249"/>
      <c r="G237" s="157">
        <f t="shared" si="149"/>
        <v>0</v>
      </c>
      <c r="H237" s="157">
        <f t="shared" si="149"/>
        <v>0</v>
      </c>
      <c r="I237" s="157">
        <f t="shared" si="149"/>
        <v>0</v>
      </c>
      <c r="J237" s="157">
        <f t="shared" si="149"/>
        <v>0</v>
      </c>
      <c r="K237" s="157">
        <f t="shared" si="149"/>
        <v>0</v>
      </c>
      <c r="L237" s="157">
        <f t="shared" si="149"/>
        <v>0</v>
      </c>
      <c r="M237" s="157">
        <f t="shared" si="149"/>
        <v>0</v>
      </c>
      <c r="N237" s="157">
        <f t="shared" si="149"/>
        <v>0</v>
      </c>
      <c r="O237" s="157">
        <f t="shared" si="149"/>
        <v>0</v>
      </c>
      <c r="P237" s="157">
        <f t="shared" si="149"/>
        <v>0</v>
      </c>
      <c r="Q237" s="157">
        <f t="shared" si="150"/>
        <v>0</v>
      </c>
      <c r="R237" s="157">
        <f t="shared" si="150"/>
        <v>0</v>
      </c>
      <c r="S237" s="157">
        <f t="shared" si="150"/>
        <v>0</v>
      </c>
      <c r="T237" s="157">
        <f t="shared" si="150"/>
        <v>0</v>
      </c>
      <c r="U237" s="157">
        <f t="shared" si="150"/>
        <v>0</v>
      </c>
      <c r="V237" s="157">
        <f t="shared" si="150"/>
        <v>0</v>
      </c>
      <c r="W237" s="157">
        <f t="shared" si="150"/>
        <v>0</v>
      </c>
      <c r="X237" s="157">
        <f t="shared" si="150"/>
        <v>0</v>
      </c>
      <c r="Y237" s="157">
        <f t="shared" si="150"/>
        <v>0</v>
      </c>
      <c r="Z237" s="157">
        <f t="shared" si="150"/>
        <v>0</v>
      </c>
      <c r="AA237" s="157">
        <f t="shared" si="151"/>
        <v>0</v>
      </c>
      <c r="AB237" s="157">
        <f t="shared" si="151"/>
        <v>0</v>
      </c>
      <c r="AC237" s="157">
        <f t="shared" si="151"/>
        <v>0</v>
      </c>
      <c r="AD237" s="157">
        <f t="shared" si="151"/>
        <v>0</v>
      </c>
      <c r="AE237" s="157">
        <f t="shared" si="151"/>
        <v>0</v>
      </c>
      <c r="AF237" s="157">
        <f t="shared" si="151"/>
        <v>0</v>
      </c>
      <c r="AG237" s="157">
        <f t="shared" si="151"/>
        <v>0</v>
      </c>
      <c r="AH237" s="157">
        <f t="shared" si="151"/>
        <v>0</v>
      </c>
      <c r="AI237" s="157">
        <f t="shared" si="151"/>
        <v>0</v>
      </c>
      <c r="AJ237" s="157">
        <f t="shared" si="151"/>
        <v>0</v>
      </c>
    </row>
    <row r="238" spans="1:36" ht="16.5" x14ac:dyDescent="0.25">
      <c r="A238" s="157">
        <f t="shared" si="152"/>
        <v>4.0299999999999994</v>
      </c>
      <c r="B238" s="153">
        <f t="shared" si="93"/>
        <v>190</v>
      </c>
      <c r="C238" s="155" t="s">
        <v>507</v>
      </c>
      <c r="D238" s="156" t="s">
        <v>410</v>
      </c>
      <c r="E238" s="157">
        <f t="shared" si="148"/>
        <v>0</v>
      </c>
      <c r="F238" s="249"/>
      <c r="G238" s="157">
        <f t="shared" si="149"/>
        <v>0</v>
      </c>
      <c r="H238" s="157">
        <f t="shared" si="149"/>
        <v>0</v>
      </c>
      <c r="I238" s="157">
        <f t="shared" si="149"/>
        <v>0</v>
      </c>
      <c r="J238" s="157">
        <f t="shared" si="149"/>
        <v>0</v>
      </c>
      <c r="K238" s="157">
        <f t="shared" si="149"/>
        <v>0</v>
      </c>
      <c r="L238" s="157">
        <f t="shared" si="149"/>
        <v>0</v>
      </c>
      <c r="M238" s="157">
        <f t="shared" si="149"/>
        <v>0</v>
      </c>
      <c r="N238" s="157">
        <f t="shared" si="149"/>
        <v>0</v>
      </c>
      <c r="O238" s="157">
        <f t="shared" si="149"/>
        <v>0</v>
      </c>
      <c r="P238" s="157">
        <f t="shared" si="149"/>
        <v>0</v>
      </c>
      <c r="Q238" s="157">
        <f t="shared" si="150"/>
        <v>0</v>
      </c>
      <c r="R238" s="157">
        <f t="shared" si="150"/>
        <v>0</v>
      </c>
      <c r="S238" s="157">
        <f t="shared" si="150"/>
        <v>0</v>
      </c>
      <c r="T238" s="157">
        <f t="shared" si="150"/>
        <v>0</v>
      </c>
      <c r="U238" s="157">
        <f t="shared" si="150"/>
        <v>0</v>
      </c>
      <c r="V238" s="157">
        <f t="shared" si="150"/>
        <v>0</v>
      </c>
      <c r="W238" s="157">
        <f t="shared" si="150"/>
        <v>0</v>
      </c>
      <c r="X238" s="157">
        <f t="shared" si="150"/>
        <v>0</v>
      </c>
      <c r="Y238" s="157">
        <f t="shared" si="150"/>
        <v>0</v>
      </c>
      <c r="Z238" s="157">
        <f t="shared" si="150"/>
        <v>0</v>
      </c>
      <c r="AA238" s="157">
        <f t="shared" si="151"/>
        <v>0</v>
      </c>
      <c r="AB238" s="157">
        <f t="shared" si="151"/>
        <v>0</v>
      </c>
      <c r="AC238" s="157">
        <f t="shared" si="151"/>
        <v>0</v>
      </c>
      <c r="AD238" s="157">
        <f t="shared" si="151"/>
        <v>0</v>
      </c>
      <c r="AE238" s="157">
        <f t="shared" si="151"/>
        <v>0</v>
      </c>
      <c r="AF238" s="157">
        <f t="shared" si="151"/>
        <v>0</v>
      </c>
      <c r="AG238" s="157">
        <f t="shared" si="151"/>
        <v>0</v>
      </c>
      <c r="AH238" s="157">
        <f t="shared" si="151"/>
        <v>0</v>
      </c>
      <c r="AI238" s="157">
        <f t="shared" si="151"/>
        <v>0</v>
      </c>
      <c r="AJ238" s="157">
        <f t="shared" si="151"/>
        <v>0</v>
      </c>
    </row>
    <row r="239" spans="1:36" ht="16.5" x14ac:dyDescent="0.25">
      <c r="A239" s="157">
        <f t="shared" si="152"/>
        <v>4.0399999999999991</v>
      </c>
      <c r="B239" s="153">
        <f t="shared" si="93"/>
        <v>191</v>
      </c>
      <c r="C239" s="155" t="s">
        <v>508</v>
      </c>
      <c r="D239" s="156" t="s">
        <v>410</v>
      </c>
      <c r="E239" s="157">
        <f t="shared" si="148"/>
        <v>1</v>
      </c>
      <c r="F239" s="249"/>
      <c r="G239" s="157">
        <f t="shared" si="149"/>
        <v>1</v>
      </c>
      <c r="H239" s="157">
        <f t="shared" si="149"/>
        <v>0</v>
      </c>
      <c r="I239" s="157">
        <f t="shared" si="149"/>
        <v>0</v>
      </c>
      <c r="J239" s="157">
        <f t="shared" si="149"/>
        <v>0</v>
      </c>
      <c r="K239" s="157">
        <f t="shared" si="149"/>
        <v>0</v>
      </c>
      <c r="L239" s="157">
        <f t="shared" si="149"/>
        <v>0</v>
      </c>
      <c r="M239" s="157">
        <f t="shared" si="149"/>
        <v>0</v>
      </c>
      <c r="N239" s="157">
        <f t="shared" si="149"/>
        <v>0</v>
      </c>
      <c r="O239" s="157">
        <f t="shared" si="149"/>
        <v>0</v>
      </c>
      <c r="P239" s="157">
        <f t="shared" si="149"/>
        <v>0</v>
      </c>
      <c r="Q239" s="157">
        <f t="shared" si="150"/>
        <v>0</v>
      </c>
      <c r="R239" s="157">
        <f t="shared" si="150"/>
        <v>0</v>
      </c>
      <c r="S239" s="157">
        <f t="shared" si="150"/>
        <v>0</v>
      </c>
      <c r="T239" s="157">
        <f t="shared" si="150"/>
        <v>0</v>
      </c>
      <c r="U239" s="157">
        <f t="shared" si="150"/>
        <v>0</v>
      </c>
      <c r="V239" s="157">
        <f t="shared" si="150"/>
        <v>0</v>
      </c>
      <c r="W239" s="157">
        <f t="shared" si="150"/>
        <v>0</v>
      </c>
      <c r="X239" s="157">
        <f t="shared" si="150"/>
        <v>0</v>
      </c>
      <c r="Y239" s="157">
        <f t="shared" si="150"/>
        <v>0</v>
      </c>
      <c r="Z239" s="157">
        <f t="shared" si="150"/>
        <v>0</v>
      </c>
      <c r="AA239" s="157">
        <f t="shared" si="151"/>
        <v>0</v>
      </c>
      <c r="AB239" s="157">
        <f t="shared" si="151"/>
        <v>0</v>
      </c>
      <c r="AC239" s="157">
        <f t="shared" si="151"/>
        <v>0</v>
      </c>
      <c r="AD239" s="157">
        <f t="shared" si="151"/>
        <v>0</v>
      </c>
      <c r="AE239" s="157">
        <f t="shared" si="151"/>
        <v>0</v>
      </c>
      <c r="AF239" s="157">
        <f t="shared" si="151"/>
        <v>0</v>
      </c>
      <c r="AG239" s="157">
        <f t="shared" si="151"/>
        <v>0</v>
      </c>
      <c r="AH239" s="157">
        <f t="shared" si="151"/>
        <v>0</v>
      </c>
      <c r="AI239" s="157">
        <f t="shared" si="151"/>
        <v>0</v>
      </c>
      <c r="AJ239" s="157">
        <f t="shared" si="151"/>
        <v>0</v>
      </c>
    </row>
    <row r="240" spans="1:36" ht="16.5" x14ac:dyDescent="0.25">
      <c r="A240" s="157">
        <f t="shared" si="152"/>
        <v>4.0499999999999989</v>
      </c>
      <c r="B240" s="153">
        <f t="shared" si="93"/>
        <v>192</v>
      </c>
      <c r="C240" s="155" t="s">
        <v>509</v>
      </c>
      <c r="D240" s="156" t="s">
        <v>410</v>
      </c>
      <c r="E240" s="157">
        <f t="shared" si="148"/>
        <v>0</v>
      </c>
      <c r="F240" s="249"/>
      <c r="G240" s="157">
        <f t="shared" si="149"/>
        <v>0</v>
      </c>
      <c r="H240" s="157">
        <f t="shared" si="149"/>
        <v>0</v>
      </c>
      <c r="I240" s="157">
        <f t="shared" si="149"/>
        <v>0</v>
      </c>
      <c r="J240" s="157">
        <f t="shared" si="149"/>
        <v>0</v>
      </c>
      <c r="K240" s="157">
        <f t="shared" si="149"/>
        <v>0</v>
      </c>
      <c r="L240" s="157">
        <f t="shared" si="149"/>
        <v>0</v>
      </c>
      <c r="M240" s="157">
        <f t="shared" si="149"/>
        <v>0</v>
      </c>
      <c r="N240" s="157">
        <f t="shared" si="149"/>
        <v>0</v>
      </c>
      <c r="O240" s="157">
        <f t="shared" si="149"/>
        <v>0</v>
      </c>
      <c r="P240" s="157">
        <f t="shared" si="149"/>
        <v>0</v>
      </c>
      <c r="Q240" s="157">
        <f t="shared" si="150"/>
        <v>0</v>
      </c>
      <c r="R240" s="157">
        <f t="shared" si="150"/>
        <v>0</v>
      </c>
      <c r="S240" s="157">
        <f t="shared" si="150"/>
        <v>0</v>
      </c>
      <c r="T240" s="157">
        <f t="shared" si="150"/>
        <v>0</v>
      </c>
      <c r="U240" s="157">
        <f t="shared" si="150"/>
        <v>0</v>
      </c>
      <c r="V240" s="157">
        <f t="shared" si="150"/>
        <v>0</v>
      </c>
      <c r="W240" s="157">
        <f t="shared" si="150"/>
        <v>0</v>
      </c>
      <c r="X240" s="157">
        <f t="shared" si="150"/>
        <v>0</v>
      </c>
      <c r="Y240" s="157">
        <f t="shared" si="150"/>
        <v>0</v>
      </c>
      <c r="Z240" s="157">
        <f t="shared" si="150"/>
        <v>0</v>
      </c>
      <c r="AA240" s="157">
        <f t="shared" si="151"/>
        <v>0</v>
      </c>
      <c r="AB240" s="157">
        <f t="shared" si="151"/>
        <v>0</v>
      </c>
      <c r="AC240" s="157">
        <f t="shared" si="151"/>
        <v>0</v>
      </c>
      <c r="AD240" s="157">
        <f t="shared" si="151"/>
        <v>0</v>
      </c>
      <c r="AE240" s="157">
        <f t="shared" si="151"/>
        <v>0</v>
      </c>
      <c r="AF240" s="157">
        <f t="shared" si="151"/>
        <v>0</v>
      </c>
      <c r="AG240" s="157">
        <f t="shared" si="151"/>
        <v>0</v>
      </c>
      <c r="AH240" s="157">
        <f t="shared" si="151"/>
        <v>0</v>
      </c>
      <c r="AI240" s="157">
        <f t="shared" si="151"/>
        <v>0</v>
      </c>
      <c r="AJ240" s="157">
        <f t="shared" si="151"/>
        <v>0</v>
      </c>
    </row>
    <row r="241" spans="1:36" ht="16.5" x14ac:dyDescent="0.25">
      <c r="A241" s="157">
        <f t="shared" si="152"/>
        <v>4.0599999999999987</v>
      </c>
      <c r="B241" s="153">
        <f t="shared" si="93"/>
        <v>193</v>
      </c>
      <c r="C241" s="155" t="s">
        <v>510</v>
      </c>
      <c r="D241" s="156" t="s">
        <v>410</v>
      </c>
      <c r="E241" s="157">
        <f t="shared" si="148"/>
        <v>0</v>
      </c>
      <c r="F241" s="249"/>
      <c r="G241" s="157">
        <f t="shared" si="149"/>
        <v>0</v>
      </c>
      <c r="H241" s="157">
        <f t="shared" si="149"/>
        <v>0</v>
      </c>
      <c r="I241" s="157">
        <f t="shared" si="149"/>
        <v>0</v>
      </c>
      <c r="J241" s="157">
        <f t="shared" si="149"/>
        <v>0</v>
      </c>
      <c r="K241" s="157">
        <f t="shared" si="149"/>
        <v>0</v>
      </c>
      <c r="L241" s="157">
        <f t="shared" si="149"/>
        <v>0</v>
      </c>
      <c r="M241" s="157">
        <f t="shared" si="149"/>
        <v>0</v>
      </c>
      <c r="N241" s="157">
        <f t="shared" si="149"/>
        <v>0</v>
      </c>
      <c r="O241" s="157">
        <f t="shared" si="149"/>
        <v>0</v>
      </c>
      <c r="P241" s="157">
        <f t="shared" si="149"/>
        <v>0</v>
      </c>
      <c r="Q241" s="157">
        <f t="shared" si="150"/>
        <v>0</v>
      </c>
      <c r="R241" s="157">
        <f t="shared" si="150"/>
        <v>0</v>
      </c>
      <c r="S241" s="157">
        <f t="shared" si="150"/>
        <v>0</v>
      </c>
      <c r="T241" s="157">
        <f t="shared" si="150"/>
        <v>0</v>
      </c>
      <c r="U241" s="157">
        <f t="shared" si="150"/>
        <v>0</v>
      </c>
      <c r="V241" s="157">
        <f t="shared" si="150"/>
        <v>0</v>
      </c>
      <c r="W241" s="157">
        <f t="shared" si="150"/>
        <v>0</v>
      </c>
      <c r="X241" s="157">
        <f t="shared" si="150"/>
        <v>0</v>
      </c>
      <c r="Y241" s="157">
        <f t="shared" si="150"/>
        <v>0</v>
      </c>
      <c r="Z241" s="157">
        <f t="shared" si="150"/>
        <v>0</v>
      </c>
      <c r="AA241" s="157">
        <f t="shared" si="151"/>
        <v>0</v>
      </c>
      <c r="AB241" s="157">
        <f t="shared" si="151"/>
        <v>0</v>
      </c>
      <c r="AC241" s="157">
        <f t="shared" si="151"/>
        <v>0</v>
      </c>
      <c r="AD241" s="157">
        <f t="shared" si="151"/>
        <v>0</v>
      </c>
      <c r="AE241" s="157">
        <f t="shared" si="151"/>
        <v>0</v>
      </c>
      <c r="AF241" s="157">
        <f t="shared" si="151"/>
        <v>0</v>
      </c>
      <c r="AG241" s="157">
        <f t="shared" si="151"/>
        <v>0</v>
      </c>
      <c r="AH241" s="157">
        <f t="shared" si="151"/>
        <v>0</v>
      </c>
      <c r="AI241" s="157">
        <f t="shared" si="151"/>
        <v>0</v>
      </c>
      <c r="AJ241" s="157">
        <f t="shared" si="151"/>
        <v>0</v>
      </c>
    </row>
    <row r="242" spans="1:36" ht="16.5" x14ac:dyDescent="0.25">
      <c r="A242" s="157">
        <f t="shared" si="152"/>
        <v>4.0699999999999985</v>
      </c>
      <c r="B242" s="153">
        <f t="shared" si="93"/>
        <v>194</v>
      </c>
      <c r="C242" s="155" t="s">
        <v>511</v>
      </c>
      <c r="D242" s="156" t="s">
        <v>410</v>
      </c>
      <c r="E242" s="157">
        <f t="shared" si="148"/>
        <v>0</v>
      </c>
      <c r="F242" s="249"/>
      <c r="G242" s="157">
        <f t="shared" si="149"/>
        <v>0</v>
      </c>
      <c r="H242" s="157">
        <f t="shared" si="149"/>
        <v>0</v>
      </c>
      <c r="I242" s="157">
        <f t="shared" si="149"/>
        <v>0</v>
      </c>
      <c r="J242" s="157">
        <f t="shared" si="149"/>
        <v>0</v>
      </c>
      <c r="K242" s="157">
        <f t="shared" si="149"/>
        <v>0</v>
      </c>
      <c r="L242" s="157">
        <f t="shared" si="149"/>
        <v>0</v>
      </c>
      <c r="M242" s="157">
        <f t="shared" si="149"/>
        <v>0</v>
      </c>
      <c r="N242" s="157">
        <f t="shared" si="149"/>
        <v>0</v>
      </c>
      <c r="O242" s="157">
        <f t="shared" si="149"/>
        <v>0</v>
      </c>
      <c r="P242" s="157">
        <f t="shared" si="149"/>
        <v>0</v>
      </c>
      <c r="Q242" s="157">
        <f t="shared" si="150"/>
        <v>0</v>
      </c>
      <c r="R242" s="157">
        <f t="shared" si="150"/>
        <v>0</v>
      </c>
      <c r="S242" s="157">
        <f t="shared" si="150"/>
        <v>0</v>
      </c>
      <c r="T242" s="157">
        <f t="shared" si="150"/>
        <v>0</v>
      </c>
      <c r="U242" s="157">
        <f t="shared" si="150"/>
        <v>0</v>
      </c>
      <c r="V242" s="157">
        <f t="shared" si="150"/>
        <v>0</v>
      </c>
      <c r="W242" s="157">
        <f t="shared" si="150"/>
        <v>0</v>
      </c>
      <c r="X242" s="157">
        <f t="shared" si="150"/>
        <v>0</v>
      </c>
      <c r="Y242" s="157">
        <f t="shared" si="150"/>
        <v>0</v>
      </c>
      <c r="Z242" s="157">
        <f t="shared" si="150"/>
        <v>0</v>
      </c>
      <c r="AA242" s="157">
        <f t="shared" si="151"/>
        <v>0</v>
      </c>
      <c r="AB242" s="157">
        <f t="shared" si="151"/>
        <v>0</v>
      </c>
      <c r="AC242" s="157">
        <f t="shared" si="151"/>
        <v>0</v>
      </c>
      <c r="AD242" s="157">
        <f t="shared" si="151"/>
        <v>0</v>
      </c>
      <c r="AE242" s="157">
        <f t="shared" si="151"/>
        <v>0</v>
      </c>
      <c r="AF242" s="157">
        <f t="shared" si="151"/>
        <v>0</v>
      </c>
      <c r="AG242" s="157">
        <f t="shared" si="151"/>
        <v>0</v>
      </c>
      <c r="AH242" s="157">
        <f t="shared" si="151"/>
        <v>0</v>
      </c>
      <c r="AI242" s="157">
        <f t="shared" si="151"/>
        <v>0</v>
      </c>
      <c r="AJ242" s="157">
        <f t="shared" si="151"/>
        <v>0</v>
      </c>
    </row>
    <row r="243" spans="1:36" ht="16.5" x14ac:dyDescent="0.25">
      <c r="A243" s="157">
        <f t="shared" si="152"/>
        <v>4.0799999999999983</v>
      </c>
      <c r="B243" s="153">
        <f t="shared" ref="B243:B269" si="153">+B242+1</f>
        <v>195</v>
      </c>
      <c r="C243" s="155" t="s">
        <v>512</v>
      </c>
      <c r="D243" s="156" t="s">
        <v>410</v>
      </c>
      <c r="E243" s="157">
        <f t="shared" si="148"/>
        <v>0</v>
      </c>
      <c r="F243" s="249"/>
      <c r="G243" s="157">
        <f t="shared" si="149"/>
        <v>0</v>
      </c>
      <c r="H243" s="157">
        <f t="shared" si="149"/>
        <v>0</v>
      </c>
      <c r="I243" s="157">
        <f t="shared" si="149"/>
        <v>0</v>
      </c>
      <c r="J243" s="157">
        <f t="shared" si="149"/>
        <v>0</v>
      </c>
      <c r="K243" s="157">
        <f t="shared" si="149"/>
        <v>0</v>
      </c>
      <c r="L243" s="157">
        <f t="shared" si="149"/>
        <v>0</v>
      </c>
      <c r="M243" s="157">
        <f t="shared" si="149"/>
        <v>0</v>
      </c>
      <c r="N243" s="157">
        <f t="shared" si="149"/>
        <v>0</v>
      </c>
      <c r="O243" s="157">
        <f t="shared" si="149"/>
        <v>0</v>
      </c>
      <c r="P243" s="157">
        <f t="shared" si="149"/>
        <v>0</v>
      </c>
      <c r="Q243" s="157">
        <f t="shared" si="150"/>
        <v>0</v>
      </c>
      <c r="R243" s="157">
        <f t="shared" si="150"/>
        <v>0</v>
      </c>
      <c r="S243" s="157">
        <f t="shared" si="150"/>
        <v>0</v>
      </c>
      <c r="T243" s="157">
        <f t="shared" si="150"/>
        <v>0</v>
      </c>
      <c r="U243" s="157">
        <f t="shared" si="150"/>
        <v>0</v>
      </c>
      <c r="V243" s="157">
        <f t="shared" si="150"/>
        <v>0</v>
      </c>
      <c r="W243" s="157">
        <f t="shared" si="150"/>
        <v>0</v>
      </c>
      <c r="X243" s="157">
        <f t="shared" si="150"/>
        <v>0</v>
      </c>
      <c r="Y243" s="157">
        <f t="shared" si="150"/>
        <v>0</v>
      </c>
      <c r="Z243" s="157">
        <f t="shared" si="150"/>
        <v>0</v>
      </c>
      <c r="AA243" s="157">
        <f t="shared" si="151"/>
        <v>0</v>
      </c>
      <c r="AB243" s="157">
        <f t="shared" si="151"/>
        <v>0</v>
      </c>
      <c r="AC243" s="157">
        <f t="shared" si="151"/>
        <v>0</v>
      </c>
      <c r="AD243" s="157">
        <f t="shared" si="151"/>
        <v>0</v>
      </c>
      <c r="AE243" s="157">
        <f t="shared" si="151"/>
        <v>0</v>
      </c>
      <c r="AF243" s="157">
        <f t="shared" si="151"/>
        <v>0</v>
      </c>
      <c r="AG243" s="157">
        <f t="shared" si="151"/>
        <v>0</v>
      </c>
      <c r="AH243" s="157">
        <f t="shared" si="151"/>
        <v>0</v>
      </c>
      <c r="AI243" s="157">
        <f t="shared" si="151"/>
        <v>0</v>
      </c>
      <c r="AJ243" s="157">
        <f t="shared" si="151"/>
        <v>0</v>
      </c>
    </row>
    <row r="244" spans="1:36" ht="16.5" x14ac:dyDescent="0.25">
      <c r="A244" s="157">
        <f t="shared" si="152"/>
        <v>4.0899999999999981</v>
      </c>
      <c r="B244" s="153">
        <f t="shared" si="153"/>
        <v>196</v>
      </c>
      <c r="C244" s="155" t="s">
        <v>513</v>
      </c>
      <c r="D244" s="156" t="s">
        <v>410</v>
      </c>
      <c r="E244" s="157">
        <f t="shared" si="148"/>
        <v>0</v>
      </c>
      <c r="F244" s="249"/>
      <c r="G244" s="157">
        <f t="shared" si="149"/>
        <v>0</v>
      </c>
      <c r="H244" s="157">
        <f t="shared" si="149"/>
        <v>0</v>
      </c>
      <c r="I244" s="157">
        <f t="shared" si="149"/>
        <v>0</v>
      </c>
      <c r="J244" s="157">
        <f t="shared" si="149"/>
        <v>0</v>
      </c>
      <c r="K244" s="157">
        <f t="shared" si="149"/>
        <v>0</v>
      </c>
      <c r="L244" s="157">
        <f t="shared" si="149"/>
        <v>0</v>
      </c>
      <c r="M244" s="157">
        <f t="shared" si="149"/>
        <v>0</v>
      </c>
      <c r="N244" s="157">
        <f t="shared" si="149"/>
        <v>0</v>
      </c>
      <c r="O244" s="157">
        <f t="shared" si="149"/>
        <v>0</v>
      </c>
      <c r="P244" s="157">
        <f t="shared" si="149"/>
        <v>0</v>
      </c>
      <c r="Q244" s="157">
        <f t="shared" si="150"/>
        <v>0</v>
      </c>
      <c r="R244" s="157">
        <f t="shared" si="150"/>
        <v>0</v>
      </c>
      <c r="S244" s="157">
        <f t="shared" si="150"/>
        <v>0</v>
      </c>
      <c r="T244" s="157">
        <f t="shared" si="150"/>
        <v>0</v>
      </c>
      <c r="U244" s="157">
        <f t="shared" si="150"/>
        <v>0</v>
      </c>
      <c r="V244" s="157">
        <f t="shared" si="150"/>
        <v>0</v>
      </c>
      <c r="W244" s="157">
        <f t="shared" si="150"/>
        <v>0</v>
      </c>
      <c r="X244" s="157">
        <f t="shared" si="150"/>
        <v>0</v>
      </c>
      <c r="Y244" s="157">
        <f t="shared" si="150"/>
        <v>0</v>
      </c>
      <c r="Z244" s="157">
        <f t="shared" si="150"/>
        <v>0</v>
      </c>
      <c r="AA244" s="157">
        <f t="shared" si="151"/>
        <v>0</v>
      </c>
      <c r="AB244" s="157">
        <f t="shared" si="151"/>
        <v>0</v>
      </c>
      <c r="AC244" s="157">
        <f t="shared" si="151"/>
        <v>0</v>
      </c>
      <c r="AD244" s="157">
        <f t="shared" si="151"/>
        <v>0</v>
      </c>
      <c r="AE244" s="157">
        <f t="shared" si="151"/>
        <v>0</v>
      </c>
      <c r="AF244" s="157">
        <f t="shared" si="151"/>
        <v>0</v>
      </c>
      <c r="AG244" s="157">
        <f t="shared" si="151"/>
        <v>0</v>
      </c>
      <c r="AH244" s="157">
        <f t="shared" si="151"/>
        <v>0</v>
      </c>
      <c r="AI244" s="157">
        <f t="shared" si="151"/>
        <v>0</v>
      </c>
      <c r="AJ244" s="157">
        <f t="shared" si="151"/>
        <v>0</v>
      </c>
    </row>
    <row r="245" spans="1:36" ht="16.5" x14ac:dyDescent="0.25">
      <c r="A245" s="157">
        <f t="shared" si="152"/>
        <v>4.0999999999999979</v>
      </c>
      <c r="B245" s="153">
        <f t="shared" si="153"/>
        <v>197</v>
      </c>
      <c r="C245" s="155" t="s">
        <v>514</v>
      </c>
      <c r="D245" s="156" t="s">
        <v>410</v>
      </c>
      <c r="E245" s="157">
        <f t="shared" si="148"/>
        <v>0</v>
      </c>
      <c r="F245" s="249"/>
      <c r="G245" s="157">
        <f t="shared" si="149"/>
        <v>0</v>
      </c>
      <c r="H245" s="157">
        <f t="shared" si="149"/>
        <v>0</v>
      </c>
      <c r="I245" s="157">
        <f t="shared" si="149"/>
        <v>0</v>
      </c>
      <c r="J245" s="157">
        <f t="shared" si="149"/>
        <v>0</v>
      </c>
      <c r="K245" s="157">
        <f t="shared" si="149"/>
        <v>0</v>
      </c>
      <c r="L245" s="157">
        <f t="shared" si="149"/>
        <v>0</v>
      </c>
      <c r="M245" s="157">
        <f t="shared" si="149"/>
        <v>0</v>
      </c>
      <c r="N245" s="157">
        <f t="shared" si="149"/>
        <v>0</v>
      </c>
      <c r="O245" s="157">
        <f t="shared" si="149"/>
        <v>0</v>
      </c>
      <c r="P245" s="157">
        <f t="shared" si="149"/>
        <v>0</v>
      </c>
      <c r="Q245" s="157">
        <f t="shared" si="150"/>
        <v>0</v>
      </c>
      <c r="R245" s="157">
        <f t="shared" si="150"/>
        <v>0</v>
      </c>
      <c r="S245" s="157">
        <f t="shared" si="150"/>
        <v>0</v>
      </c>
      <c r="T245" s="157">
        <f t="shared" si="150"/>
        <v>0</v>
      </c>
      <c r="U245" s="157">
        <f t="shared" si="150"/>
        <v>0</v>
      </c>
      <c r="V245" s="157">
        <f t="shared" si="150"/>
        <v>0</v>
      </c>
      <c r="W245" s="157">
        <f t="shared" si="150"/>
        <v>0</v>
      </c>
      <c r="X245" s="157">
        <f t="shared" si="150"/>
        <v>0</v>
      </c>
      <c r="Y245" s="157">
        <f t="shared" si="150"/>
        <v>0</v>
      </c>
      <c r="Z245" s="157">
        <f t="shared" si="150"/>
        <v>0</v>
      </c>
      <c r="AA245" s="157">
        <f t="shared" si="151"/>
        <v>0</v>
      </c>
      <c r="AB245" s="157">
        <f t="shared" si="151"/>
        <v>0</v>
      </c>
      <c r="AC245" s="157">
        <f t="shared" si="151"/>
        <v>0</v>
      </c>
      <c r="AD245" s="157">
        <f t="shared" si="151"/>
        <v>0</v>
      </c>
      <c r="AE245" s="157">
        <f t="shared" si="151"/>
        <v>0</v>
      </c>
      <c r="AF245" s="157">
        <f t="shared" si="151"/>
        <v>0</v>
      </c>
      <c r="AG245" s="157">
        <f t="shared" si="151"/>
        <v>0</v>
      </c>
      <c r="AH245" s="157">
        <f t="shared" si="151"/>
        <v>0</v>
      </c>
      <c r="AI245" s="157">
        <f t="shared" si="151"/>
        <v>0</v>
      </c>
      <c r="AJ245" s="157">
        <f t="shared" si="151"/>
        <v>0</v>
      </c>
    </row>
    <row r="246" spans="1:36" s="188" customFormat="1" ht="16.5" x14ac:dyDescent="0.25">
      <c r="A246" s="160">
        <f t="shared" si="152"/>
        <v>4.1099999999999977</v>
      </c>
      <c r="B246" s="161">
        <f t="shared" si="153"/>
        <v>198</v>
      </c>
      <c r="C246" s="163" t="s">
        <v>536</v>
      </c>
      <c r="D246" s="164" t="s">
        <v>410</v>
      </c>
      <c r="E246" s="157">
        <f t="shared" si="148"/>
        <v>1</v>
      </c>
      <c r="F246" s="249"/>
      <c r="G246" s="160">
        <f t="shared" ref="G246:P252" si="154">+HLOOKUP(G$3,ARMADO_RP,$B246,0)+HLOOKUP(G$4,ARMADO_RP,$B246,0)</f>
        <v>1</v>
      </c>
      <c r="H246" s="160">
        <f t="shared" si="154"/>
        <v>0</v>
      </c>
      <c r="I246" s="160">
        <f t="shared" si="154"/>
        <v>0</v>
      </c>
      <c r="J246" s="160">
        <f t="shared" si="154"/>
        <v>0</v>
      </c>
      <c r="K246" s="160">
        <f t="shared" si="154"/>
        <v>0</v>
      </c>
      <c r="L246" s="160">
        <f t="shared" si="154"/>
        <v>0</v>
      </c>
      <c r="M246" s="160">
        <f t="shared" si="154"/>
        <v>0</v>
      </c>
      <c r="N246" s="160">
        <f t="shared" si="154"/>
        <v>0</v>
      </c>
      <c r="O246" s="160">
        <f t="shared" si="154"/>
        <v>0</v>
      </c>
      <c r="P246" s="160">
        <f t="shared" si="154"/>
        <v>0</v>
      </c>
      <c r="Q246" s="160">
        <f t="shared" ref="Q246:Z252" si="155">+HLOOKUP(Q$3,ARMADO_RP,$B246,0)+HLOOKUP(Q$4,ARMADO_RP,$B246,0)</f>
        <v>0</v>
      </c>
      <c r="R246" s="160">
        <f t="shared" si="155"/>
        <v>0</v>
      </c>
      <c r="S246" s="160">
        <f t="shared" si="155"/>
        <v>0</v>
      </c>
      <c r="T246" s="160">
        <f t="shared" si="155"/>
        <v>0</v>
      </c>
      <c r="U246" s="160">
        <f t="shared" si="155"/>
        <v>0</v>
      </c>
      <c r="V246" s="160">
        <f t="shared" si="155"/>
        <v>0</v>
      </c>
      <c r="W246" s="160">
        <f t="shared" si="155"/>
        <v>0</v>
      </c>
      <c r="X246" s="160">
        <f t="shared" si="155"/>
        <v>0</v>
      </c>
      <c r="Y246" s="160">
        <f t="shared" si="155"/>
        <v>0</v>
      </c>
      <c r="Z246" s="160">
        <f t="shared" si="155"/>
        <v>0</v>
      </c>
      <c r="AA246" s="160">
        <f t="shared" ref="AA246:AJ252" si="156">+HLOOKUP(AA$3,ARMADO_RP,$B246,0)+HLOOKUP(AA$4,ARMADO_RP,$B246,0)</f>
        <v>0</v>
      </c>
      <c r="AB246" s="160">
        <f t="shared" si="156"/>
        <v>0</v>
      </c>
      <c r="AC246" s="160">
        <f t="shared" si="156"/>
        <v>0</v>
      </c>
      <c r="AD246" s="160">
        <f t="shared" si="156"/>
        <v>0</v>
      </c>
      <c r="AE246" s="160">
        <f t="shared" si="156"/>
        <v>0</v>
      </c>
      <c r="AF246" s="160">
        <f t="shared" si="156"/>
        <v>0</v>
      </c>
      <c r="AG246" s="160">
        <f t="shared" si="156"/>
        <v>0</v>
      </c>
      <c r="AH246" s="160">
        <f t="shared" si="156"/>
        <v>0</v>
      </c>
      <c r="AI246" s="160">
        <f t="shared" si="156"/>
        <v>0</v>
      </c>
      <c r="AJ246" s="160">
        <f t="shared" si="156"/>
        <v>0</v>
      </c>
    </row>
    <row r="247" spans="1:36" s="188" customFormat="1" ht="16.5" x14ac:dyDescent="0.25">
      <c r="A247" s="160">
        <f t="shared" si="152"/>
        <v>4.1199999999999974</v>
      </c>
      <c r="B247" s="161">
        <f t="shared" si="153"/>
        <v>199</v>
      </c>
      <c r="C247" s="163" t="s">
        <v>537</v>
      </c>
      <c r="D247" s="164" t="s">
        <v>410</v>
      </c>
      <c r="E247" s="157">
        <f t="shared" si="148"/>
        <v>0</v>
      </c>
      <c r="F247" s="249"/>
      <c r="G247" s="160">
        <f t="shared" si="154"/>
        <v>0</v>
      </c>
      <c r="H247" s="160">
        <f t="shared" si="154"/>
        <v>0</v>
      </c>
      <c r="I247" s="160">
        <f t="shared" si="154"/>
        <v>0</v>
      </c>
      <c r="J247" s="160">
        <f t="shared" si="154"/>
        <v>0</v>
      </c>
      <c r="K247" s="160">
        <f t="shared" si="154"/>
        <v>0</v>
      </c>
      <c r="L247" s="160">
        <f t="shared" si="154"/>
        <v>0</v>
      </c>
      <c r="M247" s="160">
        <f t="shared" si="154"/>
        <v>0</v>
      </c>
      <c r="N247" s="160">
        <f t="shared" si="154"/>
        <v>0</v>
      </c>
      <c r="O247" s="160">
        <f t="shared" si="154"/>
        <v>0</v>
      </c>
      <c r="P247" s="160">
        <f t="shared" si="154"/>
        <v>0</v>
      </c>
      <c r="Q247" s="160">
        <f t="shared" si="155"/>
        <v>0</v>
      </c>
      <c r="R247" s="160">
        <f t="shared" si="155"/>
        <v>0</v>
      </c>
      <c r="S247" s="160">
        <f t="shared" si="155"/>
        <v>0</v>
      </c>
      <c r="T247" s="160">
        <f t="shared" si="155"/>
        <v>0</v>
      </c>
      <c r="U247" s="160">
        <f t="shared" si="155"/>
        <v>0</v>
      </c>
      <c r="V247" s="160">
        <f t="shared" si="155"/>
        <v>0</v>
      </c>
      <c r="W247" s="160">
        <f t="shared" si="155"/>
        <v>0</v>
      </c>
      <c r="X247" s="160">
        <f t="shared" si="155"/>
        <v>0</v>
      </c>
      <c r="Y247" s="160">
        <f t="shared" si="155"/>
        <v>0</v>
      </c>
      <c r="Z247" s="160">
        <f t="shared" si="155"/>
        <v>0</v>
      </c>
      <c r="AA247" s="160">
        <f t="shared" si="156"/>
        <v>0</v>
      </c>
      <c r="AB247" s="160">
        <f t="shared" si="156"/>
        <v>0</v>
      </c>
      <c r="AC247" s="160">
        <f t="shared" si="156"/>
        <v>0</v>
      </c>
      <c r="AD247" s="160">
        <f t="shared" si="156"/>
        <v>0</v>
      </c>
      <c r="AE247" s="160">
        <f t="shared" si="156"/>
        <v>0</v>
      </c>
      <c r="AF247" s="160">
        <f t="shared" si="156"/>
        <v>0</v>
      </c>
      <c r="AG247" s="160">
        <f t="shared" si="156"/>
        <v>0</v>
      </c>
      <c r="AH247" s="160">
        <f t="shared" si="156"/>
        <v>0</v>
      </c>
      <c r="AI247" s="160">
        <f t="shared" si="156"/>
        <v>0</v>
      </c>
      <c r="AJ247" s="160">
        <f t="shared" si="156"/>
        <v>0</v>
      </c>
    </row>
    <row r="248" spans="1:36" s="188" customFormat="1" ht="16.5" x14ac:dyDescent="0.25">
      <c r="A248" s="160">
        <f t="shared" si="152"/>
        <v>4.1299999999999972</v>
      </c>
      <c r="B248" s="161">
        <f t="shared" si="153"/>
        <v>200</v>
      </c>
      <c r="C248" s="163" t="s">
        <v>538</v>
      </c>
      <c r="D248" s="164" t="s">
        <v>410</v>
      </c>
      <c r="E248" s="157">
        <f t="shared" si="148"/>
        <v>0</v>
      </c>
      <c r="F248" s="249"/>
      <c r="G248" s="160">
        <f t="shared" si="154"/>
        <v>0</v>
      </c>
      <c r="H248" s="160">
        <f t="shared" si="154"/>
        <v>0</v>
      </c>
      <c r="I248" s="160">
        <f t="shared" si="154"/>
        <v>0</v>
      </c>
      <c r="J248" s="160">
        <f t="shared" si="154"/>
        <v>0</v>
      </c>
      <c r="K248" s="160">
        <f t="shared" si="154"/>
        <v>0</v>
      </c>
      <c r="L248" s="160">
        <f t="shared" si="154"/>
        <v>0</v>
      </c>
      <c r="M248" s="160">
        <f t="shared" si="154"/>
        <v>0</v>
      </c>
      <c r="N248" s="160">
        <f t="shared" si="154"/>
        <v>0</v>
      </c>
      <c r="O248" s="160">
        <f t="shared" si="154"/>
        <v>0</v>
      </c>
      <c r="P248" s="160">
        <f t="shared" si="154"/>
        <v>0</v>
      </c>
      <c r="Q248" s="160">
        <f t="shared" si="155"/>
        <v>0</v>
      </c>
      <c r="R248" s="160">
        <f t="shared" si="155"/>
        <v>0</v>
      </c>
      <c r="S248" s="160">
        <f t="shared" si="155"/>
        <v>0</v>
      </c>
      <c r="T248" s="160">
        <f t="shared" si="155"/>
        <v>0</v>
      </c>
      <c r="U248" s="160">
        <f t="shared" si="155"/>
        <v>0</v>
      </c>
      <c r="V248" s="160">
        <f t="shared" si="155"/>
        <v>0</v>
      </c>
      <c r="W248" s="160">
        <f t="shared" si="155"/>
        <v>0</v>
      </c>
      <c r="X248" s="160">
        <f t="shared" si="155"/>
        <v>0</v>
      </c>
      <c r="Y248" s="160">
        <f t="shared" si="155"/>
        <v>0</v>
      </c>
      <c r="Z248" s="160">
        <f t="shared" si="155"/>
        <v>0</v>
      </c>
      <c r="AA248" s="160">
        <f t="shared" si="156"/>
        <v>0</v>
      </c>
      <c r="AB248" s="160">
        <f t="shared" si="156"/>
        <v>0</v>
      </c>
      <c r="AC248" s="160">
        <f t="shared" si="156"/>
        <v>0</v>
      </c>
      <c r="AD248" s="160">
        <f t="shared" si="156"/>
        <v>0</v>
      </c>
      <c r="AE248" s="160">
        <f t="shared" si="156"/>
        <v>0</v>
      </c>
      <c r="AF248" s="160">
        <f t="shared" si="156"/>
        <v>0</v>
      </c>
      <c r="AG248" s="160">
        <f t="shared" si="156"/>
        <v>0</v>
      </c>
      <c r="AH248" s="160">
        <f t="shared" si="156"/>
        <v>0</v>
      </c>
      <c r="AI248" s="160">
        <f t="shared" si="156"/>
        <v>0</v>
      </c>
      <c r="AJ248" s="160">
        <f t="shared" si="156"/>
        <v>0</v>
      </c>
    </row>
    <row r="249" spans="1:36" s="188" customFormat="1" ht="16.5" x14ac:dyDescent="0.25">
      <c r="A249" s="160">
        <f t="shared" si="152"/>
        <v>4.139999999999997</v>
      </c>
      <c r="B249" s="161">
        <f t="shared" si="153"/>
        <v>201</v>
      </c>
      <c r="C249" s="163" t="s">
        <v>539</v>
      </c>
      <c r="D249" s="164" t="s">
        <v>410</v>
      </c>
      <c r="E249" s="157">
        <f t="shared" si="148"/>
        <v>0</v>
      </c>
      <c r="F249" s="249"/>
      <c r="G249" s="160">
        <f t="shared" si="154"/>
        <v>0</v>
      </c>
      <c r="H249" s="160">
        <f t="shared" si="154"/>
        <v>0</v>
      </c>
      <c r="I249" s="160">
        <f t="shared" si="154"/>
        <v>0</v>
      </c>
      <c r="J249" s="160">
        <f t="shared" si="154"/>
        <v>0</v>
      </c>
      <c r="K249" s="160">
        <f t="shared" si="154"/>
        <v>0</v>
      </c>
      <c r="L249" s="160">
        <f t="shared" si="154"/>
        <v>0</v>
      </c>
      <c r="M249" s="160">
        <f t="shared" si="154"/>
        <v>0</v>
      </c>
      <c r="N249" s="160">
        <f t="shared" si="154"/>
        <v>0</v>
      </c>
      <c r="O249" s="160">
        <f t="shared" si="154"/>
        <v>0</v>
      </c>
      <c r="P249" s="160">
        <f t="shared" si="154"/>
        <v>0</v>
      </c>
      <c r="Q249" s="160">
        <f t="shared" si="155"/>
        <v>0</v>
      </c>
      <c r="R249" s="160">
        <f t="shared" si="155"/>
        <v>0</v>
      </c>
      <c r="S249" s="160">
        <f t="shared" si="155"/>
        <v>0</v>
      </c>
      <c r="T249" s="160">
        <f t="shared" si="155"/>
        <v>0</v>
      </c>
      <c r="U249" s="160">
        <f t="shared" si="155"/>
        <v>0</v>
      </c>
      <c r="V249" s="160">
        <f t="shared" si="155"/>
        <v>0</v>
      </c>
      <c r="W249" s="160">
        <f t="shared" si="155"/>
        <v>0</v>
      </c>
      <c r="X249" s="160">
        <f t="shared" si="155"/>
        <v>0</v>
      </c>
      <c r="Y249" s="160">
        <f t="shared" si="155"/>
        <v>0</v>
      </c>
      <c r="Z249" s="160">
        <f t="shared" si="155"/>
        <v>0</v>
      </c>
      <c r="AA249" s="160">
        <f t="shared" si="156"/>
        <v>0</v>
      </c>
      <c r="AB249" s="160">
        <f t="shared" si="156"/>
        <v>0</v>
      </c>
      <c r="AC249" s="160">
        <f t="shared" si="156"/>
        <v>0</v>
      </c>
      <c r="AD249" s="160">
        <f t="shared" si="156"/>
        <v>0</v>
      </c>
      <c r="AE249" s="160">
        <f t="shared" si="156"/>
        <v>0</v>
      </c>
      <c r="AF249" s="160">
        <f t="shared" si="156"/>
        <v>0</v>
      </c>
      <c r="AG249" s="160">
        <f t="shared" si="156"/>
        <v>0</v>
      </c>
      <c r="AH249" s="160">
        <f t="shared" si="156"/>
        <v>0</v>
      </c>
      <c r="AI249" s="160">
        <f t="shared" si="156"/>
        <v>0</v>
      </c>
      <c r="AJ249" s="160">
        <f t="shared" si="156"/>
        <v>0</v>
      </c>
    </row>
    <row r="250" spans="1:36" s="188" customFormat="1" ht="16.5" x14ac:dyDescent="0.25">
      <c r="A250" s="160">
        <f t="shared" si="152"/>
        <v>4.1499999999999968</v>
      </c>
      <c r="B250" s="161">
        <f t="shared" si="153"/>
        <v>202</v>
      </c>
      <c r="C250" s="163" t="s">
        <v>540</v>
      </c>
      <c r="D250" s="164" t="s">
        <v>410</v>
      </c>
      <c r="E250" s="157">
        <f t="shared" si="148"/>
        <v>0</v>
      </c>
      <c r="F250" s="249"/>
      <c r="G250" s="160">
        <f t="shared" si="154"/>
        <v>0</v>
      </c>
      <c r="H250" s="160">
        <f t="shared" si="154"/>
        <v>0</v>
      </c>
      <c r="I250" s="160">
        <f t="shared" si="154"/>
        <v>0</v>
      </c>
      <c r="J250" s="160">
        <f t="shared" si="154"/>
        <v>0</v>
      </c>
      <c r="K250" s="160">
        <f t="shared" si="154"/>
        <v>0</v>
      </c>
      <c r="L250" s="160">
        <f t="shared" si="154"/>
        <v>0</v>
      </c>
      <c r="M250" s="160">
        <f t="shared" si="154"/>
        <v>0</v>
      </c>
      <c r="N250" s="160">
        <f t="shared" si="154"/>
        <v>0</v>
      </c>
      <c r="O250" s="160">
        <f t="shared" si="154"/>
        <v>0</v>
      </c>
      <c r="P250" s="160">
        <f t="shared" si="154"/>
        <v>0</v>
      </c>
      <c r="Q250" s="160">
        <f t="shared" si="155"/>
        <v>0</v>
      </c>
      <c r="R250" s="160">
        <f t="shared" si="155"/>
        <v>0</v>
      </c>
      <c r="S250" s="160">
        <f t="shared" si="155"/>
        <v>0</v>
      </c>
      <c r="T250" s="160">
        <f t="shared" si="155"/>
        <v>0</v>
      </c>
      <c r="U250" s="160">
        <f t="shared" si="155"/>
        <v>0</v>
      </c>
      <c r="V250" s="160">
        <f t="shared" si="155"/>
        <v>0</v>
      </c>
      <c r="W250" s="160">
        <f t="shared" si="155"/>
        <v>0</v>
      </c>
      <c r="X250" s="160">
        <f t="shared" si="155"/>
        <v>0</v>
      </c>
      <c r="Y250" s="160">
        <f t="shared" si="155"/>
        <v>0</v>
      </c>
      <c r="Z250" s="160">
        <f t="shared" si="155"/>
        <v>0</v>
      </c>
      <c r="AA250" s="160">
        <f t="shared" si="156"/>
        <v>0</v>
      </c>
      <c r="AB250" s="160">
        <f t="shared" si="156"/>
        <v>0</v>
      </c>
      <c r="AC250" s="160">
        <f t="shared" si="156"/>
        <v>0</v>
      </c>
      <c r="AD250" s="160">
        <f t="shared" si="156"/>
        <v>0</v>
      </c>
      <c r="AE250" s="160">
        <f t="shared" si="156"/>
        <v>0</v>
      </c>
      <c r="AF250" s="160">
        <f t="shared" si="156"/>
        <v>0</v>
      </c>
      <c r="AG250" s="160">
        <f t="shared" si="156"/>
        <v>0</v>
      </c>
      <c r="AH250" s="160">
        <f t="shared" si="156"/>
        <v>0</v>
      </c>
      <c r="AI250" s="160">
        <f t="shared" si="156"/>
        <v>0</v>
      </c>
      <c r="AJ250" s="160">
        <f t="shared" si="156"/>
        <v>0</v>
      </c>
    </row>
    <row r="251" spans="1:36" s="188" customFormat="1" ht="16.5" x14ac:dyDescent="0.25">
      <c r="A251" s="160">
        <f t="shared" si="152"/>
        <v>4.1599999999999966</v>
      </c>
      <c r="B251" s="161">
        <f t="shared" si="153"/>
        <v>203</v>
      </c>
      <c r="C251" s="163" t="s">
        <v>541</v>
      </c>
      <c r="D251" s="164" t="s">
        <v>410</v>
      </c>
      <c r="E251" s="157">
        <f t="shared" si="148"/>
        <v>1</v>
      </c>
      <c r="F251" s="249"/>
      <c r="G251" s="160">
        <f t="shared" si="154"/>
        <v>0</v>
      </c>
      <c r="H251" s="160">
        <f t="shared" si="154"/>
        <v>1</v>
      </c>
      <c r="I251" s="160">
        <f t="shared" si="154"/>
        <v>0</v>
      </c>
      <c r="J251" s="160">
        <f t="shared" si="154"/>
        <v>0</v>
      </c>
      <c r="K251" s="160">
        <f t="shared" si="154"/>
        <v>0</v>
      </c>
      <c r="L251" s="160">
        <f t="shared" si="154"/>
        <v>0</v>
      </c>
      <c r="M251" s="160">
        <f t="shared" si="154"/>
        <v>0</v>
      </c>
      <c r="N251" s="160">
        <f t="shared" si="154"/>
        <v>0</v>
      </c>
      <c r="O251" s="160">
        <f t="shared" si="154"/>
        <v>0</v>
      </c>
      <c r="P251" s="160">
        <f t="shared" si="154"/>
        <v>0</v>
      </c>
      <c r="Q251" s="160">
        <f t="shared" si="155"/>
        <v>0</v>
      </c>
      <c r="R251" s="160">
        <f t="shared" si="155"/>
        <v>0</v>
      </c>
      <c r="S251" s="160">
        <f t="shared" si="155"/>
        <v>0</v>
      </c>
      <c r="T251" s="160">
        <f t="shared" si="155"/>
        <v>0</v>
      </c>
      <c r="U251" s="160">
        <f t="shared" si="155"/>
        <v>0</v>
      </c>
      <c r="V251" s="160">
        <f t="shared" si="155"/>
        <v>0</v>
      </c>
      <c r="W251" s="160">
        <f t="shared" si="155"/>
        <v>0</v>
      </c>
      <c r="X251" s="160">
        <f t="shared" si="155"/>
        <v>0</v>
      </c>
      <c r="Y251" s="160">
        <f t="shared" si="155"/>
        <v>0</v>
      </c>
      <c r="Z251" s="160">
        <f t="shared" si="155"/>
        <v>0</v>
      </c>
      <c r="AA251" s="160">
        <f t="shared" si="156"/>
        <v>0</v>
      </c>
      <c r="AB251" s="160">
        <f t="shared" si="156"/>
        <v>0</v>
      </c>
      <c r="AC251" s="160">
        <f t="shared" si="156"/>
        <v>0</v>
      </c>
      <c r="AD251" s="160">
        <f t="shared" si="156"/>
        <v>0</v>
      </c>
      <c r="AE251" s="160">
        <f t="shared" si="156"/>
        <v>0</v>
      </c>
      <c r="AF251" s="160">
        <f t="shared" si="156"/>
        <v>0</v>
      </c>
      <c r="AG251" s="160">
        <f t="shared" si="156"/>
        <v>0</v>
      </c>
      <c r="AH251" s="160">
        <f t="shared" si="156"/>
        <v>0</v>
      </c>
      <c r="AI251" s="160">
        <f t="shared" si="156"/>
        <v>0</v>
      </c>
      <c r="AJ251" s="160">
        <f t="shared" si="156"/>
        <v>0</v>
      </c>
    </row>
    <row r="252" spans="1:36" s="188" customFormat="1" ht="16.5" x14ac:dyDescent="0.25">
      <c r="A252" s="160">
        <f t="shared" si="152"/>
        <v>4.1699999999999964</v>
      </c>
      <c r="B252" s="161">
        <f t="shared" si="153"/>
        <v>204</v>
      </c>
      <c r="C252" s="163" t="s">
        <v>542</v>
      </c>
      <c r="D252" s="164" t="s">
        <v>410</v>
      </c>
      <c r="E252" s="157">
        <f t="shared" si="148"/>
        <v>1</v>
      </c>
      <c r="F252" s="249"/>
      <c r="G252" s="160">
        <f t="shared" si="154"/>
        <v>0</v>
      </c>
      <c r="H252" s="160">
        <f t="shared" si="154"/>
        <v>1</v>
      </c>
      <c r="I252" s="160">
        <f t="shared" si="154"/>
        <v>0</v>
      </c>
      <c r="J252" s="160">
        <f t="shared" si="154"/>
        <v>0</v>
      </c>
      <c r="K252" s="160">
        <f t="shared" si="154"/>
        <v>0</v>
      </c>
      <c r="L252" s="160">
        <f t="shared" si="154"/>
        <v>0</v>
      </c>
      <c r="M252" s="160">
        <f t="shared" si="154"/>
        <v>0</v>
      </c>
      <c r="N252" s="160">
        <f t="shared" si="154"/>
        <v>0</v>
      </c>
      <c r="O252" s="160">
        <f t="shared" si="154"/>
        <v>0</v>
      </c>
      <c r="P252" s="160">
        <f t="shared" si="154"/>
        <v>0</v>
      </c>
      <c r="Q252" s="160">
        <f t="shared" si="155"/>
        <v>0</v>
      </c>
      <c r="R252" s="160">
        <f t="shared" si="155"/>
        <v>0</v>
      </c>
      <c r="S252" s="160">
        <f t="shared" si="155"/>
        <v>0</v>
      </c>
      <c r="T252" s="160">
        <f t="shared" si="155"/>
        <v>0</v>
      </c>
      <c r="U252" s="160">
        <f t="shared" si="155"/>
        <v>0</v>
      </c>
      <c r="V252" s="160">
        <f t="shared" si="155"/>
        <v>0</v>
      </c>
      <c r="W252" s="160">
        <f t="shared" si="155"/>
        <v>0</v>
      </c>
      <c r="X252" s="160">
        <f t="shared" si="155"/>
        <v>0</v>
      </c>
      <c r="Y252" s="160">
        <f t="shared" si="155"/>
        <v>0</v>
      </c>
      <c r="Z252" s="160">
        <f t="shared" si="155"/>
        <v>0</v>
      </c>
      <c r="AA252" s="160">
        <f t="shared" si="156"/>
        <v>0</v>
      </c>
      <c r="AB252" s="160">
        <f t="shared" si="156"/>
        <v>0</v>
      </c>
      <c r="AC252" s="160">
        <f t="shared" si="156"/>
        <v>0</v>
      </c>
      <c r="AD252" s="160">
        <f t="shared" si="156"/>
        <v>0</v>
      </c>
      <c r="AE252" s="160">
        <f t="shared" si="156"/>
        <v>0</v>
      </c>
      <c r="AF252" s="160">
        <f t="shared" si="156"/>
        <v>0</v>
      </c>
      <c r="AG252" s="160">
        <f t="shared" si="156"/>
        <v>0</v>
      </c>
      <c r="AH252" s="160">
        <f t="shared" si="156"/>
        <v>0</v>
      </c>
      <c r="AI252" s="160">
        <f t="shared" si="156"/>
        <v>0</v>
      </c>
      <c r="AJ252" s="160">
        <f t="shared" si="156"/>
        <v>0</v>
      </c>
    </row>
    <row r="253" spans="1:36" ht="16.5" x14ac:dyDescent="0.25">
      <c r="A253" s="172"/>
      <c r="B253" s="161">
        <f t="shared" si="153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153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153"/>
        <v>207</v>
      </c>
      <c r="C255" s="155" t="s">
        <v>516</v>
      </c>
      <c r="D255" s="156" t="s">
        <v>389</v>
      </c>
      <c r="E255" s="157">
        <f>+SUM(G255:AJ255)</f>
        <v>8.8388999999999995E-2</v>
      </c>
      <c r="F255" s="249" t="s">
        <v>62</v>
      </c>
      <c r="G255" s="157">
        <f t="shared" ref="G255:AJ255" si="157">+IF($F255=G$13,G$12*f_cond*G$14/1000,0)</f>
        <v>0</v>
      </c>
      <c r="H255" s="157">
        <f t="shared" si="157"/>
        <v>8.8388999999999995E-2</v>
      </c>
      <c r="I255" s="157">
        <f t="shared" si="157"/>
        <v>0</v>
      </c>
      <c r="J255" s="157">
        <f t="shared" si="157"/>
        <v>0</v>
      </c>
      <c r="K255" s="157">
        <f t="shared" si="157"/>
        <v>0</v>
      </c>
      <c r="L255" s="157">
        <f t="shared" si="157"/>
        <v>0</v>
      </c>
      <c r="M255" s="157">
        <f t="shared" si="157"/>
        <v>0</v>
      </c>
      <c r="N255" s="157">
        <f t="shared" si="157"/>
        <v>0</v>
      </c>
      <c r="O255" s="157">
        <f t="shared" si="157"/>
        <v>0</v>
      </c>
      <c r="P255" s="157">
        <f t="shared" si="157"/>
        <v>0</v>
      </c>
      <c r="Q255" s="157">
        <f t="shared" si="157"/>
        <v>0</v>
      </c>
      <c r="R255" s="157">
        <f t="shared" si="157"/>
        <v>0</v>
      </c>
      <c r="S255" s="157">
        <f t="shared" si="157"/>
        <v>0</v>
      </c>
      <c r="T255" s="157">
        <f t="shared" si="157"/>
        <v>0</v>
      </c>
      <c r="U255" s="157">
        <f t="shared" si="157"/>
        <v>0</v>
      </c>
      <c r="V255" s="157">
        <f t="shared" si="157"/>
        <v>0</v>
      </c>
      <c r="W255" s="157">
        <f t="shared" si="157"/>
        <v>0</v>
      </c>
      <c r="X255" s="157">
        <f t="shared" si="157"/>
        <v>0</v>
      </c>
      <c r="Y255" s="157">
        <f t="shared" si="157"/>
        <v>0</v>
      </c>
      <c r="Z255" s="157">
        <f t="shared" si="157"/>
        <v>0</v>
      </c>
      <c r="AA255" s="157">
        <f t="shared" si="157"/>
        <v>0</v>
      </c>
      <c r="AB255" s="157">
        <f t="shared" si="157"/>
        <v>0</v>
      </c>
      <c r="AC255" s="157">
        <f t="shared" si="157"/>
        <v>0</v>
      </c>
      <c r="AD255" s="157">
        <f t="shared" si="157"/>
        <v>0</v>
      </c>
      <c r="AE255" s="157">
        <f t="shared" si="157"/>
        <v>0</v>
      </c>
      <c r="AF255" s="157">
        <f t="shared" si="157"/>
        <v>0</v>
      </c>
      <c r="AG255" s="157">
        <f t="shared" si="157"/>
        <v>0</v>
      </c>
      <c r="AH255" s="157">
        <f t="shared" si="157"/>
        <v>0</v>
      </c>
      <c r="AI255" s="157">
        <f t="shared" si="157"/>
        <v>0</v>
      </c>
      <c r="AJ255" s="157">
        <f t="shared" si="157"/>
        <v>0</v>
      </c>
    </row>
    <row r="256" spans="1:36" ht="16.5" x14ac:dyDescent="0.25">
      <c r="A256" s="157"/>
      <c r="B256" s="153">
        <f t="shared" si="153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153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158">+A257+0.01</f>
        <v>6.01</v>
      </c>
      <c r="B258" s="153">
        <f t="shared" si="153"/>
        <v>210</v>
      </c>
      <c r="C258" s="155" t="s">
        <v>486</v>
      </c>
      <c r="D258" s="156" t="s">
        <v>553</v>
      </c>
      <c r="E258" s="157">
        <f t="shared" ref="E258:E264" si="159">+SUM(G258:AJ258)</f>
        <v>5.0890000000000004</v>
      </c>
      <c r="F258" s="249"/>
      <c r="G258" s="157">
        <f t="shared" ref="G258:AJ258" si="160">+VLOOKUP(G$19,Vol_PAT,4,0)*G$33</f>
        <v>0</v>
      </c>
      <c r="H258" s="157">
        <f t="shared" si="160"/>
        <v>5.0890000000000004</v>
      </c>
      <c r="I258" s="157">
        <f t="shared" si="160"/>
        <v>0</v>
      </c>
      <c r="J258" s="157">
        <f t="shared" si="160"/>
        <v>0</v>
      </c>
      <c r="K258" s="157">
        <f t="shared" si="160"/>
        <v>0</v>
      </c>
      <c r="L258" s="157">
        <f t="shared" si="160"/>
        <v>0</v>
      </c>
      <c r="M258" s="157">
        <f t="shared" si="160"/>
        <v>0</v>
      </c>
      <c r="N258" s="157">
        <f t="shared" si="160"/>
        <v>0</v>
      </c>
      <c r="O258" s="157">
        <f t="shared" si="160"/>
        <v>0</v>
      </c>
      <c r="P258" s="157">
        <f t="shared" si="160"/>
        <v>0</v>
      </c>
      <c r="Q258" s="157">
        <f t="shared" si="160"/>
        <v>0</v>
      </c>
      <c r="R258" s="157">
        <f t="shared" si="160"/>
        <v>0</v>
      </c>
      <c r="S258" s="157">
        <f t="shared" si="160"/>
        <v>0</v>
      </c>
      <c r="T258" s="157">
        <f t="shared" si="160"/>
        <v>0</v>
      </c>
      <c r="U258" s="157">
        <f t="shared" si="160"/>
        <v>0</v>
      </c>
      <c r="V258" s="157">
        <f t="shared" si="160"/>
        <v>0</v>
      </c>
      <c r="W258" s="157">
        <f t="shared" si="160"/>
        <v>0</v>
      </c>
      <c r="X258" s="157">
        <f t="shared" si="160"/>
        <v>0</v>
      </c>
      <c r="Y258" s="157">
        <f t="shared" si="160"/>
        <v>0</v>
      </c>
      <c r="Z258" s="157">
        <f t="shared" si="160"/>
        <v>0</v>
      </c>
      <c r="AA258" s="157">
        <f t="shared" si="160"/>
        <v>0</v>
      </c>
      <c r="AB258" s="157">
        <f t="shared" si="160"/>
        <v>0</v>
      </c>
      <c r="AC258" s="157">
        <f t="shared" si="160"/>
        <v>0</v>
      </c>
      <c r="AD258" s="157">
        <f t="shared" si="160"/>
        <v>0</v>
      </c>
      <c r="AE258" s="157">
        <f t="shared" si="160"/>
        <v>0</v>
      </c>
      <c r="AF258" s="157">
        <f t="shared" si="160"/>
        <v>0</v>
      </c>
      <c r="AG258" s="157">
        <f t="shared" si="160"/>
        <v>0</v>
      </c>
      <c r="AH258" s="157">
        <f t="shared" si="160"/>
        <v>0</v>
      </c>
      <c r="AI258" s="157">
        <f t="shared" si="160"/>
        <v>0</v>
      </c>
      <c r="AJ258" s="157">
        <f t="shared" si="160"/>
        <v>0</v>
      </c>
    </row>
    <row r="259" spans="1:36" ht="16.5" x14ac:dyDescent="0.25">
      <c r="A259" s="157">
        <f t="shared" si="158"/>
        <v>6.02</v>
      </c>
      <c r="B259" s="153">
        <f t="shared" si="153"/>
        <v>211</v>
      </c>
      <c r="C259" s="155" t="s">
        <v>487</v>
      </c>
      <c r="D259" s="156" t="s">
        <v>553</v>
      </c>
      <c r="E259" s="157">
        <f t="shared" si="159"/>
        <v>0</v>
      </c>
      <c r="F259" s="249"/>
      <c r="G259" s="157">
        <f t="shared" ref="G259:AJ259" si="161">+VLOOKUP(G$19,Vol_PAT,4,0)*G$34</f>
        <v>0</v>
      </c>
      <c r="H259" s="157">
        <f t="shared" si="161"/>
        <v>0</v>
      </c>
      <c r="I259" s="157">
        <f t="shared" si="161"/>
        <v>0</v>
      </c>
      <c r="J259" s="157">
        <f t="shared" si="161"/>
        <v>0</v>
      </c>
      <c r="K259" s="157">
        <f t="shared" si="161"/>
        <v>0</v>
      </c>
      <c r="L259" s="157">
        <f t="shared" si="161"/>
        <v>0</v>
      </c>
      <c r="M259" s="157">
        <f t="shared" si="161"/>
        <v>0</v>
      </c>
      <c r="N259" s="157">
        <f t="shared" si="161"/>
        <v>0</v>
      </c>
      <c r="O259" s="157">
        <f t="shared" si="161"/>
        <v>0</v>
      </c>
      <c r="P259" s="157">
        <f t="shared" si="161"/>
        <v>0</v>
      </c>
      <c r="Q259" s="157">
        <f t="shared" si="161"/>
        <v>0</v>
      </c>
      <c r="R259" s="157">
        <f t="shared" si="161"/>
        <v>0</v>
      </c>
      <c r="S259" s="157">
        <f t="shared" si="161"/>
        <v>0</v>
      </c>
      <c r="T259" s="157">
        <f t="shared" si="161"/>
        <v>0</v>
      </c>
      <c r="U259" s="157">
        <f t="shared" si="161"/>
        <v>0</v>
      </c>
      <c r="V259" s="157">
        <f t="shared" si="161"/>
        <v>0</v>
      </c>
      <c r="W259" s="157">
        <f t="shared" si="161"/>
        <v>0</v>
      </c>
      <c r="X259" s="157">
        <f t="shared" si="161"/>
        <v>0</v>
      </c>
      <c r="Y259" s="157">
        <f t="shared" si="161"/>
        <v>0</v>
      </c>
      <c r="Z259" s="157">
        <f t="shared" si="161"/>
        <v>0</v>
      </c>
      <c r="AA259" s="157">
        <f t="shared" si="161"/>
        <v>0</v>
      </c>
      <c r="AB259" s="157">
        <f t="shared" si="161"/>
        <v>0</v>
      </c>
      <c r="AC259" s="157">
        <f t="shared" si="161"/>
        <v>0</v>
      </c>
      <c r="AD259" s="157">
        <f t="shared" si="161"/>
        <v>0</v>
      </c>
      <c r="AE259" s="157">
        <f t="shared" si="161"/>
        <v>0</v>
      </c>
      <c r="AF259" s="157">
        <f t="shared" si="161"/>
        <v>0</v>
      </c>
      <c r="AG259" s="157">
        <f t="shared" si="161"/>
        <v>0</v>
      </c>
      <c r="AH259" s="157">
        <f t="shared" si="161"/>
        <v>0</v>
      </c>
      <c r="AI259" s="157">
        <f t="shared" si="161"/>
        <v>0</v>
      </c>
      <c r="AJ259" s="157">
        <f t="shared" si="161"/>
        <v>0</v>
      </c>
    </row>
    <row r="260" spans="1:36" ht="16.5" x14ac:dyDescent="0.25">
      <c r="A260" s="157">
        <f t="shared" si="158"/>
        <v>6.0299999999999994</v>
      </c>
      <c r="B260" s="153">
        <f t="shared" si="153"/>
        <v>212</v>
      </c>
      <c r="C260" s="155" t="s">
        <v>518</v>
      </c>
      <c r="D260" s="156" t="s">
        <v>364</v>
      </c>
      <c r="E260" s="157">
        <f t="shared" si="159"/>
        <v>0</v>
      </c>
      <c r="F260" s="249"/>
      <c r="G260" s="157">
        <f t="shared" ref="G260:P263" si="162">+HLOOKUP(G$3,ARMADO_RP,$B260,0)+HLOOKUP(G$4,ARMADO_RP,$B260,0)+HLOOKUP(G$19,ARMADO_RP,$B260,0)</f>
        <v>0</v>
      </c>
      <c r="H260" s="157">
        <f t="shared" si="162"/>
        <v>0</v>
      </c>
      <c r="I260" s="157">
        <f t="shared" si="162"/>
        <v>0</v>
      </c>
      <c r="J260" s="157">
        <f t="shared" si="162"/>
        <v>0</v>
      </c>
      <c r="K260" s="157">
        <f t="shared" si="162"/>
        <v>0</v>
      </c>
      <c r="L260" s="157">
        <f t="shared" si="162"/>
        <v>0</v>
      </c>
      <c r="M260" s="157">
        <f t="shared" si="162"/>
        <v>0</v>
      </c>
      <c r="N260" s="157">
        <f t="shared" si="162"/>
        <v>0</v>
      </c>
      <c r="O260" s="157">
        <f t="shared" si="162"/>
        <v>0</v>
      </c>
      <c r="P260" s="157">
        <f t="shared" si="162"/>
        <v>0</v>
      </c>
      <c r="Q260" s="157">
        <f t="shared" ref="Q260:Z263" si="163">+HLOOKUP(Q$3,ARMADO_RP,$B260,0)+HLOOKUP(Q$4,ARMADO_RP,$B260,0)+HLOOKUP(Q$19,ARMADO_RP,$B260,0)</f>
        <v>0</v>
      </c>
      <c r="R260" s="157">
        <f t="shared" si="163"/>
        <v>0</v>
      </c>
      <c r="S260" s="157">
        <f t="shared" si="163"/>
        <v>0</v>
      </c>
      <c r="T260" s="157">
        <f t="shared" si="163"/>
        <v>0</v>
      </c>
      <c r="U260" s="157">
        <f t="shared" si="163"/>
        <v>0</v>
      </c>
      <c r="V260" s="157">
        <f t="shared" si="163"/>
        <v>0</v>
      </c>
      <c r="W260" s="157">
        <f t="shared" si="163"/>
        <v>0</v>
      </c>
      <c r="X260" s="157">
        <f t="shared" si="163"/>
        <v>0</v>
      </c>
      <c r="Y260" s="157">
        <f t="shared" si="163"/>
        <v>0</v>
      </c>
      <c r="Z260" s="157">
        <f t="shared" si="163"/>
        <v>0</v>
      </c>
      <c r="AA260" s="157">
        <f t="shared" ref="AA260:AJ263" si="164">+HLOOKUP(AA$3,ARMADO_RP,$B260,0)+HLOOKUP(AA$4,ARMADO_RP,$B260,0)+HLOOKUP(AA$19,ARMADO_RP,$B260,0)</f>
        <v>0</v>
      </c>
      <c r="AB260" s="157">
        <f t="shared" si="164"/>
        <v>0</v>
      </c>
      <c r="AC260" s="157">
        <f t="shared" si="164"/>
        <v>0</v>
      </c>
      <c r="AD260" s="157">
        <f t="shared" si="164"/>
        <v>0</v>
      </c>
      <c r="AE260" s="157">
        <f t="shared" si="164"/>
        <v>0</v>
      </c>
      <c r="AF260" s="157">
        <f t="shared" si="164"/>
        <v>0</v>
      </c>
      <c r="AG260" s="157">
        <f t="shared" si="164"/>
        <v>0</v>
      </c>
      <c r="AH260" s="157">
        <f t="shared" si="164"/>
        <v>0</v>
      </c>
      <c r="AI260" s="157">
        <f t="shared" si="164"/>
        <v>0</v>
      </c>
      <c r="AJ260" s="157">
        <f t="shared" si="164"/>
        <v>0</v>
      </c>
    </row>
    <row r="261" spans="1:36" ht="16.5" x14ac:dyDescent="0.25">
      <c r="A261" s="157">
        <f t="shared" si="158"/>
        <v>6.0399999999999991</v>
      </c>
      <c r="B261" s="153">
        <f t="shared" si="153"/>
        <v>213</v>
      </c>
      <c r="C261" s="155" t="s">
        <v>519</v>
      </c>
      <c r="D261" s="156" t="s">
        <v>364</v>
      </c>
      <c r="E261" s="157">
        <f t="shared" si="159"/>
        <v>0</v>
      </c>
      <c r="F261" s="249"/>
      <c r="G261" s="157">
        <f t="shared" si="162"/>
        <v>0</v>
      </c>
      <c r="H261" s="157">
        <f t="shared" si="162"/>
        <v>0</v>
      </c>
      <c r="I261" s="157">
        <f t="shared" si="162"/>
        <v>0</v>
      </c>
      <c r="J261" s="157">
        <f t="shared" si="162"/>
        <v>0</v>
      </c>
      <c r="K261" s="157">
        <f t="shared" si="162"/>
        <v>0</v>
      </c>
      <c r="L261" s="157">
        <f t="shared" si="162"/>
        <v>0</v>
      </c>
      <c r="M261" s="157">
        <f t="shared" si="162"/>
        <v>0</v>
      </c>
      <c r="N261" s="157">
        <f t="shared" si="162"/>
        <v>0</v>
      </c>
      <c r="O261" s="157">
        <f t="shared" si="162"/>
        <v>0</v>
      </c>
      <c r="P261" s="157">
        <f t="shared" si="162"/>
        <v>0</v>
      </c>
      <c r="Q261" s="157">
        <f t="shared" si="163"/>
        <v>0</v>
      </c>
      <c r="R261" s="157">
        <f t="shared" si="163"/>
        <v>0</v>
      </c>
      <c r="S261" s="157">
        <f t="shared" si="163"/>
        <v>0</v>
      </c>
      <c r="T261" s="157">
        <f t="shared" si="163"/>
        <v>0</v>
      </c>
      <c r="U261" s="157">
        <f t="shared" si="163"/>
        <v>0</v>
      </c>
      <c r="V261" s="157">
        <f t="shared" si="163"/>
        <v>0</v>
      </c>
      <c r="W261" s="157">
        <f t="shared" si="163"/>
        <v>0</v>
      </c>
      <c r="X261" s="157">
        <f t="shared" si="163"/>
        <v>0</v>
      </c>
      <c r="Y261" s="157">
        <f t="shared" si="163"/>
        <v>0</v>
      </c>
      <c r="Z261" s="157">
        <f t="shared" si="163"/>
        <v>0</v>
      </c>
      <c r="AA261" s="157">
        <f t="shared" si="164"/>
        <v>0</v>
      </c>
      <c r="AB261" s="157">
        <f t="shared" si="164"/>
        <v>0</v>
      </c>
      <c r="AC261" s="157">
        <f t="shared" si="164"/>
        <v>0</v>
      </c>
      <c r="AD261" s="157">
        <f t="shared" si="164"/>
        <v>0</v>
      </c>
      <c r="AE261" s="157">
        <f t="shared" si="164"/>
        <v>0</v>
      </c>
      <c r="AF261" s="157">
        <f t="shared" si="164"/>
        <v>0</v>
      </c>
      <c r="AG261" s="157">
        <f t="shared" si="164"/>
        <v>0</v>
      </c>
      <c r="AH261" s="157">
        <f t="shared" si="164"/>
        <v>0</v>
      </c>
      <c r="AI261" s="157">
        <f t="shared" si="164"/>
        <v>0</v>
      </c>
      <c r="AJ261" s="157">
        <f t="shared" si="164"/>
        <v>0</v>
      </c>
    </row>
    <row r="262" spans="1:36" ht="16.5" x14ac:dyDescent="0.25">
      <c r="A262" s="157">
        <f t="shared" si="158"/>
        <v>6.0499999999999989</v>
      </c>
      <c r="B262" s="153">
        <f t="shared" si="153"/>
        <v>214</v>
      </c>
      <c r="C262" s="155" t="s">
        <v>520</v>
      </c>
      <c r="D262" s="156" t="s">
        <v>364</v>
      </c>
      <c r="E262" s="157">
        <f t="shared" si="159"/>
        <v>1</v>
      </c>
      <c r="F262" s="249"/>
      <c r="G262" s="157">
        <f t="shared" si="162"/>
        <v>0</v>
      </c>
      <c r="H262" s="157">
        <f t="shared" si="162"/>
        <v>1</v>
      </c>
      <c r="I262" s="157">
        <f t="shared" si="162"/>
        <v>0</v>
      </c>
      <c r="J262" s="157">
        <f t="shared" si="162"/>
        <v>0</v>
      </c>
      <c r="K262" s="157">
        <f t="shared" si="162"/>
        <v>0</v>
      </c>
      <c r="L262" s="157">
        <f t="shared" si="162"/>
        <v>0</v>
      </c>
      <c r="M262" s="157">
        <f t="shared" si="162"/>
        <v>0</v>
      </c>
      <c r="N262" s="157">
        <f t="shared" si="162"/>
        <v>0</v>
      </c>
      <c r="O262" s="157">
        <f t="shared" si="162"/>
        <v>0</v>
      </c>
      <c r="P262" s="157">
        <f t="shared" si="162"/>
        <v>0</v>
      </c>
      <c r="Q262" s="157">
        <f t="shared" si="163"/>
        <v>0</v>
      </c>
      <c r="R262" s="157">
        <f t="shared" si="163"/>
        <v>0</v>
      </c>
      <c r="S262" s="157">
        <f t="shared" si="163"/>
        <v>0</v>
      </c>
      <c r="T262" s="157">
        <f t="shared" si="163"/>
        <v>0</v>
      </c>
      <c r="U262" s="157">
        <f t="shared" si="163"/>
        <v>0</v>
      </c>
      <c r="V262" s="157">
        <f t="shared" si="163"/>
        <v>0</v>
      </c>
      <c r="W262" s="157">
        <f t="shared" si="163"/>
        <v>0</v>
      </c>
      <c r="X262" s="157">
        <f t="shared" si="163"/>
        <v>0</v>
      </c>
      <c r="Y262" s="157">
        <f t="shared" si="163"/>
        <v>0</v>
      </c>
      <c r="Z262" s="157">
        <f t="shared" si="163"/>
        <v>0</v>
      </c>
      <c r="AA262" s="157">
        <f t="shared" si="164"/>
        <v>0</v>
      </c>
      <c r="AB262" s="157">
        <f t="shared" si="164"/>
        <v>0</v>
      </c>
      <c r="AC262" s="157">
        <f t="shared" si="164"/>
        <v>0</v>
      </c>
      <c r="AD262" s="157">
        <f t="shared" si="164"/>
        <v>0</v>
      </c>
      <c r="AE262" s="157">
        <f t="shared" si="164"/>
        <v>0</v>
      </c>
      <c r="AF262" s="157">
        <f t="shared" si="164"/>
        <v>0</v>
      </c>
      <c r="AG262" s="157">
        <f t="shared" si="164"/>
        <v>0</v>
      </c>
      <c r="AH262" s="157">
        <f t="shared" si="164"/>
        <v>0</v>
      </c>
      <c r="AI262" s="157">
        <f t="shared" si="164"/>
        <v>0</v>
      </c>
      <c r="AJ262" s="157">
        <f t="shared" si="164"/>
        <v>0</v>
      </c>
    </row>
    <row r="263" spans="1:36" ht="16.5" x14ac:dyDescent="0.25">
      <c r="A263" s="157">
        <f t="shared" si="158"/>
        <v>6.0599999999999987</v>
      </c>
      <c r="B263" s="153">
        <f t="shared" si="153"/>
        <v>215</v>
      </c>
      <c r="C263" s="155" t="s">
        <v>521</v>
      </c>
      <c r="D263" s="156" t="s">
        <v>364</v>
      </c>
      <c r="E263" s="157">
        <f t="shared" si="159"/>
        <v>0</v>
      </c>
      <c r="F263" s="249"/>
      <c r="G263" s="157">
        <f t="shared" si="162"/>
        <v>0</v>
      </c>
      <c r="H263" s="157">
        <f t="shared" si="162"/>
        <v>0</v>
      </c>
      <c r="I263" s="157">
        <f t="shared" si="162"/>
        <v>0</v>
      </c>
      <c r="J263" s="157">
        <f t="shared" si="162"/>
        <v>0</v>
      </c>
      <c r="K263" s="157">
        <f t="shared" si="162"/>
        <v>0</v>
      </c>
      <c r="L263" s="157">
        <f t="shared" si="162"/>
        <v>0</v>
      </c>
      <c r="M263" s="157">
        <f t="shared" si="162"/>
        <v>0</v>
      </c>
      <c r="N263" s="157">
        <f t="shared" si="162"/>
        <v>0</v>
      </c>
      <c r="O263" s="157">
        <f t="shared" si="162"/>
        <v>0</v>
      </c>
      <c r="P263" s="157">
        <f t="shared" si="162"/>
        <v>0</v>
      </c>
      <c r="Q263" s="157">
        <f t="shared" si="163"/>
        <v>0</v>
      </c>
      <c r="R263" s="157">
        <f t="shared" si="163"/>
        <v>0</v>
      </c>
      <c r="S263" s="157">
        <f t="shared" si="163"/>
        <v>0</v>
      </c>
      <c r="T263" s="157">
        <f t="shared" si="163"/>
        <v>0</v>
      </c>
      <c r="U263" s="157">
        <f t="shared" si="163"/>
        <v>0</v>
      </c>
      <c r="V263" s="157">
        <f t="shared" si="163"/>
        <v>0</v>
      </c>
      <c r="W263" s="157">
        <f t="shared" si="163"/>
        <v>0</v>
      </c>
      <c r="X263" s="157">
        <f t="shared" si="163"/>
        <v>0</v>
      </c>
      <c r="Y263" s="157">
        <f t="shared" si="163"/>
        <v>0</v>
      </c>
      <c r="Z263" s="157">
        <f t="shared" si="163"/>
        <v>0</v>
      </c>
      <c r="AA263" s="157">
        <f t="shared" si="164"/>
        <v>0</v>
      </c>
      <c r="AB263" s="157">
        <f t="shared" si="164"/>
        <v>0</v>
      </c>
      <c r="AC263" s="157">
        <f t="shared" si="164"/>
        <v>0</v>
      </c>
      <c r="AD263" s="157">
        <f t="shared" si="164"/>
        <v>0</v>
      </c>
      <c r="AE263" s="157">
        <f t="shared" si="164"/>
        <v>0</v>
      </c>
      <c r="AF263" s="157">
        <f t="shared" si="164"/>
        <v>0</v>
      </c>
      <c r="AG263" s="157">
        <f t="shared" si="164"/>
        <v>0</v>
      </c>
      <c r="AH263" s="157">
        <f t="shared" si="164"/>
        <v>0</v>
      </c>
      <c r="AI263" s="157">
        <f t="shared" si="164"/>
        <v>0</v>
      </c>
      <c r="AJ263" s="157">
        <f t="shared" si="164"/>
        <v>0</v>
      </c>
    </row>
    <row r="264" spans="1:36" ht="16.5" x14ac:dyDescent="0.25">
      <c r="A264" s="157">
        <f t="shared" si="158"/>
        <v>6.0699999999999985</v>
      </c>
      <c r="B264" s="153">
        <f t="shared" si="153"/>
        <v>216</v>
      </c>
      <c r="C264" s="155" t="s">
        <v>522</v>
      </c>
      <c r="D264" s="156" t="s">
        <v>553</v>
      </c>
      <c r="E264" s="157">
        <f t="shared" si="159"/>
        <v>4.8250000000000002</v>
      </c>
      <c r="F264" s="249"/>
      <c r="G264" s="157">
        <f t="shared" ref="G264:AJ264" si="165">+VLOOKUP(G$19,Vol_PAT,5,0)</f>
        <v>0</v>
      </c>
      <c r="H264" s="157">
        <f t="shared" si="165"/>
        <v>4.8250000000000002</v>
      </c>
      <c r="I264" s="157">
        <f t="shared" si="165"/>
        <v>0</v>
      </c>
      <c r="J264" s="157">
        <f t="shared" si="165"/>
        <v>0</v>
      </c>
      <c r="K264" s="157">
        <f t="shared" si="165"/>
        <v>0</v>
      </c>
      <c r="L264" s="157">
        <f t="shared" si="165"/>
        <v>0</v>
      </c>
      <c r="M264" s="157">
        <f t="shared" si="165"/>
        <v>0</v>
      </c>
      <c r="N264" s="157">
        <f t="shared" si="165"/>
        <v>0</v>
      </c>
      <c r="O264" s="157">
        <f t="shared" si="165"/>
        <v>0</v>
      </c>
      <c r="P264" s="157">
        <f t="shared" si="165"/>
        <v>0</v>
      </c>
      <c r="Q264" s="157">
        <f t="shared" si="165"/>
        <v>0</v>
      </c>
      <c r="R264" s="157">
        <f t="shared" si="165"/>
        <v>0</v>
      </c>
      <c r="S264" s="157">
        <f t="shared" si="165"/>
        <v>0</v>
      </c>
      <c r="T264" s="157">
        <f t="shared" si="165"/>
        <v>0</v>
      </c>
      <c r="U264" s="157">
        <f t="shared" si="165"/>
        <v>0</v>
      </c>
      <c r="V264" s="157">
        <f t="shared" si="165"/>
        <v>0</v>
      </c>
      <c r="W264" s="157">
        <f t="shared" si="165"/>
        <v>0</v>
      </c>
      <c r="X264" s="157">
        <f t="shared" si="165"/>
        <v>0</v>
      </c>
      <c r="Y264" s="157">
        <f t="shared" si="165"/>
        <v>0</v>
      </c>
      <c r="Z264" s="157">
        <f t="shared" si="165"/>
        <v>0</v>
      </c>
      <c r="AA264" s="157">
        <f t="shared" si="165"/>
        <v>0</v>
      </c>
      <c r="AB264" s="157">
        <f t="shared" si="165"/>
        <v>0</v>
      </c>
      <c r="AC264" s="157">
        <f t="shared" si="165"/>
        <v>0</v>
      </c>
      <c r="AD264" s="157">
        <f t="shared" si="165"/>
        <v>0</v>
      </c>
      <c r="AE264" s="157">
        <f t="shared" si="165"/>
        <v>0</v>
      </c>
      <c r="AF264" s="157">
        <f t="shared" si="165"/>
        <v>0</v>
      </c>
      <c r="AG264" s="157">
        <f t="shared" si="165"/>
        <v>0</v>
      </c>
      <c r="AH264" s="157">
        <f t="shared" si="165"/>
        <v>0</v>
      </c>
      <c r="AI264" s="157">
        <f t="shared" si="165"/>
        <v>0</v>
      </c>
      <c r="AJ264" s="157">
        <f t="shared" si="165"/>
        <v>0</v>
      </c>
    </row>
    <row r="265" spans="1:36" ht="16.5" x14ac:dyDescent="0.25">
      <c r="A265" s="157"/>
      <c r="B265" s="153">
        <f t="shared" si="153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153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166">+A266+0.01</f>
        <v>7.01</v>
      </c>
      <c r="B267" s="153">
        <f t="shared" si="153"/>
        <v>219</v>
      </c>
      <c r="C267" s="155" t="s">
        <v>524</v>
      </c>
      <c r="D267" s="156" t="s">
        <v>452</v>
      </c>
      <c r="E267" s="157">
        <f>+ROUNDUP(SUM(G267:AJ267),0)</f>
        <v>1</v>
      </c>
      <c r="F267" s="249"/>
      <c r="G267" s="157">
        <f>+IF(G$2&lt;&gt;0,1/COUNTA(G$2:M$2),0)</f>
        <v>0.14285714285714285</v>
      </c>
      <c r="H267" s="157">
        <f t="shared" ref="H267:W268" si="167">+IF(H$2&lt;&gt;0,1/COUNTA(H$2:N$2),0)</f>
        <v>0.14285714285714285</v>
      </c>
      <c r="I267" s="157">
        <f t="shared" si="167"/>
        <v>0</v>
      </c>
      <c r="J267" s="157">
        <f t="shared" si="167"/>
        <v>0</v>
      </c>
      <c r="K267" s="157">
        <f t="shared" si="167"/>
        <v>0</v>
      </c>
      <c r="L267" s="157">
        <f t="shared" si="167"/>
        <v>0</v>
      </c>
      <c r="M267" s="157">
        <f t="shared" si="167"/>
        <v>0</v>
      </c>
      <c r="N267" s="157">
        <f t="shared" si="167"/>
        <v>0</v>
      </c>
      <c r="O267" s="157">
        <f t="shared" si="167"/>
        <v>0</v>
      </c>
      <c r="P267" s="157">
        <f t="shared" si="167"/>
        <v>0</v>
      </c>
      <c r="Q267" s="157">
        <f t="shared" si="167"/>
        <v>0</v>
      </c>
      <c r="R267" s="157">
        <f t="shared" si="167"/>
        <v>0</v>
      </c>
      <c r="S267" s="157">
        <f t="shared" si="167"/>
        <v>0</v>
      </c>
      <c r="T267" s="157">
        <f t="shared" si="167"/>
        <v>0</v>
      </c>
      <c r="U267" s="157">
        <f t="shared" si="167"/>
        <v>0</v>
      </c>
      <c r="V267" s="157">
        <f t="shared" si="167"/>
        <v>0</v>
      </c>
      <c r="W267" s="157">
        <f t="shared" si="167"/>
        <v>0</v>
      </c>
      <c r="X267" s="157">
        <f t="shared" ref="X267:AJ268" si="168">+IF(X$2&lt;&gt;0,1/COUNTA(X$2:AD$2),0)</f>
        <v>0</v>
      </c>
      <c r="Y267" s="157">
        <f t="shared" si="168"/>
        <v>0</v>
      </c>
      <c r="Z267" s="157">
        <f t="shared" si="168"/>
        <v>0</v>
      </c>
      <c r="AA267" s="157">
        <f t="shared" si="168"/>
        <v>0</v>
      </c>
      <c r="AB267" s="157">
        <f t="shared" si="168"/>
        <v>0</v>
      </c>
      <c r="AC267" s="157">
        <f t="shared" si="168"/>
        <v>0</v>
      </c>
      <c r="AD267" s="157">
        <f t="shared" si="168"/>
        <v>0</v>
      </c>
      <c r="AE267" s="157">
        <f t="shared" si="168"/>
        <v>0</v>
      </c>
      <c r="AF267" s="157">
        <f t="shared" si="168"/>
        <v>0</v>
      </c>
      <c r="AG267" s="157">
        <f t="shared" si="168"/>
        <v>0</v>
      </c>
      <c r="AH267" s="157">
        <f t="shared" si="168"/>
        <v>0</v>
      </c>
      <c r="AI267" s="157">
        <f t="shared" si="168"/>
        <v>0</v>
      </c>
      <c r="AJ267" s="157">
        <f t="shared" si="168"/>
        <v>0</v>
      </c>
    </row>
    <row r="268" spans="1:36" ht="16.5" x14ac:dyDescent="0.25">
      <c r="A268" s="157">
        <f t="shared" si="166"/>
        <v>7.02</v>
      </c>
      <c r="B268" s="153">
        <f t="shared" si="153"/>
        <v>220</v>
      </c>
      <c r="C268" s="155" t="s">
        <v>525</v>
      </c>
      <c r="D268" s="156" t="s">
        <v>452</v>
      </c>
      <c r="E268" s="157">
        <f>+ROUNDUP(SUM(G268:AJ268),0)</f>
        <v>1</v>
      </c>
      <c r="F268" s="249"/>
      <c r="G268" s="157">
        <f>+IF(G$2&lt;&gt;0,1/COUNTA(G$2:M$2),0)</f>
        <v>0.14285714285714285</v>
      </c>
      <c r="H268" s="157">
        <f t="shared" si="167"/>
        <v>0.14285714285714285</v>
      </c>
      <c r="I268" s="157">
        <f t="shared" si="167"/>
        <v>0</v>
      </c>
      <c r="J268" s="157">
        <f t="shared" si="167"/>
        <v>0</v>
      </c>
      <c r="K268" s="157">
        <f t="shared" si="167"/>
        <v>0</v>
      </c>
      <c r="L268" s="157">
        <f t="shared" si="167"/>
        <v>0</v>
      </c>
      <c r="M268" s="157">
        <f t="shared" si="167"/>
        <v>0</v>
      </c>
      <c r="N268" s="157">
        <f t="shared" si="167"/>
        <v>0</v>
      </c>
      <c r="O268" s="157">
        <f t="shared" si="167"/>
        <v>0</v>
      </c>
      <c r="P268" s="157">
        <f t="shared" si="167"/>
        <v>0</v>
      </c>
      <c r="Q268" s="157">
        <f t="shared" si="167"/>
        <v>0</v>
      </c>
      <c r="R268" s="157">
        <f t="shared" si="167"/>
        <v>0</v>
      </c>
      <c r="S268" s="157">
        <f t="shared" si="167"/>
        <v>0</v>
      </c>
      <c r="T268" s="157">
        <f t="shared" si="167"/>
        <v>0</v>
      </c>
      <c r="U268" s="157">
        <f t="shared" si="167"/>
        <v>0</v>
      </c>
      <c r="V268" s="157">
        <f t="shared" si="167"/>
        <v>0</v>
      </c>
      <c r="W268" s="157">
        <f t="shared" si="167"/>
        <v>0</v>
      </c>
      <c r="X268" s="157">
        <f t="shared" si="168"/>
        <v>0</v>
      </c>
      <c r="Y268" s="157">
        <f t="shared" si="168"/>
        <v>0</v>
      </c>
      <c r="Z268" s="157">
        <f t="shared" si="168"/>
        <v>0</v>
      </c>
      <c r="AA268" s="157">
        <f t="shared" si="168"/>
        <v>0</v>
      </c>
      <c r="AB268" s="157">
        <f t="shared" si="168"/>
        <v>0</v>
      </c>
      <c r="AC268" s="157">
        <f t="shared" si="168"/>
        <v>0</v>
      </c>
      <c r="AD268" s="157">
        <f t="shared" si="168"/>
        <v>0</v>
      </c>
      <c r="AE268" s="157">
        <f t="shared" si="168"/>
        <v>0</v>
      </c>
      <c r="AF268" s="157">
        <f t="shared" si="168"/>
        <v>0</v>
      </c>
      <c r="AG268" s="157">
        <f t="shared" si="168"/>
        <v>0</v>
      </c>
      <c r="AH268" s="157">
        <f t="shared" si="168"/>
        <v>0</v>
      </c>
      <c r="AI268" s="157">
        <f t="shared" si="168"/>
        <v>0</v>
      </c>
      <c r="AJ268" s="157">
        <f t="shared" si="168"/>
        <v>0</v>
      </c>
    </row>
    <row r="269" spans="1:36" ht="16.5" x14ac:dyDescent="0.25">
      <c r="A269" s="172"/>
      <c r="B269" s="173">
        <f t="shared" si="153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C22:E22"/>
    <mergeCell ref="C23:D24"/>
    <mergeCell ref="C25:E25"/>
    <mergeCell ref="C26:E26"/>
    <mergeCell ref="C27:E27"/>
    <mergeCell ref="C28:C29"/>
    <mergeCell ref="D28:E28"/>
    <mergeCell ref="D29:E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61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0B0F-CBB6-4C8C-BBBC-94D2DE733905}">
  <sheetPr>
    <tabColor rgb="FF92D050"/>
  </sheetPr>
  <dimension ref="A1:AJ270"/>
  <sheetViews>
    <sheetView view="pageBreakPreview" topLeftCell="A37" zoomScale="80" zoomScaleNormal="80" zoomScaleSheetLayoutView="80" workbookViewId="0">
      <selection activeCell="G220" sqref="G220:AJ220"/>
    </sheetView>
  </sheetViews>
  <sheetFormatPr baseColWidth="10" defaultRowHeight="15" x14ac:dyDescent="0.25"/>
  <cols>
    <col min="2" max="2" width="5" customWidth="1"/>
    <col min="3" max="3" width="81.7109375" customWidth="1"/>
    <col min="6" max="6" width="14.7109375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AJ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si="0"/>
        <v>20</v>
      </c>
      <c r="AA1">
        <f t="shared" si="0"/>
        <v>21</v>
      </c>
      <c r="AB1">
        <f t="shared" si="0"/>
        <v>22</v>
      </c>
      <c r="AC1">
        <f t="shared" si="0"/>
        <v>23</v>
      </c>
      <c r="AD1">
        <f t="shared" si="0"/>
        <v>24</v>
      </c>
      <c r="AE1">
        <f t="shared" si="0"/>
        <v>25</v>
      </c>
      <c r="AF1">
        <f t="shared" si="0"/>
        <v>26</v>
      </c>
      <c r="AG1">
        <f t="shared" si="0"/>
        <v>27</v>
      </c>
      <c r="AH1">
        <f t="shared" si="0"/>
        <v>28</v>
      </c>
      <c r="AI1">
        <f t="shared" si="0"/>
        <v>29</v>
      </c>
      <c r="AJ1">
        <f t="shared" si="0"/>
        <v>30</v>
      </c>
    </row>
    <row r="2" spans="3:36" x14ac:dyDescent="0.25">
      <c r="C2" s="474" t="s">
        <v>4</v>
      </c>
      <c r="D2" s="475"/>
      <c r="E2" s="476"/>
      <c r="G2" s="254">
        <f t="array" ref="G2:AJ30">+TRANSPOSE(P_09!B13:AD42)</f>
        <v>0</v>
      </c>
      <c r="H2" s="255">
        <v>0</v>
      </c>
      <c r="I2" s="255">
        <v>0</v>
      </c>
      <c r="J2" s="255">
        <v>0</v>
      </c>
      <c r="K2" s="255">
        <v>0</v>
      </c>
      <c r="L2" s="255">
        <v>0</v>
      </c>
      <c r="M2" s="255">
        <v>0</v>
      </c>
      <c r="N2" s="255">
        <v>0</v>
      </c>
      <c r="O2" s="255">
        <v>0</v>
      </c>
      <c r="P2" s="255">
        <v>0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7">
        <v>0</v>
      </c>
      <c r="H3" s="258">
        <v>0</v>
      </c>
      <c r="I3" s="258" t="str">
        <v>-</v>
      </c>
      <c r="J3" s="258" t="str">
        <v>-</v>
      </c>
      <c r="K3" s="258" t="str">
        <v>-</v>
      </c>
      <c r="L3" s="258" t="str">
        <v>-</v>
      </c>
      <c r="M3" s="258" t="str">
        <v>-</v>
      </c>
      <c r="N3" s="258" t="str">
        <v>-</v>
      </c>
      <c r="O3" s="258" t="str">
        <v>-</v>
      </c>
      <c r="P3" s="258" t="str">
        <v>-</v>
      </c>
      <c r="Q3" s="258" t="str">
        <v>-</v>
      </c>
      <c r="R3" s="258" t="str">
        <v>-</v>
      </c>
      <c r="S3" s="258" t="str">
        <v>-</v>
      </c>
      <c r="T3" s="258" t="str">
        <v>-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7">
        <v>0</v>
      </c>
      <c r="H4" s="258">
        <v>0</v>
      </c>
      <c r="I4" s="258" t="str">
        <v>-</v>
      </c>
      <c r="J4" s="258" t="str">
        <v>-</v>
      </c>
      <c r="K4" s="258" t="str">
        <v>-</v>
      </c>
      <c r="L4" s="258" t="str">
        <v>-</v>
      </c>
      <c r="M4" s="258" t="str">
        <v>-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-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-</v>
      </c>
      <c r="I5" s="258" t="str">
        <v>-</v>
      </c>
      <c r="J5" s="258" t="str">
        <v>-</v>
      </c>
      <c r="K5" s="258" t="str">
        <v>-</v>
      </c>
      <c r="L5" s="258" t="str">
        <v>-</v>
      </c>
      <c r="M5" s="258" t="str">
        <v>-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-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01</v>
      </c>
      <c r="I6" s="258" t="str">
        <v>-</v>
      </c>
      <c r="J6" s="258" t="str">
        <v>-</v>
      </c>
      <c r="K6" s="258" t="str">
        <v>-</v>
      </c>
      <c r="L6" s="258" t="str">
        <v>-</v>
      </c>
      <c r="M6" s="258" t="str">
        <v>-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-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-</v>
      </c>
      <c r="I7" s="258" t="str">
        <v>-</v>
      </c>
      <c r="J7" s="258" t="str">
        <v>-</v>
      </c>
      <c r="K7" s="258" t="str">
        <v>-</v>
      </c>
      <c r="L7" s="258" t="str">
        <v>-</v>
      </c>
      <c r="M7" s="258" t="str">
        <v>-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-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 t="str">
        <v>-</v>
      </c>
      <c r="I8" s="258" t="str">
        <v>-</v>
      </c>
      <c r="J8" s="258" t="str">
        <v>-</v>
      </c>
      <c r="K8" s="258" t="str">
        <v>-</v>
      </c>
      <c r="L8" s="258" t="str">
        <v>-</v>
      </c>
      <c r="M8" s="258" t="str">
        <v>-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 t="str">
        <v>-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0</v>
      </c>
      <c r="I9" s="258">
        <v>0</v>
      </c>
      <c r="J9" s="258">
        <v>0</v>
      </c>
      <c r="K9" s="258">
        <v>0</v>
      </c>
      <c r="L9" s="258">
        <v>0</v>
      </c>
      <c r="M9" s="258">
        <v>0</v>
      </c>
      <c r="N9" s="258">
        <v>0</v>
      </c>
      <c r="O9" s="258">
        <v>0</v>
      </c>
      <c r="P9" s="258">
        <v>0</v>
      </c>
      <c r="Q9" s="258">
        <v>0</v>
      </c>
      <c r="R9" s="258">
        <v>0</v>
      </c>
      <c r="S9" s="258">
        <v>0</v>
      </c>
      <c r="T9" s="258">
        <v>0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CAC</v>
      </c>
      <c r="I10" s="258" t="str">
        <v>-</v>
      </c>
      <c r="J10" s="258" t="str">
        <v>-</v>
      </c>
      <c r="K10" s="258" t="str">
        <v>-</v>
      </c>
      <c r="L10" s="258" t="str">
        <v>-</v>
      </c>
      <c r="M10" s="258" t="str">
        <v>-</v>
      </c>
      <c r="N10" s="258" t="str">
        <v>-</v>
      </c>
      <c r="O10" s="258" t="str">
        <v>-</v>
      </c>
      <c r="P10" s="258" t="str">
        <v>-</v>
      </c>
      <c r="Q10" s="258" t="str">
        <v>-</v>
      </c>
      <c r="R10" s="258" t="str">
        <v>-</v>
      </c>
      <c r="S10" s="258" t="str">
        <v>-</v>
      </c>
      <c r="T10" s="258" t="str">
        <v>-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12/300</v>
      </c>
      <c r="I11" s="258" t="str">
        <v>-</v>
      </c>
      <c r="J11" s="258" t="str">
        <v>-</v>
      </c>
      <c r="K11" s="258" t="str">
        <v>-</v>
      </c>
      <c r="L11" s="258" t="str">
        <v>-</v>
      </c>
      <c r="M11" s="258" t="str">
        <v>-</v>
      </c>
      <c r="N11" s="258" t="str">
        <v>-</v>
      </c>
      <c r="O11" s="258" t="str">
        <v>-</v>
      </c>
      <c r="P11" s="258" t="str">
        <v>-</v>
      </c>
      <c r="Q11" s="258" t="str">
        <v>-</v>
      </c>
      <c r="R11" s="258" t="str">
        <v>-</v>
      </c>
      <c r="S11" s="258" t="str">
        <v>-</v>
      </c>
      <c r="T11" s="258" t="str">
        <v>-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0</v>
      </c>
      <c r="I12" s="258" t="str">
        <v>-</v>
      </c>
      <c r="J12" s="258" t="str">
        <v>-</v>
      </c>
      <c r="K12" s="258" t="str">
        <v>-</v>
      </c>
      <c r="L12" s="258" t="str">
        <v>-</v>
      </c>
      <c r="M12" s="258" t="str">
        <v>-</v>
      </c>
      <c r="N12" s="258" t="str">
        <v>-</v>
      </c>
      <c r="O12" s="258" t="str">
        <v>-</v>
      </c>
      <c r="P12" s="258" t="str">
        <v>-</v>
      </c>
      <c r="Q12" s="258" t="str">
        <v>-</v>
      </c>
      <c r="R12" s="258" t="str">
        <v>-</v>
      </c>
      <c r="S12" s="258" t="str">
        <v>-</v>
      </c>
      <c r="T12" s="258" t="str">
        <v>-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-</v>
      </c>
      <c r="J13" s="258" t="str">
        <v>-</v>
      </c>
      <c r="K13" s="258" t="str">
        <v>-</v>
      </c>
      <c r="L13" s="258" t="str">
        <v>-</v>
      </c>
      <c r="M13" s="258" t="str">
        <v>-</v>
      </c>
      <c r="N13" s="258" t="str">
        <v>-</v>
      </c>
      <c r="O13" s="258" t="str">
        <v>-</v>
      </c>
      <c r="P13" s="258" t="str">
        <v>-</v>
      </c>
      <c r="Q13" s="258" t="str">
        <v>-</v>
      </c>
      <c r="R13" s="258" t="str">
        <v>-</v>
      </c>
      <c r="S13" s="258" t="str">
        <v>-</v>
      </c>
      <c r="T13" s="258" t="str">
        <v>-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1</v>
      </c>
      <c r="H14" s="258">
        <v>1</v>
      </c>
      <c r="I14" s="258" t="str">
        <v>-</v>
      </c>
      <c r="J14" s="258" t="str">
        <v>-</v>
      </c>
      <c r="K14" s="258" t="str">
        <v>-</v>
      </c>
      <c r="L14" s="258" t="str">
        <v>-</v>
      </c>
      <c r="M14" s="258" t="str">
        <v>-</v>
      </c>
      <c r="N14" s="258" t="str">
        <v>-</v>
      </c>
      <c r="O14" s="258" t="str">
        <v>-</v>
      </c>
      <c r="P14" s="258" t="str">
        <v>-</v>
      </c>
      <c r="Q14" s="258" t="str">
        <v>-</v>
      </c>
      <c r="R14" s="258" t="str">
        <v>-</v>
      </c>
      <c r="S14" s="258" t="str">
        <v>-</v>
      </c>
      <c r="T14" s="258" t="str">
        <v>-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0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-</v>
      </c>
      <c r="I19" s="258" t="str">
        <v>-</v>
      </c>
      <c r="J19" s="258" t="str">
        <v>-</v>
      </c>
      <c r="K19" s="258" t="str">
        <v>-</v>
      </c>
      <c r="L19" s="258" t="str">
        <v>-</v>
      </c>
      <c r="M19" s="258" t="str">
        <v>-</v>
      </c>
      <c r="N19" s="258" t="str">
        <v>-</v>
      </c>
      <c r="O19" s="258" t="str">
        <v>-</v>
      </c>
      <c r="P19" s="258" t="str">
        <v>-</v>
      </c>
      <c r="Q19" s="258" t="str">
        <v>-</v>
      </c>
      <c r="R19" s="258" t="str">
        <v>-</v>
      </c>
      <c r="S19" s="258" t="str">
        <v>-</v>
      </c>
      <c r="T19" s="258" t="str">
        <v>-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CI-C</v>
      </c>
      <c r="I20" s="258" t="str">
        <v>-</v>
      </c>
      <c r="J20" s="258" t="str">
        <v>-</v>
      </c>
      <c r="K20" s="258" t="str">
        <v>-</v>
      </c>
      <c r="L20" s="258" t="str">
        <v>-</v>
      </c>
      <c r="M20" s="258" t="str">
        <v>-</v>
      </c>
      <c r="N20" s="258" t="str">
        <v>-</v>
      </c>
      <c r="O20" s="258" t="str">
        <v>-</v>
      </c>
      <c r="P20" s="258" t="str">
        <v>-</v>
      </c>
      <c r="Q20" s="258" t="str">
        <v>-</v>
      </c>
      <c r="R20" s="258" t="str">
        <v>-</v>
      </c>
      <c r="S20" s="258" t="str">
        <v>-</v>
      </c>
      <c r="T20" s="258" t="str">
        <v>-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SI</v>
      </c>
      <c r="H21" s="258" t="str">
        <v>SI</v>
      </c>
      <c r="I21" s="258" t="str">
        <v>-</v>
      </c>
      <c r="J21" s="258" t="str">
        <v>-</v>
      </c>
      <c r="K21" s="258" t="str">
        <v>-</v>
      </c>
      <c r="L21" s="258" t="str">
        <v>-</v>
      </c>
      <c r="M21" s="258" t="str">
        <v>-</v>
      </c>
      <c r="N21" s="258" t="str">
        <v>-</v>
      </c>
      <c r="O21" s="258" t="str">
        <v>-</v>
      </c>
      <c r="P21" s="258" t="str">
        <v>-</v>
      </c>
      <c r="Q21" s="258" t="str">
        <v>-</v>
      </c>
      <c r="R21" s="258" t="str">
        <v>-</v>
      </c>
      <c r="S21" s="258" t="str">
        <v>-</v>
      </c>
      <c r="T21" s="258" t="str">
        <v>-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 t="str">
        <v>-</v>
      </c>
      <c r="J22" s="258" t="str">
        <v>-</v>
      </c>
      <c r="K22" s="258" t="str">
        <v>-</v>
      </c>
      <c r="L22" s="258" t="str">
        <v>-</v>
      </c>
      <c r="M22" s="258" t="str">
        <v>-</v>
      </c>
      <c r="N22" s="258" t="str">
        <v>-</v>
      </c>
      <c r="O22" s="258" t="str">
        <v>-</v>
      </c>
      <c r="P22" s="258" t="str">
        <v>-</v>
      </c>
      <c r="Q22" s="258" t="str">
        <v>-</v>
      </c>
      <c r="R22" s="258" t="str">
        <v>-</v>
      </c>
      <c r="S22" s="258" t="str">
        <v>-</v>
      </c>
      <c r="T22" s="258" t="str">
        <v>-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821672.9083</v>
      </c>
      <c r="H23" s="258" t="str">
        <v>821657.538</v>
      </c>
      <c r="I23" s="258" t="str">
        <v>-</v>
      </c>
      <c r="J23" s="258" t="str">
        <v>-</v>
      </c>
      <c r="K23" s="258" t="str">
        <v>-</v>
      </c>
      <c r="L23" s="258" t="str">
        <v>-</v>
      </c>
      <c r="M23" s="258" t="str">
        <v>-</v>
      </c>
      <c r="N23" s="258" t="str">
        <v>-</v>
      </c>
      <c r="O23" s="258" t="str">
        <v>-</v>
      </c>
      <c r="P23" s="258" t="str">
        <v>-</v>
      </c>
      <c r="Q23" s="258" t="str">
        <v>-</v>
      </c>
      <c r="R23" s="258" t="str">
        <v>-</v>
      </c>
      <c r="S23" s="258" t="str">
        <v>-</v>
      </c>
      <c r="T23" s="258" t="str">
        <v>-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9009910.98</v>
      </c>
      <c r="H24" s="258" t="str">
        <v>9009913.86</v>
      </c>
      <c r="I24" s="258" t="str">
        <v>-</v>
      </c>
      <c r="J24" s="258" t="str">
        <v>-</v>
      </c>
      <c r="K24" s="258" t="str">
        <v>-</v>
      </c>
      <c r="L24" s="258" t="str">
        <v>-</v>
      </c>
      <c r="M24" s="258" t="str">
        <v>-</v>
      </c>
      <c r="N24" s="258" t="str">
        <v>-</v>
      </c>
      <c r="O24" s="258" t="str">
        <v>-</v>
      </c>
      <c r="P24" s="258" t="str">
        <v>-</v>
      </c>
      <c r="Q24" s="258" t="str">
        <v>-</v>
      </c>
      <c r="R24" s="258" t="str">
        <v>-</v>
      </c>
      <c r="S24" s="258" t="str">
        <v>-</v>
      </c>
      <c r="T24" s="258" t="str">
        <v>-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0</v>
      </c>
      <c r="J25" s="258">
        <v>0</v>
      </c>
      <c r="K25" s="258">
        <v>0</v>
      </c>
      <c r="L25" s="258">
        <v>0</v>
      </c>
      <c r="M25" s="258">
        <v>0</v>
      </c>
      <c r="N25" s="258">
        <v>0</v>
      </c>
      <c r="O25" s="258">
        <v>0</v>
      </c>
      <c r="P25" s="258">
        <v>0</v>
      </c>
      <c r="Q25" s="258">
        <v>0</v>
      </c>
      <c r="R25" s="258">
        <v>0</v>
      </c>
      <c r="S25" s="258">
        <v>0</v>
      </c>
      <c r="T25" s="258">
        <v>0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-</v>
      </c>
      <c r="I26" s="258" t="str">
        <v>-</v>
      </c>
      <c r="J26" s="258" t="str">
        <v>-</v>
      </c>
      <c r="K26" s="258" t="str">
        <v>-</v>
      </c>
      <c r="L26" s="258" t="str">
        <v>-</v>
      </c>
      <c r="M26" s="258" t="str">
        <v>-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-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-</v>
      </c>
      <c r="J27" s="258" t="str">
        <v>-</v>
      </c>
      <c r="K27" s="258" t="str">
        <v>-</v>
      </c>
      <c r="L27" s="258" t="str">
        <v>-</v>
      </c>
      <c r="M27" s="258" t="str">
        <v>-</v>
      </c>
      <c r="N27" s="258" t="str">
        <v>-</v>
      </c>
      <c r="O27" s="258" t="str">
        <v>-</v>
      </c>
      <c r="P27" s="258" t="str">
        <v>-</v>
      </c>
      <c r="Q27" s="258" t="str">
        <v>-</v>
      </c>
      <c r="R27" s="258" t="str">
        <v>-</v>
      </c>
      <c r="S27" s="258" t="str">
        <v>-</v>
      </c>
      <c r="T27" s="258" t="str">
        <v>-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0</v>
      </c>
      <c r="J28" s="258">
        <v>0</v>
      </c>
      <c r="K28" s="258">
        <v>0</v>
      </c>
      <c r="L28" s="258">
        <v>0</v>
      </c>
      <c r="M28" s="258">
        <v>0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9" t="s">
        <v>120</v>
      </c>
      <c r="D31" s="482" t="s">
        <v>152</v>
      </c>
      <c r="E31" s="483"/>
      <c r="G31" s="254" cm="1">
        <f t="array" ref="G31:AJ34">+TRANSPOSE(P_09!AE13:AH42)</f>
        <v>0</v>
      </c>
      <c r="H31" s="255">
        <v>0</v>
      </c>
      <c r="I31" s="255">
        <v>0</v>
      </c>
      <c r="J31" s="255">
        <v>0</v>
      </c>
      <c r="K31" s="255">
        <v>0</v>
      </c>
      <c r="L31" s="255">
        <v>0</v>
      </c>
      <c r="M31" s="255">
        <v>0</v>
      </c>
      <c r="N31" s="255">
        <v>0</v>
      </c>
      <c r="O31" s="255">
        <v>0</v>
      </c>
      <c r="P31" s="255">
        <v>0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90"/>
      <c r="D32" s="484" t="s">
        <v>153</v>
      </c>
      <c r="E32" s="485"/>
      <c r="G32" s="257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9" t="s">
        <v>649</v>
      </c>
      <c r="D33" s="463" t="s">
        <v>152</v>
      </c>
      <c r="E33" s="486"/>
      <c r="G33" s="257">
        <v>0</v>
      </c>
      <c r="H33" s="258">
        <v>0</v>
      </c>
      <c r="I33" s="258">
        <v>0</v>
      </c>
      <c r="J33" s="258">
        <v>0</v>
      </c>
      <c r="K33" s="258">
        <v>0</v>
      </c>
      <c r="L33" s="258">
        <v>0</v>
      </c>
      <c r="M33" s="258">
        <v>0</v>
      </c>
      <c r="N33" s="258">
        <v>0</v>
      </c>
      <c r="O33" s="258">
        <v>0</v>
      </c>
      <c r="P33" s="258">
        <v>0</v>
      </c>
      <c r="Q33" s="258">
        <v>0</v>
      </c>
      <c r="R33" s="258">
        <v>0</v>
      </c>
      <c r="S33" s="258">
        <v>0</v>
      </c>
      <c r="T33" s="258">
        <v>0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90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>
        <f>+G2</f>
        <v>0</v>
      </c>
      <c r="H43" s="306">
        <f t="shared" ref="H43:AJ43" si="1">+H2</f>
        <v>0</v>
      </c>
      <c r="I43" s="306">
        <f t="shared" si="1"/>
        <v>0</v>
      </c>
      <c r="J43" s="306">
        <f t="shared" si="1"/>
        <v>0</v>
      </c>
      <c r="K43" s="306">
        <f t="shared" si="1"/>
        <v>0</v>
      </c>
      <c r="L43" s="306">
        <f t="shared" si="1"/>
        <v>0</v>
      </c>
      <c r="M43" s="306">
        <f t="shared" si="1"/>
        <v>0</v>
      </c>
      <c r="N43" s="306">
        <f t="shared" si="1"/>
        <v>0</v>
      </c>
      <c r="O43" s="306">
        <f t="shared" si="1"/>
        <v>0</v>
      </c>
      <c r="P43" s="306">
        <f t="shared" si="1"/>
        <v>0</v>
      </c>
      <c r="Q43" s="306">
        <f t="shared" si="1"/>
        <v>0</v>
      </c>
      <c r="R43" s="306">
        <f t="shared" si="1"/>
        <v>0</v>
      </c>
      <c r="S43" s="306">
        <f t="shared" si="1"/>
        <v>0</v>
      </c>
      <c r="T43" s="306">
        <f t="shared" si="1"/>
        <v>0</v>
      </c>
      <c r="U43" s="306">
        <f t="shared" si="1"/>
        <v>0</v>
      </c>
      <c r="V43" s="306">
        <f t="shared" si="1"/>
        <v>0</v>
      </c>
      <c r="W43" s="306">
        <f t="shared" si="1"/>
        <v>0</v>
      </c>
      <c r="X43" s="306">
        <f t="shared" si="1"/>
        <v>0</v>
      </c>
      <c r="Y43" s="306">
        <f t="shared" si="1"/>
        <v>0</v>
      </c>
      <c r="Z43" s="306">
        <f t="shared" si="1"/>
        <v>0</v>
      </c>
      <c r="AA43" s="306">
        <f t="shared" si="1"/>
        <v>0</v>
      </c>
      <c r="AB43" s="306">
        <f t="shared" si="1"/>
        <v>0</v>
      </c>
      <c r="AC43" s="306">
        <f t="shared" si="1"/>
        <v>0</v>
      </c>
      <c r="AD43" s="306">
        <f t="shared" si="1"/>
        <v>0</v>
      </c>
      <c r="AE43" s="306">
        <f t="shared" si="1"/>
        <v>0</v>
      </c>
      <c r="AF43" s="306">
        <f t="shared" si="1"/>
        <v>0</v>
      </c>
      <c r="AG43" s="306">
        <f t="shared" si="1"/>
        <v>0</v>
      </c>
      <c r="AH43" s="306">
        <f t="shared" si="1"/>
        <v>0</v>
      </c>
      <c r="AI43" s="306">
        <f t="shared" si="1"/>
        <v>0</v>
      </c>
      <c r="AJ43" s="307">
        <f t="shared" si="1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2">+H10</f>
        <v>CAC</v>
      </c>
      <c r="I44" s="309" t="str">
        <f t="shared" si="2"/>
        <v>-</v>
      </c>
      <c r="J44" s="309" t="str">
        <f t="shared" si="2"/>
        <v>-</v>
      </c>
      <c r="K44" s="309" t="str">
        <f t="shared" si="2"/>
        <v>-</v>
      </c>
      <c r="L44" s="309" t="str">
        <f t="shared" si="2"/>
        <v>-</v>
      </c>
      <c r="M44" s="309" t="str">
        <f t="shared" si="2"/>
        <v>-</v>
      </c>
      <c r="N44" s="309" t="str">
        <f t="shared" si="2"/>
        <v>-</v>
      </c>
      <c r="O44" s="309" t="str">
        <f t="shared" si="2"/>
        <v>-</v>
      </c>
      <c r="P44" s="309" t="str">
        <f t="shared" si="2"/>
        <v>-</v>
      </c>
      <c r="Q44" s="309" t="str">
        <f t="shared" si="2"/>
        <v>-</v>
      </c>
      <c r="R44" s="309" t="str">
        <f t="shared" si="2"/>
        <v>-</v>
      </c>
      <c r="S44" s="309" t="str">
        <f t="shared" si="2"/>
        <v>-</v>
      </c>
      <c r="T44" s="309" t="str">
        <f t="shared" si="2"/>
        <v>-</v>
      </c>
      <c r="U44" s="309" t="str">
        <f t="shared" si="2"/>
        <v>-</v>
      </c>
      <c r="V44" s="309" t="str">
        <f t="shared" si="2"/>
        <v>-</v>
      </c>
      <c r="W44" s="309" t="str">
        <f t="shared" si="2"/>
        <v>-</v>
      </c>
      <c r="X44" s="309" t="str">
        <f t="shared" si="2"/>
        <v>-</v>
      </c>
      <c r="Y44" s="309" t="str">
        <f t="shared" si="2"/>
        <v>-</v>
      </c>
      <c r="Z44" s="309" t="str">
        <f t="shared" si="2"/>
        <v>-</v>
      </c>
      <c r="AA44" s="309" t="str">
        <f t="shared" si="2"/>
        <v>-</v>
      </c>
      <c r="AB44" s="309" t="str">
        <f t="shared" si="2"/>
        <v>-</v>
      </c>
      <c r="AC44" s="309" t="str">
        <f t="shared" si="2"/>
        <v>-</v>
      </c>
      <c r="AD44" s="309" t="str">
        <f t="shared" si="2"/>
        <v>-</v>
      </c>
      <c r="AE44" s="309" t="str">
        <f t="shared" si="2"/>
        <v>-</v>
      </c>
      <c r="AF44" s="309" t="str">
        <f t="shared" si="2"/>
        <v>-</v>
      </c>
      <c r="AG44" s="309" t="str">
        <f t="shared" si="2"/>
        <v>-</v>
      </c>
      <c r="AH44" s="309" t="str">
        <f t="shared" si="2"/>
        <v>-</v>
      </c>
      <c r="AI44" s="309" t="str">
        <f t="shared" si="2"/>
        <v>-</v>
      </c>
      <c r="AJ44" s="310" t="str">
        <f t="shared" si="2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>
        <f>+G3</f>
        <v>0</v>
      </c>
      <c r="H45" s="309">
        <f t="shared" ref="H45:AJ46" si="3">+H3</f>
        <v>0</v>
      </c>
      <c r="I45" s="309" t="str">
        <f t="shared" si="3"/>
        <v>-</v>
      </c>
      <c r="J45" s="309" t="str">
        <f t="shared" si="3"/>
        <v>-</v>
      </c>
      <c r="K45" s="309" t="str">
        <f t="shared" si="3"/>
        <v>-</v>
      </c>
      <c r="L45" s="309" t="str">
        <f t="shared" si="3"/>
        <v>-</v>
      </c>
      <c r="M45" s="309" t="str">
        <f t="shared" si="3"/>
        <v>-</v>
      </c>
      <c r="N45" s="309" t="str">
        <f t="shared" si="3"/>
        <v>-</v>
      </c>
      <c r="O45" s="309" t="str">
        <f t="shared" si="3"/>
        <v>-</v>
      </c>
      <c r="P45" s="309" t="str">
        <f t="shared" si="3"/>
        <v>-</v>
      </c>
      <c r="Q45" s="309" t="str">
        <f t="shared" si="3"/>
        <v>-</v>
      </c>
      <c r="R45" s="309" t="str">
        <f t="shared" si="3"/>
        <v>-</v>
      </c>
      <c r="S45" s="309" t="str">
        <f t="shared" si="3"/>
        <v>-</v>
      </c>
      <c r="T45" s="309" t="str">
        <f t="shared" si="3"/>
        <v>-</v>
      </c>
      <c r="U45" s="309" t="str">
        <f t="shared" si="3"/>
        <v>-</v>
      </c>
      <c r="V45" s="309" t="str">
        <f t="shared" si="3"/>
        <v>-</v>
      </c>
      <c r="W45" s="309" t="str">
        <f t="shared" si="3"/>
        <v>-</v>
      </c>
      <c r="X45" s="309" t="str">
        <f t="shared" si="3"/>
        <v>-</v>
      </c>
      <c r="Y45" s="309" t="str">
        <f t="shared" si="3"/>
        <v>-</v>
      </c>
      <c r="Z45" s="309" t="str">
        <f t="shared" si="3"/>
        <v>-</v>
      </c>
      <c r="AA45" s="309" t="str">
        <f t="shared" si="3"/>
        <v>-</v>
      </c>
      <c r="AB45" s="309" t="str">
        <f t="shared" si="3"/>
        <v>-</v>
      </c>
      <c r="AC45" s="309" t="str">
        <f t="shared" si="3"/>
        <v>-</v>
      </c>
      <c r="AD45" s="309" t="str">
        <f t="shared" si="3"/>
        <v>-</v>
      </c>
      <c r="AE45" s="309" t="str">
        <f t="shared" si="3"/>
        <v>-</v>
      </c>
      <c r="AF45" s="309" t="str">
        <f t="shared" si="3"/>
        <v>-</v>
      </c>
      <c r="AG45" s="309" t="str">
        <f t="shared" si="3"/>
        <v>-</v>
      </c>
      <c r="AH45" s="309" t="str">
        <f t="shared" si="3"/>
        <v>-</v>
      </c>
      <c r="AI45" s="309" t="str">
        <f t="shared" si="3"/>
        <v>-</v>
      </c>
      <c r="AJ45" s="310" t="str">
        <f t="shared" si="3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>
        <f>+G4</f>
        <v>0</v>
      </c>
      <c r="H46" s="309">
        <f t="shared" si="3"/>
        <v>0</v>
      </c>
      <c r="I46" s="309" t="str">
        <f t="shared" si="3"/>
        <v>-</v>
      </c>
      <c r="J46" s="309" t="str">
        <f t="shared" si="3"/>
        <v>-</v>
      </c>
      <c r="K46" s="309" t="str">
        <f t="shared" si="3"/>
        <v>-</v>
      </c>
      <c r="L46" s="309" t="str">
        <f t="shared" si="3"/>
        <v>-</v>
      </c>
      <c r="M46" s="309" t="str">
        <f t="shared" si="3"/>
        <v>-</v>
      </c>
      <c r="N46" s="309" t="str">
        <f t="shared" si="3"/>
        <v>-</v>
      </c>
      <c r="O46" s="309" t="str">
        <f t="shared" si="3"/>
        <v>-</v>
      </c>
      <c r="P46" s="309" t="str">
        <f t="shared" si="3"/>
        <v>-</v>
      </c>
      <c r="Q46" s="309" t="str">
        <f t="shared" si="3"/>
        <v>-</v>
      </c>
      <c r="R46" s="309" t="str">
        <f t="shared" si="3"/>
        <v>-</v>
      </c>
      <c r="S46" s="309" t="str">
        <f t="shared" si="3"/>
        <v>-</v>
      </c>
      <c r="T46" s="309" t="str">
        <f t="shared" si="3"/>
        <v>-</v>
      </c>
      <c r="U46" s="309" t="str">
        <f t="shared" si="3"/>
        <v>-</v>
      </c>
      <c r="V46" s="309" t="str">
        <f t="shared" si="3"/>
        <v>-</v>
      </c>
      <c r="W46" s="309" t="str">
        <f t="shared" si="3"/>
        <v>-</v>
      </c>
      <c r="X46" s="309" t="str">
        <f t="shared" si="3"/>
        <v>-</v>
      </c>
      <c r="Y46" s="309" t="str">
        <f t="shared" si="3"/>
        <v>-</v>
      </c>
      <c r="Z46" s="309" t="str">
        <f t="shared" si="3"/>
        <v>-</v>
      </c>
      <c r="AA46" s="309" t="str">
        <f t="shared" si="3"/>
        <v>-</v>
      </c>
      <c r="AB46" s="309" t="str">
        <f t="shared" si="3"/>
        <v>-</v>
      </c>
      <c r="AC46" s="309" t="str">
        <f t="shared" si="3"/>
        <v>-</v>
      </c>
      <c r="AD46" s="309" t="str">
        <f t="shared" si="3"/>
        <v>-</v>
      </c>
      <c r="AE46" s="309" t="str">
        <f t="shared" si="3"/>
        <v>-</v>
      </c>
      <c r="AF46" s="309" t="str">
        <f t="shared" si="3"/>
        <v>-</v>
      </c>
      <c r="AG46" s="309" t="str">
        <f t="shared" si="3"/>
        <v>-</v>
      </c>
      <c r="AH46" s="309" t="str">
        <f t="shared" si="3"/>
        <v>-</v>
      </c>
      <c r="AI46" s="309" t="str">
        <f t="shared" si="3"/>
        <v>-</v>
      </c>
      <c r="AJ46" s="310" t="str">
        <f t="shared" si="3"/>
        <v>-</v>
      </c>
    </row>
    <row r="47" spans="1:36" ht="17.25" thickBot="1" x14ac:dyDescent="0.3">
      <c r="A47" s="298">
        <f>+P_09!S3</f>
        <v>9</v>
      </c>
      <c r="B47" s="299"/>
      <c r="C47" s="300" t="str">
        <f>+VLOOKUP($A$47,LOCALIDAD,2,FALSE)</f>
        <v>QUESHQUE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4">+H6</f>
        <v>01</v>
      </c>
      <c r="I47" s="312" t="str">
        <f t="shared" si="4"/>
        <v>-</v>
      </c>
      <c r="J47" s="312" t="str">
        <f t="shared" si="4"/>
        <v>-</v>
      </c>
      <c r="K47" s="312" t="str">
        <f t="shared" si="4"/>
        <v>-</v>
      </c>
      <c r="L47" s="312" t="str">
        <f t="shared" si="4"/>
        <v>-</v>
      </c>
      <c r="M47" s="312" t="str">
        <f t="shared" si="4"/>
        <v>-</v>
      </c>
      <c r="N47" s="312" t="str">
        <f t="shared" si="4"/>
        <v>-</v>
      </c>
      <c r="O47" s="312" t="str">
        <f t="shared" si="4"/>
        <v>-</v>
      </c>
      <c r="P47" s="312" t="str">
        <f t="shared" si="4"/>
        <v>-</v>
      </c>
      <c r="Q47" s="312" t="str">
        <f t="shared" si="4"/>
        <v>-</v>
      </c>
      <c r="R47" s="312" t="str">
        <f t="shared" si="4"/>
        <v>-</v>
      </c>
      <c r="S47" s="312" t="str">
        <f t="shared" si="4"/>
        <v>-</v>
      </c>
      <c r="T47" s="312" t="str">
        <f t="shared" si="4"/>
        <v>-</v>
      </c>
      <c r="U47" s="312" t="str">
        <f t="shared" si="4"/>
        <v>-</v>
      </c>
      <c r="V47" s="312" t="str">
        <f t="shared" si="4"/>
        <v>-</v>
      </c>
      <c r="W47" s="312" t="str">
        <f t="shared" si="4"/>
        <v>-</v>
      </c>
      <c r="X47" s="312" t="str">
        <f t="shared" si="4"/>
        <v>-</v>
      </c>
      <c r="Y47" s="312" t="str">
        <f t="shared" si="4"/>
        <v>-</v>
      </c>
      <c r="Z47" s="312" t="str">
        <f t="shared" si="4"/>
        <v>-</v>
      </c>
      <c r="AA47" s="312" t="str">
        <f t="shared" si="4"/>
        <v>-</v>
      </c>
      <c r="AB47" s="312" t="str">
        <f t="shared" si="4"/>
        <v>-</v>
      </c>
      <c r="AC47" s="312" t="str">
        <f t="shared" si="4"/>
        <v>-</v>
      </c>
      <c r="AD47" s="312" t="str">
        <f t="shared" si="4"/>
        <v>-</v>
      </c>
      <c r="AE47" s="312" t="str">
        <f t="shared" si="4"/>
        <v>-</v>
      </c>
      <c r="AF47" s="312" t="str">
        <f t="shared" si="4"/>
        <v>-</v>
      </c>
      <c r="AG47" s="312" t="str">
        <f t="shared" si="4"/>
        <v>-</v>
      </c>
      <c r="AH47" s="312" t="str">
        <f t="shared" si="4"/>
        <v>-</v>
      </c>
      <c r="AI47" s="312" t="str">
        <f t="shared" si="4"/>
        <v>-</v>
      </c>
      <c r="AJ47" s="313" t="str">
        <f t="shared" si="4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5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5"/>
        <v>4</v>
      </c>
      <c r="C52" s="158" t="s">
        <v>363</v>
      </c>
      <c r="D52" s="156" t="s">
        <v>364</v>
      </c>
      <c r="E52" s="157">
        <f>+SUM(G52:AJ52)</f>
        <v>0</v>
      </c>
      <c r="F52" s="249"/>
      <c r="G52" s="157">
        <f t="shared" ref="G52:P55" si="6">+HLOOKUP(G$3,ARMADO_RP,$B52,0)+HLOOKUP(G$4,ARMADO_RP,$B52,0)</f>
        <v>0</v>
      </c>
      <c r="H52" s="157">
        <f t="shared" si="6"/>
        <v>0</v>
      </c>
      <c r="I52" s="157">
        <f t="shared" si="6"/>
        <v>0</v>
      </c>
      <c r="J52" s="157">
        <f t="shared" si="6"/>
        <v>0</v>
      </c>
      <c r="K52" s="157">
        <f t="shared" si="6"/>
        <v>0</v>
      </c>
      <c r="L52" s="157">
        <f t="shared" si="6"/>
        <v>0</v>
      </c>
      <c r="M52" s="157">
        <f t="shared" si="6"/>
        <v>0</v>
      </c>
      <c r="N52" s="157">
        <f t="shared" si="6"/>
        <v>0</v>
      </c>
      <c r="O52" s="157">
        <f t="shared" si="6"/>
        <v>0</v>
      </c>
      <c r="P52" s="157">
        <f t="shared" si="6"/>
        <v>0</v>
      </c>
      <c r="Q52" s="157">
        <f t="shared" ref="Q52:Z55" si="7">+HLOOKUP(Q$3,ARMADO_RP,$B52,0)+HLOOKUP(Q$4,ARMADO_RP,$B52,0)</f>
        <v>0</v>
      </c>
      <c r="R52" s="157">
        <f t="shared" si="7"/>
        <v>0</v>
      </c>
      <c r="S52" s="157">
        <f t="shared" si="7"/>
        <v>0</v>
      </c>
      <c r="T52" s="157">
        <f t="shared" si="7"/>
        <v>0</v>
      </c>
      <c r="U52" s="157">
        <f t="shared" si="7"/>
        <v>0</v>
      </c>
      <c r="V52" s="157">
        <f t="shared" si="7"/>
        <v>0</v>
      </c>
      <c r="W52" s="157">
        <f t="shared" si="7"/>
        <v>0</v>
      </c>
      <c r="X52" s="157">
        <f t="shared" si="7"/>
        <v>0</v>
      </c>
      <c r="Y52" s="157">
        <f t="shared" si="7"/>
        <v>0</v>
      </c>
      <c r="Z52" s="157">
        <f t="shared" si="7"/>
        <v>0</v>
      </c>
      <c r="AA52" s="157">
        <f t="shared" ref="AA52:AJ55" si="8">+HLOOKUP(AA$3,ARMADO_RP,$B52,0)+HLOOKUP(AA$4,ARMADO_RP,$B52,0)</f>
        <v>0</v>
      </c>
      <c r="AB52" s="157">
        <f t="shared" si="8"/>
        <v>0</v>
      </c>
      <c r="AC52" s="157">
        <f t="shared" si="8"/>
        <v>0</v>
      </c>
      <c r="AD52" s="157">
        <f t="shared" si="8"/>
        <v>0</v>
      </c>
      <c r="AE52" s="157">
        <f t="shared" si="8"/>
        <v>0</v>
      </c>
      <c r="AF52" s="157">
        <f t="shared" si="8"/>
        <v>0</v>
      </c>
      <c r="AG52" s="157">
        <f t="shared" si="8"/>
        <v>0</v>
      </c>
      <c r="AH52" s="157">
        <f t="shared" si="8"/>
        <v>0</v>
      </c>
      <c r="AI52" s="157">
        <f t="shared" si="8"/>
        <v>0</v>
      </c>
      <c r="AJ52" s="157">
        <f t="shared" si="8"/>
        <v>0</v>
      </c>
    </row>
    <row r="53" spans="1:36" ht="16.5" x14ac:dyDescent="0.25">
      <c r="A53" s="157">
        <f>+A52+0.01</f>
        <v>1.02</v>
      </c>
      <c r="B53" s="153">
        <f t="shared" si="5"/>
        <v>5</v>
      </c>
      <c r="C53" s="158" t="s">
        <v>365</v>
      </c>
      <c r="D53" s="156" t="s">
        <v>364</v>
      </c>
      <c r="E53" s="157">
        <f t="shared" ref="E53:E55" si="9">+SUM(G53:AJ53)</f>
        <v>0</v>
      </c>
      <c r="F53" s="249"/>
      <c r="G53" s="157">
        <f t="shared" si="6"/>
        <v>0</v>
      </c>
      <c r="H53" s="157">
        <f t="shared" si="6"/>
        <v>0</v>
      </c>
      <c r="I53" s="157">
        <f t="shared" si="6"/>
        <v>0</v>
      </c>
      <c r="J53" s="157">
        <f t="shared" si="6"/>
        <v>0</v>
      </c>
      <c r="K53" s="157">
        <f t="shared" si="6"/>
        <v>0</v>
      </c>
      <c r="L53" s="157">
        <f t="shared" si="6"/>
        <v>0</v>
      </c>
      <c r="M53" s="157">
        <f t="shared" si="6"/>
        <v>0</v>
      </c>
      <c r="N53" s="157">
        <f t="shared" si="6"/>
        <v>0</v>
      </c>
      <c r="O53" s="157">
        <f t="shared" si="6"/>
        <v>0</v>
      </c>
      <c r="P53" s="157">
        <f t="shared" si="6"/>
        <v>0</v>
      </c>
      <c r="Q53" s="157">
        <f t="shared" si="7"/>
        <v>0</v>
      </c>
      <c r="R53" s="157">
        <f t="shared" si="7"/>
        <v>0</v>
      </c>
      <c r="S53" s="157">
        <f t="shared" si="7"/>
        <v>0</v>
      </c>
      <c r="T53" s="157">
        <f t="shared" si="7"/>
        <v>0</v>
      </c>
      <c r="U53" s="157">
        <f t="shared" si="7"/>
        <v>0</v>
      </c>
      <c r="V53" s="157">
        <f t="shared" si="7"/>
        <v>0</v>
      </c>
      <c r="W53" s="157">
        <f t="shared" si="7"/>
        <v>0</v>
      </c>
      <c r="X53" s="157">
        <f t="shared" si="7"/>
        <v>0</v>
      </c>
      <c r="Y53" s="157">
        <f t="shared" si="7"/>
        <v>0</v>
      </c>
      <c r="Z53" s="157">
        <f t="shared" si="7"/>
        <v>0</v>
      </c>
      <c r="AA53" s="157">
        <f t="shared" si="8"/>
        <v>0</v>
      </c>
      <c r="AB53" s="157">
        <f t="shared" si="8"/>
        <v>0</v>
      </c>
      <c r="AC53" s="157">
        <f t="shared" si="8"/>
        <v>0</v>
      </c>
      <c r="AD53" s="157">
        <f t="shared" si="8"/>
        <v>0</v>
      </c>
      <c r="AE53" s="157">
        <f t="shared" si="8"/>
        <v>0</v>
      </c>
      <c r="AF53" s="157">
        <f t="shared" si="8"/>
        <v>0</v>
      </c>
      <c r="AG53" s="157">
        <f t="shared" si="8"/>
        <v>0</v>
      </c>
      <c r="AH53" s="157">
        <f t="shared" si="8"/>
        <v>0</v>
      </c>
      <c r="AI53" s="157">
        <f t="shared" si="8"/>
        <v>0</v>
      </c>
      <c r="AJ53" s="157">
        <f t="shared" si="8"/>
        <v>0</v>
      </c>
    </row>
    <row r="54" spans="1:36" s="188" customFormat="1" ht="16.5" x14ac:dyDescent="0.25">
      <c r="A54" s="160">
        <f t="shared" ref="A54:A55" si="10">+A53+0.01</f>
        <v>1.03</v>
      </c>
      <c r="B54" s="161">
        <f t="shared" si="5"/>
        <v>6</v>
      </c>
      <c r="C54" s="162" t="s">
        <v>532</v>
      </c>
      <c r="D54" s="164" t="s">
        <v>364</v>
      </c>
      <c r="E54" s="157">
        <f t="shared" si="9"/>
        <v>0</v>
      </c>
      <c r="F54" s="249"/>
      <c r="G54" s="157">
        <f t="shared" si="6"/>
        <v>0</v>
      </c>
      <c r="H54" s="157">
        <f t="shared" si="6"/>
        <v>0</v>
      </c>
      <c r="I54" s="157">
        <f t="shared" si="6"/>
        <v>0</v>
      </c>
      <c r="J54" s="157">
        <f t="shared" si="6"/>
        <v>0</v>
      </c>
      <c r="K54" s="157">
        <f t="shared" si="6"/>
        <v>0</v>
      </c>
      <c r="L54" s="157">
        <f t="shared" si="6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  <c r="P54" s="157">
        <f t="shared" si="6"/>
        <v>0</v>
      </c>
      <c r="Q54" s="157">
        <f t="shared" si="7"/>
        <v>0</v>
      </c>
      <c r="R54" s="157">
        <f t="shared" si="7"/>
        <v>0</v>
      </c>
      <c r="S54" s="157">
        <f t="shared" si="7"/>
        <v>0</v>
      </c>
      <c r="T54" s="157">
        <f t="shared" si="7"/>
        <v>0</v>
      </c>
      <c r="U54" s="157">
        <f t="shared" si="7"/>
        <v>0</v>
      </c>
      <c r="V54" s="157">
        <f t="shared" si="7"/>
        <v>0</v>
      </c>
      <c r="W54" s="157">
        <f t="shared" si="7"/>
        <v>0</v>
      </c>
      <c r="X54" s="157">
        <f t="shared" si="7"/>
        <v>0</v>
      </c>
      <c r="Y54" s="157">
        <f t="shared" si="7"/>
        <v>0</v>
      </c>
      <c r="Z54" s="157">
        <f t="shared" si="7"/>
        <v>0</v>
      </c>
      <c r="AA54" s="157">
        <f t="shared" si="8"/>
        <v>0</v>
      </c>
      <c r="AB54" s="157">
        <f t="shared" si="8"/>
        <v>0</v>
      </c>
      <c r="AC54" s="157">
        <f t="shared" si="8"/>
        <v>0</v>
      </c>
      <c r="AD54" s="157">
        <f t="shared" si="8"/>
        <v>0</v>
      </c>
      <c r="AE54" s="157">
        <f t="shared" si="8"/>
        <v>0</v>
      </c>
      <c r="AF54" s="157">
        <f t="shared" si="8"/>
        <v>0</v>
      </c>
      <c r="AG54" s="157">
        <f t="shared" si="8"/>
        <v>0</v>
      </c>
      <c r="AH54" s="157">
        <f t="shared" si="8"/>
        <v>0</v>
      </c>
      <c r="AI54" s="157">
        <f t="shared" si="8"/>
        <v>0</v>
      </c>
      <c r="AJ54" s="157">
        <f t="shared" si="8"/>
        <v>0</v>
      </c>
    </row>
    <row r="55" spans="1:36" s="188" customFormat="1" ht="16.5" x14ac:dyDescent="0.25">
      <c r="A55" s="160">
        <f t="shared" si="10"/>
        <v>1.04</v>
      </c>
      <c r="B55" s="161">
        <f t="shared" si="5"/>
        <v>7</v>
      </c>
      <c r="C55" s="162" t="s">
        <v>531</v>
      </c>
      <c r="D55" s="164" t="s">
        <v>364</v>
      </c>
      <c r="E55" s="157">
        <f t="shared" si="9"/>
        <v>0</v>
      </c>
      <c r="F55" s="249"/>
      <c r="G55" s="157">
        <f t="shared" si="6"/>
        <v>0</v>
      </c>
      <c r="H55" s="157">
        <f t="shared" si="6"/>
        <v>0</v>
      </c>
      <c r="I55" s="157">
        <f t="shared" si="6"/>
        <v>0</v>
      </c>
      <c r="J55" s="157">
        <f t="shared" si="6"/>
        <v>0</v>
      </c>
      <c r="K55" s="157">
        <f t="shared" si="6"/>
        <v>0</v>
      </c>
      <c r="L55" s="157">
        <f t="shared" si="6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  <c r="P55" s="157">
        <f t="shared" si="6"/>
        <v>0</v>
      </c>
      <c r="Q55" s="157">
        <f t="shared" si="7"/>
        <v>0</v>
      </c>
      <c r="R55" s="157">
        <f t="shared" si="7"/>
        <v>0</v>
      </c>
      <c r="S55" s="157">
        <f t="shared" si="7"/>
        <v>0</v>
      </c>
      <c r="T55" s="157">
        <f t="shared" si="7"/>
        <v>0</v>
      </c>
      <c r="U55" s="157">
        <f t="shared" si="7"/>
        <v>0</v>
      </c>
      <c r="V55" s="157">
        <f t="shared" si="7"/>
        <v>0</v>
      </c>
      <c r="W55" s="157">
        <f t="shared" si="7"/>
        <v>0</v>
      </c>
      <c r="X55" s="157">
        <f t="shared" si="7"/>
        <v>0</v>
      </c>
      <c r="Y55" s="157">
        <f t="shared" si="7"/>
        <v>0</v>
      </c>
      <c r="Z55" s="157">
        <f t="shared" si="7"/>
        <v>0</v>
      </c>
      <c r="AA55" s="157">
        <f t="shared" si="8"/>
        <v>0</v>
      </c>
      <c r="AB55" s="157">
        <f t="shared" si="8"/>
        <v>0</v>
      </c>
      <c r="AC55" s="157">
        <f t="shared" si="8"/>
        <v>0</v>
      </c>
      <c r="AD55" s="157">
        <f t="shared" si="8"/>
        <v>0</v>
      </c>
      <c r="AE55" s="157">
        <f t="shared" si="8"/>
        <v>0</v>
      </c>
      <c r="AF55" s="157">
        <f t="shared" si="8"/>
        <v>0</v>
      </c>
      <c r="AG55" s="157">
        <f t="shared" si="8"/>
        <v>0</v>
      </c>
      <c r="AH55" s="157">
        <f t="shared" si="8"/>
        <v>0</v>
      </c>
      <c r="AI55" s="157">
        <f t="shared" si="8"/>
        <v>0</v>
      </c>
      <c r="AJ55" s="157">
        <f t="shared" si="8"/>
        <v>0</v>
      </c>
    </row>
    <row r="56" spans="1:36" ht="16.5" x14ac:dyDescent="0.25">
      <c r="A56" s="159"/>
      <c r="B56" s="153">
        <f t="shared" si="5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5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5"/>
        <v>10</v>
      </c>
      <c r="C58" s="155" t="s">
        <v>367</v>
      </c>
      <c r="D58" s="156" t="s">
        <v>364</v>
      </c>
      <c r="E58" s="157">
        <f t="shared" ref="E58:E61" si="11">+SUM(G58:AJ58)</f>
        <v>0</v>
      </c>
      <c r="F58" s="314" t="s">
        <v>214</v>
      </c>
      <c r="G58" s="157">
        <f>+IF($F58=G$10&amp;" "&amp;G$11,G$9,0)</f>
        <v>0</v>
      </c>
      <c r="H58" s="157">
        <f t="shared" ref="H58:AJ61" si="12">+IF($F58=H$10&amp;" "&amp;H$11,H$9,0)</f>
        <v>0</v>
      </c>
      <c r="I58" s="157">
        <f t="shared" si="12"/>
        <v>0</v>
      </c>
      <c r="J58" s="157">
        <f t="shared" si="12"/>
        <v>0</v>
      </c>
      <c r="K58" s="157">
        <f t="shared" si="12"/>
        <v>0</v>
      </c>
      <c r="L58" s="157">
        <f t="shared" si="12"/>
        <v>0</v>
      </c>
      <c r="M58" s="157">
        <f t="shared" si="12"/>
        <v>0</v>
      </c>
      <c r="N58" s="157">
        <f t="shared" si="12"/>
        <v>0</v>
      </c>
      <c r="O58" s="157">
        <f t="shared" si="12"/>
        <v>0</v>
      </c>
      <c r="P58" s="157">
        <f t="shared" si="12"/>
        <v>0</v>
      </c>
      <c r="Q58" s="157">
        <f t="shared" si="12"/>
        <v>0</v>
      </c>
      <c r="R58" s="157">
        <f t="shared" si="12"/>
        <v>0</v>
      </c>
      <c r="S58" s="157">
        <f t="shared" si="12"/>
        <v>0</v>
      </c>
      <c r="T58" s="157">
        <f t="shared" si="12"/>
        <v>0</v>
      </c>
      <c r="U58" s="157">
        <f t="shared" si="12"/>
        <v>0</v>
      </c>
      <c r="V58" s="157">
        <f t="shared" si="12"/>
        <v>0</v>
      </c>
      <c r="W58" s="157">
        <f t="shared" si="12"/>
        <v>0</v>
      </c>
      <c r="X58" s="157">
        <f t="shared" si="12"/>
        <v>0</v>
      </c>
      <c r="Y58" s="157">
        <f t="shared" si="12"/>
        <v>0</v>
      </c>
      <c r="Z58" s="157">
        <f t="shared" si="12"/>
        <v>0</v>
      </c>
      <c r="AA58" s="157">
        <f t="shared" si="12"/>
        <v>0</v>
      </c>
      <c r="AB58" s="157">
        <f t="shared" si="12"/>
        <v>0</v>
      </c>
      <c r="AC58" s="157">
        <f t="shared" si="12"/>
        <v>0</v>
      </c>
      <c r="AD58" s="157">
        <f t="shared" si="12"/>
        <v>0</v>
      </c>
      <c r="AE58" s="157">
        <f t="shared" si="12"/>
        <v>0</v>
      </c>
      <c r="AF58" s="157">
        <f t="shared" si="12"/>
        <v>0</v>
      </c>
      <c r="AG58" s="157">
        <f t="shared" si="12"/>
        <v>0</v>
      </c>
      <c r="AH58" s="157">
        <f t="shared" si="12"/>
        <v>0</v>
      </c>
      <c r="AI58" s="157">
        <f t="shared" si="12"/>
        <v>0</v>
      </c>
      <c r="AJ58" s="157">
        <f t="shared" si="12"/>
        <v>0</v>
      </c>
    </row>
    <row r="59" spans="1:36" ht="16.5" x14ac:dyDescent="0.25">
      <c r="A59" s="157">
        <f t="shared" ref="A59:A61" si="13">+A58+0.01</f>
        <v>2.0199999999999996</v>
      </c>
      <c r="B59" s="153">
        <f t="shared" si="5"/>
        <v>11</v>
      </c>
      <c r="C59" s="155" t="s">
        <v>368</v>
      </c>
      <c r="D59" s="156" t="s">
        <v>364</v>
      </c>
      <c r="E59" s="157">
        <f t="shared" si="11"/>
        <v>0</v>
      </c>
      <c r="F59" s="314" t="s">
        <v>172</v>
      </c>
      <c r="G59" s="157">
        <f t="shared" ref="G59:V61" si="14">+IF($F59=G$10&amp;" "&amp;G$11,G$9,0)</f>
        <v>0</v>
      </c>
      <c r="H59" s="157">
        <f t="shared" si="14"/>
        <v>0</v>
      </c>
      <c r="I59" s="157">
        <f t="shared" si="14"/>
        <v>0</v>
      </c>
      <c r="J59" s="157">
        <f t="shared" si="14"/>
        <v>0</v>
      </c>
      <c r="K59" s="157">
        <f t="shared" si="14"/>
        <v>0</v>
      </c>
      <c r="L59" s="157">
        <f t="shared" si="14"/>
        <v>0</v>
      </c>
      <c r="M59" s="157">
        <f t="shared" si="14"/>
        <v>0</v>
      </c>
      <c r="N59" s="157">
        <f t="shared" si="14"/>
        <v>0</v>
      </c>
      <c r="O59" s="157">
        <f t="shared" si="14"/>
        <v>0</v>
      </c>
      <c r="P59" s="157">
        <f t="shared" si="14"/>
        <v>0</v>
      </c>
      <c r="Q59" s="157">
        <f t="shared" si="14"/>
        <v>0</v>
      </c>
      <c r="R59" s="157">
        <f t="shared" si="14"/>
        <v>0</v>
      </c>
      <c r="S59" s="157">
        <f t="shared" si="14"/>
        <v>0</v>
      </c>
      <c r="T59" s="157">
        <f t="shared" si="14"/>
        <v>0</v>
      </c>
      <c r="U59" s="157">
        <f t="shared" si="14"/>
        <v>0</v>
      </c>
      <c r="V59" s="157">
        <f t="shared" si="14"/>
        <v>0</v>
      </c>
      <c r="W59" s="157">
        <f t="shared" si="12"/>
        <v>0</v>
      </c>
      <c r="X59" s="157">
        <f t="shared" si="12"/>
        <v>0</v>
      </c>
      <c r="Y59" s="157">
        <f t="shared" si="12"/>
        <v>0</v>
      </c>
      <c r="Z59" s="157">
        <f t="shared" si="12"/>
        <v>0</v>
      </c>
      <c r="AA59" s="157">
        <f t="shared" si="12"/>
        <v>0</v>
      </c>
      <c r="AB59" s="157">
        <f t="shared" si="12"/>
        <v>0</v>
      </c>
      <c r="AC59" s="157">
        <f t="shared" si="12"/>
        <v>0</v>
      </c>
      <c r="AD59" s="157">
        <f t="shared" si="12"/>
        <v>0</v>
      </c>
      <c r="AE59" s="157">
        <f t="shared" si="12"/>
        <v>0</v>
      </c>
      <c r="AF59" s="157">
        <f t="shared" si="12"/>
        <v>0</v>
      </c>
      <c r="AG59" s="157">
        <f t="shared" si="12"/>
        <v>0</v>
      </c>
      <c r="AH59" s="157">
        <f t="shared" si="12"/>
        <v>0</v>
      </c>
      <c r="AI59" s="157">
        <f t="shared" si="12"/>
        <v>0</v>
      </c>
      <c r="AJ59" s="157">
        <f t="shared" si="12"/>
        <v>0</v>
      </c>
    </row>
    <row r="60" spans="1:36" ht="16.5" x14ac:dyDescent="0.25">
      <c r="A60" s="157">
        <f t="shared" si="13"/>
        <v>2.0299999999999994</v>
      </c>
      <c r="B60" s="153">
        <f t="shared" si="5"/>
        <v>12</v>
      </c>
      <c r="C60" s="155" t="s">
        <v>369</v>
      </c>
      <c r="D60" s="156" t="s">
        <v>364</v>
      </c>
      <c r="E60" s="157">
        <f t="shared" si="11"/>
        <v>0</v>
      </c>
      <c r="F60" s="314" t="s">
        <v>274</v>
      </c>
      <c r="G60" s="157">
        <f t="shared" si="14"/>
        <v>0</v>
      </c>
      <c r="H60" s="157">
        <f t="shared" si="12"/>
        <v>0</v>
      </c>
      <c r="I60" s="157">
        <f t="shared" si="12"/>
        <v>0</v>
      </c>
      <c r="J60" s="157">
        <f t="shared" si="12"/>
        <v>0</v>
      </c>
      <c r="K60" s="157">
        <f t="shared" si="12"/>
        <v>0</v>
      </c>
      <c r="L60" s="157">
        <f t="shared" si="12"/>
        <v>0</v>
      </c>
      <c r="M60" s="157">
        <f t="shared" si="12"/>
        <v>0</v>
      </c>
      <c r="N60" s="157">
        <f t="shared" si="12"/>
        <v>0</v>
      </c>
      <c r="O60" s="157">
        <f t="shared" si="12"/>
        <v>0</v>
      </c>
      <c r="P60" s="157">
        <f t="shared" si="12"/>
        <v>0</v>
      </c>
      <c r="Q60" s="157">
        <f t="shared" si="12"/>
        <v>0</v>
      </c>
      <c r="R60" s="157">
        <f t="shared" si="12"/>
        <v>0</v>
      </c>
      <c r="S60" s="157">
        <f t="shared" si="12"/>
        <v>0</v>
      </c>
      <c r="T60" s="157">
        <f t="shared" si="12"/>
        <v>0</v>
      </c>
      <c r="U60" s="157">
        <f t="shared" si="12"/>
        <v>0</v>
      </c>
      <c r="V60" s="157">
        <f t="shared" si="12"/>
        <v>0</v>
      </c>
      <c r="W60" s="157">
        <f t="shared" si="12"/>
        <v>0</v>
      </c>
      <c r="X60" s="157">
        <f t="shared" si="12"/>
        <v>0</v>
      </c>
      <c r="Y60" s="157">
        <f t="shared" si="12"/>
        <v>0</v>
      </c>
      <c r="Z60" s="157">
        <f t="shared" si="12"/>
        <v>0</v>
      </c>
      <c r="AA60" s="157">
        <f t="shared" si="12"/>
        <v>0</v>
      </c>
      <c r="AB60" s="157">
        <f t="shared" si="12"/>
        <v>0</v>
      </c>
      <c r="AC60" s="157">
        <f t="shared" si="12"/>
        <v>0</v>
      </c>
      <c r="AD60" s="157">
        <f t="shared" si="12"/>
        <v>0</v>
      </c>
      <c r="AE60" s="157">
        <f t="shared" si="12"/>
        <v>0</v>
      </c>
      <c r="AF60" s="157">
        <f t="shared" si="12"/>
        <v>0</v>
      </c>
      <c r="AG60" s="157">
        <f t="shared" si="12"/>
        <v>0</v>
      </c>
      <c r="AH60" s="157">
        <f t="shared" si="12"/>
        <v>0</v>
      </c>
      <c r="AI60" s="157">
        <f t="shared" si="12"/>
        <v>0</v>
      </c>
      <c r="AJ60" s="157">
        <f t="shared" si="12"/>
        <v>0</v>
      </c>
    </row>
    <row r="61" spans="1:36" ht="16.5" x14ac:dyDescent="0.25">
      <c r="A61" s="157">
        <f t="shared" si="13"/>
        <v>2.0399999999999991</v>
      </c>
      <c r="B61" s="153">
        <f t="shared" si="5"/>
        <v>13</v>
      </c>
      <c r="C61" s="155" t="s">
        <v>370</v>
      </c>
      <c r="D61" s="156" t="s">
        <v>364</v>
      </c>
      <c r="E61" s="157">
        <f t="shared" si="11"/>
        <v>0</v>
      </c>
      <c r="F61" s="314" t="s">
        <v>252</v>
      </c>
      <c r="G61" s="157">
        <f t="shared" si="14"/>
        <v>0</v>
      </c>
      <c r="H61" s="157">
        <f t="shared" si="12"/>
        <v>0</v>
      </c>
      <c r="I61" s="157">
        <f t="shared" si="12"/>
        <v>0</v>
      </c>
      <c r="J61" s="157">
        <f t="shared" si="12"/>
        <v>0</v>
      </c>
      <c r="K61" s="157">
        <f t="shared" si="12"/>
        <v>0</v>
      </c>
      <c r="L61" s="157">
        <f t="shared" si="12"/>
        <v>0</v>
      </c>
      <c r="M61" s="157">
        <f t="shared" si="12"/>
        <v>0</v>
      </c>
      <c r="N61" s="157">
        <f t="shared" si="12"/>
        <v>0</v>
      </c>
      <c r="O61" s="157">
        <f t="shared" si="12"/>
        <v>0</v>
      </c>
      <c r="P61" s="157">
        <f t="shared" si="12"/>
        <v>0</v>
      </c>
      <c r="Q61" s="157">
        <f t="shared" si="12"/>
        <v>0</v>
      </c>
      <c r="R61" s="157">
        <f t="shared" si="12"/>
        <v>0</v>
      </c>
      <c r="S61" s="157">
        <f t="shared" si="12"/>
        <v>0</v>
      </c>
      <c r="T61" s="157">
        <f t="shared" si="12"/>
        <v>0</v>
      </c>
      <c r="U61" s="157">
        <f t="shared" si="12"/>
        <v>0</v>
      </c>
      <c r="V61" s="157">
        <f t="shared" si="12"/>
        <v>0</v>
      </c>
      <c r="W61" s="157">
        <f t="shared" si="12"/>
        <v>0</v>
      </c>
      <c r="X61" s="157">
        <f t="shared" si="12"/>
        <v>0</v>
      </c>
      <c r="Y61" s="157">
        <f t="shared" si="12"/>
        <v>0</v>
      </c>
      <c r="Z61" s="157">
        <f t="shared" si="12"/>
        <v>0</v>
      </c>
      <c r="AA61" s="157">
        <f t="shared" si="12"/>
        <v>0</v>
      </c>
      <c r="AB61" s="157">
        <f t="shared" si="12"/>
        <v>0</v>
      </c>
      <c r="AC61" s="157">
        <f t="shared" si="12"/>
        <v>0</v>
      </c>
      <c r="AD61" s="157">
        <f t="shared" si="12"/>
        <v>0</v>
      </c>
      <c r="AE61" s="157">
        <f t="shared" si="12"/>
        <v>0</v>
      </c>
      <c r="AF61" s="157">
        <f t="shared" si="12"/>
        <v>0</v>
      </c>
      <c r="AG61" s="157">
        <f t="shared" si="12"/>
        <v>0</v>
      </c>
      <c r="AH61" s="157">
        <f t="shared" si="12"/>
        <v>0</v>
      </c>
      <c r="AI61" s="157">
        <f t="shared" si="12"/>
        <v>0</v>
      </c>
      <c r="AJ61" s="157">
        <f t="shared" si="12"/>
        <v>0</v>
      </c>
    </row>
    <row r="62" spans="1:36" ht="16.5" x14ac:dyDescent="0.25">
      <c r="A62" s="159"/>
      <c r="B62" s="153">
        <f t="shared" si="5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5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5"/>
        <v>16</v>
      </c>
      <c r="C64" s="158" t="s">
        <v>372</v>
      </c>
      <c r="D64" s="156" t="s">
        <v>364</v>
      </c>
      <c r="E64" s="157">
        <f t="shared" ref="E64:E68" si="15">+SUM(G64:AJ64)</f>
        <v>0</v>
      </c>
      <c r="F64" s="314" t="s">
        <v>633</v>
      </c>
      <c r="G64" s="157">
        <f t="shared" ref="G64:V68" si="16">+IF($F64=G$10&amp;" "&amp;G$11,G$9,0)</f>
        <v>0</v>
      </c>
      <c r="H64" s="157">
        <f t="shared" si="16"/>
        <v>0</v>
      </c>
      <c r="I64" s="157">
        <f t="shared" si="16"/>
        <v>0</v>
      </c>
      <c r="J64" s="157">
        <f t="shared" si="16"/>
        <v>0</v>
      </c>
      <c r="K64" s="157">
        <f t="shared" si="16"/>
        <v>0</v>
      </c>
      <c r="L64" s="157">
        <f t="shared" si="16"/>
        <v>0</v>
      </c>
      <c r="M64" s="157">
        <f t="shared" si="16"/>
        <v>0</v>
      </c>
      <c r="N64" s="157">
        <f t="shared" si="16"/>
        <v>0</v>
      </c>
      <c r="O64" s="157">
        <f t="shared" si="16"/>
        <v>0</v>
      </c>
      <c r="P64" s="157">
        <f t="shared" si="16"/>
        <v>0</v>
      </c>
      <c r="Q64" s="157">
        <f t="shared" si="16"/>
        <v>0</v>
      </c>
      <c r="R64" s="157">
        <f t="shared" si="16"/>
        <v>0</v>
      </c>
      <c r="S64" s="157">
        <f t="shared" si="16"/>
        <v>0</v>
      </c>
      <c r="T64" s="157">
        <f t="shared" si="16"/>
        <v>0</v>
      </c>
      <c r="U64" s="157">
        <f t="shared" si="16"/>
        <v>0</v>
      </c>
      <c r="V64" s="157">
        <f t="shared" si="16"/>
        <v>0</v>
      </c>
      <c r="W64" s="157">
        <f t="shared" ref="W64:AJ68" si="17">+IF($F64=W$10&amp;" "&amp;W$11,W$9,0)</f>
        <v>0</v>
      </c>
      <c r="X64" s="157">
        <f t="shared" si="17"/>
        <v>0</v>
      </c>
      <c r="Y64" s="157">
        <f t="shared" si="17"/>
        <v>0</v>
      </c>
      <c r="Z64" s="157">
        <f t="shared" si="17"/>
        <v>0</v>
      </c>
      <c r="AA64" s="157">
        <f t="shared" si="17"/>
        <v>0</v>
      </c>
      <c r="AB64" s="157">
        <f t="shared" si="17"/>
        <v>0</v>
      </c>
      <c r="AC64" s="157">
        <f t="shared" si="17"/>
        <v>0</v>
      </c>
      <c r="AD64" s="157">
        <f t="shared" si="17"/>
        <v>0</v>
      </c>
      <c r="AE64" s="157">
        <f t="shared" si="17"/>
        <v>0</v>
      </c>
      <c r="AF64" s="157">
        <f t="shared" si="17"/>
        <v>0</v>
      </c>
      <c r="AG64" s="157">
        <f t="shared" si="17"/>
        <v>0</v>
      </c>
      <c r="AH64" s="157">
        <f t="shared" si="17"/>
        <v>0</v>
      </c>
      <c r="AI64" s="157">
        <f t="shared" si="17"/>
        <v>0</v>
      </c>
      <c r="AJ64" s="157">
        <f t="shared" si="17"/>
        <v>0</v>
      </c>
    </row>
    <row r="65" spans="1:36" ht="16.5" x14ac:dyDescent="0.25">
      <c r="A65" s="157"/>
      <c r="B65" s="153">
        <f t="shared" si="5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5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5"/>
        <v>19</v>
      </c>
      <c r="C67" s="162" t="s">
        <v>373</v>
      </c>
      <c r="D67" s="164" t="s">
        <v>364</v>
      </c>
      <c r="E67" s="157">
        <f t="shared" si="15"/>
        <v>0</v>
      </c>
      <c r="F67" s="249" t="s">
        <v>327</v>
      </c>
      <c r="G67" s="157">
        <f t="shared" si="16"/>
        <v>0</v>
      </c>
      <c r="H67" s="157">
        <f t="shared" si="16"/>
        <v>0</v>
      </c>
      <c r="I67" s="157">
        <f t="shared" si="16"/>
        <v>0</v>
      </c>
      <c r="J67" s="157">
        <f t="shared" si="16"/>
        <v>0</v>
      </c>
      <c r="K67" s="157">
        <f t="shared" si="16"/>
        <v>0</v>
      </c>
      <c r="L67" s="157">
        <f t="shared" si="16"/>
        <v>0</v>
      </c>
      <c r="M67" s="157">
        <f t="shared" si="16"/>
        <v>0</v>
      </c>
      <c r="N67" s="157">
        <f t="shared" si="16"/>
        <v>0</v>
      </c>
      <c r="O67" s="157">
        <f t="shared" si="16"/>
        <v>0</v>
      </c>
      <c r="P67" s="157">
        <f t="shared" si="16"/>
        <v>0</v>
      </c>
      <c r="Q67" s="157">
        <f t="shared" si="16"/>
        <v>0</v>
      </c>
      <c r="R67" s="157">
        <f t="shared" si="16"/>
        <v>0</v>
      </c>
      <c r="S67" s="157">
        <f t="shared" si="16"/>
        <v>0</v>
      </c>
      <c r="T67" s="157">
        <f t="shared" si="16"/>
        <v>0</v>
      </c>
      <c r="U67" s="157">
        <f t="shared" si="16"/>
        <v>0</v>
      </c>
      <c r="V67" s="157">
        <f t="shared" si="16"/>
        <v>0</v>
      </c>
      <c r="W67" s="157">
        <f t="shared" si="17"/>
        <v>0</v>
      </c>
      <c r="X67" s="157">
        <f t="shared" si="17"/>
        <v>0</v>
      </c>
      <c r="Y67" s="157">
        <f t="shared" si="17"/>
        <v>0</v>
      </c>
      <c r="Z67" s="157">
        <f t="shared" si="17"/>
        <v>0</v>
      </c>
      <c r="AA67" s="157">
        <f t="shared" si="17"/>
        <v>0</v>
      </c>
      <c r="AB67" s="157">
        <f t="shared" si="17"/>
        <v>0</v>
      </c>
      <c r="AC67" s="157">
        <f t="shared" si="17"/>
        <v>0</v>
      </c>
      <c r="AD67" s="157">
        <f t="shared" si="17"/>
        <v>0</v>
      </c>
      <c r="AE67" s="157">
        <f t="shared" si="17"/>
        <v>0</v>
      </c>
      <c r="AF67" s="157">
        <f t="shared" si="17"/>
        <v>0</v>
      </c>
      <c r="AG67" s="157">
        <f t="shared" si="17"/>
        <v>0</v>
      </c>
      <c r="AH67" s="157">
        <f t="shared" si="17"/>
        <v>0</v>
      </c>
      <c r="AI67" s="157">
        <f t="shared" si="17"/>
        <v>0</v>
      </c>
      <c r="AJ67" s="157">
        <f t="shared" si="17"/>
        <v>0</v>
      </c>
    </row>
    <row r="68" spans="1:36" s="188" customFormat="1" ht="16.5" x14ac:dyDescent="0.25">
      <c r="A68" s="160">
        <f>+A67+0.01</f>
        <v>3.0299999999999994</v>
      </c>
      <c r="B68" s="161">
        <f t="shared" si="5"/>
        <v>20</v>
      </c>
      <c r="C68" s="162" t="s">
        <v>374</v>
      </c>
      <c r="D68" s="164" t="s">
        <v>364</v>
      </c>
      <c r="E68" s="157">
        <f t="shared" si="15"/>
        <v>0</v>
      </c>
      <c r="F68" s="249" t="s">
        <v>328</v>
      </c>
      <c r="G68" s="157">
        <f t="shared" si="16"/>
        <v>0</v>
      </c>
      <c r="H68" s="157">
        <f t="shared" si="16"/>
        <v>0</v>
      </c>
      <c r="I68" s="157">
        <f t="shared" si="16"/>
        <v>0</v>
      </c>
      <c r="J68" s="157">
        <f t="shared" si="16"/>
        <v>0</v>
      </c>
      <c r="K68" s="157">
        <f t="shared" si="16"/>
        <v>0</v>
      </c>
      <c r="L68" s="157">
        <f t="shared" si="16"/>
        <v>0</v>
      </c>
      <c r="M68" s="157">
        <f t="shared" si="16"/>
        <v>0</v>
      </c>
      <c r="N68" s="157">
        <f t="shared" si="16"/>
        <v>0</v>
      </c>
      <c r="O68" s="157">
        <f t="shared" si="16"/>
        <v>0</v>
      </c>
      <c r="P68" s="157">
        <f t="shared" si="16"/>
        <v>0</v>
      </c>
      <c r="Q68" s="157">
        <f t="shared" si="16"/>
        <v>0</v>
      </c>
      <c r="R68" s="157">
        <f t="shared" si="16"/>
        <v>0</v>
      </c>
      <c r="S68" s="157">
        <f t="shared" si="16"/>
        <v>0</v>
      </c>
      <c r="T68" s="157">
        <f t="shared" si="16"/>
        <v>0</v>
      </c>
      <c r="U68" s="157">
        <f t="shared" si="16"/>
        <v>0</v>
      </c>
      <c r="V68" s="157">
        <f t="shared" si="16"/>
        <v>0</v>
      </c>
      <c r="W68" s="157">
        <f t="shared" si="17"/>
        <v>0</v>
      </c>
      <c r="X68" s="157">
        <f t="shared" si="17"/>
        <v>0</v>
      </c>
      <c r="Y68" s="157">
        <f t="shared" si="17"/>
        <v>0</v>
      </c>
      <c r="Z68" s="157">
        <f t="shared" si="17"/>
        <v>0</v>
      </c>
      <c r="AA68" s="157">
        <f t="shared" si="17"/>
        <v>0</v>
      </c>
      <c r="AB68" s="157">
        <f t="shared" si="17"/>
        <v>0</v>
      </c>
      <c r="AC68" s="157">
        <f t="shared" si="17"/>
        <v>0</v>
      </c>
      <c r="AD68" s="157">
        <f t="shared" si="17"/>
        <v>0</v>
      </c>
      <c r="AE68" s="157">
        <f t="shared" si="17"/>
        <v>0</v>
      </c>
      <c r="AF68" s="157">
        <f t="shared" si="17"/>
        <v>0</v>
      </c>
      <c r="AG68" s="157">
        <f t="shared" si="17"/>
        <v>0</v>
      </c>
      <c r="AH68" s="157">
        <f t="shared" si="17"/>
        <v>0</v>
      </c>
      <c r="AI68" s="157">
        <f t="shared" si="17"/>
        <v>0</v>
      </c>
      <c r="AJ68" s="157">
        <f t="shared" si="17"/>
        <v>0</v>
      </c>
    </row>
    <row r="69" spans="1:36" ht="16.5" x14ac:dyDescent="0.25">
      <c r="A69" s="159"/>
      <c r="B69" s="153">
        <f t="shared" si="5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5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18">+A70+0.01</f>
        <v>4.01</v>
      </c>
      <c r="B71" s="153">
        <f t="shared" si="5"/>
        <v>23</v>
      </c>
      <c r="C71" s="155" t="s">
        <v>376</v>
      </c>
      <c r="D71" s="156" t="s">
        <v>364</v>
      </c>
      <c r="E71" s="157">
        <f t="shared" ref="E71:E73" si="19">+SUM(G71:AJ71)</f>
        <v>0</v>
      </c>
      <c r="F71" s="249"/>
      <c r="G71" s="157">
        <f t="shared" ref="G71:P73" si="20">+HLOOKUP(G$3,ARMADO_RP,$B71,0)+HLOOKUP(G$4,ARMADO_RP,$B71,0)</f>
        <v>0</v>
      </c>
      <c r="H71" s="157">
        <f t="shared" si="20"/>
        <v>0</v>
      </c>
      <c r="I71" s="157">
        <f t="shared" si="20"/>
        <v>0</v>
      </c>
      <c r="J71" s="157">
        <f t="shared" si="20"/>
        <v>0</v>
      </c>
      <c r="K71" s="157">
        <f t="shared" si="20"/>
        <v>0</v>
      </c>
      <c r="L71" s="157">
        <f t="shared" si="20"/>
        <v>0</v>
      </c>
      <c r="M71" s="157">
        <f t="shared" si="20"/>
        <v>0</v>
      </c>
      <c r="N71" s="157">
        <f t="shared" si="20"/>
        <v>0</v>
      </c>
      <c r="O71" s="157">
        <f t="shared" si="20"/>
        <v>0</v>
      </c>
      <c r="P71" s="157">
        <f t="shared" si="20"/>
        <v>0</v>
      </c>
      <c r="Q71" s="157">
        <f t="shared" ref="Q71:Z73" si="21">+HLOOKUP(Q$3,ARMADO_RP,$B71,0)+HLOOKUP(Q$4,ARMADO_RP,$B71,0)</f>
        <v>0</v>
      </c>
      <c r="R71" s="157">
        <f t="shared" si="21"/>
        <v>0</v>
      </c>
      <c r="S71" s="157">
        <f t="shared" si="21"/>
        <v>0</v>
      </c>
      <c r="T71" s="157">
        <f t="shared" si="21"/>
        <v>0</v>
      </c>
      <c r="U71" s="157">
        <f t="shared" si="21"/>
        <v>0</v>
      </c>
      <c r="V71" s="157">
        <f t="shared" si="21"/>
        <v>0</v>
      </c>
      <c r="W71" s="157">
        <f t="shared" si="21"/>
        <v>0</v>
      </c>
      <c r="X71" s="157">
        <f t="shared" si="21"/>
        <v>0</v>
      </c>
      <c r="Y71" s="157">
        <f t="shared" si="21"/>
        <v>0</v>
      </c>
      <c r="Z71" s="157">
        <f t="shared" si="21"/>
        <v>0</v>
      </c>
      <c r="AA71" s="157">
        <f t="shared" ref="AA71:AJ73" si="22">+HLOOKUP(AA$3,ARMADO_RP,$B71,0)+HLOOKUP(AA$4,ARMADO_RP,$B71,0)</f>
        <v>0</v>
      </c>
      <c r="AB71" s="157">
        <f t="shared" si="22"/>
        <v>0</v>
      </c>
      <c r="AC71" s="157">
        <f t="shared" si="22"/>
        <v>0</v>
      </c>
      <c r="AD71" s="157">
        <f t="shared" si="22"/>
        <v>0</v>
      </c>
      <c r="AE71" s="157">
        <f t="shared" si="22"/>
        <v>0</v>
      </c>
      <c r="AF71" s="157">
        <f t="shared" si="22"/>
        <v>0</v>
      </c>
      <c r="AG71" s="157">
        <f t="shared" si="22"/>
        <v>0</v>
      </c>
      <c r="AH71" s="157">
        <f t="shared" si="22"/>
        <v>0</v>
      </c>
      <c r="AI71" s="157">
        <f t="shared" si="22"/>
        <v>0</v>
      </c>
      <c r="AJ71" s="157">
        <f t="shared" si="22"/>
        <v>0</v>
      </c>
    </row>
    <row r="72" spans="1:36" ht="16.5" x14ac:dyDescent="0.25">
      <c r="A72" s="157">
        <f t="shared" si="18"/>
        <v>4.0199999999999996</v>
      </c>
      <c r="B72" s="153">
        <f t="shared" si="5"/>
        <v>24</v>
      </c>
      <c r="C72" s="155" t="s">
        <v>377</v>
      </c>
      <c r="D72" s="156" t="s">
        <v>364</v>
      </c>
      <c r="E72" s="157">
        <f t="shared" si="19"/>
        <v>0</v>
      </c>
      <c r="F72" s="249"/>
      <c r="G72" s="157">
        <f t="shared" si="20"/>
        <v>0</v>
      </c>
      <c r="H72" s="157">
        <f t="shared" si="20"/>
        <v>0</v>
      </c>
      <c r="I72" s="157">
        <f t="shared" si="20"/>
        <v>0</v>
      </c>
      <c r="J72" s="157">
        <f t="shared" si="20"/>
        <v>0</v>
      </c>
      <c r="K72" s="157">
        <f t="shared" si="20"/>
        <v>0</v>
      </c>
      <c r="L72" s="157">
        <f t="shared" si="20"/>
        <v>0</v>
      </c>
      <c r="M72" s="157">
        <f t="shared" si="20"/>
        <v>0</v>
      </c>
      <c r="N72" s="157">
        <f t="shared" si="20"/>
        <v>0</v>
      </c>
      <c r="O72" s="157">
        <f t="shared" si="20"/>
        <v>0</v>
      </c>
      <c r="P72" s="157">
        <f t="shared" si="20"/>
        <v>0</v>
      </c>
      <c r="Q72" s="157">
        <f t="shared" si="21"/>
        <v>0</v>
      </c>
      <c r="R72" s="157">
        <f t="shared" si="21"/>
        <v>0</v>
      </c>
      <c r="S72" s="157">
        <f t="shared" si="21"/>
        <v>0</v>
      </c>
      <c r="T72" s="157">
        <f t="shared" si="21"/>
        <v>0</v>
      </c>
      <c r="U72" s="157">
        <f t="shared" si="21"/>
        <v>0</v>
      </c>
      <c r="V72" s="157">
        <f t="shared" si="21"/>
        <v>0</v>
      </c>
      <c r="W72" s="157">
        <f t="shared" si="21"/>
        <v>0</v>
      </c>
      <c r="X72" s="157">
        <f t="shared" si="21"/>
        <v>0</v>
      </c>
      <c r="Y72" s="157">
        <f t="shared" si="21"/>
        <v>0</v>
      </c>
      <c r="Z72" s="157">
        <f t="shared" si="21"/>
        <v>0</v>
      </c>
      <c r="AA72" s="157">
        <f t="shared" si="22"/>
        <v>0</v>
      </c>
      <c r="AB72" s="157">
        <f t="shared" si="22"/>
        <v>0</v>
      </c>
      <c r="AC72" s="157">
        <f t="shared" si="22"/>
        <v>0</v>
      </c>
      <c r="AD72" s="157">
        <f t="shared" si="22"/>
        <v>0</v>
      </c>
      <c r="AE72" s="157">
        <f t="shared" si="22"/>
        <v>0</v>
      </c>
      <c r="AF72" s="157">
        <f t="shared" si="22"/>
        <v>0</v>
      </c>
      <c r="AG72" s="157">
        <f t="shared" si="22"/>
        <v>0</v>
      </c>
      <c r="AH72" s="157">
        <f t="shared" si="22"/>
        <v>0</v>
      </c>
      <c r="AI72" s="157">
        <f t="shared" si="22"/>
        <v>0</v>
      </c>
      <c r="AJ72" s="157">
        <f t="shared" si="22"/>
        <v>0</v>
      </c>
    </row>
    <row r="73" spans="1:36" ht="16.5" x14ac:dyDescent="0.25">
      <c r="A73" s="157">
        <f t="shared" si="18"/>
        <v>4.0299999999999994</v>
      </c>
      <c r="B73" s="153">
        <f t="shared" si="5"/>
        <v>25</v>
      </c>
      <c r="C73" s="155" t="s">
        <v>378</v>
      </c>
      <c r="D73" s="156" t="s">
        <v>364</v>
      </c>
      <c r="E73" s="157">
        <f t="shared" si="19"/>
        <v>0</v>
      </c>
      <c r="F73" s="249"/>
      <c r="G73" s="157">
        <f t="shared" si="20"/>
        <v>0</v>
      </c>
      <c r="H73" s="157">
        <f t="shared" si="20"/>
        <v>0</v>
      </c>
      <c r="I73" s="157">
        <f t="shared" si="20"/>
        <v>0</v>
      </c>
      <c r="J73" s="157">
        <f t="shared" si="20"/>
        <v>0</v>
      </c>
      <c r="K73" s="157">
        <f t="shared" si="20"/>
        <v>0</v>
      </c>
      <c r="L73" s="157">
        <f t="shared" si="20"/>
        <v>0</v>
      </c>
      <c r="M73" s="157">
        <f t="shared" si="20"/>
        <v>0</v>
      </c>
      <c r="N73" s="157">
        <f t="shared" si="20"/>
        <v>0</v>
      </c>
      <c r="O73" s="157">
        <f t="shared" si="20"/>
        <v>0</v>
      </c>
      <c r="P73" s="157">
        <f t="shared" si="20"/>
        <v>0</v>
      </c>
      <c r="Q73" s="157">
        <f t="shared" si="21"/>
        <v>0</v>
      </c>
      <c r="R73" s="157">
        <f t="shared" si="21"/>
        <v>0</v>
      </c>
      <c r="S73" s="157">
        <f t="shared" si="21"/>
        <v>0</v>
      </c>
      <c r="T73" s="157">
        <f t="shared" si="21"/>
        <v>0</v>
      </c>
      <c r="U73" s="157">
        <f t="shared" si="21"/>
        <v>0</v>
      </c>
      <c r="V73" s="157">
        <f t="shared" si="21"/>
        <v>0</v>
      </c>
      <c r="W73" s="157">
        <f t="shared" si="21"/>
        <v>0</v>
      </c>
      <c r="X73" s="157">
        <f t="shared" si="21"/>
        <v>0</v>
      </c>
      <c r="Y73" s="157">
        <f t="shared" si="21"/>
        <v>0</v>
      </c>
      <c r="Z73" s="157">
        <f t="shared" si="21"/>
        <v>0</v>
      </c>
      <c r="AA73" s="157">
        <f t="shared" si="22"/>
        <v>0</v>
      </c>
      <c r="AB73" s="157">
        <f t="shared" si="22"/>
        <v>0</v>
      </c>
      <c r="AC73" s="157">
        <f t="shared" si="22"/>
        <v>0</v>
      </c>
      <c r="AD73" s="157">
        <f t="shared" si="22"/>
        <v>0</v>
      </c>
      <c r="AE73" s="157">
        <f t="shared" si="22"/>
        <v>0</v>
      </c>
      <c r="AF73" s="157">
        <f t="shared" si="22"/>
        <v>0</v>
      </c>
      <c r="AG73" s="157">
        <f t="shared" si="22"/>
        <v>0</v>
      </c>
      <c r="AH73" s="157">
        <f t="shared" si="22"/>
        <v>0</v>
      </c>
      <c r="AI73" s="157">
        <f t="shared" si="22"/>
        <v>0</v>
      </c>
      <c r="AJ73" s="157">
        <f t="shared" si="22"/>
        <v>0</v>
      </c>
    </row>
    <row r="74" spans="1:36" ht="16.5" x14ac:dyDescent="0.25">
      <c r="A74" s="159"/>
      <c r="B74" s="153">
        <f t="shared" si="5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5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3">+A75+0.01</f>
        <v>5.01</v>
      </c>
      <c r="B76" s="153">
        <f t="shared" si="5"/>
        <v>28</v>
      </c>
      <c r="C76" s="155" t="s">
        <v>380</v>
      </c>
      <c r="D76" s="156" t="s">
        <v>364</v>
      </c>
      <c r="E76" s="157">
        <f t="shared" ref="E76:E80" si="24">+SUM(G76:AJ76)</f>
        <v>0</v>
      </c>
      <c r="F76" s="249"/>
      <c r="G76" s="157">
        <f t="shared" ref="G76:P80" si="25">+HLOOKUP(G$3,ARMADO_RP,$B76,0)+HLOOKUP(G$4,ARMADO_RP,$B76,0)</f>
        <v>0</v>
      </c>
      <c r="H76" s="157">
        <f t="shared" si="25"/>
        <v>0</v>
      </c>
      <c r="I76" s="157">
        <f t="shared" si="25"/>
        <v>0</v>
      </c>
      <c r="J76" s="157">
        <f t="shared" si="25"/>
        <v>0</v>
      </c>
      <c r="K76" s="157">
        <f t="shared" si="25"/>
        <v>0</v>
      </c>
      <c r="L76" s="157">
        <f t="shared" si="25"/>
        <v>0</v>
      </c>
      <c r="M76" s="157">
        <f t="shared" si="25"/>
        <v>0</v>
      </c>
      <c r="N76" s="157">
        <f t="shared" si="25"/>
        <v>0</v>
      </c>
      <c r="O76" s="157">
        <f t="shared" si="25"/>
        <v>0</v>
      </c>
      <c r="P76" s="157">
        <f t="shared" si="25"/>
        <v>0</v>
      </c>
      <c r="Q76" s="157">
        <f t="shared" ref="Q76:Z80" si="26">+HLOOKUP(Q$3,ARMADO_RP,$B76,0)+HLOOKUP(Q$4,ARMADO_RP,$B76,0)</f>
        <v>0</v>
      </c>
      <c r="R76" s="157">
        <f t="shared" si="26"/>
        <v>0</v>
      </c>
      <c r="S76" s="157">
        <f t="shared" si="26"/>
        <v>0</v>
      </c>
      <c r="T76" s="157">
        <f t="shared" si="26"/>
        <v>0</v>
      </c>
      <c r="U76" s="157">
        <f t="shared" si="26"/>
        <v>0</v>
      </c>
      <c r="V76" s="157">
        <f t="shared" si="26"/>
        <v>0</v>
      </c>
      <c r="W76" s="157">
        <f t="shared" si="26"/>
        <v>0</v>
      </c>
      <c r="X76" s="157">
        <f t="shared" si="26"/>
        <v>0</v>
      </c>
      <c r="Y76" s="157">
        <f t="shared" si="26"/>
        <v>0</v>
      </c>
      <c r="Z76" s="157">
        <f t="shared" si="26"/>
        <v>0</v>
      </c>
      <c r="AA76" s="157">
        <f t="shared" ref="AA76:AJ80" si="27">+HLOOKUP(AA$3,ARMADO_RP,$B76,0)+HLOOKUP(AA$4,ARMADO_RP,$B76,0)</f>
        <v>0</v>
      </c>
      <c r="AB76" s="157">
        <f t="shared" si="27"/>
        <v>0</v>
      </c>
      <c r="AC76" s="157">
        <f t="shared" si="27"/>
        <v>0</v>
      </c>
      <c r="AD76" s="157">
        <f t="shared" si="27"/>
        <v>0</v>
      </c>
      <c r="AE76" s="157">
        <f t="shared" si="27"/>
        <v>0</v>
      </c>
      <c r="AF76" s="157">
        <f t="shared" si="27"/>
        <v>0</v>
      </c>
      <c r="AG76" s="157">
        <f t="shared" si="27"/>
        <v>0</v>
      </c>
      <c r="AH76" s="157">
        <f t="shared" si="27"/>
        <v>0</v>
      </c>
      <c r="AI76" s="157">
        <f t="shared" si="27"/>
        <v>0</v>
      </c>
      <c r="AJ76" s="157">
        <f t="shared" si="27"/>
        <v>0</v>
      </c>
    </row>
    <row r="77" spans="1:36" ht="16.5" x14ac:dyDescent="0.25">
      <c r="A77" s="157">
        <f t="shared" si="23"/>
        <v>5.0199999999999996</v>
      </c>
      <c r="B77" s="153">
        <f t="shared" si="5"/>
        <v>29</v>
      </c>
      <c r="C77" s="155" t="s">
        <v>381</v>
      </c>
      <c r="D77" s="156" t="s">
        <v>364</v>
      </c>
      <c r="E77" s="157">
        <f t="shared" si="24"/>
        <v>0</v>
      </c>
      <c r="F77" s="249"/>
      <c r="G77" s="157">
        <f t="shared" si="25"/>
        <v>0</v>
      </c>
      <c r="H77" s="157">
        <f t="shared" si="25"/>
        <v>0</v>
      </c>
      <c r="I77" s="157">
        <f t="shared" si="25"/>
        <v>0</v>
      </c>
      <c r="J77" s="157">
        <f t="shared" si="25"/>
        <v>0</v>
      </c>
      <c r="K77" s="157">
        <f t="shared" si="25"/>
        <v>0</v>
      </c>
      <c r="L77" s="157">
        <f t="shared" si="25"/>
        <v>0</v>
      </c>
      <c r="M77" s="157">
        <f t="shared" si="25"/>
        <v>0</v>
      </c>
      <c r="N77" s="157">
        <f t="shared" si="25"/>
        <v>0</v>
      </c>
      <c r="O77" s="157">
        <f t="shared" si="25"/>
        <v>0</v>
      </c>
      <c r="P77" s="157">
        <f t="shared" si="25"/>
        <v>0</v>
      </c>
      <c r="Q77" s="157">
        <f t="shared" si="26"/>
        <v>0</v>
      </c>
      <c r="R77" s="157">
        <f t="shared" si="26"/>
        <v>0</v>
      </c>
      <c r="S77" s="157">
        <f t="shared" si="26"/>
        <v>0</v>
      </c>
      <c r="T77" s="157">
        <f t="shared" si="26"/>
        <v>0</v>
      </c>
      <c r="U77" s="157">
        <f t="shared" si="26"/>
        <v>0</v>
      </c>
      <c r="V77" s="157">
        <f t="shared" si="26"/>
        <v>0</v>
      </c>
      <c r="W77" s="157">
        <f t="shared" si="26"/>
        <v>0</v>
      </c>
      <c r="X77" s="157">
        <f t="shared" si="26"/>
        <v>0</v>
      </c>
      <c r="Y77" s="157">
        <f t="shared" si="26"/>
        <v>0</v>
      </c>
      <c r="Z77" s="157">
        <f t="shared" si="26"/>
        <v>0</v>
      </c>
      <c r="AA77" s="157">
        <f t="shared" si="27"/>
        <v>0</v>
      </c>
      <c r="AB77" s="157">
        <f t="shared" si="27"/>
        <v>0</v>
      </c>
      <c r="AC77" s="157">
        <f t="shared" si="27"/>
        <v>0</v>
      </c>
      <c r="AD77" s="157">
        <f t="shared" si="27"/>
        <v>0</v>
      </c>
      <c r="AE77" s="157">
        <f t="shared" si="27"/>
        <v>0</v>
      </c>
      <c r="AF77" s="157">
        <f t="shared" si="27"/>
        <v>0</v>
      </c>
      <c r="AG77" s="157">
        <f t="shared" si="27"/>
        <v>0</v>
      </c>
      <c r="AH77" s="157">
        <f t="shared" si="27"/>
        <v>0</v>
      </c>
      <c r="AI77" s="157">
        <f t="shared" si="27"/>
        <v>0</v>
      </c>
      <c r="AJ77" s="157">
        <f t="shared" si="27"/>
        <v>0</v>
      </c>
    </row>
    <row r="78" spans="1:36" ht="16.5" x14ac:dyDescent="0.25">
      <c r="A78" s="157">
        <f t="shared" si="23"/>
        <v>5.0299999999999994</v>
      </c>
      <c r="B78" s="153">
        <f t="shared" si="5"/>
        <v>30</v>
      </c>
      <c r="C78" s="155" t="s">
        <v>382</v>
      </c>
      <c r="D78" s="156"/>
      <c r="E78" s="157">
        <f t="shared" si="24"/>
        <v>0</v>
      </c>
      <c r="F78" s="249"/>
      <c r="G78" s="157">
        <f t="shared" si="25"/>
        <v>0</v>
      </c>
      <c r="H78" s="157">
        <f t="shared" si="25"/>
        <v>0</v>
      </c>
      <c r="I78" s="157">
        <f t="shared" si="25"/>
        <v>0</v>
      </c>
      <c r="J78" s="157">
        <f t="shared" si="25"/>
        <v>0</v>
      </c>
      <c r="K78" s="157">
        <f t="shared" si="25"/>
        <v>0</v>
      </c>
      <c r="L78" s="157">
        <f t="shared" si="25"/>
        <v>0</v>
      </c>
      <c r="M78" s="157">
        <f t="shared" si="25"/>
        <v>0</v>
      </c>
      <c r="N78" s="157">
        <f t="shared" si="25"/>
        <v>0</v>
      </c>
      <c r="O78" s="157">
        <f t="shared" si="25"/>
        <v>0</v>
      </c>
      <c r="P78" s="157">
        <f t="shared" si="25"/>
        <v>0</v>
      </c>
      <c r="Q78" s="157">
        <f t="shared" si="26"/>
        <v>0</v>
      </c>
      <c r="R78" s="157">
        <f t="shared" si="26"/>
        <v>0</v>
      </c>
      <c r="S78" s="157">
        <f t="shared" si="26"/>
        <v>0</v>
      </c>
      <c r="T78" s="157">
        <f t="shared" si="26"/>
        <v>0</v>
      </c>
      <c r="U78" s="157">
        <f t="shared" si="26"/>
        <v>0</v>
      </c>
      <c r="V78" s="157">
        <f t="shared" si="26"/>
        <v>0</v>
      </c>
      <c r="W78" s="157">
        <f t="shared" si="26"/>
        <v>0</v>
      </c>
      <c r="X78" s="157">
        <f t="shared" si="26"/>
        <v>0</v>
      </c>
      <c r="Y78" s="157">
        <f t="shared" si="26"/>
        <v>0</v>
      </c>
      <c r="Z78" s="157">
        <f t="shared" si="26"/>
        <v>0</v>
      </c>
      <c r="AA78" s="157">
        <f t="shared" si="27"/>
        <v>0</v>
      </c>
      <c r="AB78" s="157">
        <f t="shared" si="27"/>
        <v>0</v>
      </c>
      <c r="AC78" s="157">
        <f t="shared" si="27"/>
        <v>0</v>
      </c>
      <c r="AD78" s="157">
        <f t="shared" si="27"/>
        <v>0</v>
      </c>
      <c r="AE78" s="157">
        <f t="shared" si="27"/>
        <v>0</v>
      </c>
      <c r="AF78" s="157">
        <f t="shared" si="27"/>
        <v>0</v>
      </c>
      <c r="AG78" s="157">
        <f t="shared" si="27"/>
        <v>0</v>
      </c>
      <c r="AH78" s="157">
        <f t="shared" si="27"/>
        <v>0</v>
      </c>
      <c r="AI78" s="157">
        <f t="shared" si="27"/>
        <v>0</v>
      </c>
      <c r="AJ78" s="157">
        <f t="shared" si="27"/>
        <v>0</v>
      </c>
    </row>
    <row r="79" spans="1:36" ht="16.5" x14ac:dyDescent="0.25">
      <c r="A79" s="157"/>
      <c r="B79" s="153">
        <f t="shared" si="5"/>
        <v>31</v>
      </c>
      <c r="C79" s="155" t="s">
        <v>383</v>
      </c>
      <c r="D79" s="156" t="s">
        <v>364</v>
      </c>
      <c r="E79" s="157">
        <f t="shared" si="24"/>
        <v>0</v>
      </c>
      <c r="F79" s="249"/>
      <c r="G79" s="157">
        <f t="shared" si="25"/>
        <v>0</v>
      </c>
      <c r="H79" s="157">
        <f t="shared" si="25"/>
        <v>0</v>
      </c>
      <c r="I79" s="157">
        <f t="shared" si="25"/>
        <v>0</v>
      </c>
      <c r="J79" s="157">
        <f t="shared" si="25"/>
        <v>0</v>
      </c>
      <c r="K79" s="157">
        <f t="shared" si="25"/>
        <v>0</v>
      </c>
      <c r="L79" s="157">
        <f t="shared" si="25"/>
        <v>0</v>
      </c>
      <c r="M79" s="157">
        <f t="shared" si="25"/>
        <v>0</v>
      </c>
      <c r="N79" s="157">
        <f t="shared" si="25"/>
        <v>0</v>
      </c>
      <c r="O79" s="157">
        <f t="shared" si="25"/>
        <v>0</v>
      </c>
      <c r="P79" s="157">
        <f t="shared" si="25"/>
        <v>0</v>
      </c>
      <c r="Q79" s="157">
        <f t="shared" si="26"/>
        <v>0</v>
      </c>
      <c r="R79" s="157">
        <f t="shared" si="26"/>
        <v>0</v>
      </c>
      <c r="S79" s="157">
        <f t="shared" si="26"/>
        <v>0</v>
      </c>
      <c r="T79" s="157">
        <f t="shared" si="26"/>
        <v>0</v>
      </c>
      <c r="U79" s="157">
        <f t="shared" si="26"/>
        <v>0</v>
      </c>
      <c r="V79" s="157">
        <f t="shared" si="26"/>
        <v>0</v>
      </c>
      <c r="W79" s="157">
        <f t="shared" si="26"/>
        <v>0</v>
      </c>
      <c r="X79" s="157">
        <f t="shared" si="26"/>
        <v>0</v>
      </c>
      <c r="Y79" s="157">
        <f t="shared" si="26"/>
        <v>0</v>
      </c>
      <c r="Z79" s="157">
        <f t="shared" si="26"/>
        <v>0</v>
      </c>
      <c r="AA79" s="157">
        <f t="shared" si="27"/>
        <v>0</v>
      </c>
      <c r="AB79" s="157">
        <f t="shared" si="27"/>
        <v>0</v>
      </c>
      <c r="AC79" s="157">
        <f t="shared" si="27"/>
        <v>0</v>
      </c>
      <c r="AD79" s="157">
        <f t="shared" si="27"/>
        <v>0</v>
      </c>
      <c r="AE79" s="157">
        <f t="shared" si="27"/>
        <v>0</v>
      </c>
      <c r="AF79" s="157">
        <f t="shared" si="27"/>
        <v>0</v>
      </c>
      <c r="AG79" s="157">
        <f t="shared" si="27"/>
        <v>0</v>
      </c>
      <c r="AH79" s="157">
        <f t="shared" si="27"/>
        <v>0</v>
      </c>
      <c r="AI79" s="157">
        <f t="shared" si="27"/>
        <v>0</v>
      </c>
      <c r="AJ79" s="157">
        <f t="shared" si="27"/>
        <v>0</v>
      </c>
    </row>
    <row r="80" spans="1:36" s="188" customFormat="1" ht="16.5" x14ac:dyDescent="0.25">
      <c r="A80" s="160">
        <v>5.04</v>
      </c>
      <c r="B80" s="161">
        <f t="shared" si="5"/>
        <v>32</v>
      </c>
      <c r="C80" s="163" t="s">
        <v>547</v>
      </c>
      <c r="D80" s="164" t="s">
        <v>364</v>
      </c>
      <c r="E80" s="157">
        <f t="shared" si="24"/>
        <v>0</v>
      </c>
      <c r="F80" s="249"/>
      <c r="G80" s="157">
        <f t="shared" si="25"/>
        <v>0</v>
      </c>
      <c r="H80" s="157">
        <f t="shared" si="25"/>
        <v>0</v>
      </c>
      <c r="I80" s="157">
        <f t="shared" si="25"/>
        <v>0</v>
      </c>
      <c r="J80" s="157">
        <f t="shared" si="25"/>
        <v>0</v>
      </c>
      <c r="K80" s="157">
        <f t="shared" si="25"/>
        <v>0</v>
      </c>
      <c r="L80" s="157">
        <f t="shared" si="25"/>
        <v>0</v>
      </c>
      <c r="M80" s="157">
        <f t="shared" si="25"/>
        <v>0</v>
      </c>
      <c r="N80" s="157">
        <f t="shared" si="25"/>
        <v>0</v>
      </c>
      <c r="O80" s="157">
        <f t="shared" si="25"/>
        <v>0</v>
      </c>
      <c r="P80" s="157">
        <f t="shared" si="25"/>
        <v>0</v>
      </c>
      <c r="Q80" s="157">
        <f t="shared" si="26"/>
        <v>0</v>
      </c>
      <c r="R80" s="157">
        <f t="shared" si="26"/>
        <v>0</v>
      </c>
      <c r="S80" s="157">
        <f t="shared" si="26"/>
        <v>0</v>
      </c>
      <c r="T80" s="157">
        <f t="shared" si="26"/>
        <v>0</v>
      </c>
      <c r="U80" s="157">
        <f t="shared" si="26"/>
        <v>0</v>
      </c>
      <c r="V80" s="157">
        <f t="shared" si="26"/>
        <v>0</v>
      </c>
      <c r="W80" s="157">
        <f t="shared" si="26"/>
        <v>0</v>
      </c>
      <c r="X80" s="157">
        <f t="shared" si="26"/>
        <v>0</v>
      </c>
      <c r="Y80" s="157">
        <f t="shared" si="26"/>
        <v>0</v>
      </c>
      <c r="Z80" s="157">
        <f t="shared" si="26"/>
        <v>0</v>
      </c>
      <c r="AA80" s="157">
        <f t="shared" si="27"/>
        <v>0</v>
      </c>
      <c r="AB80" s="157">
        <f t="shared" si="27"/>
        <v>0</v>
      </c>
      <c r="AC80" s="157">
        <f t="shared" si="27"/>
        <v>0</v>
      </c>
      <c r="AD80" s="157">
        <f t="shared" si="27"/>
        <v>0</v>
      </c>
      <c r="AE80" s="157">
        <f t="shared" si="27"/>
        <v>0</v>
      </c>
      <c r="AF80" s="157">
        <f t="shared" si="27"/>
        <v>0</v>
      </c>
      <c r="AG80" s="157">
        <f t="shared" si="27"/>
        <v>0</v>
      </c>
      <c r="AH80" s="157">
        <f t="shared" si="27"/>
        <v>0</v>
      </c>
      <c r="AI80" s="157">
        <f t="shared" si="27"/>
        <v>0</v>
      </c>
      <c r="AJ80" s="157">
        <f t="shared" si="27"/>
        <v>0</v>
      </c>
    </row>
    <row r="81" spans="1:36" ht="16.5" x14ac:dyDescent="0.25">
      <c r="A81" s="159"/>
      <c r="B81" s="153">
        <f t="shared" si="5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5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5"/>
        <v>35</v>
      </c>
      <c r="C83" s="158" t="s">
        <v>385</v>
      </c>
      <c r="D83" s="156" t="s">
        <v>364</v>
      </c>
      <c r="E83" s="157">
        <f t="shared" ref="E83:E84" si="28">+SUM(G83:AJ83)</f>
        <v>0</v>
      </c>
      <c r="F83" s="249"/>
      <c r="G83" s="157">
        <f t="shared" ref="G83:P84" si="29">+HLOOKUP(G$3,ARMADO_RP,$B83,0)+HLOOKUP(G$4,ARMADO_RP,$B83,0)</f>
        <v>0</v>
      </c>
      <c r="H83" s="157">
        <f t="shared" si="29"/>
        <v>0</v>
      </c>
      <c r="I83" s="157">
        <f t="shared" si="29"/>
        <v>0</v>
      </c>
      <c r="J83" s="157">
        <f t="shared" si="29"/>
        <v>0</v>
      </c>
      <c r="K83" s="157">
        <f t="shared" si="29"/>
        <v>0</v>
      </c>
      <c r="L83" s="157">
        <f t="shared" si="29"/>
        <v>0</v>
      </c>
      <c r="M83" s="157">
        <f t="shared" si="29"/>
        <v>0</v>
      </c>
      <c r="N83" s="157">
        <f t="shared" si="29"/>
        <v>0</v>
      </c>
      <c r="O83" s="157">
        <f t="shared" si="29"/>
        <v>0</v>
      </c>
      <c r="P83" s="157">
        <f t="shared" si="29"/>
        <v>0</v>
      </c>
      <c r="Q83" s="157">
        <f t="shared" ref="Q83:Z84" si="30">+HLOOKUP(Q$3,ARMADO_RP,$B83,0)+HLOOKUP(Q$4,ARMADO_RP,$B83,0)</f>
        <v>0</v>
      </c>
      <c r="R83" s="157">
        <f t="shared" si="30"/>
        <v>0</v>
      </c>
      <c r="S83" s="157">
        <f t="shared" si="30"/>
        <v>0</v>
      </c>
      <c r="T83" s="157">
        <f t="shared" si="30"/>
        <v>0</v>
      </c>
      <c r="U83" s="157">
        <f t="shared" si="30"/>
        <v>0</v>
      </c>
      <c r="V83" s="157">
        <f t="shared" si="30"/>
        <v>0</v>
      </c>
      <c r="W83" s="157">
        <f t="shared" si="30"/>
        <v>0</v>
      </c>
      <c r="X83" s="157">
        <f t="shared" si="30"/>
        <v>0</v>
      </c>
      <c r="Y83" s="157">
        <f t="shared" si="30"/>
        <v>0</v>
      </c>
      <c r="Z83" s="157">
        <f t="shared" si="30"/>
        <v>0</v>
      </c>
      <c r="AA83" s="157">
        <f t="shared" ref="AA83:AJ84" si="31">+HLOOKUP(AA$3,ARMADO_RP,$B83,0)+HLOOKUP(AA$4,ARMADO_RP,$B83,0)</f>
        <v>0</v>
      </c>
      <c r="AB83" s="157">
        <f t="shared" si="31"/>
        <v>0</v>
      </c>
      <c r="AC83" s="157">
        <f t="shared" si="31"/>
        <v>0</v>
      </c>
      <c r="AD83" s="157">
        <f t="shared" si="31"/>
        <v>0</v>
      </c>
      <c r="AE83" s="157">
        <f t="shared" si="31"/>
        <v>0</v>
      </c>
      <c r="AF83" s="157">
        <f t="shared" si="31"/>
        <v>0</v>
      </c>
      <c r="AG83" s="157">
        <f t="shared" si="31"/>
        <v>0</v>
      </c>
      <c r="AH83" s="157">
        <f t="shared" si="31"/>
        <v>0</v>
      </c>
      <c r="AI83" s="157">
        <f t="shared" si="31"/>
        <v>0</v>
      </c>
      <c r="AJ83" s="157">
        <f t="shared" si="31"/>
        <v>0</v>
      </c>
    </row>
    <row r="84" spans="1:36" ht="16.5" x14ac:dyDescent="0.25">
      <c r="A84" s="157">
        <f>+A83+0.01</f>
        <v>6.02</v>
      </c>
      <c r="B84" s="153">
        <f t="shared" si="5"/>
        <v>36</v>
      </c>
      <c r="C84" s="158" t="s">
        <v>386</v>
      </c>
      <c r="D84" s="156" t="s">
        <v>364</v>
      </c>
      <c r="E84" s="157">
        <f t="shared" si="28"/>
        <v>0</v>
      </c>
      <c r="F84" s="249"/>
      <c r="G84" s="157">
        <f t="shared" si="29"/>
        <v>0</v>
      </c>
      <c r="H84" s="157">
        <f t="shared" si="29"/>
        <v>0</v>
      </c>
      <c r="I84" s="157">
        <f t="shared" si="29"/>
        <v>0</v>
      </c>
      <c r="J84" s="157">
        <f t="shared" si="29"/>
        <v>0</v>
      </c>
      <c r="K84" s="157">
        <f t="shared" si="29"/>
        <v>0</v>
      </c>
      <c r="L84" s="157">
        <f t="shared" si="29"/>
        <v>0</v>
      </c>
      <c r="M84" s="157">
        <f t="shared" si="29"/>
        <v>0</v>
      </c>
      <c r="N84" s="157">
        <f t="shared" si="29"/>
        <v>0</v>
      </c>
      <c r="O84" s="157">
        <f t="shared" si="29"/>
        <v>0</v>
      </c>
      <c r="P84" s="157">
        <f t="shared" si="29"/>
        <v>0</v>
      </c>
      <c r="Q84" s="157">
        <f t="shared" si="30"/>
        <v>0</v>
      </c>
      <c r="R84" s="157">
        <f t="shared" si="30"/>
        <v>0</v>
      </c>
      <c r="S84" s="157">
        <f t="shared" si="30"/>
        <v>0</v>
      </c>
      <c r="T84" s="157">
        <f t="shared" si="30"/>
        <v>0</v>
      </c>
      <c r="U84" s="157">
        <f t="shared" si="30"/>
        <v>0</v>
      </c>
      <c r="V84" s="157">
        <f t="shared" si="30"/>
        <v>0</v>
      </c>
      <c r="W84" s="157">
        <f t="shared" si="30"/>
        <v>0</v>
      </c>
      <c r="X84" s="157">
        <f t="shared" si="30"/>
        <v>0</v>
      </c>
      <c r="Y84" s="157">
        <f t="shared" si="30"/>
        <v>0</v>
      </c>
      <c r="Z84" s="157">
        <f t="shared" si="30"/>
        <v>0</v>
      </c>
      <c r="AA84" s="157">
        <f t="shared" si="31"/>
        <v>0</v>
      </c>
      <c r="AB84" s="157">
        <f t="shared" si="31"/>
        <v>0</v>
      </c>
      <c r="AC84" s="157">
        <f t="shared" si="31"/>
        <v>0</v>
      </c>
      <c r="AD84" s="157">
        <f t="shared" si="31"/>
        <v>0</v>
      </c>
      <c r="AE84" s="157">
        <f t="shared" si="31"/>
        <v>0</v>
      </c>
      <c r="AF84" s="157">
        <f t="shared" si="31"/>
        <v>0</v>
      </c>
      <c r="AG84" s="157">
        <f t="shared" si="31"/>
        <v>0</v>
      </c>
      <c r="AH84" s="157">
        <f t="shared" si="31"/>
        <v>0</v>
      </c>
      <c r="AI84" s="157">
        <f t="shared" si="31"/>
        <v>0</v>
      </c>
      <c r="AJ84" s="157">
        <f t="shared" si="31"/>
        <v>0</v>
      </c>
    </row>
    <row r="85" spans="1:36" ht="16.5" x14ac:dyDescent="0.25">
      <c r="A85" s="159"/>
      <c r="B85" s="153">
        <f t="shared" si="5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5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2">+A86+0.01</f>
        <v>7.01</v>
      </c>
      <c r="B87" s="153">
        <f t="shared" si="5"/>
        <v>39</v>
      </c>
      <c r="C87" s="158" t="s">
        <v>388</v>
      </c>
      <c r="D87" s="156" t="s">
        <v>389</v>
      </c>
      <c r="E87" s="157">
        <f>+SUM(G87:AJ87)</f>
        <v>0</v>
      </c>
      <c r="F87" s="249" t="s">
        <v>62</v>
      </c>
      <c r="G87" s="157">
        <f t="shared" ref="G87:AJ87" si="33">+IF($F87=G$13,G$12*f_cond*G$14/1000,0)</f>
        <v>0</v>
      </c>
      <c r="H87" s="157">
        <f t="shared" si="33"/>
        <v>0</v>
      </c>
      <c r="I87" s="157">
        <f t="shared" si="33"/>
        <v>0</v>
      </c>
      <c r="J87" s="157">
        <f t="shared" si="33"/>
        <v>0</v>
      </c>
      <c r="K87" s="157">
        <f t="shared" si="33"/>
        <v>0</v>
      </c>
      <c r="L87" s="157">
        <f t="shared" si="33"/>
        <v>0</v>
      </c>
      <c r="M87" s="157">
        <f t="shared" si="33"/>
        <v>0</v>
      </c>
      <c r="N87" s="157">
        <f t="shared" si="33"/>
        <v>0</v>
      </c>
      <c r="O87" s="157">
        <f t="shared" si="33"/>
        <v>0</v>
      </c>
      <c r="P87" s="157">
        <f t="shared" si="33"/>
        <v>0</v>
      </c>
      <c r="Q87" s="157">
        <f t="shared" si="33"/>
        <v>0</v>
      </c>
      <c r="R87" s="157">
        <f t="shared" si="33"/>
        <v>0</v>
      </c>
      <c r="S87" s="157">
        <f t="shared" si="33"/>
        <v>0</v>
      </c>
      <c r="T87" s="157">
        <f t="shared" si="33"/>
        <v>0</v>
      </c>
      <c r="U87" s="157">
        <f t="shared" si="33"/>
        <v>0</v>
      </c>
      <c r="V87" s="157">
        <f t="shared" si="33"/>
        <v>0</v>
      </c>
      <c r="W87" s="157">
        <f t="shared" si="33"/>
        <v>0</v>
      </c>
      <c r="X87" s="157">
        <f t="shared" si="33"/>
        <v>0</v>
      </c>
      <c r="Y87" s="157">
        <f t="shared" si="33"/>
        <v>0</v>
      </c>
      <c r="Z87" s="157">
        <f t="shared" si="33"/>
        <v>0</v>
      </c>
      <c r="AA87" s="157">
        <f t="shared" si="33"/>
        <v>0</v>
      </c>
      <c r="AB87" s="157">
        <f t="shared" si="33"/>
        <v>0</v>
      </c>
      <c r="AC87" s="157">
        <f t="shared" si="33"/>
        <v>0</v>
      </c>
      <c r="AD87" s="157">
        <f t="shared" si="33"/>
        <v>0</v>
      </c>
      <c r="AE87" s="157">
        <f t="shared" si="33"/>
        <v>0</v>
      </c>
      <c r="AF87" s="157">
        <f t="shared" si="33"/>
        <v>0</v>
      </c>
      <c r="AG87" s="157">
        <f t="shared" si="33"/>
        <v>0</v>
      </c>
      <c r="AH87" s="157">
        <f t="shared" si="33"/>
        <v>0</v>
      </c>
      <c r="AI87" s="157">
        <f t="shared" si="33"/>
        <v>0</v>
      </c>
      <c r="AJ87" s="157">
        <f t="shared" si="33"/>
        <v>0</v>
      </c>
    </row>
    <row r="88" spans="1:36" ht="16.5" x14ac:dyDescent="0.25">
      <c r="A88" s="159"/>
      <c r="B88" s="153">
        <f t="shared" si="5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5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4">+A89+0.01</f>
        <v>8.01</v>
      </c>
      <c r="B90" s="153">
        <f t="shared" si="5"/>
        <v>42</v>
      </c>
      <c r="C90" s="158" t="s">
        <v>391</v>
      </c>
      <c r="D90" s="156" t="s">
        <v>364</v>
      </c>
      <c r="E90" s="157">
        <f t="shared" ref="E90:E95" si="35">+SUM(G90:AJ90)</f>
        <v>0</v>
      </c>
      <c r="F90" s="249"/>
      <c r="G90" s="157">
        <f t="shared" ref="G90:P95" si="36">+HLOOKUP(G$3,ARMADO_RP,$B90,0)+HLOOKUP(G$4,ARMADO_RP,$B90,0)</f>
        <v>0</v>
      </c>
      <c r="H90" s="157">
        <f t="shared" si="36"/>
        <v>0</v>
      </c>
      <c r="I90" s="157">
        <f t="shared" si="36"/>
        <v>0</v>
      </c>
      <c r="J90" s="157">
        <f t="shared" si="36"/>
        <v>0</v>
      </c>
      <c r="K90" s="157">
        <f t="shared" si="36"/>
        <v>0</v>
      </c>
      <c r="L90" s="157">
        <f t="shared" si="36"/>
        <v>0</v>
      </c>
      <c r="M90" s="157">
        <f t="shared" si="36"/>
        <v>0</v>
      </c>
      <c r="N90" s="157">
        <f t="shared" si="36"/>
        <v>0</v>
      </c>
      <c r="O90" s="157">
        <f t="shared" si="36"/>
        <v>0</v>
      </c>
      <c r="P90" s="157">
        <f t="shared" si="36"/>
        <v>0</v>
      </c>
      <c r="Q90" s="157">
        <f t="shared" ref="Q90:Z95" si="37">+HLOOKUP(Q$3,ARMADO_RP,$B90,0)+HLOOKUP(Q$4,ARMADO_RP,$B90,0)</f>
        <v>0</v>
      </c>
      <c r="R90" s="157">
        <f t="shared" si="37"/>
        <v>0</v>
      </c>
      <c r="S90" s="157">
        <f t="shared" si="37"/>
        <v>0</v>
      </c>
      <c r="T90" s="157">
        <f t="shared" si="37"/>
        <v>0</v>
      </c>
      <c r="U90" s="157">
        <f t="shared" si="37"/>
        <v>0</v>
      </c>
      <c r="V90" s="157">
        <f t="shared" si="37"/>
        <v>0</v>
      </c>
      <c r="W90" s="157">
        <f t="shared" si="37"/>
        <v>0</v>
      </c>
      <c r="X90" s="157">
        <f t="shared" si="37"/>
        <v>0</v>
      </c>
      <c r="Y90" s="157">
        <f t="shared" si="37"/>
        <v>0</v>
      </c>
      <c r="Z90" s="157">
        <f t="shared" si="37"/>
        <v>0</v>
      </c>
      <c r="AA90" s="157">
        <f t="shared" ref="AA90:AJ95" si="38">+HLOOKUP(AA$3,ARMADO_RP,$B90,0)+HLOOKUP(AA$4,ARMADO_RP,$B90,0)</f>
        <v>0</v>
      </c>
      <c r="AB90" s="157">
        <f t="shared" si="38"/>
        <v>0</v>
      </c>
      <c r="AC90" s="157">
        <f t="shared" si="38"/>
        <v>0</v>
      </c>
      <c r="AD90" s="157">
        <f t="shared" si="38"/>
        <v>0</v>
      </c>
      <c r="AE90" s="157">
        <f t="shared" si="38"/>
        <v>0</v>
      </c>
      <c r="AF90" s="157">
        <f t="shared" si="38"/>
        <v>0</v>
      </c>
      <c r="AG90" s="157">
        <f t="shared" si="38"/>
        <v>0</v>
      </c>
      <c r="AH90" s="157">
        <f t="shared" si="38"/>
        <v>0</v>
      </c>
      <c r="AI90" s="157">
        <f t="shared" si="38"/>
        <v>0</v>
      </c>
      <c r="AJ90" s="157">
        <f t="shared" si="38"/>
        <v>0</v>
      </c>
    </row>
    <row r="91" spans="1:36" ht="16.5" x14ac:dyDescent="0.25">
      <c r="A91" s="157">
        <f t="shared" si="34"/>
        <v>8.02</v>
      </c>
      <c r="B91" s="153">
        <f t="shared" si="5"/>
        <v>43</v>
      </c>
      <c r="C91" s="158" t="s">
        <v>392</v>
      </c>
      <c r="D91" s="156" t="s">
        <v>364</v>
      </c>
      <c r="E91" s="157">
        <f t="shared" si="35"/>
        <v>0</v>
      </c>
      <c r="F91" s="249"/>
      <c r="G91" s="157">
        <f t="shared" si="36"/>
        <v>0</v>
      </c>
      <c r="H91" s="157">
        <f t="shared" si="36"/>
        <v>0</v>
      </c>
      <c r="I91" s="157">
        <f t="shared" si="36"/>
        <v>0</v>
      </c>
      <c r="J91" s="157">
        <f t="shared" si="36"/>
        <v>0</v>
      </c>
      <c r="K91" s="157">
        <f t="shared" si="36"/>
        <v>0</v>
      </c>
      <c r="L91" s="157">
        <f t="shared" si="36"/>
        <v>0</v>
      </c>
      <c r="M91" s="157">
        <f t="shared" si="36"/>
        <v>0</v>
      </c>
      <c r="N91" s="157">
        <f t="shared" si="36"/>
        <v>0</v>
      </c>
      <c r="O91" s="157">
        <f t="shared" si="36"/>
        <v>0</v>
      </c>
      <c r="P91" s="157">
        <f t="shared" si="36"/>
        <v>0</v>
      </c>
      <c r="Q91" s="157">
        <f t="shared" si="37"/>
        <v>0</v>
      </c>
      <c r="R91" s="157">
        <f t="shared" si="37"/>
        <v>0</v>
      </c>
      <c r="S91" s="157">
        <f t="shared" si="37"/>
        <v>0</v>
      </c>
      <c r="T91" s="157">
        <f t="shared" si="37"/>
        <v>0</v>
      </c>
      <c r="U91" s="157">
        <f t="shared" si="37"/>
        <v>0</v>
      </c>
      <c r="V91" s="157">
        <f t="shared" si="37"/>
        <v>0</v>
      </c>
      <c r="W91" s="157">
        <f t="shared" si="37"/>
        <v>0</v>
      </c>
      <c r="X91" s="157">
        <f t="shared" si="37"/>
        <v>0</v>
      </c>
      <c r="Y91" s="157">
        <f t="shared" si="37"/>
        <v>0</v>
      </c>
      <c r="Z91" s="157">
        <f t="shared" si="37"/>
        <v>0</v>
      </c>
      <c r="AA91" s="157">
        <f t="shared" si="38"/>
        <v>0</v>
      </c>
      <c r="AB91" s="157">
        <f t="shared" si="38"/>
        <v>0</v>
      </c>
      <c r="AC91" s="157">
        <f t="shared" si="38"/>
        <v>0</v>
      </c>
      <c r="AD91" s="157">
        <f t="shared" si="38"/>
        <v>0</v>
      </c>
      <c r="AE91" s="157">
        <f t="shared" si="38"/>
        <v>0</v>
      </c>
      <c r="AF91" s="157">
        <f t="shared" si="38"/>
        <v>0</v>
      </c>
      <c r="AG91" s="157">
        <f t="shared" si="38"/>
        <v>0</v>
      </c>
      <c r="AH91" s="157">
        <f t="shared" si="38"/>
        <v>0</v>
      </c>
      <c r="AI91" s="157">
        <f t="shared" si="38"/>
        <v>0</v>
      </c>
      <c r="AJ91" s="157">
        <f t="shared" si="38"/>
        <v>0</v>
      </c>
    </row>
    <row r="92" spans="1:36" ht="16.5" x14ac:dyDescent="0.25">
      <c r="A92" s="157">
        <f t="shared" si="34"/>
        <v>8.0299999999999994</v>
      </c>
      <c r="B92" s="153">
        <f t="shared" si="5"/>
        <v>44</v>
      </c>
      <c r="C92" s="158" t="s">
        <v>393</v>
      </c>
      <c r="D92" s="156" t="s">
        <v>146</v>
      </c>
      <c r="E92" s="157">
        <f t="shared" si="35"/>
        <v>0</v>
      </c>
      <c r="F92" s="249"/>
      <c r="G92" s="157">
        <f t="shared" si="36"/>
        <v>0</v>
      </c>
      <c r="H92" s="157">
        <f t="shared" si="36"/>
        <v>0</v>
      </c>
      <c r="I92" s="157">
        <f t="shared" si="36"/>
        <v>0</v>
      </c>
      <c r="J92" s="157">
        <f t="shared" si="36"/>
        <v>0</v>
      </c>
      <c r="K92" s="157">
        <f t="shared" si="36"/>
        <v>0</v>
      </c>
      <c r="L92" s="157">
        <f t="shared" si="36"/>
        <v>0</v>
      </c>
      <c r="M92" s="157">
        <f t="shared" si="36"/>
        <v>0</v>
      </c>
      <c r="N92" s="157">
        <f t="shared" si="36"/>
        <v>0</v>
      </c>
      <c r="O92" s="157">
        <f t="shared" si="36"/>
        <v>0</v>
      </c>
      <c r="P92" s="157">
        <f t="shared" si="36"/>
        <v>0</v>
      </c>
      <c r="Q92" s="157">
        <f t="shared" si="37"/>
        <v>0</v>
      </c>
      <c r="R92" s="157">
        <f t="shared" si="37"/>
        <v>0</v>
      </c>
      <c r="S92" s="157">
        <f t="shared" si="37"/>
        <v>0</v>
      </c>
      <c r="T92" s="157">
        <f t="shared" si="37"/>
        <v>0</v>
      </c>
      <c r="U92" s="157">
        <f t="shared" si="37"/>
        <v>0</v>
      </c>
      <c r="V92" s="157">
        <f t="shared" si="37"/>
        <v>0</v>
      </c>
      <c r="W92" s="157">
        <f t="shared" si="37"/>
        <v>0</v>
      </c>
      <c r="X92" s="157">
        <f t="shared" si="37"/>
        <v>0</v>
      </c>
      <c r="Y92" s="157">
        <f t="shared" si="37"/>
        <v>0</v>
      </c>
      <c r="Z92" s="157">
        <f t="shared" si="37"/>
        <v>0</v>
      </c>
      <c r="AA92" s="157">
        <f t="shared" si="38"/>
        <v>0</v>
      </c>
      <c r="AB92" s="157">
        <f t="shared" si="38"/>
        <v>0</v>
      </c>
      <c r="AC92" s="157">
        <f t="shared" si="38"/>
        <v>0</v>
      </c>
      <c r="AD92" s="157">
        <f t="shared" si="38"/>
        <v>0</v>
      </c>
      <c r="AE92" s="157">
        <f t="shared" si="38"/>
        <v>0</v>
      </c>
      <c r="AF92" s="157">
        <f t="shared" si="38"/>
        <v>0</v>
      </c>
      <c r="AG92" s="157">
        <f t="shared" si="38"/>
        <v>0</v>
      </c>
      <c r="AH92" s="157">
        <f t="shared" si="38"/>
        <v>0</v>
      </c>
      <c r="AI92" s="157">
        <f t="shared" si="38"/>
        <v>0</v>
      </c>
      <c r="AJ92" s="157">
        <f t="shared" si="38"/>
        <v>0</v>
      </c>
    </row>
    <row r="93" spans="1:36" ht="16.5" x14ac:dyDescent="0.25">
      <c r="A93" s="157">
        <f t="shared" si="34"/>
        <v>8.0399999999999991</v>
      </c>
      <c r="B93" s="153">
        <f t="shared" si="5"/>
        <v>45</v>
      </c>
      <c r="C93" s="158" t="s">
        <v>394</v>
      </c>
      <c r="D93" s="156" t="s">
        <v>364</v>
      </c>
      <c r="E93" s="157">
        <f t="shared" si="35"/>
        <v>0</v>
      </c>
      <c r="F93" s="249"/>
      <c r="G93" s="157">
        <f t="shared" si="36"/>
        <v>0</v>
      </c>
      <c r="H93" s="157">
        <f t="shared" si="36"/>
        <v>0</v>
      </c>
      <c r="I93" s="157">
        <f t="shared" si="36"/>
        <v>0</v>
      </c>
      <c r="J93" s="157">
        <f t="shared" si="36"/>
        <v>0</v>
      </c>
      <c r="K93" s="157">
        <f t="shared" si="36"/>
        <v>0</v>
      </c>
      <c r="L93" s="157">
        <f t="shared" si="36"/>
        <v>0</v>
      </c>
      <c r="M93" s="157">
        <f t="shared" si="36"/>
        <v>0</v>
      </c>
      <c r="N93" s="157">
        <f t="shared" si="36"/>
        <v>0</v>
      </c>
      <c r="O93" s="157">
        <f t="shared" si="36"/>
        <v>0</v>
      </c>
      <c r="P93" s="157">
        <f t="shared" si="36"/>
        <v>0</v>
      </c>
      <c r="Q93" s="157">
        <f t="shared" si="37"/>
        <v>0</v>
      </c>
      <c r="R93" s="157">
        <f t="shared" si="37"/>
        <v>0</v>
      </c>
      <c r="S93" s="157">
        <f t="shared" si="37"/>
        <v>0</v>
      </c>
      <c r="T93" s="157">
        <f t="shared" si="37"/>
        <v>0</v>
      </c>
      <c r="U93" s="157">
        <f t="shared" si="37"/>
        <v>0</v>
      </c>
      <c r="V93" s="157">
        <f t="shared" si="37"/>
        <v>0</v>
      </c>
      <c r="W93" s="157">
        <f t="shared" si="37"/>
        <v>0</v>
      </c>
      <c r="X93" s="157">
        <f t="shared" si="37"/>
        <v>0</v>
      </c>
      <c r="Y93" s="157">
        <f t="shared" si="37"/>
        <v>0</v>
      </c>
      <c r="Z93" s="157">
        <f t="shared" si="37"/>
        <v>0</v>
      </c>
      <c r="AA93" s="157">
        <f t="shared" si="38"/>
        <v>0</v>
      </c>
      <c r="AB93" s="157">
        <f t="shared" si="38"/>
        <v>0</v>
      </c>
      <c r="AC93" s="157">
        <f t="shared" si="38"/>
        <v>0</v>
      </c>
      <c r="AD93" s="157">
        <f t="shared" si="38"/>
        <v>0</v>
      </c>
      <c r="AE93" s="157">
        <f t="shared" si="38"/>
        <v>0</v>
      </c>
      <c r="AF93" s="157">
        <f t="shared" si="38"/>
        <v>0</v>
      </c>
      <c r="AG93" s="157">
        <f t="shared" si="38"/>
        <v>0</v>
      </c>
      <c r="AH93" s="157">
        <f t="shared" si="38"/>
        <v>0</v>
      </c>
      <c r="AI93" s="157">
        <f t="shared" si="38"/>
        <v>0</v>
      </c>
      <c r="AJ93" s="157">
        <f t="shared" si="38"/>
        <v>0</v>
      </c>
    </row>
    <row r="94" spans="1:36" s="188" customFormat="1" ht="16.5" x14ac:dyDescent="0.25">
      <c r="A94" s="160">
        <f t="shared" si="34"/>
        <v>8.0499999999999989</v>
      </c>
      <c r="B94" s="161">
        <f t="shared" si="5"/>
        <v>46</v>
      </c>
      <c r="C94" s="162" t="s">
        <v>529</v>
      </c>
      <c r="D94" s="164" t="s">
        <v>364</v>
      </c>
      <c r="E94" s="157">
        <f t="shared" si="35"/>
        <v>0</v>
      </c>
      <c r="F94" s="249"/>
      <c r="G94" s="157">
        <f t="shared" si="36"/>
        <v>0</v>
      </c>
      <c r="H94" s="157">
        <f t="shared" si="36"/>
        <v>0</v>
      </c>
      <c r="I94" s="157">
        <f t="shared" si="36"/>
        <v>0</v>
      </c>
      <c r="J94" s="157">
        <f t="shared" si="36"/>
        <v>0</v>
      </c>
      <c r="K94" s="157">
        <f t="shared" si="36"/>
        <v>0</v>
      </c>
      <c r="L94" s="157">
        <f t="shared" si="36"/>
        <v>0</v>
      </c>
      <c r="M94" s="157">
        <f t="shared" si="36"/>
        <v>0</v>
      </c>
      <c r="N94" s="157">
        <f t="shared" si="36"/>
        <v>0</v>
      </c>
      <c r="O94" s="157">
        <f t="shared" si="36"/>
        <v>0</v>
      </c>
      <c r="P94" s="157">
        <f t="shared" si="36"/>
        <v>0</v>
      </c>
      <c r="Q94" s="157">
        <f t="shared" si="37"/>
        <v>0</v>
      </c>
      <c r="R94" s="157">
        <f t="shared" si="37"/>
        <v>0</v>
      </c>
      <c r="S94" s="157">
        <f t="shared" si="37"/>
        <v>0</v>
      </c>
      <c r="T94" s="157">
        <f t="shared" si="37"/>
        <v>0</v>
      </c>
      <c r="U94" s="157">
        <f t="shared" si="37"/>
        <v>0</v>
      </c>
      <c r="V94" s="157">
        <f t="shared" si="37"/>
        <v>0</v>
      </c>
      <c r="W94" s="157">
        <f t="shared" si="37"/>
        <v>0</v>
      </c>
      <c r="X94" s="157">
        <f t="shared" si="37"/>
        <v>0</v>
      </c>
      <c r="Y94" s="157">
        <f t="shared" si="37"/>
        <v>0</v>
      </c>
      <c r="Z94" s="157">
        <f t="shared" si="37"/>
        <v>0</v>
      </c>
      <c r="AA94" s="157">
        <f t="shared" si="38"/>
        <v>0</v>
      </c>
      <c r="AB94" s="157">
        <f t="shared" si="38"/>
        <v>0</v>
      </c>
      <c r="AC94" s="157">
        <f t="shared" si="38"/>
        <v>0</v>
      </c>
      <c r="AD94" s="157">
        <f t="shared" si="38"/>
        <v>0</v>
      </c>
      <c r="AE94" s="157">
        <f t="shared" si="38"/>
        <v>0</v>
      </c>
      <c r="AF94" s="157">
        <f t="shared" si="38"/>
        <v>0</v>
      </c>
      <c r="AG94" s="157">
        <f t="shared" si="38"/>
        <v>0</v>
      </c>
      <c r="AH94" s="157">
        <f t="shared" si="38"/>
        <v>0</v>
      </c>
      <c r="AI94" s="157">
        <f t="shared" si="38"/>
        <v>0</v>
      </c>
      <c r="AJ94" s="157">
        <f t="shared" si="38"/>
        <v>0</v>
      </c>
    </row>
    <row r="95" spans="1:36" s="188" customFormat="1" ht="16.5" x14ac:dyDescent="0.25">
      <c r="A95" s="160">
        <f t="shared" si="34"/>
        <v>8.0599999999999987</v>
      </c>
      <c r="B95" s="161">
        <f t="shared" si="5"/>
        <v>47</v>
      </c>
      <c r="C95" s="162" t="s">
        <v>530</v>
      </c>
      <c r="D95" s="164" t="s">
        <v>146</v>
      </c>
      <c r="E95" s="157">
        <f t="shared" si="35"/>
        <v>0</v>
      </c>
      <c r="F95" s="249"/>
      <c r="G95" s="157">
        <f t="shared" si="36"/>
        <v>0</v>
      </c>
      <c r="H95" s="157">
        <f t="shared" si="36"/>
        <v>0</v>
      </c>
      <c r="I95" s="157">
        <f t="shared" si="36"/>
        <v>0</v>
      </c>
      <c r="J95" s="157">
        <f t="shared" si="36"/>
        <v>0</v>
      </c>
      <c r="K95" s="157">
        <f t="shared" si="36"/>
        <v>0</v>
      </c>
      <c r="L95" s="157">
        <f t="shared" si="36"/>
        <v>0</v>
      </c>
      <c r="M95" s="157">
        <f t="shared" si="36"/>
        <v>0</v>
      </c>
      <c r="N95" s="157">
        <f t="shared" si="36"/>
        <v>0</v>
      </c>
      <c r="O95" s="157">
        <f t="shared" si="36"/>
        <v>0</v>
      </c>
      <c r="P95" s="157">
        <f t="shared" si="36"/>
        <v>0</v>
      </c>
      <c r="Q95" s="157">
        <f t="shared" si="37"/>
        <v>0</v>
      </c>
      <c r="R95" s="157">
        <f t="shared" si="37"/>
        <v>0</v>
      </c>
      <c r="S95" s="157">
        <f t="shared" si="37"/>
        <v>0</v>
      </c>
      <c r="T95" s="157">
        <f t="shared" si="37"/>
        <v>0</v>
      </c>
      <c r="U95" s="157">
        <f t="shared" si="37"/>
        <v>0</v>
      </c>
      <c r="V95" s="157">
        <f t="shared" si="37"/>
        <v>0</v>
      </c>
      <c r="W95" s="157">
        <f t="shared" si="37"/>
        <v>0</v>
      </c>
      <c r="X95" s="157">
        <f t="shared" si="37"/>
        <v>0</v>
      </c>
      <c r="Y95" s="157">
        <f t="shared" si="37"/>
        <v>0</v>
      </c>
      <c r="Z95" s="157">
        <f t="shared" si="37"/>
        <v>0</v>
      </c>
      <c r="AA95" s="157">
        <f t="shared" si="38"/>
        <v>0</v>
      </c>
      <c r="AB95" s="157">
        <f t="shared" si="38"/>
        <v>0</v>
      </c>
      <c r="AC95" s="157">
        <f t="shared" si="38"/>
        <v>0</v>
      </c>
      <c r="AD95" s="157">
        <f t="shared" si="38"/>
        <v>0</v>
      </c>
      <c r="AE95" s="157">
        <f t="shared" si="38"/>
        <v>0</v>
      </c>
      <c r="AF95" s="157">
        <f t="shared" si="38"/>
        <v>0</v>
      </c>
      <c r="AG95" s="157">
        <f t="shared" si="38"/>
        <v>0</v>
      </c>
      <c r="AH95" s="157">
        <f t="shared" si="38"/>
        <v>0</v>
      </c>
      <c r="AI95" s="157">
        <f t="shared" si="38"/>
        <v>0</v>
      </c>
      <c r="AJ95" s="157">
        <f t="shared" si="38"/>
        <v>0</v>
      </c>
    </row>
    <row r="96" spans="1:36" ht="16.5" x14ac:dyDescent="0.25">
      <c r="A96" s="159"/>
      <c r="B96" s="161">
        <f t="shared" si="5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5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5"/>
        <v>50</v>
      </c>
      <c r="C98" s="158" t="s">
        <v>396</v>
      </c>
      <c r="D98" s="156" t="s">
        <v>146</v>
      </c>
      <c r="E98" s="157">
        <f>+SUM(G98:AJ98)</f>
        <v>0</v>
      </c>
      <c r="F98" s="249"/>
      <c r="G98" s="157">
        <f t="shared" ref="G98:AJ98" si="39">+HLOOKUP(G$3,ARMADO_RP,$B98,0)+HLOOKUP(G$4,ARMADO_RP,$B98,0)+HLOOKUP(G$19,ARMADO_RP,$B98,0)</f>
        <v>0</v>
      </c>
      <c r="H98" s="157">
        <f t="shared" si="39"/>
        <v>0</v>
      </c>
      <c r="I98" s="157">
        <f t="shared" si="39"/>
        <v>0</v>
      </c>
      <c r="J98" s="157">
        <f t="shared" si="39"/>
        <v>0</v>
      </c>
      <c r="K98" s="157">
        <f t="shared" si="39"/>
        <v>0</v>
      </c>
      <c r="L98" s="157">
        <f t="shared" si="39"/>
        <v>0</v>
      </c>
      <c r="M98" s="157">
        <f t="shared" si="39"/>
        <v>0</v>
      </c>
      <c r="N98" s="157">
        <f t="shared" si="39"/>
        <v>0</v>
      </c>
      <c r="O98" s="157">
        <f t="shared" si="39"/>
        <v>0</v>
      </c>
      <c r="P98" s="157">
        <f t="shared" si="39"/>
        <v>0</v>
      </c>
      <c r="Q98" s="157">
        <f t="shared" si="39"/>
        <v>0</v>
      </c>
      <c r="R98" s="157">
        <f t="shared" si="39"/>
        <v>0</v>
      </c>
      <c r="S98" s="157">
        <f t="shared" si="39"/>
        <v>0</v>
      </c>
      <c r="T98" s="157">
        <f t="shared" si="39"/>
        <v>0</v>
      </c>
      <c r="U98" s="157">
        <f t="shared" si="39"/>
        <v>0</v>
      </c>
      <c r="V98" s="157">
        <f t="shared" si="39"/>
        <v>0</v>
      </c>
      <c r="W98" s="157">
        <f t="shared" si="39"/>
        <v>0</v>
      </c>
      <c r="X98" s="157">
        <f t="shared" si="39"/>
        <v>0</v>
      </c>
      <c r="Y98" s="157">
        <f t="shared" si="39"/>
        <v>0</v>
      </c>
      <c r="Z98" s="157">
        <f t="shared" si="39"/>
        <v>0</v>
      </c>
      <c r="AA98" s="157">
        <f t="shared" si="39"/>
        <v>0</v>
      </c>
      <c r="AB98" s="157">
        <f t="shared" si="39"/>
        <v>0</v>
      </c>
      <c r="AC98" s="157">
        <f t="shared" si="39"/>
        <v>0</v>
      </c>
      <c r="AD98" s="157">
        <f t="shared" si="39"/>
        <v>0</v>
      </c>
      <c r="AE98" s="157">
        <f t="shared" si="39"/>
        <v>0</v>
      </c>
      <c r="AF98" s="157">
        <f t="shared" si="39"/>
        <v>0</v>
      </c>
      <c r="AG98" s="157">
        <f t="shared" si="39"/>
        <v>0</v>
      </c>
      <c r="AH98" s="157">
        <f t="shared" si="39"/>
        <v>0</v>
      </c>
      <c r="AI98" s="157">
        <f t="shared" si="39"/>
        <v>0</v>
      </c>
      <c r="AJ98" s="157">
        <f t="shared" si="39"/>
        <v>0</v>
      </c>
    </row>
    <row r="99" spans="1:36" ht="16.5" x14ac:dyDescent="0.25">
      <c r="A99" s="152"/>
      <c r="B99" s="153">
        <f t="shared" si="5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5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0">+A100+0.01</f>
        <v>10.01</v>
      </c>
      <c r="B101" s="153">
        <f t="shared" si="5"/>
        <v>53</v>
      </c>
      <c r="C101" s="158" t="s">
        <v>398</v>
      </c>
      <c r="D101" s="156" t="s">
        <v>364</v>
      </c>
      <c r="E101" s="157">
        <f t="shared" ref="E101:E118" si="41">+SUM(G101:AJ101)</f>
        <v>0</v>
      </c>
      <c r="F101" s="249"/>
      <c r="G101" s="157">
        <f t="shared" ref="G101:P111" si="42">+HLOOKUP(G$3,ARMADO_RP,$B101,0)+HLOOKUP(G$4,ARMADO_RP,$B101,0)</f>
        <v>0</v>
      </c>
      <c r="H101" s="157">
        <f t="shared" si="42"/>
        <v>0</v>
      </c>
      <c r="I101" s="157">
        <f t="shared" si="42"/>
        <v>0</v>
      </c>
      <c r="J101" s="157">
        <f t="shared" si="42"/>
        <v>0</v>
      </c>
      <c r="K101" s="157">
        <f t="shared" si="42"/>
        <v>0</v>
      </c>
      <c r="L101" s="157">
        <f t="shared" si="42"/>
        <v>0</v>
      </c>
      <c r="M101" s="157">
        <f t="shared" si="42"/>
        <v>0</v>
      </c>
      <c r="N101" s="157">
        <f t="shared" si="42"/>
        <v>0</v>
      </c>
      <c r="O101" s="157">
        <f t="shared" si="42"/>
        <v>0</v>
      </c>
      <c r="P101" s="157">
        <f t="shared" si="42"/>
        <v>0</v>
      </c>
      <c r="Q101" s="157">
        <f t="shared" ref="Q101:Z111" si="43">+HLOOKUP(Q$3,ARMADO_RP,$B101,0)+HLOOKUP(Q$4,ARMADO_RP,$B101,0)</f>
        <v>0</v>
      </c>
      <c r="R101" s="157">
        <f t="shared" si="43"/>
        <v>0</v>
      </c>
      <c r="S101" s="157">
        <f t="shared" si="43"/>
        <v>0</v>
      </c>
      <c r="T101" s="157">
        <f t="shared" si="43"/>
        <v>0</v>
      </c>
      <c r="U101" s="157">
        <f t="shared" si="43"/>
        <v>0</v>
      </c>
      <c r="V101" s="157">
        <f t="shared" si="43"/>
        <v>0</v>
      </c>
      <c r="W101" s="157">
        <f t="shared" si="43"/>
        <v>0</v>
      </c>
      <c r="X101" s="157">
        <f t="shared" si="43"/>
        <v>0</v>
      </c>
      <c r="Y101" s="157">
        <f t="shared" si="43"/>
        <v>0</v>
      </c>
      <c r="Z101" s="157">
        <f t="shared" si="43"/>
        <v>0</v>
      </c>
      <c r="AA101" s="157">
        <f t="shared" ref="AA101:AJ111" si="44">+HLOOKUP(AA$3,ARMADO_RP,$B101,0)+HLOOKUP(AA$4,ARMADO_RP,$B101,0)</f>
        <v>0</v>
      </c>
      <c r="AB101" s="157">
        <f t="shared" si="44"/>
        <v>0</v>
      </c>
      <c r="AC101" s="157">
        <f t="shared" si="44"/>
        <v>0</v>
      </c>
      <c r="AD101" s="157">
        <f t="shared" si="44"/>
        <v>0</v>
      </c>
      <c r="AE101" s="157">
        <f t="shared" si="44"/>
        <v>0</v>
      </c>
      <c r="AF101" s="157">
        <f t="shared" si="44"/>
        <v>0</v>
      </c>
      <c r="AG101" s="157">
        <f t="shared" si="44"/>
        <v>0</v>
      </c>
      <c r="AH101" s="157">
        <f t="shared" si="44"/>
        <v>0</v>
      </c>
      <c r="AI101" s="157">
        <f t="shared" si="44"/>
        <v>0</v>
      </c>
      <c r="AJ101" s="157">
        <f t="shared" si="44"/>
        <v>0</v>
      </c>
    </row>
    <row r="102" spans="1:36" ht="16.5" x14ac:dyDescent="0.25">
      <c r="A102" s="157">
        <f t="shared" si="40"/>
        <v>10.02</v>
      </c>
      <c r="B102" s="153">
        <f t="shared" si="5"/>
        <v>54</v>
      </c>
      <c r="C102" s="158" t="s">
        <v>399</v>
      </c>
      <c r="D102" s="156" t="s">
        <v>364</v>
      </c>
      <c r="E102" s="157">
        <f t="shared" si="41"/>
        <v>0</v>
      </c>
      <c r="F102" s="249"/>
      <c r="G102" s="157">
        <f t="shared" si="42"/>
        <v>0</v>
      </c>
      <c r="H102" s="157">
        <f t="shared" si="42"/>
        <v>0</v>
      </c>
      <c r="I102" s="157">
        <f t="shared" si="42"/>
        <v>0</v>
      </c>
      <c r="J102" s="157">
        <f t="shared" si="42"/>
        <v>0</v>
      </c>
      <c r="K102" s="157">
        <f t="shared" si="42"/>
        <v>0</v>
      </c>
      <c r="L102" s="157">
        <f t="shared" si="42"/>
        <v>0</v>
      </c>
      <c r="M102" s="157">
        <f t="shared" si="42"/>
        <v>0</v>
      </c>
      <c r="N102" s="157">
        <f t="shared" si="42"/>
        <v>0</v>
      </c>
      <c r="O102" s="157">
        <f t="shared" si="42"/>
        <v>0</v>
      </c>
      <c r="P102" s="157">
        <f t="shared" si="42"/>
        <v>0</v>
      </c>
      <c r="Q102" s="157">
        <f t="shared" si="43"/>
        <v>0</v>
      </c>
      <c r="R102" s="157">
        <f t="shared" si="43"/>
        <v>0</v>
      </c>
      <c r="S102" s="157">
        <f t="shared" si="43"/>
        <v>0</v>
      </c>
      <c r="T102" s="157">
        <f t="shared" si="43"/>
        <v>0</v>
      </c>
      <c r="U102" s="157">
        <f t="shared" si="43"/>
        <v>0</v>
      </c>
      <c r="V102" s="157">
        <f t="shared" si="43"/>
        <v>0</v>
      </c>
      <c r="W102" s="157">
        <f t="shared" si="43"/>
        <v>0</v>
      </c>
      <c r="X102" s="157">
        <f t="shared" si="43"/>
        <v>0</v>
      </c>
      <c r="Y102" s="157">
        <f t="shared" si="43"/>
        <v>0</v>
      </c>
      <c r="Z102" s="157">
        <f t="shared" si="43"/>
        <v>0</v>
      </c>
      <c r="AA102" s="157">
        <f t="shared" si="44"/>
        <v>0</v>
      </c>
      <c r="AB102" s="157">
        <f t="shared" si="44"/>
        <v>0</v>
      </c>
      <c r="AC102" s="157">
        <f t="shared" si="44"/>
        <v>0</v>
      </c>
      <c r="AD102" s="157">
        <f t="shared" si="44"/>
        <v>0</v>
      </c>
      <c r="AE102" s="157">
        <f t="shared" si="44"/>
        <v>0</v>
      </c>
      <c r="AF102" s="157">
        <f t="shared" si="44"/>
        <v>0</v>
      </c>
      <c r="AG102" s="157">
        <f t="shared" si="44"/>
        <v>0</v>
      </c>
      <c r="AH102" s="157">
        <f t="shared" si="44"/>
        <v>0</v>
      </c>
      <c r="AI102" s="157">
        <f t="shared" si="44"/>
        <v>0</v>
      </c>
      <c r="AJ102" s="157">
        <f t="shared" si="44"/>
        <v>0</v>
      </c>
    </row>
    <row r="103" spans="1:36" ht="16.5" x14ac:dyDescent="0.25">
      <c r="A103" s="157">
        <f t="shared" si="40"/>
        <v>10.029999999999999</v>
      </c>
      <c r="B103" s="153">
        <f t="shared" si="5"/>
        <v>55</v>
      </c>
      <c r="C103" s="158" t="s">
        <v>400</v>
      </c>
      <c r="D103" s="156" t="s">
        <v>364</v>
      </c>
      <c r="E103" s="157">
        <f t="shared" si="41"/>
        <v>0</v>
      </c>
      <c r="F103" s="249"/>
      <c r="G103" s="157">
        <f t="shared" si="42"/>
        <v>0</v>
      </c>
      <c r="H103" s="157">
        <f t="shared" si="42"/>
        <v>0</v>
      </c>
      <c r="I103" s="157">
        <f t="shared" si="42"/>
        <v>0</v>
      </c>
      <c r="J103" s="157">
        <f t="shared" si="42"/>
        <v>0</v>
      </c>
      <c r="K103" s="157">
        <f t="shared" si="42"/>
        <v>0</v>
      </c>
      <c r="L103" s="157">
        <f t="shared" si="42"/>
        <v>0</v>
      </c>
      <c r="M103" s="157">
        <f t="shared" si="42"/>
        <v>0</v>
      </c>
      <c r="N103" s="157">
        <f t="shared" si="42"/>
        <v>0</v>
      </c>
      <c r="O103" s="157">
        <f t="shared" si="42"/>
        <v>0</v>
      </c>
      <c r="P103" s="157">
        <f t="shared" si="42"/>
        <v>0</v>
      </c>
      <c r="Q103" s="157">
        <f t="shared" si="43"/>
        <v>0</v>
      </c>
      <c r="R103" s="157">
        <f t="shared" si="43"/>
        <v>0</v>
      </c>
      <c r="S103" s="157">
        <f t="shared" si="43"/>
        <v>0</v>
      </c>
      <c r="T103" s="157">
        <f t="shared" si="43"/>
        <v>0</v>
      </c>
      <c r="U103" s="157">
        <f t="shared" si="43"/>
        <v>0</v>
      </c>
      <c r="V103" s="157">
        <f t="shared" si="43"/>
        <v>0</v>
      </c>
      <c r="W103" s="157">
        <f t="shared" si="43"/>
        <v>0</v>
      </c>
      <c r="X103" s="157">
        <f t="shared" si="43"/>
        <v>0</v>
      </c>
      <c r="Y103" s="157">
        <f t="shared" si="43"/>
        <v>0</v>
      </c>
      <c r="Z103" s="157">
        <f t="shared" si="43"/>
        <v>0</v>
      </c>
      <c r="AA103" s="157">
        <f t="shared" si="44"/>
        <v>0</v>
      </c>
      <c r="AB103" s="157">
        <f t="shared" si="44"/>
        <v>0</v>
      </c>
      <c r="AC103" s="157">
        <f t="shared" si="44"/>
        <v>0</v>
      </c>
      <c r="AD103" s="157">
        <f t="shared" si="44"/>
        <v>0</v>
      </c>
      <c r="AE103" s="157">
        <f t="shared" si="44"/>
        <v>0</v>
      </c>
      <c r="AF103" s="157">
        <f t="shared" si="44"/>
        <v>0</v>
      </c>
      <c r="AG103" s="157">
        <f t="shared" si="44"/>
        <v>0</v>
      </c>
      <c r="AH103" s="157">
        <f t="shared" si="44"/>
        <v>0</v>
      </c>
      <c r="AI103" s="157">
        <f t="shared" si="44"/>
        <v>0</v>
      </c>
      <c r="AJ103" s="157">
        <f t="shared" si="44"/>
        <v>0</v>
      </c>
    </row>
    <row r="104" spans="1:36" ht="16.5" x14ac:dyDescent="0.25">
      <c r="A104" s="157">
        <f t="shared" si="40"/>
        <v>10.039999999999999</v>
      </c>
      <c r="B104" s="153">
        <f t="shared" si="5"/>
        <v>56</v>
      </c>
      <c r="C104" s="158" t="s">
        <v>401</v>
      </c>
      <c r="D104" s="156" t="s">
        <v>364</v>
      </c>
      <c r="E104" s="157">
        <f t="shared" si="41"/>
        <v>0</v>
      </c>
      <c r="F104" s="249"/>
      <c r="G104" s="157">
        <f t="shared" si="42"/>
        <v>0</v>
      </c>
      <c r="H104" s="157">
        <f t="shared" si="42"/>
        <v>0</v>
      </c>
      <c r="I104" s="157">
        <f t="shared" si="42"/>
        <v>0</v>
      </c>
      <c r="J104" s="157">
        <f t="shared" si="42"/>
        <v>0</v>
      </c>
      <c r="K104" s="157">
        <f t="shared" si="42"/>
        <v>0</v>
      </c>
      <c r="L104" s="157">
        <f t="shared" si="42"/>
        <v>0</v>
      </c>
      <c r="M104" s="157">
        <f t="shared" si="42"/>
        <v>0</v>
      </c>
      <c r="N104" s="157">
        <f t="shared" si="42"/>
        <v>0</v>
      </c>
      <c r="O104" s="157">
        <f t="shared" si="42"/>
        <v>0</v>
      </c>
      <c r="P104" s="157">
        <f t="shared" si="42"/>
        <v>0</v>
      </c>
      <c r="Q104" s="157">
        <f t="shared" si="43"/>
        <v>0</v>
      </c>
      <c r="R104" s="157">
        <f t="shared" si="43"/>
        <v>0</v>
      </c>
      <c r="S104" s="157">
        <f t="shared" si="43"/>
        <v>0</v>
      </c>
      <c r="T104" s="157">
        <f t="shared" si="43"/>
        <v>0</v>
      </c>
      <c r="U104" s="157">
        <f t="shared" si="43"/>
        <v>0</v>
      </c>
      <c r="V104" s="157">
        <f t="shared" si="43"/>
        <v>0</v>
      </c>
      <c r="W104" s="157">
        <f t="shared" si="43"/>
        <v>0</v>
      </c>
      <c r="X104" s="157">
        <f t="shared" si="43"/>
        <v>0</v>
      </c>
      <c r="Y104" s="157">
        <f t="shared" si="43"/>
        <v>0</v>
      </c>
      <c r="Z104" s="157">
        <f t="shared" si="43"/>
        <v>0</v>
      </c>
      <c r="AA104" s="157">
        <f t="shared" si="44"/>
        <v>0</v>
      </c>
      <c r="AB104" s="157">
        <f t="shared" si="44"/>
        <v>0</v>
      </c>
      <c r="AC104" s="157">
        <f t="shared" si="44"/>
        <v>0</v>
      </c>
      <c r="AD104" s="157">
        <f t="shared" si="44"/>
        <v>0</v>
      </c>
      <c r="AE104" s="157">
        <f t="shared" si="44"/>
        <v>0</v>
      </c>
      <c r="AF104" s="157">
        <f t="shared" si="44"/>
        <v>0</v>
      </c>
      <c r="AG104" s="157">
        <f t="shared" si="44"/>
        <v>0</v>
      </c>
      <c r="AH104" s="157">
        <f t="shared" si="44"/>
        <v>0</v>
      </c>
      <c r="AI104" s="157">
        <f t="shared" si="44"/>
        <v>0</v>
      </c>
      <c r="AJ104" s="157">
        <f t="shared" si="44"/>
        <v>0</v>
      </c>
    </row>
    <row r="105" spans="1:36" ht="16.5" x14ac:dyDescent="0.25">
      <c r="A105" s="157">
        <f t="shared" si="40"/>
        <v>10.049999999999999</v>
      </c>
      <c r="B105" s="153">
        <f t="shared" si="5"/>
        <v>57</v>
      </c>
      <c r="C105" s="158" t="s">
        <v>402</v>
      </c>
      <c r="D105" s="156" t="s">
        <v>364</v>
      </c>
      <c r="E105" s="157">
        <f t="shared" si="41"/>
        <v>0</v>
      </c>
      <c r="F105" s="249"/>
      <c r="G105" s="157">
        <f t="shared" si="42"/>
        <v>0</v>
      </c>
      <c r="H105" s="157">
        <f t="shared" si="42"/>
        <v>0</v>
      </c>
      <c r="I105" s="157">
        <f t="shared" si="42"/>
        <v>0</v>
      </c>
      <c r="J105" s="157">
        <f t="shared" si="42"/>
        <v>0</v>
      </c>
      <c r="K105" s="157">
        <f t="shared" si="42"/>
        <v>0</v>
      </c>
      <c r="L105" s="157">
        <f t="shared" si="42"/>
        <v>0</v>
      </c>
      <c r="M105" s="157">
        <f t="shared" si="42"/>
        <v>0</v>
      </c>
      <c r="N105" s="157">
        <f t="shared" si="42"/>
        <v>0</v>
      </c>
      <c r="O105" s="157">
        <f t="shared" si="42"/>
        <v>0</v>
      </c>
      <c r="P105" s="157">
        <f t="shared" si="42"/>
        <v>0</v>
      </c>
      <c r="Q105" s="157">
        <f t="shared" si="43"/>
        <v>0</v>
      </c>
      <c r="R105" s="157">
        <f t="shared" si="43"/>
        <v>0</v>
      </c>
      <c r="S105" s="157">
        <f t="shared" si="43"/>
        <v>0</v>
      </c>
      <c r="T105" s="157">
        <f t="shared" si="43"/>
        <v>0</v>
      </c>
      <c r="U105" s="157">
        <f t="shared" si="43"/>
        <v>0</v>
      </c>
      <c r="V105" s="157">
        <f t="shared" si="43"/>
        <v>0</v>
      </c>
      <c r="W105" s="157">
        <f t="shared" si="43"/>
        <v>0</v>
      </c>
      <c r="X105" s="157">
        <f t="shared" si="43"/>
        <v>0</v>
      </c>
      <c r="Y105" s="157">
        <f t="shared" si="43"/>
        <v>0</v>
      </c>
      <c r="Z105" s="157">
        <f t="shared" si="43"/>
        <v>0</v>
      </c>
      <c r="AA105" s="157">
        <f t="shared" si="44"/>
        <v>0</v>
      </c>
      <c r="AB105" s="157">
        <f t="shared" si="44"/>
        <v>0</v>
      </c>
      <c r="AC105" s="157">
        <f t="shared" si="44"/>
        <v>0</v>
      </c>
      <c r="AD105" s="157">
        <f t="shared" si="44"/>
        <v>0</v>
      </c>
      <c r="AE105" s="157">
        <f t="shared" si="44"/>
        <v>0</v>
      </c>
      <c r="AF105" s="157">
        <f t="shared" si="44"/>
        <v>0</v>
      </c>
      <c r="AG105" s="157">
        <f t="shared" si="44"/>
        <v>0</v>
      </c>
      <c r="AH105" s="157">
        <f t="shared" si="44"/>
        <v>0</v>
      </c>
      <c r="AI105" s="157">
        <f t="shared" si="44"/>
        <v>0</v>
      </c>
      <c r="AJ105" s="157">
        <f t="shared" si="44"/>
        <v>0</v>
      </c>
    </row>
    <row r="106" spans="1:36" ht="16.5" x14ac:dyDescent="0.25">
      <c r="A106" s="157">
        <f t="shared" si="40"/>
        <v>10.059999999999999</v>
      </c>
      <c r="B106" s="153">
        <f t="shared" si="5"/>
        <v>58</v>
      </c>
      <c r="C106" s="158" t="s">
        <v>403</v>
      </c>
      <c r="D106" s="156" t="s">
        <v>364</v>
      </c>
      <c r="E106" s="157">
        <f t="shared" si="41"/>
        <v>0</v>
      </c>
      <c r="F106" s="249"/>
      <c r="G106" s="157">
        <f t="shared" si="42"/>
        <v>0</v>
      </c>
      <c r="H106" s="157">
        <f t="shared" si="42"/>
        <v>0</v>
      </c>
      <c r="I106" s="157">
        <f t="shared" si="42"/>
        <v>0</v>
      </c>
      <c r="J106" s="157">
        <f t="shared" si="42"/>
        <v>0</v>
      </c>
      <c r="K106" s="157">
        <f t="shared" si="42"/>
        <v>0</v>
      </c>
      <c r="L106" s="157">
        <f t="shared" si="42"/>
        <v>0</v>
      </c>
      <c r="M106" s="157">
        <f t="shared" si="42"/>
        <v>0</v>
      </c>
      <c r="N106" s="157">
        <f t="shared" si="42"/>
        <v>0</v>
      </c>
      <c r="O106" s="157">
        <f t="shared" si="42"/>
        <v>0</v>
      </c>
      <c r="P106" s="157">
        <f t="shared" si="42"/>
        <v>0</v>
      </c>
      <c r="Q106" s="157">
        <f t="shared" si="43"/>
        <v>0</v>
      </c>
      <c r="R106" s="157">
        <f t="shared" si="43"/>
        <v>0</v>
      </c>
      <c r="S106" s="157">
        <f t="shared" si="43"/>
        <v>0</v>
      </c>
      <c r="T106" s="157">
        <f t="shared" si="43"/>
        <v>0</v>
      </c>
      <c r="U106" s="157">
        <f t="shared" si="43"/>
        <v>0</v>
      </c>
      <c r="V106" s="157">
        <f t="shared" si="43"/>
        <v>0</v>
      </c>
      <c r="W106" s="157">
        <f t="shared" si="43"/>
        <v>0</v>
      </c>
      <c r="X106" s="157">
        <f t="shared" si="43"/>
        <v>0</v>
      </c>
      <c r="Y106" s="157">
        <f t="shared" si="43"/>
        <v>0</v>
      </c>
      <c r="Z106" s="157">
        <f t="shared" si="43"/>
        <v>0</v>
      </c>
      <c r="AA106" s="157">
        <f t="shared" si="44"/>
        <v>0</v>
      </c>
      <c r="AB106" s="157">
        <f t="shared" si="44"/>
        <v>0</v>
      </c>
      <c r="AC106" s="157">
        <f t="shared" si="44"/>
        <v>0</v>
      </c>
      <c r="AD106" s="157">
        <f t="shared" si="44"/>
        <v>0</v>
      </c>
      <c r="AE106" s="157">
        <f t="shared" si="44"/>
        <v>0</v>
      </c>
      <c r="AF106" s="157">
        <f t="shared" si="44"/>
        <v>0</v>
      </c>
      <c r="AG106" s="157">
        <f t="shared" si="44"/>
        <v>0</v>
      </c>
      <c r="AH106" s="157">
        <f t="shared" si="44"/>
        <v>0</v>
      </c>
      <c r="AI106" s="157">
        <f t="shared" si="44"/>
        <v>0</v>
      </c>
      <c r="AJ106" s="157">
        <f t="shared" si="44"/>
        <v>0</v>
      </c>
    </row>
    <row r="107" spans="1:36" ht="16.5" x14ac:dyDescent="0.25">
      <c r="A107" s="157">
        <f t="shared" si="40"/>
        <v>10.069999999999999</v>
      </c>
      <c r="B107" s="153">
        <f t="shared" si="5"/>
        <v>59</v>
      </c>
      <c r="C107" s="158" t="s">
        <v>404</v>
      </c>
      <c r="D107" s="156" t="s">
        <v>364</v>
      </c>
      <c r="E107" s="157">
        <f t="shared" si="41"/>
        <v>0</v>
      </c>
      <c r="F107" s="249"/>
      <c r="G107" s="157">
        <f t="shared" si="42"/>
        <v>0</v>
      </c>
      <c r="H107" s="157">
        <f t="shared" si="42"/>
        <v>0</v>
      </c>
      <c r="I107" s="157">
        <f t="shared" si="42"/>
        <v>0</v>
      </c>
      <c r="J107" s="157">
        <f t="shared" si="42"/>
        <v>0</v>
      </c>
      <c r="K107" s="157">
        <f t="shared" si="42"/>
        <v>0</v>
      </c>
      <c r="L107" s="157">
        <f t="shared" si="42"/>
        <v>0</v>
      </c>
      <c r="M107" s="157">
        <f t="shared" si="42"/>
        <v>0</v>
      </c>
      <c r="N107" s="157">
        <f t="shared" si="42"/>
        <v>0</v>
      </c>
      <c r="O107" s="157">
        <f t="shared" si="42"/>
        <v>0</v>
      </c>
      <c r="P107" s="157">
        <f t="shared" si="42"/>
        <v>0</v>
      </c>
      <c r="Q107" s="157">
        <f t="shared" si="43"/>
        <v>0</v>
      </c>
      <c r="R107" s="157">
        <f t="shared" si="43"/>
        <v>0</v>
      </c>
      <c r="S107" s="157">
        <f t="shared" si="43"/>
        <v>0</v>
      </c>
      <c r="T107" s="157">
        <f t="shared" si="43"/>
        <v>0</v>
      </c>
      <c r="U107" s="157">
        <f t="shared" si="43"/>
        <v>0</v>
      </c>
      <c r="V107" s="157">
        <f t="shared" si="43"/>
        <v>0</v>
      </c>
      <c r="W107" s="157">
        <f t="shared" si="43"/>
        <v>0</v>
      </c>
      <c r="X107" s="157">
        <f t="shared" si="43"/>
        <v>0</v>
      </c>
      <c r="Y107" s="157">
        <f t="shared" si="43"/>
        <v>0</v>
      </c>
      <c r="Z107" s="157">
        <f t="shared" si="43"/>
        <v>0</v>
      </c>
      <c r="AA107" s="157">
        <f t="shared" si="44"/>
        <v>0</v>
      </c>
      <c r="AB107" s="157">
        <f t="shared" si="44"/>
        <v>0</v>
      </c>
      <c r="AC107" s="157">
        <f t="shared" si="44"/>
        <v>0</v>
      </c>
      <c r="AD107" s="157">
        <f t="shared" si="44"/>
        <v>0</v>
      </c>
      <c r="AE107" s="157">
        <f t="shared" si="44"/>
        <v>0</v>
      </c>
      <c r="AF107" s="157">
        <f t="shared" si="44"/>
        <v>0</v>
      </c>
      <c r="AG107" s="157">
        <f t="shared" si="44"/>
        <v>0</v>
      </c>
      <c r="AH107" s="157">
        <f t="shared" si="44"/>
        <v>0</v>
      </c>
      <c r="AI107" s="157">
        <f t="shared" si="44"/>
        <v>0</v>
      </c>
      <c r="AJ107" s="157">
        <f t="shared" si="44"/>
        <v>0</v>
      </c>
    </row>
    <row r="108" spans="1:36" ht="16.5" x14ac:dyDescent="0.25">
      <c r="A108" s="157">
        <f t="shared" si="40"/>
        <v>10.079999999999998</v>
      </c>
      <c r="B108" s="153">
        <f t="shared" si="5"/>
        <v>60</v>
      </c>
      <c r="C108" s="158" t="s">
        <v>405</v>
      </c>
      <c r="D108" s="156" t="s">
        <v>364</v>
      </c>
      <c r="E108" s="157">
        <f t="shared" si="41"/>
        <v>0</v>
      </c>
      <c r="F108" s="249"/>
      <c r="G108" s="157">
        <f t="shared" si="42"/>
        <v>0</v>
      </c>
      <c r="H108" s="157">
        <f t="shared" si="42"/>
        <v>0</v>
      </c>
      <c r="I108" s="157">
        <f t="shared" si="42"/>
        <v>0</v>
      </c>
      <c r="J108" s="157">
        <f t="shared" si="42"/>
        <v>0</v>
      </c>
      <c r="K108" s="157">
        <f t="shared" si="42"/>
        <v>0</v>
      </c>
      <c r="L108" s="157">
        <f t="shared" si="42"/>
        <v>0</v>
      </c>
      <c r="M108" s="157">
        <f t="shared" si="42"/>
        <v>0</v>
      </c>
      <c r="N108" s="157">
        <f t="shared" si="42"/>
        <v>0</v>
      </c>
      <c r="O108" s="157">
        <f t="shared" si="42"/>
        <v>0</v>
      </c>
      <c r="P108" s="157">
        <f t="shared" si="42"/>
        <v>0</v>
      </c>
      <c r="Q108" s="157">
        <f t="shared" si="43"/>
        <v>0</v>
      </c>
      <c r="R108" s="157">
        <f t="shared" si="43"/>
        <v>0</v>
      </c>
      <c r="S108" s="157">
        <f t="shared" si="43"/>
        <v>0</v>
      </c>
      <c r="T108" s="157">
        <f t="shared" si="43"/>
        <v>0</v>
      </c>
      <c r="U108" s="157">
        <f t="shared" si="43"/>
        <v>0</v>
      </c>
      <c r="V108" s="157">
        <f t="shared" si="43"/>
        <v>0</v>
      </c>
      <c r="W108" s="157">
        <f t="shared" si="43"/>
        <v>0</v>
      </c>
      <c r="X108" s="157">
        <f t="shared" si="43"/>
        <v>0</v>
      </c>
      <c r="Y108" s="157">
        <f t="shared" si="43"/>
        <v>0</v>
      </c>
      <c r="Z108" s="157">
        <f t="shared" si="43"/>
        <v>0</v>
      </c>
      <c r="AA108" s="157">
        <f t="shared" si="44"/>
        <v>0</v>
      </c>
      <c r="AB108" s="157">
        <f t="shared" si="44"/>
        <v>0</v>
      </c>
      <c r="AC108" s="157">
        <f t="shared" si="44"/>
        <v>0</v>
      </c>
      <c r="AD108" s="157">
        <f t="shared" si="44"/>
        <v>0</v>
      </c>
      <c r="AE108" s="157">
        <f t="shared" si="44"/>
        <v>0</v>
      </c>
      <c r="AF108" s="157">
        <f t="shared" si="44"/>
        <v>0</v>
      </c>
      <c r="AG108" s="157">
        <f t="shared" si="44"/>
        <v>0</v>
      </c>
      <c r="AH108" s="157">
        <f t="shared" si="44"/>
        <v>0</v>
      </c>
      <c r="AI108" s="157">
        <f t="shared" si="44"/>
        <v>0</v>
      </c>
      <c r="AJ108" s="157">
        <f t="shared" si="44"/>
        <v>0</v>
      </c>
    </row>
    <row r="109" spans="1:36" ht="16.5" x14ac:dyDescent="0.25">
      <c r="A109" s="157">
        <f t="shared" si="40"/>
        <v>10.089999999999998</v>
      </c>
      <c r="B109" s="153">
        <f t="shared" si="5"/>
        <v>61</v>
      </c>
      <c r="C109" s="158" t="s">
        <v>406</v>
      </c>
      <c r="D109" s="156" t="s">
        <v>364</v>
      </c>
      <c r="E109" s="157">
        <f t="shared" si="41"/>
        <v>0</v>
      </c>
      <c r="F109" s="249"/>
      <c r="G109" s="157">
        <f t="shared" si="42"/>
        <v>0</v>
      </c>
      <c r="H109" s="157">
        <f t="shared" si="42"/>
        <v>0</v>
      </c>
      <c r="I109" s="157">
        <f t="shared" si="42"/>
        <v>0</v>
      </c>
      <c r="J109" s="157">
        <f t="shared" si="42"/>
        <v>0</v>
      </c>
      <c r="K109" s="157">
        <f t="shared" si="42"/>
        <v>0</v>
      </c>
      <c r="L109" s="157">
        <f t="shared" si="42"/>
        <v>0</v>
      </c>
      <c r="M109" s="157">
        <f t="shared" si="42"/>
        <v>0</v>
      </c>
      <c r="N109" s="157">
        <f t="shared" si="42"/>
        <v>0</v>
      </c>
      <c r="O109" s="157">
        <f t="shared" si="42"/>
        <v>0</v>
      </c>
      <c r="P109" s="157">
        <f t="shared" si="42"/>
        <v>0</v>
      </c>
      <c r="Q109" s="157">
        <f t="shared" si="43"/>
        <v>0</v>
      </c>
      <c r="R109" s="157">
        <f t="shared" si="43"/>
        <v>0</v>
      </c>
      <c r="S109" s="157">
        <f t="shared" si="43"/>
        <v>0</v>
      </c>
      <c r="T109" s="157">
        <f t="shared" si="43"/>
        <v>0</v>
      </c>
      <c r="U109" s="157">
        <f t="shared" si="43"/>
        <v>0</v>
      </c>
      <c r="V109" s="157">
        <f t="shared" si="43"/>
        <v>0</v>
      </c>
      <c r="W109" s="157">
        <f t="shared" si="43"/>
        <v>0</v>
      </c>
      <c r="X109" s="157">
        <f t="shared" si="43"/>
        <v>0</v>
      </c>
      <c r="Y109" s="157">
        <f t="shared" si="43"/>
        <v>0</v>
      </c>
      <c r="Z109" s="157">
        <f t="shared" si="43"/>
        <v>0</v>
      </c>
      <c r="AA109" s="157">
        <f t="shared" si="44"/>
        <v>0</v>
      </c>
      <c r="AB109" s="157">
        <f t="shared" si="44"/>
        <v>0</v>
      </c>
      <c r="AC109" s="157">
        <f t="shared" si="44"/>
        <v>0</v>
      </c>
      <c r="AD109" s="157">
        <f t="shared" si="44"/>
        <v>0</v>
      </c>
      <c r="AE109" s="157">
        <f t="shared" si="44"/>
        <v>0</v>
      </c>
      <c r="AF109" s="157">
        <f t="shared" si="44"/>
        <v>0</v>
      </c>
      <c r="AG109" s="157">
        <f t="shared" si="44"/>
        <v>0</v>
      </c>
      <c r="AH109" s="157">
        <f t="shared" si="44"/>
        <v>0</v>
      </c>
      <c r="AI109" s="157">
        <f t="shared" si="44"/>
        <v>0</v>
      </c>
      <c r="AJ109" s="157">
        <f t="shared" si="44"/>
        <v>0</v>
      </c>
    </row>
    <row r="110" spans="1:36" ht="16.5" x14ac:dyDescent="0.25">
      <c r="A110" s="157">
        <f t="shared" si="40"/>
        <v>10.099999999999998</v>
      </c>
      <c r="B110" s="153">
        <f t="shared" si="5"/>
        <v>62</v>
      </c>
      <c r="C110" s="158" t="s">
        <v>407</v>
      </c>
      <c r="D110" s="156" t="s">
        <v>364</v>
      </c>
      <c r="E110" s="157">
        <f t="shared" si="41"/>
        <v>0</v>
      </c>
      <c r="F110" s="249" t="str">
        <f>+G$10&amp;" "&amp;G11</f>
        <v>- -</v>
      </c>
      <c r="G110" s="157">
        <f t="shared" si="42"/>
        <v>0</v>
      </c>
      <c r="H110" s="157">
        <f t="shared" si="42"/>
        <v>0</v>
      </c>
      <c r="I110" s="157">
        <f t="shared" si="42"/>
        <v>0</v>
      </c>
      <c r="J110" s="157">
        <f t="shared" si="42"/>
        <v>0</v>
      </c>
      <c r="K110" s="157">
        <f t="shared" si="42"/>
        <v>0</v>
      </c>
      <c r="L110" s="157">
        <f t="shared" si="42"/>
        <v>0</v>
      </c>
      <c r="M110" s="157">
        <f t="shared" si="42"/>
        <v>0</v>
      </c>
      <c r="N110" s="157">
        <f t="shared" si="42"/>
        <v>0</v>
      </c>
      <c r="O110" s="157">
        <f t="shared" si="42"/>
        <v>0</v>
      </c>
      <c r="P110" s="157">
        <f t="shared" si="42"/>
        <v>0</v>
      </c>
      <c r="Q110" s="157">
        <f t="shared" si="43"/>
        <v>0</v>
      </c>
      <c r="R110" s="157">
        <f t="shared" si="43"/>
        <v>0</v>
      </c>
      <c r="S110" s="157">
        <f t="shared" si="43"/>
        <v>0</v>
      </c>
      <c r="T110" s="157">
        <f t="shared" si="43"/>
        <v>0</v>
      </c>
      <c r="U110" s="157">
        <f t="shared" si="43"/>
        <v>0</v>
      </c>
      <c r="V110" s="157">
        <f t="shared" si="43"/>
        <v>0</v>
      </c>
      <c r="W110" s="157">
        <f t="shared" si="43"/>
        <v>0</v>
      </c>
      <c r="X110" s="157">
        <f t="shared" si="43"/>
        <v>0</v>
      </c>
      <c r="Y110" s="157">
        <f t="shared" si="43"/>
        <v>0</v>
      </c>
      <c r="Z110" s="157">
        <f t="shared" si="43"/>
        <v>0</v>
      </c>
      <c r="AA110" s="157">
        <f t="shared" si="44"/>
        <v>0</v>
      </c>
      <c r="AB110" s="157">
        <f t="shared" si="44"/>
        <v>0</v>
      </c>
      <c r="AC110" s="157">
        <f t="shared" si="44"/>
        <v>0</v>
      </c>
      <c r="AD110" s="157">
        <f t="shared" si="44"/>
        <v>0</v>
      </c>
      <c r="AE110" s="157">
        <f t="shared" si="44"/>
        <v>0</v>
      </c>
      <c r="AF110" s="157">
        <f t="shared" si="44"/>
        <v>0</v>
      </c>
      <c r="AG110" s="157">
        <f t="shared" si="44"/>
        <v>0</v>
      </c>
      <c r="AH110" s="157">
        <f t="shared" si="44"/>
        <v>0</v>
      </c>
      <c r="AI110" s="157">
        <f t="shared" si="44"/>
        <v>0</v>
      </c>
      <c r="AJ110" s="157">
        <f t="shared" si="44"/>
        <v>0</v>
      </c>
    </row>
    <row r="111" spans="1:36" ht="16.5" x14ac:dyDescent="0.25">
      <c r="A111" s="157">
        <f t="shared" si="40"/>
        <v>10.109999999999998</v>
      </c>
      <c r="B111" s="153">
        <f t="shared" si="5"/>
        <v>63</v>
      </c>
      <c r="C111" s="158" t="s">
        <v>408</v>
      </c>
      <c r="D111" s="156" t="s">
        <v>364</v>
      </c>
      <c r="E111" s="157">
        <f t="shared" si="41"/>
        <v>0</v>
      </c>
      <c r="F111" s="249"/>
      <c r="G111" s="157">
        <f t="shared" si="42"/>
        <v>0</v>
      </c>
      <c r="H111" s="157">
        <f t="shared" si="42"/>
        <v>0</v>
      </c>
      <c r="I111" s="157">
        <f t="shared" si="42"/>
        <v>0</v>
      </c>
      <c r="J111" s="157">
        <f t="shared" si="42"/>
        <v>0</v>
      </c>
      <c r="K111" s="157">
        <f t="shared" si="42"/>
        <v>0</v>
      </c>
      <c r="L111" s="157">
        <f t="shared" si="42"/>
        <v>0</v>
      </c>
      <c r="M111" s="157">
        <f t="shared" si="42"/>
        <v>0</v>
      </c>
      <c r="N111" s="157">
        <f t="shared" si="42"/>
        <v>0</v>
      </c>
      <c r="O111" s="157">
        <f t="shared" si="42"/>
        <v>0</v>
      </c>
      <c r="P111" s="157">
        <f t="shared" si="42"/>
        <v>0</v>
      </c>
      <c r="Q111" s="157">
        <f t="shared" si="43"/>
        <v>0</v>
      </c>
      <c r="R111" s="157">
        <f t="shared" si="43"/>
        <v>0</v>
      </c>
      <c r="S111" s="157">
        <f t="shared" si="43"/>
        <v>0</v>
      </c>
      <c r="T111" s="157">
        <f t="shared" si="43"/>
        <v>0</v>
      </c>
      <c r="U111" s="157">
        <f t="shared" si="43"/>
        <v>0</v>
      </c>
      <c r="V111" s="157">
        <f t="shared" si="43"/>
        <v>0</v>
      </c>
      <c r="W111" s="157">
        <f t="shared" si="43"/>
        <v>0</v>
      </c>
      <c r="X111" s="157">
        <f t="shared" si="43"/>
        <v>0</v>
      </c>
      <c r="Y111" s="157">
        <f t="shared" si="43"/>
        <v>0</v>
      </c>
      <c r="Z111" s="157">
        <f t="shared" si="43"/>
        <v>0</v>
      </c>
      <c r="AA111" s="157">
        <f t="shared" si="44"/>
        <v>0</v>
      </c>
      <c r="AB111" s="157">
        <f t="shared" si="44"/>
        <v>0</v>
      </c>
      <c r="AC111" s="157">
        <f t="shared" si="44"/>
        <v>0</v>
      </c>
      <c r="AD111" s="157">
        <f t="shared" si="44"/>
        <v>0</v>
      </c>
      <c r="AE111" s="157">
        <f t="shared" si="44"/>
        <v>0</v>
      </c>
      <c r="AF111" s="157">
        <f t="shared" si="44"/>
        <v>0</v>
      </c>
      <c r="AG111" s="157">
        <f t="shared" si="44"/>
        <v>0</v>
      </c>
      <c r="AH111" s="157">
        <f t="shared" si="44"/>
        <v>0</v>
      </c>
      <c r="AI111" s="157">
        <f t="shared" si="44"/>
        <v>0</v>
      </c>
      <c r="AJ111" s="157">
        <f t="shared" si="44"/>
        <v>0</v>
      </c>
    </row>
    <row r="112" spans="1:36" ht="16.5" x14ac:dyDescent="0.25">
      <c r="A112" s="157">
        <f t="shared" si="40"/>
        <v>10.119999999999997</v>
      </c>
      <c r="B112" s="153">
        <f t="shared" si="5"/>
        <v>64</v>
      </c>
      <c r="C112" s="158" t="s">
        <v>409</v>
      </c>
      <c r="D112" s="156" t="s">
        <v>410</v>
      </c>
      <c r="E112" s="157">
        <f>+ROUNDUP(SUM(G112:AJ112),0)</f>
        <v>1</v>
      </c>
      <c r="F112" s="249"/>
      <c r="G112" s="157">
        <f t="shared" ref="G112:AJ112" si="45">+HLOOKUP(G$10&amp;" "&amp;G11,ARMADO_RP,$B112,0)</f>
        <v>0</v>
      </c>
      <c r="H112" s="157">
        <f t="shared" si="45"/>
        <v>8.3333333333333329E-2</v>
      </c>
      <c r="I112" s="157">
        <f t="shared" si="45"/>
        <v>0</v>
      </c>
      <c r="J112" s="157">
        <f t="shared" si="45"/>
        <v>0</v>
      </c>
      <c r="K112" s="157">
        <f t="shared" si="45"/>
        <v>0</v>
      </c>
      <c r="L112" s="157">
        <f t="shared" si="45"/>
        <v>0</v>
      </c>
      <c r="M112" s="157">
        <f t="shared" si="45"/>
        <v>0</v>
      </c>
      <c r="N112" s="157">
        <f t="shared" si="45"/>
        <v>0</v>
      </c>
      <c r="O112" s="157">
        <f t="shared" si="45"/>
        <v>0</v>
      </c>
      <c r="P112" s="157">
        <f t="shared" si="45"/>
        <v>0</v>
      </c>
      <c r="Q112" s="157">
        <f t="shared" si="45"/>
        <v>0</v>
      </c>
      <c r="R112" s="157">
        <f t="shared" si="45"/>
        <v>0</v>
      </c>
      <c r="S112" s="157">
        <f t="shared" si="45"/>
        <v>0</v>
      </c>
      <c r="T112" s="157">
        <f t="shared" si="45"/>
        <v>0</v>
      </c>
      <c r="U112" s="157">
        <f t="shared" si="45"/>
        <v>0</v>
      </c>
      <c r="V112" s="157">
        <f t="shared" si="45"/>
        <v>0</v>
      </c>
      <c r="W112" s="157">
        <f t="shared" si="45"/>
        <v>0</v>
      </c>
      <c r="X112" s="157">
        <f t="shared" si="45"/>
        <v>0</v>
      </c>
      <c r="Y112" s="157">
        <f t="shared" si="45"/>
        <v>0</v>
      </c>
      <c r="Z112" s="157">
        <f t="shared" si="45"/>
        <v>0</v>
      </c>
      <c r="AA112" s="157">
        <f t="shared" si="45"/>
        <v>0</v>
      </c>
      <c r="AB112" s="157">
        <f t="shared" si="45"/>
        <v>0</v>
      </c>
      <c r="AC112" s="157">
        <f t="shared" si="45"/>
        <v>0</v>
      </c>
      <c r="AD112" s="157">
        <f t="shared" si="45"/>
        <v>0</v>
      </c>
      <c r="AE112" s="157">
        <f t="shared" si="45"/>
        <v>0</v>
      </c>
      <c r="AF112" s="157">
        <f t="shared" si="45"/>
        <v>0</v>
      </c>
      <c r="AG112" s="157">
        <f t="shared" si="45"/>
        <v>0</v>
      </c>
      <c r="AH112" s="157">
        <f t="shared" si="45"/>
        <v>0</v>
      </c>
      <c r="AI112" s="157">
        <f t="shared" si="45"/>
        <v>0</v>
      </c>
      <c r="AJ112" s="157">
        <f t="shared" si="45"/>
        <v>0</v>
      </c>
    </row>
    <row r="113" spans="1:36" ht="16.5" x14ac:dyDescent="0.25">
      <c r="A113" s="157">
        <f t="shared" si="40"/>
        <v>10.129999999999997</v>
      </c>
      <c r="B113" s="153">
        <f t="shared" si="5"/>
        <v>65</v>
      </c>
      <c r="C113" s="158" t="s">
        <v>411</v>
      </c>
      <c r="D113" s="156" t="s">
        <v>364</v>
      </c>
      <c r="E113" s="157">
        <f t="shared" si="41"/>
        <v>0</v>
      </c>
      <c r="F113" s="249"/>
      <c r="G113" s="157">
        <f t="shared" ref="G113:P118" si="46">+HLOOKUP(G$3,ARMADO_RP,$B113,0)+HLOOKUP(G$4,ARMADO_RP,$B113,0)</f>
        <v>0</v>
      </c>
      <c r="H113" s="157">
        <f t="shared" si="46"/>
        <v>0</v>
      </c>
      <c r="I113" s="157">
        <f t="shared" si="46"/>
        <v>0</v>
      </c>
      <c r="J113" s="157">
        <f t="shared" si="46"/>
        <v>0</v>
      </c>
      <c r="K113" s="157">
        <f t="shared" si="46"/>
        <v>0</v>
      </c>
      <c r="L113" s="157">
        <f t="shared" si="46"/>
        <v>0</v>
      </c>
      <c r="M113" s="157">
        <f t="shared" si="46"/>
        <v>0</v>
      </c>
      <c r="N113" s="157">
        <f t="shared" si="46"/>
        <v>0</v>
      </c>
      <c r="O113" s="157">
        <f t="shared" si="46"/>
        <v>0</v>
      </c>
      <c r="P113" s="157">
        <f t="shared" si="46"/>
        <v>0</v>
      </c>
      <c r="Q113" s="157">
        <f t="shared" ref="Q113:Z118" si="47">+HLOOKUP(Q$3,ARMADO_RP,$B113,0)+HLOOKUP(Q$4,ARMADO_RP,$B113,0)</f>
        <v>0</v>
      </c>
      <c r="R113" s="157">
        <f t="shared" si="47"/>
        <v>0</v>
      </c>
      <c r="S113" s="157">
        <f t="shared" si="47"/>
        <v>0</v>
      </c>
      <c r="T113" s="157">
        <f t="shared" si="47"/>
        <v>0</v>
      </c>
      <c r="U113" s="157">
        <f t="shared" si="47"/>
        <v>0</v>
      </c>
      <c r="V113" s="157">
        <f t="shared" si="47"/>
        <v>0</v>
      </c>
      <c r="W113" s="157">
        <f t="shared" si="47"/>
        <v>0</v>
      </c>
      <c r="X113" s="157">
        <f t="shared" si="47"/>
        <v>0</v>
      </c>
      <c r="Y113" s="157">
        <f t="shared" si="47"/>
        <v>0</v>
      </c>
      <c r="Z113" s="157">
        <f t="shared" si="47"/>
        <v>0</v>
      </c>
      <c r="AA113" s="157">
        <f t="shared" ref="AA113:AJ118" si="48">+HLOOKUP(AA$3,ARMADO_RP,$B113,0)+HLOOKUP(AA$4,ARMADO_RP,$B113,0)</f>
        <v>0</v>
      </c>
      <c r="AB113" s="157">
        <f t="shared" si="48"/>
        <v>0</v>
      </c>
      <c r="AC113" s="157">
        <f t="shared" si="48"/>
        <v>0</v>
      </c>
      <c r="AD113" s="157">
        <f t="shared" si="48"/>
        <v>0</v>
      </c>
      <c r="AE113" s="157">
        <f t="shared" si="48"/>
        <v>0</v>
      </c>
      <c r="AF113" s="157">
        <f t="shared" si="48"/>
        <v>0</v>
      </c>
      <c r="AG113" s="157">
        <f t="shared" si="48"/>
        <v>0</v>
      </c>
      <c r="AH113" s="157">
        <f t="shared" si="48"/>
        <v>0</v>
      </c>
      <c r="AI113" s="157">
        <f t="shared" si="48"/>
        <v>0</v>
      </c>
      <c r="AJ113" s="157">
        <f t="shared" si="48"/>
        <v>0</v>
      </c>
    </row>
    <row r="114" spans="1:36" ht="16.5" x14ac:dyDescent="0.25">
      <c r="A114" s="157">
        <f t="shared" si="40"/>
        <v>10.139999999999997</v>
      </c>
      <c r="B114" s="153">
        <f t="shared" si="5"/>
        <v>66</v>
      </c>
      <c r="C114" s="158" t="s">
        <v>412</v>
      </c>
      <c r="D114" s="156" t="s">
        <v>364</v>
      </c>
      <c r="E114" s="157">
        <f t="shared" si="41"/>
        <v>0</v>
      </c>
      <c r="F114" s="249"/>
      <c r="G114" s="157">
        <f t="shared" si="46"/>
        <v>0</v>
      </c>
      <c r="H114" s="157">
        <f t="shared" si="46"/>
        <v>0</v>
      </c>
      <c r="I114" s="157">
        <f t="shared" si="46"/>
        <v>0</v>
      </c>
      <c r="J114" s="157">
        <f t="shared" si="46"/>
        <v>0</v>
      </c>
      <c r="K114" s="157">
        <f t="shared" si="46"/>
        <v>0</v>
      </c>
      <c r="L114" s="157">
        <f t="shared" si="46"/>
        <v>0</v>
      </c>
      <c r="M114" s="157">
        <f t="shared" si="46"/>
        <v>0</v>
      </c>
      <c r="N114" s="157">
        <f t="shared" si="46"/>
        <v>0</v>
      </c>
      <c r="O114" s="157">
        <f t="shared" si="46"/>
        <v>0</v>
      </c>
      <c r="P114" s="157">
        <f t="shared" si="46"/>
        <v>0</v>
      </c>
      <c r="Q114" s="157">
        <f t="shared" si="47"/>
        <v>0</v>
      </c>
      <c r="R114" s="157">
        <f t="shared" si="47"/>
        <v>0</v>
      </c>
      <c r="S114" s="157">
        <f t="shared" si="47"/>
        <v>0</v>
      </c>
      <c r="T114" s="157">
        <f t="shared" si="47"/>
        <v>0</v>
      </c>
      <c r="U114" s="157">
        <f t="shared" si="47"/>
        <v>0</v>
      </c>
      <c r="V114" s="157">
        <f t="shared" si="47"/>
        <v>0</v>
      </c>
      <c r="W114" s="157">
        <f t="shared" si="47"/>
        <v>0</v>
      </c>
      <c r="X114" s="157">
        <f t="shared" si="47"/>
        <v>0</v>
      </c>
      <c r="Y114" s="157">
        <f t="shared" si="47"/>
        <v>0</v>
      </c>
      <c r="Z114" s="157">
        <f t="shared" si="47"/>
        <v>0</v>
      </c>
      <c r="AA114" s="157">
        <f t="shared" si="48"/>
        <v>0</v>
      </c>
      <c r="AB114" s="157">
        <f t="shared" si="48"/>
        <v>0</v>
      </c>
      <c r="AC114" s="157">
        <f t="shared" si="48"/>
        <v>0</v>
      </c>
      <c r="AD114" s="157">
        <f t="shared" si="48"/>
        <v>0</v>
      </c>
      <c r="AE114" s="157">
        <f t="shared" si="48"/>
        <v>0</v>
      </c>
      <c r="AF114" s="157">
        <f t="shared" si="48"/>
        <v>0</v>
      </c>
      <c r="AG114" s="157">
        <f t="shared" si="48"/>
        <v>0</v>
      </c>
      <c r="AH114" s="157">
        <f t="shared" si="48"/>
        <v>0</v>
      </c>
      <c r="AI114" s="157">
        <f t="shared" si="48"/>
        <v>0</v>
      </c>
      <c r="AJ114" s="157">
        <f t="shared" si="48"/>
        <v>0</v>
      </c>
    </row>
    <row r="115" spans="1:36" ht="16.5" x14ac:dyDescent="0.25">
      <c r="A115" s="157">
        <f t="shared" si="40"/>
        <v>10.149999999999997</v>
      </c>
      <c r="B115" s="153">
        <f t="shared" si="5"/>
        <v>67</v>
      </c>
      <c r="C115" s="158" t="s">
        <v>413</v>
      </c>
      <c r="D115" s="156" t="s">
        <v>364</v>
      </c>
      <c r="E115" s="157">
        <f t="shared" si="41"/>
        <v>0</v>
      </c>
      <c r="F115" s="249"/>
      <c r="G115" s="157">
        <f t="shared" si="46"/>
        <v>0</v>
      </c>
      <c r="H115" s="157">
        <f t="shared" si="46"/>
        <v>0</v>
      </c>
      <c r="I115" s="157">
        <f t="shared" si="46"/>
        <v>0</v>
      </c>
      <c r="J115" s="157">
        <f t="shared" si="46"/>
        <v>0</v>
      </c>
      <c r="K115" s="157">
        <f t="shared" si="46"/>
        <v>0</v>
      </c>
      <c r="L115" s="157">
        <f t="shared" si="46"/>
        <v>0</v>
      </c>
      <c r="M115" s="157">
        <f t="shared" si="46"/>
        <v>0</v>
      </c>
      <c r="N115" s="157">
        <f t="shared" si="46"/>
        <v>0</v>
      </c>
      <c r="O115" s="157">
        <f t="shared" si="46"/>
        <v>0</v>
      </c>
      <c r="P115" s="157">
        <f t="shared" si="46"/>
        <v>0</v>
      </c>
      <c r="Q115" s="157">
        <f t="shared" si="47"/>
        <v>0</v>
      </c>
      <c r="R115" s="157">
        <f t="shared" si="47"/>
        <v>0</v>
      </c>
      <c r="S115" s="157">
        <f t="shared" si="47"/>
        <v>0</v>
      </c>
      <c r="T115" s="157">
        <f t="shared" si="47"/>
        <v>0</v>
      </c>
      <c r="U115" s="157">
        <f t="shared" si="47"/>
        <v>0</v>
      </c>
      <c r="V115" s="157">
        <f t="shared" si="47"/>
        <v>0</v>
      </c>
      <c r="W115" s="157">
        <f t="shared" si="47"/>
        <v>0</v>
      </c>
      <c r="X115" s="157">
        <f t="shared" si="47"/>
        <v>0</v>
      </c>
      <c r="Y115" s="157">
        <f t="shared" si="47"/>
        <v>0</v>
      </c>
      <c r="Z115" s="157">
        <f t="shared" si="47"/>
        <v>0</v>
      </c>
      <c r="AA115" s="157">
        <f t="shared" si="48"/>
        <v>0</v>
      </c>
      <c r="AB115" s="157">
        <f t="shared" si="48"/>
        <v>0</v>
      </c>
      <c r="AC115" s="157">
        <f t="shared" si="48"/>
        <v>0</v>
      </c>
      <c r="AD115" s="157">
        <f t="shared" si="48"/>
        <v>0</v>
      </c>
      <c r="AE115" s="157">
        <f t="shared" si="48"/>
        <v>0</v>
      </c>
      <c r="AF115" s="157">
        <f t="shared" si="48"/>
        <v>0</v>
      </c>
      <c r="AG115" s="157">
        <f t="shared" si="48"/>
        <v>0</v>
      </c>
      <c r="AH115" s="157">
        <f t="shared" si="48"/>
        <v>0</v>
      </c>
      <c r="AI115" s="157">
        <f t="shared" si="48"/>
        <v>0</v>
      </c>
      <c r="AJ115" s="157">
        <f t="shared" si="48"/>
        <v>0</v>
      </c>
    </row>
    <row r="116" spans="1:36" s="188" customFormat="1" ht="16.5" x14ac:dyDescent="0.25">
      <c r="A116" s="160">
        <f t="shared" si="40"/>
        <v>10.159999999999997</v>
      </c>
      <c r="B116" s="161">
        <f t="shared" si="5"/>
        <v>68</v>
      </c>
      <c r="C116" s="162" t="s">
        <v>630</v>
      </c>
      <c r="D116" s="164" t="s">
        <v>364</v>
      </c>
      <c r="E116" s="157">
        <f t="shared" si="41"/>
        <v>0</v>
      </c>
      <c r="F116" s="249"/>
      <c r="G116" s="157">
        <f t="shared" si="46"/>
        <v>0</v>
      </c>
      <c r="H116" s="157">
        <f t="shared" si="46"/>
        <v>0</v>
      </c>
      <c r="I116" s="157">
        <f t="shared" si="46"/>
        <v>0</v>
      </c>
      <c r="J116" s="157">
        <f t="shared" si="46"/>
        <v>0</v>
      </c>
      <c r="K116" s="157">
        <f t="shared" si="46"/>
        <v>0</v>
      </c>
      <c r="L116" s="157">
        <f t="shared" si="46"/>
        <v>0</v>
      </c>
      <c r="M116" s="157">
        <f t="shared" si="46"/>
        <v>0</v>
      </c>
      <c r="N116" s="157">
        <f t="shared" si="46"/>
        <v>0</v>
      </c>
      <c r="O116" s="157">
        <f t="shared" si="46"/>
        <v>0</v>
      </c>
      <c r="P116" s="157">
        <f t="shared" si="46"/>
        <v>0</v>
      </c>
      <c r="Q116" s="157">
        <f t="shared" si="47"/>
        <v>0</v>
      </c>
      <c r="R116" s="157">
        <f t="shared" si="47"/>
        <v>0</v>
      </c>
      <c r="S116" s="157">
        <f t="shared" si="47"/>
        <v>0</v>
      </c>
      <c r="T116" s="157">
        <f t="shared" si="47"/>
        <v>0</v>
      </c>
      <c r="U116" s="157">
        <f t="shared" si="47"/>
        <v>0</v>
      </c>
      <c r="V116" s="157">
        <f t="shared" si="47"/>
        <v>0</v>
      </c>
      <c r="W116" s="157">
        <f t="shared" si="47"/>
        <v>0</v>
      </c>
      <c r="X116" s="157">
        <f t="shared" si="47"/>
        <v>0</v>
      </c>
      <c r="Y116" s="157">
        <f t="shared" si="47"/>
        <v>0</v>
      </c>
      <c r="Z116" s="157">
        <f t="shared" si="47"/>
        <v>0</v>
      </c>
      <c r="AA116" s="157">
        <f t="shared" si="48"/>
        <v>0</v>
      </c>
      <c r="AB116" s="157">
        <f t="shared" si="48"/>
        <v>0</v>
      </c>
      <c r="AC116" s="157">
        <f t="shared" si="48"/>
        <v>0</v>
      </c>
      <c r="AD116" s="157">
        <f t="shared" si="48"/>
        <v>0</v>
      </c>
      <c r="AE116" s="157">
        <f t="shared" si="48"/>
        <v>0</v>
      </c>
      <c r="AF116" s="157">
        <f t="shared" si="48"/>
        <v>0</v>
      </c>
      <c r="AG116" s="157">
        <f t="shared" si="48"/>
        <v>0</v>
      </c>
      <c r="AH116" s="157">
        <f t="shared" si="48"/>
        <v>0</v>
      </c>
      <c r="AI116" s="157">
        <f t="shared" si="48"/>
        <v>0</v>
      </c>
      <c r="AJ116" s="157">
        <f t="shared" si="48"/>
        <v>0</v>
      </c>
    </row>
    <row r="117" spans="1:36" s="188" customFormat="1" ht="16.5" x14ac:dyDescent="0.25">
      <c r="A117" s="160">
        <f t="shared" si="40"/>
        <v>10.169999999999996</v>
      </c>
      <c r="B117" s="161">
        <f t="shared" ref="B117:B180" si="49">+B116+1</f>
        <v>69</v>
      </c>
      <c r="C117" s="162" t="s">
        <v>549</v>
      </c>
      <c r="D117" s="164" t="s">
        <v>364</v>
      </c>
      <c r="E117" s="157">
        <f t="shared" si="41"/>
        <v>0</v>
      </c>
      <c r="F117" s="249"/>
      <c r="G117" s="157">
        <f t="shared" si="46"/>
        <v>0</v>
      </c>
      <c r="H117" s="157">
        <f t="shared" si="46"/>
        <v>0</v>
      </c>
      <c r="I117" s="157">
        <f t="shared" si="46"/>
        <v>0</v>
      </c>
      <c r="J117" s="157">
        <f t="shared" si="46"/>
        <v>0</v>
      </c>
      <c r="K117" s="157">
        <f t="shared" si="46"/>
        <v>0</v>
      </c>
      <c r="L117" s="157">
        <f t="shared" si="46"/>
        <v>0</v>
      </c>
      <c r="M117" s="157">
        <f t="shared" si="46"/>
        <v>0</v>
      </c>
      <c r="N117" s="157">
        <f t="shared" si="46"/>
        <v>0</v>
      </c>
      <c r="O117" s="157">
        <f t="shared" si="46"/>
        <v>0</v>
      </c>
      <c r="P117" s="157">
        <f t="shared" si="46"/>
        <v>0</v>
      </c>
      <c r="Q117" s="157">
        <f t="shared" si="47"/>
        <v>0</v>
      </c>
      <c r="R117" s="157">
        <f t="shared" si="47"/>
        <v>0</v>
      </c>
      <c r="S117" s="157">
        <f t="shared" si="47"/>
        <v>0</v>
      </c>
      <c r="T117" s="157">
        <f t="shared" si="47"/>
        <v>0</v>
      </c>
      <c r="U117" s="157">
        <f t="shared" si="47"/>
        <v>0</v>
      </c>
      <c r="V117" s="157">
        <f t="shared" si="47"/>
        <v>0</v>
      </c>
      <c r="W117" s="157">
        <f t="shared" si="47"/>
        <v>0</v>
      </c>
      <c r="X117" s="157">
        <f t="shared" si="47"/>
        <v>0</v>
      </c>
      <c r="Y117" s="157">
        <f t="shared" si="47"/>
        <v>0</v>
      </c>
      <c r="Z117" s="157">
        <f t="shared" si="47"/>
        <v>0</v>
      </c>
      <c r="AA117" s="157">
        <f t="shared" si="48"/>
        <v>0</v>
      </c>
      <c r="AB117" s="157">
        <f t="shared" si="48"/>
        <v>0</v>
      </c>
      <c r="AC117" s="157">
        <f t="shared" si="48"/>
        <v>0</v>
      </c>
      <c r="AD117" s="157">
        <f t="shared" si="48"/>
        <v>0</v>
      </c>
      <c r="AE117" s="157">
        <f t="shared" si="48"/>
        <v>0</v>
      </c>
      <c r="AF117" s="157">
        <f t="shared" si="48"/>
        <v>0</v>
      </c>
      <c r="AG117" s="157">
        <f t="shared" si="48"/>
        <v>0</v>
      </c>
      <c r="AH117" s="157">
        <f t="shared" si="48"/>
        <v>0</v>
      </c>
      <c r="AI117" s="157">
        <f t="shared" si="48"/>
        <v>0</v>
      </c>
      <c r="AJ117" s="157">
        <f t="shared" si="48"/>
        <v>0</v>
      </c>
    </row>
    <row r="118" spans="1:36" s="188" customFormat="1" ht="16.5" x14ac:dyDescent="0.25">
      <c r="A118" s="160">
        <f t="shared" si="40"/>
        <v>10.179999999999996</v>
      </c>
      <c r="B118" s="161">
        <f t="shared" si="49"/>
        <v>70</v>
      </c>
      <c r="C118" s="162" t="s">
        <v>631</v>
      </c>
      <c r="D118" s="164" t="s">
        <v>364</v>
      </c>
      <c r="E118" s="157">
        <f t="shared" si="41"/>
        <v>0</v>
      </c>
      <c r="F118" s="249"/>
      <c r="G118" s="157">
        <f t="shared" si="46"/>
        <v>0</v>
      </c>
      <c r="H118" s="157">
        <f t="shared" si="46"/>
        <v>0</v>
      </c>
      <c r="I118" s="157">
        <f t="shared" si="46"/>
        <v>0</v>
      </c>
      <c r="J118" s="157">
        <f t="shared" si="46"/>
        <v>0</v>
      </c>
      <c r="K118" s="157">
        <f t="shared" si="46"/>
        <v>0</v>
      </c>
      <c r="L118" s="157">
        <f t="shared" si="46"/>
        <v>0</v>
      </c>
      <c r="M118" s="157">
        <f t="shared" si="46"/>
        <v>0</v>
      </c>
      <c r="N118" s="157">
        <f t="shared" si="46"/>
        <v>0</v>
      </c>
      <c r="O118" s="157">
        <f t="shared" si="46"/>
        <v>0</v>
      </c>
      <c r="P118" s="157">
        <f t="shared" si="46"/>
        <v>0</v>
      </c>
      <c r="Q118" s="157">
        <f t="shared" si="47"/>
        <v>0</v>
      </c>
      <c r="R118" s="157">
        <f t="shared" si="47"/>
        <v>0</v>
      </c>
      <c r="S118" s="157">
        <f t="shared" si="47"/>
        <v>0</v>
      </c>
      <c r="T118" s="157">
        <f t="shared" si="47"/>
        <v>0</v>
      </c>
      <c r="U118" s="157">
        <f t="shared" si="47"/>
        <v>0</v>
      </c>
      <c r="V118" s="157">
        <f t="shared" si="47"/>
        <v>0</v>
      </c>
      <c r="W118" s="157">
        <f t="shared" si="47"/>
        <v>0</v>
      </c>
      <c r="X118" s="157">
        <f t="shared" si="47"/>
        <v>0</v>
      </c>
      <c r="Y118" s="157">
        <f t="shared" si="47"/>
        <v>0</v>
      </c>
      <c r="Z118" s="157">
        <f t="shared" si="47"/>
        <v>0</v>
      </c>
      <c r="AA118" s="157">
        <f t="shared" si="48"/>
        <v>0</v>
      </c>
      <c r="AB118" s="157">
        <f t="shared" si="48"/>
        <v>0</v>
      </c>
      <c r="AC118" s="157">
        <f t="shared" si="48"/>
        <v>0</v>
      </c>
      <c r="AD118" s="157">
        <f t="shared" si="48"/>
        <v>0</v>
      </c>
      <c r="AE118" s="157">
        <f t="shared" si="48"/>
        <v>0</v>
      </c>
      <c r="AF118" s="157">
        <f t="shared" si="48"/>
        <v>0</v>
      </c>
      <c r="AG118" s="157">
        <f t="shared" si="48"/>
        <v>0</v>
      </c>
      <c r="AH118" s="157">
        <f t="shared" si="48"/>
        <v>0</v>
      </c>
      <c r="AI118" s="157">
        <f t="shared" si="48"/>
        <v>0</v>
      </c>
      <c r="AJ118" s="157">
        <f t="shared" si="48"/>
        <v>0</v>
      </c>
    </row>
    <row r="119" spans="1:36" ht="16.5" x14ac:dyDescent="0.25">
      <c r="A119" s="159"/>
      <c r="B119" s="161">
        <f t="shared" si="49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49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0">+A120+0.01</f>
        <v>11.01</v>
      </c>
      <c r="B121" s="153">
        <f t="shared" si="49"/>
        <v>73</v>
      </c>
      <c r="C121" s="158" t="s">
        <v>415</v>
      </c>
      <c r="D121" s="156" t="s">
        <v>146</v>
      </c>
      <c r="E121" s="157">
        <f t="shared" ref="E121:E131" si="51">+SUM(G121:AJ121)</f>
        <v>0</v>
      </c>
      <c r="F121" s="249"/>
      <c r="G121" s="157">
        <f t="shared" ref="G121:P131" si="52">+HLOOKUP("RI",ARMADO_RP,$B121,0)*G$15+HLOOKUP("RV",ARMADO_RP,$B121,0)*G$16+HLOOKUP("RIY",ARMADO_RP,$B121,0)*G$17+HLOOKUP("RVY",ARMADO_RP,$B121,0)*G$18</f>
        <v>0</v>
      </c>
      <c r="H121" s="157">
        <f t="shared" si="52"/>
        <v>0</v>
      </c>
      <c r="I121" s="157">
        <f t="shared" si="52"/>
        <v>0</v>
      </c>
      <c r="J121" s="157">
        <f t="shared" si="52"/>
        <v>0</v>
      </c>
      <c r="K121" s="157">
        <f t="shared" si="52"/>
        <v>0</v>
      </c>
      <c r="L121" s="157">
        <f t="shared" si="52"/>
        <v>0</v>
      </c>
      <c r="M121" s="157">
        <f t="shared" si="52"/>
        <v>0</v>
      </c>
      <c r="N121" s="157">
        <f t="shared" si="52"/>
        <v>0</v>
      </c>
      <c r="O121" s="157">
        <f t="shared" si="52"/>
        <v>0</v>
      </c>
      <c r="P121" s="157">
        <f t="shared" si="52"/>
        <v>0</v>
      </c>
      <c r="Q121" s="157">
        <f t="shared" ref="Q121:Z131" si="53">+HLOOKUP("RI",ARMADO_RP,$B121,0)*Q$15+HLOOKUP("RV",ARMADO_RP,$B121,0)*Q$16+HLOOKUP("RIY",ARMADO_RP,$B121,0)*Q$17+HLOOKUP("RVY",ARMADO_RP,$B121,0)*Q$18</f>
        <v>0</v>
      </c>
      <c r="R121" s="157">
        <f t="shared" si="53"/>
        <v>0</v>
      </c>
      <c r="S121" s="157">
        <f t="shared" si="53"/>
        <v>0</v>
      </c>
      <c r="T121" s="157">
        <f t="shared" si="53"/>
        <v>0</v>
      </c>
      <c r="U121" s="157">
        <f t="shared" si="53"/>
        <v>0</v>
      </c>
      <c r="V121" s="157">
        <f t="shared" si="53"/>
        <v>0</v>
      </c>
      <c r="W121" s="157">
        <f t="shared" si="53"/>
        <v>0</v>
      </c>
      <c r="X121" s="157">
        <f t="shared" si="53"/>
        <v>0</v>
      </c>
      <c r="Y121" s="157">
        <f t="shared" si="53"/>
        <v>0</v>
      </c>
      <c r="Z121" s="157">
        <f t="shared" si="53"/>
        <v>0</v>
      </c>
      <c r="AA121" s="157">
        <f t="shared" ref="AA121:AJ131" si="54">+HLOOKUP("RI",ARMADO_RP,$B121,0)*AA$15+HLOOKUP("RV",ARMADO_RP,$B121,0)*AA$16+HLOOKUP("RIY",ARMADO_RP,$B121,0)*AA$17+HLOOKUP("RVY",ARMADO_RP,$B121,0)*AA$18</f>
        <v>0</v>
      </c>
      <c r="AB121" s="157">
        <f t="shared" si="54"/>
        <v>0</v>
      </c>
      <c r="AC121" s="157">
        <f t="shared" si="54"/>
        <v>0</v>
      </c>
      <c r="AD121" s="157">
        <f t="shared" si="54"/>
        <v>0</v>
      </c>
      <c r="AE121" s="157">
        <f t="shared" si="54"/>
        <v>0</v>
      </c>
      <c r="AF121" s="157">
        <f t="shared" si="54"/>
        <v>0</v>
      </c>
      <c r="AG121" s="157">
        <f t="shared" si="54"/>
        <v>0</v>
      </c>
      <c r="AH121" s="157">
        <f t="shared" si="54"/>
        <v>0</v>
      </c>
      <c r="AI121" s="157">
        <f t="shared" si="54"/>
        <v>0</v>
      </c>
      <c r="AJ121" s="157">
        <f t="shared" si="54"/>
        <v>0</v>
      </c>
    </row>
    <row r="122" spans="1:36" ht="16.5" x14ac:dyDescent="0.25">
      <c r="A122" s="157">
        <f t="shared" si="50"/>
        <v>11.02</v>
      </c>
      <c r="B122" s="153">
        <f t="shared" si="49"/>
        <v>74</v>
      </c>
      <c r="C122" s="158" t="s">
        <v>416</v>
      </c>
      <c r="D122" s="156" t="s">
        <v>364</v>
      </c>
      <c r="E122" s="157">
        <f t="shared" si="51"/>
        <v>0</v>
      </c>
      <c r="F122" s="249"/>
      <c r="G122" s="157">
        <f t="shared" si="52"/>
        <v>0</v>
      </c>
      <c r="H122" s="157">
        <f t="shared" si="52"/>
        <v>0</v>
      </c>
      <c r="I122" s="157">
        <f t="shared" si="52"/>
        <v>0</v>
      </c>
      <c r="J122" s="157">
        <f t="shared" si="52"/>
        <v>0</v>
      </c>
      <c r="K122" s="157">
        <f t="shared" si="52"/>
        <v>0</v>
      </c>
      <c r="L122" s="157">
        <f t="shared" si="52"/>
        <v>0</v>
      </c>
      <c r="M122" s="157">
        <f t="shared" si="52"/>
        <v>0</v>
      </c>
      <c r="N122" s="157">
        <f t="shared" si="52"/>
        <v>0</v>
      </c>
      <c r="O122" s="157">
        <f t="shared" si="52"/>
        <v>0</v>
      </c>
      <c r="P122" s="157">
        <f t="shared" si="52"/>
        <v>0</v>
      </c>
      <c r="Q122" s="157">
        <f t="shared" si="53"/>
        <v>0</v>
      </c>
      <c r="R122" s="157">
        <f t="shared" si="53"/>
        <v>0</v>
      </c>
      <c r="S122" s="157">
        <f t="shared" si="53"/>
        <v>0</v>
      </c>
      <c r="T122" s="157">
        <f t="shared" si="53"/>
        <v>0</v>
      </c>
      <c r="U122" s="157">
        <f t="shared" si="53"/>
        <v>0</v>
      </c>
      <c r="V122" s="157">
        <f t="shared" si="53"/>
        <v>0</v>
      </c>
      <c r="W122" s="157">
        <f t="shared" si="53"/>
        <v>0</v>
      </c>
      <c r="X122" s="157">
        <f t="shared" si="53"/>
        <v>0</v>
      </c>
      <c r="Y122" s="157">
        <f t="shared" si="53"/>
        <v>0</v>
      </c>
      <c r="Z122" s="157">
        <f t="shared" si="53"/>
        <v>0</v>
      </c>
      <c r="AA122" s="157">
        <f t="shared" si="54"/>
        <v>0</v>
      </c>
      <c r="AB122" s="157">
        <f t="shared" si="54"/>
        <v>0</v>
      </c>
      <c r="AC122" s="157">
        <f t="shared" si="54"/>
        <v>0</v>
      </c>
      <c r="AD122" s="157">
        <f t="shared" si="54"/>
        <v>0</v>
      </c>
      <c r="AE122" s="157">
        <f t="shared" si="54"/>
        <v>0</v>
      </c>
      <c r="AF122" s="157">
        <f t="shared" si="54"/>
        <v>0</v>
      </c>
      <c r="AG122" s="157">
        <f t="shared" si="54"/>
        <v>0</v>
      </c>
      <c r="AH122" s="157">
        <f t="shared" si="54"/>
        <v>0</v>
      </c>
      <c r="AI122" s="157">
        <f t="shared" si="54"/>
        <v>0</v>
      </c>
      <c r="AJ122" s="157">
        <f t="shared" si="54"/>
        <v>0</v>
      </c>
    </row>
    <row r="123" spans="1:36" ht="16.5" x14ac:dyDescent="0.25">
      <c r="A123" s="157">
        <f t="shared" si="50"/>
        <v>11.03</v>
      </c>
      <c r="B123" s="153">
        <f t="shared" si="49"/>
        <v>75</v>
      </c>
      <c r="C123" s="158" t="s">
        <v>417</v>
      </c>
      <c r="D123" s="156" t="s">
        <v>364</v>
      </c>
      <c r="E123" s="157">
        <f t="shared" si="51"/>
        <v>0</v>
      </c>
      <c r="F123" s="249"/>
      <c r="G123" s="157">
        <f t="shared" si="52"/>
        <v>0</v>
      </c>
      <c r="H123" s="157">
        <f t="shared" si="52"/>
        <v>0</v>
      </c>
      <c r="I123" s="157">
        <f t="shared" si="52"/>
        <v>0</v>
      </c>
      <c r="J123" s="157">
        <f t="shared" si="52"/>
        <v>0</v>
      </c>
      <c r="K123" s="157">
        <f t="shared" si="52"/>
        <v>0</v>
      </c>
      <c r="L123" s="157">
        <f t="shared" si="52"/>
        <v>0</v>
      </c>
      <c r="M123" s="157">
        <f t="shared" si="52"/>
        <v>0</v>
      </c>
      <c r="N123" s="157">
        <f t="shared" si="52"/>
        <v>0</v>
      </c>
      <c r="O123" s="157">
        <f t="shared" si="52"/>
        <v>0</v>
      </c>
      <c r="P123" s="157">
        <f t="shared" si="52"/>
        <v>0</v>
      </c>
      <c r="Q123" s="157">
        <f t="shared" si="53"/>
        <v>0</v>
      </c>
      <c r="R123" s="157">
        <f t="shared" si="53"/>
        <v>0</v>
      </c>
      <c r="S123" s="157">
        <f t="shared" si="53"/>
        <v>0</v>
      </c>
      <c r="T123" s="157">
        <f t="shared" si="53"/>
        <v>0</v>
      </c>
      <c r="U123" s="157">
        <f t="shared" si="53"/>
        <v>0</v>
      </c>
      <c r="V123" s="157">
        <f t="shared" si="53"/>
        <v>0</v>
      </c>
      <c r="W123" s="157">
        <f t="shared" si="53"/>
        <v>0</v>
      </c>
      <c r="X123" s="157">
        <f t="shared" si="53"/>
        <v>0</v>
      </c>
      <c r="Y123" s="157">
        <f t="shared" si="53"/>
        <v>0</v>
      </c>
      <c r="Z123" s="157">
        <f t="shared" si="53"/>
        <v>0</v>
      </c>
      <c r="AA123" s="157">
        <f t="shared" si="54"/>
        <v>0</v>
      </c>
      <c r="AB123" s="157">
        <f t="shared" si="54"/>
        <v>0</v>
      </c>
      <c r="AC123" s="157">
        <f t="shared" si="54"/>
        <v>0</v>
      </c>
      <c r="AD123" s="157">
        <f t="shared" si="54"/>
        <v>0</v>
      </c>
      <c r="AE123" s="157">
        <f t="shared" si="54"/>
        <v>0</v>
      </c>
      <c r="AF123" s="157">
        <f t="shared" si="54"/>
        <v>0</v>
      </c>
      <c r="AG123" s="157">
        <f t="shared" si="54"/>
        <v>0</v>
      </c>
      <c r="AH123" s="157">
        <f t="shared" si="54"/>
        <v>0</v>
      </c>
      <c r="AI123" s="157">
        <f t="shared" si="54"/>
        <v>0</v>
      </c>
      <c r="AJ123" s="157">
        <f t="shared" si="54"/>
        <v>0</v>
      </c>
    </row>
    <row r="124" spans="1:36" ht="16.5" x14ac:dyDescent="0.25">
      <c r="A124" s="157">
        <f t="shared" si="50"/>
        <v>11.04</v>
      </c>
      <c r="B124" s="153">
        <f t="shared" si="49"/>
        <v>76</v>
      </c>
      <c r="C124" s="158" t="s">
        <v>418</v>
      </c>
      <c r="D124" s="156" t="s">
        <v>146</v>
      </c>
      <c r="E124" s="157">
        <f t="shared" si="51"/>
        <v>0</v>
      </c>
      <c r="F124" s="249"/>
      <c r="G124" s="157">
        <f t="shared" si="52"/>
        <v>0</v>
      </c>
      <c r="H124" s="157">
        <f t="shared" si="52"/>
        <v>0</v>
      </c>
      <c r="I124" s="157">
        <f t="shared" si="52"/>
        <v>0</v>
      </c>
      <c r="J124" s="157">
        <f t="shared" si="52"/>
        <v>0</v>
      </c>
      <c r="K124" s="157">
        <f t="shared" si="52"/>
        <v>0</v>
      </c>
      <c r="L124" s="157">
        <f t="shared" si="52"/>
        <v>0</v>
      </c>
      <c r="M124" s="157">
        <f t="shared" si="52"/>
        <v>0</v>
      </c>
      <c r="N124" s="157">
        <f t="shared" si="52"/>
        <v>0</v>
      </c>
      <c r="O124" s="157">
        <f t="shared" si="52"/>
        <v>0</v>
      </c>
      <c r="P124" s="157">
        <f t="shared" si="52"/>
        <v>0</v>
      </c>
      <c r="Q124" s="157">
        <f t="shared" si="53"/>
        <v>0</v>
      </c>
      <c r="R124" s="157">
        <f t="shared" si="53"/>
        <v>0</v>
      </c>
      <c r="S124" s="157">
        <f t="shared" si="53"/>
        <v>0</v>
      </c>
      <c r="T124" s="157">
        <f t="shared" si="53"/>
        <v>0</v>
      </c>
      <c r="U124" s="157">
        <f t="shared" si="53"/>
        <v>0</v>
      </c>
      <c r="V124" s="157">
        <f t="shared" si="53"/>
        <v>0</v>
      </c>
      <c r="W124" s="157">
        <f t="shared" si="53"/>
        <v>0</v>
      </c>
      <c r="X124" s="157">
        <f t="shared" si="53"/>
        <v>0</v>
      </c>
      <c r="Y124" s="157">
        <f t="shared" si="53"/>
        <v>0</v>
      </c>
      <c r="Z124" s="157">
        <f t="shared" si="53"/>
        <v>0</v>
      </c>
      <c r="AA124" s="157">
        <f t="shared" si="54"/>
        <v>0</v>
      </c>
      <c r="AB124" s="157">
        <f t="shared" si="54"/>
        <v>0</v>
      </c>
      <c r="AC124" s="157">
        <f t="shared" si="54"/>
        <v>0</v>
      </c>
      <c r="AD124" s="157">
        <f t="shared" si="54"/>
        <v>0</v>
      </c>
      <c r="AE124" s="157">
        <f t="shared" si="54"/>
        <v>0</v>
      </c>
      <c r="AF124" s="157">
        <f t="shared" si="54"/>
        <v>0</v>
      </c>
      <c r="AG124" s="157">
        <f t="shared" si="54"/>
        <v>0</v>
      </c>
      <c r="AH124" s="157">
        <f t="shared" si="54"/>
        <v>0</v>
      </c>
      <c r="AI124" s="157">
        <f t="shared" si="54"/>
        <v>0</v>
      </c>
      <c r="AJ124" s="157">
        <f t="shared" si="54"/>
        <v>0</v>
      </c>
    </row>
    <row r="125" spans="1:36" ht="16.5" x14ac:dyDescent="0.25">
      <c r="A125" s="157">
        <f t="shared" si="50"/>
        <v>11.049999999999999</v>
      </c>
      <c r="B125" s="153">
        <f t="shared" si="49"/>
        <v>77</v>
      </c>
      <c r="C125" s="158" t="s">
        <v>419</v>
      </c>
      <c r="D125" s="156" t="s">
        <v>364</v>
      </c>
      <c r="E125" s="157">
        <f t="shared" si="51"/>
        <v>0</v>
      </c>
      <c r="F125" s="249"/>
      <c r="G125" s="157">
        <f t="shared" si="52"/>
        <v>0</v>
      </c>
      <c r="H125" s="157">
        <f t="shared" si="52"/>
        <v>0</v>
      </c>
      <c r="I125" s="157">
        <f t="shared" si="52"/>
        <v>0</v>
      </c>
      <c r="J125" s="157">
        <f t="shared" si="52"/>
        <v>0</v>
      </c>
      <c r="K125" s="157">
        <f t="shared" si="52"/>
        <v>0</v>
      </c>
      <c r="L125" s="157">
        <f t="shared" si="52"/>
        <v>0</v>
      </c>
      <c r="M125" s="157">
        <f t="shared" si="52"/>
        <v>0</v>
      </c>
      <c r="N125" s="157">
        <f t="shared" si="52"/>
        <v>0</v>
      </c>
      <c r="O125" s="157">
        <f t="shared" si="52"/>
        <v>0</v>
      </c>
      <c r="P125" s="157">
        <f t="shared" si="52"/>
        <v>0</v>
      </c>
      <c r="Q125" s="157">
        <f t="shared" si="53"/>
        <v>0</v>
      </c>
      <c r="R125" s="157">
        <f t="shared" si="53"/>
        <v>0</v>
      </c>
      <c r="S125" s="157">
        <f t="shared" si="53"/>
        <v>0</v>
      </c>
      <c r="T125" s="157">
        <f t="shared" si="53"/>
        <v>0</v>
      </c>
      <c r="U125" s="157">
        <f t="shared" si="53"/>
        <v>0</v>
      </c>
      <c r="V125" s="157">
        <f t="shared" si="53"/>
        <v>0</v>
      </c>
      <c r="W125" s="157">
        <f t="shared" si="53"/>
        <v>0</v>
      </c>
      <c r="X125" s="157">
        <f t="shared" si="53"/>
        <v>0</v>
      </c>
      <c r="Y125" s="157">
        <f t="shared" si="53"/>
        <v>0</v>
      </c>
      <c r="Z125" s="157">
        <f t="shared" si="53"/>
        <v>0</v>
      </c>
      <c r="AA125" s="157">
        <f t="shared" si="54"/>
        <v>0</v>
      </c>
      <c r="AB125" s="157">
        <f t="shared" si="54"/>
        <v>0</v>
      </c>
      <c r="AC125" s="157">
        <f t="shared" si="54"/>
        <v>0</v>
      </c>
      <c r="AD125" s="157">
        <f t="shared" si="54"/>
        <v>0</v>
      </c>
      <c r="AE125" s="157">
        <f t="shared" si="54"/>
        <v>0</v>
      </c>
      <c r="AF125" s="157">
        <f t="shared" si="54"/>
        <v>0</v>
      </c>
      <c r="AG125" s="157">
        <f t="shared" si="54"/>
        <v>0</v>
      </c>
      <c r="AH125" s="157">
        <f t="shared" si="54"/>
        <v>0</v>
      </c>
      <c r="AI125" s="157">
        <f t="shared" si="54"/>
        <v>0</v>
      </c>
      <c r="AJ125" s="157">
        <f t="shared" si="54"/>
        <v>0</v>
      </c>
    </row>
    <row r="126" spans="1:36" ht="16.5" x14ac:dyDescent="0.25">
      <c r="A126" s="157">
        <f t="shared" si="50"/>
        <v>11.059999999999999</v>
      </c>
      <c r="B126" s="153">
        <f t="shared" si="49"/>
        <v>78</v>
      </c>
      <c r="C126" s="158" t="s">
        <v>420</v>
      </c>
      <c r="D126" s="156" t="s">
        <v>364</v>
      </c>
      <c r="E126" s="157">
        <f t="shared" si="51"/>
        <v>0</v>
      </c>
      <c r="F126" s="249"/>
      <c r="G126" s="157">
        <f t="shared" si="52"/>
        <v>0</v>
      </c>
      <c r="H126" s="157">
        <f t="shared" si="52"/>
        <v>0</v>
      </c>
      <c r="I126" s="157">
        <f t="shared" si="52"/>
        <v>0</v>
      </c>
      <c r="J126" s="157">
        <f t="shared" si="52"/>
        <v>0</v>
      </c>
      <c r="K126" s="157">
        <f t="shared" si="52"/>
        <v>0</v>
      </c>
      <c r="L126" s="157">
        <f t="shared" si="52"/>
        <v>0</v>
      </c>
      <c r="M126" s="157">
        <f t="shared" si="52"/>
        <v>0</v>
      </c>
      <c r="N126" s="157">
        <f t="shared" si="52"/>
        <v>0</v>
      </c>
      <c r="O126" s="157">
        <f t="shared" si="52"/>
        <v>0</v>
      </c>
      <c r="P126" s="157">
        <f t="shared" si="52"/>
        <v>0</v>
      </c>
      <c r="Q126" s="157">
        <f t="shared" si="53"/>
        <v>0</v>
      </c>
      <c r="R126" s="157">
        <f t="shared" si="53"/>
        <v>0</v>
      </c>
      <c r="S126" s="157">
        <f t="shared" si="53"/>
        <v>0</v>
      </c>
      <c r="T126" s="157">
        <f t="shared" si="53"/>
        <v>0</v>
      </c>
      <c r="U126" s="157">
        <f t="shared" si="53"/>
        <v>0</v>
      </c>
      <c r="V126" s="157">
        <f t="shared" si="53"/>
        <v>0</v>
      </c>
      <c r="W126" s="157">
        <f t="shared" si="53"/>
        <v>0</v>
      </c>
      <c r="X126" s="157">
        <f t="shared" si="53"/>
        <v>0</v>
      </c>
      <c r="Y126" s="157">
        <f t="shared" si="53"/>
        <v>0</v>
      </c>
      <c r="Z126" s="157">
        <f t="shared" si="53"/>
        <v>0</v>
      </c>
      <c r="AA126" s="157">
        <f t="shared" si="54"/>
        <v>0</v>
      </c>
      <c r="AB126" s="157">
        <f t="shared" si="54"/>
        <v>0</v>
      </c>
      <c r="AC126" s="157">
        <f t="shared" si="54"/>
        <v>0</v>
      </c>
      <c r="AD126" s="157">
        <f t="shared" si="54"/>
        <v>0</v>
      </c>
      <c r="AE126" s="157">
        <f t="shared" si="54"/>
        <v>0</v>
      </c>
      <c r="AF126" s="157">
        <f t="shared" si="54"/>
        <v>0</v>
      </c>
      <c r="AG126" s="157">
        <f t="shared" si="54"/>
        <v>0</v>
      </c>
      <c r="AH126" s="157">
        <f t="shared" si="54"/>
        <v>0</v>
      </c>
      <c r="AI126" s="157">
        <f t="shared" si="54"/>
        <v>0</v>
      </c>
      <c r="AJ126" s="157">
        <f t="shared" si="54"/>
        <v>0</v>
      </c>
    </row>
    <row r="127" spans="1:36" ht="16.5" x14ac:dyDescent="0.25">
      <c r="A127" s="157">
        <f t="shared" si="50"/>
        <v>11.069999999999999</v>
      </c>
      <c r="B127" s="153">
        <f t="shared" si="49"/>
        <v>79</v>
      </c>
      <c r="C127" s="158" t="s">
        <v>421</v>
      </c>
      <c r="D127" s="156" t="s">
        <v>364</v>
      </c>
      <c r="E127" s="157">
        <f t="shared" si="51"/>
        <v>0</v>
      </c>
      <c r="F127" s="249"/>
      <c r="G127" s="157">
        <f t="shared" si="52"/>
        <v>0</v>
      </c>
      <c r="H127" s="157">
        <f t="shared" si="52"/>
        <v>0</v>
      </c>
      <c r="I127" s="157">
        <f t="shared" si="52"/>
        <v>0</v>
      </c>
      <c r="J127" s="157">
        <f t="shared" si="52"/>
        <v>0</v>
      </c>
      <c r="K127" s="157">
        <f t="shared" si="52"/>
        <v>0</v>
      </c>
      <c r="L127" s="157">
        <f t="shared" si="52"/>
        <v>0</v>
      </c>
      <c r="M127" s="157">
        <f t="shared" si="52"/>
        <v>0</v>
      </c>
      <c r="N127" s="157">
        <f t="shared" si="52"/>
        <v>0</v>
      </c>
      <c r="O127" s="157">
        <f t="shared" si="52"/>
        <v>0</v>
      </c>
      <c r="P127" s="157">
        <f t="shared" si="52"/>
        <v>0</v>
      </c>
      <c r="Q127" s="157">
        <f t="shared" si="53"/>
        <v>0</v>
      </c>
      <c r="R127" s="157">
        <f t="shared" si="53"/>
        <v>0</v>
      </c>
      <c r="S127" s="157">
        <f t="shared" si="53"/>
        <v>0</v>
      </c>
      <c r="T127" s="157">
        <f t="shared" si="53"/>
        <v>0</v>
      </c>
      <c r="U127" s="157">
        <f t="shared" si="53"/>
        <v>0</v>
      </c>
      <c r="V127" s="157">
        <f t="shared" si="53"/>
        <v>0</v>
      </c>
      <c r="W127" s="157">
        <f t="shared" si="53"/>
        <v>0</v>
      </c>
      <c r="X127" s="157">
        <f t="shared" si="53"/>
        <v>0</v>
      </c>
      <c r="Y127" s="157">
        <f t="shared" si="53"/>
        <v>0</v>
      </c>
      <c r="Z127" s="157">
        <f t="shared" si="53"/>
        <v>0</v>
      </c>
      <c r="AA127" s="157">
        <f t="shared" si="54"/>
        <v>0</v>
      </c>
      <c r="AB127" s="157">
        <f t="shared" si="54"/>
        <v>0</v>
      </c>
      <c r="AC127" s="157">
        <f t="shared" si="54"/>
        <v>0</v>
      </c>
      <c r="AD127" s="157">
        <f t="shared" si="54"/>
        <v>0</v>
      </c>
      <c r="AE127" s="157">
        <f t="shared" si="54"/>
        <v>0</v>
      </c>
      <c r="AF127" s="157">
        <f t="shared" si="54"/>
        <v>0</v>
      </c>
      <c r="AG127" s="157">
        <f t="shared" si="54"/>
        <v>0</v>
      </c>
      <c r="AH127" s="157">
        <f t="shared" si="54"/>
        <v>0</v>
      </c>
      <c r="AI127" s="157">
        <f t="shared" si="54"/>
        <v>0</v>
      </c>
      <c r="AJ127" s="157">
        <f t="shared" si="54"/>
        <v>0</v>
      </c>
    </row>
    <row r="128" spans="1:36" ht="16.5" x14ac:dyDescent="0.25">
      <c r="A128" s="157">
        <f t="shared" si="50"/>
        <v>11.079999999999998</v>
      </c>
      <c r="B128" s="153">
        <f t="shared" si="49"/>
        <v>80</v>
      </c>
      <c r="C128" s="158" t="s">
        <v>422</v>
      </c>
      <c r="D128" s="156" t="s">
        <v>364</v>
      </c>
      <c r="E128" s="157">
        <f t="shared" si="51"/>
        <v>0</v>
      </c>
      <c r="F128" s="249"/>
      <c r="G128" s="157">
        <f t="shared" si="52"/>
        <v>0</v>
      </c>
      <c r="H128" s="157">
        <f t="shared" si="52"/>
        <v>0</v>
      </c>
      <c r="I128" s="157">
        <f t="shared" si="52"/>
        <v>0</v>
      </c>
      <c r="J128" s="157">
        <f t="shared" si="52"/>
        <v>0</v>
      </c>
      <c r="K128" s="157">
        <f t="shared" si="52"/>
        <v>0</v>
      </c>
      <c r="L128" s="157">
        <f t="shared" si="52"/>
        <v>0</v>
      </c>
      <c r="M128" s="157">
        <f t="shared" si="52"/>
        <v>0</v>
      </c>
      <c r="N128" s="157">
        <f t="shared" si="52"/>
        <v>0</v>
      </c>
      <c r="O128" s="157">
        <f t="shared" si="52"/>
        <v>0</v>
      </c>
      <c r="P128" s="157">
        <f t="shared" si="52"/>
        <v>0</v>
      </c>
      <c r="Q128" s="157">
        <f t="shared" si="53"/>
        <v>0</v>
      </c>
      <c r="R128" s="157">
        <f t="shared" si="53"/>
        <v>0</v>
      </c>
      <c r="S128" s="157">
        <f t="shared" si="53"/>
        <v>0</v>
      </c>
      <c r="T128" s="157">
        <f t="shared" si="53"/>
        <v>0</v>
      </c>
      <c r="U128" s="157">
        <f t="shared" si="53"/>
        <v>0</v>
      </c>
      <c r="V128" s="157">
        <f t="shared" si="53"/>
        <v>0</v>
      </c>
      <c r="W128" s="157">
        <f t="shared" si="53"/>
        <v>0</v>
      </c>
      <c r="X128" s="157">
        <f t="shared" si="53"/>
        <v>0</v>
      </c>
      <c r="Y128" s="157">
        <f t="shared" si="53"/>
        <v>0</v>
      </c>
      <c r="Z128" s="157">
        <f t="shared" si="53"/>
        <v>0</v>
      </c>
      <c r="AA128" s="157">
        <f t="shared" si="54"/>
        <v>0</v>
      </c>
      <c r="AB128" s="157">
        <f t="shared" si="54"/>
        <v>0</v>
      </c>
      <c r="AC128" s="157">
        <f t="shared" si="54"/>
        <v>0</v>
      </c>
      <c r="AD128" s="157">
        <f t="shared" si="54"/>
        <v>0</v>
      </c>
      <c r="AE128" s="157">
        <f t="shared" si="54"/>
        <v>0</v>
      </c>
      <c r="AF128" s="157">
        <f t="shared" si="54"/>
        <v>0</v>
      </c>
      <c r="AG128" s="157">
        <f t="shared" si="54"/>
        <v>0</v>
      </c>
      <c r="AH128" s="157">
        <f t="shared" si="54"/>
        <v>0</v>
      </c>
      <c r="AI128" s="157">
        <f t="shared" si="54"/>
        <v>0</v>
      </c>
      <c r="AJ128" s="157">
        <f t="shared" si="54"/>
        <v>0</v>
      </c>
    </row>
    <row r="129" spans="1:36" ht="16.5" x14ac:dyDescent="0.25">
      <c r="A129" s="157">
        <f t="shared" si="50"/>
        <v>11.089999999999998</v>
      </c>
      <c r="B129" s="153">
        <f t="shared" si="49"/>
        <v>81</v>
      </c>
      <c r="C129" s="158" t="s">
        <v>423</v>
      </c>
      <c r="D129" s="156" t="s">
        <v>364</v>
      </c>
      <c r="E129" s="157">
        <f t="shared" si="51"/>
        <v>0</v>
      </c>
      <c r="F129" s="249"/>
      <c r="G129" s="157">
        <f t="shared" si="52"/>
        <v>0</v>
      </c>
      <c r="H129" s="157">
        <f t="shared" si="52"/>
        <v>0</v>
      </c>
      <c r="I129" s="157">
        <f t="shared" si="52"/>
        <v>0</v>
      </c>
      <c r="J129" s="157">
        <f t="shared" si="52"/>
        <v>0</v>
      </c>
      <c r="K129" s="157">
        <f t="shared" si="52"/>
        <v>0</v>
      </c>
      <c r="L129" s="157">
        <f t="shared" si="52"/>
        <v>0</v>
      </c>
      <c r="M129" s="157">
        <f t="shared" si="52"/>
        <v>0</v>
      </c>
      <c r="N129" s="157">
        <f t="shared" si="52"/>
        <v>0</v>
      </c>
      <c r="O129" s="157">
        <f t="shared" si="52"/>
        <v>0</v>
      </c>
      <c r="P129" s="157">
        <f t="shared" si="52"/>
        <v>0</v>
      </c>
      <c r="Q129" s="157">
        <f t="shared" si="53"/>
        <v>0</v>
      </c>
      <c r="R129" s="157">
        <f t="shared" si="53"/>
        <v>0</v>
      </c>
      <c r="S129" s="157">
        <f t="shared" si="53"/>
        <v>0</v>
      </c>
      <c r="T129" s="157">
        <f t="shared" si="53"/>
        <v>0</v>
      </c>
      <c r="U129" s="157">
        <f t="shared" si="53"/>
        <v>0</v>
      </c>
      <c r="V129" s="157">
        <f t="shared" si="53"/>
        <v>0</v>
      </c>
      <c r="W129" s="157">
        <f t="shared" si="53"/>
        <v>0</v>
      </c>
      <c r="X129" s="157">
        <f t="shared" si="53"/>
        <v>0</v>
      </c>
      <c r="Y129" s="157">
        <f t="shared" si="53"/>
        <v>0</v>
      </c>
      <c r="Z129" s="157">
        <f t="shared" si="53"/>
        <v>0</v>
      </c>
      <c r="AA129" s="157">
        <f t="shared" si="54"/>
        <v>0</v>
      </c>
      <c r="AB129" s="157">
        <f t="shared" si="54"/>
        <v>0</v>
      </c>
      <c r="AC129" s="157">
        <f t="shared" si="54"/>
        <v>0</v>
      </c>
      <c r="AD129" s="157">
        <f t="shared" si="54"/>
        <v>0</v>
      </c>
      <c r="AE129" s="157">
        <f t="shared" si="54"/>
        <v>0</v>
      </c>
      <c r="AF129" s="157">
        <f t="shared" si="54"/>
        <v>0</v>
      </c>
      <c r="AG129" s="157">
        <f t="shared" si="54"/>
        <v>0</v>
      </c>
      <c r="AH129" s="157">
        <f t="shared" si="54"/>
        <v>0</v>
      </c>
      <c r="AI129" s="157">
        <f t="shared" si="54"/>
        <v>0</v>
      </c>
      <c r="AJ129" s="157">
        <f t="shared" si="54"/>
        <v>0</v>
      </c>
    </row>
    <row r="130" spans="1:36" ht="16.5" x14ac:dyDescent="0.25">
      <c r="A130" s="157">
        <f t="shared" si="50"/>
        <v>11.099999999999998</v>
      </c>
      <c r="B130" s="153">
        <f t="shared" si="49"/>
        <v>82</v>
      </c>
      <c r="C130" s="155" t="s">
        <v>424</v>
      </c>
      <c r="D130" s="156" t="s">
        <v>364</v>
      </c>
      <c r="E130" s="157">
        <f t="shared" si="51"/>
        <v>0</v>
      </c>
      <c r="F130" s="249"/>
      <c r="G130" s="157">
        <f t="shared" si="52"/>
        <v>0</v>
      </c>
      <c r="H130" s="157">
        <f t="shared" si="52"/>
        <v>0</v>
      </c>
      <c r="I130" s="157">
        <f t="shared" si="52"/>
        <v>0</v>
      </c>
      <c r="J130" s="157">
        <f t="shared" si="52"/>
        <v>0</v>
      </c>
      <c r="K130" s="157">
        <f t="shared" si="52"/>
        <v>0</v>
      </c>
      <c r="L130" s="157">
        <f t="shared" si="52"/>
        <v>0</v>
      </c>
      <c r="M130" s="157">
        <f t="shared" si="52"/>
        <v>0</v>
      </c>
      <c r="N130" s="157">
        <f t="shared" si="52"/>
        <v>0</v>
      </c>
      <c r="O130" s="157">
        <f t="shared" si="52"/>
        <v>0</v>
      </c>
      <c r="P130" s="157">
        <f t="shared" si="52"/>
        <v>0</v>
      </c>
      <c r="Q130" s="157">
        <f t="shared" si="53"/>
        <v>0</v>
      </c>
      <c r="R130" s="157">
        <f t="shared" si="53"/>
        <v>0</v>
      </c>
      <c r="S130" s="157">
        <f t="shared" si="53"/>
        <v>0</v>
      </c>
      <c r="T130" s="157">
        <f t="shared" si="53"/>
        <v>0</v>
      </c>
      <c r="U130" s="157">
        <f t="shared" si="53"/>
        <v>0</v>
      </c>
      <c r="V130" s="157">
        <f t="shared" si="53"/>
        <v>0</v>
      </c>
      <c r="W130" s="157">
        <f t="shared" si="53"/>
        <v>0</v>
      </c>
      <c r="X130" s="157">
        <f t="shared" si="53"/>
        <v>0</v>
      </c>
      <c r="Y130" s="157">
        <f t="shared" si="53"/>
        <v>0</v>
      </c>
      <c r="Z130" s="157">
        <f t="shared" si="53"/>
        <v>0</v>
      </c>
      <c r="AA130" s="157">
        <f t="shared" si="54"/>
        <v>0</v>
      </c>
      <c r="AB130" s="157">
        <f t="shared" si="54"/>
        <v>0</v>
      </c>
      <c r="AC130" s="157">
        <f t="shared" si="54"/>
        <v>0</v>
      </c>
      <c r="AD130" s="157">
        <f t="shared" si="54"/>
        <v>0</v>
      </c>
      <c r="AE130" s="157">
        <f t="shared" si="54"/>
        <v>0</v>
      </c>
      <c r="AF130" s="157">
        <f t="shared" si="54"/>
        <v>0</v>
      </c>
      <c r="AG130" s="157">
        <f t="shared" si="54"/>
        <v>0</v>
      </c>
      <c r="AH130" s="157">
        <f t="shared" si="54"/>
        <v>0</v>
      </c>
      <c r="AI130" s="157">
        <f t="shared" si="54"/>
        <v>0</v>
      </c>
      <c r="AJ130" s="157">
        <f t="shared" si="54"/>
        <v>0</v>
      </c>
    </row>
    <row r="131" spans="1:36" ht="16.5" x14ac:dyDescent="0.25">
      <c r="A131" s="157">
        <f t="shared" si="50"/>
        <v>11.109999999999998</v>
      </c>
      <c r="B131" s="153">
        <f t="shared" si="49"/>
        <v>83</v>
      </c>
      <c r="C131" s="158" t="s">
        <v>425</v>
      </c>
      <c r="D131" s="165" t="s">
        <v>364</v>
      </c>
      <c r="E131" s="157">
        <f t="shared" si="51"/>
        <v>0</v>
      </c>
      <c r="F131" s="250"/>
      <c r="G131" s="157">
        <f t="shared" si="52"/>
        <v>0</v>
      </c>
      <c r="H131" s="157">
        <f t="shared" si="52"/>
        <v>0</v>
      </c>
      <c r="I131" s="157">
        <f t="shared" si="52"/>
        <v>0</v>
      </c>
      <c r="J131" s="157">
        <f t="shared" si="52"/>
        <v>0</v>
      </c>
      <c r="K131" s="157">
        <f t="shared" si="52"/>
        <v>0</v>
      </c>
      <c r="L131" s="157">
        <f t="shared" si="52"/>
        <v>0</v>
      </c>
      <c r="M131" s="157">
        <f t="shared" si="52"/>
        <v>0</v>
      </c>
      <c r="N131" s="157">
        <f t="shared" si="52"/>
        <v>0</v>
      </c>
      <c r="O131" s="157">
        <f t="shared" si="52"/>
        <v>0</v>
      </c>
      <c r="P131" s="157">
        <f t="shared" si="52"/>
        <v>0</v>
      </c>
      <c r="Q131" s="157">
        <f t="shared" si="53"/>
        <v>0</v>
      </c>
      <c r="R131" s="157">
        <f t="shared" si="53"/>
        <v>0</v>
      </c>
      <c r="S131" s="157">
        <f t="shared" si="53"/>
        <v>0</v>
      </c>
      <c r="T131" s="157">
        <f t="shared" si="53"/>
        <v>0</v>
      </c>
      <c r="U131" s="157">
        <f t="shared" si="53"/>
        <v>0</v>
      </c>
      <c r="V131" s="157">
        <f t="shared" si="53"/>
        <v>0</v>
      </c>
      <c r="W131" s="157">
        <f t="shared" si="53"/>
        <v>0</v>
      </c>
      <c r="X131" s="157">
        <f t="shared" si="53"/>
        <v>0</v>
      </c>
      <c r="Y131" s="157">
        <f t="shared" si="53"/>
        <v>0</v>
      </c>
      <c r="Z131" s="157">
        <f t="shared" si="53"/>
        <v>0</v>
      </c>
      <c r="AA131" s="157">
        <f t="shared" si="54"/>
        <v>0</v>
      </c>
      <c r="AB131" s="157">
        <f t="shared" si="54"/>
        <v>0</v>
      </c>
      <c r="AC131" s="157">
        <f t="shared" si="54"/>
        <v>0</v>
      </c>
      <c r="AD131" s="157">
        <f t="shared" si="54"/>
        <v>0</v>
      </c>
      <c r="AE131" s="157">
        <f t="shared" si="54"/>
        <v>0</v>
      </c>
      <c r="AF131" s="157">
        <f t="shared" si="54"/>
        <v>0</v>
      </c>
      <c r="AG131" s="157">
        <f t="shared" si="54"/>
        <v>0</v>
      </c>
      <c r="AH131" s="157">
        <f t="shared" si="54"/>
        <v>0</v>
      </c>
      <c r="AI131" s="157">
        <f t="shared" si="54"/>
        <v>0</v>
      </c>
      <c r="AJ131" s="157">
        <f t="shared" si="54"/>
        <v>0</v>
      </c>
    </row>
    <row r="132" spans="1:36" ht="16.5" x14ac:dyDescent="0.25">
      <c r="A132" s="159"/>
      <c r="B132" s="153">
        <f t="shared" si="49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49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5">+A133+0.01</f>
        <v>12.01</v>
      </c>
      <c r="B134" s="153">
        <f t="shared" si="49"/>
        <v>86</v>
      </c>
      <c r="C134" s="197" t="s">
        <v>427</v>
      </c>
      <c r="D134" s="156" t="s">
        <v>364</v>
      </c>
      <c r="E134" s="157">
        <f t="shared" ref="E134:E141" si="56">+SUM(G134:AJ134)</f>
        <v>0</v>
      </c>
      <c r="F134" s="249"/>
      <c r="G134" s="157">
        <f t="shared" ref="G134:P143" si="57">+HLOOKUP(G$3,ARMADO_RP,$B134,0)+HLOOKUP(G$4,ARMADO_RP,$B134,0)+HLOOKUP(G$19,ARMADO_RP,$B134,0)</f>
        <v>0</v>
      </c>
      <c r="H134" s="157">
        <f t="shared" si="57"/>
        <v>0</v>
      </c>
      <c r="I134" s="157">
        <f t="shared" si="57"/>
        <v>0</v>
      </c>
      <c r="J134" s="157">
        <f t="shared" si="57"/>
        <v>0</v>
      </c>
      <c r="K134" s="157">
        <f t="shared" si="57"/>
        <v>0</v>
      </c>
      <c r="L134" s="157">
        <f t="shared" si="57"/>
        <v>0</v>
      </c>
      <c r="M134" s="157">
        <f t="shared" si="57"/>
        <v>0</v>
      </c>
      <c r="N134" s="157">
        <f t="shared" si="57"/>
        <v>0</v>
      </c>
      <c r="O134" s="157">
        <f t="shared" si="57"/>
        <v>0</v>
      </c>
      <c r="P134" s="157">
        <f t="shared" si="57"/>
        <v>0</v>
      </c>
      <c r="Q134" s="157">
        <f t="shared" ref="Q134:Z143" si="58">+HLOOKUP(Q$3,ARMADO_RP,$B134,0)+HLOOKUP(Q$4,ARMADO_RP,$B134,0)+HLOOKUP(Q$19,ARMADO_RP,$B134,0)</f>
        <v>0</v>
      </c>
      <c r="R134" s="157">
        <f t="shared" si="58"/>
        <v>0</v>
      </c>
      <c r="S134" s="157">
        <f t="shared" si="58"/>
        <v>0</v>
      </c>
      <c r="T134" s="157">
        <f t="shared" si="58"/>
        <v>0</v>
      </c>
      <c r="U134" s="157">
        <f t="shared" si="58"/>
        <v>0</v>
      </c>
      <c r="V134" s="157">
        <f t="shared" si="58"/>
        <v>0</v>
      </c>
      <c r="W134" s="157">
        <f t="shared" si="58"/>
        <v>0</v>
      </c>
      <c r="X134" s="157">
        <f t="shared" si="58"/>
        <v>0</v>
      </c>
      <c r="Y134" s="157">
        <f t="shared" si="58"/>
        <v>0</v>
      </c>
      <c r="Z134" s="157">
        <f t="shared" si="58"/>
        <v>0</v>
      </c>
      <c r="AA134" s="157">
        <f t="shared" ref="AA134:AJ143" si="59">+HLOOKUP(AA$3,ARMADO_RP,$B134,0)+HLOOKUP(AA$4,ARMADO_RP,$B134,0)+HLOOKUP(AA$19,ARMADO_RP,$B134,0)</f>
        <v>0</v>
      </c>
      <c r="AB134" s="157">
        <f t="shared" si="59"/>
        <v>0</v>
      </c>
      <c r="AC134" s="157">
        <f t="shared" si="59"/>
        <v>0</v>
      </c>
      <c r="AD134" s="157">
        <f t="shared" si="59"/>
        <v>0</v>
      </c>
      <c r="AE134" s="157">
        <f t="shared" si="59"/>
        <v>0</v>
      </c>
      <c r="AF134" s="157">
        <f t="shared" si="59"/>
        <v>0</v>
      </c>
      <c r="AG134" s="157">
        <f t="shared" si="59"/>
        <v>0</v>
      </c>
      <c r="AH134" s="157">
        <f t="shared" si="59"/>
        <v>0</v>
      </c>
      <c r="AI134" s="157">
        <f t="shared" si="59"/>
        <v>0</v>
      </c>
      <c r="AJ134" s="157">
        <f t="shared" si="59"/>
        <v>0</v>
      </c>
    </row>
    <row r="135" spans="1:36" ht="16.5" x14ac:dyDescent="0.25">
      <c r="A135" s="157">
        <f t="shared" si="55"/>
        <v>12.02</v>
      </c>
      <c r="B135" s="153">
        <f t="shared" si="49"/>
        <v>87</v>
      </c>
      <c r="C135" s="197" t="s">
        <v>428</v>
      </c>
      <c r="D135" s="156" t="s">
        <v>364</v>
      </c>
      <c r="E135" s="157">
        <f t="shared" si="56"/>
        <v>0</v>
      </c>
      <c r="F135" s="249"/>
      <c r="G135" s="157">
        <f t="shared" si="57"/>
        <v>0</v>
      </c>
      <c r="H135" s="157">
        <f t="shared" si="57"/>
        <v>0</v>
      </c>
      <c r="I135" s="157">
        <f t="shared" si="57"/>
        <v>0</v>
      </c>
      <c r="J135" s="157">
        <f t="shared" si="57"/>
        <v>0</v>
      </c>
      <c r="K135" s="157">
        <f t="shared" si="57"/>
        <v>0</v>
      </c>
      <c r="L135" s="157">
        <f t="shared" si="57"/>
        <v>0</v>
      </c>
      <c r="M135" s="157">
        <f t="shared" si="57"/>
        <v>0</v>
      </c>
      <c r="N135" s="157">
        <f t="shared" si="57"/>
        <v>0</v>
      </c>
      <c r="O135" s="157">
        <f t="shared" si="57"/>
        <v>0</v>
      </c>
      <c r="P135" s="157">
        <f t="shared" si="57"/>
        <v>0</v>
      </c>
      <c r="Q135" s="157">
        <f t="shared" si="58"/>
        <v>0</v>
      </c>
      <c r="R135" s="157">
        <f t="shared" si="58"/>
        <v>0</v>
      </c>
      <c r="S135" s="157">
        <f t="shared" si="58"/>
        <v>0</v>
      </c>
      <c r="T135" s="157">
        <f t="shared" si="58"/>
        <v>0</v>
      </c>
      <c r="U135" s="157">
        <f t="shared" si="58"/>
        <v>0</v>
      </c>
      <c r="V135" s="157">
        <f t="shared" si="58"/>
        <v>0</v>
      </c>
      <c r="W135" s="157">
        <f t="shared" si="58"/>
        <v>0</v>
      </c>
      <c r="X135" s="157">
        <f t="shared" si="58"/>
        <v>0</v>
      </c>
      <c r="Y135" s="157">
        <f t="shared" si="58"/>
        <v>0</v>
      </c>
      <c r="Z135" s="157">
        <f t="shared" si="58"/>
        <v>0</v>
      </c>
      <c r="AA135" s="157">
        <f t="shared" si="59"/>
        <v>0</v>
      </c>
      <c r="AB135" s="157">
        <f t="shared" si="59"/>
        <v>0</v>
      </c>
      <c r="AC135" s="157">
        <f t="shared" si="59"/>
        <v>0</v>
      </c>
      <c r="AD135" s="157">
        <f t="shared" si="59"/>
        <v>0</v>
      </c>
      <c r="AE135" s="157">
        <f t="shared" si="59"/>
        <v>0</v>
      </c>
      <c r="AF135" s="157">
        <f t="shared" si="59"/>
        <v>0</v>
      </c>
      <c r="AG135" s="157">
        <f t="shared" si="59"/>
        <v>0</v>
      </c>
      <c r="AH135" s="157">
        <f t="shared" si="59"/>
        <v>0</v>
      </c>
      <c r="AI135" s="157">
        <f t="shared" si="59"/>
        <v>0</v>
      </c>
      <c r="AJ135" s="157">
        <f t="shared" si="59"/>
        <v>0</v>
      </c>
    </row>
    <row r="136" spans="1:36" ht="16.5" x14ac:dyDescent="0.25">
      <c r="A136" s="157">
        <f t="shared" si="55"/>
        <v>12.03</v>
      </c>
      <c r="B136" s="153">
        <f t="shared" si="49"/>
        <v>88</v>
      </c>
      <c r="C136" s="158" t="s">
        <v>429</v>
      </c>
      <c r="D136" s="156" t="s">
        <v>364</v>
      </c>
      <c r="E136" s="157">
        <f t="shared" si="56"/>
        <v>0</v>
      </c>
      <c r="F136" s="249"/>
      <c r="G136" s="157">
        <f t="shared" si="57"/>
        <v>0</v>
      </c>
      <c r="H136" s="157">
        <f t="shared" si="57"/>
        <v>0</v>
      </c>
      <c r="I136" s="157">
        <f t="shared" si="57"/>
        <v>0</v>
      </c>
      <c r="J136" s="157">
        <f t="shared" si="57"/>
        <v>0</v>
      </c>
      <c r="K136" s="157">
        <f t="shared" si="57"/>
        <v>0</v>
      </c>
      <c r="L136" s="157">
        <f t="shared" si="57"/>
        <v>0</v>
      </c>
      <c r="M136" s="157">
        <f t="shared" si="57"/>
        <v>0</v>
      </c>
      <c r="N136" s="157">
        <f t="shared" si="57"/>
        <v>0</v>
      </c>
      <c r="O136" s="157">
        <f t="shared" si="57"/>
        <v>0</v>
      </c>
      <c r="P136" s="157">
        <f t="shared" si="57"/>
        <v>0</v>
      </c>
      <c r="Q136" s="157">
        <f t="shared" si="58"/>
        <v>0</v>
      </c>
      <c r="R136" s="157">
        <f t="shared" si="58"/>
        <v>0</v>
      </c>
      <c r="S136" s="157">
        <f t="shared" si="58"/>
        <v>0</v>
      </c>
      <c r="T136" s="157">
        <f t="shared" si="58"/>
        <v>0</v>
      </c>
      <c r="U136" s="157">
        <f t="shared" si="58"/>
        <v>0</v>
      </c>
      <c r="V136" s="157">
        <f t="shared" si="58"/>
        <v>0</v>
      </c>
      <c r="W136" s="157">
        <f t="shared" si="58"/>
        <v>0</v>
      </c>
      <c r="X136" s="157">
        <f t="shared" si="58"/>
        <v>0</v>
      </c>
      <c r="Y136" s="157">
        <f t="shared" si="58"/>
        <v>0</v>
      </c>
      <c r="Z136" s="157">
        <f t="shared" si="58"/>
        <v>0</v>
      </c>
      <c r="AA136" s="157">
        <f t="shared" si="59"/>
        <v>0</v>
      </c>
      <c r="AB136" s="157">
        <f t="shared" si="59"/>
        <v>0</v>
      </c>
      <c r="AC136" s="157">
        <f t="shared" si="59"/>
        <v>0</v>
      </c>
      <c r="AD136" s="157">
        <f t="shared" si="59"/>
        <v>0</v>
      </c>
      <c r="AE136" s="157">
        <f t="shared" si="59"/>
        <v>0</v>
      </c>
      <c r="AF136" s="157">
        <f t="shared" si="59"/>
        <v>0</v>
      </c>
      <c r="AG136" s="157">
        <f t="shared" si="59"/>
        <v>0</v>
      </c>
      <c r="AH136" s="157">
        <f t="shared" si="59"/>
        <v>0</v>
      </c>
      <c r="AI136" s="157">
        <f t="shared" si="59"/>
        <v>0</v>
      </c>
      <c r="AJ136" s="157">
        <f t="shared" si="59"/>
        <v>0</v>
      </c>
    </row>
    <row r="137" spans="1:36" ht="16.5" x14ac:dyDescent="0.25">
      <c r="A137" s="157">
        <f t="shared" si="55"/>
        <v>12.04</v>
      </c>
      <c r="B137" s="153">
        <f t="shared" si="49"/>
        <v>89</v>
      </c>
      <c r="C137" s="158" t="s">
        <v>430</v>
      </c>
      <c r="D137" s="156" t="s">
        <v>364</v>
      </c>
      <c r="E137" s="157">
        <f t="shared" si="56"/>
        <v>0</v>
      </c>
      <c r="F137" s="249"/>
      <c r="G137" s="157">
        <f t="shared" si="57"/>
        <v>0</v>
      </c>
      <c r="H137" s="157">
        <f t="shared" si="57"/>
        <v>0</v>
      </c>
      <c r="I137" s="157">
        <f t="shared" si="57"/>
        <v>0</v>
      </c>
      <c r="J137" s="157">
        <f t="shared" si="57"/>
        <v>0</v>
      </c>
      <c r="K137" s="157">
        <f t="shared" si="57"/>
        <v>0</v>
      </c>
      <c r="L137" s="157">
        <f t="shared" si="57"/>
        <v>0</v>
      </c>
      <c r="M137" s="157">
        <f t="shared" si="57"/>
        <v>0</v>
      </c>
      <c r="N137" s="157">
        <f t="shared" si="57"/>
        <v>0</v>
      </c>
      <c r="O137" s="157">
        <f t="shared" si="57"/>
        <v>0</v>
      </c>
      <c r="P137" s="157">
        <f t="shared" si="57"/>
        <v>0</v>
      </c>
      <c r="Q137" s="157">
        <f t="shared" si="58"/>
        <v>0</v>
      </c>
      <c r="R137" s="157">
        <f t="shared" si="58"/>
        <v>0</v>
      </c>
      <c r="S137" s="157">
        <f t="shared" si="58"/>
        <v>0</v>
      </c>
      <c r="T137" s="157">
        <f t="shared" si="58"/>
        <v>0</v>
      </c>
      <c r="U137" s="157">
        <f t="shared" si="58"/>
        <v>0</v>
      </c>
      <c r="V137" s="157">
        <f t="shared" si="58"/>
        <v>0</v>
      </c>
      <c r="W137" s="157">
        <f t="shared" si="58"/>
        <v>0</v>
      </c>
      <c r="X137" s="157">
        <f t="shared" si="58"/>
        <v>0</v>
      </c>
      <c r="Y137" s="157">
        <f t="shared" si="58"/>
        <v>0</v>
      </c>
      <c r="Z137" s="157">
        <f t="shared" si="58"/>
        <v>0</v>
      </c>
      <c r="AA137" s="157">
        <f t="shared" si="59"/>
        <v>0</v>
      </c>
      <c r="AB137" s="157">
        <f t="shared" si="59"/>
        <v>0</v>
      </c>
      <c r="AC137" s="157">
        <f t="shared" si="59"/>
        <v>0</v>
      </c>
      <c r="AD137" s="157">
        <f t="shared" si="59"/>
        <v>0</v>
      </c>
      <c r="AE137" s="157">
        <f t="shared" si="59"/>
        <v>0</v>
      </c>
      <c r="AF137" s="157">
        <f t="shared" si="59"/>
        <v>0</v>
      </c>
      <c r="AG137" s="157">
        <f t="shared" si="59"/>
        <v>0</v>
      </c>
      <c r="AH137" s="157">
        <f t="shared" si="59"/>
        <v>0</v>
      </c>
      <c r="AI137" s="157">
        <f t="shared" si="59"/>
        <v>0</v>
      </c>
      <c r="AJ137" s="157">
        <f t="shared" si="59"/>
        <v>0</v>
      </c>
    </row>
    <row r="138" spans="1:36" ht="16.5" x14ac:dyDescent="0.25">
      <c r="A138" s="157">
        <f t="shared" si="55"/>
        <v>12.049999999999999</v>
      </c>
      <c r="B138" s="153">
        <f t="shared" si="49"/>
        <v>90</v>
      </c>
      <c r="C138" s="158" t="s">
        <v>431</v>
      </c>
      <c r="D138" s="156" t="s">
        <v>364</v>
      </c>
      <c r="E138" s="157">
        <f t="shared" si="56"/>
        <v>0</v>
      </c>
      <c r="F138" s="249"/>
      <c r="G138" s="157">
        <f t="shared" si="57"/>
        <v>0</v>
      </c>
      <c r="H138" s="157">
        <f t="shared" si="57"/>
        <v>0</v>
      </c>
      <c r="I138" s="157">
        <f t="shared" si="57"/>
        <v>0</v>
      </c>
      <c r="J138" s="157">
        <f t="shared" si="57"/>
        <v>0</v>
      </c>
      <c r="K138" s="157">
        <f t="shared" si="57"/>
        <v>0</v>
      </c>
      <c r="L138" s="157">
        <f t="shared" si="57"/>
        <v>0</v>
      </c>
      <c r="M138" s="157">
        <f t="shared" si="57"/>
        <v>0</v>
      </c>
      <c r="N138" s="157">
        <f t="shared" si="57"/>
        <v>0</v>
      </c>
      <c r="O138" s="157">
        <f t="shared" si="57"/>
        <v>0</v>
      </c>
      <c r="P138" s="157">
        <f t="shared" si="57"/>
        <v>0</v>
      </c>
      <c r="Q138" s="157">
        <f t="shared" si="58"/>
        <v>0</v>
      </c>
      <c r="R138" s="157">
        <f t="shared" si="58"/>
        <v>0</v>
      </c>
      <c r="S138" s="157">
        <f t="shared" si="58"/>
        <v>0</v>
      </c>
      <c r="T138" s="157">
        <f t="shared" si="58"/>
        <v>0</v>
      </c>
      <c r="U138" s="157">
        <f t="shared" si="58"/>
        <v>0</v>
      </c>
      <c r="V138" s="157">
        <f t="shared" si="58"/>
        <v>0</v>
      </c>
      <c r="W138" s="157">
        <f t="shared" si="58"/>
        <v>0</v>
      </c>
      <c r="X138" s="157">
        <f t="shared" si="58"/>
        <v>0</v>
      </c>
      <c r="Y138" s="157">
        <f t="shared" si="58"/>
        <v>0</v>
      </c>
      <c r="Z138" s="157">
        <f t="shared" si="58"/>
        <v>0</v>
      </c>
      <c r="AA138" s="157">
        <f t="shared" si="59"/>
        <v>0</v>
      </c>
      <c r="AB138" s="157">
        <f t="shared" si="59"/>
        <v>0</v>
      </c>
      <c r="AC138" s="157">
        <f t="shared" si="59"/>
        <v>0</v>
      </c>
      <c r="AD138" s="157">
        <f t="shared" si="59"/>
        <v>0</v>
      </c>
      <c r="AE138" s="157">
        <f t="shared" si="59"/>
        <v>0</v>
      </c>
      <c r="AF138" s="157">
        <f t="shared" si="59"/>
        <v>0</v>
      </c>
      <c r="AG138" s="157">
        <f t="shared" si="59"/>
        <v>0</v>
      </c>
      <c r="AH138" s="157">
        <f t="shared" si="59"/>
        <v>0</v>
      </c>
      <c r="AI138" s="157">
        <f t="shared" si="59"/>
        <v>0</v>
      </c>
      <c r="AJ138" s="157">
        <f t="shared" si="59"/>
        <v>0</v>
      </c>
    </row>
    <row r="139" spans="1:36" ht="16.5" x14ac:dyDescent="0.25">
      <c r="A139" s="157">
        <f t="shared" si="55"/>
        <v>12.059999999999999</v>
      </c>
      <c r="B139" s="153">
        <f t="shared" si="49"/>
        <v>91</v>
      </c>
      <c r="C139" s="158" t="s">
        <v>432</v>
      </c>
      <c r="D139" s="156" t="s">
        <v>364</v>
      </c>
      <c r="E139" s="157">
        <f t="shared" si="56"/>
        <v>0</v>
      </c>
      <c r="F139" s="249"/>
      <c r="G139" s="157">
        <f t="shared" si="57"/>
        <v>0</v>
      </c>
      <c r="H139" s="157">
        <f t="shared" si="57"/>
        <v>0</v>
      </c>
      <c r="I139" s="157">
        <f t="shared" si="57"/>
        <v>0</v>
      </c>
      <c r="J139" s="157">
        <f t="shared" si="57"/>
        <v>0</v>
      </c>
      <c r="K139" s="157">
        <f t="shared" si="57"/>
        <v>0</v>
      </c>
      <c r="L139" s="157">
        <f t="shared" si="57"/>
        <v>0</v>
      </c>
      <c r="M139" s="157">
        <f t="shared" si="57"/>
        <v>0</v>
      </c>
      <c r="N139" s="157">
        <f t="shared" si="57"/>
        <v>0</v>
      </c>
      <c r="O139" s="157">
        <f t="shared" si="57"/>
        <v>0</v>
      </c>
      <c r="P139" s="157">
        <f t="shared" si="57"/>
        <v>0</v>
      </c>
      <c r="Q139" s="157">
        <f t="shared" si="58"/>
        <v>0</v>
      </c>
      <c r="R139" s="157">
        <f t="shared" si="58"/>
        <v>0</v>
      </c>
      <c r="S139" s="157">
        <f t="shared" si="58"/>
        <v>0</v>
      </c>
      <c r="T139" s="157">
        <f t="shared" si="58"/>
        <v>0</v>
      </c>
      <c r="U139" s="157">
        <f t="shared" si="58"/>
        <v>0</v>
      </c>
      <c r="V139" s="157">
        <f t="shared" si="58"/>
        <v>0</v>
      </c>
      <c r="W139" s="157">
        <f t="shared" si="58"/>
        <v>0</v>
      </c>
      <c r="X139" s="157">
        <f t="shared" si="58"/>
        <v>0</v>
      </c>
      <c r="Y139" s="157">
        <f t="shared" si="58"/>
        <v>0</v>
      </c>
      <c r="Z139" s="157">
        <f t="shared" si="58"/>
        <v>0</v>
      </c>
      <c r="AA139" s="157">
        <f t="shared" si="59"/>
        <v>0</v>
      </c>
      <c r="AB139" s="157">
        <f t="shared" si="59"/>
        <v>0</v>
      </c>
      <c r="AC139" s="157">
        <f t="shared" si="59"/>
        <v>0</v>
      </c>
      <c r="AD139" s="157">
        <f t="shared" si="59"/>
        <v>0</v>
      </c>
      <c r="AE139" s="157">
        <f t="shared" si="59"/>
        <v>0</v>
      </c>
      <c r="AF139" s="157">
        <f t="shared" si="59"/>
        <v>0</v>
      </c>
      <c r="AG139" s="157">
        <f t="shared" si="59"/>
        <v>0</v>
      </c>
      <c r="AH139" s="157">
        <f t="shared" si="59"/>
        <v>0</v>
      </c>
      <c r="AI139" s="157">
        <f t="shared" si="59"/>
        <v>0</v>
      </c>
      <c r="AJ139" s="157">
        <f t="shared" si="59"/>
        <v>0</v>
      </c>
    </row>
    <row r="140" spans="1:36" ht="16.5" x14ac:dyDescent="0.25">
      <c r="A140" s="157">
        <f t="shared" si="55"/>
        <v>12.069999999999999</v>
      </c>
      <c r="B140" s="153">
        <f t="shared" si="49"/>
        <v>92</v>
      </c>
      <c r="C140" s="155" t="s">
        <v>433</v>
      </c>
      <c r="D140" s="156" t="s">
        <v>364</v>
      </c>
      <c r="E140" s="157">
        <f t="shared" si="56"/>
        <v>0</v>
      </c>
      <c r="F140" s="249"/>
      <c r="G140" s="157">
        <f t="shared" si="57"/>
        <v>0</v>
      </c>
      <c r="H140" s="157">
        <f t="shared" si="57"/>
        <v>0</v>
      </c>
      <c r="I140" s="157">
        <f t="shared" si="57"/>
        <v>0</v>
      </c>
      <c r="J140" s="157">
        <f t="shared" si="57"/>
        <v>0</v>
      </c>
      <c r="K140" s="157">
        <f t="shared" si="57"/>
        <v>0</v>
      </c>
      <c r="L140" s="157">
        <f t="shared" si="57"/>
        <v>0</v>
      </c>
      <c r="M140" s="157">
        <f t="shared" si="57"/>
        <v>0</v>
      </c>
      <c r="N140" s="157">
        <f t="shared" si="57"/>
        <v>0</v>
      </c>
      <c r="O140" s="157">
        <f t="shared" si="57"/>
        <v>0</v>
      </c>
      <c r="P140" s="157">
        <f t="shared" si="57"/>
        <v>0</v>
      </c>
      <c r="Q140" s="157">
        <f t="shared" si="58"/>
        <v>0</v>
      </c>
      <c r="R140" s="157">
        <f t="shared" si="58"/>
        <v>0</v>
      </c>
      <c r="S140" s="157">
        <f t="shared" si="58"/>
        <v>0</v>
      </c>
      <c r="T140" s="157">
        <f t="shared" si="58"/>
        <v>0</v>
      </c>
      <c r="U140" s="157">
        <f t="shared" si="58"/>
        <v>0</v>
      </c>
      <c r="V140" s="157">
        <f t="shared" si="58"/>
        <v>0</v>
      </c>
      <c r="W140" s="157">
        <f t="shared" si="58"/>
        <v>0</v>
      </c>
      <c r="X140" s="157">
        <f t="shared" si="58"/>
        <v>0</v>
      </c>
      <c r="Y140" s="157">
        <f t="shared" si="58"/>
        <v>0</v>
      </c>
      <c r="Z140" s="157">
        <f t="shared" si="58"/>
        <v>0</v>
      </c>
      <c r="AA140" s="157">
        <f t="shared" si="59"/>
        <v>0</v>
      </c>
      <c r="AB140" s="157">
        <f t="shared" si="59"/>
        <v>0</v>
      </c>
      <c r="AC140" s="157">
        <f t="shared" si="59"/>
        <v>0</v>
      </c>
      <c r="AD140" s="157">
        <f t="shared" si="59"/>
        <v>0</v>
      </c>
      <c r="AE140" s="157">
        <f t="shared" si="59"/>
        <v>0</v>
      </c>
      <c r="AF140" s="157">
        <f t="shared" si="59"/>
        <v>0</v>
      </c>
      <c r="AG140" s="157">
        <f t="shared" si="59"/>
        <v>0</v>
      </c>
      <c r="AH140" s="157">
        <f t="shared" si="59"/>
        <v>0</v>
      </c>
      <c r="AI140" s="157">
        <f t="shared" si="59"/>
        <v>0</v>
      </c>
      <c r="AJ140" s="157">
        <f t="shared" si="59"/>
        <v>0</v>
      </c>
    </row>
    <row r="141" spans="1:36" ht="16.5" x14ac:dyDescent="0.25">
      <c r="A141" s="157">
        <f t="shared" si="55"/>
        <v>12.079999999999998</v>
      </c>
      <c r="B141" s="153">
        <f t="shared" si="49"/>
        <v>93</v>
      </c>
      <c r="C141" s="155" t="s">
        <v>434</v>
      </c>
      <c r="D141" s="156" t="s">
        <v>364</v>
      </c>
      <c r="E141" s="157">
        <f t="shared" si="56"/>
        <v>0</v>
      </c>
      <c r="F141" s="249"/>
      <c r="G141" s="157">
        <f t="shared" si="57"/>
        <v>0</v>
      </c>
      <c r="H141" s="157">
        <f t="shared" si="57"/>
        <v>0</v>
      </c>
      <c r="I141" s="157">
        <f t="shared" si="57"/>
        <v>0</v>
      </c>
      <c r="J141" s="157">
        <f t="shared" si="57"/>
        <v>0</v>
      </c>
      <c r="K141" s="157">
        <f t="shared" si="57"/>
        <v>0</v>
      </c>
      <c r="L141" s="157">
        <f t="shared" si="57"/>
        <v>0</v>
      </c>
      <c r="M141" s="157">
        <f t="shared" si="57"/>
        <v>0</v>
      </c>
      <c r="N141" s="157">
        <f t="shared" si="57"/>
        <v>0</v>
      </c>
      <c r="O141" s="157">
        <f t="shared" si="57"/>
        <v>0</v>
      </c>
      <c r="P141" s="157">
        <f t="shared" si="57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157">
        <f t="shared" si="58"/>
        <v>0</v>
      </c>
      <c r="W141" s="157">
        <f t="shared" si="58"/>
        <v>0</v>
      </c>
      <c r="X141" s="157">
        <f t="shared" si="58"/>
        <v>0</v>
      </c>
      <c r="Y141" s="157">
        <f t="shared" si="58"/>
        <v>0</v>
      </c>
      <c r="Z141" s="157">
        <f t="shared" si="58"/>
        <v>0</v>
      </c>
      <c r="AA141" s="157">
        <f t="shared" si="59"/>
        <v>0</v>
      </c>
      <c r="AB141" s="157">
        <f t="shared" si="59"/>
        <v>0</v>
      </c>
      <c r="AC141" s="157">
        <f t="shared" si="59"/>
        <v>0</v>
      </c>
      <c r="AD141" s="157">
        <f t="shared" si="59"/>
        <v>0</v>
      </c>
      <c r="AE141" s="157">
        <f t="shared" si="59"/>
        <v>0</v>
      </c>
      <c r="AF141" s="157">
        <f t="shared" si="59"/>
        <v>0</v>
      </c>
      <c r="AG141" s="157">
        <f t="shared" si="59"/>
        <v>0</v>
      </c>
      <c r="AH141" s="157">
        <f t="shared" si="59"/>
        <v>0</v>
      </c>
      <c r="AI141" s="157">
        <f t="shared" si="59"/>
        <v>0</v>
      </c>
      <c r="AJ141" s="157">
        <f t="shared" si="59"/>
        <v>0</v>
      </c>
    </row>
    <row r="142" spans="1:36" ht="16.5" x14ac:dyDescent="0.25">
      <c r="A142" s="157">
        <f t="shared" si="55"/>
        <v>12.089999999999998</v>
      </c>
      <c r="B142" s="153">
        <f t="shared" si="49"/>
        <v>94</v>
      </c>
      <c r="C142" s="155" t="s">
        <v>435</v>
      </c>
      <c r="D142" s="165" t="s">
        <v>364</v>
      </c>
      <c r="E142" s="157">
        <f>+ROUNDUP(SUM(G142:AJ142),0)</f>
        <v>0</v>
      </c>
      <c r="F142" s="250"/>
      <c r="G142" s="157">
        <f t="shared" si="57"/>
        <v>0</v>
      </c>
      <c r="H142" s="157">
        <f t="shared" si="57"/>
        <v>0</v>
      </c>
      <c r="I142" s="157">
        <f t="shared" si="57"/>
        <v>0</v>
      </c>
      <c r="J142" s="157">
        <f t="shared" si="57"/>
        <v>0</v>
      </c>
      <c r="K142" s="157">
        <f t="shared" si="57"/>
        <v>0</v>
      </c>
      <c r="L142" s="157">
        <f t="shared" si="57"/>
        <v>0</v>
      </c>
      <c r="M142" s="157">
        <f t="shared" si="57"/>
        <v>0</v>
      </c>
      <c r="N142" s="157">
        <f t="shared" si="57"/>
        <v>0</v>
      </c>
      <c r="O142" s="157">
        <f t="shared" si="57"/>
        <v>0</v>
      </c>
      <c r="P142" s="157">
        <f t="shared" si="57"/>
        <v>0</v>
      </c>
      <c r="Q142" s="157">
        <f t="shared" si="58"/>
        <v>0</v>
      </c>
      <c r="R142" s="157">
        <f t="shared" si="58"/>
        <v>0</v>
      </c>
      <c r="S142" s="157">
        <f t="shared" si="58"/>
        <v>0</v>
      </c>
      <c r="T142" s="157">
        <f t="shared" si="58"/>
        <v>0</v>
      </c>
      <c r="U142" s="157">
        <f t="shared" si="58"/>
        <v>0</v>
      </c>
      <c r="V142" s="157">
        <f t="shared" si="58"/>
        <v>0</v>
      </c>
      <c r="W142" s="157">
        <f t="shared" si="58"/>
        <v>0</v>
      </c>
      <c r="X142" s="157">
        <f t="shared" si="58"/>
        <v>0</v>
      </c>
      <c r="Y142" s="157">
        <f t="shared" si="58"/>
        <v>0</v>
      </c>
      <c r="Z142" s="157">
        <f t="shared" si="58"/>
        <v>0</v>
      </c>
      <c r="AA142" s="157">
        <f t="shared" si="59"/>
        <v>0</v>
      </c>
      <c r="AB142" s="157">
        <f t="shared" si="59"/>
        <v>0</v>
      </c>
      <c r="AC142" s="157">
        <f t="shared" si="59"/>
        <v>0</v>
      </c>
      <c r="AD142" s="157">
        <f t="shared" si="59"/>
        <v>0</v>
      </c>
      <c r="AE142" s="157">
        <f t="shared" si="59"/>
        <v>0</v>
      </c>
      <c r="AF142" s="157">
        <f t="shared" si="59"/>
        <v>0</v>
      </c>
      <c r="AG142" s="157">
        <f t="shared" si="59"/>
        <v>0</v>
      </c>
      <c r="AH142" s="157">
        <f t="shared" si="59"/>
        <v>0</v>
      </c>
      <c r="AI142" s="157">
        <f t="shared" si="59"/>
        <v>0</v>
      </c>
      <c r="AJ142" s="157">
        <f t="shared" si="59"/>
        <v>0</v>
      </c>
    </row>
    <row r="143" spans="1:36" s="188" customFormat="1" ht="16.5" x14ac:dyDescent="0.25">
      <c r="A143" s="160">
        <f t="shared" si="55"/>
        <v>12.099999999999998</v>
      </c>
      <c r="B143" s="161">
        <f t="shared" si="49"/>
        <v>95</v>
      </c>
      <c r="C143" s="163" t="s">
        <v>644</v>
      </c>
      <c r="D143" s="195" t="s">
        <v>364</v>
      </c>
      <c r="E143" s="157">
        <f>+ROUNDUP(SUM(G143:AJ143),0)</f>
        <v>0</v>
      </c>
      <c r="F143" s="247"/>
      <c r="G143" s="157">
        <f t="shared" si="57"/>
        <v>0</v>
      </c>
      <c r="H143" s="157">
        <f t="shared" si="57"/>
        <v>0</v>
      </c>
      <c r="I143" s="157">
        <f t="shared" si="57"/>
        <v>0</v>
      </c>
      <c r="J143" s="157">
        <f t="shared" si="57"/>
        <v>0</v>
      </c>
      <c r="K143" s="157">
        <f t="shared" si="57"/>
        <v>0</v>
      </c>
      <c r="L143" s="157">
        <f t="shared" si="57"/>
        <v>0</v>
      </c>
      <c r="M143" s="157">
        <f t="shared" si="57"/>
        <v>0</v>
      </c>
      <c r="N143" s="157">
        <f t="shared" si="57"/>
        <v>0</v>
      </c>
      <c r="O143" s="157">
        <f t="shared" si="57"/>
        <v>0</v>
      </c>
      <c r="P143" s="157">
        <f t="shared" si="57"/>
        <v>0</v>
      </c>
      <c r="Q143" s="157">
        <f t="shared" si="58"/>
        <v>0</v>
      </c>
      <c r="R143" s="157">
        <f t="shared" si="58"/>
        <v>0</v>
      </c>
      <c r="S143" s="157">
        <f t="shared" si="58"/>
        <v>0</v>
      </c>
      <c r="T143" s="157">
        <f t="shared" si="58"/>
        <v>0</v>
      </c>
      <c r="U143" s="157">
        <f t="shared" si="58"/>
        <v>0</v>
      </c>
      <c r="V143" s="157">
        <f t="shared" si="58"/>
        <v>0</v>
      </c>
      <c r="W143" s="157">
        <f t="shared" si="58"/>
        <v>0</v>
      </c>
      <c r="X143" s="157">
        <f t="shared" si="58"/>
        <v>0</v>
      </c>
      <c r="Y143" s="157">
        <f t="shared" si="58"/>
        <v>0</v>
      </c>
      <c r="Z143" s="157">
        <f t="shared" si="58"/>
        <v>0</v>
      </c>
      <c r="AA143" s="157">
        <f t="shared" si="59"/>
        <v>0</v>
      </c>
      <c r="AB143" s="157">
        <f t="shared" si="59"/>
        <v>0</v>
      </c>
      <c r="AC143" s="157">
        <f t="shared" si="59"/>
        <v>0</v>
      </c>
      <c r="AD143" s="157">
        <f t="shared" si="59"/>
        <v>0</v>
      </c>
      <c r="AE143" s="157">
        <f t="shared" si="59"/>
        <v>0</v>
      </c>
      <c r="AF143" s="157">
        <f t="shared" si="59"/>
        <v>0</v>
      </c>
      <c r="AG143" s="157">
        <f t="shared" si="59"/>
        <v>0</v>
      </c>
      <c r="AH143" s="157">
        <f t="shared" si="59"/>
        <v>0</v>
      </c>
      <c r="AI143" s="157">
        <f t="shared" si="59"/>
        <v>0</v>
      </c>
      <c r="AJ143" s="157">
        <f t="shared" si="59"/>
        <v>0</v>
      </c>
    </row>
    <row r="144" spans="1:36" ht="16.5" x14ac:dyDescent="0.25">
      <c r="A144" s="159"/>
      <c r="B144" s="153">
        <f t="shared" si="49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49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49"/>
        <v>98</v>
      </c>
      <c r="C146" s="158" t="s">
        <v>437</v>
      </c>
      <c r="D146" s="156" t="s">
        <v>364</v>
      </c>
      <c r="E146" s="157">
        <f t="shared" ref="E146:E149" si="60">+SUM(G146:AJ146)</f>
        <v>0</v>
      </c>
      <c r="F146" s="249"/>
      <c r="G146" s="157">
        <f t="shared" ref="G146:P148" si="61">+HLOOKUP(G$3,ARMADO_RP,$B146,0)+HLOOKUP(G$4,ARMADO_RP,$B146,0)</f>
        <v>0</v>
      </c>
      <c r="H146" s="157">
        <f t="shared" si="61"/>
        <v>0</v>
      </c>
      <c r="I146" s="157">
        <f t="shared" si="61"/>
        <v>0</v>
      </c>
      <c r="J146" s="157">
        <f t="shared" si="61"/>
        <v>0</v>
      </c>
      <c r="K146" s="157">
        <f t="shared" si="61"/>
        <v>0</v>
      </c>
      <c r="L146" s="157">
        <f t="shared" si="61"/>
        <v>0</v>
      </c>
      <c r="M146" s="157">
        <f t="shared" si="61"/>
        <v>0</v>
      </c>
      <c r="N146" s="157">
        <f t="shared" si="61"/>
        <v>0</v>
      </c>
      <c r="O146" s="157">
        <f t="shared" si="61"/>
        <v>0</v>
      </c>
      <c r="P146" s="157">
        <f t="shared" si="61"/>
        <v>0</v>
      </c>
      <c r="Q146" s="157">
        <f t="shared" ref="Q146:Z148" si="62">+HLOOKUP(Q$3,ARMADO_RP,$B146,0)+HLOOKUP(Q$4,ARMADO_RP,$B146,0)</f>
        <v>0</v>
      </c>
      <c r="R146" s="157">
        <f t="shared" si="62"/>
        <v>0</v>
      </c>
      <c r="S146" s="157">
        <f t="shared" si="62"/>
        <v>0</v>
      </c>
      <c r="T146" s="157">
        <f t="shared" si="62"/>
        <v>0</v>
      </c>
      <c r="U146" s="157">
        <f t="shared" si="62"/>
        <v>0</v>
      </c>
      <c r="V146" s="157">
        <f t="shared" si="62"/>
        <v>0</v>
      </c>
      <c r="W146" s="157">
        <f t="shared" si="62"/>
        <v>0</v>
      </c>
      <c r="X146" s="157">
        <f t="shared" si="62"/>
        <v>0</v>
      </c>
      <c r="Y146" s="157">
        <f t="shared" si="62"/>
        <v>0</v>
      </c>
      <c r="Z146" s="157">
        <f t="shared" si="62"/>
        <v>0</v>
      </c>
      <c r="AA146" s="157">
        <f t="shared" ref="AA146:AJ148" si="63">+HLOOKUP(AA$3,ARMADO_RP,$B146,0)+HLOOKUP(AA$4,ARMADO_RP,$B146,0)</f>
        <v>0</v>
      </c>
      <c r="AB146" s="157">
        <f t="shared" si="63"/>
        <v>0</v>
      </c>
      <c r="AC146" s="157">
        <f t="shared" si="63"/>
        <v>0</v>
      </c>
      <c r="AD146" s="157">
        <f t="shared" si="63"/>
        <v>0</v>
      </c>
      <c r="AE146" s="157">
        <f t="shared" si="63"/>
        <v>0</v>
      </c>
      <c r="AF146" s="157">
        <f t="shared" si="63"/>
        <v>0</v>
      </c>
      <c r="AG146" s="157">
        <f t="shared" si="63"/>
        <v>0</v>
      </c>
      <c r="AH146" s="157">
        <f t="shared" si="63"/>
        <v>0</v>
      </c>
      <c r="AI146" s="157">
        <f t="shared" si="63"/>
        <v>0</v>
      </c>
      <c r="AJ146" s="157">
        <f t="shared" si="63"/>
        <v>0</v>
      </c>
    </row>
    <row r="147" spans="1:36" ht="16.5" x14ac:dyDescent="0.25">
      <c r="A147" s="157">
        <f t="shared" ref="A147:A148" si="64">+A146+0.01</f>
        <v>13.02</v>
      </c>
      <c r="B147" s="153">
        <f t="shared" si="49"/>
        <v>99</v>
      </c>
      <c r="C147" s="158" t="s">
        <v>438</v>
      </c>
      <c r="D147" s="156" t="s">
        <v>364</v>
      </c>
      <c r="E147" s="157">
        <f t="shared" si="60"/>
        <v>0</v>
      </c>
      <c r="F147" s="249"/>
      <c r="G147" s="157">
        <f t="shared" si="61"/>
        <v>0</v>
      </c>
      <c r="H147" s="157">
        <f t="shared" si="61"/>
        <v>0</v>
      </c>
      <c r="I147" s="157">
        <f t="shared" si="61"/>
        <v>0</v>
      </c>
      <c r="J147" s="157">
        <f t="shared" si="61"/>
        <v>0</v>
      </c>
      <c r="K147" s="157">
        <f t="shared" si="61"/>
        <v>0</v>
      </c>
      <c r="L147" s="157">
        <f t="shared" si="61"/>
        <v>0</v>
      </c>
      <c r="M147" s="157">
        <f t="shared" si="61"/>
        <v>0</v>
      </c>
      <c r="N147" s="157">
        <f t="shared" si="61"/>
        <v>0</v>
      </c>
      <c r="O147" s="157">
        <f t="shared" si="61"/>
        <v>0</v>
      </c>
      <c r="P147" s="157">
        <f t="shared" si="61"/>
        <v>0</v>
      </c>
      <c r="Q147" s="157">
        <f t="shared" si="62"/>
        <v>0</v>
      </c>
      <c r="R147" s="157">
        <f t="shared" si="62"/>
        <v>0</v>
      </c>
      <c r="S147" s="157">
        <f t="shared" si="62"/>
        <v>0</v>
      </c>
      <c r="T147" s="157">
        <f t="shared" si="62"/>
        <v>0</v>
      </c>
      <c r="U147" s="157">
        <f t="shared" si="62"/>
        <v>0</v>
      </c>
      <c r="V147" s="157">
        <f t="shared" si="62"/>
        <v>0</v>
      </c>
      <c r="W147" s="157">
        <f t="shared" si="62"/>
        <v>0</v>
      </c>
      <c r="X147" s="157">
        <f t="shared" si="62"/>
        <v>0</v>
      </c>
      <c r="Y147" s="157">
        <f t="shared" si="62"/>
        <v>0</v>
      </c>
      <c r="Z147" s="157">
        <f t="shared" si="62"/>
        <v>0</v>
      </c>
      <c r="AA147" s="157">
        <f t="shared" si="63"/>
        <v>0</v>
      </c>
      <c r="AB147" s="157">
        <f t="shared" si="63"/>
        <v>0</v>
      </c>
      <c r="AC147" s="157">
        <f t="shared" si="63"/>
        <v>0</v>
      </c>
      <c r="AD147" s="157">
        <f t="shared" si="63"/>
        <v>0</v>
      </c>
      <c r="AE147" s="157">
        <f t="shared" si="63"/>
        <v>0</v>
      </c>
      <c r="AF147" s="157">
        <f t="shared" si="63"/>
        <v>0</v>
      </c>
      <c r="AG147" s="157">
        <f t="shared" si="63"/>
        <v>0</v>
      </c>
      <c r="AH147" s="157">
        <f t="shared" si="63"/>
        <v>0</v>
      </c>
      <c r="AI147" s="157">
        <f t="shared" si="63"/>
        <v>0</v>
      </c>
      <c r="AJ147" s="157">
        <f t="shared" si="63"/>
        <v>0</v>
      </c>
    </row>
    <row r="148" spans="1:36" ht="16.5" x14ac:dyDescent="0.25">
      <c r="A148" s="157">
        <f t="shared" si="64"/>
        <v>13.03</v>
      </c>
      <c r="B148" s="153">
        <f t="shared" si="49"/>
        <v>100</v>
      </c>
      <c r="C148" s="158" t="s">
        <v>439</v>
      </c>
      <c r="D148" s="156" t="s">
        <v>364</v>
      </c>
      <c r="E148" s="157">
        <f t="shared" si="60"/>
        <v>0</v>
      </c>
      <c r="F148" s="249"/>
      <c r="G148" s="157">
        <f t="shared" si="61"/>
        <v>0</v>
      </c>
      <c r="H148" s="157">
        <f t="shared" si="61"/>
        <v>0</v>
      </c>
      <c r="I148" s="157">
        <f t="shared" si="61"/>
        <v>0</v>
      </c>
      <c r="J148" s="157">
        <f t="shared" si="61"/>
        <v>0</v>
      </c>
      <c r="K148" s="157">
        <f t="shared" si="61"/>
        <v>0</v>
      </c>
      <c r="L148" s="157">
        <f t="shared" si="61"/>
        <v>0</v>
      </c>
      <c r="M148" s="157">
        <f t="shared" si="61"/>
        <v>0</v>
      </c>
      <c r="N148" s="157">
        <f t="shared" si="61"/>
        <v>0</v>
      </c>
      <c r="O148" s="157">
        <f t="shared" si="61"/>
        <v>0</v>
      </c>
      <c r="P148" s="157">
        <f t="shared" si="61"/>
        <v>0</v>
      </c>
      <c r="Q148" s="157">
        <f t="shared" si="62"/>
        <v>0</v>
      </c>
      <c r="R148" s="157">
        <f t="shared" si="62"/>
        <v>0</v>
      </c>
      <c r="S148" s="157">
        <f t="shared" si="62"/>
        <v>0</v>
      </c>
      <c r="T148" s="157">
        <f t="shared" si="62"/>
        <v>0</v>
      </c>
      <c r="U148" s="157">
        <f t="shared" si="62"/>
        <v>0</v>
      </c>
      <c r="V148" s="157">
        <f t="shared" si="62"/>
        <v>0</v>
      </c>
      <c r="W148" s="157">
        <f t="shared" si="62"/>
        <v>0</v>
      </c>
      <c r="X148" s="157">
        <f t="shared" si="62"/>
        <v>0</v>
      </c>
      <c r="Y148" s="157">
        <f t="shared" si="62"/>
        <v>0</v>
      </c>
      <c r="Z148" s="157">
        <f t="shared" si="62"/>
        <v>0</v>
      </c>
      <c r="AA148" s="157">
        <f t="shared" si="63"/>
        <v>0</v>
      </c>
      <c r="AB148" s="157">
        <f t="shared" si="63"/>
        <v>0</v>
      </c>
      <c r="AC148" s="157">
        <f t="shared" si="63"/>
        <v>0</v>
      </c>
      <c r="AD148" s="157">
        <f t="shared" si="63"/>
        <v>0</v>
      </c>
      <c r="AE148" s="157">
        <f t="shared" si="63"/>
        <v>0</v>
      </c>
      <c r="AF148" s="157">
        <f t="shared" si="63"/>
        <v>0</v>
      </c>
      <c r="AG148" s="157">
        <f t="shared" si="63"/>
        <v>0</v>
      </c>
      <c r="AH148" s="157">
        <f t="shared" si="63"/>
        <v>0</v>
      </c>
      <c r="AI148" s="157">
        <f t="shared" si="63"/>
        <v>0</v>
      </c>
      <c r="AJ148" s="157">
        <f t="shared" si="63"/>
        <v>0</v>
      </c>
    </row>
    <row r="149" spans="1:36" s="188" customFormat="1" ht="16.5" x14ac:dyDescent="0.25">
      <c r="A149" s="160">
        <v>13.04</v>
      </c>
      <c r="B149" s="161">
        <f t="shared" si="49"/>
        <v>101</v>
      </c>
      <c r="C149" s="163" t="s">
        <v>648</v>
      </c>
      <c r="D149" s="195" t="s">
        <v>364</v>
      </c>
      <c r="E149" s="157">
        <f t="shared" si="60"/>
        <v>0</v>
      </c>
      <c r="F149" s="24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</row>
    <row r="150" spans="1:36" ht="16.5" x14ac:dyDescent="0.25">
      <c r="A150" s="159"/>
      <c r="B150" s="153">
        <f t="shared" si="49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49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49"/>
        <v>104</v>
      </c>
      <c r="C152" s="155" t="s">
        <v>441</v>
      </c>
      <c r="D152" s="156" t="s">
        <v>364</v>
      </c>
      <c r="E152" s="157">
        <f t="shared" ref="E152:E156" si="65">+SUM(G152:AJ152)</f>
        <v>0</v>
      </c>
      <c r="F152" s="314" t="s">
        <v>77</v>
      </c>
      <c r="G152" s="157">
        <f t="shared" ref="G152:V156" si="66">+IF($F152=G$7,HLOOKUP(G$7,ARMADO_RP,$B152,0),0)</f>
        <v>0</v>
      </c>
      <c r="H152" s="157">
        <f t="shared" si="66"/>
        <v>0</v>
      </c>
      <c r="I152" s="157">
        <f t="shared" si="66"/>
        <v>0</v>
      </c>
      <c r="J152" s="157">
        <f t="shared" si="66"/>
        <v>0</v>
      </c>
      <c r="K152" s="157">
        <f t="shared" si="66"/>
        <v>0</v>
      </c>
      <c r="L152" s="157">
        <f t="shared" si="66"/>
        <v>0</v>
      </c>
      <c r="M152" s="157">
        <f t="shared" si="66"/>
        <v>0</v>
      </c>
      <c r="N152" s="157">
        <f t="shared" si="66"/>
        <v>0</v>
      </c>
      <c r="O152" s="157">
        <f t="shared" si="66"/>
        <v>0</v>
      </c>
      <c r="P152" s="157">
        <f t="shared" si="66"/>
        <v>0</v>
      </c>
      <c r="Q152" s="157">
        <f t="shared" ref="Q152:AF156" si="67">+IF($F152=Q$7,HLOOKUP(Q$7,ARMADO_RP,$B152,0),0)</f>
        <v>0</v>
      </c>
      <c r="R152" s="157">
        <f t="shared" si="67"/>
        <v>0</v>
      </c>
      <c r="S152" s="157">
        <f t="shared" si="67"/>
        <v>0</v>
      </c>
      <c r="T152" s="157">
        <f t="shared" si="67"/>
        <v>0</v>
      </c>
      <c r="U152" s="157">
        <f t="shared" si="67"/>
        <v>0</v>
      </c>
      <c r="V152" s="157">
        <f t="shared" si="67"/>
        <v>0</v>
      </c>
      <c r="W152" s="157">
        <f t="shared" si="67"/>
        <v>0</v>
      </c>
      <c r="X152" s="157">
        <f t="shared" si="67"/>
        <v>0</v>
      </c>
      <c r="Y152" s="157">
        <f t="shared" si="67"/>
        <v>0</v>
      </c>
      <c r="Z152" s="157">
        <f t="shared" si="67"/>
        <v>0</v>
      </c>
      <c r="AA152" s="157">
        <f t="shared" ref="AA152:AJ156" si="68">+IF($F152=AA$7,HLOOKUP(AA$7,ARMADO_RP,$B152,0),0)</f>
        <v>0</v>
      </c>
      <c r="AB152" s="157">
        <f t="shared" si="68"/>
        <v>0</v>
      </c>
      <c r="AC152" s="157">
        <f t="shared" si="68"/>
        <v>0</v>
      </c>
      <c r="AD152" s="157">
        <f t="shared" si="68"/>
        <v>0</v>
      </c>
      <c r="AE152" s="157">
        <f t="shared" si="68"/>
        <v>0</v>
      </c>
      <c r="AF152" s="157">
        <f t="shared" si="68"/>
        <v>0</v>
      </c>
      <c r="AG152" s="157">
        <f t="shared" si="68"/>
        <v>0</v>
      </c>
      <c r="AH152" s="157">
        <f t="shared" si="68"/>
        <v>0</v>
      </c>
      <c r="AI152" s="157">
        <f t="shared" si="68"/>
        <v>0</v>
      </c>
      <c r="AJ152" s="157">
        <f t="shared" si="68"/>
        <v>0</v>
      </c>
    </row>
    <row r="153" spans="1:36" ht="16.5" x14ac:dyDescent="0.25">
      <c r="A153" s="157">
        <f t="shared" ref="A153:A156" si="69">+A152+0.01</f>
        <v>14.02</v>
      </c>
      <c r="B153" s="153">
        <f t="shared" si="49"/>
        <v>105</v>
      </c>
      <c r="C153" s="155" t="s">
        <v>442</v>
      </c>
      <c r="D153" s="156" t="s">
        <v>364</v>
      </c>
      <c r="E153" s="157">
        <f t="shared" si="65"/>
        <v>0</v>
      </c>
      <c r="F153" s="314" t="s">
        <v>303</v>
      </c>
      <c r="G153" s="157">
        <f t="shared" si="66"/>
        <v>0</v>
      </c>
      <c r="H153" s="157">
        <f t="shared" si="66"/>
        <v>0</v>
      </c>
      <c r="I153" s="157">
        <f t="shared" si="66"/>
        <v>0</v>
      </c>
      <c r="J153" s="157">
        <f t="shared" si="66"/>
        <v>0</v>
      </c>
      <c r="K153" s="157">
        <f t="shared" si="66"/>
        <v>0</v>
      </c>
      <c r="L153" s="157">
        <f t="shared" si="66"/>
        <v>0</v>
      </c>
      <c r="M153" s="157">
        <f t="shared" si="66"/>
        <v>0</v>
      </c>
      <c r="N153" s="157">
        <f t="shared" si="66"/>
        <v>0</v>
      </c>
      <c r="O153" s="157">
        <f t="shared" si="66"/>
        <v>0</v>
      </c>
      <c r="P153" s="157">
        <f t="shared" si="66"/>
        <v>0</v>
      </c>
      <c r="Q153" s="157">
        <f t="shared" si="67"/>
        <v>0</v>
      </c>
      <c r="R153" s="157">
        <f t="shared" si="67"/>
        <v>0</v>
      </c>
      <c r="S153" s="157">
        <f t="shared" si="67"/>
        <v>0</v>
      </c>
      <c r="T153" s="157">
        <f t="shared" si="67"/>
        <v>0</v>
      </c>
      <c r="U153" s="157">
        <f t="shared" si="67"/>
        <v>0</v>
      </c>
      <c r="V153" s="157">
        <f t="shared" si="67"/>
        <v>0</v>
      </c>
      <c r="W153" s="157">
        <f t="shared" si="67"/>
        <v>0</v>
      </c>
      <c r="X153" s="157">
        <f t="shared" si="67"/>
        <v>0</v>
      </c>
      <c r="Y153" s="157">
        <f t="shared" si="67"/>
        <v>0</v>
      </c>
      <c r="Z153" s="157">
        <f t="shared" si="67"/>
        <v>0</v>
      </c>
      <c r="AA153" s="157">
        <f t="shared" si="68"/>
        <v>0</v>
      </c>
      <c r="AB153" s="157">
        <f t="shared" si="68"/>
        <v>0</v>
      </c>
      <c r="AC153" s="157">
        <f t="shared" si="68"/>
        <v>0</v>
      </c>
      <c r="AD153" s="157">
        <f t="shared" si="68"/>
        <v>0</v>
      </c>
      <c r="AE153" s="157">
        <f t="shared" si="68"/>
        <v>0</v>
      </c>
      <c r="AF153" s="157">
        <f t="shared" si="68"/>
        <v>0</v>
      </c>
      <c r="AG153" s="157">
        <f t="shared" si="68"/>
        <v>0</v>
      </c>
      <c r="AH153" s="157">
        <f t="shared" si="68"/>
        <v>0</v>
      </c>
      <c r="AI153" s="157">
        <f t="shared" si="68"/>
        <v>0</v>
      </c>
      <c r="AJ153" s="157">
        <f t="shared" si="68"/>
        <v>0</v>
      </c>
    </row>
    <row r="154" spans="1:36" ht="16.5" x14ac:dyDescent="0.25">
      <c r="A154" s="157">
        <f t="shared" si="69"/>
        <v>14.03</v>
      </c>
      <c r="B154" s="153">
        <f t="shared" si="49"/>
        <v>106</v>
      </c>
      <c r="C154" s="155" t="s">
        <v>443</v>
      </c>
      <c r="D154" s="156" t="s">
        <v>364</v>
      </c>
      <c r="E154" s="157">
        <f t="shared" si="65"/>
        <v>0</v>
      </c>
      <c r="F154" s="314" t="s">
        <v>297</v>
      </c>
      <c r="G154" s="157">
        <f t="shared" si="66"/>
        <v>0</v>
      </c>
      <c r="H154" s="157">
        <f t="shared" si="66"/>
        <v>0</v>
      </c>
      <c r="I154" s="157">
        <f t="shared" si="66"/>
        <v>0</v>
      </c>
      <c r="J154" s="157">
        <f t="shared" si="66"/>
        <v>0</v>
      </c>
      <c r="K154" s="157">
        <f t="shared" si="66"/>
        <v>0</v>
      </c>
      <c r="L154" s="157">
        <f t="shared" si="66"/>
        <v>0</v>
      </c>
      <c r="M154" s="157">
        <f t="shared" si="66"/>
        <v>0</v>
      </c>
      <c r="N154" s="157">
        <f t="shared" si="66"/>
        <v>0</v>
      </c>
      <c r="O154" s="157">
        <f t="shared" si="66"/>
        <v>0</v>
      </c>
      <c r="P154" s="157">
        <f t="shared" si="66"/>
        <v>0</v>
      </c>
      <c r="Q154" s="157">
        <f t="shared" si="67"/>
        <v>0</v>
      </c>
      <c r="R154" s="157">
        <f t="shared" si="67"/>
        <v>0</v>
      </c>
      <c r="S154" s="157">
        <f t="shared" si="67"/>
        <v>0</v>
      </c>
      <c r="T154" s="157">
        <f t="shared" si="67"/>
        <v>0</v>
      </c>
      <c r="U154" s="157">
        <f t="shared" si="67"/>
        <v>0</v>
      </c>
      <c r="V154" s="157">
        <f t="shared" si="67"/>
        <v>0</v>
      </c>
      <c r="W154" s="157">
        <f t="shared" si="67"/>
        <v>0</v>
      </c>
      <c r="X154" s="157">
        <f t="shared" si="67"/>
        <v>0</v>
      </c>
      <c r="Y154" s="157">
        <f t="shared" si="67"/>
        <v>0</v>
      </c>
      <c r="Z154" s="157">
        <f t="shared" si="67"/>
        <v>0</v>
      </c>
      <c r="AA154" s="157">
        <f t="shared" si="68"/>
        <v>0</v>
      </c>
      <c r="AB154" s="157">
        <f t="shared" si="68"/>
        <v>0</v>
      </c>
      <c r="AC154" s="157">
        <f t="shared" si="68"/>
        <v>0</v>
      </c>
      <c r="AD154" s="157">
        <f t="shared" si="68"/>
        <v>0</v>
      </c>
      <c r="AE154" s="157">
        <f t="shared" si="68"/>
        <v>0</v>
      </c>
      <c r="AF154" s="157">
        <f t="shared" si="68"/>
        <v>0</v>
      </c>
      <c r="AG154" s="157">
        <f t="shared" si="68"/>
        <v>0</v>
      </c>
      <c r="AH154" s="157">
        <f t="shared" si="68"/>
        <v>0</v>
      </c>
      <c r="AI154" s="157">
        <f t="shared" si="68"/>
        <v>0</v>
      </c>
      <c r="AJ154" s="157">
        <f t="shared" si="68"/>
        <v>0</v>
      </c>
    </row>
    <row r="155" spans="1:36" s="188" customFormat="1" ht="16.5" x14ac:dyDescent="0.25">
      <c r="A155" s="160">
        <f t="shared" si="69"/>
        <v>14.04</v>
      </c>
      <c r="B155" s="161">
        <f t="shared" si="49"/>
        <v>107</v>
      </c>
      <c r="C155" s="163" t="s">
        <v>533</v>
      </c>
      <c r="D155" s="164" t="s">
        <v>364</v>
      </c>
      <c r="E155" s="160">
        <f t="shared" si="65"/>
        <v>0</v>
      </c>
      <c r="F155" s="314" t="s">
        <v>218</v>
      </c>
      <c r="G155" s="160">
        <f t="shared" si="66"/>
        <v>0</v>
      </c>
      <c r="H155" s="160">
        <f t="shared" si="66"/>
        <v>0</v>
      </c>
      <c r="I155" s="160">
        <f t="shared" si="66"/>
        <v>0</v>
      </c>
      <c r="J155" s="160">
        <f t="shared" si="66"/>
        <v>0</v>
      </c>
      <c r="K155" s="160">
        <f t="shared" si="66"/>
        <v>0</v>
      </c>
      <c r="L155" s="160">
        <f t="shared" si="66"/>
        <v>0</v>
      </c>
      <c r="M155" s="160">
        <f t="shared" si="66"/>
        <v>0</v>
      </c>
      <c r="N155" s="160">
        <f t="shared" si="66"/>
        <v>0</v>
      </c>
      <c r="O155" s="160">
        <f t="shared" si="66"/>
        <v>0</v>
      </c>
      <c r="P155" s="160">
        <f t="shared" si="66"/>
        <v>0</v>
      </c>
      <c r="Q155" s="160">
        <f t="shared" si="67"/>
        <v>0</v>
      </c>
      <c r="R155" s="160">
        <f t="shared" si="67"/>
        <v>0</v>
      </c>
      <c r="S155" s="160">
        <f t="shared" si="67"/>
        <v>0</v>
      </c>
      <c r="T155" s="160">
        <f t="shared" si="67"/>
        <v>0</v>
      </c>
      <c r="U155" s="160">
        <f t="shared" si="67"/>
        <v>0</v>
      </c>
      <c r="V155" s="160">
        <f t="shared" si="67"/>
        <v>0</v>
      </c>
      <c r="W155" s="160">
        <f t="shared" si="67"/>
        <v>0</v>
      </c>
      <c r="X155" s="160">
        <f t="shared" si="67"/>
        <v>0</v>
      </c>
      <c r="Y155" s="160">
        <f t="shared" si="67"/>
        <v>0</v>
      </c>
      <c r="Z155" s="160">
        <f t="shared" si="67"/>
        <v>0</v>
      </c>
      <c r="AA155" s="160">
        <f t="shared" si="68"/>
        <v>0</v>
      </c>
      <c r="AB155" s="160">
        <f t="shared" si="68"/>
        <v>0</v>
      </c>
      <c r="AC155" s="160">
        <f t="shared" si="68"/>
        <v>0</v>
      </c>
      <c r="AD155" s="160">
        <f t="shared" si="68"/>
        <v>0</v>
      </c>
      <c r="AE155" s="160">
        <f t="shared" si="68"/>
        <v>0</v>
      </c>
      <c r="AF155" s="160">
        <f t="shared" si="68"/>
        <v>0</v>
      </c>
      <c r="AG155" s="160">
        <f t="shared" si="68"/>
        <v>0</v>
      </c>
      <c r="AH155" s="160">
        <f t="shared" si="68"/>
        <v>0</v>
      </c>
      <c r="AI155" s="160">
        <f t="shared" si="68"/>
        <v>0</v>
      </c>
      <c r="AJ155" s="160">
        <f t="shared" si="68"/>
        <v>0</v>
      </c>
    </row>
    <row r="156" spans="1:36" s="188" customFormat="1" ht="16.5" x14ac:dyDescent="0.25">
      <c r="A156" s="160">
        <f t="shared" si="69"/>
        <v>14.049999999999999</v>
      </c>
      <c r="B156" s="161">
        <f t="shared" si="49"/>
        <v>108</v>
      </c>
      <c r="C156" s="163" t="s">
        <v>534</v>
      </c>
      <c r="D156" s="164" t="s">
        <v>364</v>
      </c>
      <c r="E156" s="160">
        <f t="shared" si="65"/>
        <v>0</v>
      </c>
      <c r="F156" s="314" t="s">
        <v>259</v>
      </c>
      <c r="G156" s="160">
        <f t="shared" si="66"/>
        <v>0</v>
      </c>
      <c r="H156" s="160">
        <f t="shared" si="66"/>
        <v>0</v>
      </c>
      <c r="I156" s="160">
        <f t="shared" si="66"/>
        <v>0</v>
      </c>
      <c r="J156" s="160">
        <f t="shared" si="66"/>
        <v>0</v>
      </c>
      <c r="K156" s="160">
        <f t="shared" si="66"/>
        <v>0</v>
      </c>
      <c r="L156" s="160">
        <f t="shared" si="66"/>
        <v>0</v>
      </c>
      <c r="M156" s="160">
        <f t="shared" si="66"/>
        <v>0</v>
      </c>
      <c r="N156" s="160">
        <f t="shared" si="66"/>
        <v>0</v>
      </c>
      <c r="O156" s="160">
        <f t="shared" si="66"/>
        <v>0</v>
      </c>
      <c r="P156" s="160">
        <f t="shared" si="66"/>
        <v>0</v>
      </c>
      <c r="Q156" s="160">
        <f t="shared" si="66"/>
        <v>0</v>
      </c>
      <c r="R156" s="160">
        <f t="shared" si="66"/>
        <v>0</v>
      </c>
      <c r="S156" s="160">
        <f t="shared" si="66"/>
        <v>0</v>
      </c>
      <c r="T156" s="160">
        <f t="shared" si="66"/>
        <v>0</v>
      </c>
      <c r="U156" s="160">
        <f t="shared" si="66"/>
        <v>0</v>
      </c>
      <c r="V156" s="160">
        <f t="shared" si="66"/>
        <v>0</v>
      </c>
      <c r="W156" s="160">
        <f t="shared" si="67"/>
        <v>0</v>
      </c>
      <c r="X156" s="160">
        <f t="shared" si="67"/>
        <v>0</v>
      </c>
      <c r="Y156" s="160">
        <f t="shared" si="67"/>
        <v>0</v>
      </c>
      <c r="Z156" s="160">
        <f t="shared" si="67"/>
        <v>0</v>
      </c>
      <c r="AA156" s="160">
        <f t="shared" si="67"/>
        <v>0</v>
      </c>
      <c r="AB156" s="160">
        <f t="shared" si="67"/>
        <v>0</v>
      </c>
      <c r="AC156" s="160">
        <f t="shared" si="67"/>
        <v>0</v>
      </c>
      <c r="AD156" s="160">
        <f t="shared" si="67"/>
        <v>0</v>
      </c>
      <c r="AE156" s="160">
        <f t="shared" si="67"/>
        <v>0</v>
      </c>
      <c r="AF156" s="160">
        <f t="shared" si="67"/>
        <v>0</v>
      </c>
      <c r="AG156" s="160">
        <f t="shared" si="68"/>
        <v>0</v>
      </c>
      <c r="AH156" s="160">
        <f t="shared" si="68"/>
        <v>0</v>
      </c>
      <c r="AI156" s="160">
        <f t="shared" si="68"/>
        <v>0</v>
      </c>
      <c r="AJ156" s="160">
        <f t="shared" si="68"/>
        <v>0</v>
      </c>
    </row>
    <row r="157" spans="1:36" ht="16.5" x14ac:dyDescent="0.25">
      <c r="A157" s="159"/>
      <c r="B157" s="153">
        <f t="shared" si="49"/>
        <v>109</v>
      </c>
      <c r="C157" s="155"/>
      <c r="D157" s="156"/>
      <c r="E157" s="156"/>
      <c r="F157" s="314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</row>
    <row r="158" spans="1:36" ht="16.5" x14ac:dyDescent="0.25">
      <c r="A158" s="166">
        <f>1+A151</f>
        <v>15</v>
      </c>
      <c r="B158" s="167">
        <f t="shared" si="49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67">
        <f t="shared" si="49"/>
        <v>111</v>
      </c>
      <c r="C159" s="169" t="s">
        <v>445</v>
      </c>
      <c r="D159" s="170" t="s">
        <v>364</v>
      </c>
      <c r="E159" s="157">
        <f t="shared" ref="E159:E161" si="70">+SUM(G159:AJ159)</f>
        <v>0</v>
      </c>
      <c r="F159" s="314">
        <v>5</v>
      </c>
      <c r="G159" s="171">
        <f t="shared" ref="G159:P161" si="71">+HLOOKUP(G$7,ARMADO_RP,$B159,0)</f>
        <v>0</v>
      </c>
      <c r="H159" s="171">
        <f t="shared" si="71"/>
        <v>0</v>
      </c>
      <c r="I159" s="171">
        <f t="shared" si="71"/>
        <v>0</v>
      </c>
      <c r="J159" s="171">
        <f t="shared" si="71"/>
        <v>0</v>
      </c>
      <c r="K159" s="171">
        <f t="shared" si="71"/>
        <v>0</v>
      </c>
      <c r="L159" s="171">
        <f t="shared" si="71"/>
        <v>0</v>
      </c>
      <c r="M159" s="171">
        <f t="shared" si="71"/>
        <v>0</v>
      </c>
      <c r="N159" s="171">
        <f t="shared" si="71"/>
        <v>0</v>
      </c>
      <c r="O159" s="171">
        <f t="shared" si="71"/>
        <v>0</v>
      </c>
      <c r="P159" s="171">
        <f t="shared" si="71"/>
        <v>0</v>
      </c>
      <c r="Q159" s="171">
        <f t="shared" ref="Q159:Z161" si="72">+HLOOKUP(Q$7,ARMADO_RP,$B159,0)</f>
        <v>0</v>
      </c>
      <c r="R159" s="171">
        <f t="shared" si="72"/>
        <v>0</v>
      </c>
      <c r="S159" s="171">
        <f t="shared" si="72"/>
        <v>0</v>
      </c>
      <c r="T159" s="171">
        <f t="shared" si="72"/>
        <v>0</v>
      </c>
      <c r="U159" s="171">
        <f t="shared" si="72"/>
        <v>0</v>
      </c>
      <c r="V159" s="171">
        <f t="shared" si="72"/>
        <v>0</v>
      </c>
      <c r="W159" s="171">
        <f t="shared" si="72"/>
        <v>0</v>
      </c>
      <c r="X159" s="171">
        <f t="shared" si="72"/>
        <v>0</v>
      </c>
      <c r="Y159" s="171">
        <f t="shared" si="72"/>
        <v>0</v>
      </c>
      <c r="Z159" s="171">
        <f t="shared" si="72"/>
        <v>0</v>
      </c>
      <c r="AA159" s="171">
        <f t="shared" ref="AA159:AJ161" si="73">+HLOOKUP(AA$7,ARMADO_RP,$B159,0)</f>
        <v>0</v>
      </c>
      <c r="AB159" s="171">
        <f t="shared" si="73"/>
        <v>0</v>
      </c>
      <c r="AC159" s="171">
        <f t="shared" si="73"/>
        <v>0</v>
      </c>
      <c r="AD159" s="171">
        <f t="shared" si="73"/>
        <v>0</v>
      </c>
      <c r="AE159" s="171">
        <f t="shared" si="73"/>
        <v>0</v>
      </c>
      <c r="AF159" s="171">
        <f t="shared" si="73"/>
        <v>0</v>
      </c>
      <c r="AG159" s="171">
        <f t="shared" si="73"/>
        <v>0</v>
      </c>
      <c r="AH159" s="171">
        <f t="shared" si="73"/>
        <v>0</v>
      </c>
      <c r="AI159" s="171">
        <f t="shared" si="73"/>
        <v>0</v>
      </c>
      <c r="AJ159" s="171">
        <f t="shared" si="73"/>
        <v>0</v>
      </c>
    </row>
    <row r="160" spans="1:36" ht="16.5" x14ac:dyDescent="0.25">
      <c r="A160" s="171">
        <f t="shared" ref="A160:A161" si="74">0.01+A159</f>
        <v>15.02</v>
      </c>
      <c r="B160" s="167">
        <f t="shared" si="49"/>
        <v>112</v>
      </c>
      <c r="C160" s="169" t="s">
        <v>446</v>
      </c>
      <c r="D160" s="170" t="s">
        <v>364</v>
      </c>
      <c r="E160" s="157">
        <f t="shared" si="70"/>
        <v>0</v>
      </c>
      <c r="F160" s="314">
        <v>10</v>
      </c>
      <c r="G160" s="171">
        <f t="shared" si="71"/>
        <v>0</v>
      </c>
      <c r="H160" s="171">
        <f t="shared" si="71"/>
        <v>0</v>
      </c>
      <c r="I160" s="171">
        <f t="shared" si="71"/>
        <v>0</v>
      </c>
      <c r="J160" s="171">
        <f t="shared" si="71"/>
        <v>0</v>
      </c>
      <c r="K160" s="171">
        <f t="shared" si="71"/>
        <v>0</v>
      </c>
      <c r="L160" s="171">
        <f t="shared" si="71"/>
        <v>0</v>
      </c>
      <c r="M160" s="171">
        <f t="shared" si="71"/>
        <v>0</v>
      </c>
      <c r="N160" s="171">
        <f t="shared" si="71"/>
        <v>0</v>
      </c>
      <c r="O160" s="171">
        <f t="shared" si="71"/>
        <v>0</v>
      </c>
      <c r="P160" s="171">
        <f t="shared" si="71"/>
        <v>0</v>
      </c>
      <c r="Q160" s="171">
        <f t="shared" si="72"/>
        <v>0</v>
      </c>
      <c r="R160" s="171">
        <f t="shared" si="72"/>
        <v>0</v>
      </c>
      <c r="S160" s="171">
        <f t="shared" si="72"/>
        <v>0</v>
      </c>
      <c r="T160" s="171">
        <f t="shared" si="72"/>
        <v>0</v>
      </c>
      <c r="U160" s="171">
        <f t="shared" si="72"/>
        <v>0</v>
      </c>
      <c r="V160" s="171">
        <f t="shared" si="72"/>
        <v>0</v>
      </c>
      <c r="W160" s="171">
        <f t="shared" si="72"/>
        <v>0</v>
      </c>
      <c r="X160" s="171">
        <f t="shared" si="72"/>
        <v>0</v>
      </c>
      <c r="Y160" s="171">
        <f t="shared" si="72"/>
        <v>0</v>
      </c>
      <c r="Z160" s="171">
        <f t="shared" si="72"/>
        <v>0</v>
      </c>
      <c r="AA160" s="171">
        <f t="shared" si="73"/>
        <v>0</v>
      </c>
      <c r="AB160" s="171">
        <f t="shared" si="73"/>
        <v>0</v>
      </c>
      <c r="AC160" s="171">
        <f t="shared" si="73"/>
        <v>0</v>
      </c>
      <c r="AD160" s="171">
        <f t="shared" si="73"/>
        <v>0</v>
      </c>
      <c r="AE160" s="171">
        <f t="shared" si="73"/>
        <v>0</v>
      </c>
      <c r="AF160" s="171">
        <f t="shared" si="73"/>
        <v>0</v>
      </c>
      <c r="AG160" s="171">
        <f t="shared" si="73"/>
        <v>0</v>
      </c>
      <c r="AH160" s="171">
        <f t="shared" si="73"/>
        <v>0</v>
      </c>
      <c r="AI160" s="171">
        <f t="shared" si="73"/>
        <v>0</v>
      </c>
      <c r="AJ160" s="171">
        <f t="shared" si="73"/>
        <v>0</v>
      </c>
    </row>
    <row r="161" spans="1:36" s="188" customFormat="1" ht="16.5" x14ac:dyDescent="0.25">
      <c r="A161" s="191">
        <f t="shared" si="74"/>
        <v>15.03</v>
      </c>
      <c r="B161" s="192">
        <f t="shared" si="49"/>
        <v>113</v>
      </c>
      <c r="C161" s="193" t="s">
        <v>535</v>
      </c>
      <c r="D161" s="194" t="s">
        <v>364</v>
      </c>
      <c r="E161" s="160">
        <f t="shared" si="70"/>
        <v>0</v>
      </c>
      <c r="F161" s="314">
        <v>37.5</v>
      </c>
      <c r="G161" s="191">
        <f t="shared" si="71"/>
        <v>0</v>
      </c>
      <c r="H161" s="191">
        <f t="shared" si="71"/>
        <v>0</v>
      </c>
      <c r="I161" s="191">
        <f t="shared" si="71"/>
        <v>0</v>
      </c>
      <c r="J161" s="191">
        <f t="shared" si="71"/>
        <v>0</v>
      </c>
      <c r="K161" s="191">
        <f t="shared" si="71"/>
        <v>0</v>
      </c>
      <c r="L161" s="191">
        <f t="shared" si="71"/>
        <v>0</v>
      </c>
      <c r="M161" s="191">
        <f t="shared" si="71"/>
        <v>0</v>
      </c>
      <c r="N161" s="191">
        <f t="shared" si="71"/>
        <v>0</v>
      </c>
      <c r="O161" s="191">
        <f t="shared" si="71"/>
        <v>0</v>
      </c>
      <c r="P161" s="191">
        <f t="shared" si="71"/>
        <v>0</v>
      </c>
      <c r="Q161" s="191">
        <f t="shared" si="72"/>
        <v>0</v>
      </c>
      <c r="R161" s="191">
        <f t="shared" si="72"/>
        <v>0</v>
      </c>
      <c r="S161" s="191">
        <f t="shared" si="72"/>
        <v>0</v>
      </c>
      <c r="T161" s="191">
        <f t="shared" si="72"/>
        <v>0</v>
      </c>
      <c r="U161" s="191">
        <f t="shared" si="72"/>
        <v>0</v>
      </c>
      <c r="V161" s="191">
        <f t="shared" si="72"/>
        <v>0</v>
      </c>
      <c r="W161" s="191">
        <f t="shared" si="72"/>
        <v>0</v>
      </c>
      <c r="X161" s="191">
        <f t="shared" si="72"/>
        <v>0</v>
      </c>
      <c r="Y161" s="191">
        <f t="shared" si="72"/>
        <v>0</v>
      </c>
      <c r="Z161" s="191">
        <f t="shared" si="72"/>
        <v>0</v>
      </c>
      <c r="AA161" s="191">
        <f t="shared" si="73"/>
        <v>0</v>
      </c>
      <c r="AB161" s="191">
        <f t="shared" si="73"/>
        <v>0</v>
      </c>
      <c r="AC161" s="191">
        <f t="shared" si="73"/>
        <v>0</v>
      </c>
      <c r="AD161" s="191">
        <f t="shared" si="73"/>
        <v>0</v>
      </c>
      <c r="AE161" s="191">
        <f t="shared" si="73"/>
        <v>0</v>
      </c>
      <c r="AF161" s="191">
        <f t="shared" si="73"/>
        <v>0</v>
      </c>
      <c r="AG161" s="191">
        <f t="shared" si="73"/>
        <v>0</v>
      </c>
      <c r="AH161" s="191">
        <f t="shared" si="73"/>
        <v>0</v>
      </c>
      <c r="AI161" s="191">
        <f t="shared" si="73"/>
        <v>0</v>
      </c>
      <c r="AJ161" s="191">
        <f t="shared" si="73"/>
        <v>0</v>
      </c>
    </row>
    <row r="162" spans="1:36" ht="16.5" x14ac:dyDescent="0.25">
      <c r="A162" s="159"/>
      <c r="B162" s="167">
        <f t="shared" si="49"/>
        <v>114</v>
      </c>
      <c r="C162" s="155"/>
      <c r="D162" s="156"/>
      <c r="E162" s="156"/>
      <c r="F162" s="314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</row>
    <row r="163" spans="1:36" ht="16.5" x14ac:dyDescent="0.25">
      <c r="A163" s="166">
        <f>A158+1</f>
        <v>16</v>
      </c>
      <c r="B163" s="167">
        <f t="shared" si="49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5">+A163+0.01</f>
        <v>16.010000000000002</v>
      </c>
      <c r="B164" s="167">
        <f t="shared" si="49"/>
        <v>116</v>
      </c>
      <c r="C164" s="169" t="s">
        <v>448</v>
      </c>
      <c r="D164" s="170" t="s">
        <v>146</v>
      </c>
      <c r="E164" s="157">
        <f t="shared" ref="E164:E166" si="76">+SUM(G164:AJ164)</f>
        <v>0</v>
      </c>
      <c r="F164" s="314"/>
      <c r="G164" s="171">
        <f t="shared" ref="G164:P166" si="77">+HLOOKUP(G$7,ARMADO_RP,$B164,0)</f>
        <v>0</v>
      </c>
      <c r="H164" s="171">
        <f t="shared" si="77"/>
        <v>0</v>
      </c>
      <c r="I164" s="171">
        <f t="shared" si="77"/>
        <v>0</v>
      </c>
      <c r="J164" s="171">
        <f t="shared" si="77"/>
        <v>0</v>
      </c>
      <c r="K164" s="171">
        <f t="shared" si="77"/>
        <v>0</v>
      </c>
      <c r="L164" s="171">
        <f t="shared" si="77"/>
        <v>0</v>
      </c>
      <c r="M164" s="171">
        <f t="shared" si="77"/>
        <v>0</v>
      </c>
      <c r="N164" s="171">
        <f t="shared" si="77"/>
        <v>0</v>
      </c>
      <c r="O164" s="171">
        <f t="shared" si="77"/>
        <v>0</v>
      </c>
      <c r="P164" s="171">
        <f t="shared" si="77"/>
        <v>0</v>
      </c>
      <c r="Q164" s="171">
        <f t="shared" ref="Q164:Z166" si="78">+HLOOKUP(Q$7,ARMADO_RP,$B164,0)</f>
        <v>0</v>
      </c>
      <c r="R164" s="171">
        <f t="shared" si="78"/>
        <v>0</v>
      </c>
      <c r="S164" s="171">
        <f t="shared" si="78"/>
        <v>0</v>
      </c>
      <c r="T164" s="171">
        <f t="shared" si="78"/>
        <v>0</v>
      </c>
      <c r="U164" s="171">
        <f t="shared" si="78"/>
        <v>0</v>
      </c>
      <c r="V164" s="171">
        <f t="shared" si="78"/>
        <v>0</v>
      </c>
      <c r="W164" s="171">
        <f t="shared" si="78"/>
        <v>0</v>
      </c>
      <c r="X164" s="171">
        <f t="shared" si="78"/>
        <v>0</v>
      </c>
      <c r="Y164" s="171">
        <f t="shared" si="78"/>
        <v>0</v>
      </c>
      <c r="Z164" s="171">
        <f t="shared" si="78"/>
        <v>0</v>
      </c>
      <c r="AA164" s="171">
        <f t="shared" ref="AA164:AJ166" si="79">+HLOOKUP(AA$7,ARMADO_RP,$B164,0)</f>
        <v>0</v>
      </c>
      <c r="AB164" s="171">
        <f t="shared" si="79"/>
        <v>0</v>
      </c>
      <c r="AC164" s="171">
        <f t="shared" si="79"/>
        <v>0</v>
      </c>
      <c r="AD164" s="171">
        <f t="shared" si="79"/>
        <v>0</v>
      </c>
      <c r="AE164" s="171">
        <f t="shared" si="79"/>
        <v>0</v>
      </c>
      <c r="AF164" s="171">
        <f t="shared" si="79"/>
        <v>0</v>
      </c>
      <c r="AG164" s="171">
        <f t="shared" si="79"/>
        <v>0</v>
      </c>
      <c r="AH164" s="171">
        <f t="shared" si="79"/>
        <v>0</v>
      </c>
      <c r="AI164" s="171">
        <f t="shared" si="79"/>
        <v>0</v>
      </c>
      <c r="AJ164" s="171">
        <f t="shared" si="79"/>
        <v>0</v>
      </c>
    </row>
    <row r="165" spans="1:36" ht="16.5" x14ac:dyDescent="0.25">
      <c r="A165" s="157">
        <f t="shared" si="75"/>
        <v>16.020000000000003</v>
      </c>
      <c r="B165" s="167">
        <f t="shared" si="49"/>
        <v>117</v>
      </c>
      <c r="C165" s="169" t="s">
        <v>449</v>
      </c>
      <c r="D165" s="170" t="s">
        <v>146</v>
      </c>
      <c r="E165" s="157">
        <f t="shared" si="76"/>
        <v>0</v>
      </c>
      <c r="F165" s="251"/>
      <c r="G165" s="171">
        <f t="shared" si="77"/>
        <v>0</v>
      </c>
      <c r="H165" s="171">
        <f t="shared" si="77"/>
        <v>0</v>
      </c>
      <c r="I165" s="171">
        <f t="shared" si="77"/>
        <v>0</v>
      </c>
      <c r="J165" s="171">
        <f t="shared" si="77"/>
        <v>0</v>
      </c>
      <c r="K165" s="171">
        <f t="shared" si="77"/>
        <v>0</v>
      </c>
      <c r="L165" s="171">
        <f t="shared" si="77"/>
        <v>0</v>
      </c>
      <c r="M165" s="171">
        <f t="shared" si="77"/>
        <v>0</v>
      </c>
      <c r="N165" s="171">
        <f t="shared" si="77"/>
        <v>0</v>
      </c>
      <c r="O165" s="171">
        <f t="shared" si="77"/>
        <v>0</v>
      </c>
      <c r="P165" s="171">
        <f t="shared" si="77"/>
        <v>0</v>
      </c>
      <c r="Q165" s="171">
        <f t="shared" si="78"/>
        <v>0</v>
      </c>
      <c r="R165" s="171">
        <f t="shared" si="78"/>
        <v>0</v>
      </c>
      <c r="S165" s="171">
        <f t="shared" si="78"/>
        <v>0</v>
      </c>
      <c r="T165" s="171">
        <f t="shared" si="78"/>
        <v>0</v>
      </c>
      <c r="U165" s="171">
        <f t="shared" si="78"/>
        <v>0</v>
      </c>
      <c r="V165" s="171">
        <f t="shared" si="78"/>
        <v>0</v>
      </c>
      <c r="W165" s="171">
        <f t="shared" si="78"/>
        <v>0</v>
      </c>
      <c r="X165" s="171">
        <f t="shared" si="78"/>
        <v>0</v>
      </c>
      <c r="Y165" s="171">
        <f t="shared" si="78"/>
        <v>0</v>
      </c>
      <c r="Z165" s="171">
        <f t="shared" si="78"/>
        <v>0</v>
      </c>
      <c r="AA165" s="171">
        <f t="shared" si="79"/>
        <v>0</v>
      </c>
      <c r="AB165" s="171">
        <f t="shared" si="79"/>
        <v>0</v>
      </c>
      <c r="AC165" s="171">
        <f t="shared" si="79"/>
        <v>0</v>
      </c>
      <c r="AD165" s="171">
        <f t="shared" si="79"/>
        <v>0</v>
      </c>
      <c r="AE165" s="171">
        <f t="shared" si="79"/>
        <v>0</v>
      </c>
      <c r="AF165" s="171">
        <f t="shared" si="79"/>
        <v>0</v>
      </c>
      <c r="AG165" s="171">
        <f t="shared" si="79"/>
        <v>0</v>
      </c>
      <c r="AH165" s="171">
        <f t="shared" si="79"/>
        <v>0</v>
      </c>
      <c r="AI165" s="171">
        <f t="shared" si="79"/>
        <v>0</v>
      </c>
      <c r="AJ165" s="171">
        <f t="shared" si="79"/>
        <v>0</v>
      </c>
    </row>
    <row r="166" spans="1:36" s="188" customFormat="1" ht="16.5" x14ac:dyDescent="0.25">
      <c r="A166" s="160">
        <f t="shared" si="75"/>
        <v>16.030000000000005</v>
      </c>
      <c r="B166" s="192">
        <f t="shared" si="49"/>
        <v>118</v>
      </c>
      <c r="C166" s="163" t="s">
        <v>632</v>
      </c>
      <c r="D166" s="194" t="s">
        <v>146</v>
      </c>
      <c r="E166" s="157">
        <f t="shared" si="76"/>
        <v>0</v>
      </c>
      <c r="F166" s="315"/>
      <c r="G166" s="171">
        <f t="shared" si="77"/>
        <v>0</v>
      </c>
      <c r="H166" s="171">
        <f t="shared" si="77"/>
        <v>0</v>
      </c>
      <c r="I166" s="171">
        <f t="shared" si="77"/>
        <v>0</v>
      </c>
      <c r="J166" s="171">
        <f t="shared" si="77"/>
        <v>0</v>
      </c>
      <c r="K166" s="171">
        <f t="shared" si="77"/>
        <v>0</v>
      </c>
      <c r="L166" s="171">
        <f t="shared" si="77"/>
        <v>0</v>
      </c>
      <c r="M166" s="171">
        <f t="shared" si="77"/>
        <v>0</v>
      </c>
      <c r="N166" s="171">
        <f t="shared" si="77"/>
        <v>0</v>
      </c>
      <c r="O166" s="171">
        <f t="shared" si="77"/>
        <v>0</v>
      </c>
      <c r="P166" s="171">
        <f t="shared" si="77"/>
        <v>0</v>
      </c>
      <c r="Q166" s="171">
        <f t="shared" si="78"/>
        <v>0</v>
      </c>
      <c r="R166" s="171">
        <f t="shared" si="78"/>
        <v>0</v>
      </c>
      <c r="S166" s="171">
        <f t="shared" si="78"/>
        <v>0</v>
      </c>
      <c r="T166" s="171">
        <f t="shared" si="78"/>
        <v>0</v>
      </c>
      <c r="U166" s="171">
        <f t="shared" si="78"/>
        <v>0</v>
      </c>
      <c r="V166" s="171">
        <f t="shared" si="78"/>
        <v>0</v>
      </c>
      <c r="W166" s="171">
        <f t="shared" si="78"/>
        <v>0</v>
      </c>
      <c r="X166" s="171">
        <f t="shared" si="78"/>
        <v>0</v>
      </c>
      <c r="Y166" s="171">
        <f t="shared" si="78"/>
        <v>0</v>
      </c>
      <c r="Z166" s="171">
        <f t="shared" si="78"/>
        <v>0</v>
      </c>
      <c r="AA166" s="171">
        <f t="shared" si="79"/>
        <v>0</v>
      </c>
      <c r="AB166" s="171">
        <f t="shared" si="79"/>
        <v>0</v>
      </c>
      <c r="AC166" s="171">
        <f t="shared" si="79"/>
        <v>0</v>
      </c>
      <c r="AD166" s="171">
        <f t="shared" si="79"/>
        <v>0</v>
      </c>
      <c r="AE166" s="171">
        <f t="shared" si="79"/>
        <v>0</v>
      </c>
      <c r="AF166" s="171">
        <f t="shared" si="79"/>
        <v>0</v>
      </c>
      <c r="AG166" s="171">
        <f t="shared" si="79"/>
        <v>0</v>
      </c>
      <c r="AH166" s="171">
        <f t="shared" si="79"/>
        <v>0</v>
      </c>
      <c r="AI166" s="171">
        <f t="shared" si="79"/>
        <v>0</v>
      </c>
      <c r="AJ166" s="171">
        <f t="shared" si="79"/>
        <v>0</v>
      </c>
    </row>
    <row r="167" spans="1:36" ht="16.5" x14ac:dyDescent="0.25">
      <c r="A167" s="172"/>
      <c r="B167" s="167">
        <f t="shared" si="49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49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49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49"/>
        <v>122</v>
      </c>
      <c r="C170" s="162" t="s">
        <v>451</v>
      </c>
      <c r="D170" s="164" t="s">
        <v>452</v>
      </c>
      <c r="E170" s="157">
        <f>+ROUNDUP(SUM(G170:AJ170),0)</f>
        <v>0</v>
      </c>
      <c r="F170" s="249"/>
      <c r="G170" s="157">
        <f>+IF(G$2&lt;&gt;0,1/COUNTA(G$2:M$2),0)</f>
        <v>0</v>
      </c>
      <c r="H170" s="157">
        <f t="shared" ref="H170:AJ170" si="80">+IF(H$2&lt;&gt;0,1/COUNTA(H$2:N$2),0)</f>
        <v>0</v>
      </c>
      <c r="I170" s="157">
        <f t="shared" si="80"/>
        <v>0</v>
      </c>
      <c r="J170" s="157">
        <f t="shared" si="80"/>
        <v>0</v>
      </c>
      <c r="K170" s="157">
        <f t="shared" si="80"/>
        <v>0</v>
      </c>
      <c r="L170" s="157">
        <f t="shared" si="80"/>
        <v>0</v>
      </c>
      <c r="M170" s="157">
        <f t="shared" si="80"/>
        <v>0</v>
      </c>
      <c r="N170" s="157">
        <f t="shared" si="80"/>
        <v>0</v>
      </c>
      <c r="O170" s="157">
        <f t="shared" si="80"/>
        <v>0</v>
      </c>
      <c r="P170" s="157">
        <f t="shared" si="80"/>
        <v>0</v>
      </c>
      <c r="Q170" s="157">
        <f t="shared" si="80"/>
        <v>0</v>
      </c>
      <c r="R170" s="157">
        <f t="shared" si="80"/>
        <v>0</v>
      </c>
      <c r="S170" s="157">
        <f t="shared" si="80"/>
        <v>0</v>
      </c>
      <c r="T170" s="157">
        <f t="shared" si="80"/>
        <v>0</v>
      </c>
      <c r="U170" s="157">
        <f t="shared" si="80"/>
        <v>0</v>
      </c>
      <c r="V170" s="157">
        <f t="shared" si="80"/>
        <v>0</v>
      </c>
      <c r="W170" s="157">
        <f t="shared" si="80"/>
        <v>0</v>
      </c>
      <c r="X170" s="157">
        <f t="shared" si="80"/>
        <v>0</v>
      </c>
      <c r="Y170" s="157">
        <f t="shared" si="80"/>
        <v>0</v>
      </c>
      <c r="Z170" s="157">
        <f t="shared" si="80"/>
        <v>0</v>
      </c>
      <c r="AA170" s="157">
        <f t="shared" si="80"/>
        <v>0</v>
      </c>
      <c r="AB170" s="157">
        <f t="shared" si="80"/>
        <v>0</v>
      </c>
      <c r="AC170" s="157">
        <f t="shared" si="80"/>
        <v>0</v>
      </c>
      <c r="AD170" s="157">
        <f t="shared" si="80"/>
        <v>0</v>
      </c>
      <c r="AE170" s="157">
        <f t="shared" si="80"/>
        <v>0</v>
      </c>
      <c r="AF170" s="157">
        <f t="shared" si="80"/>
        <v>0</v>
      </c>
      <c r="AG170" s="157">
        <f t="shared" si="80"/>
        <v>0</v>
      </c>
      <c r="AH170" s="157">
        <f t="shared" si="80"/>
        <v>0</v>
      </c>
      <c r="AI170" s="157">
        <f t="shared" si="80"/>
        <v>0</v>
      </c>
      <c r="AJ170" s="157">
        <f t="shared" si="80"/>
        <v>0</v>
      </c>
    </row>
    <row r="171" spans="1:36" ht="16.5" x14ac:dyDescent="0.25">
      <c r="A171" s="160"/>
      <c r="B171" s="161">
        <f t="shared" si="49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49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49"/>
        <v>125</v>
      </c>
      <c r="C173" s="155" t="s">
        <v>454</v>
      </c>
      <c r="D173" s="156" t="s">
        <v>364</v>
      </c>
      <c r="E173" s="157">
        <f t="shared" ref="E173:E208" si="81">+SUM(G173:AJ173)</f>
        <v>0</v>
      </c>
      <c r="F173" s="314" t="s">
        <v>331</v>
      </c>
      <c r="G173" s="157">
        <f>+IF($F173=G$21,G$58,0)</f>
        <v>0</v>
      </c>
      <c r="H173" s="157">
        <f t="shared" ref="H173:AJ173" si="82">+IF($F173=H$21,H$58,0)</f>
        <v>0</v>
      </c>
      <c r="I173" s="157">
        <f t="shared" si="82"/>
        <v>0</v>
      </c>
      <c r="J173" s="157">
        <f t="shared" si="82"/>
        <v>0</v>
      </c>
      <c r="K173" s="157">
        <f t="shared" si="82"/>
        <v>0</v>
      </c>
      <c r="L173" s="157">
        <f t="shared" si="82"/>
        <v>0</v>
      </c>
      <c r="M173" s="157">
        <f t="shared" si="82"/>
        <v>0</v>
      </c>
      <c r="N173" s="157">
        <f t="shared" si="82"/>
        <v>0</v>
      </c>
      <c r="O173" s="157">
        <f t="shared" si="82"/>
        <v>0</v>
      </c>
      <c r="P173" s="157">
        <f t="shared" si="82"/>
        <v>0</v>
      </c>
      <c r="Q173" s="157">
        <f t="shared" si="82"/>
        <v>0</v>
      </c>
      <c r="R173" s="157">
        <f t="shared" si="82"/>
        <v>0</v>
      </c>
      <c r="S173" s="157">
        <f t="shared" si="82"/>
        <v>0</v>
      </c>
      <c r="T173" s="157">
        <f t="shared" si="82"/>
        <v>0</v>
      </c>
      <c r="U173" s="157">
        <f t="shared" si="82"/>
        <v>0</v>
      </c>
      <c r="V173" s="157">
        <f t="shared" si="82"/>
        <v>0</v>
      </c>
      <c r="W173" s="157">
        <f t="shared" si="82"/>
        <v>0</v>
      </c>
      <c r="X173" s="157">
        <f t="shared" si="82"/>
        <v>0</v>
      </c>
      <c r="Y173" s="157">
        <f t="shared" si="82"/>
        <v>0</v>
      </c>
      <c r="Z173" s="157">
        <f t="shared" si="82"/>
        <v>0</v>
      </c>
      <c r="AA173" s="157">
        <f t="shared" si="82"/>
        <v>0</v>
      </c>
      <c r="AB173" s="157">
        <f t="shared" si="82"/>
        <v>0</v>
      </c>
      <c r="AC173" s="157">
        <f t="shared" si="82"/>
        <v>0</v>
      </c>
      <c r="AD173" s="157">
        <f t="shared" si="82"/>
        <v>0</v>
      </c>
      <c r="AE173" s="157">
        <f t="shared" si="82"/>
        <v>0</v>
      </c>
      <c r="AF173" s="157">
        <f t="shared" si="82"/>
        <v>0</v>
      </c>
      <c r="AG173" s="157">
        <f t="shared" si="82"/>
        <v>0</v>
      </c>
      <c r="AH173" s="157">
        <f t="shared" si="82"/>
        <v>0</v>
      </c>
      <c r="AI173" s="157">
        <f t="shared" si="82"/>
        <v>0</v>
      </c>
      <c r="AJ173" s="157">
        <f t="shared" si="82"/>
        <v>0</v>
      </c>
    </row>
    <row r="174" spans="1:36" ht="16.5" x14ac:dyDescent="0.25">
      <c r="A174" s="157">
        <f t="shared" ref="A174:A208" si="83">+A173+0.01</f>
        <v>1.02</v>
      </c>
      <c r="B174" s="153">
        <f t="shared" si="49"/>
        <v>126</v>
      </c>
      <c r="C174" s="155" t="s">
        <v>455</v>
      </c>
      <c r="D174" s="156" t="s">
        <v>364</v>
      </c>
      <c r="E174" s="157">
        <f t="shared" si="81"/>
        <v>0</v>
      </c>
      <c r="F174" s="314" t="s">
        <v>331</v>
      </c>
      <c r="G174" s="157">
        <f>+IF($F174=G$21,G$59,0)</f>
        <v>0</v>
      </c>
      <c r="H174" s="157">
        <f t="shared" ref="H174:AJ174" si="84">+IF($F174=H$21,H$59,0)</f>
        <v>0</v>
      </c>
      <c r="I174" s="157">
        <f t="shared" si="84"/>
        <v>0</v>
      </c>
      <c r="J174" s="157">
        <f t="shared" si="84"/>
        <v>0</v>
      </c>
      <c r="K174" s="157">
        <f t="shared" si="84"/>
        <v>0</v>
      </c>
      <c r="L174" s="157">
        <f t="shared" si="84"/>
        <v>0</v>
      </c>
      <c r="M174" s="157">
        <f t="shared" si="84"/>
        <v>0</v>
      </c>
      <c r="N174" s="157">
        <f t="shared" si="84"/>
        <v>0</v>
      </c>
      <c r="O174" s="157">
        <f t="shared" si="84"/>
        <v>0</v>
      </c>
      <c r="P174" s="157">
        <f t="shared" si="84"/>
        <v>0</v>
      </c>
      <c r="Q174" s="157">
        <f t="shared" si="84"/>
        <v>0</v>
      </c>
      <c r="R174" s="157">
        <f t="shared" si="84"/>
        <v>0</v>
      </c>
      <c r="S174" s="157">
        <f t="shared" si="84"/>
        <v>0</v>
      </c>
      <c r="T174" s="157">
        <f t="shared" si="84"/>
        <v>0</v>
      </c>
      <c r="U174" s="157">
        <f t="shared" si="84"/>
        <v>0</v>
      </c>
      <c r="V174" s="157">
        <f t="shared" si="84"/>
        <v>0</v>
      </c>
      <c r="W174" s="157">
        <f t="shared" si="84"/>
        <v>0</v>
      </c>
      <c r="X174" s="157">
        <f t="shared" si="84"/>
        <v>0</v>
      </c>
      <c r="Y174" s="157">
        <f t="shared" si="84"/>
        <v>0</v>
      </c>
      <c r="Z174" s="157">
        <f t="shared" si="84"/>
        <v>0</v>
      </c>
      <c r="AA174" s="157">
        <f t="shared" si="84"/>
        <v>0</v>
      </c>
      <c r="AB174" s="157">
        <f t="shared" si="84"/>
        <v>0</v>
      </c>
      <c r="AC174" s="157">
        <f t="shared" si="84"/>
        <v>0</v>
      </c>
      <c r="AD174" s="157">
        <f t="shared" si="84"/>
        <v>0</v>
      </c>
      <c r="AE174" s="157">
        <f t="shared" si="84"/>
        <v>0</v>
      </c>
      <c r="AF174" s="157">
        <f t="shared" si="84"/>
        <v>0</v>
      </c>
      <c r="AG174" s="157">
        <f t="shared" si="84"/>
        <v>0</v>
      </c>
      <c r="AH174" s="157">
        <f t="shared" si="84"/>
        <v>0</v>
      </c>
      <c r="AI174" s="157">
        <f t="shared" si="84"/>
        <v>0</v>
      </c>
      <c r="AJ174" s="157">
        <f t="shared" si="84"/>
        <v>0</v>
      </c>
    </row>
    <row r="175" spans="1:36" ht="16.5" x14ac:dyDescent="0.25">
      <c r="A175" s="157">
        <f t="shared" si="83"/>
        <v>1.03</v>
      </c>
      <c r="B175" s="153">
        <f t="shared" si="49"/>
        <v>127</v>
      </c>
      <c r="C175" s="155" t="s">
        <v>456</v>
      </c>
      <c r="D175" s="156" t="s">
        <v>364</v>
      </c>
      <c r="E175" s="157">
        <f t="shared" si="81"/>
        <v>0</v>
      </c>
      <c r="F175" s="314" t="s">
        <v>331</v>
      </c>
      <c r="G175" s="157">
        <f>+IF($F175=G$21,G$60,0)</f>
        <v>0</v>
      </c>
      <c r="H175" s="157">
        <f t="shared" ref="H175:AJ175" si="85">+IF($F175=H$21,H$60,0)</f>
        <v>0</v>
      </c>
      <c r="I175" s="157">
        <f t="shared" si="85"/>
        <v>0</v>
      </c>
      <c r="J175" s="157">
        <f t="shared" si="85"/>
        <v>0</v>
      </c>
      <c r="K175" s="157">
        <f t="shared" si="85"/>
        <v>0</v>
      </c>
      <c r="L175" s="157">
        <f t="shared" si="85"/>
        <v>0</v>
      </c>
      <c r="M175" s="157">
        <f t="shared" si="85"/>
        <v>0</v>
      </c>
      <c r="N175" s="157">
        <f t="shared" si="85"/>
        <v>0</v>
      </c>
      <c r="O175" s="157">
        <f t="shared" si="85"/>
        <v>0</v>
      </c>
      <c r="P175" s="157">
        <f t="shared" si="85"/>
        <v>0</v>
      </c>
      <c r="Q175" s="157">
        <f t="shared" si="85"/>
        <v>0</v>
      </c>
      <c r="R175" s="157">
        <f t="shared" si="85"/>
        <v>0</v>
      </c>
      <c r="S175" s="157">
        <f t="shared" si="85"/>
        <v>0</v>
      </c>
      <c r="T175" s="157">
        <f t="shared" si="85"/>
        <v>0</v>
      </c>
      <c r="U175" s="157">
        <f t="shared" si="85"/>
        <v>0</v>
      </c>
      <c r="V175" s="157">
        <f t="shared" si="85"/>
        <v>0</v>
      </c>
      <c r="W175" s="157">
        <f t="shared" si="85"/>
        <v>0</v>
      </c>
      <c r="X175" s="157">
        <f t="shared" si="85"/>
        <v>0</v>
      </c>
      <c r="Y175" s="157">
        <f t="shared" si="85"/>
        <v>0</v>
      </c>
      <c r="Z175" s="157">
        <f t="shared" si="85"/>
        <v>0</v>
      </c>
      <c r="AA175" s="157">
        <f t="shared" si="85"/>
        <v>0</v>
      </c>
      <c r="AB175" s="157">
        <f t="shared" si="85"/>
        <v>0</v>
      </c>
      <c r="AC175" s="157">
        <f t="shared" si="85"/>
        <v>0</v>
      </c>
      <c r="AD175" s="157">
        <f t="shared" si="85"/>
        <v>0</v>
      </c>
      <c r="AE175" s="157">
        <f t="shared" si="85"/>
        <v>0</v>
      </c>
      <c r="AF175" s="157">
        <f t="shared" si="85"/>
        <v>0</v>
      </c>
      <c r="AG175" s="157">
        <f t="shared" si="85"/>
        <v>0</v>
      </c>
      <c r="AH175" s="157">
        <f t="shared" si="85"/>
        <v>0</v>
      </c>
      <c r="AI175" s="157">
        <f t="shared" si="85"/>
        <v>0</v>
      </c>
      <c r="AJ175" s="157">
        <f t="shared" si="85"/>
        <v>0</v>
      </c>
    </row>
    <row r="176" spans="1:36" ht="16.5" x14ac:dyDescent="0.25">
      <c r="A176" s="157">
        <f t="shared" si="83"/>
        <v>1.04</v>
      </c>
      <c r="B176" s="153">
        <f t="shared" si="49"/>
        <v>128</v>
      </c>
      <c r="C176" s="155" t="s">
        <v>457</v>
      </c>
      <c r="D176" s="156" t="s">
        <v>364</v>
      </c>
      <c r="E176" s="157">
        <f t="shared" si="81"/>
        <v>0</v>
      </c>
      <c r="F176" s="314" t="s">
        <v>331</v>
      </c>
      <c r="G176" s="157">
        <f>+IF($F176=G$21,G$61,0)</f>
        <v>0</v>
      </c>
      <c r="H176" s="157">
        <f t="shared" ref="H176:AJ176" si="86">+IF($F176=H$21,H$61,0)</f>
        <v>0</v>
      </c>
      <c r="I176" s="157">
        <f t="shared" si="86"/>
        <v>0</v>
      </c>
      <c r="J176" s="157">
        <f t="shared" si="86"/>
        <v>0</v>
      </c>
      <c r="K176" s="157">
        <f t="shared" si="86"/>
        <v>0</v>
      </c>
      <c r="L176" s="157">
        <f t="shared" si="86"/>
        <v>0</v>
      </c>
      <c r="M176" s="157">
        <f t="shared" si="86"/>
        <v>0</v>
      </c>
      <c r="N176" s="157">
        <f t="shared" si="86"/>
        <v>0</v>
      </c>
      <c r="O176" s="157">
        <f t="shared" si="86"/>
        <v>0</v>
      </c>
      <c r="P176" s="157">
        <f t="shared" si="86"/>
        <v>0</v>
      </c>
      <c r="Q176" s="157">
        <f t="shared" si="86"/>
        <v>0</v>
      </c>
      <c r="R176" s="157">
        <f t="shared" si="86"/>
        <v>0</v>
      </c>
      <c r="S176" s="157">
        <f t="shared" si="86"/>
        <v>0</v>
      </c>
      <c r="T176" s="157">
        <f t="shared" si="86"/>
        <v>0</v>
      </c>
      <c r="U176" s="157">
        <f t="shared" si="86"/>
        <v>0</v>
      </c>
      <c r="V176" s="157">
        <f t="shared" si="86"/>
        <v>0</v>
      </c>
      <c r="W176" s="157">
        <f t="shared" si="86"/>
        <v>0</v>
      </c>
      <c r="X176" s="157">
        <f t="shared" si="86"/>
        <v>0</v>
      </c>
      <c r="Y176" s="157">
        <f t="shared" si="86"/>
        <v>0</v>
      </c>
      <c r="Z176" s="157">
        <f t="shared" si="86"/>
        <v>0</v>
      </c>
      <c r="AA176" s="157">
        <f t="shared" si="86"/>
        <v>0</v>
      </c>
      <c r="AB176" s="157">
        <f t="shared" si="86"/>
        <v>0</v>
      </c>
      <c r="AC176" s="157">
        <f t="shared" si="86"/>
        <v>0</v>
      </c>
      <c r="AD176" s="157">
        <f t="shared" si="86"/>
        <v>0</v>
      </c>
      <c r="AE176" s="157">
        <f t="shared" si="86"/>
        <v>0</v>
      </c>
      <c r="AF176" s="157">
        <f t="shared" si="86"/>
        <v>0</v>
      </c>
      <c r="AG176" s="157">
        <f t="shared" si="86"/>
        <v>0</v>
      </c>
      <c r="AH176" s="157">
        <f t="shared" si="86"/>
        <v>0</v>
      </c>
      <c r="AI176" s="157">
        <f t="shared" si="86"/>
        <v>0</v>
      </c>
      <c r="AJ176" s="157">
        <f t="shared" si="86"/>
        <v>0</v>
      </c>
    </row>
    <row r="177" spans="1:36" ht="16.5" x14ac:dyDescent="0.25">
      <c r="A177" s="157">
        <f t="shared" si="83"/>
        <v>1.05</v>
      </c>
      <c r="B177" s="153">
        <f t="shared" si="49"/>
        <v>129</v>
      </c>
      <c r="C177" s="155" t="s">
        <v>458</v>
      </c>
      <c r="D177" s="156" t="s">
        <v>364</v>
      </c>
      <c r="E177" s="157">
        <f t="shared" si="81"/>
        <v>0</v>
      </c>
      <c r="F177" s="314" t="s">
        <v>101</v>
      </c>
      <c r="G177" s="157">
        <f>+IF($F177=G$21,G$64,0)</f>
        <v>0</v>
      </c>
      <c r="H177" s="157">
        <f t="shared" ref="H177:AJ177" si="87">+IF($F177=H$21,H$64,0)</f>
        <v>0</v>
      </c>
      <c r="I177" s="157">
        <f t="shared" si="87"/>
        <v>0</v>
      </c>
      <c r="J177" s="157">
        <f t="shared" si="87"/>
        <v>0</v>
      </c>
      <c r="K177" s="157">
        <f t="shared" si="87"/>
        <v>0</v>
      </c>
      <c r="L177" s="157">
        <f t="shared" si="87"/>
        <v>0</v>
      </c>
      <c r="M177" s="157">
        <f t="shared" si="87"/>
        <v>0</v>
      </c>
      <c r="N177" s="157">
        <f t="shared" si="87"/>
        <v>0</v>
      </c>
      <c r="O177" s="157">
        <f t="shared" si="87"/>
        <v>0</v>
      </c>
      <c r="P177" s="157">
        <f t="shared" si="87"/>
        <v>0</v>
      </c>
      <c r="Q177" s="157">
        <f t="shared" si="87"/>
        <v>0</v>
      </c>
      <c r="R177" s="157">
        <f t="shared" si="87"/>
        <v>0</v>
      </c>
      <c r="S177" s="157">
        <f t="shared" si="87"/>
        <v>0</v>
      </c>
      <c r="T177" s="157">
        <f t="shared" si="87"/>
        <v>0</v>
      </c>
      <c r="U177" s="157">
        <f t="shared" si="87"/>
        <v>0</v>
      </c>
      <c r="V177" s="157">
        <f t="shared" si="87"/>
        <v>0</v>
      </c>
      <c r="W177" s="157">
        <f t="shared" si="87"/>
        <v>0</v>
      </c>
      <c r="X177" s="157">
        <f t="shared" si="87"/>
        <v>0</v>
      </c>
      <c r="Y177" s="157">
        <f t="shared" si="87"/>
        <v>0</v>
      </c>
      <c r="Z177" s="157">
        <f t="shared" si="87"/>
        <v>0</v>
      </c>
      <c r="AA177" s="157">
        <f t="shared" si="87"/>
        <v>0</v>
      </c>
      <c r="AB177" s="157">
        <f t="shared" si="87"/>
        <v>0</v>
      </c>
      <c r="AC177" s="157">
        <f t="shared" si="87"/>
        <v>0</v>
      </c>
      <c r="AD177" s="157">
        <f t="shared" si="87"/>
        <v>0</v>
      </c>
      <c r="AE177" s="157">
        <f t="shared" si="87"/>
        <v>0</v>
      </c>
      <c r="AF177" s="157">
        <f t="shared" si="87"/>
        <v>0</v>
      </c>
      <c r="AG177" s="157">
        <f t="shared" si="87"/>
        <v>0</v>
      </c>
      <c r="AH177" s="157">
        <f t="shared" si="87"/>
        <v>0</v>
      </c>
      <c r="AI177" s="157">
        <f t="shared" si="87"/>
        <v>0</v>
      </c>
      <c r="AJ177" s="157">
        <f t="shared" si="87"/>
        <v>0</v>
      </c>
    </row>
    <row r="178" spans="1:36" ht="16.5" x14ac:dyDescent="0.25">
      <c r="A178" s="157">
        <f t="shared" si="83"/>
        <v>1.06</v>
      </c>
      <c r="B178" s="153">
        <f t="shared" si="49"/>
        <v>130</v>
      </c>
      <c r="C178" s="155" t="s">
        <v>459</v>
      </c>
      <c r="D178" s="156" t="s">
        <v>364</v>
      </c>
      <c r="E178" s="157">
        <f t="shared" si="81"/>
        <v>0</v>
      </c>
      <c r="F178" s="314" t="s">
        <v>331</v>
      </c>
      <c r="G178" s="157">
        <f>+IF($F178=G$21,G$52,0)</f>
        <v>0</v>
      </c>
      <c r="H178" s="157">
        <f t="shared" ref="H178:W179" si="88">+IF($F178=H$21,H$52,0)</f>
        <v>0</v>
      </c>
      <c r="I178" s="157">
        <f t="shared" si="88"/>
        <v>0</v>
      </c>
      <c r="J178" s="157">
        <f t="shared" si="88"/>
        <v>0</v>
      </c>
      <c r="K178" s="157">
        <f t="shared" si="88"/>
        <v>0</v>
      </c>
      <c r="L178" s="157">
        <f t="shared" si="88"/>
        <v>0</v>
      </c>
      <c r="M178" s="157">
        <f t="shared" si="88"/>
        <v>0</v>
      </c>
      <c r="N178" s="157">
        <f t="shared" si="88"/>
        <v>0</v>
      </c>
      <c r="O178" s="157">
        <f t="shared" si="88"/>
        <v>0</v>
      </c>
      <c r="P178" s="157">
        <f t="shared" si="88"/>
        <v>0</v>
      </c>
      <c r="Q178" s="157">
        <f t="shared" si="88"/>
        <v>0</v>
      </c>
      <c r="R178" s="157">
        <f t="shared" si="88"/>
        <v>0</v>
      </c>
      <c r="S178" s="157">
        <f t="shared" si="88"/>
        <v>0</v>
      </c>
      <c r="T178" s="157">
        <f t="shared" si="88"/>
        <v>0</v>
      </c>
      <c r="U178" s="157">
        <f t="shared" si="88"/>
        <v>0</v>
      </c>
      <c r="V178" s="157">
        <f t="shared" si="88"/>
        <v>0</v>
      </c>
      <c r="W178" s="157">
        <f t="shared" si="88"/>
        <v>0</v>
      </c>
      <c r="X178" s="157">
        <f t="shared" ref="X178:AJ179" si="89">+IF($F178=X$21,X$52,0)</f>
        <v>0</v>
      </c>
      <c r="Y178" s="157">
        <f t="shared" si="89"/>
        <v>0</v>
      </c>
      <c r="Z178" s="157">
        <f t="shared" si="89"/>
        <v>0</v>
      </c>
      <c r="AA178" s="157">
        <f t="shared" si="89"/>
        <v>0</v>
      </c>
      <c r="AB178" s="157">
        <f t="shared" si="89"/>
        <v>0</v>
      </c>
      <c r="AC178" s="157">
        <f t="shared" si="89"/>
        <v>0</v>
      </c>
      <c r="AD178" s="157">
        <f t="shared" si="89"/>
        <v>0</v>
      </c>
      <c r="AE178" s="157">
        <f t="shared" si="89"/>
        <v>0</v>
      </c>
      <c r="AF178" s="157">
        <f t="shared" si="89"/>
        <v>0</v>
      </c>
      <c r="AG178" s="157">
        <f t="shared" si="89"/>
        <v>0</v>
      </c>
      <c r="AH178" s="157">
        <f t="shared" si="89"/>
        <v>0</v>
      </c>
      <c r="AI178" s="157">
        <f t="shared" si="89"/>
        <v>0</v>
      </c>
      <c r="AJ178" s="157">
        <f t="shared" si="89"/>
        <v>0</v>
      </c>
    </row>
    <row r="179" spans="1:36" ht="16.5" x14ac:dyDescent="0.25">
      <c r="A179" s="157">
        <f t="shared" si="83"/>
        <v>1.07</v>
      </c>
      <c r="B179" s="153">
        <f t="shared" si="49"/>
        <v>131</v>
      </c>
      <c r="C179" s="155" t="s">
        <v>460</v>
      </c>
      <c r="D179" s="156" t="s">
        <v>364</v>
      </c>
      <c r="E179" s="157">
        <f t="shared" si="81"/>
        <v>0</v>
      </c>
      <c r="F179" s="314" t="s">
        <v>101</v>
      </c>
      <c r="G179" s="157">
        <f>+IF($F179=G$21,G$52,0)</f>
        <v>0</v>
      </c>
      <c r="H179" s="157">
        <f t="shared" si="88"/>
        <v>0</v>
      </c>
      <c r="I179" s="157">
        <f t="shared" si="88"/>
        <v>0</v>
      </c>
      <c r="J179" s="157">
        <f t="shared" si="88"/>
        <v>0</v>
      </c>
      <c r="K179" s="157">
        <f t="shared" si="88"/>
        <v>0</v>
      </c>
      <c r="L179" s="157">
        <f t="shared" si="88"/>
        <v>0</v>
      </c>
      <c r="M179" s="157">
        <f t="shared" si="88"/>
        <v>0</v>
      </c>
      <c r="N179" s="157">
        <f t="shared" si="88"/>
        <v>0</v>
      </c>
      <c r="O179" s="157">
        <f t="shared" si="88"/>
        <v>0</v>
      </c>
      <c r="P179" s="157">
        <f t="shared" si="88"/>
        <v>0</v>
      </c>
      <c r="Q179" s="157">
        <f t="shared" si="88"/>
        <v>0</v>
      </c>
      <c r="R179" s="157">
        <f t="shared" si="88"/>
        <v>0</v>
      </c>
      <c r="S179" s="157">
        <f t="shared" si="88"/>
        <v>0</v>
      </c>
      <c r="T179" s="157">
        <f t="shared" si="88"/>
        <v>0</v>
      </c>
      <c r="U179" s="157">
        <f t="shared" si="88"/>
        <v>0</v>
      </c>
      <c r="V179" s="157">
        <f t="shared" si="88"/>
        <v>0</v>
      </c>
      <c r="W179" s="157">
        <f t="shared" si="88"/>
        <v>0</v>
      </c>
      <c r="X179" s="157">
        <f t="shared" si="89"/>
        <v>0</v>
      </c>
      <c r="Y179" s="157">
        <f t="shared" si="89"/>
        <v>0</v>
      </c>
      <c r="Z179" s="157">
        <f t="shared" si="89"/>
        <v>0</v>
      </c>
      <c r="AA179" s="157">
        <f t="shared" si="89"/>
        <v>0</v>
      </c>
      <c r="AB179" s="157">
        <f t="shared" si="89"/>
        <v>0</v>
      </c>
      <c r="AC179" s="157">
        <f t="shared" si="89"/>
        <v>0</v>
      </c>
      <c r="AD179" s="157">
        <f t="shared" si="89"/>
        <v>0</v>
      </c>
      <c r="AE179" s="157">
        <f t="shared" si="89"/>
        <v>0</v>
      </c>
      <c r="AF179" s="157">
        <f t="shared" si="89"/>
        <v>0</v>
      </c>
      <c r="AG179" s="157">
        <f t="shared" si="89"/>
        <v>0</v>
      </c>
      <c r="AH179" s="157">
        <f t="shared" si="89"/>
        <v>0</v>
      </c>
      <c r="AI179" s="157">
        <f t="shared" si="89"/>
        <v>0</v>
      </c>
      <c r="AJ179" s="157">
        <f t="shared" si="89"/>
        <v>0</v>
      </c>
    </row>
    <row r="180" spans="1:36" ht="16.5" x14ac:dyDescent="0.25">
      <c r="A180" s="157">
        <f t="shared" si="83"/>
        <v>1.08</v>
      </c>
      <c r="B180" s="153">
        <f t="shared" si="49"/>
        <v>132</v>
      </c>
      <c r="C180" s="155" t="s">
        <v>461</v>
      </c>
      <c r="D180" s="156" t="s">
        <v>364</v>
      </c>
      <c r="E180" s="157">
        <f t="shared" si="81"/>
        <v>0</v>
      </c>
      <c r="F180" s="314" t="s">
        <v>331</v>
      </c>
      <c r="G180" s="157">
        <f t="shared" ref="G180:P181" si="90">+IF($F180=G$21,G$76,0)</f>
        <v>0</v>
      </c>
      <c r="H180" s="157">
        <f t="shared" si="90"/>
        <v>0</v>
      </c>
      <c r="I180" s="157">
        <f t="shared" si="90"/>
        <v>0</v>
      </c>
      <c r="J180" s="157">
        <f t="shared" si="90"/>
        <v>0</v>
      </c>
      <c r="K180" s="157">
        <f t="shared" si="90"/>
        <v>0</v>
      </c>
      <c r="L180" s="157">
        <f t="shared" si="90"/>
        <v>0</v>
      </c>
      <c r="M180" s="157">
        <f t="shared" si="90"/>
        <v>0</v>
      </c>
      <c r="N180" s="157">
        <f t="shared" si="90"/>
        <v>0</v>
      </c>
      <c r="O180" s="157">
        <f t="shared" si="90"/>
        <v>0</v>
      </c>
      <c r="P180" s="157">
        <f t="shared" si="90"/>
        <v>0</v>
      </c>
      <c r="Q180" s="157">
        <f t="shared" ref="Q180:Z181" si="91">+IF($F180=Q$21,Q$76,0)</f>
        <v>0</v>
      </c>
      <c r="R180" s="157">
        <f t="shared" si="91"/>
        <v>0</v>
      </c>
      <c r="S180" s="157">
        <f t="shared" si="91"/>
        <v>0</v>
      </c>
      <c r="T180" s="157">
        <f t="shared" si="91"/>
        <v>0</v>
      </c>
      <c r="U180" s="157">
        <f t="shared" si="91"/>
        <v>0</v>
      </c>
      <c r="V180" s="157">
        <f t="shared" si="91"/>
        <v>0</v>
      </c>
      <c r="W180" s="157">
        <f t="shared" si="91"/>
        <v>0</v>
      </c>
      <c r="X180" s="157">
        <f t="shared" si="91"/>
        <v>0</v>
      </c>
      <c r="Y180" s="157">
        <f t="shared" si="91"/>
        <v>0</v>
      </c>
      <c r="Z180" s="157">
        <f t="shared" si="91"/>
        <v>0</v>
      </c>
      <c r="AA180" s="157">
        <f t="shared" ref="AA180:AJ181" si="92">+IF($F180=AA$21,AA$76,0)</f>
        <v>0</v>
      </c>
      <c r="AB180" s="157">
        <f t="shared" si="92"/>
        <v>0</v>
      </c>
      <c r="AC180" s="157">
        <f t="shared" si="92"/>
        <v>0</v>
      </c>
      <c r="AD180" s="157">
        <f t="shared" si="92"/>
        <v>0</v>
      </c>
      <c r="AE180" s="157">
        <f t="shared" si="92"/>
        <v>0</v>
      </c>
      <c r="AF180" s="157">
        <f t="shared" si="92"/>
        <v>0</v>
      </c>
      <c r="AG180" s="157">
        <f t="shared" si="92"/>
        <v>0</v>
      </c>
      <c r="AH180" s="157">
        <f t="shared" si="92"/>
        <v>0</v>
      </c>
      <c r="AI180" s="157">
        <f t="shared" si="92"/>
        <v>0</v>
      </c>
      <c r="AJ180" s="157">
        <f t="shared" si="92"/>
        <v>0</v>
      </c>
    </row>
    <row r="181" spans="1:36" ht="16.5" x14ac:dyDescent="0.25">
      <c r="A181" s="157">
        <f t="shared" si="83"/>
        <v>1.0900000000000001</v>
      </c>
      <c r="B181" s="153">
        <f t="shared" ref="B181:B242" si="93">+B180+1</f>
        <v>133</v>
      </c>
      <c r="C181" s="155" t="s">
        <v>462</v>
      </c>
      <c r="D181" s="156" t="s">
        <v>364</v>
      </c>
      <c r="E181" s="157">
        <f t="shared" si="81"/>
        <v>0</v>
      </c>
      <c r="F181" s="314" t="s">
        <v>101</v>
      </c>
      <c r="G181" s="157">
        <f t="shared" si="90"/>
        <v>0</v>
      </c>
      <c r="H181" s="157">
        <f t="shared" si="90"/>
        <v>0</v>
      </c>
      <c r="I181" s="157">
        <f t="shared" si="90"/>
        <v>0</v>
      </c>
      <c r="J181" s="157">
        <f t="shared" si="90"/>
        <v>0</v>
      </c>
      <c r="K181" s="157">
        <f t="shared" si="90"/>
        <v>0</v>
      </c>
      <c r="L181" s="157">
        <f t="shared" si="90"/>
        <v>0</v>
      </c>
      <c r="M181" s="157">
        <f t="shared" si="90"/>
        <v>0</v>
      </c>
      <c r="N181" s="157">
        <f t="shared" si="90"/>
        <v>0</v>
      </c>
      <c r="O181" s="157">
        <f t="shared" si="90"/>
        <v>0</v>
      </c>
      <c r="P181" s="157">
        <f t="shared" si="90"/>
        <v>0</v>
      </c>
      <c r="Q181" s="157">
        <f t="shared" si="91"/>
        <v>0</v>
      </c>
      <c r="R181" s="157">
        <f t="shared" si="91"/>
        <v>0</v>
      </c>
      <c r="S181" s="157">
        <f t="shared" si="91"/>
        <v>0</v>
      </c>
      <c r="T181" s="157">
        <f t="shared" si="91"/>
        <v>0</v>
      </c>
      <c r="U181" s="157">
        <f t="shared" si="91"/>
        <v>0</v>
      </c>
      <c r="V181" s="157">
        <f t="shared" si="91"/>
        <v>0</v>
      </c>
      <c r="W181" s="157">
        <f t="shared" si="91"/>
        <v>0</v>
      </c>
      <c r="X181" s="157">
        <f t="shared" si="91"/>
        <v>0</v>
      </c>
      <c r="Y181" s="157">
        <f t="shared" si="91"/>
        <v>0</v>
      </c>
      <c r="Z181" s="157">
        <f t="shared" si="91"/>
        <v>0</v>
      </c>
      <c r="AA181" s="157">
        <f t="shared" si="92"/>
        <v>0</v>
      </c>
      <c r="AB181" s="157">
        <f t="shared" si="92"/>
        <v>0</v>
      </c>
      <c r="AC181" s="157">
        <f t="shared" si="92"/>
        <v>0</v>
      </c>
      <c r="AD181" s="157">
        <f t="shared" si="92"/>
        <v>0</v>
      </c>
      <c r="AE181" s="157">
        <f t="shared" si="92"/>
        <v>0</v>
      </c>
      <c r="AF181" s="157">
        <f t="shared" si="92"/>
        <v>0</v>
      </c>
      <c r="AG181" s="157">
        <f t="shared" si="92"/>
        <v>0</v>
      </c>
      <c r="AH181" s="157">
        <f t="shared" si="92"/>
        <v>0</v>
      </c>
      <c r="AI181" s="157">
        <f t="shared" si="92"/>
        <v>0</v>
      </c>
      <c r="AJ181" s="157">
        <f t="shared" si="92"/>
        <v>0</v>
      </c>
    </row>
    <row r="182" spans="1:36" ht="16.5" x14ac:dyDescent="0.25">
      <c r="A182" s="157">
        <f t="shared" si="83"/>
        <v>1.1000000000000001</v>
      </c>
      <c r="B182" s="153">
        <f t="shared" si="93"/>
        <v>134</v>
      </c>
      <c r="C182" s="155" t="s">
        <v>463</v>
      </c>
      <c r="D182" s="156" t="s">
        <v>364</v>
      </c>
      <c r="E182" s="157">
        <f t="shared" si="81"/>
        <v>0</v>
      </c>
      <c r="F182" s="314" t="s">
        <v>331</v>
      </c>
      <c r="G182" s="157">
        <f>+IF($F182=G$21,G$79,0)</f>
        <v>0</v>
      </c>
      <c r="H182" s="157">
        <f t="shared" ref="H182:AJ182" si="94">+IF($F182=H$21,H$79,0)</f>
        <v>0</v>
      </c>
      <c r="I182" s="157">
        <f t="shared" si="94"/>
        <v>0</v>
      </c>
      <c r="J182" s="157">
        <f t="shared" si="94"/>
        <v>0</v>
      </c>
      <c r="K182" s="157">
        <f t="shared" si="94"/>
        <v>0</v>
      </c>
      <c r="L182" s="157">
        <f t="shared" si="94"/>
        <v>0</v>
      </c>
      <c r="M182" s="157">
        <f t="shared" si="94"/>
        <v>0</v>
      </c>
      <c r="N182" s="157">
        <f t="shared" si="94"/>
        <v>0</v>
      </c>
      <c r="O182" s="157">
        <f t="shared" si="94"/>
        <v>0</v>
      </c>
      <c r="P182" s="157">
        <f t="shared" si="94"/>
        <v>0</v>
      </c>
      <c r="Q182" s="157">
        <f t="shared" si="94"/>
        <v>0</v>
      </c>
      <c r="R182" s="157">
        <f t="shared" si="94"/>
        <v>0</v>
      </c>
      <c r="S182" s="157">
        <f t="shared" si="94"/>
        <v>0</v>
      </c>
      <c r="T182" s="157">
        <f t="shared" si="94"/>
        <v>0</v>
      </c>
      <c r="U182" s="157">
        <f t="shared" si="94"/>
        <v>0</v>
      </c>
      <c r="V182" s="157">
        <f t="shared" si="94"/>
        <v>0</v>
      </c>
      <c r="W182" s="157">
        <f t="shared" si="94"/>
        <v>0</v>
      </c>
      <c r="X182" s="157">
        <f t="shared" si="94"/>
        <v>0</v>
      </c>
      <c r="Y182" s="157">
        <f t="shared" si="94"/>
        <v>0</v>
      </c>
      <c r="Z182" s="157">
        <f t="shared" si="94"/>
        <v>0</v>
      </c>
      <c r="AA182" s="157">
        <f t="shared" si="94"/>
        <v>0</v>
      </c>
      <c r="AB182" s="157">
        <f t="shared" si="94"/>
        <v>0</v>
      </c>
      <c r="AC182" s="157">
        <f t="shared" si="94"/>
        <v>0</v>
      </c>
      <c r="AD182" s="157">
        <f t="shared" si="94"/>
        <v>0</v>
      </c>
      <c r="AE182" s="157">
        <f t="shared" si="94"/>
        <v>0</v>
      </c>
      <c r="AF182" s="157">
        <f t="shared" si="94"/>
        <v>0</v>
      </c>
      <c r="AG182" s="157">
        <f t="shared" si="94"/>
        <v>0</v>
      </c>
      <c r="AH182" s="157">
        <f t="shared" si="94"/>
        <v>0</v>
      </c>
      <c r="AI182" s="157">
        <f t="shared" si="94"/>
        <v>0</v>
      </c>
      <c r="AJ182" s="157">
        <f t="shared" si="94"/>
        <v>0</v>
      </c>
    </row>
    <row r="183" spans="1:36" ht="16.5" x14ac:dyDescent="0.25">
      <c r="A183" s="157">
        <f t="shared" si="83"/>
        <v>1.1100000000000001</v>
      </c>
      <c r="B183" s="153">
        <f t="shared" si="93"/>
        <v>135</v>
      </c>
      <c r="C183" s="155" t="s">
        <v>464</v>
      </c>
      <c r="D183" s="156" t="s">
        <v>364</v>
      </c>
      <c r="E183" s="157">
        <f t="shared" si="81"/>
        <v>0</v>
      </c>
      <c r="F183" s="314" t="s">
        <v>331</v>
      </c>
      <c r="G183" s="157">
        <f>+IF($F183=G$21,G$84,0)</f>
        <v>0</v>
      </c>
      <c r="H183" s="157">
        <f t="shared" ref="H183:AJ183" si="95">+IF($F183=H$21,H$84,0)</f>
        <v>0</v>
      </c>
      <c r="I183" s="157">
        <f t="shared" si="95"/>
        <v>0</v>
      </c>
      <c r="J183" s="157">
        <f t="shared" si="95"/>
        <v>0</v>
      </c>
      <c r="K183" s="157">
        <f t="shared" si="95"/>
        <v>0</v>
      </c>
      <c r="L183" s="157">
        <f t="shared" si="95"/>
        <v>0</v>
      </c>
      <c r="M183" s="157">
        <f t="shared" si="95"/>
        <v>0</v>
      </c>
      <c r="N183" s="157">
        <f t="shared" si="95"/>
        <v>0</v>
      </c>
      <c r="O183" s="157">
        <f t="shared" si="95"/>
        <v>0</v>
      </c>
      <c r="P183" s="157">
        <f t="shared" si="95"/>
        <v>0</v>
      </c>
      <c r="Q183" s="157">
        <f t="shared" si="95"/>
        <v>0</v>
      </c>
      <c r="R183" s="157">
        <f t="shared" si="95"/>
        <v>0</v>
      </c>
      <c r="S183" s="157">
        <f t="shared" si="95"/>
        <v>0</v>
      </c>
      <c r="T183" s="157">
        <f t="shared" si="95"/>
        <v>0</v>
      </c>
      <c r="U183" s="157">
        <f t="shared" si="95"/>
        <v>0</v>
      </c>
      <c r="V183" s="157">
        <f t="shared" si="95"/>
        <v>0</v>
      </c>
      <c r="W183" s="157">
        <f t="shared" si="95"/>
        <v>0</v>
      </c>
      <c r="X183" s="157">
        <f t="shared" si="95"/>
        <v>0</v>
      </c>
      <c r="Y183" s="157">
        <f t="shared" si="95"/>
        <v>0</v>
      </c>
      <c r="Z183" s="157">
        <f t="shared" si="95"/>
        <v>0</v>
      </c>
      <c r="AA183" s="157">
        <f t="shared" si="95"/>
        <v>0</v>
      </c>
      <c r="AB183" s="157">
        <f t="shared" si="95"/>
        <v>0</v>
      </c>
      <c r="AC183" s="157">
        <f t="shared" si="95"/>
        <v>0</v>
      </c>
      <c r="AD183" s="157">
        <f t="shared" si="95"/>
        <v>0</v>
      </c>
      <c r="AE183" s="157">
        <f t="shared" si="95"/>
        <v>0</v>
      </c>
      <c r="AF183" s="157">
        <f t="shared" si="95"/>
        <v>0</v>
      </c>
      <c r="AG183" s="157">
        <f t="shared" si="95"/>
        <v>0</v>
      </c>
      <c r="AH183" s="157">
        <f t="shared" si="95"/>
        <v>0</v>
      </c>
      <c r="AI183" s="157">
        <f t="shared" si="95"/>
        <v>0</v>
      </c>
      <c r="AJ183" s="157">
        <f t="shared" si="95"/>
        <v>0</v>
      </c>
    </row>
    <row r="184" spans="1:36" ht="16.5" x14ac:dyDescent="0.25">
      <c r="A184" s="157">
        <f t="shared" si="83"/>
        <v>1.1200000000000001</v>
      </c>
      <c r="B184" s="153">
        <f t="shared" si="93"/>
        <v>136</v>
      </c>
      <c r="C184" s="155" t="s">
        <v>465</v>
      </c>
      <c r="D184" s="156" t="s">
        <v>389</v>
      </c>
      <c r="E184" s="157">
        <f t="shared" si="81"/>
        <v>0</v>
      </c>
      <c r="F184" s="314" t="s">
        <v>331</v>
      </c>
      <c r="G184" s="157">
        <f t="shared" ref="G184:P185" si="96">+IF($F184=G$21,G$87,0)</f>
        <v>0</v>
      </c>
      <c r="H184" s="157">
        <f t="shared" si="96"/>
        <v>0</v>
      </c>
      <c r="I184" s="157">
        <f t="shared" si="96"/>
        <v>0</v>
      </c>
      <c r="J184" s="157">
        <f t="shared" si="96"/>
        <v>0</v>
      </c>
      <c r="K184" s="157">
        <f t="shared" si="96"/>
        <v>0</v>
      </c>
      <c r="L184" s="157">
        <f t="shared" si="96"/>
        <v>0</v>
      </c>
      <c r="M184" s="157">
        <f t="shared" si="96"/>
        <v>0</v>
      </c>
      <c r="N184" s="157">
        <f t="shared" si="96"/>
        <v>0</v>
      </c>
      <c r="O184" s="157">
        <f t="shared" si="96"/>
        <v>0</v>
      </c>
      <c r="P184" s="157">
        <f t="shared" si="96"/>
        <v>0</v>
      </c>
      <c r="Q184" s="157">
        <f t="shared" ref="Q184:Z185" si="97">+IF($F184=Q$21,Q$87,0)</f>
        <v>0</v>
      </c>
      <c r="R184" s="157">
        <f t="shared" si="97"/>
        <v>0</v>
      </c>
      <c r="S184" s="157">
        <f t="shared" si="97"/>
        <v>0</v>
      </c>
      <c r="T184" s="157">
        <f t="shared" si="97"/>
        <v>0</v>
      </c>
      <c r="U184" s="157">
        <f t="shared" si="97"/>
        <v>0</v>
      </c>
      <c r="V184" s="157">
        <f t="shared" si="97"/>
        <v>0</v>
      </c>
      <c r="W184" s="157">
        <f t="shared" si="97"/>
        <v>0</v>
      </c>
      <c r="X184" s="157">
        <f t="shared" si="97"/>
        <v>0</v>
      </c>
      <c r="Y184" s="157">
        <f t="shared" si="97"/>
        <v>0</v>
      </c>
      <c r="Z184" s="157">
        <f t="shared" si="97"/>
        <v>0</v>
      </c>
      <c r="AA184" s="157">
        <f t="shared" ref="AA184:AJ185" si="98">+IF($F184=AA$21,AA$87,0)</f>
        <v>0</v>
      </c>
      <c r="AB184" s="157">
        <f t="shared" si="98"/>
        <v>0</v>
      </c>
      <c r="AC184" s="157">
        <f t="shared" si="98"/>
        <v>0</v>
      </c>
      <c r="AD184" s="157">
        <f t="shared" si="98"/>
        <v>0</v>
      </c>
      <c r="AE184" s="157">
        <f t="shared" si="98"/>
        <v>0</v>
      </c>
      <c r="AF184" s="157">
        <f t="shared" si="98"/>
        <v>0</v>
      </c>
      <c r="AG184" s="157">
        <f t="shared" si="98"/>
        <v>0</v>
      </c>
      <c r="AH184" s="157">
        <f t="shared" si="98"/>
        <v>0</v>
      </c>
      <c r="AI184" s="157">
        <f t="shared" si="98"/>
        <v>0</v>
      </c>
      <c r="AJ184" s="157">
        <f t="shared" si="98"/>
        <v>0</v>
      </c>
    </row>
    <row r="185" spans="1:36" ht="16.5" x14ac:dyDescent="0.25">
      <c r="A185" s="157">
        <f t="shared" si="83"/>
        <v>1.1300000000000001</v>
      </c>
      <c r="B185" s="153">
        <f t="shared" si="93"/>
        <v>137</v>
      </c>
      <c r="C185" s="155" t="s">
        <v>466</v>
      </c>
      <c r="D185" s="156" t="s">
        <v>389</v>
      </c>
      <c r="E185" s="157">
        <f t="shared" si="81"/>
        <v>0</v>
      </c>
      <c r="F185" s="314" t="s">
        <v>101</v>
      </c>
      <c r="G185" s="157">
        <f t="shared" si="96"/>
        <v>0</v>
      </c>
      <c r="H185" s="157">
        <f t="shared" si="96"/>
        <v>0</v>
      </c>
      <c r="I185" s="157">
        <f t="shared" si="96"/>
        <v>0</v>
      </c>
      <c r="J185" s="157">
        <f t="shared" si="96"/>
        <v>0</v>
      </c>
      <c r="K185" s="157">
        <f t="shared" si="96"/>
        <v>0</v>
      </c>
      <c r="L185" s="157">
        <f t="shared" si="96"/>
        <v>0</v>
      </c>
      <c r="M185" s="157">
        <f t="shared" si="96"/>
        <v>0</v>
      </c>
      <c r="N185" s="157">
        <f t="shared" si="96"/>
        <v>0</v>
      </c>
      <c r="O185" s="157">
        <f t="shared" si="96"/>
        <v>0</v>
      </c>
      <c r="P185" s="157">
        <f t="shared" si="96"/>
        <v>0</v>
      </c>
      <c r="Q185" s="157">
        <f t="shared" si="97"/>
        <v>0</v>
      </c>
      <c r="R185" s="157">
        <f t="shared" si="97"/>
        <v>0</v>
      </c>
      <c r="S185" s="157">
        <f t="shared" si="97"/>
        <v>0</v>
      </c>
      <c r="T185" s="157">
        <f t="shared" si="97"/>
        <v>0</v>
      </c>
      <c r="U185" s="157">
        <f t="shared" si="97"/>
        <v>0</v>
      </c>
      <c r="V185" s="157">
        <f t="shared" si="97"/>
        <v>0</v>
      </c>
      <c r="W185" s="157">
        <f t="shared" si="97"/>
        <v>0</v>
      </c>
      <c r="X185" s="157">
        <f t="shared" si="97"/>
        <v>0</v>
      </c>
      <c r="Y185" s="157">
        <f t="shared" si="97"/>
        <v>0</v>
      </c>
      <c r="Z185" s="157">
        <f t="shared" si="97"/>
        <v>0</v>
      </c>
      <c r="AA185" s="157">
        <f t="shared" si="98"/>
        <v>0</v>
      </c>
      <c r="AB185" s="157">
        <f t="shared" si="98"/>
        <v>0</v>
      </c>
      <c r="AC185" s="157">
        <f t="shared" si="98"/>
        <v>0</v>
      </c>
      <c r="AD185" s="157">
        <f t="shared" si="98"/>
        <v>0</v>
      </c>
      <c r="AE185" s="157">
        <f t="shared" si="98"/>
        <v>0</v>
      </c>
      <c r="AF185" s="157">
        <f t="shared" si="98"/>
        <v>0</v>
      </c>
      <c r="AG185" s="157">
        <f t="shared" si="98"/>
        <v>0</v>
      </c>
      <c r="AH185" s="157">
        <f t="shared" si="98"/>
        <v>0</v>
      </c>
      <c r="AI185" s="157">
        <f t="shared" si="98"/>
        <v>0</v>
      </c>
      <c r="AJ185" s="157">
        <f t="shared" si="98"/>
        <v>0</v>
      </c>
    </row>
    <row r="186" spans="1:36" ht="16.5" x14ac:dyDescent="0.25">
      <c r="A186" s="157">
        <f t="shared" si="83"/>
        <v>1.1400000000000001</v>
      </c>
      <c r="B186" s="153">
        <f t="shared" si="93"/>
        <v>138</v>
      </c>
      <c r="C186" s="155" t="s">
        <v>467</v>
      </c>
      <c r="D186" s="156" t="s">
        <v>364</v>
      </c>
      <c r="E186" s="157">
        <f t="shared" si="81"/>
        <v>0</v>
      </c>
      <c r="F186" s="314" t="s">
        <v>331</v>
      </c>
      <c r="G186" s="157">
        <f t="shared" ref="G186:P187" si="99">+IF($F186=G$21,G$146,0)</f>
        <v>0</v>
      </c>
      <c r="H186" s="157">
        <f t="shared" si="99"/>
        <v>0</v>
      </c>
      <c r="I186" s="157">
        <f t="shared" si="99"/>
        <v>0</v>
      </c>
      <c r="J186" s="157">
        <f t="shared" si="99"/>
        <v>0</v>
      </c>
      <c r="K186" s="157">
        <f t="shared" si="99"/>
        <v>0</v>
      </c>
      <c r="L186" s="157">
        <f t="shared" si="99"/>
        <v>0</v>
      </c>
      <c r="M186" s="157">
        <f t="shared" si="99"/>
        <v>0</v>
      </c>
      <c r="N186" s="157">
        <f t="shared" si="99"/>
        <v>0</v>
      </c>
      <c r="O186" s="157">
        <f t="shared" si="99"/>
        <v>0</v>
      </c>
      <c r="P186" s="157">
        <f t="shared" si="99"/>
        <v>0</v>
      </c>
      <c r="Q186" s="157">
        <f t="shared" ref="Q186:Z187" si="100">+IF($F186=Q$21,Q$146,0)</f>
        <v>0</v>
      </c>
      <c r="R186" s="157">
        <f t="shared" si="100"/>
        <v>0</v>
      </c>
      <c r="S186" s="157">
        <f t="shared" si="100"/>
        <v>0</v>
      </c>
      <c r="T186" s="157">
        <f t="shared" si="100"/>
        <v>0</v>
      </c>
      <c r="U186" s="157">
        <f t="shared" si="100"/>
        <v>0</v>
      </c>
      <c r="V186" s="157">
        <f t="shared" si="100"/>
        <v>0</v>
      </c>
      <c r="W186" s="157">
        <f t="shared" si="100"/>
        <v>0</v>
      </c>
      <c r="X186" s="157">
        <f t="shared" si="100"/>
        <v>0</v>
      </c>
      <c r="Y186" s="157">
        <f t="shared" si="100"/>
        <v>0</v>
      </c>
      <c r="Z186" s="157">
        <f t="shared" si="100"/>
        <v>0</v>
      </c>
      <c r="AA186" s="157">
        <f t="shared" ref="AA186:AJ187" si="101">+IF($F186=AA$21,AA$146,0)</f>
        <v>0</v>
      </c>
      <c r="AB186" s="157">
        <f t="shared" si="101"/>
        <v>0</v>
      </c>
      <c r="AC186" s="157">
        <f t="shared" si="101"/>
        <v>0</v>
      </c>
      <c r="AD186" s="157">
        <f t="shared" si="101"/>
        <v>0</v>
      </c>
      <c r="AE186" s="157">
        <f t="shared" si="101"/>
        <v>0</v>
      </c>
      <c r="AF186" s="157">
        <f t="shared" si="101"/>
        <v>0</v>
      </c>
      <c r="AG186" s="157">
        <f t="shared" si="101"/>
        <v>0</v>
      </c>
      <c r="AH186" s="157">
        <f t="shared" si="101"/>
        <v>0</v>
      </c>
      <c r="AI186" s="157">
        <f t="shared" si="101"/>
        <v>0</v>
      </c>
      <c r="AJ186" s="157">
        <f t="shared" si="101"/>
        <v>0</v>
      </c>
    </row>
    <row r="187" spans="1:36" ht="16.5" x14ac:dyDescent="0.25">
      <c r="A187" s="157">
        <f t="shared" si="83"/>
        <v>1.1500000000000001</v>
      </c>
      <c r="B187" s="153">
        <f t="shared" si="93"/>
        <v>139</v>
      </c>
      <c r="C187" s="155" t="s">
        <v>468</v>
      </c>
      <c r="D187" s="156" t="s">
        <v>364</v>
      </c>
      <c r="E187" s="157">
        <f t="shared" si="81"/>
        <v>0</v>
      </c>
      <c r="F187" s="314" t="s">
        <v>101</v>
      </c>
      <c r="G187" s="157">
        <f t="shared" si="99"/>
        <v>0</v>
      </c>
      <c r="H187" s="157">
        <f t="shared" si="99"/>
        <v>0</v>
      </c>
      <c r="I187" s="157">
        <f t="shared" si="99"/>
        <v>0</v>
      </c>
      <c r="J187" s="157">
        <f t="shared" si="99"/>
        <v>0</v>
      </c>
      <c r="K187" s="157">
        <f t="shared" si="99"/>
        <v>0</v>
      </c>
      <c r="L187" s="157">
        <f t="shared" si="99"/>
        <v>0</v>
      </c>
      <c r="M187" s="157">
        <f t="shared" si="99"/>
        <v>0</v>
      </c>
      <c r="N187" s="157">
        <f t="shared" si="99"/>
        <v>0</v>
      </c>
      <c r="O187" s="157">
        <f t="shared" si="99"/>
        <v>0</v>
      </c>
      <c r="P187" s="157">
        <f t="shared" si="99"/>
        <v>0</v>
      </c>
      <c r="Q187" s="157">
        <f t="shared" si="100"/>
        <v>0</v>
      </c>
      <c r="R187" s="157">
        <f t="shared" si="100"/>
        <v>0</v>
      </c>
      <c r="S187" s="157">
        <f t="shared" si="100"/>
        <v>0</v>
      </c>
      <c r="T187" s="157">
        <f t="shared" si="100"/>
        <v>0</v>
      </c>
      <c r="U187" s="157">
        <f t="shared" si="100"/>
        <v>0</v>
      </c>
      <c r="V187" s="157">
        <f t="shared" si="100"/>
        <v>0</v>
      </c>
      <c r="W187" s="157">
        <f t="shared" si="100"/>
        <v>0</v>
      </c>
      <c r="X187" s="157">
        <f t="shared" si="100"/>
        <v>0</v>
      </c>
      <c r="Y187" s="157">
        <f t="shared" si="100"/>
        <v>0</v>
      </c>
      <c r="Z187" s="157">
        <f t="shared" si="100"/>
        <v>0</v>
      </c>
      <c r="AA187" s="157">
        <f t="shared" si="101"/>
        <v>0</v>
      </c>
      <c r="AB187" s="157">
        <f t="shared" si="101"/>
        <v>0</v>
      </c>
      <c r="AC187" s="157">
        <f t="shared" si="101"/>
        <v>0</v>
      </c>
      <c r="AD187" s="157">
        <f t="shared" si="101"/>
        <v>0</v>
      </c>
      <c r="AE187" s="157">
        <f t="shared" si="101"/>
        <v>0</v>
      </c>
      <c r="AF187" s="157">
        <f t="shared" si="101"/>
        <v>0</v>
      </c>
      <c r="AG187" s="157">
        <f t="shared" si="101"/>
        <v>0</v>
      </c>
      <c r="AH187" s="157">
        <f t="shared" si="101"/>
        <v>0</v>
      </c>
      <c r="AI187" s="157">
        <f t="shared" si="101"/>
        <v>0</v>
      </c>
      <c r="AJ187" s="157">
        <f t="shared" si="101"/>
        <v>0</v>
      </c>
    </row>
    <row r="188" spans="1:36" ht="16.5" x14ac:dyDescent="0.25">
      <c r="A188" s="157">
        <f t="shared" si="83"/>
        <v>1.1600000000000001</v>
      </c>
      <c r="B188" s="153">
        <f t="shared" si="93"/>
        <v>140</v>
      </c>
      <c r="C188" s="155" t="s">
        <v>469</v>
      </c>
      <c r="D188" s="156" t="s">
        <v>364</v>
      </c>
      <c r="E188" s="157">
        <f t="shared" si="81"/>
        <v>0</v>
      </c>
      <c r="F188" s="314" t="s">
        <v>331</v>
      </c>
      <c r="G188" s="157">
        <f t="shared" ref="G188:AJ188" si="102">+IF($F188=G$21,G$148+G$149,0)</f>
        <v>0</v>
      </c>
      <c r="H188" s="157">
        <f t="shared" si="102"/>
        <v>0</v>
      </c>
      <c r="I188" s="157">
        <f t="shared" si="102"/>
        <v>0</v>
      </c>
      <c r="J188" s="157">
        <f t="shared" si="102"/>
        <v>0</v>
      </c>
      <c r="K188" s="157">
        <f t="shared" si="102"/>
        <v>0</v>
      </c>
      <c r="L188" s="157">
        <f t="shared" si="102"/>
        <v>0</v>
      </c>
      <c r="M188" s="157">
        <f t="shared" si="102"/>
        <v>0</v>
      </c>
      <c r="N188" s="157">
        <f t="shared" si="102"/>
        <v>0</v>
      </c>
      <c r="O188" s="157">
        <f t="shared" si="102"/>
        <v>0</v>
      </c>
      <c r="P188" s="157">
        <f t="shared" si="102"/>
        <v>0</v>
      </c>
      <c r="Q188" s="157">
        <f t="shared" si="102"/>
        <v>0</v>
      </c>
      <c r="R188" s="157">
        <f t="shared" si="102"/>
        <v>0</v>
      </c>
      <c r="S188" s="157">
        <f t="shared" si="102"/>
        <v>0</v>
      </c>
      <c r="T188" s="157">
        <f t="shared" si="102"/>
        <v>0</v>
      </c>
      <c r="U188" s="157">
        <f t="shared" si="102"/>
        <v>0</v>
      </c>
      <c r="V188" s="157">
        <f t="shared" si="102"/>
        <v>0</v>
      </c>
      <c r="W188" s="157">
        <f t="shared" si="102"/>
        <v>0</v>
      </c>
      <c r="X188" s="157">
        <f t="shared" si="102"/>
        <v>0</v>
      </c>
      <c r="Y188" s="157">
        <f t="shared" si="102"/>
        <v>0</v>
      </c>
      <c r="Z188" s="157">
        <f t="shared" si="102"/>
        <v>0</v>
      </c>
      <c r="AA188" s="157">
        <f t="shared" si="102"/>
        <v>0</v>
      </c>
      <c r="AB188" s="157">
        <f t="shared" si="102"/>
        <v>0</v>
      </c>
      <c r="AC188" s="157">
        <f t="shared" si="102"/>
        <v>0</v>
      </c>
      <c r="AD188" s="157">
        <f t="shared" si="102"/>
        <v>0</v>
      </c>
      <c r="AE188" s="157">
        <f t="shared" si="102"/>
        <v>0</v>
      </c>
      <c r="AF188" s="157">
        <f t="shared" si="102"/>
        <v>0</v>
      </c>
      <c r="AG188" s="157">
        <f t="shared" si="102"/>
        <v>0</v>
      </c>
      <c r="AH188" s="157">
        <f t="shared" si="102"/>
        <v>0</v>
      </c>
      <c r="AI188" s="157">
        <f t="shared" si="102"/>
        <v>0</v>
      </c>
      <c r="AJ188" s="157">
        <f t="shared" si="102"/>
        <v>0</v>
      </c>
    </row>
    <row r="189" spans="1:36" ht="16.5" x14ac:dyDescent="0.25">
      <c r="A189" s="157">
        <f t="shared" si="83"/>
        <v>1.1700000000000002</v>
      </c>
      <c r="B189" s="153">
        <f t="shared" si="93"/>
        <v>141</v>
      </c>
      <c r="C189" s="155" t="s">
        <v>470</v>
      </c>
      <c r="D189" s="156" t="s">
        <v>364</v>
      </c>
      <c r="E189" s="157">
        <f t="shared" si="81"/>
        <v>0</v>
      </c>
      <c r="F189" s="314" t="s">
        <v>101</v>
      </c>
      <c r="G189" s="157">
        <f t="shared" ref="G189:AJ189" si="103">+IF($F189=G$21,G$148,0)</f>
        <v>0</v>
      </c>
      <c r="H189" s="157">
        <f t="shared" si="103"/>
        <v>0</v>
      </c>
      <c r="I189" s="157">
        <f t="shared" si="103"/>
        <v>0</v>
      </c>
      <c r="J189" s="157">
        <f t="shared" si="103"/>
        <v>0</v>
      </c>
      <c r="K189" s="157">
        <f t="shared" si="103"/>
        <v>0</v>
      </c>
      <c r="L189" s="157">
        <f t="shared" si="103"/>
        <v>0</v>
      </c>
      <c r="M189" s="157">
        <f t="shared" si="103"/>
        <v>0</v>
      </c>
      <c r="N189" s="157">
        <f t="shared" si="103"/>
        <v>0</v>
      </c>
      <c r="O189" s="157">
        <f t="shared" si="103"/>
        <v>0</v>
      </c>
      <c r="P189" s="157">
        <f t="shared" si="103"/>
        <v>0</v>
      </c>
      <c r="Q189" s="157">
        <f t="shared" si="103"/>
        <v>0</v>
      </c>
      <c r="R189" s="157">
        <f t="shared" si="103"/>
        <v>0</v>
      </c>
      <c r="S189" s="157">
        <f t="shared" si="103"/>
        <v>0</v>
      </c>
      <c r="T189" s="157">
        <f t="shared" si="103"/>
        <v>0</v>
      </c>
      <c r="U189" s="157">
        <f t="shared" si="103"/>
        <v>0</v>
      </c>
      <c r="V189" s="157">
        <f t="shared" si="103"/>
        <v>0</v>
      </c>
      <c r="W189" s="157">
        <f t="shared" si="103"/>
        <v>0</v>
      </c>
      <c r="X189" s="157">
        <f t="shared" si="103"/>
        <v>0</v>
      </c>
      <c r="Y189" s="157">
        <f t="shared" si="103"/>
        <v>0</v>
      </c>
      <c r="Z189" s="157">
        <f t="shared" si="103"/>
        <v>0</v>
      </c>
      <c r="AA189" s="157">
        <f t="shared" si="103"/>
        <v>0</v>
      </c>
      <c r="AB189" s="157">
        <f t="shared" si="103"/>
        <v>0</v>
      </c>
      <c r="AC189" s="157">
        <f t="shared" si="103"/>
        <v>0</v>
      </c>
      <c r="AD189" s="157">
        <f t="shared" si="103"/>
        <v>0</v>
      </c>
      <c r="AE189" s="157">
        <f t="shared" si="103"/>
        <v>0</v>
      </c>
      <c r="AF189" s="157">
        <f t="shared" si="103"/>
        <v>0</v>
      </c>
      <c r="AG189" s="157">
        <f t="shared" si="103"/>
        <v>0</v>
      </c>
      <c r="AH189" s="157">
        <f t="shared" si="103"/>
        <v>0</v>
      </c>
      <c r="AI189" s="157">
        <f t="shared" si="103"/>
        <v>0</v>
      </c>
      <c r="AJ189" s="157">
        <f t="shared" si="103"/>
        <v>0</v>
      </c>
    </row>
    <row r="190" spans="1:36" ht="16.5" x14ac:dyDescent="0.25">
      <c r="A190" s="157">
        <f t="shared" si="83"/>
        <v>1.1800000000000002</v>
      </c>
      <c r="B190" s="153">
        <f t="shared" si="93"/>
        <v>142</v>
      </c>
      <c r="C190" s="155" t="s">
        <v>471</v>
      </c>
      <c r="D190" s="156" t="s">
        <v>364</v>
      </c>
      <c r="E190" s="157">
        <f t="shared" si="81"/>
        <v>0</v>
      </c>
      <c r="F190" s="314" t="s">
        <v>331</v>
      </c>
      <c r="G190" s="157">
        <f>+IF($F190=G$21,G$129,0)</f>
        <v>0</v>
      </c>
      <c r="H190" s="157">
        <f t="shared" ref="H190:AJ190" si="104">+IF($F190=H$21,H$129,0)</f>
        <v>0</v>
      </c>
      <c r="I190" s="157">
        <f t="shared" si="104"/>
        <v>0</v>
      </c>
      <c r="J190" s="157">
        <f t="shared" si="104"/>
        <v>0</v>
      </c>
      <c r="K190" s="157">
        <f t="shared" si="104"/>
        <v>0</v>
      </c>
      <c r="L190" s="157">
        <f t="shared" si="104"/>
        <v>0</v>
      </c>
      <c r="M190" s="157">
        <f t="shared" si="104"/>
        <v>0</v>
      </c>
      <c r="N190" s="157">
        <f t="shared" si="104"/>
        <v>0</v>
      </c>
      <c r="O190" s="157">
        <f t="shared" si="104"/>
        <v>0</v>
      </c>
      <c r="P190" s="157">
        <f t="shared" si="104"/>
        <v>0</v>
      </c>
      <c r="Q190" s="157">
        <f t="shared" si="104"/>
        <v>0</v>
      </c>
      <c r="R190" s="157">
        <f t="shared" si="104"/>
        <v>0</v>
      </c>
      <c r="S190" s="157">
        <f t="shared" si="104"/>
        <v>0</v>
      </c>
      <c r="T190" s="157">
        <f t="shared" si="104"/>
        <v>0</v>
      </c>
      <c r="U190" s="157">
        <f t="shared" si="104"/>
        <v>0</v>
      </c>
      <c r="V190" s="157">
        <f t="shared" si="104"/>
        <v>0</v>
      </c>
      <c r="W190" s="157">
        <f t="shared" si="104"/>
        <v>0</v>
      </c>
      <c r="X190" s="157">
        <f t="shared" si="104"/>
        <v>0</v>
      </c>
      <c r="Y190" s="157">
        <f t="shared" si="104"/>
        <v>0</v>
      </c>
      <c r="Z190" s="157">
        <f t="shared" si="104"/>
        <v>0</v>
      </c>
      <c r="AA190" s="157">
        <f t="shared" si="104"/>
        <v>0</v>
      </c>
      <c r="AB190" s="157">
        <f t="shared" si="104"/>
        <v>0</v>
      </c>
      <c r="AC190" s="157">
        <f t="shared" si="104"/>
        <v>0</v>
      </c>
      <c r="AD190" s="157">
        <f t="shared" si="104"/>
        <v>0</v>
      </c>
      <c r="AE190" s="157">
        <f t="shared" si="104"/>
        <v>0</v>
      </c>
      <c r="AF190" s="157">
        <f t="shared" si="104"/>
        <v>0</v>
      </c>
      <c r="AG190" s="157">
        <f t="shared" si="104"/>
        <v>0</v>
      </c>
      <c r="AH190" s="157">
        <f t="shared" si="104"/>
        <v>0</v>
      </c>
      <c r="AI190" s="157">
        <f t="shared" si="104"/>
        <v>0</v>
      </c>
      <c r="AJ190" s="157">
        <f t="shared" si="104"/>
        <v>0</v>
      </c>
    </row>
    <row r="191" spans="1:36" ht="16.5" x14ac:dyDescent="0.25">
      <c r="A191" s="157">
        <f t="shared" si="83"/>
        <v>1.1900000000000002</v>
      </c>
      <c r="B191" s="153">
        <f t="shared" si="93"/>
        <v>143</v>
      </c>
      <c r="C191" s="155" t="s">
        <v>472</v>
      </c>
      <c r="D191" s="156" t="s">
        <v>364</v>
      </c>
      <c r="E191" s="157">
        <f t="shared" si="81"/>
        <v>0</v>
      </c>
      <c r="F191" s="314" t="s">
        <v>331</v>
      </c>
      <c r="G191" s="157">
        <f t="shared" ref="G191:P192" si="105">+IF($F191=G$21,G$135,0)</f>
        <v>0</v>
      </c>
      <c r="H191" s="157">
        <f t="shared" si="105"/>
        <v>0</v>
      </c>
      <c r="I191" s="157">
        <f t="shared" si="105"/>
        <v>0</v>
      </c>
      <c r="J191" s="157">
        <f t="shared" si="105"/>
        <v>0</v>
      </c>
      <c r="K191" s="157">
        <f t="shared" si="105"/>
        <v>0</v>
      </c>
      <c r="L191" s="157">
        <f t="shared" si="105"/>
        <v>0</v>
      </c>
      <c r="M191" s="157">
        <f t="shared" si="105"/>
        <v>0</v>
      </c>
      <c r="N191" s="157">
        <f t="shared" si="105"/>
        <v>0</v>
      </c>
      <c r="O191" s="157">
        <f t="shared" si="105"/>
        <v>0</v>
      </c>
      <c r="P191" s="157">
        <f t="shared" si="105"/>
        <v>0</v>
      </c>
      <c r="Q191" s="157">
        <f t="shared" ref="Q191:Z192" si="106">+IF($F191=Q$21,Q$135,0)</f>
        <v>0</v>
      </c>
      <c r="R191" s="157">
        <f t="shared" si="106"/>
        <v>0</v>
      </c>
      <c r="S191" s="157">
        <f t="shared" si="106"/>
        <v>0</v>
      </c>
      <c r="T191" s="157">
        <f t="shared" si="106"/>
        <v>0</v>
      </c>
      <c r="U191" s="157">
        <f t="shared" si="106"/>
        <v>0</v>
      </c>
      <c r="V191" s="157">
        <f t="shared" si="106"/>
        <v>0</v>
      </c>
      <c r="W191" s="157">
        <f t="shared" si="106"/>
        <v>0</v>
      </c>
      <c r="X191" s="157">
        <f t="shared" si="106"/>
        <v>0</v>
      </c>
      <c r="Y191" s="157">
        <f t="shared" si="106"/>
        <v>0</v>
      </c>
      <c r="Z191" s="157">
        <f t="shared" si="106"/>
        <v>0</v>
      </c>
      <c r="AA191" s="157">
        <f t="shared" ref="AA191:AJ192" si="107">+IF($F191=AA$21,AA$135,0)</f>
        <v>0</v>
      </c>
      <c r="AB191" s="157">
        <f t="shared" si="107"/>
        <v>0</v>
      </c>
      <c r="AC191" s="157">
        <f t="shared" si="107"/>
        <v>0</v>
      </c>
      <c r="AD191" s="157">
        <f t="shared" si="107"/>
        <v>0</v>
      </c>
      <c r="AE191" s="157">
        <f t="shared" si="107"/>
        <v>0</v>
      </c>
      <c r="AF191" s="157">
        <f t="shared" si="107"/>
        <v>0</v>
      </c>
      <c r="AG191" s="157">
        <f t="shared" si="107"/>
        <v>0</v>
      </c>
      <c r="AH191" s="157">
        <f t="shared" si="107"/>
        <v>0</v>
      </c>
      <c r="AI191" s="157">
        <f t="shared" si="107"/>
        <v>0</v>
      </c>
      <c r="AJ191" s="157">
        <f t="shared" si="107"/>
        <v>0</v>
      </c>
    </row>
    <row r="192" spans="1:36" ht="16.5" x14ac:dyDescent="0.25">
      <c r="A192" s="157">
        <f t="shared" si="83"/>
        <v>1.2000000000000002</v>
      </c>
      <c r="B192" s="153">
        <f t="shared" si="93"/>
        <v>144</v>
      </c>
      <c r="C192" s="155" t="s">
        <v>473</v>
      </c>
      <c r="D192" s="156" t="s">
        <v>364</v>
      </c>
      <c r="E192" s="157">
        <f t="shared" si="81"/>
        <v>0</v>
      </c>
      <c r="F192" s="314" t="s">
        <v>101</v>
      </c>
      <c r="G192" s="157">
        <f t="shared" si="105"/>
        <v>0</v>
      </c>
      <c r="H192" s="157">
        <f t="shared" si="105"/>
        <v>0</v>
      </c>
      <c r="I192" s="157">
        <f t="shared" si="105"/>
        <v>0</v>
      </c>
      <c r="J192" s="157">
        <f t="shared" si="105"/>
        <v>0</v>
      </c>
      <c r="K192" s="157">
        <f t="shared" si="105"/>
        <v>0</v>
      </c>
      <c r="L192" s="157">
        <f t="shared" si="105"/>
        <v>0</v>
      </c>
      <c r="M192" s="157">
        <f t="shared" si="105"/>
        <v>0</v>
      </c>
      <c r="N192" s="157">
        <f t="shared" si="105"/>
        <v>0</v>
      </c>
      <c r="O192" s="157">
        <f t="shared" si="105"/>
        <v>0</v>
      </c>
      <c r="P192" s="157">
        <f t="shared" si="105"/>
        <v>0</v>
      </c>
      <c r="Q192" s="157">
        <f t="shared" si="106"/>
        <v>0</v>
      </c>
      <c r="R192" s="157">
        <f t="shared" si="106"/>
        <v>0</v>
      </c>
      <c r="S192" s="157">
        <f t="shared" si="106"/>
        <v>0</v>
      </c>
      <c r="T192" s="157">
        <f t="shared" si="106"/>
        <v>0</v>
      </c>
      <c r="U192" s="157">
        <f t="shared" si="106"/>
        <v>0</v>
      </c>
      <c r="V192" s="157">
        <f t="shared" si="106"/>
        <v>0</v>
      </c>
      <c r="W192" s="157">
        <f t="shared" si="106"/>
        <v>0</v>
      </c>
      <c r="X192" s="157">
        <f t="shared" si="106"/>
        <v>0</v>
      </c>
      <c r="Y192" s="157">
        <f t="shared" si="106"/>
        <v>0</v>
      </c>
      <c r="Z192" s="157">
        <f t="shared" si="106"/>
        <v>0</v>
      </c>
      <c r="AA192" s="157">
        <f t="shared" si="107"/>
        <v>0</v>
      </c>
      <c r="AB192" s="157">
        <f t="shared" si="107"/>
        <v>0</v>
      </c>
      <c r="AC192" s="157">
        <f t="shared" si="107"/>
        <v>0</v>
      </c>
      <c r="AD192" s="157">
        <f t="shared" si="107"/>
        <v>0</v>
      </c>
      <c r="AE192" s="157">
        <f t="shared" si="107"/>
        <v>0</v>
      </c>
      <c r="AF192" s="157">
        <f t="shared" si="107"/>
        <v>0</v>
      </c>
      <c r="AG192" s="157">
        <f t="shared" si="107"/>
        <v>0</v>
      </c>
      <c r="AH192" s="157">
        <f t="shared" si="107"/>
        <v>0</v>
      </c>
      <c r="AI192" s="157">
        <f t="shared" si="107"/>
        <v>0</v>
      </c>
      <c r="AJ192" s="157">
        <f t="shared" si="107"/>
        <v>0</v>
      </c>
    </row>
    <row r="193" spans="1:36" ht="16.5" x14ac:dyDescent="0.25">
      <c r="A193" s="157">
        <f t="shared" si="83"/>
        <v>1.2100000000000002</v>
      </c>
      <c r="B193" s="153">
        <f t="shared" si="93"/>
        <v>145</v>
      </c>
      <c r="C193" s="155" t="s">
        <v>474</v>
      </c>
      <c r="D193" s="156" t="s">
        <v>389</v>
      </c>
      <c r="E193" s="157">
        <f t="shared" si="81"/>
        <v>0</v>
      </c>
      <c r="F193" s="314" t="s">
        <v>331</v>
      </c>
      <c r="G193" s="157">
        <f t="shared" ref="G193:P194" si="108">+IF($F193=G$21,G$98/1000,0)</f>
        <v>0</v>
      </c>
      <c r="H193" s="157">
        <f t="shared" si="108"/>
        <v>0</v>
      </c>
      <c r="I193" s="157">
        <f t="shared" si="108"/>
        <v>0</v>
      </c>
      <c r="J193" s="157">
        <f t="shared" si="108"/>
        <v>0</v>
      </c>
      <c r="K193" s="157">
        <f t="shared" si="108"/>
        <v>0</v>
      </c>
      <c r="L193" s="157">
        <f t="shared" si="108"/>
        <v>0</v>
      </c>
      <c r="M193" s="157">
        <f t="shared" si="108"/>
        <v>0</v>
      </c>
      <c r="N193" s="157">
        <f t="shared" si="108"/>
        <v>0</v>
      </c>
      <c r="O193" s="157">
        <f t="shared" si="108"/>
        <v>0</v>
      </c>
      <c r="P193" s="157">
        <f t="shared" si="108"/>
        <v>0</v>
      </c>
      <c r="Q193" s="157">
        <f t="shared" ref="Q193:Z194" si="109">+IF($F193=Q$21,Q$98/1000,0)</f>
        <v>0</v>
      </c>
      <c r="R193" s="157">
        <f t="shared" si="109"/>
        <v>0</v>
      </c>
      <c r="S193" s="157">
        <f t="shared" si="109"/>
        <v>0</v>
      </c>
      <c r="T193" s="157">
        <f t="shared" si="109"/>
        <v>0</v>
      </c>
      <c r="U193" s="157">
        <f t="shared" si="109"/>
        <v>0</v>
      </c>
      <c r="V193" s="157">
        <f t="shared" si="109"/>
        <v>0</v>
      </c>
      <c r="W193" s="157">
        <f t="shared" si="109"/>
        <v>0</v>
      </c>
      <c r="X193" s="157">
        <f t="shared" si="109"/>
        <v>0</v>
      </c>
      <c r="Y193" s="157">
        <f t="shared" si="109"/>
        <v>0</v>
      </c>
      <c r="Z193" s="157">
        <f t="shared" si="109"/>
        <v>0</v>
      </c>
      <c r="AA193" s="157">
        <f t="shared" ref="AA193:AJ194" si="110">+IF($F193=AA$21,AA$98/1000,0)</f>
        <v>0</v>
      </c>
      <c r="AB193" s="157">
        <f t="shared" si="110"/>
        <v>0</v>
      </c>
      <c r="AC193" s="157">
        <f t="shared" si="110"/>
        <v>0</v>
      </c>
      <c r="AD193" s="157">
        <f t="shared" si="110"/>
        <v>0</v>
      </c>
      <c r="AE193" s="157">
        <f t="shared" si="110"/>
        <v>0</v>
      </c>
      <c r="AF193" s="157">
        <f t="shared" si="110"/>
        <v>0</v>
      </c>
      <c r="AG193" s="157">
        <f t="shared" si="110"/>
        <v>0</v>
      </c>
      <c r="AH193" s="157">
        <f t="shared" si="110"/>
        <v>0</v>
      </c>
      <c r="AI193" s="157">
        <f t="shared" si="110"/>
        <v>0</v>
      </c>
      <c r="AJ193" s="157">
        <f t="shared" si="110"/>
        <v>0</v>
      </c>
    </row>
    <row r="194" spans="1:36" ht="16.5" x14ac:dyDescent="0.25">
      <c r="A194" s="157">
        <f t="shared" si="83"/>
        <v>1.2200000000000002</v>
      </c>
      <c r="B194" s="153">
        <f t="shared" si="93"/>
        <v>146</v>
      </c>
      <c r="C194" s="155" t="s">
        <v>475</v>
      </c>
      <c r="D194" s="156" t="s">
        <v>389</v>
      </c>
      <c r="E194" s="157">
        <f t="shared" si="81"/>
        <v>0</v>
      </c>
      <c r="F194" s="314" t="s">
        <v>101</v>
      </c>
      <c r="G194" s="157">
        <f t="shared" si="108"/>
        <v>0</v>
      </c>
      <c r="H194" s="157">
        <f t="shared" si="108"/>
        <v>0</v>
      </c>
      <c r="I194" s="157">
        <f t="shared" si="108"/>
        <v>0</v>
      </c>
      <c r="J194" s="157">
        <f t="shared" si="108"/>
        <v>0</v>
      </c>
      <c r="K194" s="157">
        <f t="shared" si="108"/>
        <v>0</v>
      </c>
      <c r="L194" s="157">
        <f t="shared" si="108"/>
        <v>0</v>
      </c>
      <c r="M194" s="157">
        <f t="shared" si="108"/>
        <v>0</v>
      </c>
      <c r="N194" s="157">
        <f t="shared" si="108"/>
        <v>0</v>
      </c>
      <c r="O194" s="157">
        <f t="shared" si="108"/>
        <v>0</v>
      </c>
      <c r="P194" s="157">
        <f t="shared" si="108"/>
        <v>0</v>
      </c>
      <c r="Q194" s="157">
        <f t="shared" si="109"/>
        <v>0</v>
      </c>
      <c r="R194" s="157">
        <f t="shared" si="109"/>
        <v>0</v>
      </c>
      <c r="S194" s="157">
        <f t="shared" si="109"/>
        <v>0</v>
      </c>
      <c r="T194" s="157">
        <f t="shared" si="109"/>
        <v>0</v>
      </c>
      <c r="U194" s="157">
        <f t="shared" si="109"/>
        <v>0</v>
      </c>
      <c r="V194" s="157">
        <f t="shared" si="109"/>
        <v>0</v>
      </c>
      <c r="W194" s="157">
        <f t="shared" si="109"/>
        <v>0</v>
      </c>
      <c r="X194" s="157">
        <f t="shared" si="109"/>
        <v>0</v>
      </c>
      <c r="Y194" s="157">
        <f t="shared" si="109"/>
        <v>0</v>
      </c>
      <c r="Z194" s="157">
        <f t="shared" si="109"/>
        <v>0</v>
      </c>
      <c r="AA194" s="157">
        <f t="shared" si="110"/>
        <v>0</v>
      </c>
      <c r="AB194" s="157">
        <f t="shared" si="110"/>
        <v>0</v>
      </c>
      <c r="AC194" s="157">
        <f t="shared" si="110"/>
        <v>0</v>
      </c>
      <c r="AD194" s="157">
        <f t="shared" si="110"/>
        <v>0</v>
      </c>
      <c r="AE194" s="157">
        <f t="shared" si="110"/>
        <v>0</v>
      </c>
      <c r="AF194" s="157">
        <f t="shared" si="110"/>
        <v>0</v>
      </c>
      <c r="AG194" s="157">
        <f t="shared" si="110"/>
        <v>0</v>
      </c>
      <c r="AH194" s="157">
        <f t="shared" si="110"/>
        <v>0</v>
      </c>
      <c r="AI194" s="157">
        <f t="shared" si="110"/>
        <v>0</v>
      </c>
      <c r="AJ194" s="157">
        <f t="shared" si="110"/>
        <v>0</v>
      </c>
    </row>
    <row r="195" spans="1:36" ht="16.5" x14ac:dyDescent="0.25">
      <c r="A195" s="157">
        <f t="shared" si="83"/>
        <v>1.2300000000000002</v>
      </c>
      <c r="B195" s="153">
        <f t="shared" si="93"/>
        <v>147</v>
      </c>
      <c r="C195" s="155" t="s">
        <v>476</v>
      </c>
      <c r="D195" s="156" t="s">
        <v>477</v>
      </c>
      <c r="E195" s="157">
        <f t="shared" ref="E195:E196" si="111">+ROUNDUP(SUM(G195:AJ195),0)</f>
        <v>0</v>
      </c>
      <c r="F195" s="314" t="s">
        <v>331</v>
      </c>
      <c r="G195" s="157">
        <f t="shared" ref="G195:V196" si="112">+IF(G$2&lt;&gt;0,1/COUNTA(G$2:M$2),0)</f>
        <v>0</v>
      </c>
      <c r="H195" s="157">
        <f t="shared" si="112"/>
        <v>0</v>
      </c>
      <c r="I195" s="157">
        <f t="shared" si="112"/>
        <v>0</v>
      </c>
      <c r="J195" s="157">
        <f t="shared" si="112"/>
        <v>0</v>
      </c>
      <c r="K195" s="157">
        <f t="shared" si="112"/>
        <v>0</v>
      </c>
      <c r="L195" s="157">
        <f t="shared" si="112"/>
        <v>0</v>
      </c>
      <c r="M195" s="157">
        <f t="shared" si="112"/>
        <v>0</v>
      </c>
      <c r="N195" s="157">
        <f t="shared" si="112"/>
        <v>0</v>
      </c>
      <c r="O195" s="157">
        <f t="shared" si="112"/>
        <v>0</v>
      </c>
      <c r="P195" s="157">
        <f t="shared" si="112"/>
        <v>0</v>
      </c>
      <c r="Q195" s="157">
        <f t="shared" si="112"/>
        <v>0</v>
      </c>
      <c r="R195" s="157">
        <f t="shared" si="112"/>
        <v>0</v>
      </c>
      <c r="S195" s="157">
        <f t="shared" si="112"/>
        <v>0</v>
      </c>
      <c r="T195" s="157">
        <f t="shared" si="112"/>
        <v>0</v>
      </c>
      <c r="U195" s="157">
        <f t="shared" si="112"/>
        <v>0</v>
      </c>
      <c r="V195" s="157">
        <f t="shared" si="112"/>
        <v>0</v>
      </c>
      <c r="W195" s="157">
        <f t="shared" ref="W195:AJ196" si="113">+IF(W$2&lt;&gt;0,1/COUNTA(W$2:AC$2),0)</f>
        <v>0</v>
      </c>
      <c r="X195" s="157">
        <f t="shared" si="113"/>
        <v>0</v>
      </c>
      <c r="Y195" s="157">
        <f t="shared" si="113"/>
        <v>0</v>
      </c>
      <c r="Z195" s="157">
        <f t="shared" si="113"/>
        <v>0</v>
      </c>
      <c r="AA195" s="157">
        <f t="shared" si="113"/>
        <v>0</v>
      </c>
      <c r="AB195" s="157">
        <f t="shared" si="113"/>
        <v>0</v>
      </c>
      <c r="AC195" s="157">
        <f t="shared" si="113"/>
        <v>0</v>
      </c>
      <c r="AD195" s="157">
        <f t="shared" si="113"/>
        <v>0</v>
      </c>
      <c r="AE195" s="157">
        <f t="shared" si="113"/>
        <v>0</v>
      </c>
      <c r="AF195" s="157">
        <f t="shared" si="113"/>
        <v>0</v>
      </c>
      <c r="AG195" s="157">
        <f t="shared" si="113"/>
        <v>0</v>
      </c>
      <c r="AH195" s="157">
        <f t="shared" si="113"/>
        <v>0</v>
      </c>
      <c r="AI195" s="157">
        <f t="shared" si="113"/>
        <v>0</v>
      </c>
      <c r="AJ195" s="157">
        <f t="shared" si="113"/>
        <v>0</v>
      </c>
    </row>
    <row r="196" spans="1:36" ht="16.5" x14ac:dyDescent="0.25">
      <c r="A196" s="157">
        <f t="shared" si="83"/>
        <v>1.2400000000000002</v>
      </c>
      <c r="B196" s="153">
        <f t="shared" si="93"/>
        <v>148</v>
      </c>
      <c r="C196" s="155" t="s">
        <v>478</v>
      </c>
      <c r="D196" s="156" t="s">
        <v>477</v>
      </c>
      <c r="E196" s="157">
        <f t="shared" si="111"/>
        <v>0</v>
      </c>
      <c r="F196" s="314" t="s">
        <v>101</v>
      </c>
      <c r="G196" s="157">
        <f t="shared" si="112"/>
        <v>0</v>
      </c>
      <c r="H196" s="157">
        <f t="shared" si="112"/>
        <v>0</v>
      </c>
      <c r="I196" s="157">
        <f t="shared" si="112"/>
        <v>0</v>
      </c>
      <c r="J196" s="157">
        <f t="shared" si="112"/>
        <v>0</v>
      </c>
      <c r="K196" s="157">
        <f t="shared" si="112"/>
        <v>0</v>
      </c>
      <c r="L196" s="157">
        <f t="shared" si="112"/>
        <v>0</v>
      </c>
      <c r="M196" s="157">
        <f t="shared" si="112"/>
        <v>0</v>
      </c>
      <c r="N196" s="157">
        <f t="shared" si="112"/>
        <v>0</v>
      </c>
      <c r="O196" s="157">
        <f t="shared" si="112"/>
        <v>0</v>
      </c>
      <c r="P196" s="157">
        <f t="shared" si="112"/>
        <v>0</v>
      </c>
      <c r="Q196" s="157">
        <f t="shared" si="112"/>
        <v>0</v>
      </c>
      <c r="R196" s="157">
        <f t="shared" si="112"/>
        <v>0</v>
      </c>
      <c r="S196" s="157">
        <f t="shared" si="112"/>
        <v>0</v>
      </c>
      <c r="T196" s="157">
        <f t="shared" si="112"/>
        <v>0</v>
      </c>
      <c r="U196" s="157">
        <f t="shared" si="112"/>
        <v>0</v>
      </c>
      <c r="V196" s="157">
        <f t="shared" si="112"/>
        <v>0</v>
      </c>
      <c r="W196" s="157">
        <f t="shared" si="113"/>
        <v>0</v>
      </c>
      <c r="X196" s="157">
        <f t="shared" si="113"/>
        <v>0</v>
      </c>
      <c r="Y196" s="157">
        <f t="shared" si="113"/>
        <v>0</v>
      </c>
      <c r="Z196" s="157">
        <f t="shared" si="113"/>
        <v>0</v>
      </c>
      <c r="AA196" s="157">
        <f t="shared" si="113"/>
        <v>0</v>
      </c>
      <c r="AB196" s="157">
        <f t="shared" si="113"/>
        <v>0</v>
      </c>
      <c r="AC196" s="157">
        <f t="shared" si="113"/>
        <v>0</v>
      </c>
      <c r="AD196" s="157">
        <f t="shared" si="113"/>
        <v>0</v>
      </c>
      <c r="AE196" s="157">
        <f t="shared" si="113"/>
        <v>0</v>
      </c>
      <c r="AF196" s="157">
        <f t="shared" si="113"/>
        <v>0</v>
      </c>
      <c r="AG196" s="157">
        <f t="shared" si="113"/>
        <v>0</v>
      </c>
      <c r="AH196" s="157">
        <f t="shared" si="113"/>
        <v>0</v>
      </c>
      <c r="AI196" s="157">
        <f t="shared" si="113"/>
        <v>0</v>
      </c>
      <c r="AJ196" s="157">
        <f t="shared" si="113"/>
        <v>0</v>
      </c>
    </row>
    <row r="197" spans="1:36" ht="16.5" x14ac:dyDescent="0.25">
      <c r="A197" s="157">
        <f t="shared" si="83"/>
        <v>1.2500000000000002</v>
      </c>
      <c r="B197" s="153">
        <f t="shared" si="93"/>
        <v>149</v>
      </c>
      <c r="C197" s="155" t="s">
        <v>479</v>
      </c>
      <c r="D197" s="156" t="s">
        <v>364</v>
      </c>
      <c r="E197" s="157">
        <f t="shared" si="81"/>
        <v>0</v>
      </c>
      <c r="F197" s="314" t="s">
        <v>331</v>
      </c>
      <c r="G197" s="157">
        <f t="shared" ref="G197:P198" si="114">+IF($F197=G$21,G$152,0)</f>
        <v>0</v>
      </c>
      <c r="H197" s="157">
        <f t="shared" si="114"/>
        <v>0</v>
      </c>
      <c r="I197" s="157">
        <f t="shared" si="114"/>
        <v>0</v>
      </c>
      <c r="J197" s="157">
        <f t="shared" si="114"/>
        <v>0</v>
      </c>
      <c r="K197" s="157">
        <f t="shared" si="114"/>
        <v>0</v>
      </c>
      <c r="L197" s="157">
        <f t="shared" si="114"/>
        <v>0</v>
      </c>
      <c r="M197" s="157">
        <f t="shared" si="114"/>
        <v>0</v>
      </c>
      <c r="N197" s="157">
        <f t="shared" si="114"/>
        <v>0</v>
      </c>
      <c r="O197" s="157">
        <f t="shared" si="114"/>
        <v>0</v>
      </c>
      <c r="P197" s="157">
        <f t="shared" si="114"/>
        <v>0</v>
      </c>
      <c r="Q197" s="157">
        <f t="shared" ref="Q197:Z198" si="115">+IF($F197=Q$21,Q$152,0)</f>
        <v>0</v>
      </c>
      <c r="R197" s="157">
        <f t="shared" si="115"/>
        <v>0</v>
      </c>
      <c r="S197" s="157">
        <f t="shared" si="115"/>
        <v>0</v>
      </c>
      <c r="T197" s="157">
        <f t="shared" si="115"/>
        <v>0</v>
      </c>
      <c r="U197" s="157">
        <f t="shared" si="115"/>
        <v>0</v>
      </c>
      <c r="V197" s="157">
        <f t="shared" si="115"/>
        <v>0</v>
      </c>
      <c r="W197" s="157">
        <f t="shared" si="115"/>
        <v>0</v>
      </c>
      <c r="X197" s="157">
        <f t="shared" si="115"/>
        <v>0</v>
      </c>
      <c r="Y197" s="157">
        <f t="shared" si="115"/>
        <v>0</v>
      </c>
      <c r="Z197" s="157">
        <f t="shared" si="115"/>
        <v>0</v>
      </c>
      <c r="AA197" s="157">
        <f t="shared" ref="AA197:AJ198" si="116">+IF($F197=AA$21,AA$152,0)</f>
        <v>0</v>
      </c>
      <c r="AB197" s="157">
        <f t="shared" si="116"/>
        <v>0</v>
      </c>
      <c r="AC197" s="157">
        <f t="shared" si="116"/>
        <v>0</v>
      </c>
      <c r="AD197" s="157">
        <f t="shared" si="116"/>
        <v>0</v>
      </c>
      <c r="AE197" s="157">
        <f t="shared" si="116"/>
        <v>0</v>
      </c>
      <c r="AF197" s="157">
        <f t="shared" si="116"/>
        <v>0</v>
      </c>
      <c r="AG197" s="157">
        <f t="shared" si="116"/>
        <v>0</v>
      </c>
      <c r="AH197" s="157">
        <f t="shared" si="116"/>
        <v>0</v>
      </c>
      <c r="AI197" s="157">
        <f t="shared" si="116"/>
        <v>0</v>
      </c>
      <c r="AJ197" s="157">
        <f t="shared" si="116"/>
        <v>0</v>
      </c>
    </row>
    <row r="198" spans="1:36" ht="16.5" x14ac:dyDescent="0.25">
      <c r="A198" s="157">
        <f t="shared" si="83"/>
        <v>1.2600000000000002</v>
      </c>
      <c r="B198" s="153">
        <f t="shared" si="93"/>
        <v>150</v>
      </c>
      <c r="C198" s="155" t="s">
        <v>480</v>
      </c>
      <c r="D198" s="156" t="s">
        <v>364</v>
      </c>
      <c r="E198" s="157">
        <f t="shared" si="81"/>
        <v>0</v>
      </c>
      <c r="F198" s="314" t="s">
        <v>101</v>
      </c>
      <c r="G198" s="157">
        <f t="shared" si="114"/>
        <v>0</v>
      </c>
      <c r="H198" s="157">
        <f t="shared" si="114"/>
        <v>0</v>
      </c>
      <c r="I198" s="157">
        <f t="shared" si="114"/>
        <v>0</v>
      </c>
      <c r="J198" s="157">
        <f t="shared" si="114"/>
        <v>0</v>
      </c>
      <c r="K198" s="157">
        <f t="shared" si="114"/>
        <v>0</v>
      </c>
      <c r="L198" s="157">
        <f t="shared" si="114"/>
        <v>0</v>
      </c>
      <c r="M198" s="157">
        <f t="shared" si="114"/>
        <v>0</v>
      </c>
      <c r="N198" s="157">
        <f t="shared" si="114"/>
        <v>0</v>
      </c>
      <c r="O198" s="157">
        <f t="shared" si="114"/>
        <v>0</v>
      </c>
      <c r="P198" s="157">
        <f t="shared" si="114"/>
        <v>0</v>
      </c>
      <c r="Q198" s="157">
        <f t="shared" si="115"/>
        <v>0</v>
      </c>
      <c r="R198" s="157">
        <f t="shared" si="115"/>
        <v>0</v>
      </c>
      <c r="S198" s="157">
        <f t="shared" si="115"/>
        <v>0</v>
      </c>
      <c r="T198" s="157">
        <f t="shared" si="115"/>
        <v>0</v>
      </c>
      <c r="U198" s="157">
        <f t="shared" si="115"/>
        <v>0</v>
      </c>
      <c r="V198" s="157">
        <f t="shared" si="115"/>
        <v>0</v>
      </c>
      <c r="W198" s="157">
        <f t="shared" si="115"/>
        <v>0</v>
      </c>
      <c r="X198" s="157">
        <f t="shared" si="115"/>
        <v>0</v>
      </c>
      <c r="Y198" s="157">
        <f t="shared" si="115"/>
        <v>0</v>
      </c>
      <c r="Z198" s="157">
        <f t="shared" si="115"/>
        <v>0</v>
      </c>
      <c r="AA198" s="157">
        <f t="shared" si="116"/>
        <v>0</v>
      </c>
      <c r="AB198" s="157">
        <f t="shared" si="116"/>
        <v>0</v>
      </c>
      <c r="AC198" s="157">
        <f t="shared" si="116"/>
        <v>0</v>
      </c>
      <c r="AD198" s="157">
        <f t="shared" si="116"/>
        <v>0</v>
      </c>
      <c r="AE198" s="157">
        <f t="shared" si="116"/>
        <v>0</v>
      </c>
      <c r="AF198" s="157">
        <f t="shared" si="116"/>
        <v>0</v>
      </c>
      <c r="AG198" s="157">
        <f t="shared" si="116"/>
        <v>0</v>
      </c>
      <c r="AH198" s="157">
        <f t="shared" si="116"/>
        <v>0</v>
      </c>
      <c r="AI198" s="157">
        <f t="shared" si="116"/>
        <v>0</v>
      </c>
      <c r="AJ198" s="157">
        <f t="shared" si="116"/>
        <v>0</v>
      </c>
    </row>
    <row r="199" spans="1:36" ht="16.5" x14ac:dyDescent="0.25">
      <c r="A199" s="157">
        <f t="shared" si="83"/>
        <v>1.2700000000000002</v>
      </c>
      <c r="B199" s="153">
        <f t="shared" si="93"/>
        <v>151</v>
      </c>
      <c r="C199" s="155" t="s">
        <v>481</v>
      </c>
      <c r="D199" s="156" t="s">
        <v>364</v>
      </c>
      <c r="E199" s="157">
        <f t="shared" si="81"/>
        <v>0</v>
      </c>
      <c r="F199" s="314" t="s">
        <v>331</v>
      </c>
      <c r="G199" s="157">
        <f t="shared" ref="G199:AJ199" si="117">+IF($F199=G$21,G$153+G$155,0)</f>
        <v>0</v>
      </c>
      <c r="H199" s="157">
        <f t="shared" si="117"/>
        <v>0</v>
      </c>
      <c r="I199" s="157">
        <f t="shared" si="117"/>
        <v>0</v>
      </c>
      <c r="J199" s="157">
        <f t="shared" si="117"/>
        <v>0</v>
      </c>
      <c r="K199" s="157">
        <f t="shared" si="117"/>
        <v>0</v>
      </c>
      <c r="L199" s="157">
        <f t="shared" si="117"/>
        <v>0</v>
      </c>
      <c r="M199" s="157">
        <f t="shared" si="117"/>
        <v>0</v>
      </c>
      <c r="N199" s="157">
        <f t="shared" si="117"/>
        <v>0</v>
      </c>
      <c r="O199" s="157">
        <f t="shared" si="117"/>
        <v>0</v>
      </c>
      <c r="P199" s="157">
        <f t="shared" si="117"/>
        <v>0</v>
      </c>
      <c r="Q199" s="157">
        <f t="shared" si="117"/>
        <v>0</v>
      </c>
      <c r="R199" s="157">
        <f t="shared" si="117"/>
        <v>0</v>
      </c>
      <c r="S199" s="157">
        <f t="shared" si="117"/>
        <v>0</v>
      </c>
      <c r="T199" s="157">
        <f t="shared" si="117"/>
        <v>0</v>
      </c>
      <c r="U199" s="157">
        <f t="shared" si="117"/>
        <v>0</v>
      </c>
      <c r="V199" s="157">
        <f t="shared" si="117"/>
        <v>0</v>
      </c>
      <c r="W199" s="157">
        <f t="shared" si="117"/>
        <v>0</v>
      </c>
      <c r="X199" s="157">
        <f t="shared" si="117"/>
        <v>0</v>
      </c>
      <c r="Y199" s="157">
        <f t="shared" si="117"/>
        <v>0</v>
      </c>
      <c r="Z199" s="157">
        <f t="shared" si="117"/>
        <v>0</v>
      </c>
      <c r="AA199" s="157">
        <f t="shared" si="117"/>
        <v>0</v>
      </c>
      <c r="AB199" s="157">
        <f t="shared" si="117"/>
        <v>0</v>
      </c>
      <c r="AC199" s="157">
        <f t="shared" si="117"/>
        <v>0</v>
      </c>
      <c r="AD199" s="157">
        <f t="shared" si="117"/>
        <v>0</v>
      </c>
      <c r="AE199" s="157">
        <f t="shared" si="117"/>
        <v>0</v>
      </c>
      <c r="AF199" s="157">
        <f t="shared" si="117"/>
        <v>0</v>
      </c>
      <c r="AG199" s="157">
        <f t="shared" si="117"/>
        <v>0</v>
      </c>
      <c r="AH199" s="157">
        <f t="shared" si="117"/>
        <v>0</v>
      </c>
      <c r="AI199" s="157">
        <f t="shared" si="117"/>
        <v>0</v>
      </c>
      <c r="AJ199" s="157">
        <f t="shared" si="117"/>
        <v>0</v>
      </c>
    </row>
    <row r="200" spans="1:36" ht="16.5" x14ac:dyDescent="0.25">
      <c r="A200" s="157">
        <f t="shared" si="83"/>
        <v>1.2800000000000002</v>
      </c>
      <c r="B200" s="153">
        <f t="shared" si="93"/>
        <v>152</v>
      </c>
      <c r="C200" s="155" t="s">
        <v>482</v>
      </c>
      <c r="D200" s="156" t="s">
        <v>364</v>
      </c>
      <c r="E200" s="157">
        <f t="shared" si="81"/>
        <v>0</v>
      </c>
      <c r="F200" s="314" t="s">
        <v>331</v>
      </c>
      <c r="G200" s="157">
        <f t="shared" ref="G200:AJ200" si="118">+IF($F200=G$21,G$154,0)</f>
        <v>0</v>
      </c>
      <c r="H200" s="157">
        <f t="shared" si="118"/>
        <v>0</v>
      </c>
      <c r="I200" s="157">
        <f t="shared" si="118"/>
        <v>0</v>
      </c>
      <c r="J200" s="157">
        <f t="shared" si="118"/>
        <v>0</v>
      </c>
      <c r="K200" s="157">
        <f t="shared" si="118"/>
        <v>0</v>
      </c>
      <c r="L200" s="157">
        <f t="shared" si="118"/>
        <v>0</v>
      </c>
      <c r="M200" s="157">
        <f t="shared" si="118"/>
        <v>0</v>
      </c>
      <c r="N200" s="157">
        <f t="shared" si="118"/>
        <v>0</v>
      </c>
      <c r="O200" s="157">
        <f t="shared" si="118"/>
        <v>0</v>
      </c>
      <c r="P200" s="157">
        <f t="shared" si="118"/>
        <v>0</v>
      </c>
      <c r="Q200" s="157">
        <f t="shared" si="118"/>
        <v>0</v>
      </c>
      <c r="R200" s="157">
        <f t="shared" si="118"/>
        <v>0</v>
      </c>
      <c r="S200" s="157">
        <f t="shared" si="118"/>
        <v>0</v>
      </c>
      <c r="T200" s="157">
        <f t="shared" si="118"/>
        <v>0</v>
      </c>
      <c r="U200" s="157">
        <f t="shared" si="118"/>
        <v>0</v>
      </c>
      <c r="V200" s="157">
        <f t="shared" si="118"/>
        <v>0</v>
      </c>
      <c r="W200" s="157">
        <f t="shared" si="118"/>
        <v>0</v>
      </c>
      <c r="X200" s="157">
        <f t="shared" si="118"/>
        <v>0</v>
      </c>
      <c r="Y200" s="157">
        <f t="shared" si="118"/>
        <v>0</v>
      </c>
      <c r="Z200" s="157">
        <f t="shared" si="118"/>
        <v>0</v>
      </c>
      <c r="AA200" s="157">
        <f t="shared" si="118"/>
        <v>0</v>
      </c>
      <c r="AB200" s="157">
        <f t="shared" si="118"/>
        <v>0</v>
      </c>
      <c r="AC200" s="157">
        <f t="shared" si="118"/>
        <v>0</v>
      </c>
      <c r="AD200" s="157">
        <f t="shared" si="118"/>
        <v>0</v>
      </c>
      <c r="AE200" s="157">
        <f t="shared" si="118"/>
        <v>0</v>
      </c>
      <c r="AF200" s="157">
        <f t="shared" si="118"/>
        <v>0</v>
      </c>
      <c r="AG200" s="157">
        <f t="shared" si="118"/>
        <v>0</v>
      </c>
      <c r="AH200" s="157">
        <f t="shared" si="118"/>
        <v>0</v>
      </c>
      <c r="AI200" s="157">
        <f t="shared" si="118"/>
        <v>0</v>
      </c>
      <c r="AJ200" s="157">
        <f t="shared" si="118"/>
        <v>0</v>
      </c>
    </row>
    <row r="201" spans="1:36" ht="16.5" x14ac:dyDescent="0.25">
      <c r="A201" s="157">
        <f t="shared" si="83"/>
        <v>1.2900000000000003</v>
      </c>
      <c r="B201" s="153">
        <f t="shared" si="93"/>
        <v>153</v>
      </c>
      <c r="C201" s="155" t="s">
        <v>483</v>
      </c>
      <c r="D201" s="156" t="s">
        <v>364</v>
      </c>
      <c r="E201" s="157">
        <f t="shared" si="81"/>
        <v>0</v>
      </c>
      <c r="F201" s="314" t="s">
        <v>331</v>
      </c>
      <c r="G201" s="157">
        <f>+IF($F201=G$21,G$72+G$71,0)</f>
        <v>0</v>
      </c>
      <c r="H201" s="157">
        <f t="shared" ref="H201:AJ201" si="119">+IF($F201=H$21,H$72+H$71,0)</f>
        <v>0</v>
      </c>
      <c r="I201" s="157">
        <f t="shared" si="119"/>
        <v>0</v>
      </c>
      <c r="J201" s="157">
        <f t="shared" si="119"/>
        <v>0</v>
      </c>
      <c r="K201" s="157">
        <f t="shared" si="119"/>
        <v>0</v>
      </c>
      <c r="L201" s="157">
        <f t="shared" si="119"/>
        <v>0</v>
      </c>
      <c r="M201" s="157">
        <f t="shared" si="119"/>
        <v>0</v>
      </c>
      <c r="N201" s="157">
        <f t="shared" si="119"/>
        <v>0</v>
      </c>
      <c r="O201" s="157">
        <f t="shared" si="119"/>
        <v>0</v>
      </c>
      <c r="P201" s="157">
        <f t="shared" si="119"/>
        <v>0</v>
      </c>
      <c r="Q201" s="157">
        <f t="shared" si="119"/>
        <v>0</v>
      </c>
      <c r="R201" s="157">
        <f t="shared" si="119"/>
        <v>0</v>
      </c>
      <c r="S201" s="157">
        <f t="shared" si="119"/>
        <v>0</v>
      </c>
      <c r="T201" s="157">
        <f t="shared" si="119"/>
        <v>0</v>
      </c>
      <c r="U201" s="157">
        <f t="shared" si="119"/>
        <v>0</v>
      </c>
      <c r="V201" s="157">
        <f t="shared" si="119"/>
        <v>0</v>
      </c>
      <c r="W201" s="157">
        <f t="shared" si="119"/>
        <v>0</v>
      </c>
      <c r="X201" s="157">
        <f t="shared" si="119"/>
        <v>0</v>
      </c>
      <c r="Y201" s="157">
        <f t="shared" si="119"/>
        <v>0</v>
      </c>
      <c r="Z201" s="157">
        <f t="shared" si="119"/>
        <v>0</v>
      </c>
      <c r="AA201" s="157">
        <f t="shared" si="119"/>
        <v>0</v>
      </c>
      <c r="AB201" s="157">
        <f t="shared" si="119"/>
        <v>0</v>
      </c>
      <c r="AC201" s="157">
        <f t="shared" si="119"/>
        <v>0</v>
      </c>
      <c r="AD201" s="157">
        <f t="shared" si="119"/>
        <v>0</v>
      </c>
      <c r="AE201" s="157">
        <f t="shared" si="119"/>
        <v>0</v>
      </c>
      <c r="AF201" s="157">
        <f t="shared" si="119"/>
        <v>0</v>
      </c>
      <c r="AG201" s="157">
        <f t="shared" si="119"/>
        <v>0</v>
      </c>
      <c r="AH201" s="157">
        <f t="shared" si="119"/>
        <v>0</v>
      </c>
      <c r="AI201" s="157">
        <f t="shared" si="119"/>
        <v>0</v>
      </c>
      <c r="AJ201" s="157">
        <f t="shared" si="119"/>
        <v>0</v>
      </c>
    </row>
    <row r="202" spans="1:36" ht="16.5" x14ac:dyDescent="0.25">
      <c r="A202" s="157">
        <f t="shared" si="83"/>
        <v>1.3000000000000003</v>
      </c>
      <c r="B202" s="153">
        <f t="shared" si="93"/>
        <v>154</v>
      </c>
      <c r="C202" s="155" t="s">
        <v>484</v>
      </c>
      <c r="D202" s="156" t="s">
        <v>364</v>
      </c>
      <c r="E202" s="157">
        <f t="shared" si="81"/>
        <v>0</v>
      </c>
      <c r="F202" s="314" t="s">
        <v>331</v>
      </c>
      <c r="G202" s="157">
        <f>+IF($F202=G$21,G$73,0)</f>
        <v>0</v>
      </c>
      <c r="H202" s="157">
        <f t="shared" ref="H202:AJ202" si="120">+IF($F202=H$21,H$73,0)</f>
        <v>0</v>
      </c>
      <c r="I202" s="157">
        <f t="shared" si="120"/>
        <v>0</v>
      </c>
      <c r="J202" s="157">
        <f t="shared" si="120"/>
        <v>0</v>
      </c>
      <c r="K202" s="157">
        <f t="shared" si="120"/>
        <v>0</v>
      </c>
      <c r="L202" s="157">
        <f t="shared" si="120"/>
        <v>0</v>
      </c>
      <c r="M202" s="157">
        <f t="shared" si="120"/>
        <v>0</v>
      </c>
      <c r="N202" s="157">
        <f t="shared" si="120"/>
        <v>0</v>
      </c>
      <c r="O202" s="157">
        <f t="shared" si="120"/>
        <v>0</v>
      </c>
      <c r="P202" s="157">
        <f t="shared" si="120"/>
        <v>0</v>
      </c>
      <c r="Q202" s="157">
        <f t="shared" si="120"/>
        <v>0</v>
      </c>
      <c r="R202" s="157">
        <f t="shared" si="120"/>
        <v>0</v>
      </c>
      <c r="S202" s="157">
        <f t="shared" si="120"/>
        <v>0</v>
      </c>
      <c r="T202" s="157">
        <f t="shared" si="120"/>
        <v>0</v>
      </c>
      <c r="U202" s="157">
        <f t="shared" si="120"/>
        <v>0</v>
      </c>
      <c r="V202" s="157">
        <f t="shared" si="120"/>
        <v>0</v>
      </c>
      <c r="W202" s="157">
        <f t="shared" si="120"/>
        <v>0</v>
      </c>
      <c r="X202" s="157">
        <f t="shared" si="120"/>
        <v>0</v>
      </c>
      <c r="Y202" s="157">
        <f t="shared" si="120"/>
        <v>0</v>
      </c>
      <c r="Z202" s="157">
        <f t="shared" si="120"/>
        <v>0</v>
      </c>
      <c r="AA202" s="157">
        <f t="shared" si="120"/>
        <v>0</v>
      </c>
      <c r="AB202" s="157">
        <f t="shared" si="120"/>
        <v>0</v>
      </c>
      <c r="AC202" s="157">
        <f t="shared" si="120"/>
        <v>0</v>
      </c>
      <c r="AD202" s="157">
        <f t="shared" si="120"/>
        <v>0</v>
      </c>
      <c r="AE202" s="157">
        <f t="shared" si="120"/>
        <v>0</v>
      </c>
      <c r="AF202" s="157">
        <f t="shared" si="120"/>
        <v>0</v>
      </c>
      <c r="AG202" s="157">
        <f t="shared" si="120"/>
        <v>0</v>
      </c>
      <c r="AH202" s="157">
        <f t="shared" si="120"/>
        <v>0</v>
      </c>
      <c r="AI202" s="157">
        <f t="shared" si="120"/>
        <v>0</v>
      </c>
      <c r="AJ202" s="157">
        <f t="shared" si="120"/>
        <v>0</v>
      </c>
    </row>
    <row r="203" spans="1:36" s="188" customFormat="1" ht="16.5" x14ac:dyDescent="0.25">
      <c r="A203" s="160">
        <f t="shared" si="83"/>
        <v>1.3100000000000003</v>
      </c>
      <c r="B203" s="161">
        <f t="shared" si="93"/>
        <v>155</v>
      </c>
      <c r="C203" s="162" t="s">
        <v>551</v>
      </c>
      <c r="D203" s="164" t="s">
        <v>364</v>
      </c>
      <c r="E203" s="160">
        <f t="shared" si="81"/>
        <v>0</v>
      </c>
      <c r="F203" s="314" t="s">
        <v>101</v>
      </c>
      <c r="G203" s="160">
        <f>+IF($F203=G$21,G$67,0)</f>
        <v>0</v>
      </c>
      <c r="H203" s="160">
        <f t="shared" ref="H203:AJ203" si="121">+IF($F203=H$21,H$67,0)</f>
        <v>0</v>
      </c>
      <c r="I203" s="160">
        <f t="shared" si="121"/>
        <v>0</v>
      </c>
      <c r="J203" s="160">
        <f t="shared" si="121"/>
        <v>0</v>
      </c>
      <c r="K203" s="160">
        <f t="shared" si="121"/>
        <v>0</v>
      </c>
      <c r="L203" s="160">
        <f t="shared" si="121"/>
        <v>0</v>
      </c>
      <c r="M203" s="160">
        <f t="shared" si="121"/>
        <v>0</v>
      </c>
      <c r="N203" s="160">
        <f t="shared" si="121"/>
        <v>0</v>
      </c>
      <c r="O203" s="160">
        <f t="shared" si="121"/>
        <v>0</v>
      </c>
      <c r="P203" s="160">
        <f t="shared" si="121"/>
        <v>0</v>
      </c>
      <c r="Q203" s="160">
        <f t="shared" si="121"/>
        <v>0</v>
      </c>
      <c r="R203" s="160">
        <f t="shared" si="121"/>
        <v>0</v>
      </c>
      <c r="S203" s="160">
        <f t="shared" si="121"/>
        <v>0</v>
      </c>
      <c r="T203" s="160">
        <f t="shared" si="121"/>
        <v>0</v>
      </c>
      <c r="U203" s="160">
        <f t="shared" si="121"/>
        <v>0</v>
      </c>
      <c r="V203" s="160">
        <f t="shared" si="121"/>
        <v>0</v>
      </c>
      <c r="W203" s="160">
        <f t="shared" si="121"/>
        <v>0</v>
      </c>
      <c r="X203" s="160">
        <f t="shared" si="121"/>
        <v>0</v>
      </c>
      <c r="Y203" s="160">
        <f t="shared" si="121"/>
        <v>0</v>
      </c>
      <c r="Z203" s="160">
        <f t="shared" si="121"/>
        <v>0</v>
      </c>
      <c r="AA203" s="160">
        <f t="shared" si="121"/>
        <v>0</v>
      </c>
      <c r="AB203" s="160">
        <f t="shared" si="121"/>
        <v>0</v>
      </c>
      <c r="AC203" s="160">
        <f t="shared" si="121"/>
        <v>0</v>
      </c>
      <c r="AD203" s="160">
        <f t="shared" si="121"/>
        <v>0</v>
      </c>
      <c r="AE203" s="160">
        <f t="shared" si="121"/>
        <v>0</v>
      </c>
      <c r="AF203" s="160">
        <f t="shared" si="121"/>
        <v>0</v>
      </c>
      <c r="AG203" s="160">
        <f t="shared" si="121"/>
        <v>0</v>
      </c>
      <c r="AH203" s="160">
        <f t="shared" si="121"/>
        <v>0</v>
      </c>
      <c r="AI203" s="160">
        <f t="shared" si="121"/>
        <v>0</v>
      </c>
      <c r="AJ203" s="160">
        <f t="shared" si="121"/>
        <v>0</v>
      </c>
    </row>
    <row r="204" spans="1:36" s="188" customFormat="1" ht="16.5" x14ac:dyDescent="0.25">
      <c r="A204" s="160">
        <f t="shared" si="83"/>
        <v>1.3200000000000003</v>
      </c>
      <c r="B204" s="161">
        <f t="shared" si="93"/>
        <v>156</v>
      </c>
      <c r="C204" s="162" t="s">
        <v>552</v>
      </c>
      <c r="D204" s="164" t="s">
        <v>364</v>
      </c>
      <c r="E204" s="160">
        <f t="shared" si="81"/>
        <v>0</v>
      </c>
      <c r="F204" s="314" t="s">
        <v>101</v>
      </c>
      <c r="G204" s="160">
        <f>+IF($F204=G$21,G$68,0)</f>
        <v>0</v>
      </c>
      <c r="H204" s="160">
        <f t="shared" ref="H204:AJ204" si="122">+IF($F204=H$21,H$68,0)</f>
        <v>0</v>
      </c>
      <c r="I204" s="160">
        <f t="shared" si="122"/>
        <v>0</v>
      </c>
      <c r="J204" s="160">
        <f t="shared" si="122"/>
        <v>0</v>
      </c>
      <c r="K204" s="160">
        <f t="shared" si="122"/>
        <v>0</v>
      </c>
      <c r="L204" s="160">
        <f t="shared" si="122"/>
        <v>0</v>
      </c>
      <c r="M204" s="160">
        <f t="shared" si="122"/>
        <v>0</v>
      </c>
      <c r="N204" s="160">
        <f t="shared" si="122"/>
        <v>0</v>
      </c>
      <c r="O204" s="160">
        <f t="shared" si="122"/>
        <v>0</v>
      </c>
      <c r="P204" s="160">
        <f t="shared" si="122"/>
        <v>0</v>
      </c>
      <c r="Q204" s="160">
        <f t="shared" si="122"/>
        <v>0</v>
      </c>
      <c r="R204" s="160">
        <f t="shared" si="122"/>
        <v>0</v>
      </c>
      <c r="S204" s="160">
        <f t="shared" si="122"/>
        <v>0</v>
      </c>
      <c r="T204" s="160">
        <f t="shared" si="122"/>
        <v>0</v>
      </c>
      <c r="U204" s="160">
        <f t="shared" si="122"/>
        <v>0</v>
      </c>
      <c r="V204" s="160">
        <f t="shared" si="122"/>
        <v>0</v>
      </c>
      <c r="W204" s="160">
        <f t="shared" si="122"/>
        <v>0</v>
      </c>
      <c r="X204" s="160">
        <f t="shared" si="122"/>
        <v>0</v>
      </c>
      <c r="Y204" s="160">
        <f t="shared" si="122"/>
        <v>0</v>
      </c>
      <c r="Z204" s="160">
        <f t="shared" si="122"/>
        <v>0</v>
      </c>
      <c r="AA204" s="160">
        <f t="shared" si="122"/>
        <v>0</v>
      </c>
      <c r="AB204" s="160">
        <f t="shared" si="122"/>
        <v>0</v>
      </c>
      <c r="AC204" s="160">
        <f t="shared" si="122"/>
        <v>0</v>
      </c>
      <c r="AD204" s="160">
        <f t="shared" si="122"/>
        <v>0</v>
      </c>
      <c r="AE204" s="160">
        <f t="shared" si="122"/>
        <v>0</v>
      </c>
      <c r="AF204" s="160">
        <f t="shared" si="122"/>
        <v>0</v>
      </c>
      <c r="AG204" s="160">
        <f t="shared" si="122"/>
        <v>0</v>
      </c>
      <c r="AH204" s="160">
        <f t="shared" si="122"/>
        <v>0</v>
      </c>
      <c r="AI204" s="160">
        <f t="shared" si="122"/>
        <v>0</v>
      </c>
      <c r="AJ204" s="160">
        <f t="shared" si="122"/>
        <v>0</v>
      </c>
    </row>
    <row r="205" spans="1:36" s="188" customFormat="1" ht="16.5" x14ac:dyDescent="0.25">
      <c r="A205" s="160">
        <f t="shared" si="83"/>
        <v>1.3300000000000003</v>
      </c>
      <c r="B205" s="161">
        <f t="shared" si="93"/>
        <v>157</v>
      </c>
      <c r="C205" s="163" t="s">
        <v>634</v>
      </c>
      <c r="D205" s="164" t="s">
        <v>364</v>
      </c>
      <c r="E205" s="160">
        <f t="shared" si="81"/>
        <v>0</v>
      </c>
      <c r="F205" s="314" t="s">
        <v>331</v>
      </c>
      <c r="G205" s="160">
        <f>+IF($F205=G$21,G$54,0)</f>
        <v>0</v>
      </c>
      <c r="H205" s="160">
        <f t="shared" ref="H205:AJ205" si="123">+IF($F205=H$21,H$54,0)</f>
        <v>0</v>
      </c>
      <c r="I205" s="160">
        <f t="shared" si="123"/>
        <v>0</v>
      </c>
      <c r="J205" s="160">
        <f t="shared" si="123"/>
        <v>0</v>
      </c>
      <c r="K205" s="160">
        <f t="shared" si="123"/>
        <v>0</v>
      </c>
      <c r="L205" s="160">
        <f t="shared" si="123"/>
        <v>0</v>
      </c>
      <c r="M205" s="160">
        <f t="shared" si="123"/>
        <v>0</v>
      </c>
      <c r="N205" s="160">
        <f t="shared" si="123"/>
        <v>0</v>
      </c>
      <c r="O205" s="160">
        <f t="shared" si="123"/>
        <v>0</v>
      </c>
      <c r="P205" s="160">
        <f t="shared" si="123"/>
        <v>0</v>
      </c>
      <c r="Q205" s="160">
        <f t="shared" si="123"/>
        <v>0</v>
      </c>
      <c r="R205" s="160">
        <f t="shared" si="123"/>
        <v>0</v>
      </c>
      <c r="S205" s="160">
        <f t="shared" si="123"/>
        <v>0</v>
      </c>
      <c r="T205" s="160">
        <f t="shared" si="123"/>
        <v>0</v>
      </c>
      <c r="U205" s="160">
        <f t="shared" si="123"/>
        <v>0</v>
      </c>
      <c r="V205" s="160">
        <f t="shared" si="123"/>
        <v>0</v>
      </c>
      <c r="W205" s="160">
        <f t="shared" si="123"/>
        <v>0</v>
      </c>
      <c r="X205" s="160">
        <f t="shared" si="123"/>
        <v>0</v>
      </c>
      <c r="Y205" s="160">
        <f t="shared" si="123"/>
        <v>0</v>
      </c>
      <c r="Z205" s="160">
        <f t="shared" si="123"/>
        <v>0</v>
      </c>
      <c r="AA205" s="160">
        <f t="shared" si="123"/>
        <v>0</v>
      </c>
      <c r="AB205" s="160">
        <f t="shared" si="123"/>
        <v>0</v>
      </c>
      <c r="AC205" s="160">
        <f t="shared" si="123"/>
        <v>0</v>
      </c>
      <c r="AD205" s="160">
        <f t="shared" si="123"/>
        <v>0</v>
      </c>
      <c r="AE205" s="160">
        <f t="shared" si="123"/>
        <v>0</v>
      </c>
      <c r="AF205" s="160">
        <f t="shared" si="123"/>
        <v>0</v>
      </c>
      <c r="AG205" s="160">
        <f t="shared" si="123"/>
        <v>0</v>
      </c>
      <c r="AH205" s="160">
        <f t="shared" si="123"/>
        <v>0</v>
      </c>
      <c r="AI205" s="160">
        <f t="shared" si="123"/>
        <v>0</v>
      </c>
      <c r="AJ205" s="160">
        <f t="shared" si="123"/>
        <v>0</v>
      </c>
    </row>
    <row r="206" spans="1:36" s="188" customFormat="1" ht="16.5" x14ac:dyDescent="0.25">
      <c r="A206" s="160">
        <f t="shared" si="83"/>
        <v>1.3400000000000003</v>
      </c>
      <c r="B206" s="161">
        <f t="shared" si="93"/>
        <v>158</v>
      </c>
      <c r="C206" s="163" t="s">
        <v>635</v>
      </c>
      <c r="D206" s="164" t="s">
        <v>364</v>
      </c>
      <c r="E206" s="160">
        <f t="shared" si="81"/>
        <v>0</v>
      </c>
      <c r="F206" s="314" t="s">
        <v>331</v>
      </c>
      <c r="G206" s="160">
        <f>+IF($F206=G$21,G$55,0)</f>
        <v>0</v>
      </c>
      <c r="H206" s="160">
        <f t="shared" ref="H206:AJ206" si="124">+IF($F206=H$21,H$55,0)</f>
        <v>0</v>
      </c>
      <c r="I206" s="160">
        <f t="shared" si="124"/>
        <v>0</v>
      </c>
      <c r="J206" s="160">
        <f t="shared" si="124"/>
        <v>0</v>
      </c>
      <c r="K206" s="160">
        <f t="shared" si="124"/>
        <v>0</v>
      </c>
      <c r="L206" s="160">
        <f t="shared" si="124"/>
        <v>0</v>
      </c>
      <c r="M206" s="160">
        <f t="shared" si="124"/>
        <v>0</v>
      </c>
      <c r="N206" s="160">
        <f t="shared" si="124"/>
        <v>0</v>
      </c>
      <c r="O206" s="160">
        <f t="shared" si="124"/>
        <v>0</v>
      </c>
      <c r="P206" s="160">
        <f t="shared" si="124"/>
        <v>0</v>
      </c>
      <c r="Q206" s="160">
        <f t="shared" si="124"/>
        <v>0</v>
      </c>
      <c r="R206" s="160">
        <f t="shared" si="124"/>
        <v>0</v>
      </c>
      <c r="S206" s="160">
        <f t="shared" si="124"/>
        <v>0</v>
      </c>
      <c r="T206" s="160">
        <f t="shared" si="124"/>
        <v>0</v>
      </c>
      <c r="U206" s="160">
        <f t="shared" si="124"/>
        <v>0</v>
      </c>
      <c r="V206" s="160">
        <f t="shared" si="124"/>
        <v>0</v>
      </c>
      <c r="W206" s="160">
        <f t="shared" si="124"/>
        <v>0</v>
      </c>
      <c r="X206" s="160">
        <f t="shared" si="124"/>
        <v>0</v>
      </c>
      <c r="Y206" s="160">
        <f t="shared" si="124"/>
        <v>0</v>
      </c>
      <c r="Z206" s="160">
        <f t="shared" si="124"/>
        <v>0</v>
      </c>
      <c r="AA206" s="160">
        <f t="shared" si="124"/>
        <v>0</v>
      </c>
      <c r="AB206" s="160">
        <f t="shared" si="124"/>
        <v>0</v>
      </c>
      <c r="AC206" s="160">
        <f t="shared" si="124"/>
        <v>0</v>
      </c>
      <c r="AD206" s="160">
        <f t="shared" si="124"/>
        <v>0</v>
      </c>
      <c r="AE206" s="160">
        <f t="shared" si="124"/>
        <v>0</v>
      </c>
      <c r="AF206" s="160">
        <f t="shared" si="124"/>
        <v>0</v>
      </c>
      <c r="AG206" s="160">
        <f t="shared" si="124"/>
        <v>0</v>
      </c>
      <c r="AH206" s="160">
        <f t="shared" si="124"/>
        <v>0</v>
      </c>
      <c r="AI206" s="160">
        <f t="shared" si="124"/>
        <v>0</v>
      </c>
      <c r="AJ206" s="160">
        <f t="shared" si="124"/>
        <v>0</v>
      </c>
    </row>
    <row r="207" spans="1:36" s="188" customFormat="1" ht="16.5" x14ac:dyDescent="0.25">
      <c r="A207" s="160">
        <f t="shared" si="83"/>
        <v>1.3500000000000003</v>
      </c>
      <c r="B207" s="161">
        <f t="shared" si="93"/>
        <v>159</v>
      </c>
      <c r="C207" s="163" t="s">
        <v>636</v>
      </c>
      <c r="D207" s="164" t="s">
        <v>364</v>
      </c>
      <c r="E207" s="160">
        <f t="shared" si="81"/>
        <v>0</v>
      </c>
      <c r="F207" s="314" t="s">
        <v>101</v>
      </c>
      <c r="G207" s="160">
        <f>+IF($F207=G$21,G$84,0)</f>
        <v>0</v>
      </c>
      <c r="H207" s="160">
        <f t="shared" ref="H207:AJ207" si="125">+IF($F207=H$21,H$84,0)</f>
        <v>0</v>
      </c>
      <c r="I207" s="160">
        <f t="shared" si="125"/>
        <v>0</v>
      </c>
      <c r="J207" s="160">
        <f t="shared" si="125"/>
        <v>0</v>
      </c>
      <c r="K207" s="160">
        <f t="shared" si="125"/>
        <v>0</v>
      </c>
      <c r="L207" s="160">
        <f t="shared" si="125"/>
        <v>0</v>
      </c>
      <c r="M207" s="160">
        <f t="shared" si="125"/>
        <v>0</v>
      </c>
      <c r="N207" s="160">
        <f t="shared" si="125"/>
        <v>0</v>
      </c>
      <c r="O207" s="160">
        <f t="shared" si="125"/>
        <v>0</v>
      </c>
      <c r="P207" s="160">
        <f t="shared" si="125"/>
        <v>0</v>
      </c>
      <c r="Q207" s="160">
        <f t="shared" si="125"/>
        <v>0</v>
      </c>
      <c r="R207" s="160">
        <f t="shared" si="125"/>
        <v>0</v>
      </c>
      <c r="S207" s="160">
        <f t="shared" si="125"/>
        <v>0</v>
      </c>
      <c r="T207" s="160">
        <f t="shared" si="125"/>
        <v>0</v>
      </c>
      <c r="U207" s="160">
        <f t="shared" si="125"/>
        <v>0</v>
      </c>
      <c r="V207" s="160">
        <f t="shared" si="125"/>
        <v>0</v>
      </c>
      <c r="W207" s="160">
        <f t="shared" si="125"/>
        <v>0</v>
      </c>
      <c r="X207" s="160">
        <f t="shared" si="125"/>
        <v>0</v>
      </c>
      <c r="Y207" s="160">
        <f t="shared" si="125"/>
        <v>0</v>
      </c>
      <c r="Z207" s="160">
        <f t="shared" si="125"/>
        <v>0</v>
      </c>
      <c r="AA207" s="160">
        <f t="shared" si="125"/>
        <v>0</v>
      </c>
      <c r="AB207" s="160">
        <f t="shared" si="125"/>
        <v>0</v>
      </c>
      <c r="AC207" s="160">
        <f t="shared" si="125"/>
        <v>0</v>
      </c>
      <c r="AD207" s="160">
        <f t="shared" si="125"/>
        <v>0</v>
      </c>
      <c r="AE207" s="160">
        <f t="shared" si="125"/>
        <v>0</v>
      </c>
      <c r="AF207" s="160">
        <f t="shared" si="125"/>
        <v>0</v>
      </c>
      <c r="AG207" s="160">
        <f t="shared" si="125"/>
        <v>0</v>
      </c>
      <c r="AH207" s="160">
        <f t="shared" si="125"/>
        <v>0</v>
      </c>
      <c r="AI207" s="160">
        <f t="shared" si="125"/>
        <v>0</v>
      </c>
      <c r="AJ207" s="160">
        <f t="shared" si="125"/>
        <v>0</v>
      </c>
    </row>
    <row r="208" spans="1:36" s="188" customFormat="1" ht="16.5" x14ac:dyDescent="0.25">
      <c r="A208" s="160">
        <f t="shared" si="83"/>
        <v>1.3600000000000003</v>
      </c>
      <c r="B208" s="161">
        <f t="shared" si="93"/>
        <v>160</v>
      </c>
      <c r="C208" s="163" t="s">
        <v>655</v>
      </c>
      <c r="D208" s="164" t="s">
        <v>364</v>
      </c>
      <c r="E208" s="160">
        <f t="shared" si="81"/>
        <v>0</v>
      </c>
      <c r="F208" s="314" t="s">
        <v>331</v>
      </c>
      <c r="G208" s="160">
        <f t="shared" ref="G208:AJ208" si="126">+IF($F208=G$21,G$157,0)</f>
        <v>0</v>
      </c>
      <c r="H208" s="160">
        <f t="shared" si="126"/>
        <v>0</v>
      </c>
      <c r="I208" s="160">
        <f t="shared" si="126"/>
        <v>0</v>
      </c>
      <c r="J208" s="160">
        <f t="shared" si="126"/>
        <v>0</v>
      </c>
      <c r="K208" s="160">
        <f t="shared" si="126"/>
        <v>0</v>
      </c>
      <c r="L208" s="160">
        <f t="shared" si="126"/>
        <v>0</v>
      </c>
      <c r="M208" s="160">
        <f t="shared" si="126"/>
        <v>0</v>
      </c>
      <c r="N208" s="160">
        <f t="shared" si="126"/>
        <v>0</v>
      </c>
      <c r="O208" s="160">
        <f t="shared" si="126"/>
        <v>0</v>
      </c>
      <c r="P208" s="160">
        <f t="shared" si="126"/>
        <v>0</v>
      </c>
      <c r="Q208" s="160">
        <f t="shared" si="126"/>
        <v>0</v>
      </c>
      <c r="R208" s="160">
        <f t="shared" si="126"/>
        <v>0</v>
      </c>
      <c r="S208" s="160">
        <f t="shared" si="126"/>
        <v>0</v>
      </c>
      <c r="T208" s="160">
        <f t="shared" si="126"/>
        <v>0</v>
      </c>
      <c r="U208" s="160">
        <f t="shared" si="126"/>
        <v>0</v>
      </c>
      <c r="V208" s="160">
        <f t="shared" si="126"/>
        <v>0</v>
      </c>
      <c r="W208" s="160">
        <f t="shared" si="126"/>
        <v>0</v>
      </c>
      <c r="X208" s="160">
        <f t="shared" si="126"/>
        <v>0</v>
      </c>
      <c r="Y208" s="160">
        <f t="shared" si="126"/>
        <v>0</v>
      </c>
      <c r="Z208" s="160">
        <f t="shared" si="126"/>
        <v>0</v>
      </c>
      <c r="AA208" s="160">
        <f t="shared" si="126"/>
        <v>0</v>
      </c>
      <c r="AB208" s="160">
        <f t="shared" si="126"/>
        <v>0</v>
      </c>
      <c r="AC208" s="160">
        <f t="shared" si="126"/>
        <v>0</v>
      </c>
      <c r="AD208" s="160">
        <f t="shared" si="126"/>
        <v>0</v>
      </c>
      <c r="AE208" s="160">
        <f t="shared" si="126"/>
        <v>0</v>
      </c>
      <c r="AF208" s="160">
        <f t="shared" si="126"/>
        <v>0</v>
      </c>
      <c r="AG208" s="160">
        <f t="shared" si="126"/>
        <v>0</v>
      </c>
      <c r="AH208" s="160">
        <f t="shared" si="126"/>
        <v>0</v>
      </c>
      <c r="AI208" s="160">
        <f t="shared" si="126"/>
        <v>0</v>
      </c>
      <c r="AJ208" s="160">
        <f t="shared" si="126"/>
        <v>0</v>
      </c>
    </row>
    <row r="209" spans="1:36" ht="16.5" x14ac:dyDescent="0.25">
      <c r="A209" s="160"/>
      <c r="B209" s="161">
        <f t="shared" si="93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93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27">+A210+0.01</f>
        <v>2.0099999999999998</v>
      </c>
      <c r="B211" s="153">
        <f t="shared" si="93"/>
        <v>163</v>
      </c>
      <c r="C211" s="155" t="s">
        <v>486</v>
      </c>
      <c r="D211" s="156" t="s">
        <v>553</v>
      </c>
      <c r="E211" s="157">
        <f t="shared" ref="E211:E223" si="128">+SUM(G211:AJ211)</f>
        <v>0.90500000000000003</v>
      </c>
      <c r="F211" s="249"/>
      <c r="G211" s="157">
        <f t="shared" ref="G211:AJ211" si="129">+VLOOKUP(G$10&amp;" "&amp;G$11&amp;G$20,Vol_Poste,4,0)*G$28</f>
        <v>0</v>
      </c>
      <c r="H211" s="157">
        <f t="shared" si="129"/>
        <v>0.90500000000000003</v>
      </c>
      <c r="I211" s="157">
        <f t="shared" si="129"/>
        <v>0</v>
      </c>
      <c r="J211" s="157">
        <f t="shared" si="129"/>
        <v>0</v>
      </c>
      <c r="K211" s="157">
        <f t="shared" si="129"/>
        <v>0</v>
      </c>
      <c r="L211" s="157">
        <f t="shared" si="129"/>
        <v>0</v>
      </c>
      <c r="M211" s="157">
        <f t="shared" si="129"/>
        <v>0</v>
      </c>
      <c r="N211" s="157">
        <f t="shared" si="129"/>
        <v>0</v>
      </c>
      <c r="O211" s="157">
        <f t="shared" si="129"/>
        <v>0</v>
      </c>
      <c r="P211" s="157">
        <f t="shared" si="129"/>
        <v>0</v>
      </c>
      <c r="Q211" s="157">
        <f t="shared" si="129"/>
        <v>0</v>
      </c>
      <c r="R211" s="157">
        <f t="shared" si="129"/>
        <v>0</v>
      </c>
      <c r="S211" s="157">
        <f t="shared" si="129"/>
        <v>0</v>
      </c>
      <c r="T211" s="157">
        <f t="shared" si="129"/>
        <v>0</v>
      </c>
      <c r="U211" s="157">
        <f t="shared" si="129"/>
        <v>0</v>
      </c>
      <c r="V211" s="157">
        <f t="shared" si="129"/>
        <v>0</v>
      </c>
      <c r="W211" s="157">
        <f t="shared" si="129"/>
        <v>0</v>
      </c>
      <c r="X211" s="157">
        <f t="shared" si="129"/>
        <v>0</v>
      </c>
      <c r="Y211" s="157">
        <f t="shared" si="129"/>
        <v>0</v>
      </c>
      <c r="Z211" s="157">
        <f t="shared" si="129"/>
        <v>0</v>
      </c>
      <c r="AA211" s="157">
        <f t="shared" si="129"/>
        <v>0</v>
      </c>
      <c r="AB211" s="157">
        <f t="shared" si="129"/>
        <v>0</v>
      </c>
      <c r="AC211" s="157">
        <f t="shared" si="129"/>
        <v>0</v>
      </c>
      <c r="AD211" s="157">
        <f t="shared" si="129"/>
        <v>0</v>
      </c>
      <c r="AE211" s="157">
        <f t="shared" si="129"/>
        <v>0</v>
      </c>
      <c r="AF211" s="157">
        <f t="shared" si="129"/>
        <v>0</v>
      </c>
      <c r="AG211" s="157">
        <f t="shared" si="129"/>
        <v>0</v>
      </c>
      <c r="AH211" s="157">
        <f t="shared" si="129"/>
        <v>0</v>
      </c>
      <c r="AI211" s="157">
        <f t="shared" si="129"/>
        <v>0</v>
      </c>
      <c r="AJ211" s="157">
        <f t="shared" si="129"/>
        <v>0</v>
      </c>
    </row>
    <row r="212" spans="1:36" ht="16.5" x14ac:dyDescent="0.25">
      <c r="A212" s="157">
        <f t="shared" si="127"/>
        <v>2.0199999999999996</v>
      </c>
      <c r="B212" s="153">
        <f t="shared" si="93"/>
        <v>164</v>
      </c>
      <c r="C212" s="155" t="s">
        <v>487</v>
      </c>
      <c r="D212" s="156" t="s">
        <v>553</v>
      </c>
      <c r="E212" s="157">
        <f t="shared" si="128"/>
        <v>0</v>
      </c>
      <c r="F212" s="249"/>
      <c r="G212" s="157">
        <f t="shared" ref="G212:AJ212" si="130">+VLOOKUP(G$10&amp;" "&amp;G$11&amp;G$20,Vol_Poste,4,0)*G$29</f>
        <v>0</v>
      </c>
      <c r="H212" s="157">
        <f t="shared" si="130"/>
        <v>0</v>
      </c>
      <c r="I212" s="157">
        <f t="shared" si="130"/>
        <v>0</v>
      </c>
      <c r="J212" s="157">
        <f t="shared" si="130"/>
        <v>0</v>
      </c>
      <c r="K212" s="157">
        <f t="shared" si="130"/>
        <v>0</v>
      </c>
      <c r="L212" s="157">
        <f t="shared" si="130"/>
        <v>0</v>
      </c>
      <c r="M212" s="157">
        <f t="shared" si="130"/>
        <v>0</v>
      </c>
      <c r="N212" s="157">
        <f t="shared" si="130"/>
        <v>0</v>
      </c>
      <c r="O212" s="157">
        <f t="shared" si="130"/>
        <v>0</v>
      </c>
      <c r="P212" s="157">
        <f t="shared" si="130"/>
        <v>0</v>
      </c>
      <c r="Q212" s="157">
        <f t="shared" si="130"/>
        <v>0</v>
      </c>
      <c r="R212" s="157">
        <f t="shared" si="130"/>
        <v>0</v>
      </c>
      <c r="S212" s="157">
        <f t="shared" si="130"/>
        <v>0</v>
      </c>
      <c r="T212" s="157">
        <f t="shared" si="130"/>
        <v>0</v>
      </c>
      <c r="U212" s="157">
        <f t="shared" si="130"/>
        <v>0</v>
      </c>
      <c r="V212" s="157">
        <f t="shared" si="130"/>
        <v>0</v>
      </c>
      <c r="W212" s="157">
        <f t="shared" si="130"/>
        <v>0</v>
      </c>
      <c r="X212" s="157">
        <f t="shared" si="130"/>
        <v>0</v>
      </c>
      <c r="Y212" s="157">
        <f t="shared" si="130"/>
        <v>0</v>
      </c>
      <c r="Z212" s="157">
        <f t="shared" si="130"/>
        <v>0</v>
      </c>
      <c r="AA212" s="157">
        <f t="shared" si="130"/>
        <v>0</v>
      </c>
      <c r="AB212" s="157">
        <f t="shared" si="130"/>
        <v>0</v>
      </c>
      <c r="AC212" s="157">
        <f t="shared" si="130"/>
        <v>0</v>
      </c>
      <c r="AD212" s="157">
        <f t="shared" si="130"/>
        <v>0</v>
      </c>
      <c r="AE212" s="157">
        <f t="shared" si="130"/>
        <v>0</v>
      </c>
      <c r="AF212" s="157">
        <f t="shared" si="130"/>
        <v>0</v>
      </c>
      <c r="AG212" s="157">
        <f t="shared" si="130"/>
        <v>0</v>
      </c>
      <c r="AH212" s="157">
        <f t="shared" si="130"/>
        <v>0</v>
      </c>
      <c r="AI212" s="157">
        <f t="shared" si="130"/>
        <v>0</v>
      </c>
      <c r="AJ212" s="157">
        <f t="shared" si="130"/>
        <v>0</v>
      </c>
    </row>
    <row r="213" spans="1:36" ht="16.5" x14ac:dyDescent="0.25">
      <c r="A213" s="157">
        <f t="shared" si="127"/>
        <v>2.0299999999999994</v>
      </c>
      <c r="B213" s="153">
        <f t="shared" si="93"/>
        <v>165</v>
      </c>
      <c r="C213" s="155" t="s">
        <v>488</v>
      </c>
      <c r="D213" s="156" t="s">
        <v>364</v>
      </c>
      <c r="E213" s="157">
        <f t="shared" si="128"/>
        <v>0</v>
      </c>
      <c r="F213" s="314" t="s">
        <v>214</v>
      </c>
      <c r="G213" s="157">
        <f>+IF($F213=G$10&amp;" "&amp;G$11,G$9,0)</f>
        <v>0</v>
      </c>
      <c r="H213" s="157">
        <f t="shared" ref="H213:AJ217" si="131">+IF($F213=H$10&amp;" "&amp;H$11,H$9,0)</f>
        <v>0</v>
      </c>
      <c r="I213" s="157">
        <f t="shared" si="131"/>
        <v>0</v>
      </c>
      <c r="J213" s="157">
        <f t="shared" si="131"/>
        <v>0</v>
      </c>
      <c r="K213" s="157">
        <f t="shared" si="131"/>
        <v>0</v>
      </c>
      <c r="L213" s="157">
        <f t="shared" si="131"/>
        <v>0</v>
      </c>
      <c r="M213" s="157">
        <f t="shared" si="131"/>
        <v>0</v>
      </c>
      <c r="N213" s="157">
        <f t="shared" si="131"/>
        <v>0</v>
      </c>
      <c r="O213" s="157">
        <f t="shared" si="131"/>
        <v>0</v>
      </c>
      <c r="P213" s="157">
        <f t="shared" si="131"/>
        <v>0</v>
      </c>
      <c r="Q213" s="157">
        <f t="shared" si="131"/>
        <v>0</v>
      </c>
      <c r="R213" s="157">
        <f t="shared" si="131"/>
        <v>0</v>
      </c>
      <c r="S213" s="157">
        <f t="shared" si="131"/>
        <v>0</v>
      </c>
      <c r="T213" s="157">
        <f t="shared" si="131"/>
        <v>0</v>
      </c>
      <c r="U213" s="157">
        <f t="shared" si="131"/>
        <v>0</v>
      </c>
      <c r="V213" s="157">
        <f t="shared" si="131"/>
        <v>0</v>
      </c>
      <c r="W213" s="157">
        <f t="shared" si="131"/>
        <v>0</v>
      </c>
      <c r="X213" s="157">
        <f t="shared" si="131"/>
        <v>0</v>
      </c>
      <c r="Y213" s="157">
        <f t="shared" si="131"/>
        <v>0</v>
      </c>
      <c r="Z213" s="157">
        <f t="shared" si="131"/>
        <v>0</v>
      </c>
      <c r="AA213" s="157">
        <f t="shared" si="131"/>
        <v>0</v>
      </c>
      <c r="AB213" s="157">
        <f t="shared" si="131"/>
        <v>0</v>
      </c>
      <c r="AC213" s="157">
        <f t="shared" si="131"/>
        <v>0</v>
      </c>
      <c r="AD213" s="157">
        <f t="shared" si="131"/>
        <v>0</v>
      </c>
      <c r="AE213" s="157">
        <f t="shared" si="131"/>
        <v>0</v>
      </c>
      <c r="AF213" s="157">
        <f t="shared" si="131"/>
        <v>0</v>
      </c>
      <c r="AG213" s="157">
        <f t="shared" si="131"/>
        <v>0</v>
      </c>
      <c r="AH213" s="157">
        <f t="shared" si="131"/>
        <v>0</v>
      </c>
      <c r="AI213" s="157">
        <f t="shared" si="131"/>
        <v>0</v>
      </c>
      <c r="AJ213" s="157">
        <f t="shared" si="131"/>
        <v>0</v>
      </c>
    </row>
    <row r="214" spans="1:36" ht="16.5" x14ac:dyDescent="0.25">
      <c r="A214" s="157">
        <f t="shared" si="127"/>
        <v>2.0399999999999991</v>
      </c>
      <c r="B214" s="153">
        <f t="shared" si="93"/>
        <v>166</v>
      </c>
      <c r="C214" s="155" t="s">
        <v>489</v>
      </c>
      <c r="D214" s="156" t="s">
        <v>364</v>
      </c>
      <c r="E214" s="157">
        <f t="shared" si="128"/>
        <v>0</v>
      </c>
      <c r="F214" s="314" t="s">
        <v>172</v>
      </c>
      <c r="G214" s="157">
        <f t="shared" ref="G214:V216" si="132">+IF($F214=G$10&amp;" "&amp;G$11,G$9,0)</f>
        <v>0</v>
      </c>
      <c r="H214" s="157">
        <f t="shared" si="132"/>
        <v>0</v>
      </c>
      <c r="I214" s="157">
        <f t="shared" si="132"/>
        <v>0</v>
      </c>
      <c r="J214" s="157">
        <f t="shared" si="132"/>
        <v>0</v>
      </c>
      <c r="K214" s="157">
        <f t="shared" si="132"/>
        <v>0</v>
      </c>
      <c r="L214" s="157">
        <f t="shared" si="132"/>
        <v>0</v>
      </c>
      <c r="M214" s="157">
        <f t="shared" si="132"/>
        <v>0</v>
      </c>
      <c r="N214" s="157">
        <f t="shared" si="132"/>
        <v>0</v>
      </c>
      <c r="O214" s="157">
        <f t="shared" si="132"/>
        <v>0</v>
      </c>
      <c r="P214" s="157">
        <f t="shared" si="132"/>
        <v>0</v>
      </c>
      <c r="Q214" s="157">
        <f t="shared" si="132"/>
        <v>0</v>
      </c>
      <c r="R214" s="157">
        <f t="shared" si="132"/>
        <v>0</v>
      </c>
      <c r="S214" s="157">
        <f t="shared" si="132"/>
        <v>0</v>
      </c>
      <c r="T214" s="157">
        <f t="shared" si="132"/>
        <v>0</v>
      </c>
      <c r="U214" s="157">
        <f t="shared" si="132"/>
        <v>0</v>
      </c>
      <c r="V214" s="157">
        <f t="shared" si="132"/>
        <v>0</v>
      </c>
      <c r="W214" s="157">
        <f t="shared" si="131"/>
        <v>0</v>
      </c>
      <c r="X214" s="157">
        <f t="shared" si="131"/>
        <v>0</v>
      </c>
      <c r="Y214" s="157">
        <f t="shared" si="131"/>
        <v>0</v>
      </c>
      <c r="Z214" s="157">
        <f t="shared" si="131"/>
        <v>0</v>
      </c>
      <c r="AA214" s="157">
        <f t="shared" si="131"/>
        <v>0</v>
      </c>
      <c r="AB214" s="157">
        <f t="shared" si="131"/>
        <v>0</v>
      </c>
      <c r="AC214" s="157">
        <f t="shared" si="131"/>
        <v>0</v>
      </c>
      <c r="AD214" s="157">
        <f t="shared" si="131"/>
        <v>0</v>
      </c>
      <c r="AE214" s="157">
        <f t="shared" si="131"/>
        <v>0</v>
      </c>
      <c r="AF214" s="157">
        <f t="shared" si="131"/>
        <v>0</v>
      </c>
      <c r="AG214" s="157">
        <f t="shared" si="131"/>
        <v>0</v>
      </c>
      <c r="AH214" s="157">
        <f t="shared" si="131"/>
        <v>0</v>
      </c>
      <c r="AI214" s="157">
        <f t="shared" si="131"/>
        <v>0</v>
      </c>
      <c r="AJ214" s="157">
        <f t="shared" si="131"/>
        <v>0</v>
      </c>
    </row>
    <row r="215" spans="1:36" ht="16.5" x14ac:dyDescent="0.25">
      <c r="A215" s="157">
        <f t="shared" si="127"/>
        <v>2.0499999999999989</v>
      </c>
      <c r="B215" s="153">
        <f t="shared" si="93"/>
        <v>167</v>
      </c>
      <c r="C215" s="155" t="s">
        <v>490</v>
      </c>
      <c r="D215" s="156" t="s">
        <v>364</v>
      </c>
      <c r="E215" s="157">
        <f t="shared" si="128"/>
        <v>0</v>
      </c>
      <c r="F215" s="314" t="s">
        <v>274</v>
      </c>
      <c r="G215" s="157">
        <f t="shared" si="132"/>
        <v>0</v>
      </c>
      <c r="H215" s="157">
        <f t="shared" si="131"/>
        <v>0</v>
      </c>
      <c r="I215" s="157">
        <f t="shared" si="131"/>
        <v>0</v>
      </c>
      <c r="J215" s="157">
        <f t="shared" si="131"/>
        <v>0</v>
      </c>
      <c r="K215" s="157">
        <f t="shared" si="131"/>
        <v>0</v>
      </c>
      <c r="L215" s="157">
        <f t="shared" si="131"/>
        <v>0</v>
      </c>
      <c r="M215" s="157">
        <f t="shared" si="131"/>
        <v>0</v>
      </c>
      <c r="N215" s="157">
        <f t="shared" si="131"/>
        <v>0</v>
      </c>
      <c r="O215" s="157">
        <f t="shared" si="131"/>
        <v>0</v>
      </c>
      <c r="P215" s="157">
        <f t="shared" si="131"/>
        <v>0</v>
      </c>
      <c r="Q215" s="157">
        <f t="shared" si="131"/>
        <v>0</v>
      </c>
      <c r="R215" s="157">
        <f t="shared" si="131"/>
        <v>0</v>
      </c>
      <c r="S215" s="157">
        <f t="shared" si="131"/>
        <v>0</v>
      </c>
      <c r="T215" s="157">
        <f t="shared" si="131"/>
        <v>0</v>
      </c>
      <c r="U215" s="157">
        <f t="shared" si="131"/>
        <v>0</v>
      </c>
      <c r="V215" s="157">
        <f t="shared" si="131"/>
        <v>0</v>
      </c>
      <c r="W215" s="157">
        <f t="shared" si="131"/>
        <v>0</v>
      </c>
      <c r="X215" s="157">
        <f t="shared" si="131"/>
        <v>0</v>
      </c>
      <c r="Y215" s="157">
        <f t="shared" si="131"/>
        <v>0</v>
      </c>
      <c r="Z215" s="157">
        <f t="shared" si="131"/>
        <v>0</v>
      </c>
      <c r="AA215" s="157">
        <f t="shared" si="131"/>
        <v>0</v>
      </c>
      <c r="AB215" s="157">
        <f t="shared" si="131"/>
        <v>0</v>
      </c>
      <c r="AC215" s="157">
        <f t="shared" si="131"/>
        <v>0</v>
      </c>
      <c r="AD215" s="157">
        <f t="shared" si="131"/>
        <v>0</v>
      </c>
      <c r="AE215" s="157">
        <f t="shared" si="131"/>
        <v>0</v>
      </c>
      <c r="AF215" s="157">
        <f t="shared" si="131"/>
        <v>0</v>
      </c>
      <c r="AG215" s="157">
        <f t="shared" si="131"/>
        <v>0</v>
      </c>
      <c r="AH215" s="157">
        <f t="shared" si="131"/>
        <v>0</v>
      </c>
      <c r="AI215" s="157">
        <f t="shared" si="131"/>
        <v>0</v>
      </c>
      <c r="AJ215" s="157">
        <f t="shared" si="131"/>
        <v>0</v>
      </c>
    </row>
    <row r="216" spans="1:36" ht="16.5" x14ac:dyDescent="0.25">
      <c r="A216" s="157">
        <f t="shared" si="127"/>
        <v>2.0599999999999987</v>
      </c>
      <c r="B216" s="153">
        <f t="shared" si="93"/>
        <v>168</v>
      </c>
      <c r="C216" s="155" t="s">
        <v>491</v>
      </c>
      <c r="D216" s="156" t="s">
        <v>364</v>
      </c>
      <c r="E216" s="157">
        <f t="shared" si="128"/>
        <v>0</v>
      </c>
      <c r="F216" s="314" t="s">
        <v>252</v>
      </c>
      <c r="G216" s="157">
        <f t="shared" si="132"/>
        <v>0</v>
      </c>
      <c r="H216" s="157">
        <f t="shared" si="131"/>
        <v>0</v>
      </c>
      <c r="I216" s="157">
        <f t="shared" si="131"/>
        <v>0</v>
      </c>
      <c r="J216" s="157">
        <f t="shared" si="131"/>
        <v>0</v>
      </c>
      <c r="K216" s="157">
        <f t="shared" si="131"/>
        <v>0</v>
      </c>
      <c r="L216" s="157">
        <f t="shared" si="131"/>
        <v>0</v>
      </c>
      <c r="M216" s="157">
        <f t="shared" si="131"/>
        <v>0</v>
      </c>
      <c r="N216" s="157">
        <f t="shared" si="131"/>
        <v>0</v>
      </c>
      <c r="O216" s="157">
        <f t="shared" si="131"/>
        <v>0</v>
      </c>
      <c r="P216" s="157">
        <f t="shared" si="131"/>
        <v>0</v>
      </c>
      <c r="Q216" s="157">
        <f t="shared" si="131"/>
        <v>0</v>
      </c>
      <c r="R216" s="157">
        <f t="shared" si="131"/>
        <v>0</v>
      </c>
      <c r="S216" s="157">
        <f t="shared" si="131"/>
        <v>0</v>
      </c>
      <c r="T216" s="157">
        <f t="shared" si="131"/>
        <v>0</v>
      </c>
      <c r="U216" s="157">
        <f t="shared" si="131"/>
        <v>0</v>
      </c>
      <c r="V216" s="157">
        <f t="shared" si="131"/>
        <v>0</v>
      </c>
      <c r="W216" s="157">
        <f t="shared" si="131"/>
        <v>0</v>
      </c>
      <c r="X216" s="157">
        <f t="shared" si="131"/>
        <v>0</v>
      </c>
      <c r="Y216" s="157">
        <f t="shared" si="131"/>
        <v>0</v>
      </c>
      <c r="Z216" s="157">
        <f t="shared" si="131"/>
        <v>0</v>
      </c>
      <c r="AA216" s="157">
        <f t="shared" si="131"/>
        <v>0</v>
      </c>
      <c r="AB216" s="157">
        <f t="shared" si="131"/>
        <v>0</v>
      </c>
      <c r="AC216" s="157">
        <f t="shared" si="131"/>
        <v>0</v>
      </c>
      <c r="AD216" s="157">
        <f t="shared" si="131"/>
        <v>0</v>
      </c>
      <c r="AE216" s="157">
        <f t="shared" si="131"/>
        <v>0</v>
      </c>
      <c r="AF216" s="157">
        <f t="shared" si="131"/>
        <v>0</v>
      </c>
      <c r="AG216" s="157">
        <f t="shared" si="131"/>
        <v>0</v>
      </c>
      <c r="AH216" s="157">
        <f t="shared" si="131"/>
        <v>0</v>
      </c>
      <c r="AI216" s="157">
        <f t="shared" si="131"/>
        <v>0</v>
      </c>
      <c r="AJ216" s="157">
        <f t="shared" si="131"/>
        <v>0</v>
      </c>
    </row>
    <row r="217" spans="1:36" ht="16.5" x14ac:dyDescent="0.25">
      <c r="A217" s="157">
        <f t="shared" si="127"/>
        <v>2.0699999999999985</v>
      </c>
      <c r="B217" s="153">
        <f t="shared" si="93"/>
        <v>169</v>
      </c>
      <c r="C217" s="155" t="s">
        <v>492</v>
      </c>
      <c r="D217" s="156" t="s">
        <v>364</v>
      </c>
      <c r="E217" s="157">
        <f t="shared" si="128"/>
        <v>0</v>
      </c>
      <c r="F217" s="249" t="s">
        <v>633</v>
      </c>
      <c r="G217" s="157">
        <f>+IF($F217=G$10&amp;" "&amp;G$11,G$9,0)</f>
        <v>0</v>
      </c>
      <c r="H217" s="157">
        <f t="shared" si="131"/>
        <v>0</v>
      </c>
      <c r="I217" s="157">
        <f t="shared" si="131"/>
        <v>0</v>
      </c>
      <c r="J217" s="157">
        <f t="shared" si="131"/>
        <v>0</v>
      </c>
      <c r="K217" s="157">
        <f t="shared" si="131"/>
        <v>0</v>
      </c>
      <c r="L217" s="157">
        <f t="shared" si="131"/>
        <v>0</v>
      </c>
      <c r="M217" s="157">
        <f t="shared" si="131"/>
        <v>0</v>
      </c>
      <c r="N217" s="157">
        <f t="shared" si="131"/>
        <v>0</v>
      </c>
      <c r="O217" s="157">
        <f t="shared" si="131"/>
        <v>0</v>
      </c>
      <c r="P217" s="157">
        <f t="shared" si="131"/>
        <v>0</v>
      </c>
      <c r="Q217" s="157">
        <f t="shared" si="131"/>
        <v>0</v>
      </c>
      <c r="R217" s="157">
        <f t="shared" si="131"/>
        <v>0</v>
      </c>
      <c r="S217" s="157">
        <f t="shared" si="131"/>
        <v>0</v>
      </c>
      <c r="T217" s="157">
        <f t="shared" si="131"/>
        <v>0</v>
      </c>
      <c r="U217" s="157">
        <f t="shared" si="131"/>
        <v>0</v>
      </c>
      <c r="V217" s="157">
        <f t="shared" si="131"/>
        <v>0</v>
      </c>
      <c r="W217" s="157">
        <f t="shared" si="131"/>
        <v>0</v>
      </c>
      <c r="X217" s="157">
        <f t="shared" si="131"/>
        <v>0</v>
      </c>
      <c r="Y217" s="157">
        <f t="shared" si="131"/>
        <v>0</v>
      </c>
      <c r="Z217" s="157">
        <f t="shared" si="131"/>
        <v>0</v>
      </c>
      <c r="AA217" s="157">
        <f t="shared" si="131"/>
        <v>0</v>
      </c>
      <c r="AB217" s="157">
        <f t="shared" si="131"/>
        <v>0</v>
      </c>
      <c r="AC217" s="157">
        <f t="shared" si="131"/>
        <v>0</v>
      </c>
      <c r="AD217" s="157">
        <f t="shared" si="131"/>
        <v>0</v>
      </c>
      <c r="AE217" s="157">
        <f t="shared" si="131"/>
        <v>0</v>
      </c>
      <c r="AF217" s="157">
        <f t="shared" si="131"/>
        <v>0</v>
      </c>
      <c r="AG217" s="157">
        <f t="shared" si="131"/>
        <v>0</v>
      </c>
      <c r="AH217" s="157">
        <f t="shared" si="131"/>
        <v>0</v>
      </c>
      <c r="AI217" s="157">
        <f t="shared" si="131"/>
        <v>0</v>
      </c>
      <c r="AJ217" s="157">
        <f t="shared" si="131"/>
        <v>0</v>
      </c>
    </row>
    <row r="218" spans="1:36" ht="16.5" x14ac:dyDescent="0.25">
      <c r="A218" s="157">
        <f t="shared" si="127"/>
        <v>2.0799999999999983</v>
      </c>
      <c r="B218" s="153">
        <f t="shared" si="93"/>
        <v>170</v>
      </c>
      <c r="C218" s="155" t="s">
        <v>493</v>
      </c>
      <c r="D218" s="156" t="s">
        <v>553</v>
      </c>
      <c r="E218" s="157">
        <f t="shared" si="128"/>
        <v>0</v>
      </c>
      <c r="F218" s="249" t="s">
        <v>555</v>
      </c>
      <c r="G218" s="157">
        <f t="shared" ref="G218:AJ218" si="133">+IF($F218=G$20,VLOOKUP(G$10&amp;" "&amp;G$11&amp;G$20,Vol_Poste,4,0)*G$9,0)</f>
        <v>0</v>
      </c>
      <c r="H218" s="157">
        <f t="shared" si="133"/>
        <v>0</v>
      </c>
      <c r="I218" s="157">
        <f t="shared" si="133"/>
        <v>0</v>
      </c>
      <c r="J218" s="157">
        <f t="shared" si="133"/>
        <v>0</v>
      </c>
      <c r="K218" s="157">
        <f t="shared" si="133"/>
        <v>0</v>
      </c>
      <c r="L218" s="157">
        <f t="shared" si="133"/>
        <v>0</v>
      </c>
      <c r="M218" s="157">
        <f t="shared" si="133"/>
        <v>0</v>
      </c>
      <c r="N218" s="157">
        <f t="shared" si="133"/>
        <v>0</v>
      </c>
      <c r="O218" s="157">
        <f t="shared" si="133"/>
        <v>0</v>
      </c>
      <c r="P218" s="157">
        <f t="shared" si="133"/>
        <v>0</v>
      </c>
      <c r="Q218" s="157">
        <f t="shared" si="133"/>
        <v>0</v>
      </c>
      <c r="R218" s="157">
        <f t="shared" si="133"/>
        <v>0</v>
      </c>
      <c r="S218" s="157">
        <f t="shared" si="133"/>
        <v>0</v>
      </c>
      <c r="T218" s="157">
        <f t="shared" si="133"/>
        <v>0</v>
      </c>
      <c r="U218" s="157">
        <f t="shared" si="133"/>
        <v>0</v>
      </c>
      <c r="V218" s="157">
        <f t="shared" si="133"/>
        <v>0</v>
      </c>
      <c r="W218" s="157">
        <f t="shared" si="133"/>
        <v>0</v>
      </c>
      <c r="X218" s="157">
        <f t="shared" si="133"/>
        <v>0</v>
      </c>
      <c r="Y218" s="157">
        <f t="shared" si="133"/>
        <v>0</v>
      </c>
      <c r="Z218" s="157">
        <f t="shared" si="133"/>
        <v>0</v>
      </c>
      <c r="AA218" s="157">
        <f t="shared" si="133"/>
        <v>0</v>
      </c>
      <c r="AB218" s="157">
        <f t="shared" si="133"/>
        <v>0</v>
      </c>
      <c r="AC218" s="157">
        <f t="shared" si="133"/>
        <v>0</v>
      </c>
      <c r="AD218" s="157">
        <f t="shared" si="133"/>
        <v>0</v>
      </c>
      <c r="AE218" s="157">
        <f t="shared" si="133"/>
        <v>0</v>
      </c>
      <c r="AF218" s="157">
        <f t="shared" si="133"/>
        <v>0</v>
      </c>
      <c r="AG218" s="157">
        <f t="shared" si="133"/>
        <v>0</v>
      </c>
      <c r="AH218" s="157">
        <f t="shared" si="133"/>
        <v>0</v>
      </c>
      <c r="AI218" s="157">
        <f t="shared" si="133"/>
        <v>0</v>
      </c>
      <c r="AJ218" s="157">
        <f t="shared" si="133"/>
        <v>0</v>
      </c>
    </row>
    <row r="219" spans="1:36" ht="16.5" x14ac:dyDescent="0.25">
      <c r="A219" s="157">
        <f t="shared" si="127"/>
        <v>2.0899999999999981</v>
      </c>
      <c r="B219" s="153">
        <f t="shared" si="93"/>
        <v>171</v>
      </c>
      <c r="C219" s="155" t="s">
        <v>494</v>
      </c>
      <c r="D219" s="156" t="s">
        <v>364</v>
      </c>
      <c r="E219" s="157">
        <f t="shared" si="128"/>
        <v>0</v>
      </c>
      <c r="F219" s="249" t="s">
        <v>554</v>
      </c>
      <c r="G219" s="157">
        <f>+SUM(G$215:G$216)</f>
        <v>0</v>
      </c>
      <c r="H219" s="157">
        <f t="shared" ref="H219:AJ219" si="134">+SUM(H$215:H$216)</f>
        <v>0</v>
      </c>
      <c r="I219" s="157">
        <f t="shared" si="134"/>
        <v>0</v>
      </c>
      <c r="J219" s="157">
        <f t="shared" si="134"/>
        <v>0</v>
      </c>
      <c r="K219" s="157">
        <f t="shared" si="134"/>
        <v>0</v>
      </c>
      <c r="L219" s="157">
        <f t="shared" si="134"/>
        <v>0</v>
      </c>
      <c r="M219" s="157">
        <f t="shared" si="134"/>
        <v>0</v>
      </c>
      <c r="N219" s="157">
        <f t="shared" si="134"/>
        <v>0</v>
      </c>
      <c r="O219" s="157">
        <f t="shared" si="134"/>
        <v>0</v>
      </c>
      <c r="P219" s="157">
        <f t="shared" si="134"/>
        <v>0</v>
      </c>
      <c r="Q219" s="157">
        <f t="shared" si="134"/>
        <v>0</v>
      </c>
      <c r="R219" s="157">
        <f t="shared" si="134"/>
        <v>0</v>
      </c>
      <c r="S219" s="157">
        <f t="shared" si="134"/>
        <v>0</v>
      </c>
      <c r="T219" s="157">
        <f t="shared" si="134"/>
        <v>0</v>
      </c>
      <c r="U219" s="157">
        <f t="shared" si="134"/>
        <v>0</v>
      </c>
      <c r="V219" s="157">
        <f t="shared" si="134"/>
        <v>0</v>
      </c>
      <c r="W219" s="157">
        <f t="shared" si="134"/>
        <v>0</v>
      </c>
      <c r="X219" s="157">
        <f t="shared" si="134"/>
        <v>0</v>
      </c>
      <c r="Y219" s="157">
        <f t="shared" si="134"/>
        <v>0</v>
      </c>
      <c r="Z219" s="157">
        <f t="shared" si="134"/>
        <v>0</v>
      </c>
      <c r="AA219" s="157">
        <f t="shared" si="134"/>
        <v>0</v>
      </c>
      <c r="AB219" s="157">
        <f t="shared" si="134"/>
        <v>0</v>
      </c>
      <c r="AC219" s="157">
        <f t="shared" si="134"/>
        <v>0</v>
      </c>
      <c r="AD219" s="157">
        <f t="shared" si="134"/>
        <v>0</v>
      </c>
      <c r="AE219" s="157">
        <f t="shared" si="134"/>
        <v>0</v>
      </c>
      <c r="AF219" s="157">
        <f t="shared" si="134"/>
        <v>0</v>
      </c>
      <c r="AG219" s="157">
        <f t="shared" si="134"/>
        <v>0</v>
      </c>
      <c r="AH219" s="157">
        <f t="shared" si="134"/>
        <v>0</v>
      </c>
      <c r="AI219" s="157">
        <f t="shared" si="134"/>
        <v>0</v>
      </c>
      <c r="AJ219" s="157">
        <f t="shared" si="134"/>
        <v>0</v>
      </c>
    </row>
    <row r="220" spans="1:36" ht="16.5" x14ac:dyDescent="0.25">
      <c r="A220" s="157">
        <f t="shared" si="127"/>
        <v>2.0999999999999979</v>
      </c>
      <c r="B220" s="153">
        <f t="shared" si="93"/>
        <v>172</v>
      </c>
      <c r="C220" s="155" t="s">
        <v>495</v>
      </c>
      <c r="D220" s="156" t="s">
        <v>364</v>
      </c>
      <c r="E220" s="157">
        <f t="shared" si="128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27"/>
        <v>2.1099999999999977</v>
      </c>
      <c r="B221" s="153">
        <f t="shared" si="93"/>
        <v>173</v>
      </c>
      <c r="C221" s="155" t="s">
        <v>496</v>
      </c>
      <c r="D221" s="156" t="s">
        <v>364</v>
      </c>
      <c r="E221" s="157">
        <f t="shared" si="128"/>
        <v>0</v>
      </c>
      <c r="F221" s="249"/>
      <c r="G221" s="157">
        <f>+SUM(G$219:G$220)</f>
        <v>0</v>
      </c>
      <c r="H221" s="157">
        <f t="shared" ref="H221:AJ221" si="135">+SUM(H$219:H$220)</f>
        <v>0</v>
      </c>
      <c r="I221" s="157">
        <f t="shared" si="135"/>
        <v>0</v>
      </c>
      <c r="J221" s="157">
        <f t="shared" si="135"/>
        <v>0</v>
      </c>
      <c r="K221" s="157">
        <f t="shared" si="135"/>
        <v>0</v>
      </c>
      <c r="L221" s="157">
        <f t="shared" si="135"/>
        <v>0</v>
      </c>
      <c r="M221" s="157">
        <f t="shared" si="135"/>
        <v>0</v>
      </c>
      <c r="N221" s="157">
        <f t="shared" si="135"/>
        <v>0</v>
      </c>
      <c r="O221" s="157">
        <f t="shared" si="135"/>
        <v>0</v>
      </c>
      <c r="P221" s="157">
        <f t="shared" si="135"/>
        <v>0</v>
      </c>
      <c r="Q221" s="157">
        <f t="shared" si="135"/>
        <v>0</v>
      </c>
      <c r="R221" s="157">
        <f t="shared" si="135"/>
        <v>0</v>
      </c>
      <c r="S221" s="157">
        <f t="shared" si="135"/>
        <v>0</v>
      </c>
      <c r="T221" s="157">
        <f t="shared" si="135"/>
        <v>0</v>
      </c>
      <c r="U221" s="157">
        <f t="shared" si="135"/>
        <v>0</v>
      </c>
      <c r="V221" s="157">
        <f t="shared" si="135"/>
        <v>0</v>
      </c>
      <c r="W221" s="157">
        <f t="shared" si="135"/>
        <v>0</v>
      </c>
      <c r="X221" s="157">
        <f t="shared" si="135"/>
        <v>0</v>
      </c>
      <c r="Y221" s="157">
        <f t="shared" si="135"/>
        <v>0</v>
      </c>
      <c r="Z221" s="157">
        <f t="shared" si="135"/>
        <v>0</v>
      </c>
      <c r="AA221" s="157">
        <f t="shared" si="135"/>
        <v>0</v>
      </c>
      <c r="AB221" s="157">
        <f t="shared" si="135"/>
        <v>0</v>
      </c>
      <c r="AC221" s="157">
        <f t="shared" si="135"/>
        <v>0</v>
      </c>
      <c r="AD221" s="157">
        <f t="shared" si="135"/>
        <v>0</v>
      </c>
      <c r="AE221" s="157">
        <f t="shared" si="135"/>
        <v>0</v>
      </c>
      <c r="AF221" s="157">
        <f t="shared" si="135"/>
        <v>0</v>
      </c>
      <c r="AG221" s="157">
        <f t="shared" si="135"/>
        <v>0</v>
      </c>
      <c r="AH221" s="157">
        <f t="shared" si="135"/>
        <v>0</v>
      </c>
      <c r="AI221" s="157">
        <f t="shared" si="135"/>
        <v>0</v>
      </c>
      <c r="AJ221" s="157">
        <f t="shared" si="135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93"/>
        <v>174</v>
      </c>
      <c r="C222" s="162" t="s">
        <v>497</v>
      </c>
      <c r="D222" s="164" t="s">
        <v>364</v>
      </c>
      <c r="E222" s="157">
        <f t="shared" si="128"/>
        <v>0</v>
      </c>
      <c r="F222" s="314" t="s">
        <v>327</v>
      </c>
      <c r="G222" s="157">
        <f>+IF($F222=G$10&amp;" "&amp;G$11,G$9,0)</f>
        <v>0</v>
      </c>
      <c r="H222" s="157">
        <f t="shared" ref="H222:AJ222" si="136">+IF($F222=H$10&amp;" "&amp;H$11,H$9,0)</f>
        <v>0</v>
      </c>
      <c r="I222" s="157">
        <f t="shared" si="136"/>
        <v>0</v>
      </c>
      <c r="J222" s="157">
        <f t="shared" si="136"/>
        <v>0</v>
      </c>
      <c r="K222" s="157">
        <f t="shared" si="136"/>
        <v>0</v>
      </c>
      <c r="L222" s="157">
        <f t="shared" si="136"/>
        <v>0</v>
      </c>
      <c r="M222" s="157">
        <f t="shared" si="136"/>
        <v>0</v>
      </c>
      <c r="N222" s="157">
        <f t="shared" si="136"/>
        <v>0</v>
      </c>
      <c r="O222" s="157">
        <f t="shared" si="136"/>
        <v>0</v>
      </c>
      <c r="P222" s="157">
        <f t="shared" si="136"/>
        <v>0</v>
      </c>
      <c r="Q222" s="157">
        <f t="shared" si="136"/>
        <v>0</v>
      </c>
      <c r="R222" s="157">
        <f t="shared" si="136"/>
        <v>0</v>
      </c>
      <c r="S222" s="157">
        <f t="shared" si="136"/>
        <v>0</v>
      </c>
      <c r="T222" s="157">
        <f t="shared" si="136"/>
        <v>0</v>
      </c>
      <c r="U222" s="157">
        <f t="shared" si="136"/>
        <v>0</v>
      </c>
      <c r="V222" s="157">
        <f t="shared" si="136"/>
        <v>0</v>
      </c>
      <c r="W222" s="157">
        <f t="shared" si="136"/>
        <v>0</v>
      </c>
      <c r="X222" s="157">
        <f t="shared" si="136"/>
        <v>0</v>
      </c>
      <c r="Y222" s="157">
        <f t="shared" si="136"/>
        <v>0</v>
      </c>
      <c r="Z222" s="157">
        <f t="shared" si="136"/>
        <v>0</v>
      </c>
      <c r="AA222" s="157">
        <f t="shared" si="136"/>
        <v>0</v>
      </c>
      <c r="AB222" s="157">
        <f t="shared" si="136"/>
        <v>0</v>
      </c>
      <c r="AC222" s="157">
        <f t="shared" si="136"/>
        <v>0</v>
      </c>
      <c r="AD222" s="157">
        <f t="shared" si="136"/>
        <v>0</v>
      </c>
      <c r="AE222" s="157">
        <f t="shared" si="136"/>
        <v>0</v>
      </c>
      <c r="AF222" s="157">
        <f t="shared" si="136"/>
        <v>0</v>
      </c>
      <c r="AG222" s="157">
        <f t="shared" si="136"/>
        <v>0</v>
      </c>
      <c r="AH222" s="157">
        <f t="shared" si="136"/>
        <v>0</v>
      </c>
      <c r="AI222" s="157">
        <f t="shared" si="136"/>
        <v>0</v>
      </c>
      <c r="AJ222" s="157">
        <f t="shared" si="136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93"/>
        <v>175</v>
      </c>
      <c r="C223" s="162" t="s">
        <v>498</v>
      </c>
      <c r="D223" s="164" t="s">
        <v>364</v>
      </c>
      <c r="E223" s="157">
        <f t="shared" si="128"/>
        <v>0</v>
      </c>
      <c r="F223" s="314" t="s">
        <v>328</v>
      </c>
      <c r="G223" s="157">
        <f t="shared" ref="G223:AJ223" si="137">+IF($F223=G$10&amp;" "&amp;G$11,G$9,0)</f>
        <v>0</v>
      </c>
      <c r="H223" s="157">
        <f t="shared" si="137"/>
        <v>0</v>
      </c>
      <c r="I223" s="157">
        <f t="shared" si="137"/>
        <v>0</v>
      </c>
      <c r="J223" s="157">
        <f t="shared" si="137"/>
        <v>0</v>
      </c>
      <c r="K223" s="157">
        <f t="shared" si="137"/>
        <v>0</v>
      </c>
      <c r="L223" s="157">
        <f t="shared" si="137"/>
        <v>0</v>
      </c>
      <c r="M223" s="157">
        <f t="shared" si="137"/>
        <v>0</v>
      </c>
      <c r="N223" s="157">
        <f t="shared" si="137"/>
        <v>0</v>
      </c>
      <c r="O223" s="157">
        <f t="shared" si="137"/>
        <v>0</v>
      </c>
      <c r="P223" s="157">
        <f t="shared" si="137"/>
        <v>0</v>
      </c>
      <c r="Q223" s="157">
        <f t="shared" si="137"/>
        <v>0</v>
      </c>
      <c r="R223" s="157">
        <f t="shared" si="137"/>
        <v>0</v>
      </c>
      <c r="S223" s="157">
        <f t="shared" si="137"/>
        <v>0</v>
      </c>
      <c r="T223" s="157">
        <f t="shared" si="137"/>
        <v>0</v>
      </c>
      <c r="U223" s="157">
        <f t="shared" si="137"/>
        <v>0</v>
      </c>
      <c r="V223" s="157">
        <f t="shared" si="137"/>
        <v>0</v>
      </c>
      <c r="W223" s="157">
        <f t="shared" si="137"/>
        <v>0</v>
      </c>
      <c r="X223" s="157">
        <f t="shared" si="137"/>
        <v>0</v>
      </c>
      <c r="Y223" s="157">
        <f t="shared" si="137"/>
        <v>0</v>
      </c>
      <c r="Z223" s="157">
        <f t="shared" si="137"/>
        <v>0</v>
      </c>
      <c r="AA223" s="157">
        <f t="shared" si="137"/>
        <v>0</v>
      </c>
      <c r="AB223" s="157">
        <f t="shared" si="137"/>
        <v>0</v>
      </c>
      <c r="AC223" s="157">
        <f t="shared" si="137"/>
        <v>0</v>
      </c>
      <c r="AD223" s="157">
        <f t="shared" si="137"/>
        <v>0</v>
      </c>
      <c r="AE223" s="157">
        <f t="shared" si="137"/>
        <v>0</v>
      </c>
      <c r="AF223" s="157">
        <f t="shared" si="137"/>
        <v>0</v>
      </c>
      <c r="AG223" s="157">
        <f t="shared" si="137"/>
        <v>0</v>
      </c>
      <c r="AH223" s="157">
        <f t="shared" si="137"/>
        <v>0</v>
      </c>
      <c r="AI223" s="157">
        <f t="shared" si="137"/>
        <v>0</v>
      </c>
      <c r="AJ223" s="157">
        <f t="shared" si="137"/>
        <v>0</v>
      </c>
    </row>
    <row r="224" spans="1:36" ht="16.5" x14ac:dyDescent="0.25">
      <c r="A224" s="172"/>
      <c r="B224" s="173">
        <f t="shared" si="93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93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38">+A225+0.01</f>
        <v>3.01</v>
      </c>
      <c r="B226" s="153">
        <f t="shared" si="93"/>
        <v>178</v>
      </c>
      <c r="C226" s="199" t="s">
        <v>486</v>
      </c>
      <c r="D226" s="156" t="s">
        <v>553</v>
      </c>
      <c r="E226" s="157">
        <f t="shared" ref="E226:E233" si="139">+SUM(G226:AJ226)</f>
        <v>0</v>
      </c>
      <c r="F226" s="249"/>
      <c r="G226" s="157">
        <f t="shared" ref="G226:AJ226" si="140">+VLOOKUP("RI",Vol_Retenida,4,0)*G$15*G$31+VLOOKUP("RV",Vol_Retenida,4,0)*G$16*G$31+VLOOKUP("RIY",Vol_Retenida,4,0)*G$17*G$31+VLOOKUP("RVY",Vol_Retenida,4,0)*G$18*G$31</f>
        <v>0</v>
      </c>
      <c r="H226" s="157">
        <f t="shared" si="140"/>
        <v>0</v>
      </c>
      <c r="I226" s="157">
        <f t="shared" si="140"/>
        <v>0</v>
      </c>
      <c r="J226" s="157">
        <f t="shared" si="140"/>
        <v>0</v>
      </c>
      <c r="K226" s="157">
        <f t="shared" si="140"/>
        <v>0</v>
      </c>
      <c r="L226" s="157">
        <f t="shared" si="140"/>
        <v>0</v>
      </c>
      <c r="M226" s="157">
        <f t="shared" si="140"/>
        <v>0</v>
      </c>
      <c r="N226" s="157">
        <f t="shared" si="140"/>
        <v>0</v>
      </c>
      <c r="O226" s="157">
        <f t="shared" si="140"/>
        <v>0</v>
      </c>
      <c r="P226" s="157">
        <f t="shared" si="140"/>
        <v>0</v>
      </c>
      <c r="Q226" s="157">
        <f t="shared" si="140"/>
        <v>0</v>
      </c>
      <c r="R226" s="157">
        <f t="shared" si="140"/>
        <v>0</v>
      </c>
      <c r="S226" s="157">
        <f t="shared" si="140"/>
        <v>0</v>
      </c>
      <c r="T226" s="157">
        <f t="shared" si="140"/>
        <v>0</v>
      </c>
      <c r="U226" s="157">
        <f t="shared" si="140"/>
        <v>0</v>
      </c>
      <c r="V226" s="157">
        <f t="shared" si="140"/>
        <v>0</v>
      </c>
      <c r="W226" s="157">
        <f t="shared" si="140"/>
        <v>0</v>
      </c>
      <c r="X226" s="157">
        <f t="shared" si="140"/>
        <v>0</v>
      </c>
      <c r="Y226" s="157">
        <f t="shared" si="140"/>
        <v>0</v>
      </c>
      <c r="Z226" s="157">
        <f t="shared" si="140"/>
        <v>0</v>
      </c>
      <c r="AA226" s="157">
        <f t="shared" si="140"/>
        <v>0</v>
      </c>
      <c r="AB226" s="157">
        <f t="shared" si="140"/>
        <v>0</v>
      </c>
      <c r="AC226" s="157">
        <f t="shared" si="140"/>
        <v>0</v>
      </c>
      <c r="AD226" s="157">
        <f t="shared" si="140"/>
        <v>0</v>
      </c>
      <c r="AE226" s="157">
        <f t="shared" si="140"/>
        <v>0</v>
      </c>
      <c r="AF226" s="157">
        <f t="shared" si="140"/>
        <v>0</v>
      </c>
      <c r="AG226" s="157">
        <f t="shared" si="140"/>
        <v>0</v>
      </c>
      <c r="AH226" s="157">
        <f t="shared" si="140"/>
        <v>0</v>
      </c>
      <c r="AI226" s="157">
        <f t="shared" si="140"/>
        <v>0</v>
      </c>
      <c r="AJ226" s="157">
        <f t="shared" si="140"/>
        <v>0</v>
      </c>
    </row>
    <row r="227" spans="1:36" ht="16.5" x14ac:dyDescent="0.25">
      <c r="A227" s="157">
        <f t="shared" si="138"/>
        <v>3.0199999999999996</v>
      </c>
      <c r="B227" s="153">
        <f t="shared" si="93"/>
        <v>179</v>
      </c>
      <c r="C227" s="199" t="s">
        <v>487</v>
      </c>
      <c r="D227" s="156" t="s">
        <v>553</v>
      </c>
      <c r="E227" s="157">
        <f t="shared" si="139"/>
        <v>0</v>
      </c>
      <c r="F227" s="249"/>
      <c r="G227" s="157">
        <f t="shared" ref="G227:AJ227" si="141">+VLOOKUP("RI",Vol_Retenida,4,0)*G$15*G$32+VLOOKUP("RV",Vol_Retenida,4,0)*G$16*G$32+VLOOKUP("RIY",Vol_Retenida,4,0)*G$17*G$32+VLOOKUP("RVY",Vol_Retenida,4,0)*G$18*G$32</f>
        <v>0</v>
      </c>
      <c r="H227" s="157">
        <f t="shared" si="141"/>
        <v>0</v>
      </c>
      <c r="I227" s="157">
        <f t="shared" si="141"/>
        <v>0</v>
      </c>
      <c r="J227" s="157">
        <f t="shared" si="141"/>
        <v>0</v>
      </c>
      <c r="K227" s="157">
        <f t="shared" si="141"/>
        <v>0</v>
      </c>
      <c r="L227" s="157">
        <f t="shared" si="141"/>
        <v>0</v>
      </c>
      <c r="M227" s="157">
        <f t="shared" si="141"/>
        <v>0</v>
      </c>
      <c r="N227" s="157">
        <f t="shared" si="141"/>
        <v>0</v>
      </c>
      <c r="O227" s="157">
        <f t="shared" si="141"/>
        <v>0</v>
      </c>
      <c r="P227" s="157">
        <f t="shared" si="141"/>
        <v>0</v>
      </c>
      <c r="Q227" s="157">
        <f t="shared" si="141"/>
        <v>0</v>
      </c>
      <c r="R227" s="157">
        <f t="shared" si="141"/>
        <v>0</v>
      </c>
      <c r="S227" s="157">
        <f t="shared" si="141"/>
        <v>0</v>
      </c>
      <c r="T227" s="157">
        <f t="shared" si="141"/>
        <v>0</v>
      </c>
      <c r="U227" s="157">
        <f t="shared" si="141"/>
        <v>0</v>
      </c>
      <c r="V227" s="157">
        <f t="shared" si="141"/>
        <v>0</v>
      </c>
      <c r="W227" s="157">
        <f t="shared" si="141"/>
        <v>0</v>
      </c>
      <c r="X227" s="157">
        <f t="shared" si="141"/>
        <v>0</v>
      </c>
      <c r="Y227" s="157">
        <f t="shared" si="141"/>
        <v>0</v>
      </c>
      <c r="Z227" s="157">
        <f t="shared" si="141"/>
        <v>0</v>
      </c>
      <c r="AA227" s="157">
        <f t="shared" si="141"/>
        <v>0</v>
      </c>
      <c r="AB227" s="157">
        <f t="shared" si="141"/>
        <v>0</v>
      </c>
      <c r="AC227" s="157">
        <f t="shared" si="141"/>
        <v>0</v>
      </c>
      <c r="AD227" s="157">
        <f t="shared" si="141"/>
        <v>0</v>
      </c>
      <c r="AE227" s="157">
        <f t="shared" si="141"/>
        <v>0</v>
      </c>
      <c r="AF227" s="157">
        <f t="shared" si="141"/>
        <v>0</v>
      </c>
      <c r="AG227" s="157">
        <f t="shared" si="141"/>
        <v>0</v>
      </c>
      <c r="AH227" s="157">
        <f t="shared" si="141"/>
        <v>0</v>
      </c>
      <c r="AI227" s="157">
        <f t="shared" si="141"/>
        <v>0</v>
      </c>
      <c r="AJ227" s="157">
        <f t="shared" si="141"/>
        <v>0</v>
      </c>
    </row>
    <row r="228" spans="1:36" ht="16.5" x14ac:dyDescent="0.25">
      <c r="A228" s="157">
        <f t="shared" si="138"/>
        <v>3.0299999999999994</v>
      </c>
      <c r="B228" s="153">
        <f t="shared" si="93"/>
        <v>180</v>
      </c>
      <c r="C228" s="199" t="s">
        <v>500</v>
      </c>
      <c r="D228" s="156" t="s">
        <v>364</v>
      </c>
      <c r="E228" s="157">
        <f t="shared" si="139"/>
        <v>0</v>
      </c>
      <c r="F228" s="249"/>
      <c r="G228" s="157">
        <f>+G$15</f>
        <v>0</v>
      </c>
      <c r="H228" s="157">
        <f t="shared" ref="H228:AJ228" si="142">+H$15</f>
        <v>0</v>
      </c>
      <c r="I228" s="157">
        <f t="shared" si="142"/>
        <v>0</v>
      </c>
      <c r="J228" s="157">
        <f t="shared" si="142"/>
        <v>0</v>
      </c>
      <c r="K228" s="157">
        <f t="shared" si="142"/>
        <v>0</v>
      </c>
      <c r="L228" s="157">
        <f t="shared" si="142"/>
        <v>0</v>
      </c>
      <c r="M228" s="157">
        <f t="shared" si="142"/>
        <v>0</v>
      </c>
      <c r="N228" s="157">
        <f t="shared" si="142"/>
        <v>0</v>
      </c>
      <c r="O228" s="157">
        <f t="shared" si="142"/>
        <v>0</v>
      </c>
      <c r="P228" s="157">
        <f t="shared" si="142"/>
        <v>0</v>
      </c>
      <c r="Q228" s="157">
        <f t="shared" si="142"/>
        <v>0</v>
      </c>
      <c r="R228" s="157">
        <f t="shared" si="142"/>
        <v>0</v>
      </c>
      <c r="S228" s="157">
        <f t="shared" si="142"/>
        <v>0</v>
      </c>
      <c r="T228" s="157">
        <f t="shared" si="142"/>
        <v>0</v>
      </c>
      <c r="U228" s="157">
        <f t="shared" si="142"/>
        <v>0</v>
      </c>
      <c r="V228" s="157">
        <f t="shared" si="142"/>
        <v>0</v>
      </c>
      <c r="W228" s="157">
        <f t="shared" si="142"/>
        <v>0</v>
      </c>
      <c r="X228" s="157">
        <f t="shared" si="142"/>
        <v>0</v>
      </c>
      <c r="Y228" s="157">
        <f t="shared" si="142"/>
        <v>0</v>
      </c>
      <c r="Z228" s="157">
        <f t="shared" si="142"/>
        <v>0</v>
      </c>
      <c r="AA228" s="157">
        <f t="shared" si="142"/>
        <v>0</v>
      </c>
      <c r="AB228" s="157">
        <f t="shared" si="142"/>
        <v>0</v>
      </c>
      <c r="AC228" s="157">
        <f t="shared" si="142"/>
        <v>0</v>
      </c>
      <c r="AD228" s="157">
        <f t="shared" si="142"/>
        <v>0</v>
      </c>
      <c r="AE228" s="157">
        <f t="shared" si="142"/>
        <v>0</v>
      </c>
      <c r="AF228" s="157">
        <f t="shared" si="142"/>
        <v>0</v>
      </c>
      <c r="AG228" s="157">
        <f t="shared" si="142"/>
        <v>0</v>
      </c>
      <c r="AH228" s="157">
        <f t="shared" si="142"/>
        <v>0</v>
      </c>
      <c r="AI228" s="157">
        <f t="shared" si="142"/>
        <v>0</v>
      </c>
      <c r="AJ228" s="157">
        <f t="shared" si="142"/>
        <v>0</v>
      </c>
    </row>
    <row r="229" spans="1:36" ht="16.5" x14ac:dyDescent="0.25">
      <c r="A229" s="157">
        <f t="shared" si="138"/>
        <v>3.0399999999999991</v>
      </c>
      <c r="B229" s="153">
        <f t="shared" si="93"/>
        <v>181</v>
      </c>
      <c r="C229" s="199" t="s">
        <v>501</v>
      </c>
      <c r="D229" s="156" t="s">
        <v>364</v>
      </c>
      <c r="E229" s="157">
        <f t="shared" si="139"/>
        <v>0</v>
      </c>
      <c r="F229" s="249"/>
      <c r="G229" s="157">
        <f>+G$17</f>
        <v>0</v>
      </c>
      <c r="H229" s="157">
        <f t="shared" ref="H229:AJ229" si="143">+H$17</f>
        <v>0</v>
      </c>
      <c r="I229" s="157">
        <f t="shared" si="143"/>
        <v>0</v>
      </c>
      <c r="J229" s="157">
        <f t="shared" si="143"/>
        <v>0</v>
      </c>
      <c r="K229" s="157">
        <f t="shared" si="143"/>
        <v>0</v>
      </c>
      <c r="L229" s="157">
        <f t="shared" si="143"/>
        <v>0</v>
      </c>
      <c r="M229" s="157">
        <f t="shared" si="143"/>
        <v>0</v>
      </c>
      <c r="N229" s="157">
        <f t="shared" si="143"/>
        <v>0</v>
      </c>
      <c r="O229" s="157">
        <f t="shared" si="143"/>
        <v>0</v>
      </c>
      <c r="P229" s="157">
        <f t="shared" si="143"/>
        <v>0</v>
      </c>
      <c r="Q229" s="157">
        <f t="shared" si="143"/>
        <v>0</v>
      </c>
      <c r="R229" s="157">
        <f t="shared" si="143"/>
        <v>0</v>
      </c>
      <c r="S229" s="157">
        <f t="shared" si="143"/>
        <v>0</v>
      </c>
      <c r="T229" s="157">
        <f t="shared" si="143"/>
        <v>0</v>
      </c>
      <c r="U229" s="157">
        <f t="shared" si="143"/>
        <v>0</v>
      </c>
      <c r="V229" s="157">
        <f t="shared" si="143"/>
        <v>0</v>
      </c>
      <c r="W229" s="157">
        <f t="shared" si="143"/>
        <v>0</v>
      </c>
      <c r="X229" s="157">
        <f t="shared" si="143"/>
        <v>0</v>
      </c>
      <c r="Y229" s="157">
        <f t="shared" si="143"/>
        <v>0</v>
      </c>
      <c r="Z229" s="157">
        <f t="shared" si="143"/>
        <v>0</v>
      </c>
      <c r="AA229" s="157">
        <f t="shared" si="143"/>
        <v>0</v>
      </c>
      <c r="AB229" s="157">
        <f t="shared" si="143"/>
        <v>0</v>
      </c>
      <c r="AC229" s="157">
        <f t="shared" si="143"/>
        <v>0</v>
      </c>
      <c r="AD229" s="157">
        <f t="shared" si="143"/>
        <v>0</v>
      </c>
      <c r="AE229" s="157">
        <f t="shared" si="143"/>
        <v>0</v>
      </c>
      <c r="AF229" s="157">
        <f t="shared" si="143"/>
        <v>0</v>
      </c>
      <c r="AG229" s="157">
        <f t="shared" si="143"/>
        <v>0</v>
      </c>
      <c r="AH229" s="157">
        <f t="shared" si="143"/>
        <v>0</v>
      </c>
      <c r="AI229" s="157">
        <f t="shared" si="143"/>
        <v>0</v>
      </c>
      <c r="AJ229" s="157">
        <f t="shared" si="143"/>
        <v>0</v>
      </c>
    </row>
    <row r="230" spans="1:36" ht="16.5" x14ac:dyDescent="0.25">
      <c r="A230" s="157">
        <f t="shared" si="138"/>
        <v>3.0499999999999989</v>
      </c>
      <c r="B230" s="153">
        <f t="shared" si="93"/>
        <v>182</v>
      </c>
      <c r="C230" s="199" t="s">
        <v>502</v>
      </c>
      <c r="D230" s="156" t="s">
        <v>553</v>
      </c>
      <c r="E230" s="157">
        <f t="shared" si="139"/>
        <v>0</v>
      </c>
      <c r="F230" s="249"/>
      <c r="G230" s="157">
        <f t="shared" ref="G230:AJ230" si="144">+VLOOKUP("RI",Vol_Retenida,5,0)*G$15*G$31+VLOOKUP("RV",Vol_Retenida,5,0)*G$16*G$31+VLOOKUP("RIY",Vol_Retenida,5,0)*G$17*G$31+VLOOKUP("RVY",Vol_Retenida,5,0)*G$18*G$31</f>
        <v>0</v>
      </c>
      <c r="H230" s="157">
        <f t="shared" si="144"/>
        <v>0</v>
      </c>
      <c r="I230" s="157">
        <f t="shared" si="144"/>
        <v>0</v>
      </c>
      <c r="J230" s="157">
        <f t="shared" si="144"/>
        <v>0</v>
      </c>
      <c r="K230" s="157">
        <f t="shared" si="144"/>
        <v>0</v>
      </c>
      <c r="L230" s="157">
        <f t="shared" si="144"/>
        <v>0</v>
      </c>
      <c r="M230" s="157">
        <f t="shared" si="144"/>
        <v>0</v>
      </c>
      <c r="N230" s="157">
        <f t="shared" si="144"/>
        <v>0</v>
      </c>
      <c r="O230" s="157">
        <f t="shared" si="144"/>
        <v>0</v>
      </c>
      <c r="P230" s="157">
        <f t="shared" si="144"/>
        <v>0</v>
      </c>
      <c r="Q230" s="157">
        <f t="shared" si="144"/>
        <v>0</v>
      </c>
      <c r="R230" s="157">
        <f t="shared" si="144"/>
        <v>0</v>
      </c>
      <c r="S230" s="157">
        <f t="shared" si="144"/>
        <v>0</v>
      </c>
      <c r="T230" s="157">
        <f t="shared" si="144"/>
        <v>0</v>
      </c>
      <c r="U230" s="157">
        <f t="shared" si="144"/>
        <v>0</v>
      </c>
      <c r="V230" s="157">
        <f t="shared" si="144"/>
        <v>0</v>
      </c>
      <c r="W230" s="157">
        <f t="shared" si="144"/>
        <v>0</v>
      </c>
      <c r="X230" s="157">
        <f t="shared" si="144"/>
        <v>0</v>
      </c>
      <c r="Y230" s="157">
        <f t="shared" si="144"/>
        <v>0</v>
      </c>
      <c r="Z230" s="157">
        <f t="shared" si="144"/>
        <v>0</v>
      </c>
      <c r="AA230" s="157">
        <f t="shared" si="144"/>
        <v>0</v>
      </c>
      <c r="AB230" s="157">
        <f t="shared" si="144"/>
        <v>0</v>
      </c>
      <c r="AC230" s="157">
        <f t="shared" si="144"/>
        <v>0</v>
      </c>
      <c r="AD230" s="157">
        <f t="shared" si="144"/>
        <v>0</v>
      </c>
      <c r="AE230" s="157">
        <f t="shared" si="144"/>
        <v>0</v>
      </c>
      <c r="AF230" s="157">
        <f t="shared" si="144"/>
        <v>0</v>
      </c>
      <c r="AG230" s="157">
        <f t="shared" si="144"/>
        <v>0</v>
      </c>
      <c r="AH230" s="157">
        <f t="shared" si="144"/>
        <v>0</v>
      </c>
      <c r="AI230" s="157">
        <f t="shared" si="144"/>
        <v>0</v>
      </c>
      <c r="AJ230" s="157">
        <f t="shared" si="144"/>
        <v>0</v>
      </c>
    </row>
    <row r="231" spans="1:36" ht="16.5" x14ac:dyDescent="0.25">
      <c r="A231" s="157">
        <f t="shared" si="138"/>
        <v>3.0599999999999987</v>
      </c>
      <c r="B231" s="153">
        <f t="shared" si="93"/>
        <v>183</v>
      </c>
      <c r="C231" s="199" t="s">
        <v>503</v>
      </c>
      <c r="D231" s="156" t="s">
        <v>553</v>
      </c>
      <c r="E231" s="157">
        <f t="shared" si="139"/>
        <v>0</v>
      </c>
      <c r="F231" s="249"/>
      <c r="G231" s="157">
        <f t="shared" ref="G231:AJ231" si="145">+VLOOKUP("RI",Vol_Retenida,5,0)*G$15*G$32+VLOOKUP("RV",Vol_Retenida,5,0)*G$16*G$32+VLOOKUP("RIY",Vol_Retenida,5,0)*G$17*G$32+VLOOKUP("RVY",Vol_Retenida,5,0)*G$18*G$32</f>
        <v>0</v>
      </c>
      <c r="H231" s="157">
        <f t="shared" si="145"/>
        <v>0</v>
      </c>
      <c r="I231" s="157">
        <f t="shared" si="145"/>
        <v>0</v>
      </c>
      <c r="J231" s="157">
        <f t="shared" si="145"/>
        <v>0</v>
      </c>
      <c r="K231" s="157">
        <f t="shared" si="145"/>
        <v>0</v>
      </c>
      <c r="L231" s="157">
        <f t="shared" si="145"/>
        <v>0</v>
      </c>
      <c r="M231" s="157">
        <f t="shared" si="145"/>
        <v>0</v>
      </c>
      <c r="N231" s="157">
        <f t="shared" si="145"/>
        <v>0</v>
      </c>
      <c r="O231" s="157">
        <f t="shared" si="145"/>
        <v>0</v>
      </c>
      <c r="P231" s="157">
        <f t="shared" si="145"/>
        <v>0</v>
      </c>
      <c r="Q231" s="157">
        <f t="shared" si="145"/>
        <v>0</v>
      </c>
      <c r="R231" s="157">
        <f t="shared" si="145"/>
        <v>0</v>
      </c>
      <c r="S231" s="157">
        <f t="shared" si="145"/>
        <v>0</v>
      </c>
      <c r="T231" s="157">
        <f t="shared" si="145"/>
        <v>0</v>
      </c>
      <c r="U231" s="157">
        <f t="shared" si="145"/>
        <v>0</v>
      </c>
      <c r="V231" s="157">
        <f t="shared" si="145"/>
        <v>0</v>
      </c>
      <c r="W231" s="157">
        <f t="shared" si="145"/>
        <v>0</v>
      </c>
      <c r="X231" s="157">
        <f t="shared" si="145"/>
        <v>0</v>
      </c>
      <c r="Y231" s="157">
        <f t="shared" si="145"/>
        <v>0</v>
      </c>
      <c r="Z231" s="157">
        <f t="shared" si="145"/>
        <v>0</v>
      </c>
      <c r="AA231" s="157">
        <f t="shared" si="145"/>
        <v>0</v>
      </c>
      <c r="AB231" s="157">
        <f t="shared" si="145"/>
        <v>0</v>
      </c>
      <c r="AC231" s="157">
        <f t="shared" si="145"/>
        <v>0</v>
      </c>
      <c r="AD231" s="157">
        <f t="shared" si="145"/>
        <v>0</v>
      </c>
      <c r="AE231" s="157">
        <f t="shared" si="145"/>
        <v>0</v>
      </c>
      <c r="AF231" s="157">
        <f t="shared" si="145"/>
        <v>0</v>
      </c>
      <c r="AG231" s="157">
        <f t="shared" si="145"/>
        <v>0</v>
      </c>
      <c r="AH231" s="157">
        <f t="shared" si="145"/>
        <v>0</v>
      </c>
      <c r="AI231" s="157">
        <f t="shared" si="145"/>
        <v>0</v>
      </c>
      <c r="AJ231" s="157">
        <f t="shared" si="145"/>
        <v>0</v>
      </c>
    </row>
    <row r="232" spans="1:36" s="188" customFormat="1" ht="16.5" x14ac:dyDescent="0.25">
      <c r="A232" s="160">
        <f t="shared" si="138"/>
        <v>3.0699999999999985</v>
      </c>
      <c r="B232" s="161">
        <f t="shared" si="93"/>
        <v>184</v>
      </c>
      <c r="C232" s="316" t="s">
        <v>637</v>
      </c>
      <c r="D232" s="164" t="s">
        <v>364</v>
      </c>
      <c r="E232" s="157">
        <f t="shared" si="139"/>
        <v>0</v>
      </c>
      <c r="F232" s="246"/>
      <c r="G232" s="160">
        <f>+G$16</f>
        <v>0</v>
      </c>
      <c r="H232" s="160">
        <f t="shared" ref="H232:AJ232" si="146">+H$16</f>
        <v>0</v>
      </c>
      <c r="I232" s="160">
        <f t="shared" si="146"/>
        <v>0</v>
      </c>
      <c r="J232" s="160">
        <f t="shared" si="146"/>
        <v>0</v>
      </c>
      <c r="K232" s="160">
        <f t="shared" si="146"/>
        <v>0</v>
      </c>
      <c r="L232" s="160">
        <f t="shared" si="146"/>
        <v>0</v>
      </c>
      <c r="M232" s="160">
        <f t="shared" si="146"/>
        <v>0</v>
      </c>
      <c r="N232" s="160">
        <f t="shared" si="146"/>
        <v>0</v>
      </c>
      <c r="O232" s="160">
        <f t="shared" si="146"/>
        <v>0</v>
      </c>
      <c r="P232" s="160">
        <f t="shared" si="146"/>
        <v>0</v>
      </c>
      <c r="Q232" s="160">
        <f t="shared" si="146"/>
        <v>0</v>
      </c>
      <c r="R232" s="160">
        <f t="shared" si="146"/>
        <v>0</v>
      </c>
      <c r="S232" s="160">
        <f t="shared" si="146"/>
        <v>0</v>
      </c>
      <c r="T232" s="160">
        <f t="shared" si="146"/>
        <v>0</v>
      </c>
      <c r="U232" s="160">
        <f t="shared" si="146"/>
        <v>0</v>
      </c>
      <c r="V232" s="160">
        <f t="shared" si="146"/>
        <v>0</v>
      </c>
      <c r="W232" s="160">
        <f t="shared" si="146"/>
        <v>0</v>
      </c>
      <c r="X232" s="160">
        <f t="shared" si="146"/>
        <v>0</v>
      </c>
      <c r="Y232" s="160">
        <f t="shared" si="146"/>
        <v>0</v>
      </c>
      <c r="Z232" s="160">
        <f t="shared" si="146"/>
        <v>0</v>
      </c>
      <c r="AA232" s="160">
        <f t="shared" si="146"/>
        <v>0</v>
      </c>
      <c r="AB232" s="160">
        <f t="shared" si="146"/>
        <v>0</v>
      </c>
      <c r="AC232" s="160">
        <f t="shared" si="146"/>
        <v>0</v>
      </c>
      <c r="AD232" s="160">
        <f t="shared" si="146"/>
        <v>0</v>
      </c>
      <c r="AE232" s="160">
        <f t="shared" si="146"/>
        <v>0</v>
      </c>
      <c r="AF232" s="160">
        <f t="shared" si="146"/>
        <v>0</v>
      </c>
      <c r="AG232" s="160">
        <f t="shared" si="146"/>
        <v>0</v>
      </c>
      <c r="AH232" s="160">
        <f t="shared" si="146"/>
        <v>0</v>
      </c>
      <c r="AI232" s="160">
        <f t="shared" si="146"/>
        <v>0</v>
      </c>
      <c r="AJ232" s="160">
        <f t="shared" si="146"/>
        <v>0</v>
      </c>
    </row>
    <row r="233" spans="1:36" s="188" customFormat="1" ht="16.5" x14ac:dyDescent="0.25">
      <c r="A233" s="160">
        <f t="shared" si="138"/>
        <v>3.0799999999999983</v>
      </c>
      <c r="B233" s="161">
        <f t="shared" si="93"/>
        <v>185</v>
      </c>
      <c r="C233" s="316" t="s">
        <v>638</v>
      </c>
      <c r="D233" s="164" t="s">
        <v>364</v>
      </c>
      <c r="E233" s="157">
        <f t="shared" si="139"/>
        <v>0</v>
      </c>
      <c r="F233" s="246"/>
      <c r="G233" s="160">
        <f>+G$18</f>
        <v>0</v>
      </c>
      <c r="H233" s="160">
        <f t="shared" ref="H233:AJ233" si="147">+H$18</f>
        <v>0</v>
      </c>
      <c r="I233" s="160">
        <f t="shared" si="147"/>
        <v>0</v>
      </c>
      <c r="J233" s="160">
        <f t="shared" si="147"/>
        <v>0</v>
      </c>
      <c r="K233" s="160">
        <f t="shared" si="147"/>
        <v>0</v>
      </c>
      <c r="L233" s="160">
        <f t="shared" si="147"/>
        <v>0</v>
      </c>
      <c r="M233" s="160">
        <f t="shared" si="147"/>
        <v>0</v>
      </c>
      <c r="N233" s="160">
        <f t="shared" si="147"/>
        <v>0</v>
      </c>
      <c r="O233" s="160">
        <f t="shared" si="147"/>
        <v>0</v>
      </c>
      <c r="P233" s="160">
        <f t="shared" si="147"/>
        <v>0</v>
      </c>
      <c r="Q233" s="160">
        <f t="shared" si="147"/>
        <v>0</v>
      </c>
      <c r="R233" s="160">
        <f t="shared" si="147"/>
        <v>0</v>
      </c>
      <c r="S233" s="160">
        <f t="shared" si="147"/>
        <v>0</v>
      </c>
      <c r="T233" s="160">
        <f t="shared" si="147"/>
        <v>0</v>
      </c>
      <c r="U233" s="160">
        <f t="shared" si="147"/>
        <v>0</v>
      </c>
      <c r="V233" s="160">
        <f t="shared" si="147"/>
        <v>0</v>
      </c>
      <c r="W233" s="160">
        <f t="shared" si="147"/>
        <v>0</v>
      </c>
      <c r="X233" s="160">
        <f t="shared" si="147"/>
        <v>0</v>
      </c>
      <c r="Y233" s="160">
        <f t="shared" si="147"/>
        <v>0</v>
      </c>
      <c r="Z233" s="160">
        <f t="shared" si="147"/>
        <v>0</v>
      </c>
      <c r="AA233" s="160">
        <f t="shared" si="147"/>
        <v>0</v>
      </c>
      <c r="AB233" s="160">
        <f t="shared" si="147"/>
        <v>0</v>
      </c>
      <c r="AC233" s="160">
        <f t="shared" si="147"/>
        <v>0</v>
      </c>
      <c r="AD233" s="160">
        <f t="shared" si="147"/>
        <v>0</v>
      </c>
      <c r="AE233" s="160">
        <f t="shared" si="147"/>
        <v>0</v>
      </c>
      <c r="AF233" s="160">
        <f t="shared" si="147"/>
        <v>0</v>
      </c>
      <c r="AG233" s="160">
        <f t="shared" si="147"/>
        <v>0</v>
      </c>
      <c r="AH233" s="160">
        <f t="shared" si="147"/>
        <v>0</v>
      </c>
      <c r="AI233" s="160">
        <f t="shared" si="147"/>
        <v>0</v>
      </c>
      <c r="AJ233" s="160">
        <f t="shared" si="147"/>
        <v>0</v>
      </c>
    </row>
    <row r="234" spans="1:36" ht="16.5" x14ac:dyDescent="0.25">
      <c r="A234" s="157"/>
      <c r="B234" s="153">
        <f t="shared" si="93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93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93"/>
        <v>188</v>
      </c>
      <c r="C236" s="155" t="s">
        <v>505</v>
      </c>
      <c r="D236" s="156" t="s">
        <v>410</v>
      </c>
      <c r="E236" s="157">
        <f t="shared" ref="E236:E252" si="148">+SUM(G236:AJ236)</f>
        <v>0</v>
      </c>
      <c r="F236" s="249"/>
      <c r="G236" s="157">
        <f t="shared" ref="G236:P245" si="149">+HLOOKUP(G$3,ARMADO_RP,$B236,0)+HLOOKUP(G$4,ARMADO_RP,$B236,0)</f>
        <v>0</v>
      </c>
      <c r="H236" s="157">
        <f t="shared" si="149"/>
        <v>0</v>
      </c>
      <c r="I236" s="157">
        <f t="shared" si="149"/>
        <v>0</v>
      </c>
      <c r="J236" s="157">
        <f t="shared" si="149"/>
        <v>0</v>
      </c>
      <c r="K236" s="157">
        <f t="shared" si="149"/>
        <v>0</v>
      </c>
      <c r="L236" s="157">
        <f t="shared" si="149"/>
        <v>0</v>
      </c>
      <c r="M236" s="157">
        <f t="shared" si="149"/>
        <v>0</v>
      </c>
      <c r="N236" s="157">
        <f t="shared" si="149"/>
        <v>0</v>
      </c>
      <c r="O236" s="157">
        <f t="shared" si="149"/>
        <v>0</v>
      </c>
      <c r="P236" s="157">
        <f t="shared" si="149"/>
        <v>0</v>
      </c>
      <c r="Q236" s="157">
        <f t="shared" ref="Q236:Z245" si="150">+HLOOKUP(Q$3,ARMADO_RP,$B236,0)+HLOOKUP(Q$4,ARMADO_RP,$B236,0)</f>
        <v>0</v>
      </c>
      <c r="R236" s="157">
        <f t="shared" si="150"/>
        <v>0</v>
      </c>
      <c r="S236" s="157">
        <f t="shared" si="150"/>
        <v>0</v>
      </c>
      <c r="T236" s="157">
        <f t="shared" si="150"/>
        <v>0</v>
      </c>
      <c r="U236" s="157">
        <f t="shared" si="150"/>
        <v>0</v>
      </c>
      <c r="V236" s="157">
        <f t="shared" si="150"/>
        <v>0</v>
      </c>
      <c r="W236" s="157">
        <f t="shared" si="150"/>
        <v>0</v>
      </c>
      <c r="X236" s="157">
        <f t="shared" si="150"/>
        <v>0</v>
      </c>
      <c r="Y236" s="157">
        <f t="shared" si="150"/>
        <v>0</v>
      </c>
      <c r="Z236" s="157">
        <f t="shared" si="150"/>
        <v>0</v>
      </c>
      <c r="AA236" s="157">
        <f t="shared" ref="AA236:AJ245" si="151">+HLOOKUP(AA$3,ARMADO_RP,$B236,0)+HLOOKUP(AA$4,ARMADO_RP,$B236,0)</f>
        <v>0</v>
      </c>
      <c r="AB236" s="157">
        <f t="shared" si="151"/>
        <v>0</v>
      </c>
      <c r="AC236" s="157">
        <f t="shared" si="151"/>
        <v>0</v>
      </c>
      <c r="AD236" s="157">
        <f t="shared" si="151"/>
        <v>0</v>
      </c>
      <c r="AE236" s="157">
        <f t="shared" si="151"/>
        <v>0</v>
      </c>
      <c r="AF236" s="157">
        <f t="shared" si="151"/>
        <v>0</v>
      </c>
      <c r="AG236" s="157">
        <f t="shared" si="151"/>
        <v>0</v>
      </c>
      <c r="AH236" s="157">
        <f t="shared" si="151"/>
        <v>0</v>
      </c>
      <c r="AI236" s="157">
        <f t="shared" si="151"/>
        <v>0</v>
      </c>
      <c r="AJ236" s="157">
        <f t="shared" si="151"/>
        <v>0</v>
      </c>
    </row>
    <row r="237" spans="1:36" ht="16.5" x14ac:dyDescent="0.25">
      <c r="A237" s="157">
        <f t="shared" ref="A237:A252" si="152">+A236+0.01</f>
        <v>4.0199999999999996</v>
      </c>
      <c r="B237" s="153">
        <f t="shared" si="93"/>
        <v>189</v>
      </c>
      <c r="C237" s="155" t="s">
        <v>506</v>
      </c>
      <c r="D237" s="156" t="s">
        <v>410</v>
      </c>
      <c r="E237" s="157">
        <f t="shared" si="148"/>
        <v>0</v>
      </c>
      <c r="F237" s="249"/>
      <c r="G237" s="157">
        <f t="shared" si="149"/>
        <v>0</v>
      </c>
      <c r="H237" s="157">
        <f t="shared" si="149"/>
        <v>0</v>
      </c>
      <c r="I237" s="157">
        <f t="shared" si="149"/>
        <v>0</v>
      </c>
      <c r="J237" s="157">
        <f t="shared" si="149"/>
        <v>0</v>
      </c>
      <c r="K237" s="157">
        <f t="shared" si="149"/>
        <v>0</v>
      </c>
      <c r="L237" s="157">
        <f t="shared" si="149"/>
        <v>0</v>
      </c>
      <c r="M237" s="157">
        <f t="shared" si="149"/>
        <v>0</v>
      </c>
      <c r="N237" s="157">
        <f t="shared" si="149"/>
        <v>0</v>
      </c>
      <c r="O237" s="157">
        <f t="shared" si="149"/>
        <v>0</v>
      </c>
      <c r="P237" s="157">
        <f t="shared" si="149"/>
        <v>0</v>
      </c>
      <c r="Q237" s="157">
        <f t="shared" si="150"/>
        <v>0</v>
      </c>
      <c r="R237" s="157">
        <f t="shared" si="150"/>
        <v>0</v>
      </c>
      <c r="S237" s="157">
        <f t="shared" si="150"/>
        <v>0</v>
      </c>
      <c r="T237" s="157">
        <f t="shared" si="150"/>
        <v>0</v>
      </c>
      <c r="U237" s="157">
        <f t="shared" si="150"/>
        <v>0</v>
      </c>
      <c r="V237" s="157">
        <f t="shared" si="150"/>
        <v>0</v>
      </c>
      <c r="W237" s="157">
        <f t="shared" si="150"/>
        <v>0</v>
      </c>
      <c r="X237" s="157">
        <f t="shared" si="150"/>
        <v>0</v>
      </c>
      <c r="Y237" s="157">
        <f t="shared" si="150"/>
        <v>0</v>
      </c>
      <c r="Z237" s="157">
        <f t="shared" si="150"/>
        <v>0</v>
      </c>
      <c r="AA237" s="157">
        <f t="shared" si="151"/>
        <v>0</v>
      </c>
      <c r="AB237" s="157">
        <f t="shared" si="151"/>
        <v>0</v>
      </c>
      <c r="AC237" s="157">
        <f t="shared" si="151"/>
        <v>0</v>
      </c>
      <c r="AD237" s="157">
        <f t="shared" si="151"/>
        <v>0</v>
      </c>
      <c r="AE237" s="157">
        <f t="shared" si="151"/>
        <v>0</v>
      </c>
      <c r="AF237" s="157">
        <f t="shared" si="151"/>
        <v>0</v>
      </c>
      <c r="AG237" s="157">
        <f t="shared" si="151"/>
        <v>0</v>
      </c>
      <c r="AH237" s="157">
        <f t="shared" si="151"/>
        <v>0</v>
      </c>
      <c r="AI237" s="157">
        <f t="shared" si="151"/>
        <v>0</v>
      </c>
      <c r="AJ237" s="157">
        <f t="shared" si="151"/>
        <v>0</v>
      </c>
    </row>
    <row r="238" spans="1:36" ht="16.5" x14ac:dyDescent="0.25">
      <c r="A238" s="157">
        <f t="shared" si="152"/>
        <v>4.0299999999999994</v>
      </c>
      <c r="B238" s="153">
        <f t="shared" si="93"/>
        <v>190</v>
      </c>
      <c r="C238" s="155" t="s">
        <v>507</v>
      </c>
      <c r="D238" s="156" t="s">
        <v>410</v>
      </c>
      <c r="E238" s="157">
        <f t="shared" si="148"/>
        <v>0</v>
      </c>
      <c r="F238" s="249"/>
      <c r="G238" s="157">
        <f t="shared" si="149"/>
        <v>0</v>
      </c>
      <c r="H238" s="157">
        <f t="shared" si="149"/>
        <v>0</v>
      </c>
      <c r="I238" s="157">
        <f t="shared" si="149"/>
        <v>0</v>
      </c>
      <c r="J238" s="157">
        <f t="shared" si="149"/>
        <v>0</v>
      </c>
      <c r="K238" s="157">
        <f t="shared" si="149"/>
        <v>0</v>
      </c>
      <c r="L238" s="157">
        <f t="shared" si="149"/>
        <v>0</v>
      </c>
      <c r="M238" s="157">
        <f t="shared" si="149"/>
        <v>0</v>
      </c>
      <c r="N238" s="157">
        <f t="shared" si="149"/>
        <v>0</v>
      </c>
      <c r="O238" s="157">
        <f t="shared" si="149"/>
        <v>0</v>
      </c>
      <c r="P238" s="157">
        <f t="shared" si="149"/>
        <v>0</v>
      </c>
      <c r="Q238" s="157">
        <f t="shared" si="150"/>
        <v>0</v>
      </c>
      <c r="R238" s="157">
        <f t="shared" si="150"/>
        <v>0</v>
      </c>
      <c r="S238" s="157">
        <f t="shared" si="150"/>
        <v>0</v>
      </c>
      <c r="T238" s="157">
        <f t="shared" si="150"/>
        <v>0</v>
      </c>
      <c r="U238" s="157">
        <f t="shared" si="150"/>
        <v>0</v>
      </c>
      <c r="V238" s="157">
        <f t="shared" si="150"/>
        <v>0</v>
      </c>
      <c r="W238" s="157">
        <f t="shared" si="150"/>
        <v>0</v>
      </c>
      <c r="X238" s="157">
        <f t="shared" si="150"/>
        <v>0</v>
      </c>
      <c r="Y238" s="157">
        <f t="shared" si="150"/>
        <v>0</v>
      </c>
      <c r="Z238" s="157">
        <f t="shared" si="150"/>
        <v>0</v>
      </c>
      <c r="AA238" s="157">
        <f t="shared" si="151"/>
        <v>0</v>
      </c>
      <c r="AB238" s="157">
        <f t="shared" si="151"/>
        <v>0</v>
      </c>
      <c r="AC238" s="157">
        <f t="shared" si="151"/>
        <v>0</v>
      </c>
      <c r="AD238" s="157">
        <f t="shared" si="151"/>
        <v>0</v>
      </c>
      <c r="AE238" s="157">
        <f t="shared" si="151"/>
        <v>0</v>
      </c>
      <c r="AF238" s="157">
        <f t="shared" si="151"/>
        <v>0</v>
      </c>
      <c r="AG238" s="157">
        <f t="shared" si="151"/>
        <v>0</v>
      </c>
      <c r="AH238" s="157">
        <f t="shared" si="151"/>
        <v>0</v>
      </c>
      <c r="AI238" s="157">
        <f t="shared" si="151"/>
        <v>0</v>
      </c>
      <c r="AJ238" s="157">
        <f t="shared" si="151"/>
        <v>0</v>
      </c>
    </row>
    <row r="239" spans="1:36" ht="16.5" x14ac:dyDescent="0.25">
      <c r="A239" s="157">
        <f t="shared" si="152"/>
        <v>4.0399999999999991</v>
      </c>
      <c r="B239" s="153">
        <f t="shared" si="93"/>
        <v>191</v>
      </c>
      <c r="C239" s="155" t="s">
        <v>508</v>
      </c>
      <c r="D239" s="156" t="s">
        <v>410</v>
      </c>
      <c r="E239" s="157">
        <f t="shared" si="148"/>
        <v>0</v>
      </c>
      <c r="F239" s="249"/>
      <c r="G239" s="157">
        <f t="shared" si="149"/>
        <v>0</v>
      </c>
      <c r="H239" s="157">
        <f t="shared" si="149"/>
        <v>0</v>
      </c>
      <c r="I239" s="157">
        <f t="shared" si="149"/>
        <v>0</v>
      </c>
      <c r="J239" s="157">
        <f t="shared" si="149"/>
        <v>0</v>
      </c>
      <c r="K239" s="157">
        <f t="shared" si="149"/>
        <v>0</v>
      </c>
      <c r="L239" s="157">
        <f t="shared" si="149"/>
        <v>0</v>
      </c>
      <c r="M239" s="157">
        <f t="shared" si="149"/>
        <v>0</v>
      </c>
      <c r="N239" s="157">
        <f t="shared" si="149"/>
        <v>0</v>
      </c>
      <c r="O239" s="157">
        <f t="shared" si="149"/>
        <v>0</v>
      </c>
      <c r="P239" s="157">
        <f t="shared" si="149"/>
        <v>0</v>
      </c>
      <c r="Q239" s="157">
        <f t="shared" si="150"/>
        <v>0</v>
      </c>
      <c r="R239" s="157">
        <f t="shared" si="150"/>
        <v>0</v>
      </c>
      <c r="S239" s="157">
        <f t="shared" si="150"/>
        <v>0</v>
      </c>
      <c r="T239" s="157">
        <f t="shared" si="150"/>
        <v>0</v>
      </c>
      <c r="U239" s="157">
        <f t="shared" si="150"/>
        <v>0</v>
      </c>
      <c r="V239" s="157">
        <f t="shared" si="150"/>
        <v>0</v>
      </c>
      <c r="W239" s="157">
        <f t="shared" si="150"/>
        <v>0</v>
      </c>
      <c r="X239" s="157">
        <f t="shared" si="150"/>
        <v>0</v>
      </c>
      <c r="Y239" s="157">
        <f t="shared" si="150"/>
        <v>0</v>
      </c>
      <c r="Z239" s="157">
        <f t="shared" si="150"/>
        <v>0</v>
      </c>
      <c r="AA239" s="157">
        <f t="shared" si="151"/>
        <v>0</v>
      </c>
      <c r="AB239" s="157">
        <f t="shared" si="151"/>
        <v>0</v>
      </c>
      <c r="AC239" s="157">
        <f t="shared" si="151"/>
        <v>0</v>
      </c>
      <c r="AD239" s="157">
        <f t="shared" si="151"/>
        <v>0</v>
      </c>
      <c r="AE239" s="157">
        <f t="shared" si="151"/>
        <v>0</v>
      </c>
      <c r="AF239" s="157">
        <f t="shared" si="151"/>
        <v>0</v>
      </c>
      <c r="AG239" s="157">
        <f t="shared" si="151"/>
        <v>0</v>
      </c>
      <c r="AH239" s="157">
        <f t="shared" si="151"/>
        <v>0</v>
      </c>
      <c r="AI239" s="157">
        <f t="shared" si="151"/>
        <v>0</v>
      </c>
      <c r="AJ239" s="157">
        <f t="shared" si="151"/>
        <v>0</v>
      </c>
    </row>
    <row r="240" spans="1:36" ht="16.5" x14ac:dyDescent="0.25">
      <c r="A240" s="157">
        <f t="shared" si="152"/>
        <v>4.0499999999999989</v>
      </c>
      <c r="B240" s="153">
        <f t="shared" si="93"/>
        <v>192</v>
      </c>
      <c r="C240" s="155" t="s">
        <v>509</v>
      </c>
      <c r="D240" s="156" t="s">
        <v>410</v>
      </c>
      <c r="E240" s="157">
        <f t="shared" si="148"/>
        <v>0</v>
      </c>
      <c r="F240" s="249"/>
      <c r="G240" s="157">
        <f t="shared" si="149"/>
        <v>0</v>
      </c>
      <c r="H240" s="157">
        <f t="shared" si="149"/>
        <v>0</v>
      </c>
      <c r="I240" s="157">
        <f t="shared" si="149"/>
        <v>0</v>
      </c>
      <c r="J240" s="157">
        <f t="shared" si="149"/>
        <v>0</v>
      </c>
      <c r="K240" s="157">
        <f t="shared" si="149"/>
        <v>0</v>
      </c>
      <c r="L240" s="157">
        <f t="shared" si="149"/>
        <v>0</v>
      </c>
      <c r="M240" s="157">
        <f t="shared" si="149"/>
        <v>0</v>
      </c>
      <c r="N240" s="157">
        <f t="shared" si="149"/>
        <v>0</v>
      </c>
      <c r="O240" s="157">
        <f t="shared" si="149"/>
        <v>0</v>
      </c>
      <c r="P240" s="157">
        <f t="shared" si="149"/>
        <v>0</v>
      </c>
      <c r="Q240" s="157">
        <f t="shared" si="150"/>
        <v>0</v>
      </c>
      <c r="R240" s="157">
        <f t="shared" si="150"/>
        <v>0</v>
      </c>
      <c r="S240" s="157">
        <f t="shared" si="150"/>
        <v>0</v>
      </c>
      <c r="T240" s="157">
        <f t="shared" si="150"/>
        <v>0</v>
      </c>
      <c r="U240" s="157">
        <f t="shared" si="150"/>
        <v>0</v>
      </c>
      <c r="V240" s="157">
        <f t="shared" si="150"/>
        <v>0</v>
      </c>
      <c r="W240" s="157">
        <f t="shared" si="150"/>
        <v>0</v>
      </c>
      <c r="X240" s="157">
        <f t="shared" si="150"/>
        <v>0</v>
      </c>
      <c r="Y240" s="157">
        <f t="shared" si="150"/>
        <v>0</v>
      </c>
      <c r="Z240" s="157">
        <f t="shared" si="150"/>
        <v>0</v>
      </c>
      <c r="AA240" s="157">
        <f t="shared" si="151"/>
        <v>0</v>
      </c>
      <c r="AB240" s="157">
        <f t="shared" si="151"/>
        <v>0</v>
      </c>
      <c r="AC240" s="157">
        <f t="shared" si="151"/>
        <v>0</v>
      </c>
      <c r="AD240" s="157">
        <f t="shared" si="151"/>
        <v>0</v>
      </c>
      <c r="AE240" s="157">
        <f t="shared" si="151"/>
        <v>0</v>
      </c>
      <c r="AF240" s="157">
        <f t="shared" si="151"/>
        <v>0</v>
      </c>
      <c r="AG240" s="157">
        <f t="shared" si="151"/>
        <v>0</v>
      </c>
      <c r="AH240" s="157">
        <f t="shared" si="151"/>
        <v>0</v>
      </c>
      <c r="AI240" s="157">
        <f t="shared" si="151"/>
        <v>0</v>
      </c>
      <c r="AJ240" s="157">
        <f t="shared" si="151"/>
        <v>0</v>
      </c>
    </row>
    <row r="241" spans="1:36" ht="16.5" x14ac:dyDescent="0.25">
      <c r="A241" s="157">
        <f t="shared" si="152"/>
        <v>4.0599999999999987</v>
      </c>
      <c r="B241" s="153">
        <f t="shared" si="93"/>
        <v>193</v>
      </c>
      <c r="C241" s="155" t="s">
        <v>510</v>
      </c>
      <c r="D241" s="156" t="s">
        <v>410</v>
      </c>
      <c r="E241" s="157">
        <f t="shared" si="148"/>
        <v>0</v>
      </c>
      <c r="F241" s="249"/>
      <c r="G241" s="157">
        <f t="shared" si="149"/>
        <v>0</v>
      </c>
      <c r="H241" s="157">
        <f t="shared" si="149"/>
        <v>0</v>
      </c>
      <c r="I241" s="157">
        <f t="shared" si="149"/>
        <v>0</v>
      </c>
      <c r="J241" s="157">
        <f t="shared" si="149"/>
        <v>0</v>
      </c>
      <c r="K241" s="157">
        <f t="shared" si="149"/>
        <v>0</v>
      </c>
      <c r="L241" s="157">
        <f t="shared" si="149"/>
        <v>0</v>
      </c>
      <c r="M241" s="157">
        <f t="shared" si="149"/>
        <v>0</v>
      </c>
      <c r="N241" s="157">
        <f t="shared" si="149"/>
        <v>0</v>
      </c>
      <c r="O241" s="157">
        <f t="shared" si="149"/>
        <v>0</v>
      </c>
      <c r="P241" s="157">
        <f t="shared" si="149"/>
        <v>0</v>
      </c>
      <c r="Q241" s="157">
        <f t="shared" si="150"/>
        <v>0</v>
      </c>
      <c r="R241" s="157">
        <f t="shared" si="150"/>
        <v>0</v>
      </c>
      <c r="S241" s="157">
        <f t="shared" si="150"/>
        <v>0</v>
      </c>
      <c r="T241" s="157">
        <f t="shared" si="150"/>
        <v>0</v>
      </c>
      <c r="U241" s="157">
        <f t="shared" si="150"/>
        <v>0</v>
      </c>
      <c r="V241" s="157">
        <f t="shared" si="150"/>
        <v>0</v>
      </c>
      <c r="W241" s="157">
        <f t="shared" si="150"/>
        <v>0</v>
      </c>
      <c r="X241" s="157">
        <f t="shared" si="150"/>
        <v>0</v>
      </c>
      <c r="Y241" s="157">
        <f t="shared" si="150"/>
        <v>0</v>
      </c>
      <c r="Z241" s="157">
        <f t="shared" si="150"/>
        <v>0</v>
      </c>
      <c r="AA241" s="157">
        <f t="shared" si="151"/>
        <v>0</v>
      </c>
      <c r="AB241" s="157">
        <f t="shared" si="151"/>
        <v>0</v>
      </c>
      <c r="AC241" s="157">
        <f t="shared" si="151"/>
        <v>0</v>
      </c>
      <c r="AD241" s="157">
        <f t="shared" si="151"/>
        <v>0</v>
      </c>
      <c r="AE241" s="157">
        <f t="shared" si="151"/>
        <v>0</v>
      </c>
      <c r="AF241" s="157">
        <f t="shared" si="151"/>
        <v>0</v>
      </c>
      <c r="AG241" s="157">
        <f t="shared" si="151"/>
        <v>0</v>
      </c>
      <c r="AH241" s="157">
        <f t="shared" si="151"/>
        <v>0</v>
      </c>
      <c r="AI241" s="157">
        <f t="shared" si="151"/>
        <v>0</v>
      </c>
      <c r="AJ241" s="157">
        <f t="shared" si="151"/>
        <v>0</v>
      </c>
    </row>
    <row r="242" spans="1:36" ht="16.5" x14ac:dyDescent="0.25">
      <c r="A242" s="157">
        <f t="shared" si="152"/>
        <v>4.0699999999999985</v>
      </c>
      <c r="B242" s="153">
        <f t="shared" si="93"/>
        <v>194</v>
      </c>
      <c r="C242" s="155" t="s">
        <v>511</v>
      </c>
      <c r="D242" s="156" t="s">
        <v>410</v>
      </c>
      <c r="E242" s="157">
        <f t="shared" si="148"/>
        <v>0</v>
      </c>
      <c r="F242" s="249"/>
      <c r="G242" s="157">
        <f t="shared" si="149"/>
        <v>0</v>
      </c>
      <c r="H242" s="157">
        <f t="shared" si="149"/>
        <v>0</v>
      </c>
      <c r="I242" s="157">
        <f t="shared" si="149"/>
        <v>0</v>
      </c>
      <c r="J242" s="157">
        <f t="shared" si="149"/>
        <v>0</v>
      </c>
      <c r="K242" s="157">
        <f t="shared" si="149"/>
        <v>0</v>
      </c>
      <c r="L242" s="157">
        <f t="shared" si="149"/>
        <v>0</v>
      </c>
      <c r="M242" s="157">
        <f t="shared" si="149"/>
        <v>0</v>
      </c>
      <c r="N242" s="157">
        <f t="shared" si="149"/>
        <v>0</v>
      </c>
      <c r="O242" s="157">
        <f t="shared" si="149"/>
        <v>0</v>
      </c>
      <c r="P242" s="157">
        <f t="shared" si="149"/>
        <v>0</v>
      </c>
      <c r="Q242" s="157">
        <f t="shared" si="150"/>
        <v>0</v>
      </c>
      <c r="R242" s="157">
        <f t="shared" si="150"/>
        <v>0</v>
      </c>
      <c r="S242" s="157">
        <f t="shared" si="150"/>
        <v>0</v>
      </c>
      <c r="T242" s="157">
        <f t="shared" si="150"/>
        <v>0</v>
      </c>
      <c r="U242" s="157">
        <f t="shared" si="150"/>
        <v>0</v>
      </c>
      <c r="V242" s="157">
        <f t="shared" si="150"/>
        <v>0</v>
      </c>
      <c r="W242" s="157">
        <f t="shared" si="150"/>
        <v>0</v>
      </c>
      <c r="X242" s="157">
        <f t="shared" si="150"/>
        <v>0</v>
      </c>
      <c r="Y242" s="157">
        <f t="shared" si="150"/>
        <v>0</v>
      </c>
      <c r="Z242" s="157">
        <f t="shared" si="150"/>
        <v>0</v>
      </c>
      <c r="AA242" s="157">
        <f t="shared" si="151"/>
        <v>0</v>
      </c>
      <c r="AB242" s="157">
        <f t="shared" si="151"/>
        <v>0</v>
      </c>
      <c r="AC242" s="157">
        <f t="shared" si="151"/>
        <v>0</v>
      </c>
      <c r="AD242" s="157">
        <f t="shared" si="151"/>
        <v>0</v>
      </c>
      <c r="AE242" s="157">
        <f t="shared" si="151"/>
        <v>0</v>
      </c>
      <c r="AF242" s="157">
        <f t="shared" si="151"/>
        <v>0</v>
      </c>
      <c r="AG242" s="157">
        <f t="shared" si="151"/>
        <v>0</v>
      </c>
      <c r="AH242" s="157">
        <f t="shared" si="151"/>
        <v>0</v>
      </c>
      <c r="AI242" s="157">
        <f t="shared" si="151"/>
        <v>0</v>
      </c>
      <c r="AJ242" s="157">
        <f t="shared" si="151"/>
        <v>0</v>
      </c>
    </row>
    <row r="243" spans="1:36" ht="16.5" x14ac:dyDescent="0.25">
      <c r="A243" s="157">
        <f t="shared" si="152"/>
        <v>4.0799999999999983</v>
      </c>
      <c r="B243" s="153">
        <f t="shared" ref="B243:B269" si="153">+B242+1</f>
        <v>195</v>
      </c>
      <c r="C243" s="155" t="s">
        <v>512</v>
      </c>
      <c r="D243" s="156" t="s">
        <v>410</v>
      </c>
      <c r="E243" s="157">
        <f t="shared" si="148"/>
        <v>0</v>
      </c>
      <c r="F243" s="249"/>
      <c r="G243" s="157">
        <f t="shared" si="149"/>
        <v>0</v>
      </c>
      <c r="H243" s="157">
        <f t="shared" si="149"/>
        <v>0</v>
      </c>
      <c r="I243" s="157">
        <f t="shared" si="149"/>
        <v>0</v>
      </c>
      <c r="J243" s="157">
        <f t="shared" si="149"/>
        <v>0</v>
      </c>
      <c r="K243" s="157">
        <f t="shared" si="149"/>
        <v>0</v>
      </c>
      <c r="L243" s="157">
        <f t="shared" si="149"/>
        <v>0</v>
      </c>
      <c r="M243" s="157">
        <f t="shared" si="149"/>
        <v>0</v>
      </c>
      <c r="N243" s="157">
        <f t="shared" si="149"/>
        <v>0</v>
      </c>
      <c r="O243" s="157">
        <f t="shared" si="149"/>
        <v>0</v>
      </c>
      <c r="P243" s="157">
        <f t="shared" si="149"/>
        <v>0</v>
      </c>
      <c r="Q243" s="157">
        <f t="shared" si="150"/>
        <v>0</v>
      </c>
      <c r="R243" s="157">
        <f t="shared" si="150"/>
        <v>0</v>
      </c>
      <c r="S243" s="157">
        <f t="shared" si="150"/>
        <v>0</v>
      </c>
      <c r="T243" s="157">
        <f t="shared" si="150"/>
        <v>0</v>
      </c>
      <c r="U243" s="157">
        <f t="shared" si="150"/>
        <v>0</v>
      </c>
      <c r="V243" s="157">
        <f t="shared" si="150"/>
        <v>0</v>
      </c>
      <c r="W243" s="157">
        <f t="shared" si="150"/>
        <v>0</v>
      </c>
      <c r="X243" s="157">
        <f t="shared" si="150"/>
        <v>0</v>
      </c>
      <c r="Y243" s="157">
        <f t="shared" si="150"/>
        <v>0</v>
      </c>
      <c r="Z243" s="157">
        <f t="shared" si="150"/>
        <v>0</v>
      </c>
      <c r="AA243" s="157">
        <f t="shared" si="151"/>
        <v>0</v>
      </c>
      <c r="AB243" s="157">
        <f t="shared" si="151"/>
        <v>0</v>
      </c>
      <c r="AC243" s="157">
        <f t="shared" si="151"/>
        <v>0</v>
      </c>
      <c r="AD243" s="157">
        <f t="shared" si="151"/>
        <v>0</v>
      </c>
      <c r="AE243" s="157">
        <f t="shared" si="151"/>
        <v>0</v>
      </c>
      <c r="AF243" s="157">
        <f t="shared" si="151"/>
        <v>0</v>
      </c>
      <c r="AG243" s="157">
        <f t="shared" si="151"/>
        <v>0</v>
      </c>
      <c r="AH243" s="157">
        <f t="shared" si="151"/>
        <v>0</v>
      </c>
      <c r="AI243" s="157">
        <f t="shared" si="151"/>
        <v>0</v>
      </c>
      <c r="AJ243" s="157">
        <f t="shared" si="151"/>
        <v>0</v>
      </c>
    </row>
    <row r="244" spans="1:36" ht="16.5" x14ac:dyDescent="0.25">
      <c r="A244" s="157">
        <f t="shared" si="152"/>
        <v>4.0899999999999981</v>
      </c>
      <c r="B244" s="153">
        <f t="shared" si="153"/>
        <v>196</v>
      </c>
      <c r="C244" s="155" t="s">
        <v>513</v>
      </c>
      <c r="D244" s="156" t="s">
        <v>410</v>
      </c>
      <c r="E244" s="157">
        <f t="shared" si="148"/>
        <v>0</v>
      </c>
      <c r="F244" s="249"/>
      <c r="G244" s="157">
        <f t="shared" si="149"/>
        <v>0</v>
      </c>
      <c r="H244" s="157">
        <f t="shared" si="149"/>
        <v>0</v>
      </c>
      <c r="I244" s="157">
        <f t="shared" si="149"/>
        <v>0</v>
      </c>
      <c r="J244" s="157">
        <f t="shared" si="149"/>
        <v>0</v>
      </c>
      <c r="K244" s="157">
        <f t="shared" si="149"/>
        <v>0</v>
      </c>
      <c r="L244" s="157">
        <f t="shared" si="149"/>
        <v>0</v>
      </c>
      <c r="M244" s="157">
        <f t="shared" si="149"/>
        <v>0</v>
      </c>
      <c r="N244" s="157">
        <f t="shared" si="149"/>
        <v>0</v>
      </c>
      <c r="O244" s="157">
        <f t="shared" si="149"/>
        <v>0</v>
      </c>
      <c r="P244" s="157">
        <f t="shared" si="149"/>
        <v>0</v>
      </c>
      <c r="Q244" s="157">
        <f t="shared" si="150"/>
        <v>0</v>
      </c>
      <c r="R244" s="157">
        <f t="shared" si="150"/>
        <v>0</v>
      </c>
      <c r="S244" s="157">
        <f t="shared" si="150"/>
        <v>0</v>
      </c>
      <c r="T244" s="157">
        <f t="shared" si="150"/>
        <v>0</v>
      </c>
      <c r="U244" s="157">
        <f t="shared" si="150"/>
        <v>0</v>
      </c>
      <c r="V244" s="157">
        <f t="shared" si="150"/>
        <v>0</v>
      </c>
      <c r="W244" s="157">
        <f t="shared" si="150"/>
        <v>0</v>
      </c>
      <c r="X244" s="157">
        <f t="shared" si="150"/>
        <v>0</v>
      </c>
      <c r="Y244" s="157">
        <f t="shared" si="150"/>
        <v>0</v>
      </c>
      <c r="Z244" s="157">
        <f t="shared" si="150"/>
        <v>0</v>
      </c>
      <c r="AA244" s="157">
        <f t="shared" si="151"/>
        <v>0</v>
      </c>
      <c r="AB244" s="157">
        <f t="shared" si="151"/>
        <v>0</v>
      </c>
      <c r="AC244" s="157">
        <f t="shared" si="151"/>
        <v>0</v>
      </c>
      <c r="AD244" s="157">
        <f t="shared" si="151"/>
        <v>0</v>
      </c>
      <c r="AE244" s="157">
        <f t="shared" si="151"/>
        <v>0</v>
      </c>
      <c r="AF244" s="157">
        <f t="shared" si="151"/>
        <v>0</v>
      </c>
      <c r="AG244" s="157">
        <f t="shared" si="151"/>
        <v>0</v>
      </c>
      <c r="AH244" s="157">
        <f t="shared" si="151"/>
        <v>0</v>
      </c>
      <c r="AI244" s="157">
        <f t="shared" si="151"/>
        <v>0</v>
      </c>
      <c r="AJ244" s="157">
        <f t="shared" si="151"/>
        <v>0</v>
      </c>
    </row>
    <row r="245" spans="1:36" ht="16.5" x14ac:dyDescent="0.25">
      <c r="A245" s="157">
        <f t="shared" si="152"/>
        <v>4.0999999999999979</v>
      </c>
      <c r="B245" s="153">
        <f t="shared" si="153"/>
        <v>197</v>
      </c>
      <c r="C245" s="155" t="s">
        <v>514</v>
      </c>
      <c r="D245" s="156" t="s">
        <v>410</v>
      </c>
      <c r="E245" s="157">
        <f t="shared" si="148"/>
        <v>0</v>
      </c>
      <c r="F245" s="249"/>
      <c r="G245" s="157">
        <f t="shared" si="149"/>
        <v>0</v>
      </c>
      <c r="H245" s="157">
        <f t="shared" si="149"/>
        <v>0</v>
      </c>
      <c r="I245" s="157">
        <f t="shared" si="149"/>
        <v>0</v>
      </c>
      <c r="J245" s="157">
        <f t="shared" si="149"/>
        <v>0</v>
      </c>
      <c r="K245" s="157">
        <f t="shared" si="149"/>
        <v>0</v>
      </c>
      <c r="L245" s="157">
        <f t="shared" si="149"/>
        <v>0</v>
      </c>
      <c r="M245" s="157">
        <f t="shared" si="149"/>
        <v>0</v>
      </c>
      <c r="N245" s="157">
        <f t="shared" si="149"/>
        <v>0</v>
      </c>
      <c r="O245" s="157">
        <f t="shared" si="149"/>
        <v>0</v>
      </c>
      <c r="P245" s="157">
        <f t="shared" si="149"/>
        <v>0</v>
      </c>
      <c r="Q245" s="157">
        <f t="shared" si="150"/>
        <v>0</v>
      </c>
      <c r="R245" s="157">
        <f t="shared" si="150"/>
        <v>0</v>
      </c>
      <c r="S245" s="157">
        <f t="shared" si="150"/>
        <v>0</v>
      </c>
      <c r="T245" s="157">
        <f t="shared" si="150"/>
        <v>0</v>
      </c>
      <c r="U245" s="157">
        <f t="shared" si="150"/>
        <v>0</v>
      </c>
      <c r="V245" s="157">
        <f t="shared" si="150"/>
        <v>0</v>
      </c>
      <c r="W245" s="157">
        <f t="shared" si="150"/>
        <v>0</v>
      </c>
      <c r="X245" s="157">
        <f t="shared" si="150"/>
        <v>0</v>
      </c>
      <c r="Y245" s="157">
        <f t="shared" si="150"/>
        <v>0</v>
      </c>
      <c r="Z245" s="157">
        <f t="shared" si="150"/>
        <v>0</v>
      </c>
      <c r="AA245" s="157">
        <f t="shared" si="151"/>
        <v>0</v>
      </c>
      <c r="AB245" s="157">
        <f t="shared" si="151"/>
        <v>0</v>
      </c>
      <c r="AC245" s="157">
        <f t="shared" si="151"/>
        <v>0</v>
      </c>
      <c r="AD245" s="157">
        <f t="shared" si="151"/>
        <v>0</v>
      </c>
      <c r="AE245" s="157">
        <f t="shared" si="151"/>
        <v>0</v>
      </c>
      <c r="AF245" s="157">
        <f t="shared" si="151"/>
        <v>0</v>
      </c>
      <c r="AG245" s="157">
        <f t="shared" si="151"/>
        <v>0</v>
      </c>
      <c r="AH245" s="157">
        <f t="shared" si="151"/>
        <v>0</v>
      </c>
      <c r="AI245" s="157">
        <f t="shared" si="151"/>
        <v>0</v>
      </c>
      <c r="AJ245" s="157">
        <f t="shared" si="151"/>
        <v>0</v>
      </c>
    </row>
    <row r="246" spans="1:36" s="188" customFormat="1" ht="16.5" x14ac:dyDescent="0.25">
      <c r="A246" s="160">
        <f t="shared" si="152"/>
        <v>4.1099999999999977</v>
      </c>
      <c r="B246" s="161">
        <f t="shared" si="153"/>
        <v>198</v>
      </c>
      <c r="C246" s="163" t="s">
        <v>536</v>
      </c>
      <c r="D246" s="164" t="s">
        <v>410</v>
      </c>
      <c r="E246" s="157">
        <f t="shared" si="148"/>
        <v>0</v>
      </c>
      <c r="F246" s="249"/>
      <c r="G246" s="160">
        <f t="shared" ref="G246:P252" si="154">+HLOOKUP(G$3,ARMADO_RP,$B246,0)+HLOOKUP(G$4,ARMADO_RP,$B246,0)</f>
        <v>0</v>
      </c>
      <c r="H246" s="160">
        <f t="shared" si="154"/>
        <v>0</v>
      </c>
      <c r="I246" s="160">
        <f t="shared" si="154"/>
        <v>0</v>
      </c>
      <c r="J246" s="160">
        <f t="shared" si="154"/>
        <v>0</v>
      </c>
      <c r="K246" s="160">
        <f t="shared" si="154"/>
        <v>0</v>
      </c>
      <c r="L246" s="160">
        <f t="shared" si="154"/>
        <v>0</v>
      </c>
      <c r="M246" s="160">
        <f t="shared" si="154"/>
        <v>0</v>
      </c>
      <c r="N246" s="160">
        <f t="shared" si="154"/>
        <v>0</v>
      </c>
      <c r="O246" s="160">
        <f t="shared" si="154"/>
        <v>0</v>
      </c>
      <c r="P246" s="160">
        <f t="shared" si="154"/>
        <v>0</v>
      </c>
      <c r="Q246" s="160">
        <f t="shared" ref="Q246:Z252" si="155">+HLOOKUP(Q$3,ARMADO_RP,$B246,0)+HLOOKUP(Q$4,ARMADO_RP,$B246,0)</f>
        <v>0</v>
      </c>
      <c r="R246" s="160">
        <f t="shared" si="155"/>
        <v>0</v>
      </c>
      <c r="S246" s="160">
        <f t="shared" si="155"/>
        <v>0</v>
      </c>
      <c r="T246" s="160">
        <f t="shared" si="155"/>
        <v>0</v>
      </c>
      <c r="U246" s="160">
        <f t="shared" si="155"/>
        <v>0</v>
      </c>
      <c r="V246" s="160">
        <f t="shared" si="155"/>
        <v>0</v>
      </c>
      <c r="W246" s="160">
        <f t="shared" si="155"/>
        <v>0</v>
      </c>
      <c r="X246" s="160">
        <f t="shared" si="155"/>
        <v>0</v>
      </c>
      <c r="Y246" s="160">
        <f t="shared" si="155"/>
        <v>0</v>
      </c>
      <c r="Z246" s="160">
        <f t="shared" si="155"/>
        <v>0</v>
      </c>
      <c r="AA246" s="160">
        <f t="shared" ref="AA246:AJ252" si="156">+HLOOKUP(AA$3,ARMADO_RP,$B246,0)+HLOOKUP(AA$4,ARMADO_RP,$B246,0)</f>
        <v>0</v>
      </c>
      <c r="AB246" s="160">
        <f t="shared" si="156"/>
        <v>0</v>
      </c>
      <c r="AC246" s="160">
        <f t="shared" si="156"/>
        <v>0</v>
      </c>
      <c r="AD246" s="160">
        <f t="shared" si="156"/>
        <v>0</v>
      </c>
      <c r="AE246" s="160">
        <f t="shared" si="156"/>
        <v>0</v>
      </c>
      <c r="AF246" s="160">
        <f t="shared" si="156"/>
        <v>0</v>
      </c>
      <c r="AG246" s="160">
        <f t="shared" si="156"/>
        <v>0</v>
      </c>
      <c r="AH246" s="160">
        <f t="shared" si="156"/>
        <v>0</v>
      </c>
      <c r="AI246" s="160">
        <f t="shared" si="156"/>
        <v>0</v>
      </c>
      <c r="AJ246" s="160">
        <f t="shared" si="156"/>
        <v>0</v>
      </c>
    </row>
    <row r="247" spans="1:36" s="188" customFormat="1" ht="16.5" x14ac:dyDescent="0.25">
      <c r="A247" s="160">
        <f t="shared" si="152"/>
        <v>4.1199999999999974</v>
      </c>
      <c r="B247" s="161">
        <f t="shared" si="153"/>
        <v>199</v>
      </c>
      <c r="C247" s="163" t="s">
        <v>537</v>
      </c>
      <c r="D247" s="164" t="s">
        <v>410</v>
      </c>
      <c r="E247" s="157">
        <f t="shared" si="148"/>
        <v>0</v>
      </c>
      <c r="F247" s="249"/>
      <c r="G247" s="160">
        <f t="shared" si="154"/>
        <v>0</v>
      </c>
      <c r="H247" s="160">
        <f t="shared" si="154"/>
        <v>0</v>
      </c>
      <c r="I247" s="160">
        <f t="shared" si="154"/>
        <v>0</v>
      </c>
      <c r="J247" s="160">
        <f t="shared" si="154"/>
        <v>0</v>
      </c>
      <c r="K247" s="160">
        <f t="shared" si="154"/>
        <v>0</v>
      </c>
      <c r="L247" s="160">
        <f t="shared" si="154"/>
        <v>0</v>
      </c>
      <c r="M247" s="160">
        <f t="shared" si="154"/>
        <v>0</v>
      </c>
      <c r="N247" s="160">
        <f t="shared" si="154"/>
        <v>0</v>
      </c>
      <c r="O247" s="160">
        <f t="shared" si="154"/>
        <v>0</v>
      </c>
      <c r="P247" s="160">
        <f t="shared" si="154"/>
        <v>0</v>
      </c>
      <c r="Q247" s="160">
        <f t="shared" si="155"/>
        <v>0</v>
      </c>
      <c r="R247" s="160">
        <f t="shared" si="155"/>
        <v>0</v>
      </c>
      <c r="S247" s="160">
        <f t="shared" si="155"/>
        <v>0</v>
      </c>
      <c r="T247" s="160">
        <f t="shared" si="155"/>
        <v>0</v>
      </c>
      <c r="U247" s="160">
        <f t="shared" si="155"/>
        <v>0</v>
      </c>
      <c r="V247" s="160">
        <f t="shared" si="155"/>
        <v>0</v>
      </c>
      <c r="W247" s="160">
        <f t="shared" si="155"/>
        <v>0</v>
      </c>
      <c r="X247" s="160">
        <f t="shared" si="155"/>
        <v>0</v>
      </c>
      <c r="Y247" s="160">
        <f t="shared" si="155"/>
        <v>0</v>
      </c>
      <c r="Z247" s="160">
        <f t="shared" si="155"/>
        <v>0</v>
      </c>
      <c r="AA247" s="160">
        <f t="shared" si="156"/>
        <v>0</v>
      </c>
      <c r="AB247" s="160">
        <f t="shared" si="156"/>
        <v>0</v>
      </c>
      <c r="AC247" s="160">
        <f t="shared" si="156"/>
        <v>0</v>
      </c>
      <c r="AD247" s="160">
        <f t="shared" si="156"/>
        <v>0</v>
      </c>
      <c r="AE247" s="160">
        <f t="shared" si="156"/>
        <v>0</v>
      </c>
      <c r="AF247" s="160">
        <f t="shared" si="156"/>
        <v>0</v>
      </c>
      <c r="AG247" s="160">
        <f t="shared" si="156"/>
        <v>0</v>
      </c>
      <c r="AH247" s="160">
        <f t="shared" si="156"/>
        <v>0</v>
      </c>
      <c r="AI247" s="160">
        <f t="shared" si="156"/>
        <v>0</v>
      </c>
      <c r="AJ247" s="160">
        <f t="shared" si="156"/>
        <v>0</v>
      </c>
    </row>
    <row r="248" spans="1:36" s="188" customFormat="1" ht="16.5" x14ac:dyDescent="0.25">
      <c r="A248" s="160">
        <f t="shared" si="152"/>
        <v>4.1299999999999972</v>
      </c>
      <c r="B248" s="161">
        <f t="shared" si="153"/>
        <v>200</v>
      </c>
      <c r="C248" s="163" t="s">
        <v>538</v>
      </c>
      <c r="D248" s="164" t="s">
        <v>410</v>
      </c>
      <c r="E248" s="157">
        <f t="shared" si="148"/>
        <v>0</v>
      </c>
      <c r="F248" s="249"/>
      <c r="G248" s="160">
        <f t="shared" si="154"/>
        <v>0</v>
      </c>
      <c r="H248" s="160">
        <f t="shared" si="154"/>
        <v>0</v>
      </c>
      <c r="I248" s="160">
        <f t="shared" si="154"/>
        <v>0</v>
      </c>
      <c r="J248" s="160">
        <f t="shared" si="154"/>
        <v>0</v>
      </c>
      <c r="K248" s="160">
        <f t="shared" si="154"/>
        <v>0</v>
      </c>
      <c r="L248" s="160">
        <f t="shared" si="154"/>
        <v>0</v>
      </c>
      <c r="M248" s="160">
        <f t="shared" si="154"/>
        <v>0</v>
      </c>
      <c r="N248" s="160">
        <f t="shared" si="154"/>
        <v>0</v>
      </c>
      <c r="O248" s="160">
        <f t="shared" si="154"/>
        <v>0</v>
      </c>
      <c r="P248" s="160">
        <f t="shared" si="154"/>
        <v>0</v>
      </c>
      <c r="Q248" s="160">
        <f t="shared" si="155"/>
        <v>0</v>
      </c>
      <c r="R248" s="160">
        <f t="shared" si="155"/>
        <v>0</v>
      </c>
      <c r="S248" s="160">
        <f t="shared" si="155"/>
        <v>0</v>
      </c>
      <c r="T248" s="160">
        <f t="shared" si="155"/>
        <v>0</v>
      </c>
      <c r="U248" s="160">
        <f t="shared" si="155"/>
        <v>0</v>
      </c>
      <c r="V248" s="160">
        <f t="shared" si="155"/>
        <v>0</v>
      </c>
      <c r="W248" s="160">
        <f t="shared" si="155"/>
        <v>0</v>
      </c>
      <c r="X248" s="160">
        <f t="shared" si="155"/>
        <v>0</v>
      </c>
      <c r="Y248" s="160">
        <f t="shared" si="155"/>
        <v>0</v>
      </c>
      <c r="Z248" s="160">
        <f t="shared" si="155"/>
        <v>0</v>
      </c>
      <c r="AA248" s="160">
        <f t="shared" si="156"/>
        <v>0</v>
      </c>
      <c r="AB248" s="160">
        <f t="shared" si="156"/>
        <v>0</v>
      </c>
      <c r="AC248" s="160">
        <f t="shared" si="156"/>
        <v>0</v>
      </c>
      <c r="AD248" s="160">
        <f t="shared" si="156"/>
        <v>0</v>
      </c>
      <c r="AE248" s="160">
        <f t="shared" si="156"/>
        <v>0</v>
      </c>
      <c r="AF248" s="160">
        <f t="shared" si="156"/>
        <v>0</v>
      </c>
      <c r="AG248" s="160">
        <f t="shared" si="156"/>
        <v>0</v>
      </c>
      <c r="AH248" s="160">
        <f t="shared" si="156"/>
        <v>0</v>
      </c>
      <c r="AI248" s="160">
        <f t="shared" si="156"/>
        <v>0</v>
      </c>
      <c r="AJ248" s="160">
        <f t="shared" si="156"/>
        <v>0</v>
      </c>
    </row>
    <row r="249" spans="1:36" s="188" customFormat="1" ht="16.5" x14ac:dyDescent="0.25">
      <c r="A249" s="160">
        <f t="shared" si="152"/>
        <v>4.139999999999997</v>
      </c>
      <c r="B249" s="161">
        <f t="shared" si="153"/>
        <v>201</v>
      </c>
      <c r="C249" s="163" t="s">
        <v>539</v>
      </c>
      <c r="D249" s="164" t="s">
        <v>410</v>
      </c>
      <c r="E249" s="157">
        <f t="shared" si="148"/>
        <v>0</v>
      </c>
      <c r="F249" s="249"/>
      <c r="G249" s="160">
        <f t="shared" si="154"/>
        <v>0</v>
      </c>
      <c r="H249" s="160">
        <f t="shared" si="154"/>
        <v>0</v>
      </c>
      <c r="I249" s="160">
        <f t="shared" si="154"/>
        <v>0</v>
      </c>
      <c r="J249" s="160">
        <f t="shared" si="154"/>
        <v>0</v>
      </c>
      <c r="K249" s="160">
        <f t="shared" si="154"/>
        <v>0</v>
      </c>
      <c r="L249" s="160">
        <f t="shared" si="154"/>
        <v>0</v>
      </c>
      <c r="M249" s="160">
        <f t="shared" si="154"/>
        <v>0</v>
      </c>
      <c r="N249" s="160">
        <f t="shared" si="154"/>
        <v>0</v>
      </c>
      <c r="O249" s="160">
        <f t="shared" si="154"/>
        <v>0</v>
      </c>
      <c r="P249" s="160">
        <f t="shared" si="154"/>
        <v>0</v>
      </c>
      <c r="Q249" s="160">
        <f t="shared" si="155"/>
        <v>0</v>
      </c>
      <c r="R249" s="160">
        <f t="shared" si="155"/>
        <v>0</v>
      </c>
      <c r="S249" s="160">
        <f t="shared" si="155"/>
        <v>0</v>
      </c>
      <c r="T249" s="160">
        <f t="shared" si="155"/>
        <v>0</v>
      </c>
      <c r="U249" s="160">
        <f t="shared" si="155"/>
        <v>0</v>
      </c>
      <c r="V249" s="160">
        <f t="shared" si="155"/>
        <v>0</v>
      </c>
      <c r="W249" s="160">
        <f t="shared" si="155"/>
        <v>0</v>
      </c>
      <c r="X249" s="160">
        <f t="shared" si="155"/>
        <v>0</v>
      </c>
      <c r="Y249" s="160">
        <f t="shared" si="155"/>
        <v>0</v>
      </c>
      <c r="Z249" s="160">
        <f t="shared" si="155"/>
        <v>0</v>
      </c>
      <c r="AA249" s="160">
        <f t="shared" si="156"/>
        <v>0</v>
      </c>
      <c r="AB249" s="160">
        <f t="shared" si="156"/>
        <v>0</v>
      </c>
      <c r="AC249" s="160">
        <f t="shared" si="156"/>
        <v>0</v>
      </c>
      <c r="AD249" s="160">
        <f t="shared" si="156"/>
        <v>0</v>
      </c>
      <c r="AE249" s="160">
        <f t="shared" si="156"/>
        <v>0</v>
      </c>
      <c r="AF249" s="160">
        <f t="shared" si="156"/>
        <v>0</v>
      </c>
      <c r="AG249" s="160">
        <f t="shared" si="156"/>
        <v>0</v>
      </c>
      <c r="AH249" s="160">
        <f t="shared" si="156"/>
        <v>0</v>
      </c>
      <c r="AI249" s="160">
        <f t="shared" si="156"/>
        <v>0</v>
      </c>
      <c r="AJ249" s="160">
        <f t="shared" si="156"/>
        <v>0</v>
      </c>
    </row>
    <row r="250" spans="1:36" s="188" customFormat="1" ht="16.5" x14ac:dyDescent="0.25">
      <c r="A250" s="160">
        <f t="shared" si="152"/>
        <v>4.1499999999999968</v>
      </c>
      <c r="B250" s="161">
        <f t="shared" si="153"/>
        <v>202</v>
      </c>
      <c r="C250" s="163" t="s">
        <v>540</v>
      </c>
      <c r="D250" s="164" t="s">
        <v>410</v>
      </c>
      <c r="E250" s="157">
        <f t="shared" si="148"/>
        <v>0</v>
      </c>
      <c r="F250" s="249"/>
      <c r="G250" s="160">
        <f t="shared" si="154"/>
        <v>0</v>
      </c>
      <c r="H250" s="160">
        <f t="shared" si="154"/>
        <v>0</v>
      </c>
      <c r="I250" s="160">
        <f t="shared" si="154"/>
        <v>0</v>
      </c>
      <c r="J250" s="160">
        <f t="shared" si="154"/>
        <v>0</v>
      </c>
      <c r="K250" s="160">
        <f t="shared" si="154"/>
        <v>0</v>
      </c>
      <c r="L250" s="160">
        <f t="shared" si="154"/>
        <v>0</v>
      </c>
      <c r="M250" s="160">
        <f t="shared" si="154"/>
        <v>0</v>
      </c>
      <c r="N250" s="160">
        <f t="shared" si="154"/>
        <v>0</v>
      </c>
      <c r="O250" s="160">
        <f t="shared" si="154"/>
        <v>0</v>
      </c>
      <c r="P250" s="160">
        <f t="shared" si="154"/>
        <v>0</v>
      </c>
      <c r="Q250" s="160">
        <f t="shared" si="155"/>
        <v>0</v>
      </c>
      <c r="R250" s="160">
        <f t="shared" si="155"/>
        <v>0</v>
      </c>
      <c r="S250" s="160">
        <f t="shared" si="155"/>
        <v>0</v>
      </c>
      <c r="T250" s="160">
        <f t="shared" si="155"/>
        <v>0</v>
      </c>
      <c r="U250" s="160">
        <f t="shared" si="155"/>
        <v>0</v>
      </c>
      <c r="V250" s="160">
        <f t="shared" si="155"/>
        <v>0</v>
      </c>
      <c r="W250" s="160">
        <f t="shared" si="155"/>
        <v>0</v>
      </c>
      <c r="X250" s="160">
        <f t="shared" si="155"/>
        <v>0</v>
      </c>
      <c r="Y250" s="160">
        <f t="shared" si="155"/>
        <v>0</v>
      </c>
      <c r="Z250" s="160">
        <f t="shared" si="155"/>
        <v>0</v>
      </c>
      <c r="AA250" s="160">
        <f t="shared" si="156"/>
        <v>0</v>
      </c>
      <c r="AB250" s="160">
        <f t="shared" si="156"/>
        <v>0</v>
      </c>
      <c r="AC250" s="160">
        <f t="shared" si="156"/>
        <v>0</v>
      </c>
      <c r="AD250" s="160">
        <f t="shared" si="156"/>
        <v>0</v>
      </c>
      <c r="AE250" s="160">
        <f t="shared" si="156"/>
        <v>0</v>
      </c>
      <c r="AF250" s="160">
        <f t="shared" si="156"/>
        <v>0</v>
      </c>
      <c r="AG250" s="160">
        <f t="shared" si="156"/>
        <v>0</v>
      </c>
      <c r="AH250" s="160">
        <f t="shared" si="156"/>
        <v>0</v>
      </c>
      <c r="AI250" s="160">
        <f t="shared" si="156"/>
        <v>0</v>
      </c>
      <c r="AJ250" s="160">
        <f t="shared" si="156"/>
        <v>0</v>
      </c>
    </row>
    <row r="251" spans="1:36" s="188" customFormat="1" ht="16.5" x14ac:dyDescent="0.25">
      <c r="A251" s="160">
        <f t="shared" si="152"/>
        <v>4.1599999999999966</v>
      </c>
      <c r="B251" s="161">
        <f t="shared" si="153"/>
        <v>203</v>
      </c>
      <c r="C251" s="163" t="s">
        <v>541</v>
      </c>
      <c r="D251" s="164" t="s">
        <v>410</v>
      </c>
      <c r="E251" s="157">
        <f t="shared" si="148"/>
        <v>0</v>
      </c>
      <c r="F251" s="249"/>
      <c r="G251" s="160">
        <f t="shared" si="154"/>
        <v>0</v>
      </c>
      <c r="H251" s="160">
        <f t="shared" si="154"/>
        <v>0</v>
      </c>
      <c r="I251" s="160">
        <f t="shared" si="154"/>
        <v>0</v>
      </c>
      <c r="J251" s="160">
        <f t="shared" si="154"/>
        <v>0</v>
      </c>
      <c r="K251" s="160">
        <f t="shared" si="154"/>
        <v>0</v>
      </c>
      <c r="L251" s="160">
        <f t="shared" si="154"/>
        <v>0</v>
      </c>
      <c r="M251" s="160">
        <f t="shared" si="154"/>
        <v>0</v>
      </c>
      <c r="N251" s="160">
        <f t="shared" si="154"/>
        <v>0</v>
      </c>
      <c r="O251" s="160">
        <f t="shared" si="154"/>
        <v>0</v>
      </c>
      <c r="P251" s="160">
        <f t="shared" si="154"/>
        <v>0</v>
      </c>
      <c r="Q251" s="160">
        <f t="shared" si="155"/>
        <v>0</v>
      </c>
      <c r="R251" s="160">
        <f t="shared" si="155"/>
        <v>0</v>
      </c>
      <c r="S251" s="160">
        <f t="shared" si="155"/>
        <v>0</v>
      </c>
      <c r="T251" s="160">
        <f t="shared" si="155"/>
        <v>0</v>
      </c>
      <c r="U251" s="160">
        <f t="shared" si="155"/>
        <v>0</v>
      </c>
      <c r="V251" s="160">
        <f t="shared" si="155"/>
        <v>0</v>
      </c>
      <c r="W251" s="160">
        <f t="shared" si="155"/>
        <v>0</v>
      </c>
      <c r="X251" s="160">
        <f t="shared" si="155"/>
        <v>0</v>
      </c>
      <c r="Y251" s="160">
        <f t="shared" si="155"/>
        <v>0</v>
      </c>
      <c r="Z251" s="160">
        <f t="shared" si="155"/>
        <v>0</v>
      </c>
      <c r="AA251" s="160">
        <f t="shared" si="156"/>
        <v>0</v>
      </c>
      <c r="AB251" s="160">
        <f t="shared" si="156"/>
        <v>0</v>
      </c>
      <c r="AC251" s="160">
        <f t="shared" si="156"/>
        <v>0</v>
      </c>
      <c r="AD251" s="160">
        <f t="shared" si="156"/>
        <v>0</v>
      </c>
      <c r="AE251" s="160">
        <f t="shared" si="156"/>
        <v>0</v>
      </c>
      <c r="AF251" s="160">
        <f t="shared" si="156"/>
        <v>0</v>
      </c>
      <c r="AG251" s="160">
        <f t="shared" si="156"/>
        <v>0</v>
      </c>
      <c r="AH251" s="160">
        <f t="shared" si="156"/>
        <v>0</v>
      </c>
      <c r="AI251" s="160">
        <f t="shared" si="156"/>
        <v>0</v>
      </c>
      <c r="AJ251" s="160">
        <f t="shared" si="156"/>
        <v>0</v>
      </c>
    </row>
    <row r="252" spans="1:36" s="188" customFormat="1" ht="16.5" x14ac:dyDescent="0.25">
      <c r="A252" s="160">
        <f t="shared" si="152"/>
        <v>4.1699999999999964</v>
      </c>
      <c r="B252" s="161">
        <f t="shared" si="153"/>
        <v>204</v>
      </c>
      <c r="C252" s="163" t="s">
        <v>542</v>
      </c>
      <c r="D252" s="164" t="s">
        <v>410</v>
      </c>
      <c r="E252" s="157">
        <f t="shared" si="148"/>
        <v>0</v>
      </c>
      <c r="F252" s="249"/>
      <c r="G252" s="160">
        <f t="shared" si="154"/>
        <v>0</v>
      </c>
      <c r="H252" s="160">
        <f t="shared" si="154"/>
        <v>0</v>
      </c>
      <c r="I252" s="160">
        <f t="shared" si="154"/>
        <v>0</v>
      </c>
      <c r="J252" s="160">
        <f t="shared" si="154"/>
        <v>0</v>
      </c>
      <c r="K252" s="160">
        <f t="shared" si="154"/>
        <v>0</v>
      </c>
      <c r="L252" s="160">
        <f t="shared" si="154"/>
        <v>0</v>
      </c>
      <c r="M252" s="160">
        <f t="shared" si="154"/>
        <v>0</v>
      </c>
      <c r="N252" s="160">
        <f t="shared" si="154"/>
        <v>0</v>
      </c>
      <c r="O252" s="160">
        <f t="shared" si="154"/>
        <v>0</v>
      </c>
      <c r="P252" s="160">
        <f t="shared" si="154"/>
        <v>0</v>
      </c>
      <c r="Q252" s="160">
        <f t="shared" si="155"/>
        <v>0</v>
      </c>
      <c r="R252" s="160">
        <f t="shared" si="155"/>
        <v>0</v>
      </c>
      <c r="S252" s="160">
        <f t="shared" si="155"/>
        <v>0</v>
      </c>
      <c r="T252" s="160">
        <f t="shared" si="155"/>
        <v>0</v>
      </c>
      <c r="U252" s="160">
        <f t="shared" si="155"/>
        <v>0</v>
      </c>
      <c r="V252" s="160">
        <f t="shared" si="155"/>
        <v>0</v>
      </c>
      <c r="W252" s="160">
        <f t="shared" si="155"/>
        <v>0</v>
      </c>
      <c r="X252" s="160">
        <f t="shared" si="155"/>
        <v>0</v>
      </c>
      <c r="Y252" s="160">
        <f t="shared" si="155"/>
        <v>0</v>
      </c>
      <c r="Z252" s="160">
        <f t="shared" si="155"/>
        <v>0</v>
      </c>
      <c r="AA252" s="160">
        <f t="shared" si="156"/>
        <v>0</v>
      </c>
      <c r="AB252" s="160">
        <f t="shared" si="156"/>
        <v>0</v>
      </c>
      <c r="AC252" s="160">
        <f t="shared" si="156"/>
        <v>0</v>
      </c>
      <c r="AD252" s="160">
        <f t="shared" si="156"/>
        <v>0</v>
      </c>
      <c r="AE252" s="160">
        <f t="shared" si="156"/>
        <v>0</v>
      </c>
      <c r="AF252" s="160">
        <f t="shared" si="156"/>
        <v>0</v>
      </c>
      <c r="AG252" s="160">
        <f t="shared" si="156"/>
        <v>0</v>
      </c>
      <c r="AH252" s="160">
        <f t="shared" si="156"/>
        <v>0</v>
      </c>
      <c r="AI252" s="160">
        <f t="shared" si="156"/>
        <v>0</v>
      </c>
      <c r="AJ252" s="160">
        <f t="shared" si="156"/>
        <v>0</v>
      </c>
    </row>
    <row r="253" spans="1:36" ht="16.5" x14ac:dyDescent="0.25">
      <c r="A253" s="172"/>
      <c r="B253" s="161">
        <f t="shared" si="153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153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153"/>
        <v>207</v>
      </c>
      <c r="C255" s="155" t="s">
        <v>516</v>
      </c>
      <c r="D255" s="156" t="s">
        <v>389</v>
      </c>
      <c r="E255" s="157">
        <f>+SUM(G255:AJ255)</f>
        <v>0</v>
      </c>
      <c r="F255" s="249" t="s">
        <v>62</v>
      </c>
      <c r="G255" s="157">
        <f t="shared" ref="G255:AJ255" si="157">+IF($F255=G$13,G$12*f_cond*G$14/1000,0)</f>
        <v>0</v>
      </c>
      <c r="H255" s="157">
        <f t="shared" si="157"/>
        <v>0</v>
      </c>
      <c r="I255" s="157">
        <f t="shared" si="157"/>
        <v>0</v>
      </c>
      <c r="J255" s="157">
        <f t="shared" si="157"/>
        <v>0</v>
      </c>
      <c r="K255" s="157">
        <f t="shared" si="157"/>
        <v>0</v>
      </c>
      <c r="L255" s="157">
        <f t="shared" si="157"/>
        <v>0</v>
      </c>
      <c r="M255" s="157">
        <f t="shared" si="157"/>
        <v>0</v>
      </c>
      <c r="N255" s="157">
        <f t="shared" si="157"/>
        <v>0</v>
      </c>
      <c r="O255" s="157">
        <f t="shared" si="157"/>
        <v>0</v>
      </c>
      <c r="P255" s="157">
        <f t="shared" si="157"/>
        <v>0</v>
      </c>
      <c r="Q255" s="157">
        <f t="shared" si="157"/>
        <v>0</v>
      </c>
      <c r="R255" s="157">
        <f t="shared" si="157"/>
        <v>0</v>
      </c>
      <c r="S255" s="157">
        <f t="shared" si="157"/>
        <v>0</v>
      </c>
      <c r="T255" s="157">
        <f t="shared" si="157"/>
        <v>0</v>
      </c>
      <c r="U255" s="157">
        <f t="shared" si="157"/>
        <v>0</v>
      </c>
      <c r="V255" s="157">
        <f t="shared" si="157"/>
        <v>0</v>
      </c>
      <c r="W255" s="157">
        <f t="shared" si="157"/>
        <v>0</v>
      </c>
      <c r="X255" s="157">
        <f t="shared" si="157"/>
        <v>0</v>
      </c>
      <c r="Y255" s="157">
        <f t="shared" si="157"/>
        <v>0</v>
      </c>
      <c r="Z255" s="157">
        <f t="shared" si="157"/>
        <v>0</v>
      </c>
      <c r="AA255" s="157">
        <f t="shared" si="157"/>
        <v>0</v>
      </c>
      <c r="AB255" s="157">
        <f t="shared" si="157"/>
        <v>0</v>
      </c>
      <c r="AC255" s="157">
        <f t="shared" si="157"/>
        <v>0</v>
      </c>
      <c r="AD255" s="157">
        <f t="shared" si="157"/>
        <v>0</v>
      </c>
      <c r="AE255" s="157">
        <f t="shared" si="157"/>
        <v>0</v>
      </c>
      <c r="AF255" s="157">
        <f t="shared" si="157"/>
        <v>0</v>
      </c>
      <c r="AG255" s="157">
        <f t="shared" si="157"/>
        <v>0</v>
      </c>
      <c r="AH255" s="157">
        <f t="shared" si="157"/>
        <v>0</v>
      </c>
      <c r="AI255" s="157">
        <f t="shared" si="157"/>
        <v>0</v>
      </c>
      <c r="AJ255" s="157">
        <f t="shared" si="157"/>
        <v>0</v>
      </c>
    </row>
    <row r="256" spans="1:36" ht="16.5" x14ac:dyDescent="0.25">
      <c r="A256" s="157"/>
      <c r="B256" s="153">
        <f t="shared" si="153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153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158">+A257+0.01</f>
        <v>6.01</v>
      </c>
      <c r="B258" s="153">
        <f t="shared" si="153"/>
        <v>210</v>
      </c>
      <c r="C258" s="155" t="s">
        <v>486</v>
      </c>
      <c r="D258" s="156" t="s">
        <v>553</v>
      </c>
      <c r="E258" s="157">
        <f t="shared" ref="E258:E264" si="159">+SUM(G258:AJ258)</f>
        <v>0</v>
      </c>
      <c r="F258" s="249"/>
      <c r="G258" s="157">
        <f t="shared" ref="G258:AJ258" si="160">+VLOOKUP(G$19,Vol_PAT,4,0)*G$33</f>
        <v>0</v>
      </c>
      <c r="H258" s="157">
        <f t="shared" si="160"/>
        <v>0</v>
      </c>
      <c r="I258" s="157">
        <f t="shared" si="160"/>
        <v>0</v>
      </c>
      <c r="J258" s="157">
        <f t="shared" si="160"/>
        <v>0</v>
      </c>
      <c r="K258" s="157">
        <f t="shared" si="160"/>
        <v>0</v>
      </c>
      <c r="L258" s="157">
        <f t="shared" si="160"/>
        <v>0</v>
      </c>
      <c r="M258" s="157">
        <f t="shared" si="160"/>
        <v>0</v>
      </c>
      <c r="N258" s="157">
        <f t="shared" si="160"/>
        <v>0</v>
      </c>
      <c r="O258" s="157">
        <f t="shared" si="160"/>
        <v>0</v>
      </c>
      <c r="P258" s="157">
        <f t="shared" si="160"/>
        <v>0</v>
      </c>
      <c r="Q258" s="157">
        <f t="shared" si="160"/>
        <v>0</v>
      </c>
      <c r="R258" s="157">
        <f t="shared" si="160"/>
        <v>0</v>
      </c>
      <c r="S258" s="157">
        <f t="shared" si="160"/>
        <v>0</v>
      </c>
      <c r="T258" s="157">
        <f t="shared" si="160"/>
        <v>0</v>
      </c>
      <c r="U258" s="157">
        <f t="shared" si="160"/>
        <v>0</v>
      </c>
      <c r="V258" s="157">
        <f t="shared" si="160"/>
        <v>0</v>
      </c>
      <c r="W258" s="157">
        <f t="shared" si="160"/>
        <v>0</v>
      </c>
      <c r="X258" s="157">
        <f t="shared" si="160"/>
        <v>0</v>
      </c>
      <c r="Y258" s="157">
        <f t="shared" si="160"/>
        <v>0</v>
      </c>
      <c r="Z258" s="157">
        <f t="shared" si="160"/>
        <v>0</v>
      </c>
      <c r="AA258" s="157">
        <f t="shared" si="160"/>
        <v>0</v>
      </c>
      <c r="AB258" s="157">
        <f t="shared" si="160"/>
        <v>0</v>
      </c>
      <c r="AC258" s="157">
        <f t="shared" si="160"/>
        <v>0</v>
      </c>
      <c r="AD258" s="157">
        <f t="shared" si="160"/>
        <v>0</v>
      </c>
      <c r="AE258" s="157">
        <f t="shared" si="160"/>
        <v>0</v>
      </c>
      <c r="AF258" s="157">
        <f t="shared" si="160"/>
        <v>0</v>
      </c>
      <c r="AG258" s="157">
        <f t="shared" si="160"/>
        <v>0</v>
      </c>
      <c r="AH258" s="157">
        <f t="shared" si="160"/>
        <v>0</v>
      </c>
      <c r="AI258" s="157">
        <f t="shared" si="160"/>
        <v>0</v>
      </c>
      <c r="AJ258" s="157">
        <f t="shared" si="160"/>
        <v>0</v>
      </c>
    </row>
    <row r="259" spans="1:36" ht="16.5" x14ac:dyDescent="0.25">
      <c r="A259" s="157">
        <f t="shared" si="158"/>
        <v>6.02</v>
      </c>
      <c r="B259" s="153">
        <f t="shared" si="153"/>
        <v>211</v>
      </c>
      <c r="C259" s="155" t="s">
        <v>487</v>
      </c>
      <c r="D259" s="156" t="s">
        <v>553</v>
      </c>
      <c r="E259" s="157">
        <f t="shared" si="159"/>
        <v>0</v>
      </c>
      <c r="F259" s="249"/>
      <c r="G259" s="157">
        <f t="shared" ref="G259:AJ259" si="161">+VLOOKUP(G$19,Vol_PAT,4,0)*G$34</f>
        <v>0</v>
      </c>
      <c r="H259" s="157">
        <f t="shared" si="161"/>
        <v>0</v>
      </c>
      <c r="I259" s="157">
        <f t="shared" si="161"/>
        <v>0</v>
      </c>
      <c r="J259" s="157">
        <f t="shared" si="161"/>
        <v>0</v>
      </c>
      <c r="K259" s="157">
        <f t="shared" si="161"/>
        <v>0</v>
      </c>
      <c r="L259" s="157">
        <f t="shared" si="161"/>
        <v>0</v>
      </c>
      <c r="M259" s="157">
        <f t="shared" si="161"/>
        <v>0</v>
      </c>
      <c r="N259" s="157">
        <f t="shared" si="161"/>
        <v>0</v>
      </c>
      <c r="O259" s="157">
        <f t="shared" si="161"/>
        <v>0</v>
      </c>
      <c r="P259" s="157">
        <f t="shared" si="161"/>
        <v>0</v>
      </c>
      <c r="Q259" s="157">
        <f t="shared" si="161"/>
        <v>0</v>
      </c>
      <c r="R259" s="157">
        <f t="shared" si="161"/>
        <v>0</v>
      </c>
      <c r="S259" s="157">
        <f t="shared" si="161"/>
        <v>0</v>
      </c>
      <c r="T259" s="157">
        <f t="shared" si="161"/>
        <v>0</v>
      </c>
      <c r="U259" s="157">
        <f t="shared" si="161"/>
        <v>0</v>
      </c>
      <c r="V259" s="157">
        <f t="shared" si="161"/>
        <v>0</v>
      </c>
      <c r="W259" s="157">
        <f t="shared" si="161"/>
        <v>0</v>
      </c>
      <c r="X259" s="157">
        <f t="shared" si="161"/>
        <v>0</v>
      </c>
      <c r="Y259" s="157">
        <f t="shared" si="161"/>
        <v>0</v>
      </c>
      <c r="Z259" s="157">
        <f t="shared" si="161"/>
        <v>0</v>
      </c>
      <c r="AA259" s="157">
        <f t="shared" si="161"/>
        <v>0</v>
      </c>
      <c r="AB259" s="157">
        <f t="shared" si="161"/>
        <v>0</v>
      </c>
      <c r="AC259" s="157">
        <f t="shared" si="161"/>
        <v>0</v>
      </c>
      <c r="AD259" s="157">
        <f t="shared" si="161"/>
        <v>0</v>
      </c>
      <c r="AE259" s="157">
        <f t="shared" si="161"/>
        <v>0</v>
      </c>
      <c r="AF259" s="157">
        <f t="shared" si="161"/>
        <v>0</v>
      </c>
      <c r="AG259" s="157">
        <f t="shared" si="161"/>
        <v>0</v>
      </c>
      <c r="AH259" s="157">
        <f t="shared" si="161"/>
        <v>0</v>
      </c>
      <c r="AI259" s="157">
        <f t="shared" si="161"/>
        <v>0</v>
      </c>
      <c r="AJ259" s="157">
        <f t="shared" si="161"/>
        <v>0</v>
      </c>
    </row>
    <row r="260" spans="1:36" ht="16.5" x14ac:dyDescent="0.25">
      <c r="A260" s="157">
        <f t="shared" si="158"/>
        <v>6.0299999999999994</v>
      </c>
      <c r="B260" s="153">
        <f t="shared" si="153"/>
        <v>212</v>
      </c>
      <c r="C260" s="155" t="s">
        <v>518</v>
      </c>
      <c r="D260" s="156" t="s">
        <v>364</v>
      </c>
      <c r="E260" s="157">
        <f t="shared" si="159"/>
        <v>0</v>
      </c>
      <c r="F260" s="249"/>
      <c r="G260" s="157">
        <f t="shared" ref="G260:P263" si="162">+HLOOKUP(G$3,ARMADO_RP,$B260,0)+HLOOKUP(G$4,ARMADO_RP,$B260,0)+HLOOKUP(G$19,ARMADO_RP,$B260,0)</f>
        <v>0</v>
      </c>
      <c r="H260" s="157">
        <f t="shared" si="162"/>
        <v>0</v>
      </c>
      <c r="I260" s="157">
        <f t="shared" si="162"/>
        <v>0</v>
      </c>
      <c r="J260" s="157">
        <f t="shared" si="162"/>
        <v>0</v>
      </c>
      <c r="K260" s="157">
        <f t="shared" si="162"/>
        <v>0</v>
      </c>
      <c r="L260" s="157">
        <f t="shared" si="162"/>
        <v>0</v>
      </c>
      <c r="M260" s="157">
        <f t="shared" si="162"/>
        <v>0</v>
      </c>
      <c r="N260" s="157">
        <f t="shared" si="162"/>
        <v>0</v>
      </c>
      <c r="O260" s="157">
        <f t="shared" si="162"/>
        <v>0</v>
      </c>
      <c r="P260" s="157">
        <f t="shared" si="162"/>
        <v>0</v>
      </c>
      <c r="Q260" s="157">
        <f t="shared" ref="Q260:Z263" si="163">+HLOOKUP(Q$3,ARMADO_RP,$B260,0)+HLOOKUP(Q$4,ARMADO_RP,$B260,0)+HLOOKUP(Q$19,ARMADO_RP,$B260,0)</f>
        <v>0</v>
      </c>
      <c r="R260" s="157">
        <f t="shared" si="163"/>
        <v>0</v>
      </c>
      <c r="S260" s="157">
        <f t="shared" si="163"/>
        <v>0</v>
      </c>
      <c r="T260" s="157">
        <f t="shared" si="163"/>
        <v>0</v>
      </c>
      <c r="U260" s="157">
        <f t="shared" si="163"/>
        <v>0</v>
      </c>
      <c r="V260" s="157">
        <f t="shared" si="163"/>
        <v>0</v>
      </c>
      <c r="W260" s="157">
        <f t="shared" si="163"/>
        <v>0</v>
      </c>
      <c r="X260" s="157">
        <f t="shared" si="163"/>
        <v>0</v>
      </c>
      <c r="Y260" s="157">
        <f t="shared" si="163"/>
        <v>0</v>
      </c>
      <c r="Z260" s="157">
        <f t="shared" si="163"/>
        <v>0</v>
      </c>
      <c r="AA260" s="157">
        <f t="shared" ref="AA260:AJ263" si="164">+HLOOKUP(AA$3,ARMADO_RP,$B260,0)+HLOOKUP(AA$4,ARMADO_RP,$B260,0)+HLOOKUP(AA$19,ARMADO_RP,$B260,0)</f>
        <v>0</v>
      </c>
      <c r="AB260" s="157">
        <f t="shared" si="164"/>
        <v>0</v>
      </c>
      <c r="AC260" s="157">
        <f t="shared" si="164"/>
        <v>0</v>
      </c>
      <c r="AD260" s="157">
        <f t="shared" si="164"/>
        <v>0</v>
      </c>
      <c r="AE260" s="157">
        <f t="shared" si="164"/>
        <v>0</v>
      </c>
      <c r="AF260" s="157">
        <f t="shared" si="164"/>
        <v>0</v>
      </c>
      <c r="AG260" s="157">
        <f t="shared" si="164"/>
        <v>0</v>
      </c>
      <c r="AH260" s="157">
        <f t="shared" si="164"/>
        <v>0</v>
      </c>
      <c r="AI260" s="157">
        <f t="shared" si="164"/>
        <v>0</v>
      </c>
      <c r="AJ260" s="157">
        <f t="shared" si="164"/>
        <v>0</v>
      </c>
    </row>
    <row r="261" spans="1:36" ht="16.5" x14ac:dyDescent="0.25">
      <c r="A261" s="157">
        <f t="shared" si="158"/>
        <v>6.0399999999999991</v>
      </c>
      <c r="B261" s="153">
        <f t="shared" si="153"/>
        <v>213</v>
      </c>
      <c r="C261" s="155" t="s">
        <v>519</v>
      </c>
      <c r="D261" s="156" t="s">
        <v>364</v>
      </c>
      <c r="E261" s="157">
        <f t="shared" si="159"/>
        <v>0</v>
      </c>
      <c r="F261" s="249"/>
      <c r="G261" s="157">
        <f t="shared" si="162"/>
        <v>0</v>
      </c>
      <c r="H261" s="157">
        <f t="shared" si="162"/>
        <v>0</v>
      </c>
      <c r="I261" s="157">
        <f t="shared" si="162"/>
        <v>0</v>
      </c>
      <c r="J261" s="157">
        <f t="shared" si="162"/>
        <v>0</v>
      </c>
      <c r="K261" s="157">
        <f t="shared" si="162"/>
        <v>0</v>
      </c>
      <c r="L261" s="157">
        <f t="shared" si="162"/>
        <v>0</v>
      </c>
      <c r="M261" s="157">
        <f t="shared" si="162"/>
        <v>0</v>
      </c>
      <c r="N261" s="157">
        <f t="shared" si="162"/>
        <v>0</v>
      </c>
      <c r="O261" s="157">
        <f t="shared" si="162"/>
        <v>0</v>
      </c>
      <c r="P261" s="157">
        <f t="shared" si="162"/>
        <v>0</v>
      </c>
      <c r="Q261" s="157">
        <f t="shared" si="163"/>
        <v>0</v>
      </c>
      <c r="R261" s="157">
        <f t="shared" si="163"/>
        <v>0</v>
      </c>
      <c r="S261" s="157">
        <f t="shared" si="163"/>
        <v>0</v>
      </c>
      <c r="T261" s="157">
        <f t="shared" si="163"/>
        <v>0</v>
      </c>
      <c r="U261" s="157">
        <f t="shared" si="163"/>
        <v>0</v>
      </c>
      <c r="V261" s="157">
        <f t="shared" si="163"/>
        <v>0</v>
      </c>
      <c r="W261" s="157">
        <f t="shared" si="163"/>
        <v>0</v>
      </c>
      <c r="X261" s="157">
        <f t="shared" si="163"/>
        <v>0</v>
      </c>
      <c r="Y261" s="157">
        <f t="shared" si="163"/>
        <v>0</v>
      </c>
      <c r="Z261" s="157">
        <f t="shared" si="163"/>
        <v>0</v>
      </c>
      <c r="AA261" s="157">
        <f t="shared" si="164"/>
        <v>0</v>
      </c>
      <c r="AB261" s="157">
        <f t="shared" si="164"/>
        <v>0</v>
      </c>
      <c r="AC261" s="157">
        <f t="shared" si="164"/>
        <v>0</v>
      </c>
      <c r="AD261" s="157">
        <f t="shared" si="164"/>
        <v>0</v>
      </c>
      <c r="AE261" s="157">
        <f t="shared" si="164"/>
        <v>0</v>
      </c>
      <c r="AF261" s="157">
        <f t="shared" si="164"/>
        <v>0</v>
      </c>
      <c r="AG261" s="157">
        <f t="shared" si="164"/>
        <v>0</v>
      </c>
      <c r="AH261" s="157">
        <f t="shared" si="164"/>
        <v>0</v>
      </c>
      <c r="AI261" s="157">
        <f t="shared" si="164"/>
        <v>0</v>
      </c>
      <c r="AJ261" s="157">
        <f t="shared" si="164"/>
        <v>0</v>
      </c>
    </row>
    <row r="262" spans="1:36" ht="16.5" x14ac:dyDescent="0.25">
      <c r="A262" s="157">
        <f t="shared" si="158"/>
        <v>6.0499999999999989</v>
      </c>
      <c r="B262" s="153">
        <f t="shared" si="153"/>
        <v>214</v>
      </c>
      <c r="C262" s="155" t="s">
        <v>520</v>
      </c>
      <c r="D262" s="156" t="s">
        <v>364</v>
      </c>
      <c r="E262" s="157">
        <f t="shared" si="159"/>
        <v>0</v>
      </c>
      <c r="F262" s="249"/>
      <c r="G262" s="157">
        <f t="shared" si="162"/>
        <v>0</v>
      </c>
      <c r="H262" s="157">
        <f t="shared" si="162"/>
        <v>0</v>
      </c>
      <c r="I262" s="157">
        <f t="shared" si="162"/>
        <v>0</v>
      </c>
      <c r="J262" s="157">
        <f t="shared" si="162"/>
        <v>0</v>
      </c>
      <c r="K262" s="157">
        <f t="shared" si="162"/>
        <v>0</v>
      </c>
      <c r="L262" s="157">
        <f t="shared" si="162"/>
        <v>0</v>
      </c>
      <c r="M262" s="157">
        <f t="shared" si="162"/>
        <v>0</v>
      </c>
      <c r="N262" s="157">
        <f t="shared" si="162"/>
        <v>0</v>
      </c>
      <c r="O262" s="157">
        <f t="shared" si="162"/>
        <v>0</v>
      </c>
      <c r="P262" s="157">
        <f t="shared" si="162"/>
        <v>0</v>
      </c>
      <c r="Q262" s="157">
        <f t="shared" si="163"/>
        <v>0</v>
      </c>
      <c r="R262" s="157">
        <f t="shared" si="163"/>
        <v>0</v>
      </c>
      <c r="S262" s="157">
        <f t="shared" si="163"/>
        <v>0</v>
      </c>
      <c r="T262" s="157">
        <f t="shared" si="163"/>
        <v>0</v>
      </c>
      <c r="U262" s="157">
        <f t="shared" si="163"/>
        <v>0</v>
      </c>
      <c r="V262" s="157">
        <f t="shared" si="163"/>
        <v>0</v>
      </c>
      <c r="W262" s="157">
        <f t="shared" si="163"/>
        <v>0</v>
      </c>
      <c r="X262" s="157">
        <f t="shared" si="163"/>
        <v>0</v>
      </c>
      <c r="Y262" s="157">
        <f t="shared" si="163"/>
        <v>0</v>
      </c>
      <c r="Z262" s="157">
        <f t="shared" si="163"/>
        <v>0</v>
      </c>
      <c r="AA262" s="157">
        <f t="shared" si="164"/>
        <v>0</v>
      </c>
      <c r="AB262" s="157">
        <f t="shared" si="164"/>
        <v>0</v>
      </c>
      <c r="AC262" s="157">
        <f t="shared" si="164"/>
        <v>0</v>
      </c>
      <c r="AD262" s="157">
        <f t="shared" si="164"/>
        <v>0</v>
      </c>
      <c r="AE262" s="157">
        <f t="shared" si="164"/>
        <v>0</v>
      </c>
      <c r="AF262" s="157">
        <f t="shared" si="164"/>
        <v>0</v>
      </c>
      <c r="AG262" s="157">
        <f t="shared" si="164"/>
        <v>0</v>
      </c>
      <c r="AH262" s="157">
        <f t="shared" si="164"/>
        <v>0</v>
      </c>
      <c r="AI262" s="157">
        <f t="shared" si="164"/>
        <v>0</v>
      </c>
      <c r="AJ262" s="157">
        <f t="shared" si="164"/>
        <v>0</v>
      </c>
    </row>
    <row r="263" spans="1:36" ht="16.5" x14ac:dyDescent="0.25">
      <c r="A263" s="157">
        <f t="shared" si="158"/>
        <v>6.0599999999999987</v>
      </c>
      <c r="B263" s="153">
        <f t="shared" si="153"/>
        <v>215</v>
      </c>
      <c r="C263" s="155" t="s">
        <v>521</v>
      </c>
      <c r="D263" s="156" t="s">
        <v>364</v>
      </c>
      <c r="E263" s="157">
        <f t="shared" si="159"/>
        <v>0</v>
      </c>
      <c r="F263" s="249"/>
      <c r="G263" s="157">
        <f t="shared" si="162"/>
        <v>0</v>
      </c>
      <c r="H263" s="157">
        <f t="shared" si="162"/>
        <v>0</v>
      </c>
      <c r="I263" s="157">
        <f t="shared" si="162"/>
        <v>0</v>
      </c>
      <c r="J263" s="157">
        <f t="shared" si="162"/>
        <v>0</v>
      </c>
      <c r="K263" s="157">
        <f t="shared" si="162"/>
        <v>0</v>
      </c>
      <c r="L263" s="157">
        <f t="shared" si="162"/>
        <v>0</v>
      </c>
      <c r="M263" s="157">
        <f t="shared" si="162"/>
        <v>0</v>
      </c>
      <c r="N263" s="157">
        <f t="shared" si="162"/>
        <v>0</v>
      </c>
      <c r="O263" s="157">
        <f t="shared" si="162"/>
        <v>0</v>
      </c>
      <c r="P263" s="157">
        <f t="shared" si="162"/>
        <v>0</v>
      </c>
      <c r="Q263" s="157">
        <f t="shared" si="163"/>
        <v>0</v>
      </c>
      <c r="R263" s="157">
        <f t="shared" si="163"/>
        <v>0</v>
      </c>
      <c r="S263" s="157">
        <f t="shared" si="163"/>
        <v>0</v>
      </c>
      <c r="T263" s="157">
        <f t="shared" si="163"/>
        <v>0</v>
      </c>
      <c r="U263" s="157">
        <f t="shared" si="163"/>
        <v>0</v>
      </c>
      <c r="V263" s="157">
        <f t="shared" si="163"/>
        <v>0</v>
      </c>
      <c r="W263" s="157">
        <f t="shared" si="163"/>
        <v>0</v>
      </c>
      <c r="X263" s="157">
        <f t="shared" si="163"/>
        <v>0</v>
      </c>
      <c r="Y263" s="157">
        <f t="shared" si="163"/>
        <v>0</v>
      </c>
      <c r="Z263" s="157">
        <f t="shared" si="163"/>
        <v>0</v>
      </c>
      <c r="AA263" s="157">
        <f t="shared" si="164"/>
        <v>0</v>
      </c>
      <c r="AB263" s="157">
        <f t="shared" si="164"/>
        <v>0</v>
      </c>
      <c r="AC263" s="157">
        <f t="shared" si="164"/>
        <v>0</v>
      </c>
      <c r="AD263" s="157">
        <f t="shared" si="164"/>
        <v>0</v>
      </c>
      <c r="AE263" s="157">
        <f t="shared" si="164"/>
        <v>0</v>
      </c>
      <c r="AF263" s="157">
        <f t="shared" si="164"/>
        <v>0</v>
      </c>
      <c r="AG263" s="157">
        <f t="shared" si="164"/>
        <v>0</v>
      </c>
      <c r="AH263" s="157">
        <f t="shared" si="164"/>
        <v>0</v>
      </c>
      <c r="AI263" s="157">
        <f t="shared" si="164"/>
        <v>0</v>
      </c>
      <c r="AJ263" s="157">
        <f t="shared" si="164"/>
        <v>0</v>
      </c>
    </row>
    <row r="264" spans="1:36" ht="16.5" x14ac:dyDescent="0.25">
      <c r="A264" s="157">
        <f t="shared" si="158"/>
        <v>6.0699999999999985</v>
      </c>
      <c r="B264" s="153">
        <f t="shared" si="153"/>
        <v>216</v>
      </c>
      <c r="C264" s="155" t="s">
        <v>522</v>
      </c>
      <c r="D264" s="156" t="s">
        <v>553</v>
      </c>
      <c r="E264" s="157">
        <f t="shared" si="159"/>
        <v>0</v>
      </c>
      <c r="F264" s="249"/>
      <c r="G264" s="157">
        <f t="shared" ref="G264:AJ264" si="165">+VLOOKUP(G$19,Vol_PAT,5,0)</f>
        <v>0</v>
      </c>
      <c r="H264" s="157">
        <f t="shared" si="165"/>
        <v>0</v>
      </c>
      <c r="I264" s="157">
        <f t="shared" si="165"/>
        <v>0</v>
      </c>
      <c r="J264" s="157">
        <f t="shared" si="165"/>
        <v>0</v>
      </c>
      <c r="K264" s="157">
        <f t="shared" si="165"/>
        <v>0</v>
      </c>
      <c r="L264" s="157">
        <f t="shared" si="165"/>
        <v>0</v>
      </c>
      <c r="M264" s="157">
        <f t="shared" si="165"/>
        <v>0</v>
      </c>
      <c r="N264" s="157">
        <f t="shared" si="165"/>
        <v>0</v>
      </c>
      <c r="O264" s="157">
        <f t="shared" si="165"/>
        <v>0</v>
      </c>
      <c r="P264" s="157">
        <f t="shared" si="165"/>
        <v>0</v>
      </c>
      <c r="Q264" s="157">
        <f t="shared" si="165"/>
        <v>0</v>
      </c>
      <c r="R264" s="157">
        <f t="shared" si="165"/>
        <v>0</v>
      </c>
      <c r="S264" s="157">
        <f t="shared" si="165"/>
        <v>0</v>
      </c>
      <c r="T264" s="157">
        <f t="shared" si="165"/>
        <v>0</v>
      </c>
      <c r="U264" s="157">
        <f t="shared" si="165"/>
        <v>0</v>
      </c>
      <c r="V264" s="157">
        <f t="shared" si="165"/>
        <v>0</v>
      </c>
      <c r="W264" s="157">
        <f t="shared" si="165"/>
        <v>0</v>
      </c>
      <c r="X264" s="157">
        <f t="shared" si="165"/>
        <v>0</v>
      </c>
      <c r="Y264" s="157">
        <f t="shared" si="165"/>
        <v>0</v>
      </c>
      <c r="Z264" s="157">
        <f t="shared" si="165"/>
        <v>0</v>
      </c>
      <c r="AA264" s="157">
        <f t="shared" si="165"/>
        <v>0</v>
      </c>
      <c r="AB264" s="157">
        <f t="shared" si="165"/>
        <v>0</v>
      </c>
      <c r="AC264" s="157">
        <f t="shared" si="165"/>
        <v>0</v>
      </c>
      <c r="AD264" s="157">
        <f t="shared" si="165"/>
        <v>0</v>
      </c>
      <c r="AE264" s="157">
        <f t="shared" si="165"/>
        <v>0</v>
      </c>
      <c r="AF264" s="157">
        <f t="shared" si="165"/>
        <v>0</v>
      </c>
      <c r="AG264" s="157">
        <f t="shared" si="165"/>
        <v>0</v>
      </c>
      <c r="AH264" s="157">
        <f t="shared" si="165"/>
        <v>0</v>
      </c>
      <c r="AI264" s="157">
        <f t="shared" si="165"/>
        <v>0</v>
      </c>
      <c r="AJ264" s="157">
        <f t="shared" si="165"/>
        <v>0</v>
      </c>
    </row>
    <row r="265" spans="1:36" ht="16.5" x14ac:dyDescent="0.25">
      <c r="A265" s="157"/>
      <c r="B265" s="153">
        <f t="shared" si="153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153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166">+A266+0.01</f>
        <v>7.01</v>
      </c>
      <c r="B267" s="153">
        <f t="shared" si="153"/>
        <v>219</v>
      </c>
      <c r="C267" s="155" t="s">
        <v>524</v>
      </c>
      <c r="D267" s="156" t="s">
        <v>452</v>
      </c>
      <c r="E267" s="157">
        <f>+ROUNDUP(SUM(G267:AJ267),0)</f>
        <v>0</v>
      </c>
      <c r="F267" s="249"/>
      <c r="G267" s="157">
        <f>+IF(G$2&lt;&gt;0,1/COUNTA(G$2:M$2),0)</f>
        <v>0</v>
      </c>
      <c r="H267" s="157">
        <f t="shared" ref="H267:W268" si="167">+IF(H$2&lt;&gt;0,1/COUNTA(H$2:N$2),0)</f>
        <v>0</v>
      </c>
      <c r="I267" s="157">
        <f t="shared" si="167"/>
        <v>0</v>
      </c>
      <c r="J267" s="157">
        <f t="shared" si="167"/>
        <v>0</v>
      </c>
      <c r="K267" s="157">
        <f t="shared" si="167"/>
        <v>0</v>
      </c>
      <c r="L267" s="157">
        <f t="shared" si="167"/>
        <v>0</v>
      </c>
      <c r="M267" s="157">
        <f t="shared" si="167"/>
        <v>0</v>
      </c>
      <c r="N267" s="157">
        <f t="shared" si="167"/>
        <v>0</v>
      </c>
      <c r="O267" s="157">
        <f t="shared" si="167"/>
        <v>0</v>
      </c>
      <c r="P267" s="157">
        <f t="shared" si="167"/>
        <v>0</v>
      </c>
      <c r="Q267" s="157">
        <f t="shared" si="167"/>
        <v>0</v>
      </c>
      <c r="R267" s="157">
        <f t="shared" si="167"/>
        <v>0</v>
      </c>
      <c r="S267" s="157">
        <f t="shared" si="167"/>
        <v>0</v>
      </c>
      <c r="T267" s="157">
        <f t="shared" si="167"/>
        <v>0</v>
      </c>
      <c r="U267" s="157">
        <f t="shared" si="167"/>
        <v>0</v>
      </c>
      <c r="V267" s="157">
        <f t="shared" si="167"/>
        <v>0</v>
      </c>
      <c r="W267" s="157">
        <f t="shared" si="167"/>
        <v>0</v>
      </c>
      <c r="X267" s="157">
        <f t="shared" ref="X267:AJ268" si="168">+IF(X$2&lt;&gt;0,1/COUNTA(X$2:AD$2),0)</f>
        <v>0</v>
      </c>
      <c r="Y267" s="157">
        <f t="shared" si="168"/>
        <v>0</v>
      </c>
      <c r="Z267" s="157">
        <f t="shared" si="168"/>
        <v>0</v>
      </c>
      <c r="AA267" s="157">
        <f t="shared" si="168"/>
        <v>0</v>
      </c>
      <c r="AB267" s="157">
        <f t="shared" si="168"/>
        <v>0</v>
      </c>
      <c r="AC267" s="157">
        <f t="shared" si="168"/>
        <v>0</v>
      </c>
      <c r="AD267" s="157">
        <f t="shared" si="168"/>
        <v>0</v>
      </c>
      <c r="AE267" s="157">
        <f t="shared" si="168"/>
        <v>0</v>
      </c>
      <c r="AF267" s="157">
        <f t="shared" si="168"/>
        <v>0</v>
      </c>
      <c r="AG267" s="157">
        <f t="shared" si="168"/>
        <v>0</v>
      </c>
      <c r="AH267" s="157">
        <f t="shared" si="168"/>
        <v>0</v>
      </c>
      <c r="AI267" s="157">
        <f t="shared" si="168"/>
        <v>0</v>
      </c>
      <c r="AJ267" s="157">
        <f t="shared" si="168"/>
        <v>0</v>
      </c>
    </row>
    <row r="268" spans="1:36" ht="16.5" x14ac:dyDescent="0.25">
      <c r="A268" s="157">
        <f t="shared" si="166"/>
        <v>7.02</v>
      </c>
      <c r="B268" s="153">
        <f t="shared" si="153"/>
        <v>220</v>
      </c>
      <c r="C268" s="155" t="s">
        <v>525</v>
      </c>
      <c r="D268" s="156" t="s">
        <v>452</v>
      </c>
      <c r="E268" s="157">
        <f>+ROUNDUP(SUM(G268:AJ268),0)</f>
        <v>0</v>
      </c>
      <c r="F268" s="249"/>
      <c r="G268" s="157">
        <f>+IF(G$2&lt;&gt;0,1/COUNTA(G$2:M$2),0)</f>
        <v>0</v>
      </c>
      <c r="H268" s="157">
        <f t="shared" si="167"/>
        <v>0</v>
      </c>
      <c r="I268" s="157">
        <f t="shared" si="167"/>
        <v>0</v>
      </c>
      <c r="J268" s="157">
        <f t="shared" si="167"/>
        <v>0</v>
      </c>
      <c r="K268" s="157">
        <f t="shared" si="167"/>
        <v>0</v>
      </c>
      <c r="L268" s="157">
        <f t="shared" si="167"/>
        <v>0</v>
      </c>
      <c r="M268" s="157">
        <f t="shared" si="167"/>
        <v>0</v>
      </c>
      <c r="N268" s="157">
        <f t="shared" si="167"/>
        <v>0</v>
      </c>
      <c r="O268" s="157">
        <f t="shared" si="167"/>
        <v>0</v>
      </c>
      <c r="P268" s="157">
        <f t="shared" si="167"/>
        <v>0</v>
      </c>
      <c r="Q268" s="157">
        <f t="shared" si="167"/>
        <v>0</v>
      </c>
      <c r="R268" s="157">
        <f t="shared" si="167"/>
        <v>0</v>
      </c>
      <c r="S268" s="157">
        <f t="shared" si="167"/>
        <v>0</v>
      </c>
      <c r="T268" s="157">
        <f t="shared" si="167"/>
        <v>0</v>
      </c>
      <c r="U268" s="157">
        <f t="shared" si="167"/>
        <v>0</v>
      </c>
      <c r="V268" s="157">
        <f t="shared" si="167"/>
        <v>0</v>
      </c>
      <c r="W268" s="157">
        <f t="shared" si="167"/>
        <v>0</v>
      </c>
      <c r="X268" s="157">
        <f t="shared" si="168"/>
        <v>0</v>
      </c>
      <c r="Y268" s="157">
        <f t="shared" si="168"/>
        <v>0</v>
      </c>
      <c r="Z268" s="157">
        <f t="shared" si="168"/>
        <v>0</v>
      </c>
      <c r="AA268" s="157">
        <f t="shared" si="168"/>
        <v>0</v>
      </c>
      <c r="AB268" s="157">
        <f t="shared" si="168"/>
        <v>0</v>
      </c>
      <c r="AC268" s="157">
        <f t="shared" si="168"/>
        <v>0</v>
      </c>
      <c r="AD268" s="157">
        <f t="shared" si="168"/>
        <v>0</v>
      </c>
      <c r="AE268" s="157">
        <f t="shared" si="168"/>
        <v>0</v>
      </c>
      <c r="AF268" s="157">
        <f t="shared" si="168"/>
        <v>0</v>
      </c>
      <c r="AG268" s="157">
        <f t="shared" si="168"/>
        <v>0</v>
      </c>
      <c r="AH268" s="157">
        <f t="shared" si="168"/>
        <v>0</v>
      </c>
      <c r="AI268" s="157">
        <f t="shared" si="168"/>
        <v>0</v>
      </c>
      <c r="AJ268" s="157">
        <f t="shared" si="168"/>
        <v>0</v>
      </c>
    </row>
    <row r="269" spans="1:36" ht="16.5" x14ac:dyDescent="0.25">
      <c r="A269" s="172"/>
      <c r="B269" s="173">
        <f t="shared" si="153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C22:E22"/>
    <mergeCell ref="C23:D24"/>
    <mergeCell ref="C25:E25"/>
    <mergeCell ref="C26:E26"/>
    <mergeCell ref="C27:E27"/>
    <mergeCell ref="C28:C29"/>
    <mergeCell ref="D28:E28"/>
    <mergeCell ref="D29:E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61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F9CE-8558-44D6-8719-4D2B3FD64432}">
  <sheetPr>
    <tabColor rgb="FF92D050"/>
  </sheetPr>
  <dimension ref="A1:AJ270"/>
  <sheetViews>
    <sheetView view="pageBreakPreview" topLeftCell="A137" zoomScale="80" zoomScaleNormal="80" zoomScaleSheetLayoutView="80" workbookViewId="0">
      <selection activeCell="G220" sqref="G220:AJ220"/>
    </sheetView>
  </sheetViews>
  <sheetFormatPr baseColWidth="10" defaultRowHeight="15" x14ac:dyDescent="0.25"/>
  <cols>
    <col min="2" max="2" width="5" customWidth="1"/>
    <col min="3" max="3" width="81.7109375" customWidth="1"/>
    <col min="6" max="6" width="14.7109375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AJ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si="0"/>
        <v>20</v>
      </c>
      <c r="AA1">
        <f t="shared" si="0"/>
        <v>21</v>
      </c>
      <c r="AB1">
        <f t="shared" si="0"/>
        <v>22</v>
      </c>
      <c r="AC1">
        <f t="shared" si="0"/>
        <v>23</v>
      </c>
      <c r="AD1">
        <f t="shared" si="0"/>
        <v>24</v>
      </c>
      <c r="AE1">
        <f t="shared" si="0"/>
        <v>25</v>
      </c>
      <c r="AF1">
        <f t="shared" si="0"/>
        <v>26</v>
      </c>
      <c r="AG1">
        <f t="shared" si="0"/>
        <v>27</v>
      </c>
      <c r="AH1">
        <f t="shared" si="0"/>
        <v>28</v>
      </c>
      <c r="AI1">
        <f t="shared" si="0"/>
        <v>29</v>
      </c>
      <c r="AJ1">
        <f t="shared" si="0"/>
        <v>30</v>
      </c>
    </row>
    <row r="2" spans="3:36" x14ac:dyDescent="0.25">
      <c r="C2" s="474" t="s">
        <v>4</v>
      </c>
      <c r="D2" s="475"/>
      <c r="E2" s="476"/>
      <c r="G2" s="254">
        <f t="array" ref="G2:AJ30">+TRANSPOSE(P_10!B13:AD42)</f>
        <v>1</v>
      </c>
      <c r="H2" s="255">
        <v>2</v>
      </c>
      <c r="I2" s="255">
        <v>0</v>
      </c>
      <c r="J2" s="255">
        <v>0</v>
      </c>
      <c r="K2" s="255">
        <v>0</v>
      </c>
      <c r="L2" s="255">
        <v>0</v>
      </c>
      <c r="M2" s="255">
        <v>0</v>
      </c>
      <c r="N2" s="255">
        <v>0</v>
      </c>
      <c r="O2" s="255">
        <v>0</v>
      </c>
      <c r="P2" s="255">
        <v>0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7" t="str">
        <v>-</v>
      </c>
      <c r="H3" s="258" t="str">
        <v>PS1-0</v>
      </c>
      <c r="I3" s="258" t="str">
        <v>-</v>
      </c>
      <c r="J3" s="258" t="str">
        <v>-</v>
      </c>
      <c r="K3" s="258" t="str">
        <v>-</v>
      </c>
      <c r="L3" s="258" t="str">
        <v>-</v>
      </c>
      <c r="M3" s="258" t="str">
        <v>-</v>
      </c>
      <c r="N3" s="258" t="str">
        <v>-</v>
      </c>
      <c r="O3" s="258" t="str">
        <v>-</v>
      </c>
      <c r="P3" s="258" t="str">
        <v>-</v>
      </c>
      <c r="Q3" s="258" t="str">
        <v>-</v>
      </c>
      <c r="R3" s="258" t="str">
        <v>-</v>
      </c>
      <c r="S3" s="258" t="str">
        <v>-</v>
      </c>
      <c r="T3" s="258" t="str">
        <v>-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7" t="str">
        <v>DS-0</v>
      </c>
      <c r="H4" s="258" t="str">
        <v>SMM-2P</v>
      </c>
      <c r="I4" s="258" t="str">
        <v>-</v>
      </c>
      <c r="J4" s="258" t="str">
        <v>-</v>
      </c>
      <c r="K4" s="258" t="str">
        <v>-</v>
      </c>
      <c r="L4" s="258" t="str">
        <v>-</v>
      </c>
      <c r="M4" s="258" t="str">
        <v>-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-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2A-K</v>
      </c>
      <c r="I5" s="258" t="str">
        <v>-</v>
      </c>
      <c r="J5" s="258" t="str">
        <v>-</v>
      </c>
      <c r="K5" s="258" t="str">
        <v>-</v>
      </c>
      <c r="L5" s="258" t="str">
        <v>-</v>
      </c>
      <c r="M5" s="258" t="str">
        <v>-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-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01</v>
      </c>
      <c r="I6" s="258" t="str">
        <v>-</v>
      </c>
      <c r="J6" s="258" t="str">
        <v>-</v>
      </c>
      <c r="K6" s="258" t="str">
        <v>-</v>
      </c>
      <c r="L6" s="258" t="str">
        <v>-</v>
      </c>
      <c r="M6" s="258" t="str">
        <v>-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-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5kVA-1ø-13,2kV</v>
      </c>
      <c r="I7" s="258" t="str">
        <v>-</v>
      </c>
      <c r="J7" s="258" t="str">
        <v>-</v>
      </c>
      <c r="K7" s="258" t="str">
        <v>-</v>
      </c>
      <c r="L7" s="258" t="str">
        <v>-</v>
      </c>
      <c r="M7" s="258" t="str">
        <v>-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-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>
        <v>5</v>
      </c>
      <c r="I8" s="258" t="str">
        <v>-</v>
      </c>
      <c r="J8" s="258" t="str">
        <v>-</v>
      </c>
      <c r="K8" s="258" t="str">
        <v>-</v>
      </c>
      <c r="L8" s="258" t="str">
        <v>-</v>
      </c>
      <c r="M8" s="258" t="str">
        <v>-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 t="str">
        <v>-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1</v>
      </c>
      <c r="I9" s="258">
        <v>0</v>
      </c>
      <c r="J9" s="258">
        <v>0</v>
      </c>
      <c r="K9" s="258">
        <v>0</v>
      </c>
      <c r="L9" s="258">
        <v>0</v>
      </c>
      <c r="M9" s="258">
        <v>0</v>
      </c>
      <c r="N9" s="258">
        <v>0</v>
      </c>
      <c r="O9" s="258">
        <v>0</v>
      </c>
      <c r="P9" s="258">
        <v>0</v>
      </c>
      <c r="Q9" s="258">
        <v>0</v>
      </c>
      <c r="R9" s="258">
        <v>0</v>
      </c>
      <c r="S9" s="258">
        <v>0</v>
      </c>
      <c r="T9" s="258">
        <v>0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PRFV</v>
      </c>
      <c r="I10" s="258" t="str">
        <v>-</v>
      </c>
      <c r="J10" s="258" t="str">
        <v>-</v>
      </c>
      <c r="K10" s="258" t="str">
        <v>-</v>
      </c>
      <c r="L10" s="258" t="str">
        <v>-</v>
      </c>
      <c r="M10" s="258" t="str">
        <v>-</v>
      </c>
      <c r="N10" s="258" t="str">
        <v>-</v>
      </c>
      <c r="O10" s="258" t="str">
        <v>-</v>
      </c>
      <c r="P10" s="258" t="str">
        <v>-</v>
      </c>
      <c r="Q10" s="258" t="str">
        <v>-</v>
      </c>
      <c r="R10" s="258" t="str">
        <v>-</v>
      </c>
      <c r="S10" s="258" t="str">
        <v>-</v>
      </c>
      <c r="T10" s="258" t="str">
        <v>-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12/300</v>
      </c>
      <c r="I11" s="258" t="str">
        <v>-</v>
      </c>
      <c r="J11" s="258" t="str">
        <v>-</v>
      </c>
      <c r="K11" s="258" t="str">
        <v>-</v>
      </c>
      <c r="L11" s="258" t="str">
        <v>-</v>
      </c>
      <c r="M11" s="258" t="str">
        <v>-</v>
      </c>
      <c r="N11" s="258" t="str">
        <v>-</v>
      </c>
      <c r="O11" s="258" t="str">
        <v>-</v>
      </c>
      <c r="P11" s="258" t="str">
        <v>-</v>
      </c>
      <c r="Q11" s="258" t="str">
        <v>-</v>
      </c>
      <c r="R11" s="258" t="str">
        <v>-</v>
      </c>
      <c r="S11" s="258" t="str">
        <v>-</v>
      </c>
      <c r="T11" s="258" t="str">
        <v>-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34.42</v>
      </c>
      <c r="I12" s="258" t="str">
        <v>-</v>
      </c>
      <c r="J12" s="258" t="str">
        <v>-</v>
      </c>
      <c r="K12" s="258" t="str">
        <v>-</v>
      </c>
      <c r="L12" s="258" t="str">
        <v>-</v>
      </c>
      <c r="M12" s="258" t="str">
        <v>-</v>
      </c>
      <c r="N12" s="258" t="str">
        <v>-</v>
      </c>
      <c r="O12" s="258" t="str">
        <v>-</v>
      </c>
      <c r="P12" s="258" t="str">
        <v>-</v>
      </c>
      <c r="Q12" s="258" t="str">
        <v>-</v>
      </c>
      <c r="R12" s="258" t="str">
        <v>-</v>
      </c>
      <c r="S12" s="258" t="str">
        <v>-</v>
      </c>
      <c r="T12" s="258" t="str">
        <v>-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-</v>
      </c>
      <c r="J13" s="258" t="str">
        <v>-</v>
      </c>
      <c r="K13" s="258" t="str">
        <v>-</v>
      </c>
      <c r="L13" s="258" t="str">
        <v>-</v>
      </c>
      <c r="M13" s="258" t="str">
        <v>-</v>
      </c>
      <c r="N13" s="258" t="str">
        <v>-</v>
      </c>
      <c r="O13" s="258" t="str">
        <v>-</v>
      </c>
      <c r="P13" s="258" t="str">
        <v>-</v>
      </c>
      <c r="Q13" s="258" t="str">
        <v>-</v>
      </c>
      <c r="R13" s="258" t="str">
        <v>-</v>
      </c>
      <c r="S13" s="258" t="str">
        <v>-</v>
      </c>
      <c r="T13" s="258" t="str">
        <v>-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1</v>
      </c>
      <c r="H14" s="258">
        <v>1</v>
      </c>
      <c r="I14" s="258" t="str">
        <v>-</v>
      </c>
      <c r="J14" s="258" t="str">
        <v>-</v>
      </c>
      <c r="K14" s="258" t="str">
        <v>-</v>
      </c>
      <c r="L14" s="258" t="str">
        <v>-</v>
      </c>
      <c r="M14" s="258" t="str">
        <v>-</v>
      </c>
      <c r="N14" s="258" t="str">
        <v>-</v>
      </c>
      <c r="O14" s="258" t="str">
        <v>-</v>
      </c>
      <c r="P14" s="258" t="str">
        <v>-</v>
      </c>
      <c r="Q14" s="258" t="str">
        <v>-</v>
      </c>
      <c r="R14" s="258" t="str">
        <v>-</v>
      </c>
      <c r="S14" s="258" t="str">
        <v>-</v>
      </c>
      <c r="T14" s="258" t="str">
        <v>-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0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PAT-3</v>
      </c>
      <c r="I19" s="258" t="str">
        <v>-</v>
      </c>
      <c r="J19" s="258" t="str">
        <v>-</v>
      </c>
      <c r="K19" s="258" t="str">
        <v>-</v>
      </c>
      <c r="L19" s="258" t="str">
        <v>-</v>
      </c>
      <c r="M19" s="258" t="str">
        <v>-</v>
      </c>
      <c r="N19" s="258" t="str">
        <v>-</v>
      </c>
      <c r="O19" s="258" t="str">
        <v>-</v>
      </c>
      <c r="P19" s="258" t="str">
        <v>-</v>
      </c>
      <c r="Q19" s="258" t="str">
        <v>-</v>
      </c>
      <c r="R19" s="258" t="str">
        <v>-</v>
      </c>
      <c r="S19" s="258" t="str">
        <v>-</v>
      </c>
      <c r="T19" s="258" t="str">
        <v>-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CI-C</v>
      </c>
      <c r="I20" s="258" t="str">
        <v>-</v>
      </c>
      <c r="J20" s="258" t="str">
        <v>-</v>
      </c>
      <c r="K20" s="258" t="str">
        <v>-</v>
      </c>
      <c r="L20" s="258" t="str">
        <v>-</v>
      </c>
      <c r="M20" s="258" t="str">
        <v>-</v>
      </c>
      <c r="N20" s="258" t="str">
        <v>-</v>
      </c>
      <c r="O20" s="258" t="str">
        <v>-</v>
      </c>
      <c r="P20" s="258" t="str">
        <v>-</v>
      </c>
      <c r="Q20" s="258" t="str">
        <v>-</v>
      </c>
      <c r="R20" s="258" t="str">
        <v>-</v>
      </c>
      <c r="S20" s="258" t="str">
        <v>-</v>
      </c>
      <c r="T20" s="258" t="str">
        <v>-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NO</v>
      </c>
      <c r="H21" s="258" t="str">
        <v>NO</v>
      </c>
      <c r="I21" s="258" t="str">
        <v>-</v>
      </c>
      <c r="J21" s="258" t="str">
        <v>-</v>
      </c>
      <c r="K21" s="258" t="str">
        <v>-</v>
      </c>
      <c r="L21" s="258" t="str">
        <v>-</v>
      </c>
      <c r="M21" s="258" t="str">
        <v>-</v>
      </c>
      <c r="N21" s="258" t="str">
        <v>-</v>
      </c>
      <c r="O21" s="258" t="str">
        <v>-</v>
      </c>
      <c r="P21" s="258" t="str">
        <v>-</v>
      </c>
      <c r="Q21" s="258" t="str">
        <v>-</v>
      </c>
      <c r="R21" s="258" t="str">
        <v>-</v>
      </c>
      <c r="S21" s="258" t="str">
        <v>-</v>
      </c>
      <c r="T21" s="258" t="str">
        <v>-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 t="str">
        <v>-</v>
      </c>
      <c r="J22" s="258" t="str">
        <v>-</v>
      </c>
      <c r="K22" s="258" t="str">
        <v>-</v>
      </c>
      <c r="L22" s="258" t="str">
        <v>-</v>
      </c>
      <c r="M22" s="258" t="str">
        <v>-</v>
      </c>
      <c r="N22" s="258" t="str">
        <v>-</v>
      </c>
      <c r="O22" s="258" t="str">
        <v>-</v>
      </c>
      <c r="P22" s="258" t="str">
        <v>-</v>
      </c>
      <c r="Q22" s="258" t="str">
        <v>-</v>
      </c>
      <c r="R22" s="258" t="str">
        <v>-</v>
      </c>
      <c r="S22" s="258" t="str">
        <v>-</v>
      </c>
      <c r="T22" s="258" t="str">
        <v>-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824014.03</v>
      </c>
      <c r="H23" s="258" t="str">
        <v>824037.11</v>
      </c>
      <c r="I23" s="258" t="str">
        <v>-</v>
      </c>
      <c r="J23" s="258" t="str">
        <v>-</v>
      </c>
      <c r="K23" s="258" t="str">
        <v>-</v>
      </c>
      <c r="L23" s="258" t="str">
        <v>-</v>
      </c>
      <c r="M23" s="258" t="str">
        <v>-</v>
      </c>
      <c r="N23" s="258" t="str">
        <v>-</v>
      </c>
      <c r="O23" s="258" t="str">
        <v>-</v>
      </c>
      <c r="P23" s="258" t="str">
        <v>-</v>
      </c>
      <c r="Q23" s="258" t="str">
        <v>-</v>
      </c>
      <c r="R23" s="258" t="str">
        <v>-</v>
      </c>
      <c r="S23" s="258" t="str">
        <v>-</v>
      </c>
      <c r="T23" s="258" t="str">
        <v>-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9005995.55</v>
      </c>
      <c r="H24" s="258" t="str">
        <v>9005969.88</v>
      </c>
      <c r="I24" s="258" t="str">
        <v>-</v>
      </c>
      <c r="J24" s="258" t="str">
        <v>-</v>
      </c>
      <c r="K24" s="258" t="str">
        <v>-</v>
      </c>
      <c r="L24" s="258" t="str">
        <v>-</v>
      </c>
      <c r="M24" s="258" t="str">
        <v>-</v>
      </c>
      <c r="N24" s="258" t="str">
        <v>-</v>
      </c>
      <c r="O24" s="258" t="str">
        <v>-</v>
      </c>
      <c r="P24" s="258" t="str">
        <v>-</v>
      </c>
      <c r="Q24" s="258" t="str">
        <v>-</v>
      </c>
      <c r="R24" s="258" t="str">
        <v>-</v>
      </c>
      <c r="S24" s="258" t="str">
        <v>-</v>
      </c>
      <c r="T24" s="258" t="str">
        <v>-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0</v>
      </c>
      <c r="J25" s="258">
        <v>0</v>
      </c>
      <c r="K25" s="258">
        <v>0</v>
      </c>
      <c r="L25" s="258">
        <v>0</v>
      </c>
      <c r="M25" s="258">
        <v>0</v>
      </c>
      <c r="N25" s="258">
        <v>0</v>
      </c>
      <c r="O25" s="258">
        <v>0</v>
      </c>
      <c r="P25" s="258">
        <v>0</v>
      </c>
      <c r="Q25" s="258">
        <v>0</v>
      </c>
      <c r="R25" s="258">
        <v>0</v>
      </c>
      <c r="S25" s="258">
        <v>0</v>
      </c>
      <c r="T25" s="258">
        <v>0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13,2kV</v>
      </c>
      <c r="I26" s="258" t="str">
        <v>-</v>
      </c>
      <c r="J26" s="258" t="str">
        <v>-</v>
      </c>
      <c r="K26" s="258" t="str">
        <v>-</v>
      </c>
      <c r="L26" s="258" t="str">
        <v>-</v>
      </c>
      <c r="M26" s="258" t="str">
        <v>-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-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-</v>
      </c>
      <c r="J27" s="258" t="str">
        <v>-</v>
      </c>
      <c r="K27" s="258" t="str">
        <v>-</v>
      </c>
      <c r="L27" s="258" t="str">
        <v>-</v>
      </c>
      <c r="M27" s="258" t="str">
        <v>-</v>
      </c>
      <c r="N27" s="258" t="str">
        <v>-</v>
      </c>
      <c r="O27" s="258" t="str">
        <v>-</v>
      </c>
      <c r="P27" s="258" t="str">
        <v>-</v>
      </c>
      <c r="Q27" s="258" t="str">
        <v>-</v>
      </c>
      <c r="R27" s="258" t="str">
        <v>-</v>
      </c>
      <c r="S27" s="258" t="str">
        <v>-</v>
      </c>
      <c r="T27" s="258" t="str">
        <v>-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0</v>
      </c>
      <c r="J28" s="258">
        <v>0</v>
      </c>
      <c r="K28" s="258">
        <v>0</v>
      </c>
      <c r="L28" s="258">
        <v>0</v>
      </c>
      <c r="M28" s="258">
        <v>0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9" t="s">
        <v>120</v>
      </c>
      <c r="D31" s="482" t="s">
        <v>152</v>
      </c>
      <c r="E31" s="483"/>
      <c r="G31" s="254" cm="1">
        <f t="array" ref="G31:AJ34">+TRANSPOSE(P_10!AE13:AH42)</f>
        <v>0</v>
      </c>
      <c r="H31" s="255">
        <v>0</v>
      </c>
      <c r="I31" s="255">
        <v>0</v>
      </c>
      <c r="J31" s="255">
        <v>0</v>
      </c>
      <c r="K31" s="255">
        <v>0</v>
      </c>
      <c r="L31" s="255">
        <v>0</v>
      </c>
      <c r="M31" s="255">
        <v>0</v>
      </c>
      <c r="N31" s="255">
        <v>0</v>
      </c>
      <c r="O31" s="255">
        <v>0</v>
      </c>
      <c r="P31" s="255">
        <v>0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90"/>
      <c r="D32" s="484" t="s">
        <v>153</v>
      </c>
      <c r="E32" s="485"/>
      <c r="G32" s="257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9" t="s">
        <v>649</v>
      </c>
      <c r="D33" s="463" t="s">
        <v>152</v>
      </c>
      <c r="E33" s="486"/>
      <c r="G33" s="257">
        <v>0</v>
      </c>
      <c r="H33" s="258">
        <v>1</v>
      </c>
      <c r="I33" s="258">
        <v>0</v>
      </c>
      <c r="J33" s="258">
        <v>0</v>
      </c>
      <c r="K33" s="258">
        <v>0</v>
      </c>
      <c r="L33" s="258">
        <v>0</v>
      </c>
      <c r="M33" s="258">
        <v>0</v>
      </c>
      <c r="N33" s="258">
        <v>0</v>
      </c>
      <c r="O33" s="258">
        <v>0</v>
      </c>
      <c r="P33" s="258">
        <v>0</v>
      </c>
      <c r="Q33" s="258">
        <v>0</v>
      </c>
      <c r="R33" s="258">
        <v>0</v>
      </c>
      <c r="S33" s="258">
        <v>0</v>
      </c>
      <c r="T33" s="258">
        <v>0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90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>
        <f>+G2</f>
        <v>1</v>
      </c>
      <c r="H43" s="306">
        <f t="shared" ref="H43:AJ43" si="1">+H2</f>
        <v>2</v>
      </c>
      <c r="I43" s="306">
        <f t="shared" si="1"/>
        <v>0</v>
      </c>
      <c r="J43" s="306">
        <f t="shared" si="1"/>
        <v>0</v>
      </c>
      <c r="K43" s="306">
        <f t="shared" si="1"/>
        <v>0</v>
      </c>
      <c r="L43" s="306">
        <f t="shared" si="1"/>
        <v>0</v>
      </c>
      <c r="M43" s="306">
        <f t="shared" si="1"/>
        <v>0</v>
      </c>
      <c r="N43" s="306">
        <f t="shared" si="1"/>
        <v>0</v>
      </c>
      <c r="O43" s="306">
        <f t="shared" si="1"/>
        <v>0</v>
      </c>
      <c r="P43" s="306">
        <f t="shared" si="1"/>
        <v>0</v>
      </c>
      <c r="Q43" s="306">
        <f t="shared" si="1"/>
        <v>0</v>
      </c>
      <c r="R43" s="306">
        <f t="shared" si="1"/>
        <v>0</v>
      </c>
      <c r="S43" s="306">
        <f t="shared" si="1"/>
        <v>0</v>
      </c>
      <c r="T43" s="306">
        <f t="shared" si="1"/>
        <v>0</v>
      </c>
      <c r="U43" s="306">
        <f t="shared" si="1"/>
        <v>0</v>
      </c>
      <c r="V43" s="306">
        <f t="shared" si="1"/>
        <v>0</v>
      </c>
      <c r="W43" s="306">
        <f t="shared" si="1"/>
        <v>0</v>
      </c>
      <c r="X43" s="306">
        <f t="shared" si="1"/>
        <v>0</v>
      </c>
      <c r="Y43" s="306">
        <f t="shared" si="1"/>
        <v>0</v>
      </c>
      <c r="Z43" s="306">
        <f t="shared" si="1"/>
        <v>0</v>
      </c>
      <c r="AA43" s="306">
        <f t="shared" si="1"/>
        <v>0</v>
      </c>
      <c r="AB43" s="306">
        <f t="shared" si="1"/>
        <v>0</v>
      </c>
      <c r="AC43" s="306">
        <f t="shared" si="1"/>
        <v>0</v>
      </c>
      <c r="AD43" s="306">
        <f t="shared" si="1"/>
        <v>0</v>
      </c>
      <c r="AE43" s="306">
        <f t="shared" si="1"/>
        <v>0</v>
      </c>
      <c r="AF43" s="306">
        <f t="shared" si="1"/>
        <v>0</v>
      </c>
      <c r="AG43" s="306">
        <f t="shared" si="1"/>
        <v>0</v>
      </c>
      <c r="AH43" s="306">
        <f t="shared" si="1"/>
        <v>0</v>
      </c>
      <c r="AI43" s="306">
        <f t="shared" si="1"/>
        <v>0</v>
      </c>
      <c r="AJ43" s="307">
        <f t="shared" si="1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2">+H10</f>
        <v>PRFV</v>
      </c>
      <c r="I44" s="309" t="str">
        <f t="shared" si="2"/>
        <v>-</v>
      </c>
      <c r="J44" s="309" t="str">
        <f t="shared" si="2"/>
        <v>-</v>
      </c>
      <c r="K44" s="309" t="str">
        <f t="shared" si="2"/>
        <v>-</v>
      </c>
      <c r="L44" s="309" t="str">
        <f t="shared" si="2"/>
        <v>-</v>
      </c>
      <c r="M44" s="309" t="str">
        <f t="shared" si="2"/>
        <v>-</v>
      </c>
      <c r="N44" s="309" t="str">
        <f t="shared" si="2"/>
        <v>-</v>
      </c>
      <c r="O44" s="309" t="str">
        <f t="shared" si="2"/>
        <v>-</v>
      </c>
      <c r="P44" s="309" t="str">
        <f t="shared" si="2"/>
        <v>-</v>
      </c>
      <c r="Q44" s="309" t="str">
        <f t="shared" si="2"/>
        <v>-</v>
      </c>
      <c r="R44" s="309" t="str">
        <f t="shared" si="2"/>
        <v>-</v>
      </c>
      <c r="S44" s="309" t="str">
        <f t="shared" si="2"/>
        <v>-</v>
      </c>
      <c r="T44" s="309" t="str">
        <f t="shared" si="2"/>
        <v>-</v>
      </c>
      <c r="U44" s="309" t="str">
        <f t="shared" si="2"/>
        <v>-</v>
      </c>
      <c r="V44" s="309" t="str">
        <f t="shared" si="2"/>
        <v>-</v>
      </c>
      <c r="W44" s="309" t="str">
        <f t="shared" si="2"/>
        <v>-</v>
      </c>
      <c r="X44" s="309" t="str">
        <f t="shared" si="2"/>
        <v>-</v>
      </c>
      <c r="Y44" s="309" t="str">
        <f t="shared" si="2"/>
        <v>-</v>
      </c>
      <c r="Z44" s="309" t="str">
        <f t="shared" si="2"/>
        <v>-</v>
      </c>
      <c r="AA44" s="309" t="str">
        <f t="shared" si="2"/>
        <v>-</v>
      </c>
      <c r="AB44" s="309" t="str">
        <f t="shared" si="2"/>
        <v>-</v>
      </c>
      <c r="AC44" s="309" t="str">
        <f t="shared" si="2"/>
        <v>-</v>
      </c>
      <c r="AD44" s="309" t="str">
        <f t="shared" si="2"/>
        <v>-</v>
      </c>
      <c r="AE44" s="309" t="str">
        <f t="shared" si="2"/>
        <v>-</v>
      </c>
      <c r="AF44" s="309" t="str">
        <f t="shared" si="2"/>
        <v>-</v>
      </c>
      <c r="AG44" s="309" t="str">
        <f t="shared" si="2"/>
        <v>-</v>
      </c>
      <c r="AH44" s="309" t="str">
        <f t="shared" si="2"/>
        <v>-</v>
      </c>
      <c r="AI44" s="309" t="str">
        <f t="shared" si="2"/>
        <v>-</v>
      </c>
      <c r="AJ44" s="310" t="str">
        <f t="shared" si="2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 t="str">
        <f>+G3</f>
        <v>-</v>
      </c>
      <c r="H45" s="309" t="str">
        <f t="shared" ref="H45:AJ46" si="3">+H3</f>
        <v>PS1-0</v>
      </c>
      <c r="I45" s="309" t="str">
        <f t="shared" si="3"/>
        <v>-</v>
      </c>
      <c r="J45" s="309" t="str">
        <f t="shared" si="3"/>
        <v>-</v>
      </c>
      <c r="K45" s="309" t="str">
        <f t="shared" si="3"/>
        <v>-</v>
      </c>
      <c r="L45" s="309" t="str">
        <f t="shared" si="3"/>
        <v>-</v>
      </c>
      <c r="M45" s="309" t="str">
        <f t="shared" si="3"/>
        <v>-</v>
      </c>
      <c r="N45" s="309" t="str">
        <f t="shared" si="3"/>
        <v>-</v>
      </c>
      <c r="O45" s="309" t="str">
        <f t="shared" si="3"/>
        <v>-</v>
      </c>
      <c r="P45" s="309" t="str">
        <f t="shared" si="3"/>
        <v>-</v>
      </c>
      <c r="Q45" s="309" t="str">
        <f t="shared" si="3"/>
        <v>-</v>
      </c>
      <c r="R45" s="309" t="str">
        <f t="shared" si="3"/>
        <v>-</v>
      </c>
      <c r="S45" s="309" t="str">
        <f t="shared" si="3"/>
        <v>-</v>
      </c>
      <c r="T45" s="309" t="str">
        <f t="shared" si="3"/>
        <v>-</v>
      </c>
      <c r="U45" s="309" t="str">
        <f t="shared" si="3"/>
        <v>-</v>
      </c>
      <c r="V45" s="309" t="str">
        <f t="shared" si="3"/>
        <v>-</v>
      </c>
      <c r="W45" s="309" t="str">
        <f t="shared" si="3"/>
        <v>-</v>
      </c>
      <c r="X45" s="309" t="str">
        <f t="shared" si="3"/>
        <v>-</v>
      </c>
      <c r="Y45" s="309" t="str">
        <f t="shared" si="3"/>
        <v>-</v>
      </c>
      <c r="Z45" s="309" t="str">
        <f t="shared" si="3"/>
        <v>-</v>
      </c>
      <c r="AA45" s="309" t="str">
        <f t="shared" si="3"/>
        <v>-</v>
      </c>
      <c r="AB45" s="309" t="str">
        <f t="shared" si="3"/>
        <v>-</v>
      </c>
      <c r="AC45" s="309" t="str">
        <f t="shared" si="3"/>
        <v>-</v>
      </c>
      <c r="AD45" s="309" t="str">
        <f t="shared" si="3"/>
        <v>-</v>
      </c>
      <c r="AE45" s="309" t="str">
        <f t="shared" si="3"/>
        <v>-</v>
      </c>
      <c r="AF45" s="309" t="str">
        <f t="shared" si="3"/>
        <v>-</v>
      </c>
      <c r="AG45" s="309" t="str">
        <f t="shared" si="3"/>
        <v>-</v>
      </c>
      <c r="AH45" s="309" t="str">
        <f t="shared" si="3"/>
        <v>-</v>
      </c>
      <c r="AI45" s="309" t="str">
        <f t="shared" si="3"/>
        <v>-</v>
      </c>
      <c r="AJ45" s="310" t="str">
        <f t="shared" si="3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 t="str">
        <f>+G4</f>
        <v>DS-0</v>
      </c>
      <c r="H46" s="309" t="str">
        <f t="shared" si="3"/>
        <v>SMM-2P</v>
      </c>
      <c r="I46" s="309" t="str">
        <f t="shared" si="3"/>
        <v>-</v>
      </c>
      <c r="J46" s="309" t="str">
        <f t="shared" si="3"/>
        <v>-</v>
      </c>
      <c r="K46" s="309" t="str">
        <f t="shared" si="3"/>
        <v>-</v>
      </c>
      <c r="L46" s="309" t="str">
        <f t="shared" si="3"/>
        <v>-</v>
      </c>
      <c r="M46" s="309" t="str">
        <f t="shared" si="3"/>
        <v>-</v>
      </c>
      <c r="N46" s="309" t="str">
        <f t="shared" si="3"/>
        <v>-</v>
      </c>
      <c r="O46" s="309" t="str">
        <f t="shared" si="3"/>
        <v>-</v>
      </c>
      <c r="P46" s="309" t="str">
        <f t="shared" si="3"/>
        <v>-</v>
      </c>
      <c r="Q46" s="309" t="str">
        <f t="shared" si="3"/>
        <v>-</v>
      </c>
      <c r="R46" s="309" t="str">
        <f t="shared" si="3"/>
        <v>-</v>
      </c>
      <c r="S46" s="309" t="str">
        <f t="shared" si="3"/>
        <v>-</v>
      </c>
      <c r="T46" s="309" t="str">
        <f t="shared" si="3"/>
        <v>-</v>
      </c>
      <c r="U46" s="309" t="str">
        <f t="shared" si="3"/>
        <v>-</v>
      </c>
      <c r="V46" s="309" t="str">
        <f t="shared" si="3"/>
        <v>-</v>
      </c>
      <c r="W46" s="309" t="str">
        <f t="shared" si="3"/>
        <v>-</v>
      </c>
      <c r="X46" s="309" t="str">
        <f t="shared" si="3"/>
        <v>-</v>
      </c>
      <c r="Y46" s="309" t="str">
        <f t="shared" si="3"/>
        <v>-</v>
      </c>
      <c r="Z46" s="309" t="str">
        <f t="shared" si="3"/>
        <v>-</v>
      </c>
      <c r="AA46" s="309" t="str">
        <f t="shared" si="3"/>
        <v>-</v>
      </c>
      <c r="AB46" s="309" t="str">
        <f t="shared" si="3"/>
        <v>-</v>
      </c>
      <c r="AC46" s="309" t="str">
        <f t="shared" si="3"/>
        <v>-</v>
      </c>
      <c r="AD46" s="309" t="str">
        <f t="shared" si="3"/>
        <v>-</v>
      </c>
      <c r="AE46" s="309" t="str">
        <f t="shared" si="3"/>
        <v>-</v>
      </c>
      <c r="AF46" s="309" t="str">
        <f t="shared" si="3"/>
        <v>-</v>
      </c>
      <c r="AG46" s="309" t="str">
        <f t="shared" si="3"/>
        <v>-</v>
      </c>
      <c r="AH46" s="309" t="str">
        <f t="shared" si="3"/>
        <v>-</v>
      </c>
      <c r="AI46" s="309" t="str">
        <f t="shared" si="3"/>
        <v>-</v>
      </c>
      <c r="AJ46" s="310" t="str">
        <f t="shared" si="3"/>
        <v>-</v>
      </c>
    </row>
    <row r="47" spans="1:36" ht="17.25" thickBot="1" x14ac:dyDescent="0.3">
      <c r="A47" s="298">
        <f>+P_10!S3</f>
        <v>10</v>
      </c>
      <c r="B47" s="299"/>
      <c r="C47" s="300" t="str">
        <f>+VLOOKUP($A$47,LOCALIDAD,2,FALSE)</f>
        <v>QUITA COLCAP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4">+H6</f>
        <v>01</v>
      </c>
      <c r="I47" s="312" t="str">
        <f t="shared" si="4"/>
        <v>-</v>
      </c>
      <c r="J47" s="312" t="str">
        <f t="shared" si="4"/>
        <v>-</v>
      </c>
      <c r="K47" s="312" t="str">
        <f t="shared" si="4"/>
        <v>-</v>
      </c>
      <c r="L47" s="312" t="str">
        <f t="shared" si="4"/>
        <v>-</v>
      </c>
      <c r="M47" s="312" t="str">
        <f t="shared" si="4"/>
        <v>-</v>
      </c>
      <c r="N47" s="312" t="str">
        <f t="shared" si="4"/>
        <v>-</v>
      </c>
      <c r="O47" s="312" t="str">
        <f t="shared" si="4"/>
        <v>-</v>
      </c>
      <c r="P47" s="312" t="str">
        <f t="shared" si="4"/>
        <v>-</v>
      </c>
      <c r="Q47" s="312" t="str">
        <f t="shared" si="4"/>
        <v>-</v>
      </c>
      <c r="R47" s="312" t="str">
        <f t="shared" si="4"/>
        <v>-</v>
      </c>
      <c r="S47" s="312" t="str">
        <f t="shared" si="4"/>
        <v>-</v>
      </c>
      <c r="T47" s="312" t="str">
        <f t="shared" si="4"/>
        <v>-</v>
      </c>
      <c r="U47" s="312" t="str">
        <f t="shared" si="4"/>
        <v>-</v>
      </c>
      <c r="V47" s="312" t="str">
        <f t="shared" si="4"/>
        <v>-</v>
      </c>
      <c r="W47" s="312" t="str">
        <f t="shared" si="4"/>
        <v>-</v>
      </c>
      <c r="X47" s="312" t="str">
        <f t="shared" si="4"/>
        <v>-</v>
      </c>
      <c r="Y47" s="312" t="str">
        <f t="shared" si="4"/>
        <v>-</v>
      </c>
      <c r="Z47" s="312" t="str">
        <f t="shared" si="4"/>
        <v>-</v>
      </c>
      <c r="AA47" s="312" t="str">
        <f t="shared" si="4"/>
        <v>-</v>
      </c>
      <c r="AB47" s="312" t="str">
        <f t="shared" si="4"/>
        <v>-</v>
      </c>
      <c r="AC47" s="312" t="str">
        <f t="shared" si="4"/>
        <v>-</v>
      </c>
      <c r="AD47" s="312" t="str">
        <f t="shared" si="4"/>
        <v>-</v>
      </c>
      <c r="AE47" s="312" t="str">
        <f t="shared" si="4"/>
        <v>-</v>
      </c>
      <c r="AF47" s="312" t="str">
        <f t="shared" si="4"/>
        <v>-</v>
      </c>
      <c r="AG47" s="312" t="str">
        <f t="shared" si="4"/>
        <v>-</v>
      </c>
      <c r="AH47" s="312" t="str">
        <f t="shared" si="4"/>
        <v>-</v>
      </c>
      <c r="AI47" s="312" t="str">
        <f t="shared" si="4"/>
        <v>-</v>
      </c>
      <c r="AJ47" s="313" t="str">
        <f t="shared" si="4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5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5"/>
        <v>4</v>
      </c>
      <c r="C52" s="158" t="s">
        <v>363</v>
      </c>
      <c r="D52" s="156" t="s">
        <v>364</v>
      </c>
      <c r="E52" s="157">
        <f>+SUM(G52:AJ52)</f>
        <v>1</v>
      </c>
      <c r="F52" s="249"/>
      <c r="G52" s="157">
        <f t="shared" ref="G52:P55" si="6">+HLOOKUP(G$3,ARMADO_RP,$B52,0)+HLOOKUP(G$4,ARMADO_RP,$B52,0)</f>
        <v>0</v>
      </c>
      <c r="H52" s="157">
        <f t="shared" si="6"/>
        <v>1</v>
      </c>
      <c r="I52" s="157">
        <f t="shared" si="6"/>
        <v>0</v>
      </c>
      <c r="J52" s="157">
        <f t="shared" si="6"/>
        <v>0</v>
      </c>
      <c r="K52" s="157">
        <f t="shared" si="6"/>
        <v>0</v>
      </c>
      <c r="L52" s="157">
        <f t="shared" si="6"/>
        <v>0</v>
      </c>
      <c r="M52" s="157">
        <f t="shared" si="6"/>
        <v>0</v>
      </c>
      <c r="N52" s="157">
        <f t="shared" si="6"/>
        <v>0</v>
      </c>
      <c r="O52" s="157">
        <f t="shared" si="6"/>
        <v>0</v>
      </c>
      <c r="P52" s="157">
        <f t="shared" si="6"/>
        <v>0</v>
      </c>
      <c r="Q52" s="157">
        <f t="shared" ref="Q52:Z55" si="7">+HLOOKUP(Q$3,ARMADO_RP,$B52,0)+HLOOKUP(Q$4,ARMADO_RP,$B52,0)</f>
        <v>0</v>
      </c>
      <c r="R52" s="157">
        <f t="shared" si="7"/>
        <v>0</v>
      </c>
      <c r="S52" s="157">
        <f t="shared" si="7"/>
        <v>0</v>
      </c>
      <c r="T52" s="157">
        <f t="shared" si="7"/>
        <v>0</v>
      </c>
      <c r="U52" s="157">
        <f t="shared" si="7"/>
        <v>0</v>
      </c>
      <c r="V52" s="157">
        <f t="shared" si="7"/>
        <v>0</v>
      </c>
      <c r="W52" s="157">
        <f t="shared" si="7"/>
        <v>0</v>
      </c>
      <c r="X52" s="157">
        <f t="shared" si="7"/>
        <v>0</v>
      </c>
      <c r="Y52" s="157">
        <f t="shared" si="7"/>
        <v>0</v>
      </c>
      <c r="Z52" s="157">
        <f t="shared" si="7"/>
        <v>0</v>
      </c>
      <c r="AA52" s="157">
        <f t="shared" ref="AA52:AJ55" si="8">+HLOOKUP(AA$3,ARMADO_RP,$B52,0)+HLOOKUP(AA$4,ARMADO_RP,$B52,0)</f>
        <v>0</v>
      </c>
      <c r="AB52" s="157">
        <f t="shared" si="8"/>
        <v>0</v>
      </c>
      <c r="AC52" s="157">
        <f t="shared" si="8"/>
        <v>0</v>
      </c>
      <c r="AD52" s="157">
        <f t="shared" si="8"/>
        <v>0</v>
      </c>
      <c r="AE52" s="157">
        <f t="shared" si="8"/>
        <v>0</v>
      </c>
      <c r="AF52" s="157">
        <f t="shared" si="8"/>
        <v>0</v>
      </c>
      <c r="AG52" s="157">
        <f t="shared" si="8"/>
        <v>0</v>
      </c>
      <c r="AH52" s="157">
        <f t="shared" si="8"/>
        <v>0</v>
      </c>
      <c r="AI52" s="157">
        <f t="shared" si="8"/>
        <v>0</v>
      </c>
      <c r="AJ52" s="157">
        <f t="shared" si="8"/>
        <v>0</v>
      </c>
    </row>
    <row r="53" spans="1:36" ht="16.5" x14ac:dyDescent="0.25">
      <c r="A53" s="157">
        <f>+A52+0.01</f>
        <v>1.02</v>
      </c>
      <c r="B53" s="153">
        <f t="shared" si="5"/>
        <v>5</v>
      </c>
      <c r="C53" s="158" t="s">
        <v>365</v>
      </c>
      <c r="D53" s="156" t="s">
        <v>364</v>
      </c>
      <c r="E53" s="157">
        <f t="shared" ref="E53:E55" si="9">+SUM(G53:AJ53)</f>
        <v>0</v>
      </c>
      <c r="F53" s="249"/>
      <c r="G53" s="157">
        <f t="shared" si="6"/>
        <v>0</v>
      </c>
      <c r="H53" s="157">
        <f t="shared" si="6"/>
        <v>0</v>
      </c>
      <c r="I53" s="157">
        <f t="shared" si="6"/>
        <v>0</v>
      </c>
      <c r="J53" s="157">
        <f t="shared" si="6"/>
        <v>0</v>
      </c>
      <c r="K53" s="157">
        <f t="shared" si="6"/>
        <v>0</v>
      </c>
      <c r="L53" s="157">
        <f t="shared" si="6"/>
        <v>0</v>
      </c>
      <c r="M53" s="157">
        <f t="shared" si="6"/>
        <v>0</v>
      </c>
      <c r="N53" s="157">
        <f t="shared" si="6"/>
        <v>0</v>
      </c>
      <c r="O53" s="157">
        <f t="shared" si="6"/>
        <v>0</v>
      </c>
      <c r="P53" s="157">
        <f t="shared" si="6"/>
        <v>0</v>
      </c>
      <c r="Q53" s="157">
        <f t="shared" si="7"/>
        <v>0</v>
      </c>
      <c r="R53" s="157">
        <f t="shared" si="7"/>
        <v>0</v>
      </c>
      <c r="S53" s="157">
        <f t="shared" si="7"/>
        <v>0</v>
      </c>
      <c r="T53" s="157">
        <f t="shared" si="7"/>
        <v>0</v>
      </c>
      <c r="U53" s="157">
        <f t="shared" si="7"/>
        <v>0</v>
      </c>
      <c r="V53" s="157">
        <f t="shared" si="7"/>
        <v>0</v>
      </c>
      <c r="W53" s="157">
        <f t="shared" si="7"/>
        <v>0</v>
      </c>
      <c r="X53" s="157">
        <f t="shared" si="7"/>
        <v>0</v>
      </c>
      <c r="Y53" s="157">
        <f t="shared" si="7"/>
        <v>0</v>
      </c>
      <c r="Z53" s="157">
        <f t="shared" si="7"/>
        <v>0</v>
      </c>
      <c r="AA53" s="157">
        <f t="shared" si="8"/>
        <v>0</v>
      </c>
      <c r="AB53" s="157">
        <f t="shared" si="8"/>
        <v>0</v>
      </c>
      <c r="AC53" s="157">
        <f t="shared" si="8"/>
        <v>0</v>
      </c>
      <c r="AD53" s="157">
        <f t="shared" si="8"/>
        <v>0</v>
      </c>
      <c r="AE53" s="157">
        <f t="shared" si="8"/>
        <v>0</v>
      </c>
      <c r="AF53" s="157">
        <f t="shared" si="8"/>
        <v>0</v>
      </c>
      <c r="AG53" s="157">
        <f t="shared" si="8"/>
        <v>0</v>
      </c>
      <c r="AH53" s="157">
        <f t="shared" si="8"/>
        <v>0</v>
      </c>
      <c r="AI53" s="157">
        <f t="shared" si="8"/>
        <v>0</v>
      </c>
      <c r="AJ53" s="157">
        <f t="shared" si="8"/>
        <v>0</v>
      </c>
    </row>
    <row r="54" spans="1:36" s="188" customFormat="1" ht="16.5" x14ac:dyDescent="0.25">
      <c r="A54" s="160">
        <f t="shared" ref="A54:A55" si="10">+A53+0.01</f>
        <v>1.03</v>
      </c>
      <c r="B54" s="161">
        <f t="shared" si="5"/>
        <v>6</v>
      </c>
      <c r="C54" s="162" t="s">
        <v>532</v>
      </c>
      <c r="D54" s="164" t="s">
        <v>364</v>
      </c>
      <c r="E54" s="157">
        <f t="shared" si="9"/>
        <v>0</v>
      </c>
      <c r="F54" s="249"/>
      <c r="G54" s="157">
        <f t="shared" si="6"/>
        <v>0</v>
      </c>
      <c r="H54" s="157">
        <f t="shared" si="6"/>
        <v>0</v>
      </c>
      <c r="I54" s="157">
        <f t="shared" si="6"/>
        <v>0</v>
      </c>
      <c r="J54" s="157">
        <f t="shared" si="6"/>
        <v>0</v>
      </c>
      <c r="K54" s="157">
        <f t="shared" si="6"/>
        <v>0</v>
      </c>
      <c r="L54" s="157">
        <f t="shared" si="6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  <c r="P54" s="157">
        <f t="shared" si="6"/>
        <v>0</v>
      </c>
      <c r="Q54" s="157">
        <f t="shared" si="7"/>
        <v>0</v>
      </c>
      <c r="R54" s="157">
        <f t="shared" si="7"/>
        <v>0</v>
      </c>
      <c r="S54" s="157">
        <f t="shared" si="7"/>
        <v>0</v>
      </c>
      <c r="T54" s="157">
        <f t="shared" si="7"/>
        <v>0</v>
      </c>
      <c r="U54" s="157">
        <f t="shared" si="7"/>
        <v>0</v>
      </c>
      <c r="V54" s="157">
        <f t="shared" si="7"/>
        <v>0</v>
      </c>
      <c r="W54" s="157">
        <f t="shared" si="7"/>
        <v>0</v>
      </c>
      <c r="X54" s="157">
        <f t="shared" si="7"/>
        <v>0</v>
      </c>
      <c r="Y54" s="157">
        <f t="shared" si="7"/>
        <v>0</v>
      </c>
      <c r="Z54" s="157">
        <f t="shared" si="7"/>
        <v>0</v>
      </c>
      <c r="AA54" s="157">
        <f t="shared" si="8"/>
        <v>0</v>
      </c>
      <c r="AB54" s="157">
        <f t="shared" si="8"/>
        <v>0</v>
      </c>
      <c r="AC54" s="157">
        <f t="shared" si="8"/>
        <v>0</v>
      </c>
      <c r="AD54" s="157">
        <f t="shared" si="8"/>
        <v>0</v>
      </c>
      <c r="AE54" s="157">
        <f t="shared" si="8"/>
        <v>0</v>
      </c>
      <c r="AF54" s="157">
        <f t="shared" si="8"/>
        <v>0</v>
      </c>
      <c r="AG54" s="157">
        <f t="shared" si="8"/>
        <v>0</v>
      </c>
      <c r="AH54" s="157">
        <f t="shared" si="8"/>
        <v>0</v>
      </c>
      <c r="AI54" s="157">
        <f t="shared" si="8"/>
        <v>0</v>
      </c>
      <c r="AJ54" s="157">
        <f t="shared" si="8"/>
        <v>0</v>
      </c>
    </row>
    <row r="55" spans="1:36" s="188" customFormat="1" ht="16.5" x14ac:dyDescent="0.25">
      <c r="A55" s="160">
        <f t="shared" si="10"/>
        <v>1.04</v>
      </c>
      <c r="B55" s="161">
        <f t="shared" si="5"/>
        <v>7</v>
      </c>
      <c r="C55" s="162" t="s">
        <v>531</v>
      </c>
      <c r="D55" s="164" t="s">
        <v>364</v>
      </c>
      <c r="E55" s="157">
        <f t="shared" si="9"/>
        <v>0</v>
      </c>
      <c r="F55" s="249"/>
      <c r="G55" s="157">
        <f t="shared" si="6"/>
        <v>0</v>
      </c>
      <c r="H55" s="157">
        <f t="shared" si="6"/>
        <v>0</v>
      </c>
      <c r="I55" s="157">
        <f t="shared" si="6"/>
        <v>0</v>
      </c>
      <c r="J55" s="157">
        <f t="shared" si="6"/>
        <v>0</v>
      </c>
      <c r="K55" s="157">
        <f t="shared" si="6"/>
        <v>0</v>
      </c>
      <c r="L55" s="157">
        <f t="shared" si="6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  <c r="P55" s="157">
        <f t="shared" si="6"/>
        <v>0</v>
      </c>
      <c r="Q55" s="157">
        <f t="shared" si="7"/>
        <v>0</v>
      </c>
      <c r="R55" s="157">
        <f t="shared" si="7"/>
        <v>0</v>
      </c>
      <c r="S55" s="157">
        <f t="shared" si="7"/>
        <v>0</v>
      </c>
      <c r="T55" s="157">
        <f t="shared" si="7"/>
        <v>0</v>
      </c>
      <c r="U55" s="157">
        <f t="shared" si="7"/>
        <v>0</v>
      </c>
      <c r="V55" s="157">
        <f t="shared" si="7"/>
        <v>0</v>
      </c>
      <c r="W55" s="157">
        <f t="shared" si="7"/>
        <v>0</v>
      </c>
      <c r="X55" s="157">
        <f t="shared" si="7"/>
        <v>0</v>
      </c>
      <c r="Y55" s="157">
        <f t="shared" si="7"/>
        <v>0</v>
      </c>
      <c r="Z55" s="157">
        <f t="shared" si="7"/>
        <v>0</v>
      </c>
      <c r="AA55" s="157">
        <f t="shared" si="8"/>
        <v>0</v>
      </c>
      <c r="AB55" s="157">
        <f t="shared" si="8"/>
        <v>0</v>
      </c>
      <c r="AC55" s="157">
        <f t="shared" si="8"/>
        <v>0</v>
      </c>
      <c r="AD55" s="157">
        <f t="shared" si="8"/>
        <v>0</v>
      </c>
      <c r="AE55" s="157">
        <f t="shared" si="8"/>
        <v>0</v>
      </c>
      <c r="AF55" s="157">
        <f t="shared" si="8"/>
        <v>0</v>
      </c>
      <c r="AG55" s="157">
        <f t="shared" si="8"/>
        <v>0</v>
      </c>
      <c r="AH55" s="157">
        <f t="shared" si="8"/>
        <v>0</v>
      </c>
      <c r="AI55" s="157">
        <f t="shared" si="8"/>
        <v>0</v>
      </c>
      <c r="AJ55" s="157">
        <f t="shared" si="8"/>
        <v>0</v>
      </c>
    </row>
    <row r="56" spans="1:36" ht="16.5" x14ac:dyDescent="0.25">
      <c r="A56" s="159"/>
      <c r="B56" s="153">
        <f t="shared" si="5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5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5"/>
        <v>10</v>
      </c>
      <c r="C58" s="155" t="s">
        <v>367</v>
      </c>
      <c r="D58" s="156" t="s">
        <v>364</v>
      </c>
      <c r="E58" s="157">
        <f t="shared" ref="E58:E61" si="11">+SUM(G58:AJ58)</f>
        <v>0</v>
      </c>
      <c r="F58" s="314" t="s">
        <v>214</v>
      </c>
      <c r="G58" s="157">
        <f>+IF($F58=G$10&amp;" "&amp;G$11,G$9,0)</f>
        <v>0</v>
      </c>
      <c r="H58" s="157">
        <f t="shared" ref="H58:AJ61" si="12">+IF($F58=H$10&amp;" "&amp;H$11,H$9,0)</f>
        <v>0</v>
      </c>
      <c r="I58" s="157">
        <f t="shared" si="12"/>
        <v>0</v>
      </c>
      <c r="J58" s="157">
        <f t="shared" si="12"/>
        <v>0</v>
      </c>
      <c r="K58" s="157">
        <f t="shared" si="12"/>
        <v>0</v>
      </c>
      <c r="L58" s="157">
        <f t="shared" si="12"/>
        <v>0</v>
      </c>
      <c r="M58" s="157">
        <f t="shared" si="12"/>
        <v>0</v>
      </c>
      <c r="N58" s="157">
        <f t="shared" si="12"/>
        <v>0</v>
      </c>
      <c r="O58" s="157">
        <f t="shared" si="12"/>
        <v>0</v>
      </c>
      <c r="P58" s="157">
        <f t="shared" si="12"/>
        <v>0</v>
      </c>
      <c r="Q58" s="157">
        <f t="shared" si="12"/>
        <v>0</v>
      </c>
      <c r="R58" s="157">
        <f t="shared" si="12"/>
        <v>0</v>
      </c>
      <c r="S58" s="157">
        <f t="shared" si="12"/>
        <v>0</v>
      </c>
      <c r="T58" s="157">
        <f t="shared" si="12"/>
        <v>0</v>
      </c>
      <c r="U58" s="157">
        <f t="shared" si="12"/>
        <v>0</v>
      </c>
      <c r="V58" s="157">
        <f t="shared" si="12"/>
        <v>0</v>
      </c>
      <c r="W58" s="157">
        <f t="shared" si="12"/>
        <v>0</v>
      </c>
      <c r="X58" s="157">
        <f t="shared" si="12"/>
        <v>0</v>
      </c>
      <c r="Y58" s="157">
        <f t="shared" si="12"/>
        <v>0</v>
      </c>
      <c r="Z58" s="157">
        <f t="shared" si="12"/>
        <v>0</v>
      </c>
      <c r="AA58" s="157">
        <f t="shared" si="12"/>
        <v>0</v>
      </c>
      <c r="AB58" s="157">
        <f t="shared" si="12"/>
        <v>0</v>
      </c>
      <c r="AC58" s="157">
        <f t="shared" si="12"/>
        <v>0</v>
      </c>
      <c r="AD58" s="157">
        <f t="shared" si="12"/>
        <v>0</v>
      </c>
      <c r="AE58" s="157">
        <f t="shared" si="12"/>
        <v>0</v>
      </c>
      <c r="AF58" s="157">
        <f t="shared" si="12"/>
        <v>0</v>
      </c>
      <c r="AG58" s="157">
        <f t="shared" si="12"/>
        <v>0</v>
      </c>
      <c r="AH58" s="157">
        <f t="shared" si="12"/>
        <v>0</v>
      </c>
      <c r="AI58" s="157">
        <f t="shared" si="12"/>
        <v>0</v>
      </c>
      <c r="AJ58" s="157">
        <f t="shared" si="12"/>
        <v>0</v>
      </c>
    </row>
    <row r="59" spans="1:36" ht="16.5" x14ac:dyDescent="0.25">
      <c r="A59" s="157">
        <f t="shared" ref="A59:A61" si="13">+A58+0.01</f>
        <v>2.0199999999999996</v>
      </c>
      <c r="B59" s="153">
        <f t="shared" si="5"/>
        <v>11</v>
      </c>
      <c r="C59" s="155" t="s">
        <v>368</v>
      </c>
      <c r="D59" s="156" t="s">
        <v>364</v>
      </c>
      <c r="E59" s="157">
        <f t="shared" si="11"/>
        <v>0</v>
      </c>
      <c r="F59" s="314" t="s">
        <v>172</v>
      </c>
      <c r="G59" s="157">
        <f t="shared" ref="G59:V61" si="14">+IF($F59=G$10&amp;" "&amp;G$11,G$9,0)</f>
        <v>0</v>
      </c>
      <c r="H59" s="157">
        <f t="shared" si="14"/>
        <v>0</v>
      </c>
      <c r="I59" s="157">
        <f t="shared" si="14"/>
        <v>0</v>
      </c>
      <c r="J59" s="157">
        <f t="shared" si="14"/>
        <v>0</v>
      </c>
      <c r="K59" s="157">
        <f t="shared" si="14"/>
        <v>0</v>
      </c>
      <c r="L59" s="157">
        <f t="shared" si="14"/>
        <v>0</v>
      </c>
      <c r="M59" s="157">
        <f t="shared" si="14"/>
        <v>0</v>
      </c>
      <c r="N59" s="157">
        <f t="shared" si="14"/>
        <v>0</v>
      </c>
      <c r="O59" s="157">
        <f t="shared" si="14"/>
        <v>0</v>
      </c>
      <c r="P59" s="157">
        <f t="shared" si="14"/>
        <v>0</v>
      </c>
      <c r="Q59" s="157">
        <f t="shared" si="14"/>
        <v>0</v>
      </c>
      <c r="R59" s="157">
        <f t="shared" si="14"/>
        <v>0</v>
      </c>
      <c r="S59" s="157">
        <f t="shared" si="14"/>
        <v>0</v>
      </c>
      <c r="T59" s="157">
        <f t="shared" si="14"/>
        <v>0</v>
      </c>
      <c r="U59" s="157">
        <f t="shared" si="14"/>
        <v>0</v>
      </c>
      <c r="V59" s="157">
        <f t="shared" si="14"/>
        <v>0</v>
      </c>
      <c r="W59" s="157">
        <f t="shared" si="12"/>
        <v>0</v>
      </c>
      <c r="X59" s="157">
        <f t="shared" si="12"/>
        <v>0</v>
      </c>
      <c r="Y59" s="157">
        <f t="shared" si="12"/>
        <v>0</v>
      </c>
      <c r="Z59" s="157">
        <f t="shared" si="12"/>
        <v>0</v>
      </c>
      <c r="AA59" s="157">
        <f t="shared" si="12"/>
        <v>0</v>
      </c>
      <c r="AB59" s="157">
        <f t="shared" si="12"/>
        <v>0</v>
      </c>
      <c r="AC59" s="157">
        <f t="shared" si="12"/>
        <v>0</v>
      </c>
      <c r="AD59" s="157">
        <f t="shared" si="12"/>
        <v>0</v>
      </c>
      <c r="AE59" s="157">
        <f t="shared" si="12"/>
        <v>0</v>
      </c>
      <c r="AF59" s="157">
        <f t="shared" si="12"/>
        <v>0</v>
      </c>
      <c r="AG59" s="157">
        <f t="shared" si="12"/>
        <v>0</v>
      </c>
      <c r="AH59" s="157">
        <f t="shared" si="12"/>
        <v>0</v>
      </c>
      <c r="AI59" s="157">
        <f t="shared" si="12"/>
        <v>0</v>
      </c>
      <c r="AJ59" s="157">
        <f t="shared" si="12"/>
        <v>0</v>
      </c>
    </row>
    <row r="60" spans="1:36" ht="16.5" x14ac:dyDescent="0.25">
      <c r="A60" s="157">
        <f t="shared" si="13"/>
        <v>2.0299999999999994</v>
      </c>
      <c r="B60" s="153">
        <f t="shared" si="5"/>
        <v>12</v>
      </c>
      <c r="C60" s="155" t="s">
        <v>369</v>
      </c>
      <c r="D60" s="156" t="s">
        <v>364</v>
      </c>
      <c r="E60" s="157">
        <f t="shared" si="11"/>
        <v>0</v>
      </c>
      <c r="F60" s="314" t="s">
        <v>274</v>
      </c>
      <c r="G60" s="157">
        <f t="shared" si="14"/>
        <v>0</v>
      </c>
      <c r="H60" s="157">
        <f t="shared" si="12"/>
        <v>0</v>
      </c>
      <c r="I60" s="157">
        <f t="shared" si="12"/>
        <v>0</v>
      </c>
      <c r="J60" s="157">
        <f t="shared" si="12"/>
        <v>0</v>
      </c>
      <c r="K60" s="157">
        <f t="shared" si="12"/>
        <v>0</v>
      </c>
      <c r="L60" s="157">
        <f t="shared" si="12"/>
        <v>0</v>
      </c>
      <c r="M60" s="157">
        <f t="shared" si="12"/>
        <v>0</v>
      </c>
      <c r="N60" s="157">
        <f t="shared" si="12"/>
        <v>0</v>
      </c>
      <c r="O60" s="157">
        <f t="shared" si="12"/>
        <v>0</v>
      </c>
      <c r="P60" s="157">
        <f t="shared" si="12"/>
        <v>0</v>
      </c>
      <c r="Q60" s="157">
        <f t="shared" si="12"/>
        <v>0</v>
      </c>
      <c r="R60" s="157">
        <f t="shared" si="12"/>
        <v>0</v>
      </c>
      <c r="S60" s="157">
        <f t="shared" si="12"/>
        <v>0</v>
      </c>
      <c r="T60" s="157">
        <f t="shared" si="12"/>
        <v>0</v>
      </c>
      <c r="U60" s="157">
        <f t="shared" si="12"/>
        <v>0</v>
      </c>
      <c r="V60" s="157">
        <f t="shared" si="12"/>
        <v>0</v>
      </c>
      <c r="W60" s="157">
        <f t="shared" si="12"/>
        <v>0</v>
      </c>
      <c r="X60" s="157">
        <f t="shared" si="12"/>
        <v>0</v>
      </c>
      <c r="Y60" s="157">
        <f t="shared" si="12"/>
        <v>0</v>
      </c>
      <c r="Z60" s="157">
        <f t="shared" si="12"/>
        <v>0</v>
      </c>
      <c r="AA60" s="157">
        <f t="shared" si="12"/>
        <v>0</v>
      </c>
      <c r="AB60" s="157">
        <f t="shared" si="12"/>
        <v>0</v>
      </c>
      <c r="AC60" s="157">
        <f t="shared" si="12"/>
        <v>0</v>
      </c>
      <c r="AD60" s="157">
        <f t="shared" si="12"/>
        <v>0</v>
      </c>
      <c r="AE60" s="157">
        <f t="shared" si="12"/>
        <v>0</v>
      </c>
      <c r="AF60" s="157">
        <f t="shared" si="12"/>
        <v>0</v>
      </c>
      <c r="AG60" s="157">
        <f t="shared" si="12"/>
        <v>0</v>
      </c>
      <c r="AH60" s="157">
        <f t="shared" si="12"/>
        <v>0</v>
      </c>
      <c r="AI60" s="157">
        <f t="shared" si="12"/>
        <v>0</v>
      </c>
      <c r="AJ60" s="157">
        <f t="shared" si="12"/>
        <v>0</v>
      </c>
    </row>
    <row r="61" spans="1:36" ht="16.5" x14ac:dyDescent="0.25">
      <c r="A61" s="157">
        <f t="shared" si="13"/>
        <v>2.0399999999999991</v>
      </c>
      <c r="B61" s="153">
        <f t="shared" si="5"/>
        <v>13</v>
      </c>
      <c r="C61" s="155" t="s">
        <v>370</v>
      </c>
      <c r="D61" s="156" t="s">
        <v>364</v>
      </c>
      <c r="E61" s="157">
        <f t="shared" si="11"/>
        <v>0</v>
      </c>
      <c r="F61" s="314" t="s">
        <v>252</v>
      </c>
      <c r="G61" s="157">
        <f t="shared" si="14"/>
        <v>0</v>
      </c>
      <c r="H61" s="157">
        <f t="shared" si="12"/>
        <v>0</v>
      </c>
      <c r="I61" s="157">
        <f t="shared" si="12"/>
        <v>0</v>
      </c>
      <c r="J61" s="157">
        <f t="shared" si="12"/>
        <v>0</v>
      </c>
      <c r="K61" s="157">
        <f t="shared" si="12"/>
        <v>0</v>
      </c>
      <c r="L61" s="157">
        <f t="shared" si="12"/>
        <v>0</v>
      </c>
      <c r="M61" s="157">
        <f t="shared" si="12"/>
        <v>0</v>
      </c>
      <c r="N61" s="157">
        <f t="shared" si="12"/>
        <v>0</v>
      </c>
      <c r="O61" s="157">
        <f t="shared" si="12"/>
        <v>0</v>
      </c>
      <c r="P61" s="157">
        <f t="shared" si="12"/>
        <v>0</v>
      </c>
      <c r="Q61" s="157">
        <f t="shared" si="12"/>
        <v>0</v>
      </c>
      <c r="R61" s="157">
        <f t="shared" si="12"/>
        <v>0</v>
      </c>
      <c r="S61" s="157">
        <f t="shared" si="12"/>
        <v>0</v>
      </c>
      <c r="T61" s="157">
        <f t="shared" si="12"/>
        <v>0</v>
      </c>
      <c r="U61" s="157">
        <f t="shared" si="12"/>
        <v>0</v>
      </c>
      <c r="V61" s="157">
        <f t="shared" si="12"/>
        <v>0</v>
      </c>
      <c r="W61" s="157">
        <f t="shared" si="12"/>
        <v>0</v>
      </c>
      <c r="X61" s="157">
        <f t="shared" si="12"/>
        <v>0</v>
      </c>
      <c r="Y61" s="157">
        <f t="shared" si="12"/>
        <v>0</v>
      </c>
      <c r="Z61" s="157">
        <f t="shared" si="12"/>
        <v>0</v>
      </c>
      <c r="AA61" s="157">
        <f t="shared" si="12"/>
        <v>0</v>
      </c>
      <c r="AB61" s="157">
        <f t="shared" si="12"/>
        <v>0</v>
      </c>
      <c r="AC61" s="157">
        <f t="shared" si="12"/>
        <v>0</v>
      </c>
      <c r="AD61" s="157">
        <f t="shared" si="12"/>
        <v>0</v>
      </c>
      <c r="AE61" s="157">
        <f t="shared" si="12"/>
        <v>0</v>
      </c>
      <c r="AF61" s="157">
        <f t="shared" si="12"/>
        <v>0</v>
      </c>
      <c r="AG61" s="157">
        <f t="shared" si="12"/>
        <v>0</v>
      </c>
      <c r="AH61" s="157">
        <f t="shared" si="12"/>
        <v>0</v>
      </c>
      <c r="AI61" s="157">
        <f t="shared" si="12"/>
        <v>0</v>
      </c>
      <c r="AJ61" s="157">
        <f t="shared" si="12"/>
        <v>0</v>
      </c>
    </row>
    <row r="62" spans="1:36" ht="16.5" x14ac:dyDescent="0.25">
      <c r="A62" s="159"/>
      <c r="B62" s="153">
        <f t="shared" si="5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5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5"/>
        <v>16</v>
      </c>
      <c r="C64" s="158" t="s">
        <v>372</v>
      </c>
      <c r="D64" s="156" t="s">
        <v>364</v>
      </c>
      <c r="E64" s="157">
        <f t="shared" ref="E64:E68" si="15">+SUM(G64:AJ64)</f>
        <v>0</v>
      </c>
      <c r="F64" s="314" t="s">
        <v>633</v>
      </c>
      <c r="G64" s="157">
        <f t="shared" ref="G64:V68" si="16">+IF($F64=G$10&amp;" "&amp;G$11,G$9,0)</f>
        <v>0</v>
      </c>
      <c r="H64" s="157">
        <f t="shared" si="16"/>
        <v>0</v>
      </c>
      <c r="I64" s="157">
        <f t="shared" si="16"/>
        <v>0</v>
      </c>
      <c r="J64" s="157">
        <f t="shared" si="16"/>
        <v>0</v>
      </c>
      <c r="K64" s="157">
        <f t="shared" si="16"/>
        <v>0</v>
      </c>
      <c r="L64" s="157">
        <f t="shared" si="16"/>
        <v>0</v>
      </c>
      <c r="M64" s="157">
        <f t="shared" si="16"/>
        <v>0</v>
      </c>
      <c r="N64" s="157">
        <f t="shared" si="16"/>
        <v>0</v>
      </c>
      <c r="O64" s="157">
        <f t="shared" si="16"/>
        <v>0</v>
      </c>
      <c r="P64" s="157">
        <f t="shared" si="16"/>
        <v>0</v>
      </c>
      <c r="Q64" s="157">
        <f t="shared" si="16"/>
        <v>0</v>
      </c>
      <c r="R64" s="157">
        <f t="shared" si="16"/>
        <v>0</v>
      </c>
      <c r="S64" s="157">
        <f t="shared" si="16"/>
        <v>0</v>
      </c>
      <c r="T64" s="157">
        <f t="shared" si="16"/>
        <v>0</v>
      </c>
      <c r="U64" s="157">
        <f t="shared" si="16"/>
        <v>0</v>
      </c>
      <c r="V64" s="157">
        <f t="shared" si="16"/>
        <v>0</v>
      </c>
      <c r="W64" s="157">
        <f t="shared" ref="W64:AJ68" si="17">+IF($F64=W$10&amp;" "&amp;W$11,W$9,0)</f>
        <v>0</v>
      </c>
      <c r="X64" s="157">
        <f t="shared" si="17"/>
        <v>0</v>
      </c>
      <c r="Y64" s="157">
        <f t="shared" si="17"/>
        <v>0</v>
      </c>
      <c r="Z64" s="157">
        <f t="shared" si="17"/>
        <v>0</v>
      </c>
      <c r="AA64" s="157">
        <f t="shared" si="17"/>
        <v>0</v>
      </c>
      <c r="AB64" s="157">
        <f t="shared" si="17"/>
        <v>0</v>
      </c>
      <c r="AC64" s="157">
        <f t="shared" si="17"/>
        <v>0</v>
      </c>
      <c r="AD64" s="157">
        <f t="shared" si="17"/>
        <v>0</v>
      </c>
      <c r="AE64" s="157">
        <f t="shared" si="17"/>
        <v>0</v>
      </c>
      <c r="AF64" s="157">
        <f t="shared" si="17"/>
        <v>0</v>
      </c>
      <c r="AG64" s="157">
        <f t="shared" si="17"/>
        <v>0</v>
      </c>
      <c r="AH64" s="157">
        <f t="shared" si="17"/>
        <v>0</v>
      </c>
      <c r="AI64" s="157">
        <f t="shared" si="17"/>
        <v>0</v>
      </c>
      <c r="AJ64" s="157">
        <f t="shared" si="17"/>
        <v>0</v>
      </c>
    </row>
    <row r="65" spans="1:36" ht="16.5" x14ac:dyDescent="0.25">
      <c r="A65" s="157"/>
      <c r="B65" s="153">
        <f t="shared" si="5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5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5"/>
        <v>19</v>
      </c>
      <c r="C67" s="162" t="s">
        <v>373</v>
      </c>
      <c r="D67" s="164" t="s">
        <v>364</v>
      </c>
      <c r="E67" s="157">
        <f t="shared" si="15"/>
        <v>0</v>
      </c>
      <c r="F67" s="249" t="s">
        <v>327</v>
      </c>
      <c r="G67" s="157">
        <f t="shared" si="16"/>
        <v>0</v>
      </c>
      <c r="H67" s="157">
        <f t="shared" si="16"/>
        <v>0</v>
      </c>
      <c r="I67" s="157">
        <f t="shared" si="16"/>
        <v>0</v>
      </c>
      <c r="J67" s="157">
        <f t="shared" si="16"/>
        <v>0</v>
      </c>
      <c r="K67" s="157">
        <f t="shared" si="16"/>
        <v>0</v>
      </c>
      <c r="L67" s="157">
        <f t="shared" si="16"/>
        <v>0</v>
      </c>
      <c r="M67" s="157">
        <f t="shared" si="16"/>
        <v>0</v>
      </c>
      <c r="N67" s="157">
        <f t="shared" si="16"/>
        <v>0</v>
      </c>
      <c r="O67" s="157">
        <f t="shared" si="16"/>
        <v>0</v>
      </c>
      <c r="P67" s="157">
        <f t="shared" si="16"/>
        <v>0</v>
      </c>
      <c r="Q67" s="157">
        <f t="shared" si="16"/>
        <v>0</v>
      </c>
      <c r="R67" s="157">
        <f t="shared" si="16"/>
        <v>0</v>
      </c>
      <c r="S67" s="157">
        <f t="shared" si="16"/>
        <v>0</v>
      </c>
      <c r="T67" s="157">
        <f t="shared" si="16"/>
        <v>0</v>
      </c>
      <c r="U67" s="157">
        <f t="shared" si="16"/>
        <v>0</v>
      </c>
      <c r="V67" s="157">
        <f t="shared" si="16"/>
        <v>0</v>
      </c>
      <c r="W67" s="157">
        <f t="shared" si="17"/>
        <v>0</v>
      </c>
      <c r="X67" s="157">
        <f t="shared" si="17"/>
        <v>0</v>
      </c>
      <c r="Y67" s="157">
        <f t="shared" si="17"/>
        <v>0</v>
      </c>
      <c r="Z67" s="157">
        <f t="shared" si="17"/>
        <v>0</v>
      </c>
      <c r="AA67" s="157">
        <f t="shared" si="17"/>
        <v>0</v>
      </c>
      <c r="AB67" s="157">
        <f t="shared" si="17"/>
        <v>0</v>
      </c>
      <c r="AC67" s="157">
        <f t="shared" si="17"/>
        <v>0</v>
      </c>
      <c r="AD67" s="157">
        <f t="shared" si="17"/>
        <v>0</v>
      </c>
      <c r="AE67" s="157">
        <f t="shared" si="17"/>
        <v>0</v>
      </c>
      <c r="AF67" s="157">
        <f t="shared" si="17"/>
        <v>0</v>
      </c>
      <c r="AG67" s="157">
        <f t="shared" si="17"/>
        <v>0</v>
      </c>
      <c r="AH67" s="157">
        <f t="shared" si="17"/>
        <v>0</v>
      </c>
      <c r="AI67" s="157">
        <f t="shared" si="17"/>
        <v>0</v>
      </c>
      <c r="AJ67" s="157">
        <f t="shared" si="17"/>
        <v>0</v>
      </c>
    </row>
    <row r="68" spans="1:36" s="188" customFormat="1" ht="16.5" x14ac:dyDescent="0.25">
      <c r="A68" s="160">
        <f>+A67+0.01</f>
        <v>3.0299999999999994</v>
      </c>
      <c r="B68" s="161">
        <f t="shared" si="5"/>
        <v>20</v>
      </c>
      <c r="C68" s="162" t="s">
        <v>374</v>
      </c>
      <c r="D68" s="164" t="s">
        <v>364</v>
      </c>
      <c r="E68" s="157">
        <f t="shared" si="15"/>
        <v>1</v>
      </c>
      <c r="F68" s="249" t="s">
        <v>328</v>
      </c>
      <c r="G68" s="157">
        <f t="shared" si="16"/>
        <v>0</v>
      </c>
      <c r="H68" s="157">
        <f t="shared" si="16"/>
        <v>1</v>
      </c>
      <c r="I68" s="157">
        <f t="shared" si="16"/>
        <v>0</v>
      </c>
      <c r="J68" s="157">
        <f t="shared" si="16"/>
        <v>0</v>
      </c>
      <c r="K68" s="157">
        <f t="shared" si="16"/>
        <v>0</v>
      </c>
      <c r="L68" s="157">
        <f t="shared" si="16"/>
        <v>0</v>
      </c>
      <c r="M68" s="157">
        <f t="shared" si="16"/>
        <v>0</v>
      </c>
      <c r="N68" s="157">
        <f t="shared" si="16"/>
        <v>0</v>
      </c>
      <c r="O68" s="157">
        <f t="shared" si="16"/>
        <v>0</v>
      </c>
      <c r="P68" s="157">
        <f t="shared" si="16"/>
        <v>0</v>
      </c>
      <c r="Q68" s="157">
        <f t="shared" si="16"/>
        <v>0</v>
      </c>
      <c r="R68" s="157">
        <f t="shared" si="16"/>
        <v>0</v>
      </c>
      <c r="S68" s="157">
        <f t="shared" si="16"/>
        <v>0</v>
      </c>
      <c r="T68" s="157">
        <f t="shared" si="16"/>
        <v>0</v>
      </c>
      <c r="U68" s="157">
        <f t="shared" si="16"/>
        <v>0</v>
      </c>
      <c r="V68" s="157">
        <f t="shared" si="16"/>
        <v>0</v>
      </c>
      <c r="W68" s="157">
        <f t="shared" si="17"/>
        <v>0</v>
      </c>
      <c r="X68" s="157">
        <f t="shared" si="17"/>
        <v>0</v>
      </c>
      <c r="Y68" s="157">
        <f t="shared" si="17"/>
        <v>0</v>
      </c>
      <c r="Z68" s="157">
        <f t="shared" si="17"/>
        <v>0</v>
      </c>
      <c r="AA68" s="157">
        <f t="shared" si="17"/>
        <v>0</v>
      </c>
      <c r="AB68" s="157">
        <f t="shared" si="17"/>
        <v>0</v>
      </c>
      <c r="AC68" s="157">
        <f t="shared" si="17"/>
        <v>0</v>
      </c>
      <c r="AD68" s="157">
        <f t="shared" si="17"/>
        <v>0</v>
      </c>
      <c r="AE68" s="157">
        <f t="shared" si="17"/>
        <v>0</v>
      </c>
      <c r="AF68" s="157">
        <f t="shared" si="17"/>
        <v>0</v>
      </c>
      <c r="AG68" s="157">
        <f t="shared" si="17"/>
        <v>0</v>
      </c>
      <c r="AH68" s="157">
        <f t="shared" si="17"/>
        <v>0</v>
      </c>
      <c r="AI68" s="157">
        <f t="shared" si="17"/>
        <v>0</v>
      </c>
      <c r="AJ68" s="157">
        <f t="shared" si="17"/>
        <v>0</v>
      </c>
    </row>
    <row r="69" spans="1:36" ht="16.5" x14ac:dyDescent="0.25">
      <c r="A69" s="159"/>
      <c r="B69" s="153">
        <f t="shared" si="5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5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18">+A70+0.01</f>
        <v>4.01</v>
      </c>
      <c r="B71" s="153">
        <f t="shared" si="5"/>
        <v>23</v>
      </c>
      <c r="C71" s="155" t="s">
        <v>376</v>
      </c>
      <c r="D71" s="156" t="s">
        <v>364</v>
      </c>
      <c r="E71" s="157">
        <f t="shared" ref="E71:E73" si="19">+SUM(G71:AJ71)</f>
        <v>0</v>
      </c>
      <c r="F71" s="249"/>
      <c r="G71" s="157">
        <f t="shared" ref="G71:P73" si="20">+HLOOKUP(G$3,ARMADO_RP,$B71,0)+HLOOKUP(G$4,ARMADO_RP,$B71,0)</f>
        <v>0</v>
      </c>
      <c r="H71" s="157">
        <f t="shared" si="20"/>
        <v>0</v>
      </c>
      <c r="I71" s="157">
        <f t="shared" si="20"/>
        <v>0</v>
      </c>
      <c r="J71" s="157">
        <f t="shared" si="20"/>
        <v>0</v>
      </c>
      <c r="K71" s="157">
        <f t="shared" si="20"/>
        <v>0</v>
      </c>
      <c r="L71" s="157">
        <f t="shared" si="20"/>
        <v>0</v>
      </c>
      <c r="M71" s="157">
        <f t="shared" si="20"/>
        <v>0</v>
      </c>
      <c r="N71" s="157">
        <f t="shared" si="20"/>
        <v>0</v>
      </c>
      <c r="O71" s="157">
        <f t="shared" si="20"/>
        <v>0</v>
      </c>
      <c r="P71" s="157">
        <f t="shared" si="20"/>
        <v>0</v>
      </c>
      <c r="Q71" s="157">
        <f t="shared" ref="Q71:Z73" si="21">+HLOOKUP(Q$3,ARMADO_RP,$B71,0)+HLOOKUP(Q$4,ARMADO_RP,$B71,0)</f>
        <v>0</v>
      </c>
      <c r="R71" s="157">
        <f t="shared" si="21"/>
        <v>0</v>
      </c>
      <c r="S71" s="157">
        <f t="shared" si="21"/>
        <v>0</v>
      </c>
      <c r="T71" s="157">
        <f t="shared" si="21"/>
        <v>0</v>
      </c>
      <c r="U71" s="157">
        <f t="shared" si="21"/>
        <v>0</v>
      </c>
      <c r="V71" s="157">
        <f t="shared" si="21"/>
        <v>0</v>
      </c>
      <c r="W71" s="157">
        <f t="shared" si="21"/>
        <v>0</v>
      </c>
      <c r="X71" s="157">
        <f t="shared" si="21"/>
        <v>0</v>
      </c>
      <c r="Y71" s="157">
        <f t="shared" si="21"/>
        <v>0</v>
      </c>
      <c r="Z71" s="157">
        <f t="shared" si="21"/>
        <v>0</v>
      </c>
      <c r="AA71" s="157">
        <f t="shared" ref="AA71:AJ73" si="22">+HLOOKUP(AA$3,ARMADO_RP,$B71,0)+HLOOKUP(AA$4,ARMADO_RP,$B71,0)</f>
        <v>0</v>
      </c>
      <c r="AB71" s="157">
        <f t="shared" si="22"/>
        <v>0</v>
      </c>
      <c r="AC71" s="157">
        <f t="shared" si="22"/>
        <v>0</v>
      </c>
      <c r="AD71" s="157">
        <f t="shared" si="22"/>
        <v>0</v>
      </c>
      <c r="AE71" s="157">
        <f t="shared" si="22"/>
        <v>0</v>
      </c>
      <c r="AF71" s="157">
        <f t="shared" si="22"/>
        <v>0</v>
      </c>
      <c r="AG71" s="157">
        <f t="shared" si="22"/>
        <v>0</v>
      </c>
      <c r="AH71" s="157">
        <f t="shared" si="22"/>
        <v>0</v>
      </c>
      <c r="AI71" s="157">
        <f t="shared" si="22"/>
        <v>0</v>
      </c>
      <c r="AJ71" s="157">
        <f t="shared" si="22"/>
        <v>0</v>
      </c>
    </row>
    <row r="72" spans="1:36" ht="16.5" x14ac:dyDescent="0.25">
      <c r="A72" s="157">
        <f t="shared" si="18"/>
        <v>4.0199999999999996</v>
      </c>
      <c r="B72" s="153">
        <f t="shared" si="5"/>
        <v>24</v>
      </c>
      <c r="C72" s="155" t="s">
        <v>377</v>
      </c>
      <c r="D72" s="156" t="s">
        <v>364</v>
      </c>
      <c r="E72" s="157">
        <f t="shared" si="19"/>
        <v>0</v>
      </c>
      <c r="F72" s="249"/>
      <c r="G72" s="157">
        <f t="shared" si="20"/>
        <v>0</v>
      </c>
      <c r="H72" s="157">
        <f t="shared" si="20"/>
        <v>0</v>
      </c>
      <c r="I72" s="157">
        <f t="shared" si="20"/>
        <v>0</v>
      </c>
      <c r="J72" s="157">
        <f t="shared" si="20"/>
        <v>0</v>
      </c>
      <c r="K72" s="157">
        <f t="shared" si="20"/>
        <v>0</v>
      </c>
      <c r="L72" s="157">
        <f t="shared" si="20"/>
        <v>0</v>
      </c>
      <c r="M72" s="157">
        <f t="shared" si="20"/>
        <v>0</v>
      </c>
      <c r="N72" s="157">
        <f t="shared" si="20"/>
        <v>0</v>
      </c>
      <c r="O72" s="157">
        <f t="shared" si="20"/>
        <v>0</v>
      </c>
      <c r="P72" s="157">
        <f t="shared" si="20"/>
        <v>0</v>
      </c>
      <c r="Q72" s="157">
        <f t="shared" si="21"/>
        <v>0</v>
      </c>
      <c r="R72" s="157">
        <f t="shared" si="21"/>
        <v>0</v>
      </c>
      <c r="S72" s="157">
        <f t="shared" si="21"/>
        <v>0</v>
      </c>
      <c r="T72" s="157">
        <f t="shared" si="21"/>
        <v>0</v>
      </c>
      <c r="U72" s="157">
        <f t="shared" si="21"/>
        <v>0</v>
      </c>
      <c r="V72" s="157">
        <f t="shared" si="21"/>
        <v>0</v>
      </c>
      <c r="W72" s="157">
        <f t="shared" si="21"/>
        <v>0</v>
      </c>
      <c r="X72" s="157">
        <f t="shared" si="21"/>
        <v>0</v>
      </c>
      <c r="Y72" s="157">
        <f t="shared" si="21"/>
        <v>0</v>
      </c>
      <c r="Z72" s="157">
        <f t="shared" si="21"/>
        <v>0</v>
      </c>
      <c r="AA72" s="157">
        <f t="shared" si="22"/>
        <v>0</v>
      </c>
      <c r="AB72" s="157">
        <f t="shared" si="22"/>
        <v>0</v>
      </c>
      <c r="AC72" s="157">
        <f t="shared" si="22"/>
        <v>0</v>
      </c>
      <c r="AD72" s="157">
        <f t="shared" si="22"/>
        <v>0</v>
      </c>
      <c r="AE72" s="157">
        <f t="shared" si="22"/>
        <v>0</v>
      </c>
      <c r="AF72" s="157">
        <f t="shared" si="22"/>
        <v>0</v>
      </c>
      <c r="AG72" s="157">
        <f t="shared" si="22"/>
        <v>0</v>
      </c>
      <c r="AH72" s="157">
        <f t="shared" si="22"/>
        <v>0</v>
      </c>
      <c r="AI72" s="157">
        <f t="shared" si="22"/>
        <v>0</v>
      </c>
      <c r="AJ72" s="157">
        <f t="shared" si="22"/>
        <v>0</v>
      </c>
    </row>
    <row r="73" spans="1:36" ht="16.5" x14ac:dyDescent="0.25">
      <c r="A73" s="157">
        <f t="shared" si="18"/>
        <v>4.0299999999999994</v>
      </c>
      <c r="B73" s="153">
        <f t="shared" si="5"/>
        <v>25</v>
      </c>
      <c r="C73" s="155" t="s">
        <v>378</v>
      </c>
      <c r="D73" s="156" t="s">
        <v>364</v>
      </c>
      <c r="E73" s="157">
        <f t="shared" si="19"/>
        <v>0</v>
      </c>
      <c r="F73" s="249"/>
      <c r="G73" s="157">
        <f t="shared" si="20"/>
        <v>0</v>
      </c>
      <c r="H73" s="157">
        <f t="shared" si="20"/>
        <v>0</v>
      </c>
      <c r="I73" s="157">
        <f t="shared" si="20"/>
        <v>0</v>
      </c>
      <c r="J73" s="157">
        <f t="shared" si="20"/>
        <v>0</v>
      </c>
      <c r="K73" s="157">
        <f t="shared" si="20"/>
        <v>0</v>
      </c>
      <c r="L73" s="157">
        <f t="shared" si="20"/>
        <v>0</v>
      </c>
      <c r="M73" s="157">
        <f t="shared" si="20"/>
        <v>0</v>
      </c>
      <c r="N73" s="157">
        <f t="shared" si="20"/>
        <v>0</v>
      </c>
      <c r="O73" s="157">
        <f t="shared" si="20"/>
        <v>0</v>
      </c>
      <c r="P73" s="157">
        <f t="shared" si="20"/>
        <v>0</v>
      </c>
      <c r="Q73" s="157">
        <f t="shared" si="21"/>
        <v>0</v>
      </c>
      <c r="R73" s="157">
        <f t="shared" si="21"/>
        <v>0</v>
      </c>
      <c r="S73" s="157">
        <f t="shared" si="21"/>
        <v>0</v>
      </c>
      <c r="T73" s="157">
        <f t="shared" si="21"/>
        <v>0</v>
      </c>
      <c r="U73" s="157">
        <f t="shared" si="21"/>
        <v>0</v>
      </c>
      <c r="V73" s="157">
        <f t="shared" si="21"/>
        <v>0</v>
      </c>
      <c r="W73" s="157">
        <f t="shared" si="21"/>
        <v>0</v>
      </c>
      <c r="X73" s="157">
        <f t="shared" si="21"/>
        <v>0</v>
      </c>
      <c r="Y73" s="157">
        <f t="shared" si="21"/>
        <v>0</v>
      </c>
      <c r="Z73" s="157">
        <f t="shared" si="21"/>
        <v>0</v>
      </c>
      <c r="AA73" s="157">
        <f t="shared" si="22"/>
        <v>0</v>
      </c>
      <c r="AB73" s="157">
        <f t="shared" si="22"/>
        <v>0</v>
      </c>
      <c r="AC73" s="157">
        <f t="shared" si="22"/>
        <v>0</v>
      </c>
      <c r="AD73" s="157">
        <f t="shared" si="22"/>
        <v>0</v>
      </c>
      <c r="AE73" s="157">
        <f t="shared" si="22"/>
        <v>0</v>
      </c>
      <c r="AF73" s="157">
        <f t="shared" si="22"/>
        <v>0</v>
      </c>
      <c r="AG73" s="157">
        <f t="shared" si="22"/>
        <v>0</v>
      </c>
      <c r="AH73" s="157">
        <f t="shared" si="22"/>
        <v>0</v>
      </c>
      <c r="AI73" s="157">
        <f t="shared" si="22"/>
        <v>0</v>
      </c>
      <c r="AJ73" s="157">
        <f t="shared" si="22"/>
        <v>0</v>
      </c>
    </row>
    <row r="74" spans="1:36" ht="16.5" x14ac:dyDescent="0.25">
      <c r="A74" s="159"/>
      <c r="B74" s="153">
        <f t="shared" si="5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5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3">+A75+0.01</f>
        <v>5.01</v>
      </c>
      <c r="B76" s="153">
        <f t="shared" si="5"/>
        <v>28</v>
      </c>
      <c r="C76" s="155" t="s">
        <v>380</v>
      </c>
      <c r="D76" s="156" t="s">
        <v>364</v>
      </c>
      <c r="E76" s="157">
        <f t="shared" ref="E76:E80" si="24">+SUM(G76:AJ76)</f>
        <v>1</v>
      </c>
      <c r="F76" s="249"/>
      <c r="G76" s="157">
        <f t="shared" ref="G76:P80" si="25">+HLOOKUP(G$3,ARMADO_RP,$B76,0)+HLOOKUP(G$4,ARMADO_RP,$B76,0)</f>
        <v>0</v>
      </c>
      <c r="H76" s="157">
        <f t="shared" si="25"/>
        <v>1</v>
      </c>
      <c r="I76" s="157">
        <f t="shared" si="25"/>
        <v>0</v>
      </c>
      <c r="J76" s="157">
        <f t="shared" si="25"/>
        <v>0</v>
      </c>
      <c r="K76" s="157">
        <f t="shared" si="25"/>
        <v>0</v>
      </c>
      <c r="L76" s="157">
        <f t="shared" si="25"/>
        <v>0</v>
      </c>
      <c r="M76" s="157">
        <f t="shared" si="25"/>
        <v>0</v>
      </c>
      <c r="N76" s="157">
        <f t="shared" si="25"/>
        <v>0</v>
      </c>
      <c r="O76" s="157">
        <f t="shared" si="25"/>
        <v>0</v>
      </c>
      <c r="P76" s="157">
        <f t="shared" si="25"/>
        <v>0</v>
      </c>
      <c r="Q76" s="157">
        <f t="shared" ref="Q76:Z80" si="26">+HLOOKUP(Q$3,ARMADO_RP,$B76,0)+HLOOKUP(Q$4,ARMADO_RP,$B76,0)</f>
        <v>0</v>
      </c>
      <c r="R76" s="157">
        <f t="shared" si="26"/>
        <v>0</v>
      </c>
      <c r="S76" s="157">
        <f t="shared" si="26"/>
        <v>0</v>
      </c>
      <c r="T76" s="157">
        <f t="shared" si="26"/>
        <v>0</v>
      </c>
      <c r="U76" s="157">
        <f t="shared" si="26"/>
        <v>0</v>
      </c>
      <c r="V76" s="157">
        <f t="shared" si="26"/>
        <v>0</v>
      </c>
      <c r="W76" s="157">
        <f t="shared" si="26"/>
        <v>0</v>
      </c>
      <c r="X76" s="157">
        <f t="shared" si="26"/>
        <v>0</v>
      </c>
      <c r="Y76" s="157">
        <f t="shared" si="26"/>
        <v>0</v>
      </c>
      <c r="Z76" s="157">
        <f t="shared" si="26"/>
        <v>0</v>
      </c>
      <c r="AA76" s="157">
        <f t="shared" ref="AA76:AJ80" si="27">+HLOOKUP(AA$3,ARMADO_RP,$B76,0)+HLOOKUP(AA$4,ARMADO_RP,$B76,0)</f>
        <v>0</v>
      </c>
      <c r="AB76" s="157">
        <f t="shared" si="27"/>
        <v>0</v>
      </c>
      <c r="AC76" s="157">
        <f t="shared" si="27"/>
        <v>0</v>
      </c>
      <c r="AD76" s="157">
        <f t="shared" si="27"/>
        <v>0</v>
      </c>
      <c r="AE76" s="157">
        <f t="shared" si="27"/>
        <v>0</v>
      </c>
      <c r="AF76" s="157">
        <f t="shared" si="27"/>
        <v>0</v>
      </c>
      <c r="AG76" s="157">
        <f t="shared" si="27"/>
        <v>0</v>
      </c>
      <c r="AH76" s="157">
        <f t="shared" si="27"/>
        <v>0</v>
      </c>
      <c r="AI76" s="157">
        <f t="shared" si="27"/>
        <v>0</v>
      </c>
      <c r="AJ76" s="157">
        <f t="shared" si="27"/>
        <v>0</v>
      </c>
    </row>
    <row r="77" spans="1:36" ht="16.5" x14ac:dyDescent="0.25">
      <c r="A77" s="157">
        <f t="shared" si="23"/>
        <v>5.0199999999999996</v>
      </c>
      <c r="B77" s="153">
        <f t="shared" si="5"/>
        <v>29</v>
      </c>
      <c r="C77" s="155" t="s">
        <v>381</v>
      </c>
      <c r="D77" s="156" t="s">
        <v>364</v>
      </c>
      <c r="E77" s="157">
        <f t="shared" si="24"/>
        <v>1</v>
      </c>
      <c r="F77" s="249"/>
      <c r="G77" s="157">
        <f t="shared" si="25"/>
        <v>0</v>
      </c>
      <c r="H77" s="157">
        <f t="shared" si="25"/>
        <v>1</v>
      </c>
      <c r="I77" s="157">
        <f t="shared" si="25"/>
        <v>0</v>
      </c>
      <c r="J77" s="157">
        <f t="shared" si="25"/>
        <v>0</v>
      </c>
      <c r="K77" s="157">
        <f t="shared" si="25"/>
        <v>0</v>
      </c>
      <c r="L77" s="157">
        <f t="shared" si="25"/>
        <v>0</v>
      </c>
      <c r="M77" s="157">
        <f t="shared" si="25"/>
        <v>0</v>
      </c>
      <c r="N77" s="157">
        <f t="shared" si="25"/>
        <v>0</v>
      </c>
      <c r="O77" s="157">
        <f t="shared" si="25"/>
        <v>0</v>
      </c>
      <c r="P77" s="157">
        <f t="shared" si="25"/>
        <v>0</v>
      </c>
      <c r="Q77" s="157">
        <f t="shared" si="26"/>
        <v>0</v>
      </c>
      <c r="R77" s="157">
        <f t="shared" si="26"/>
        <v>0</v>
      </c>
      <c r="S77" s="157">
        <f t="shared" si="26"/>
        <v>0</v>
      </c>
      <c r="T77" s="157">
        <f t="shared" si="26"/>
        <v>0</v>
      </c>
      <c r="U77" s="157">
        <f t="shared" si="26"/>
        <v>0</v>
      </c>
      <c r="V77" s="157">
        <f t="shared" si="26"/>
        <v>0</v>
      </c>
      <c r="W77" s="157">
        <f t="shared" si="26"/>
        <v>0</v>
      </c>
      <c r="X77" s="157">
        <f t="shared" si="26"/>
        <v>0</v>
      </c>
      <c r="Y77" s="157">
        <f t="shared" si="26"/>
        <v>0</v>
      </c>
      <c r="Z77" s="157">
        <f t="shared" si="26"/>
        <v>0</v>
      </c>
      <c r="AA77" s="157">
        <f t="shared" si="27"/>
        <v>0</v>
      </c>
      <c r="AB77" s="157">
        <f t="shared" si="27"/>
        <v>0</v>
      </c>
      <c r="AC77" s="157">
        <f t="shared" si="27"/>
        <v>0</v>
      </c>
      <c r="AD77" s="157">
        <f t="shared" si="27"/>
        <v>0</v>
      </c>
      <c r="AE77" s="157">
        <f t="shared" si="27"/>
        <v>0</v>
      </c>
      <c r="AF77" s="157">
        <f t="shared" si="27"/>
        <v>0</v>
      </c>
      <c r="AG77" s="157">
        <f t="shared" si="27"/>
        <v>0</v>
      </c>
      <c r="AH77" s="157">
        <f t="shared" si="27"/>
        <v>0</v>
      </c>
      <c r="AI77" s="157">
        <f t="shared" si="27"/>
        <v>0</v>
      </c>
      <c r="AJ77" s="157">
        <f t="shared" si="27"/>
        <v>0</v>
      </c>
    </row>
    <row r="78" spans="1:36" ht="16.5" x14ac:dyDescent="0.25">
      <c r="A78" s="157">
        <f t="shared" si="23"/>
        <v>5.0299999999999994</v>
      </c>
      <c r="B78" s="153">
        <f t="shared" si="5"/>
        <v>30</v>
      </c>
      <c r="C78" s="155" t="s">
        <v>382</v>
      </c>
      <c r="D78" s="156"/>
      <c r="E78" s="157">
        <f t="shared" si="24"/>
        <v>0</v>
      </c>
      <c r="F78" s="249"/>
      <c r="G78" s="157">
        <f t="shared" si="25"/>
        <v>0</v>
      </c>
      <c r="H78" s="157">
        <f t="shared" si="25"/>
        <v>0</v>
      </c>
      <c r="I78" s="157">
        <f t="shared" si="25"/>
        <v>0</v>
      </c>
      <c r="J78" s="157">
        <f t="shared" si="25"/>
        <v>0</v>
      </c>
      <c r="K78" s="157">
        <f t="shared" si="25"/>
        <v>0</v>
      </c>
      <c r="L78" s="157">
        <f t="shared" si="25"/>
        <v>0</v>
      </c>
      <c r="M78" s="157">
        <f t="shared" si="25"/>
        <v>0</v>
      </c>
      <c r="N78" s="157">
        <f t="shared" si="25"/>
        <v>0</v>
      </c>
      <c r="O78" s="157">
        <f t="shared" si="25"/>
        <v>0</v>
      </c>
      <c r="P78" s="157">
        <f t="shared" si="25"/>
        <v>0</v>
      </c>
      <c r="Q78" s="157">
        <f t="shared" si="26"/>
        <v>0</v>
      </c>
      <c r="R78" s="157">
        <f t="shared" si="26"/>
        <v>0</v>
      </c>
      <c r="S78" s="157">
        <f t="shared" si="26"/>
        <v>0</v>
      </c>
      <c r="T78" s="157">
        <f t="shared" si="26"/>
        <v>0</v>
      </c>
      <c r="U78" s="157">
        <f t="shared" si="26"/>
        <v>0</v>
      </c>
      <c r="V78" s="157">
        <f t="shared" si="26"/>
        <v>0</v>
      </c>
      <c r="W78" s="157">
        <f t="shared" si="26"/>
        <v>0</v>
      </c>
      <c r="X78" s="157">
        <f t="shared" si="26"/>
        <v>0</v>
      </c>
      <c r="Y78" s="157">
        <f t="shared" si="26"/>
        <v>0</v>
      </c>
      <c r="Z78" s="157">
        <f t="shared" si="26"/>
        <v>0</v>
      </c>
      <c r="AA78" s="157">
        <f t="shared" si="27"/>
        <v>0</v>
      </c>
      <c r="AB78" s="157">
        <f t="shared" si="27"/>
        <v>0</v>
      </c>
      <c r="AC78" s="157">
        <f t="shared" si="27"/>
        <v>0</v>
      </c>
      <c r="AD78" s="157">
        <f t="shared" si="27"/>
        <v>0</v>
      </c>
      <c r="AE78" s="157">
        <f t="shared" si="27"/>
        <v>0</v>
      </c>
      <c r="AF78" s="157">
        <f t="shared" si="27"/>
        <v>0</v>
      </c>
      <c r="AG78" s="157">
        <f t="shared" si="27"/>
        <v>0</v>
      </c>
      <c r="AH78" s="157">
        <f t="shared" si="27"/>
        <v>0</v>
      </c>
      <c r="AI78" s="157">
        <f t="shared" si="27"/>
        <v>0</v>
      </c>
      <c r="AJ78" s="157">
        <f t="shared" si="27"/>
        <v>0</v>
      </c>
    </row>
    <row r="79" spans="1:36" ht="16.5" x14ac:dyDescent="0.25">
      <c r="A79" s="157"/>
      <c r="B79" s="153">
        <f t="shared" si="5"/>
        <v>31</v>
      </c>
      <c r="C79" s="155" t="s">
        <v>383</v>
      </c>
      <c r="D79" s="156" t="s">
        <v>364</v>
      </c>
      <c r="E79" s="157">
        <f t="shared" si="24"/>
        <v>0</v>
      </c>
      <c r="F79" s="249"/>
      <c r="G79" s="157">
        <f t="shared" si="25"/>
        <v>0</v>
      </c>
      <c r="H79" s="157">
        <f t="shared" si="25"/>
        <v>0</v>
      </c>
      <c r="I79" s="157">
        <f t="shared" si="25"/>
        <v>0</v>
      </c>
      <c r="J79" s="157">
        <f t="shared" si="25"/>
        <v>0</v>
      </c>
      <c r="K79" s="157">
        <f t="shared" si="25"/>
        <v>0</v>
      </c>
      <c r="L79" s="157">
        <f t="shared" si="25"/>
        <v>0</v>
      </c>
      <c r="M79" s="157">
        <f t="shared" si="25"/>
        <v>0</v>
      </c>
      <c r="N79" s="157">
        <f t="shared" si="25"/>
        <v>0</v>
      </c>
      <c r="O79" s="157">
        <f t="shared" si="25"/>
        <v>0</v>
      </c>
      <c r="P79" s="157">
        <f t="shared" si="25"/>
        <v>0</v>
      </c>
      <c r="Q79" s="157">
        <f t="shared" si="26"/>
        <v>0</v>
      </c>
      <c r="R79" s="157">
        <f t="shared" si="26"/>
        <v>0</v>
      </c>
      <c r="S79" s="157">
        <f t="shared" si="26"/>
        <v>0</v>
      </c>
      <c r="T79" s="157">
        <f t="shared" si="26"/>
        <v>0</v>
      </c>
      <c r="U79" s="157">
        <f t="shared" si="26"/>
        <v>0</v>
      </c>
      <c r="V79" s="157">
        <f t="shared" si="26"/>
        <v>0</v>
      </c>
      <c r="W79" s="157">
        <f t="shared" si="26"/>
        <v>0</v>
      </c>
      <c r="X79" s="157">
        <f t="shared" si="26"/>
        <v>0</v>
      </c>
      <c r="Y79" s="157">
        <f t="shared" si="26"/>
        <v>0</v>
      </c>
      <c r="Z79" s="157">
        <f t="shared" si="26"/>
        <v>0</v>
      </c>
      <c r="AA79" s="157">
        <f t="shared" si="27"/>
        <v>0</v>
      </c>
      <c r="AB79" s="157">
        <f t="shared" si="27"/>
        <v>0</v>
      </c>
      <c r="AC79" s="157">
        <f t="shared" si="27"/>
        <v>0</v>
      </c>
      <c r="AD79" s="157">
        <f t="shared" si="27"/>
        <v>0</v>
      </c>
      <c r="AE79" s="157">
        <f t="shared" si="27"/>
        <v>0</v>
      </c>
      <c r="AF79" s="157">
        <f t="shared" si="27"/>
        <v>0</v>
      </c>
      <c r="AG79" s="157">
        <f t="shared" si="27"/>
        <v>0</v>
      </c>
      <c r="AH79" s="157">
        <f t="shared" si="27"/>
        <v>0</v>
      </c>
      <c r="AI79" s="157">
        <f t="shared" si="27"/>
        <v>0</v>
      </c>
      <c r="AJ79" s="157">
        <f t="shared" si="27"/>
        <v>0</v>
      </c>
    </row>
    <row r="80" spans="1:36" s="188" customFormat="1" ht="16.5" x14ac:dyDescent="0.25">
      <c r="A80" s="160">
        <v>5.04</v>
      </c>
      <c r="B80" s="161">
        <f t="shared" si="5"/>
        <v>32</v>
      </c>
      <c r="C80" s="163" t="s">
        <v>547</v>
      </c>
      <c r="D80" s="164" t="s">
        <v>364</v>
      </c>
      <c r="E80" s="157">
        <f t="shared" si="24"/>
        <v>0</v>
      </c>
      <c r="F80" s="249"/>
      <c r="G80" s="157">
        <f t="shared" si="25"/>
        <v>0</v>
      </c>
      <c r="H80" s="157">
        <f t="shared" si="25"/>
        <v>0</v>
      </c>
      <c r="I80" s="157">
        <f t="shared" si="25"/>
        <v>0</v>
      </c>
      <c r="J80" s="157">
        <f t="shared" si="25"/>
        <v>0</v>
      </c>
      <c r="K80" s="157">
        <f t="shared" si="25"/>
        <v>0</v>
      </c>
      <c r="L80" s="157">
        <f t="shared" si="25"/>
        <v>0</v>
      </c>
      <c r="M80" s="157">
        <f t="shared" si="25"/>
        <v>0</v>
      </c>
      <c r="N80" s="157">
        <f t="shared" si="25"/>
        <v>0</v>
      </c>
      <c r="O80" s="157">
        <f t="shared" si="25"/>
        <v>0</v>
      </c>
      <c r="P80" s="157">
        <f t="shared" si="25"/>
        <v>0</v>
      </c>
      <c r="Q80" s="157">
        <f t="shared" si="26"/>
        <v>0</v>
      </c>
      <c r="R80" s="157">
        <f t="shared" si="26"/>
        <v>0</v>
      </c>
      <c r="S80" s="157">
        <f t="shared" si="26"/>
        <v>0</v>
      </c>
      <c r="T80" s="157">
        <f t="shared" si="26"/>
        <v>0</v>
      </c>
      <c r="U80" s="157">
        <f t="shared" si="26"/>
        <v>0</v>
      </c>
      <c r="V80" s="157">
        <f t="shared" si="26"/>
        <v>0</v>
      </c>
      <c r="W80" s="157">
        <f t="shared" si="26"/>
        <v>0</v>
      </c>
      <c r="X80" s="157">
        <f t="shared" si="26"/>
        <v>0</v>
      </c>
      <c r="Y80" s="157">
        <f t="shared" si="26"/>
        <v>0</v>
      </c>
      <c r="Z80" s="157">
        <f t="shared" si="26"/>
        <v>0</v>
      </c>
      <c r="AA80" s="157">
        <f t="shared" si="27"/>
        <v>0</v>
      </c>
      <c r="AB80" s="157">
        <f t="shared" si="27"/>
        <v>0</v>
      </c>
      <c r="AC80" s="157">
        <f t="shared" si="27"/>
        <v>0</v>
      </c>
      <c r="AD80" s="157">
        <f t="shared" si="27"/>
        <v>0</v>
      </c>
      <c r="AE80" s="157">
        <f t="shared" si="27"/>
        <v>0</v>
      </c>
      <c r="AF80" s="157">
        <f t="shared" si="27"/>
        <v>0</v>
      </c>
      <c r="AG80" s="157">
        <f t="shared" si="27"/>
        <v>0</v>
      </c>
      <c r="AH80" s="157">
        <f t="shared" si="27"/>
        <v>0</v>
      </c>
      <c r="AI80" s="157">
        <f t="shared" si="27"/>
        <v>0</v>
      </c>
      <c r="AJ80" s="157">
        <f t="shared" si="27"/>
        <v>0</v>
      </c>
    </row>
    <row r="81" spans="1:36" ht="16.5" x14ac:dyDescent="0.25">
      <c r="A81" s="159"/>
      <c r="B81" s="153">
        <f t="shared" si="5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5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5"/>
        <v>35</v>
      </c>
      <c r="C83" s="158" t="s">
        <v>385</v>
      </c>
      <c r="D83" s="156" t="s">
        <v>364</v>
      </c>
      <c r="E83" s="157">
        <f t="shared" ref="E83:E84" si="28">+SUM(G83:AJ83)</f>
        <v>0</v>
      </c>
      <c r="F83" s="249"/>
      <c r="G83" s="157">
        <f t="shared" ref="G83:P84" si="29">+HLOOKUP(G$3,ARMADO_RP,$B83,0)+HLOOKUP(G$4,ARMADO_RP,$B83,0)</f>
        <v>0</v>
      </c>
      <c r="H83" s="157">
        <f t="shared" si="29"/>
        <v>0</v>
      </c>
      <c r="I83" s="157">
        <f t="shared" si="29"/>
        <v>0</v>
      </c>
      <c r="J83" s="157">
        <f t="shared" si="29"/>
        <v>0</v>
      </c>
      <c r="K83" s="157">
        <f t="shared" si="29"/>
        <v>0</v>
      </c>
      <c r="L83" s="157">
        <f t="shared" si="29"/>
        <v>0</v>
      </c>
      <c r="M83" s="157">
        <f t="shared" si="29"/>
        <v>0</v>
      </c>
      <c r="N83" s="157">
        <f t="shared" si="29"/>
        <v>0</v>
      </c>
      <c r="O83" s="157">
        <f t="shared" si="29"/>
        <v>0</v>
      </c>
      <c r="P83" s="157">
        <f t="shared" si="29"/>
        <v>0</v>
      </c>
      <c r="Q83" s="157">
        <f t="shared" ref="Q83:Z84" si="30">+HLOOKUP(Q$3,ARMADO_RP,$B83,0)+HLOOKUP(Q$4,ARMADO_RP,$B83,0)</f>
        <v>0</v>
      </c>
      <c r="R83" s="157">
        <f t="shared" si="30"/>
        <v>0</v>
      </c>
      <c r="S83" s="157">
        <f t="shared" si="30"/>
        <v>0</v>
      </c>
      <c r="T83" s="157">
        <f t="shared" si="30"/>
        <v>0</v>
      </c>
      <c r="U83" s="157">
        <f t="shared" si="30"/>
        <v>0</v>
      </c>
      <c r="V83" s="157">
        <f t="shared" si="30"/>
        <v>0</v>
      </c>
      <c r="W83" s="157">
        <f t="shared" si="30"/>
        <v>0</v>
      </c>
      <c r="X83" s="157">
        <f t="shared" si="30"/>
        <v>0</v>
      </c>
      <c r="Y83" s="157">
        <f t="shared" si="30"/>
        <v>0</v>
      </c>
      <c r="Z83" s="157">
        <f t="shared" si="30"/>
        <v>0</v>
      </c>
      <c r="AA83" s="157">
        <f t="shared" ref="AA83:AJ84" si="31">+HLOOKUP(AA$3,ARMADO_RP,$B83,0)+HLOOKUP(AA$4,ARMADO_RP,$B83,0)</f>
        <v>0</v>
      </c>
      <c r="AB83" s="157">
        <f t="shared" si="31"/>
        <v>0</v>
      </c>
      <c r="AC83" s="157">
        <f t="shared" si="31"/>
        <v>0</v>
      </c>
      <c r="AD83" s="157">
        <f t="shared" si="31"/>
        <v>0</v>
      </c>
      <c r="AE83" s="157">
        <f t="shared" si="31"/>
        <v>0</v>
      </c>
      <c r="AF83" s="157">
        <f t="shared" si="31"/>
        <v>0</v>
      </c>
      <c r="AG83" s="157">
        <f t="shared" si="31"/>
        <v>0</v>
      </c>
      <c r="AH83" s="157">
        <f t="shared" si="31"/>
        <v>0</v>
      </c>
      <c r="AI83" s="157">
        <f t="shared" si="31"/>
        <v>0</v>
      </c>
      <c r="AJ83" s="157">
        <f t="shared" si="31"/>
        <v>0</v>
      </c>
    </row>
    <row r="84" spans="1:36" ht="16.5" x14ac:dyDescent="0.25">
      <c r="A84" s="157">
        <f>+A83+0.01</f>
        <v>6.02</v>
      </c>
      <c r="B84" s="153">
        <f t="shared" si="5"/>
        <v>36</v>
      </c>
      <c r="C84" s="158" t="s">
        <v>386</v>
      </c>
      <c r="D84" s="156" t="s">
        <v>364</v>
      </c>
      <c r="E84" s="157">
        <f t="shared" si="28"/>
        <v>0</v>
      </c>
      <c r="F84" s="249"/>
      <c r="G84" s="157">
        <f t="shared" si="29"/>
        <v>0</v>
      </c>
      <c r="H84" s="157">
        <f t="shared" si="29"/>
        <v>0</v>
      </c>
      <c r="I84" s="157">
        <f t="shared" si="29"/>
        <v>0</v>
      </c>
      <c r="J84" s="157">
        <f t="shared" si="29"/>
        <v>0</v>
      </c>
      <c r="K84" s="157">
        <f t="shared" si="29"/>
        <v>0</v>
      </c>
      <c r="L84" s="157">
        <f t="shared" si="29"/>
        <v>0</v>
      </c>
      <c r="M84" s="157">
        <f t="shared" si="29"/>
        <v>0</v>
      </c>
      <c r="N84" s="157">
        <f t="shared" si="29"/>
        <v>0</v>
      </c>
      <c r="O84" s="157">
        <f t="shared" si="29"/>
        <v>0</v>
      </c>
      <c r="P84" s="157">
        <f t="shared" si="29"/>
        <v>0</v>
      </c>
      <c r="Q84" s="157">
        <f t="shared" si="30"/>
        <v>0</v>
      </c>
      <c r="R84" s="157">
        <f t="shared" si="30"/>
        <v>0</v>
      </c>
      <c r="S84" s="157">
        <f t="shared" si="30"/>
        <v>0</v>
      </c>
      <c r="T84" s="157">
        <f t="shared" si="30"/>
        <v>0</v>
      </c>
      <c r="U84" s="157">
        <f t="shared" si="30"/>
        <v>0</v>
      </c>
      <c r="V84" s="157">
        <f t="shared" si="30"/>
        <v>0</v>
      </c>
      <c r="W84" s="157">
        <f t="shared" si="30"/>
        <v>0</v>
      </c>
      <c r="X84" s="157">
        <f t="shared" si="30"/>
        <v>0</v>
      </c>
      <c r="Y84" s="157">
        <f t="shared" si="30"/>
        <v>0</v>
      </c>
      <c r="Z84" s="157">
        <f t="shared" si="30"/>
        <v>0</v>
      </c>
      <c r="AA84" s="157">
        <f t="shared" si="31"/>
        <v>0</v>
      </c>
      <c r="AB84" s="157">
        <f t="shared" si="31"/>
        <v>0</v>
      </c>
      <c r="AC84" s="157">
        <f t="shared" si="31"/>
        <v>0</v>
      </c>
      <c r="AD84" s="157">
        <f t="shared" si="31"/>
        <v>0</v>
      </c>
      <c r="AE84" s="157">
        <f t="shared" si="31"/>
        <v>0</v>
      </c>
      <c r="AF84" s="157">
        <f t="shared" si="31"/>
        <v>0</v>
      </c>
      <c r="AG84" s="157">
        <f t="shared" si="31"/>
        <v>0</v>
      </c>
      <c r="AH84" s="157">
        <f t="shared" si="31"/>
        <v>0</v>
      </c>
      <c r="AI84" s="157">
        <f t="shared" si="31"/>
        <v>0</v>
      </c>
      <c r="AJ84" s="157">
        <f t="shared" si="31"/>
        <v>0</v>
      </c>
    </row>
    <row r="85" spans="1:36" ht="16.5" x14ac:dyDescent="0.25">
      <c r="A85" s="159"/>
      <c r="B85" s="153">
        <f t="shared" si="5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5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2">+A86+0.01</f>
        <v>7.01</v>
      </c>
      <c r="B87" s="153">
        <f t="shared" si="5"/>
        <v>39</v>
      </c>
      <c r="C87" s="158" t="s">
        <v>388</v>
      </c>
      <c r="D87" s="156" t="s">
        <v>389</v>
      </c>
      <c r="E87" s="157">
        <f>+SUM(G87:AJ87)</f>
        <v>3.5624699999999995E-2</v>
      </c>
      <c r="F87" s="249" t="s">
        <v>62</v>
      </c>
      <c r="G87" s="157">
        <f t="shared" ref="G87:AJ87" si="33">+IF($F87=G$13,G$12*f_cond*G$14/1000,0)</f>
        <v>0</v>
      </c>
      <c r="H87" s="157">
        <f t="shared" si="33"/>
        <v>3.5624699999999995E-2</v>
      </c>
      <c r="I87" s="157">
        <f t="shared" si="33"/>
        <v>0</v>
      </c>
      <c r="J87" s="157">
        <f t="shared" si="33"/>
        <v>0</v>
      </c>
      <c r="K87" s="157">
        <f t="shared" si="33"/>
        <v>0</v>
      </c>
      <c r="L87" s="157">
        <f t="shared" si="33"/>
        <v>0</v>
      </c>
      <c r="M87" s="157">
        <f t="shared" si="33"/>
        <v>0</v>
      </c>
      <c r="N87" s="157">
        <f t="shared" si="33"/>
        <v>0</v>
      </c>
      <c r="O87" s="157">
        <f t="shared" si="33"/>
        <v>0</v>
      </c>
      <c r="P87" s="157">
        <f t="shared" si="33"/>
        <v>0</v>
      </c>
      <c r="Q87" s="157">
        <f t="shared" si="33"/>
        <v>0</v>
      </c>
      <c r="R87" s="157">
        <f t="shared" si="33"/>
        <v>0</v>
      </c>
      <c r="S87" s="157">
        <f t="shared" si="33"/>
        <v>0</v>
      </c>
      <c r="T87" s="157">
        <f t="shared" si="33"/>
        <v>0</v>
      </c>
      <c r="U87" s="157">
        <f t="shared" si="33"/>
        <v>0</v>
      </c>
      <c r="V87" s="157">
        <f t="shared" si="33"/>
        <v>0</v>
      </c>
      <c r="W87" s="157">
        <f t="shared" si="33"/>
        <v>0</v>
      </c>
      <c r="X87" s="157">
        <f t="shared" si="33"/>
        <v>0</v>
      </c>
      <c r="Y87" s="157">
        <f t="shared" si="33"/>
        <v>0</v>
      </c>
      <c r="Z87" s="157">
        <f t="shared" si="33"/>
        <v>0</v>
      </c>
      <c r="AA87" s="157">
        <f t="shared" si="33"/>
        <v>0</v>
      </c>
      <c r="AB87" s="157">
        <f t="shared" si="33"/>
        <v>0</v>
      </c>
      <c r="AC87" s="157">
        <f t="shared" si="33"/>
        <v>0</v>
      </c>
      <c r="AD87" s="157">
        <f t="shared" si="33"/>
        <v>0</v>
      </c>
      <c r="AE87" s="157">
        <f t="shared" si="33"/>
        <v>0</v>
      </c>
      <c r="AF87" s="157">
        <f t="shared" si="33"/>
        <v>0</v>
      </c>
      <c r="AG87" s="157">
        <f t="shared" si="33"/>
        <v>0</v>
      </c>
      <c r="AH87" s="157">
        <f t="shared" si="33"/>
        <v>0</v>
      </c>
      <c r="AI87" s="157">
        <f t="shared" si="33"/>
        <v>0</v>
      </c>
      <c r="AJ87" s="157">
        <f t="shared" si="33"/>
        <v>0</v>
      </c>
    </row>
    <row r="88" spans="1:36" ht="16.5" x14ac:dyDescent="0.25">
      <c r="A88" s="159"/>
      <c r="B88" s="153">
        <f t="shared" si="5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5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4">+A89+0.01</f>
        <v>8.01</v>
      </c>
      <c r="B90" s="153">
        <f t="shared" si="5"/>
        <v>42</v>
      </c>
      <c r="C90" s="158" t="s">
        <v>391</v>
      </c>
      <c r="D90" s="156" t="s">
        <v>364</v>
      </c>
      <c r="E90" s="157">
        <f t="shared" ref="E90:E95" si="35">+SUM(G90:AJ90)</f>
        <v>1</v>
      </c>
      <c r="F90" s="249"/>
      <c r="G90" s="157">
        <f t="shared" ref="G90:P95" si="36">+HLOOKUP(G$3,ARMADO_RP,$B90,0)+HLOOKUP(G$4,ARMADO_RP,$B90,0)</f>
        <v>0</v>
      </c>
      <c r="H90" s="157">
        <f t="shared" si="36"/>
        <v>1</v>
      </c>
      <c r="I90" s="157">
        <f t="shared" si="36"/>
        <v>0</v>
      </c>
      <c r="J90" s="157">
        <f t="shared" si="36"/>
        <v>0</v>
      </c>
      <c r="K90" s="157">
        <f t="shared" si="36"/>
        <v>0</v>
      </c>
      <c r="L90" s="157">
        <f t="shared" si="36"/>
        <v>0</v>
      </c>
      <c r="M90" s="157">
        <f t="shared" si="36"/>
        <v>0</v>
      </c>
      <c r="N90" s="157">
        <f t="shared" si="36"/>
        <v>0</v>
      </c>
      <c r="O90" s="157">
        <f t="shared" si="36"/>
        <v>0</v>
      </c>
      <c r="P90" s="157">
        <f t="shared" si="36"/>
        <v>0</v>
      </c>
      <c r="Q90" s="157">
        <f t="shared" ref="Q90:Z95" si="37">+HLOOKUP(Q$3,ARMADO_RP,$B90,0)+HLOOKUP(Q$4,ARMADO_RP,$B90,0)</f>
        <v>0</v>
      </c>
      <c r="R90" s="157">
        <f t="shared" si="37"/>
        <v>0</v>
      </c>
      <c r="S90" s="157">
        <f t="shared" si="37"/>
        <v>0</v>
      </c>
      <c r="T90" s="157">
        <f t="shared" si="37"/>
        <v>0</v>
      </c>
      <c r="U90" s="157">
        <f t="shared" si="37"/>
        <v>0</v>
      </c>
      <c r="V90" s="157">
        <f t="shared" si="37"/>
        <v>0</v>
      </c>
      <c r="W90" s="157">
        <f t="shared" si="37"/>
        <v>0</v>
      </c>
      <c r="X90" s="157">
        <f t="shared" si="37"/>
        <v>0</v>
      </c>
      <c r="Y90" s="157">
        <f t="shared" si="37"/>
        <v>0</v>
      </c>
      <c r="Z90" s="157">
        <f t="shared" si="37"/>
        <v>0</v>
      </c>
      <c r="AA90" s="157">
        <f t="shared" ref="AA90:AJ95" si="38">+HLOOKUP(AA$3,ARMADO_RP,$B90,0)+HLOOKUP(AA$4,ARMADO_RP,$B90,0)</f>
        <v>0</v>
      </c>
      <c r="AB90" s="157">
        <f t="shared" si="38"/>
        <v>0</v>
      </c>
      <c r="AC90" s="157">
        <f t="shared" si="38"/>
        <v>0</v>
      </c>
      <c r="AD90" s="157">
        <f t="shared" si="38"/>
        <v>0</v>
      </c>
      <c r="AE90" s="157">
        <f t="shared" si="38"/>
        <v>0</v>
      </c>
      <c r="AF90" s="157">
        <f t="shared" si="38"/>
        <v>0</v>
      </c>
      <c r="AG90" s="157">
        <f t="shared" si="38"/>
        <v>0</v>
      </c>
      <c r="AH90" s="157">
        <f t="shared" si="38"/>
        <v>0</v>
      </c>
      <c r="AI90" s="157">
        <f t="shared" si="38"/>
        <v>0</v>
      </c>
      <c r="AJ90" s="157">
        <f t="shared" si="38"/>
        <v>0</v>
      </c>
    </row>
    <row r="91" spans="1:36" ht="16.5" x14ac:dyDescent="0.25">
      <c r="A91" s="157">
        <f t="shared" si="34"/>
        <v>8.02</v>
      </c>
      <c r="B91" s="153">
        <f t="shared" si="5"/>
        <v>43</v>
      </c>
      <c r="C91" s="158" t="s">
        <v>392</v>
      </c>
      <c r="D91" s="156" t="s">
        <v>364</v>
      </c>
      <c r="E91" s="157">
        <f t="shared" si="35"/>
        <v>2</v>
      </c>
      <c r="F91" s="249"/>
      <c r="G91" s="157">
        <f t="shared" si="36"/>
        <v>2</v>
      </c>
      <c r="H91" s="157">
        <f t="shared" si="36"/>
        <v>0</v>
      </c>
      <c r="I91" s="157">
        <f t="shared" si="36"/>
        <v>0</v>
      </c>
      <c r="J91" s="157">
        <f t="shared" si="36"/>
        <v>0</v>
      </c>
      <c r="K91" s="157">
        <f t="shared" si="36"/>
        <v>0</v>
      </c>
      <c r="L91" s="157">
        <f t="shared" si="36"/>
        <v>0</v>
      </c>
      <c r="M91" s="157">
        <f t="shared" si="36"/>
        <v>0</v>
      </c>
      <c r="N91" s="157">
        <f t="shared" si="36"/>
        <v>0</v>
      </c>
      <c r="O91" s="157">
        <f t="shared" si="36"/>
        <v>0</v>
      </c>
      <c r="P91" s="157">
        <f t="shared" si="36"/>
        <v>0</v>
      </c>
      <c r="Q91" s="157">
        <f t="shared" si="37"/>
        <v>0</v>
      </c>
      <c r="R91" s="157">
        <f t="shared" si="37"/>
        <v>0</v>
      </c>
      <c r="S91" s="157">
        <f t="shared" si="37"/>
        <v>0</v>
      </c>
      <c r="T91" s="157">
        <f t="shared" si="37"/>
        <v>0</v>
      </c>
      <c r="U91" s="157">
        <f t="shared" si="37"/>
        <v>0</v>
      </c>
      <c r="V91" s="157">
        <f t="shared" si="37"/>
        <v>0</v>
      </c>
      <c r="W91" s="157">
        <f t="shared" si="37"/>
        <v>0</v>
      </c>
      <c r="X91" s="157">
        <f t="shared" si="37"/>
        <v>0</v>
      </c>
      <c r="Y91" s="157">
        <f t="shared" si="37"/>
        <v>0</v>
      </c>
      <c r="Z91" s="157">
        <f t="shared" si="37"/>
        <v>0</v>
      </c>
      <c r="AA91" s="157">
        <f t="shared" si="38"/>
        <v>0</v>
      </c>
      <c r="AB91" s="157">
        <f t="shared" si="38"/>
        <v>0</v>
      </c>
      <c r="AC91" s="157">
        <f t="shared" si="38"/>
        <v>0</v>
      </c>
      <c r="AD91" s="157">
        <f t="shared" si="38"/>
        <v>0</v>
      </c>
      <c r="AE91" s="157">
        <f t="shared" si="38"/>
        <v>0</v>
      </c>
      <c r="AF91" s="157">
        <f t="shared" si="38"/>
        <v>0</v>
      </c>
      <c r="AG91" s="157">
        <f t="shared" si="38"/>
        <v>0</v>
      </c>
      <c r="AH91" s="157">
        <f t="shared" si="38"/>
        <v>0</v>
      </c>
      <c r="AI91" s="157">
        <f t="shared" si="38"/>
        <v>0</v>
      </c>
      <c r="AJ91" s="157">
        <f t="shared" si="38"/>
        <v>0</v>
      </c>
    </row>
    <row r="92" spans="1:36" ht="16.5" x14ac:dyDescent="0.25">
      <c r="A92" s="157">
        <f t="shared" si="34"/>
        <v>8.0299999999999994</v>
      </c>
      <c r="B92" s="153">
        <f t="shared" si="5"/>
        <v>44</v>
      </c>
      <c r="C92" s="158" t="s">
        <v>393</v>
      </c>
      <c r="D92" s="156" t="s">
        <v>146</v>
      </c>
      <c r="E92" s="157">
        <f t="shared" si="35"/>
        <v>5</v>
      </c>
      <c r="F92" s="249"/>
      <c r="G92" s="157">
        <f t="shared" si="36"/>
        <v>2.5</v>
      </c>
      <c r="H92" s="157">
        <f t="shared" si="36"/>
        <v>2.5</v>
      </c>
      <c r="I92" s="157">
        <f t="shared" si="36"/>
        <v>0</v>
      </c>
      <c r="J92" s="157">
        <f t="shared" si="36"/>
        <v>0</v>
      </c>
      <c r="K92" s="157">
        <f t="shared" si="36"/>
        <v>0</v>
      </c>
      <c r="L92" s="157">
        <f t="shared" si="36"/>
        <v>0</v>
      </c>
      <c r="M92" s="157">
        <f t="shared" si="36"/>
        <v>0</v>
      </c>
      <c r="N92" s="157">
        <f t="shared" si="36"/>
        <v>0</v>
      </c>
      <c r="O92" s="157">
        <f t="shared" si="36"/>
        <v>0</v>
      </c>
      <c r="P92" s="157">
        <f t="shared" si="36"/>
        <v>0</v>
      </c>
      <c r="Q92" s="157">
        <f t="shared" si="37"/>
        <v>0</v>
      </c>
      <c r="R92" s="157">
        <f t="shared" si="37"/>
        <v>0</v>
      </c>
      <c r="S92" s="157">
        <f t="shared" si="37"/>
        <v>0</v>
      </c>
      <c r="T92" s="157">
        <f t="shared" si="37"/>
        <v>0</v>
      </c>
      <c r="U92" s="157">
        <f t="shared" si="37"/>
        <v>0</v>
      </c>
      <c r="V92" s="157">
        <f t="shared" si="37"/>
        <v>0</v>
      </c>
      <c r="W92" s="157">
        <f t="shared" si="37"/>
        <v>0</v>
      </c>
      <c r="X92" s="157">
        <f t="shared" si="37"/>
        <v>0</v>
      </c>
      <c r="Y92" s="157">
        <f t="shared" si="37"/>
        <v>0</v>
      </c>
      <c r="Z92" s="157">
        <f t="shared" si="37"/>
        <v>0</v>
      </c>
      <c r="AA92" s="157">
        <f t="shared" si="38"/>
        <v>0</v>
      </c>
      <c r="AB92" s="157">
        <f t="shared" si="38"/>
        <v>0</v>
      </c>
      <c r="AC92" s="157">
        <f t="shared" si="38"/>
        <v>0</v>
      </c>
      <c r="AD92" s="157">
        <f t="shared" si="38"/>
        <v>0</v>
      </c>
      <c r="AE92" s="157">
        <f t="shared" si="38"/>
        <v>0</v>
      </c>
      <c r="AF92" s="157">
        <f t="shared" si="38"/>
        <v>0</v>
      </c>
      <c r="AG92" s="157">
        <f t="shared" si="38"/>
        <v>0</v>
      </c>
      <c r="AH92" s="157">
        <f t="shared" si="38"/>
        <v>0</v>
      </c>
      <c r="AI92" s="157">
        <f t="shared" si="38"/>
        <v>0</v>
      </c>
      <c r="AJ92" s="157">
        <f t="shared" si="38"/>
        <v>0</v>
      </c>
    </row>
    <row r="93" spans="1:36" ht="16.5" x14ac:dyDescent="0.25">
      <c r="A93" s="157">
        <f t="shared" si="34"/>
        <v>8.0399999999999991</v>
      </c>
      <c r="B93" s="153">
        <f t="shared" si="5"/>
        <v>45</v>
      </c>
      <c r="C93" s="158" t="s">
        <v>394</v>
      </c>
      <c r="D93" s="156" t="s">
        <v>364</v>
      </c>
      <c r="E93" s="157">
        <f t="shared" si="35"/>
        <v>0</v>
      </c>
      <c r="F93" s="249"/>
      <c r="G93" s="157">
        <f t="shared" si="36"/>
        <v>0</v>
      </c>
      <c r="H93" s="157">
        <f t="shared" si="36"/>
        <v>0</v>
      </c>
      <c r="I93" s="157">
        <f t="shared" si="36"/>
        <v>0</v>
      </c>
      <c r="J93" s="157">
        <f t="shared" si="36"/>
        <v>0</v>
      </c>
      <c r="K93" s="157">
        <f t="shared" si="36"/>
        <v>0</v>
      </c>
      <c r="L93" s="157">
        <f t="shared" si="36"/>
        <v>0</v>
      </c>
      <c r="M93" s="157">
        <f t="shared" si="36"/>
        <v>0</v>
      </c>
      <c r="N93" s="157">
        <f t="shared" si="36"/>
        <v>0</v>
      </c>
      <c r="O93" s="157">
        <f t="shared" si="36"/>
        <v>0</v>
      </c>
      <c r="P93" s="157">
        <f t="shared" si="36"/>
        <v>0</v>
      </c>
      <c r="Q93" s="157">
        <f t="shared" si="37"/>
        <v>0</v>
      </c>
      <c r="R93" s="157">
        <f t="shared" si="37"/>
        <v>0</v>
      </c>
      <c r="S93" s="157">
        <f t="shared" si="37"/>
        <v>0</v>
      </c>
      <c r="T93" s="157">
        <f t="shared" si="37"/>
        <v>0</v>
      </c>
      <c r="U93" s="157">
        <f t="shared" si="37"/>
        <v>0</v>
      </c>
      <c r="V93" s="157">
        <f t="shared" si="37"/>
        <v>0</v>
      </c>
      <c r="W93" s="157">
        <f t="shared" si="37"/>
        <v>0</v>
      </c>
      <c r="X93" s="157">
        <f t="shared" si="37"/>
        <v>0</v>
      </c>
      <c r="Y93" s="157">
        <f t="shared" si="37"/>
        <v>0</v>
      </c>
      <c r="Z93" s="157">
        <f t="shared" si="37"/>
        <v>0</v>
      </c>
      <c r="AA93" s="157">
        <f t="shared" si="38"/>
        <v>0</v>
      </c>
      <c r="AB93" s="157">
        <f t="shared" si="38"/>
        <v>0</v>
      </c>
      <c r="AC93" s="157">
        <f t="shared" si="38"/>
        <v>0</v>
      </c>
      <c r="AD93" s="157">
        <f t="shared" si="38"/>
        <v>0</v>
      </c>
      <c r="AE93" s="157">
        <f t="shared" si="38"/>
        <v>0</v>
      </c>
      <c r="AF93" s="157">
        <f t="shared" si="38"/>
        <v>0</v>
      </c>
      <c r="AG93" s="157">
        <f t="shared" si="38"/>
        <v>0</v>
      </c>
      <c r="AH93" s="157">
        <f t="shared" si="38"/>
        <v>0</v>
      </c>
      <c r="AI93" s="157">
        <f t="shared" si="38"/>
        <v>0</v>
      </c>
      <c r="AJ93" s="157">
        <f t="shared" si="38"/>
        <v>0</v>
      </c>
    </row>
    <row r="94" spans="1:36" s="188" customFormat="1" ht="16.5" x14ac:dyDescent="0.25">
      <c r="A94" s="160">
        <f t="shared" si="34"/>
        <v>8.0499999999999989</v>
      </c>
      <c r="B94" s="161">
        <f t="shared" si="5"/>
        <v>46</v>
      </c>
      <c r="C94" s="162" t="s">
        <v>529</v>
      </c>
      <c r="D94" s="164" t="s">
        <v>364</v>
      </c>
      <c r="E94" s="157">
        <f t="shared" si="35"/>
        <v>0</v>
      </c>
      <c r="F94" s="249"/>
      <c r="G94" s="157">
        <f t="shared" si="36"/>
        <v>0</v>
      </c>
      <c r="H94" s="157">
        <f t="shared" si="36"/>
        <v>0</v>
      </c>
      <c r="I94" s="157">
        <f t="shared" si="36"/>
        <v>0</v>
      </c>
      <c r="J94" s="157">
        <f t="shared" si="36"/>
        <v>0</v>
      </c>
      <c r="K94" s="157">
        <f t="shared" si="36"/>
        <v>0</v>
      </c>
      <c r="L94" s="157">
        <f t="shared" si="36"/>
        <v>0</v>
      </c>
      <c r="M94" s="157">
        <f t="shared" si="36"/>
        <v>0</v>
      </c>
      <c r="N94" s="157">
        <f t="shared" si="36"/>
        <v>0</v>
      </c>
      <c r="O94" s="157">
        <f t="shared" si="36"/>
        <v>0</v>
      </c>
      <c r="P94" s="157">
        <f t="shared" si="36"/>
        <v>0</v>
      </c>
      <c r="Q94" s="157">
        <f t="shared" si="37"/>
        <v>0</v>
      </c>
      <c r="R94" s="157">
        <f t="shared" si="37"/>
        <v>0</v>
      </c>
      <c r="S94" s="157">
        <f t="shared" si="37"/>
        <v>0</v>
      </c>
      <c r="T94" s="157">
        <f t="shared" si="37"/>
        <v>0</v>
      </c>
      <c r="U94" s="157">
        <f t="shared" si="37"/>
        <v>0</v>
      </c>
      <c r="V94" s="157">
        <f t="shared" si="37"/>
        <v>0</v>
      </c>
      <c r="W94" s="157">
        <f t="shared" si="37"/>
        <v>0</v>
      </c>
      <c r="X94" s="157">
        <f t="shared" si="37"/>
        <v>0</v>
      </c>
      <c r="Y94" s="157">
        <f t="shared" si="37"/>
        <v>0</v>
      </c>
      <c r="Z94" s="157">
        <f t="shared" si="37"/>
        <v>0</v>
      </c>
      <c r="AA94" s="157">
        <f t="shared" si="38"/>
        <v>0</v>
      </c>
      <c r="AB94" s="157">
        <f t="shared" si="38"/>
        <v>0</v>
      </c>
      <c r="AC94" s="157">
        <f t="shared" si="38"/>
        <v>0</v>
      </c>
      <c r="AD94" s="157">
        <f t="shared" si="38"/>
        <v>0</v>
      </c>
      <c r="AE94" s="157">
        <f t="shared" si="38"/>
        <v>0</v>
      </c>
      <c r="AF94" s="157">
        <f t="shared" si="38"/>
        <v>0</v>
      </c>
      <c r="AG94" s="157">
        <f t="shared" si="38"/>
        <v>0</v>
      </c>
      <c r="AH94" s="157">
        <f t="shared" si="38"/>
        <v>0</v>
      </c>
      <c r="AI94" s="157">
        <f t="shared" si="38"/>
        <v>0</v>
      </c>
      <c r="AJ94" s="157">
        <f t="shared" si="38"/>
        <v>0</v>
      </c>
    </row>
    <row r="95" spans="1:36" s="188" customFormat="1" ht="16.5" x14ac:dyDescent="0.25">
      <c r="A95" s="160">
        <f t="shared" si="34"/>
        <v>8.0599999999999987</v>
      </c>
      <c r="B95" s="161">
        <f t="shared" si="5"/>
        <v>47</v>
      </c>
      <c r="C95" s="162" t="s">
        <v>530</v>
      </c>
      <c r="D95" s="164" t="s">
        <v>146</v>
      </c>
      <c r="E95" s="157">
        <f t="shared" si="35"/>
        <v>0</v>
      </c>
      <c r="F95" s="249"/>
      <c r="G95" s="157">
        <f t="shared" si="36"/>
        <v>0</v>
      </c>
      <c r="H95" s="157">
        <f t="shared" si="36"/>
        <v>0</v>
      </c>
      <c r="I95" s="157">
        <f t="shared" si="36"/>
        <v>0</v>
      </c>
      <c r="J95" s="157">
        <f t="shared" si="36"/>
        <v>0</v>
      </c>
      <c r="K95" s="157">
        <f t="shared" si="36"/>
        <v>0</v>
      </c>
      <c r="L95" s="157">
        <f t="shared" si="36"/>
        <v>0</v>
      </c>
      <c r="M95" s="157">
        <f t="shared" si="36"/>
        <v>0</v>
      </c>
      <c r="N95" s="157">
        <f t="shared" si="36"/>
        <v>0</v>
      </c>
      <c r="O95" s="157">
        <f t="shared" si="36"/>
        <v>0</v>
      </c>
      <c r="P95" s="157">
        <f t="shared" si="36"/>
        <v>0</v>
      </c>
      <c r="Q95" s="157">
        <f t="shared" si="37"/>
        <v>0</v>
      </c>
      <c r="R95" s="157">
        <f t="shared" si="37"/>
        <v>0</v>
      </c>
      <c r="S95" s="157">
        <f t="shared" si="37"/>
        <v>0</v>
      </c>
      <c r="T95" s="157">
        <f t="shared" si="37"/>
        <v>0</v>
      </c>
      <c r="U95" s="157">
        <f t="shared" si="37"/>
        <v>0</v>
      </c>
      <c r="V95" s="157">
        <f t="shared" si="37"/>
        <v>0</v>
      </c>
      <c r="W95" s="157">
        <f t="shared" si="37"/>
        <v>0</v>
      </c>
      <c r="X95" s="157">
        <f t="shared" si="37"/>
        <v>0</v>
      </c>
      <c r="Y95" s="157">
        <f t="shared" si="37"/>
        <v>0</v>
      </c>
      <c r="Z95" s="157">
        <f t="shared" si="37"/>
        <v>0</v>
      </c>
      <c r="AA95" s="157">
        <f t="shared" si="38"/>
        <v>0</v>
      </c>
      <c r="AB95" s="157">
        <f t="shared" si="38"/>
        <v>0</v>
      </c>
      <c r="AC95" s="157">
        <f t="shared" si="38"/>
        <v>0</v>
      </c>
      <c r="AD95" s="157">
        <f t="shared" si="38"/>
        <v>0</v>
      </c>
      <c r="AE95" s="157">
        <f t="shared" si="38"/>
        <v>0</v>
      </c>
      <c r="AF95" s="157">
        <f t="shared" si="38"/>
        <v>0</v>
      </c>
      <c r="AG95" s="157">
        <f t="shared" si="38"/>
        <v>0</v>
      </c>
      <c r="AH95" s="157">
        <f t="shared" si="38"/>
        <v>0</v>
      </c>
      <c r="AI95" s="157">
        <f t="shared" si="38"/>
        <v>0</v>
      </c>
      <c r="AJ95" s="157">
        <f t="shared" si="38"/>
        <v>0</v>
      </c>
    </row>
    <row r="96" spans="1:36" ht="16.5" x14ac:dyDescent="0.25">
      <c r="A96" s="159"/>
      <c r="B96" s="161">
        <f t="shared" si="5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5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5"/>
        <v>50</v>
      </c>
      <c r="C98" s="158" t="s">
        <v>396</v>
      </c>
      <c r="D98" s="156" t="s">
        <v>146</v>
      </c>
      <c r="E98" s="157">
        <f>+SUM(G98:AJ98)</f>
        <v>23</v>
      </c>
      <c r="F98" s="249"/>
      <c r="G98" s="157">
        <f t="shared" ref="G98:AJ98" si="39">+HLOOKUP(G$3,ARMADO_RP,$B98,0)+HLOOKUP(G$4,ARMADO_RP,$B98,0)+HLOOKUP(G$19,ARMADO_RP,$B98,0)</f>
        <v>0</v>
      </c>
      <c r="H98" s="157">
        <f t="shared" si="39"/>
        <v>23</v>
      </c>
      <c r="I98" s="157">
        <f t="shared" si="39"/>
        <v>0</v>
      </c>
      <c r="J98" s="157">
        <f t="shared" si="39"/>
        <v>0</v>
      </c>
      <c r="K98" s="157">
        <f t="shared" si="39"/>
        <v>0</v>
      </c>
      <c r="L98" s="157">
        <f t="shared" si="39"/>
        <v>0</v>
      </c>
      <c r="M98" s="157">
        <f t="shared" si="39"/>
        <v>0</v>
      </c>
      <c r="N98" s="157">
        <f t="shared" si="39"/>
        <v>0</v>
      </c>
      <c r="O98" s="157">
        <f t="shared" si="39"/>
        <v>0</v>
      </c>
      <c r="P98" s="157">
        <f t="shared" si="39"/>
        <v>0</v>
      </c>
      <c r="Q98" s="157">
        <f t="shared" si="39"/>
        <v>0</v>
      </c>
      <c r="R98" s="157">
        <f t="shared" si="39"/>
        <v>0</v>
      </c>
      <c r="S98" s="157">
        <f t="shared" si="39"/>
        <v>0</v>
      </c>
      <c r="T98" s="157">
        <f t="shared" si="39"/>
        <v>0</v>
      </c>
      <c r="U98" s="157">
        <f t="shared" si="39"/>
        <v>0</v>
      </c>
      <c r="V98" s="157">
        <f t="shared" si="39"/>
        <v>0</v>
      </c>
      <c r="W98" s="157">
        <f t="shared" si="39"/>
        <v>0</v>
      </c>
      <c r="X98" s="157">
        <f t="shared" si="39"/>
        <v>0</v>
      </c>
      <c r="Y98" s="157">
        <f t="shared" si="39"/>
        <v>0</v>
      </c>
      <c r="Z98" s="157">
        <f t="shared" si="39"/>
        <v>0</v>
      </c>
      <c r="AA98" s="157">
        <f t="shared" si="39"/>
        <v>0</v>
      </c>
      <c r="AB98" s="157">
        <f t="shared" si="39"/>
        <v>0</v>
      </c>
      <c r="AC98" s="157">
        <f t="shared" si="39"/>
        <v>0</v>
      </c>
      <c r="AD98" s="157">
        <f t="shared" si="39"/>
        <v>0</v>
      </c>
      <c r="AE98" s="157">
        <f t="shared" si="39"/>
        <v>0</v>
      </c>
      <c r="AF98" s="157">
        <f t="shared" si="39"/>
        <v>0</v>
      </c>
      <c r="AG98" s="157">
        <f t="shared" si="39"/>
        <v>0</v>
      </c>
      <c r="AH98" s="157">
        <f t="shared" si="39"/>
        <v>0</v>
      </c>
      <c r="AI98" s="157">
        <f t="shared" si="39"/>
        <v>0</v>
      </c>
      <c r="AJ98" s="157">
        <f t="shared" si="39"/>
        <v>0</v>
      </c>
    </row>
    <row r="99" spans="1:36" ht="16.5" x14ac:dyDescent="0.25">
      <c r="A99" s="152"/>
      <c r="B99" s="153">
        <f t="shared" si="5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5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0">+A100+0.01</f>
        <v>10.01</v>
      </c>
      <c r="B101" s="153">
        <f t="shared" si="5"/>
        <v>53</v>
      </c>
      <c r="C101" s="158" t="s">
        <v>398</v>
      </c>
      <c r="D101" s="156" t="s">
        <v>364</v>
      </c>
      <c r="E101" s="157">
        <f t="shared" ref="E101:E118" si="41">+SUM(G101:AJ101)</f>
        <v>1</v>
      </c>
      <c r="F101" s="249"/>
      <c r="G101" s="157">
        <f t="shared" ref="G101:P111" si="42">+HLOOKUP(G$3,ARMADO_RP,$B101,0)+HLOOKUP(G$4,ARMADO_RP,$B101,0)</f>
        <v>0</v>
      </c>
      <c r="H101" s="157">
        <f t="shared" si="42"/>
        <v>1</v>
      </c>
      <c r="I101" s="157">
        <f t="shared" si="42"/>
        <v>0</v>
      </c>
      <c r="J101" s="157">
        <f t="shared" si="42"/>
        <v>0</v>
      </c>
      <c r="K101" s="157">
        <f t="shared" si="42"/>
        <v>0</v>
      </c>
      <c r="L101" s="157">
        <f t="shared" si="42"/>
        <v>0</v>
      </c>
      <c r="M101" s="157">
        <f t="shared" si="42"/>
        <v>0</v>
      </c>
      <c r="N101" s="157">
        <f t="shared" si="42"/>
        <v>0</v>
      </c>
      <c r="O101" s="157">
        <f t="shared" si="42"/>
        <v>0</v>
      </c>
      <c r="P101" s="157">
        <f t="shared" si="42"/>
        <v>0</v>
      </c>
      <c r="Q101" s="157">
        <f t="shared" ref="Q101:Z111" si="43">+HLOOKUP(Q$3,ARMADO_RP,$B101,0)+HLOOKUP(Q$4,ARMADO_RP,$B101,0)</f>
        <v>0</v>
      </c>
      <c r="R101" s="157">
        <f t="shared" si="43"/>
        <v>0</v>
      </c>
      <c r="S101" s="157">
        <f t="shared" si="43"/>
        <v>0</v>
      </c>
      <c r="T101" s="157">
        <f t="shared" si="43"/>
        <v>0</v>
      </c>
      <c r="U101" s="157">
        <f t="shared" si="43"/>
        <v>0</v>
      </c>
      <c r="V101" s="157">
        <f t="shared" si="43"/>
        <v>0</v>
      </c>
      <c r="W101" s="157">
        <f t="shared" si="43"/>
        <v>0</v>
      </c>
      <c r="X101" s="157">
        <f t="shared" si="43"/>
        <v>0</v>
      </c>
      <c r="Y101" s="157">
        <f t="shared" si="43"/>
        <v>0</v>
      </c>
      <c r="Z101" s="157">
        <f t="shared" si="43"/>
        <v>0</v>
      </c>
      <c r="AA101" s="157">
        <f t="shared" ref="AA101:AJ111" si="44">+HLOOKUP(AA$3,ARMADO_RP,$B101,0)+HLOOKUP(AA$4,ARMADO_RP,$B101,0)</f>
        <v>0</v>
      </c>
      <c r="AB101" s="157">
        <f t="shared" si="44"/>
        <v>0</v>
      </c>
      <c r="AC101" s="157">
        <f t="shared" si="44"/>
        <v>0</v>
      </c>
      <c r="AD101" s="157">
        <f t="shared" si="44"/>
        <v>0</v>
      </c>
      <c r="AE101" s="157">
        <f t="shared" si="44"/>
        <v>0</v>
      </c>
      <c r="AF101" s="157">
        <f t="shared" si="44"/>
        <v>0</v>
      </c>
      <c r="AG101" s="157">
        <f t="shared" si="44"/>
        <v>0</v>
      </c>
      <c r="AH101" s="157">
        <f t="shared" si="44"/>
        <v>0</v>
      </c>
      <c r="AI101" s="157">
        <f t="shared" si="44"/>
        <v>0</v>
      </c>
      <c r="AJ101" s="157">
        <f t="shared" si="44"/>
        <v>0</v>
      </c>
    </row>
    <row r="102" spans="1:36" ht="16.5" x14ac:dyDescent="0.25">
      <c r="A102" s="157">
        <f t="shared" si="40"/>
        <v>10.02</v>
      </c>
      <c r="B102" s="153">
        <f t="shared" si="5"/>
        <v>54</v>
      </c>
      <c r="C102" s="158" t="s">
        <v>399</v>
      </c>
      <c r="D102" s="156" t="s">
        <v>364</v>
      </c>
      <c r="E102" s="157">
        <f t="shared" si="41"/>
        <v>1</v>
      </c>
      <c r="F102" s="249"/>
      <c r="G102" s="157">
        <f t="shared" si="42"/>
        <v>0</v>
      </c>
      <c r="H102" s="157">
        <f t="shared" si="42"/>
        <v>1</v>
      </c>
      <c r="I102" s="157">
        <f t="shared" si="42"/>
        <v>0</v>
      </c>
      <c r="J102" s="157">
        <f t="shared" si="42"/>
        <v>0</v>
      </c>
      <c r="K102" s="157">
        <f t="shared" si="42"/>
        <v>0</v>
      </c>
      <c r="L102" s="157">
        <f t="shared" si="42"/>
        <v>0</v>
      </c>
      <c r="M102" s="157">
        <f t="shared" si="42"/>
        <v>0</v>
      </c>
      <c r="N102" s="157">
        <f t="shared" si="42"/>
        <v>0</v>
      </c>
      <c r="O102" s="157">
        <f t="shared" si="42"/>
        <v>0</v>
      </c>
      <c r="P102" s="157">
        <f t="shared" si="42"/>
        <v>0</v>
      </c>
      <c r="Q102" s="157">
        <f t="shared" si="43"/>
        <v>0</v>
      </c>
      <c r="R102" s="157">
        <f t="shared" si="43"/>
        <v>0</v>
      </c>
      <c r="S102" s="157">
        <f t="shared" si="43"/>
        <v>0</v>
      </c>
      <c r="T102" s="157">
        <f t="shared" si="43"/>
        <v>0</v>
      </c>
      <c r="U102" s="157">
        <f t="shared" si="43"/>
        <v>0</v>
      </c>
      <c r="V102" s="157">
        <f t="shared" si="43"/>
        <v>0</v>
      </c>
      <c r="W102" s="157">
        <f t="shared" si="43"/>
        <v>0</v>
      </c>
      <c r="X102" s="157">
        <f t="shared" si="43"/>
        <v>0</v>
      </c>
      <c r="Y102" s="157">
        <f t="shared" si="43"/>
        <v>0</v>
      </c>
      <c r="Z102" s="157">
        <f t="shared" si="43"/>
        <v>0</v>
      </c>
      <c r="AA102" s="157">
        <f t="shared" si="44"/>
        <v>0</v>
      </c>
      <c r="AB102" s="157">
        <f t="shared" si="44"/>
        <v>0</v>
      </c>
      <c r="AC102" s="157">
        <f t="shared" si="44"/>
        <v>0</v>
      </c>
      <c r="AD102" s="157">
        <f t="shared" si="44"/>
        <v>0</v>
      </c>
      <c r="AE102" s="157">
        <f t="shared" si="44"/>
        <v>0</v>
      </c>
      <c r="AF102" s="157">
        <f t="shared" si="44"/>
        <v>0</v>
      </c>
      <c r="AG102" s="157">
        <f t="shared" si="44"/>
        <v>0</v>
      </c>
      <c r="AH102" s="157">
        <f t="shared" si="44"/>
        <v>0</v>
      </c>
      <c r="AI102" s="157">
        <f t="shared" si="44"/>
        <v>0</v>
      </c>
      <c r="AJ102" s="157">
        <f t="shared" si="44"/>
        <v>0</v>
      </c>
    </row>
    <row r="103" spans="1:36" ht="16.5" x14ac:dyDescent="0.25">
      <c r="A103" s="157">
        <f t="shared" si="40"/>
        <v>10.029999999999999</v>
      </c>
      <c r="B103" s="153">
        <f t="shared" si="5"/>
        <v>55</v>
      </c>
      <c r="C103" s="158" t="s">
        <v>400</v>
      </c>
      <c r="D103" s="156" t="s">
        <v>364</v>
      </c>
      <c r="E103" s="157">
        <f t="shared" si="41"/>
        <v>2</v>
      </c>
      <c r="F103" s="249"/>
      <c r="G103" s="157">
        <f t="shared" si="42"/>
        <v>0</v>
      </c>
      <c r="H103" s="157">
        <f t="shared" si="42"/>
        <v>2</v>
      </c>
      <c r="I103" s="157">
        <f t="shared" si="42"/>
        <v>0</v>
      </c>
      <c r="J103" s="157">
        <f t="shared" si="42"/>
        <v>0</v>
      </c>
      <c r="K103" s="157">
        <f t="shared" si="42"/>
        <v>0</v>
      </c>
      <c r="L103" s="157">
        <f t="shared" si="42"/>
        <v>0</v>
      </c>
      <c r="M103" s="157">
        <f t="shared" si="42"/>
        <v>0</v>
      </c>
      <c r="N103" s="157">
        <f t="shared" si="42"/>
        <v>0</v>
      </c>
      <c r="O103" s="157">
        <f t="shared" si="42"/>
        <v>0</v>
      </c>
      <c r="P103" s="157">
        <f t="shared" si="42"/>
        <v>0</v>
      </c>
      <c r="Q103" s="157">
        <f t="shared" si="43"/>
        <v>0</v>
      </c>
      <c r="R103" s="157">
        <f t="shared" si="43"/>
        <v>0</v>
      </c>
      <c r="S103" s="157">
        <f t="shared" si="43"/>
        <v>0</v>
      </c>
      <c r="T103" s="157">
        <f t="shared" si="43"/>
        <v>0</v>
      </c>
      <c r="U103" s="157">
        <f t="shared" si="43"/>
        <v>0</v>
      </c>
      <c r="V103" s="157">
        <f t="shared" si="43"/>
        <v>0</v>
      </c>
      <c r="W103" s="157">
        <f t="shared" si="43"/>
        <v>0</v>
      </c>
      <c r="X103" s="157">
        <f t="shared" si="43"/>
        <v>0</v>
      </c>
      <c r="Y103" s="157">
        <f t="shared" si="43"/>
        <v>0</v>
      </c>
      <c r="Z103" s="157">
        <f t="shared" si="43"/>
        <v>0</v>
      </c>
      <c r="AA103" s="157">
        <f t="shared" si="44"/>
        <v>0</v>
      </c>
      <c r="AB103" s="157">
        <f t="shared" si="44"/>
        <v>0</v>
      </c>
      <c r="AC103" s="157">
        <f t="shared" si="44"/>
        <v>0</v>
      </c>
      <c r="AD103" s="157">
        <f t="shared" si="44"/>
        <v>0</v>
      </c>
      <c r="AE103" s="157">
        <f t="shared" si="44"/>
        <v>0</v>
      </c>
      <c r="AF103" s="157">
        <f t="shared" si="44"/>
        <v>0</v>
      </c>
      <c r="AG103" s="157">
        <f t="shared" si="44"/>
        <v>0</v>
      </c>
      <c r="AH103" s="157">
        <f t="shared" si="44"/>
        <v>0</v>
      </c>
      <c r="AI103" s="157">
        <f t="shared" si="44"/>
        <v>0</v>
      </c>
      <c r="AJ103" s="157">
        <f t="shared" si="44"/>
        <v>0</v>
      </c>
    </row>
    <row r="104" spans="1:36" ht="16.5" x14ac:dyDescent="0.25">
      <c r="A104" s="157">
        <f t="shared" si="40"/>
        <v>10.039999999999999</v>
      </c>
      <c r="B104" s="153">
        <f t="shared" si="5"/>
        <v>56</v>
      </c>
      <c r="C104" s="158" t="s">
        <v>401</v>
      </c>
      <c r="D104" s="156" t="s">
        <v>364</v>
      </c>
      <c r="E104" s="157">
        <f t="shared" si="41"/>
        <v>2</v>
      </c>
      <c r="F104" s="249"/>
      <c r="G104" s="157">
        <f t="shared" si="42"/>
        <v>0</v>
      </c>
      <c r="H104" s="157">
        <f t="shared" si="42"/>
        <v>2</v>
      </c>
      <c r="I104" s="157">
        <f t="shared" si="42"/>
        <v>0</v>
      </c>
      <c r="J104" s="157">
        <f t="shared" si="42"/>
        <v>0</v>
      </c>
      <c r="K104" s="157">
        <f t="shared" si="42"/>
        <v>0</v>
      </c>
      <c r="L104" s="157">
        <f t="shared" si="42"/>
        <v>0</v>
      </c>
      <c r="M104" s="157">
        <f t="shared" si="42"/>
        <v>0</v>
      </c>
      <c r="N104" s="157">
        <f t="shared" si="42"/>
        <v>0</v>
      </c>
      <c r="O104" s="157">
        <f t="shared" si="42"/>
        <v>0</v>
      </c>
      <c r="P104" s="157">
        <f t="shared" si="42"/>
        <v>0</v>
      </c>
      <c r="Q104" s="157">
        <f t="shared" si="43"/>
        <v>0</v>
      </c>
      <c r="R104" s="157">
        <f t="shared" si="43"/>
        <v>0</v>
      </c>
      <c r="S104" s="157">
        <f t="shared" si="43"/>
        <v>0</v>
      </c>
      <c r="T104" s="157">
        <f t="shared" si="43"/>
        <v>0</v>
      </c>
      <c r="U104" s="157">
        <f t="shared" si="43"/>
        <v>0</v>
      </c>
      <c r="V104" s="157">
        <f t="shared" si="43"/>
        <v>0</v>
      </c>
      <c r="W104" s="157">
        <f t="shared" si="43"/>
        <v>0</v>
      </c>
      <c r="X104" s="157">
        <f t="shared" si="43"/>
        <v>0</v>
      </c>
      <c r="Y104" s="157">
        <f t="shared" si="43"/>
        <v>0</v>
      </c>
      <c r="Z104" s="157">
        <f t="shared" si="43"/>
        <v>0</v>
      </c>
      <c r="AA104" s="157">
        <f t="shared" si="44"/>
        <v>0</v>
      </c>
      <c r="AB104" s="157">
        <f t="shared" si="44"/>
        <v>0</v>
      </c>
      <c r="AC104" s="157">
        <f t="shared" si="44"/>
        <v>0</v>
      </c>
      <c r="AD104" s="157">
        <f t="shared" si="44"/>
        <v>0</v>
      </c>
      <c r="AE104" s="157">
        <f t="shared" si="44"/>
        <v>0</v>
      </c>
      <c r="AF104" s="157">
        <f t="shared" si="44"/>
        <v>0</v>
      </c>
      <c r="AG104" s="157">
        <f t="shared" si="44"/>
        <v>0</v>
      </c>
      <c r="AH104" s="157">
        <f t="shared" si="44"/>
        <v>0</v>
      </c>
      <c r="AI104" s="157">
        <f t="shared" si="44"/>
        <v>0</v>
      </c>
      <c r="AJ104" s="157">
        <f t="shared" si="44"/>
        <v>0</v>
      </c>
    </row>
    <row r="105" spans="1:36" ht="16.5" x14ac:dyDescent="0.25">
      <c r="A105" s="157">
        <f t="shared" si="40"/>
        <v>10.049999999999999</v>
      </c>
      <c r="B105" s="153">
        <f t="shared" si="5"/>
        <v>57</v>
      </c>
      <c r="C105" s="158" t="s">
        <v>402</v>
      </c>
      <c r="D105" s="156" t="s">
        <v>364</v>
      </c>
      <c r="E105" s="157">
        <f t="shared" si="41"/>
        <v>1</v>
      </c>
      <c r="F105" s="249"/>
      <c r="G105" s="157">
        <f t="shared" si="42"/>
        <v>0</v>
      </c>
      <c r="H105" s="157">
        <f t="shared" si="42"/>
        <v>1</v>
      </c>
      <c r="I105" s="157">
        <f t="shared" si="42"/>
        <v>0</v>
      </c>
      <c r="J105" s="157">
        <f t="shared" si="42"/>
        <v>0</v>
      </c>
      <c r="K105" s="157">
        <f t="shared" si="42"/>
        <v>0</v>
      </c>
      <c r="L105" s="157">
        <f t="shared" si="42"/>
        <v>0</v>
      </c>
      <c r="M105" s="157">
        <f t="shared" si="42"/>
        <v>0</v>
      </c>
      <c r="N105" s="157">
        <f t="shared" si="42"/>
        <v>0</v>
      </c>
      <c r="O105" s="157">
        <f t="shared" si="42"/>
        <v>0</v>
      </c>
      <c r="P105" s="157">
        <f t="shared" si="42"/>
        <v>0</v>
      </c>
      <c r="Q105" s="157">
        <f t="shared" si="43"/>
        <v>0</v>
      </c>
      <c r="R105" s="157">
        <f t="shared" si="43"/>
        <v>0</v>
      </c>
      <c r="S105" s="157">
        <f t="shared" si="43"/>
        <v>0</v>
      </c>
      <c r="T105" s="157">
        <f t="shared" si="43"/>
        <v>0</v>
      </c>
      <c r="U105" s="157">
        <f t="shared" si="43"/>
        <v>0</v>
      </c>
      <c r="V105" s="157">
        <f t="shared" si="43"/>
        <v>0</v>
      </c>
      <c r="W105" s="157">
        <f t="shared" si="43"/>
        <v>0</v>
      </c>
      <c r="X105" s="157">
        <f t="shared" si="43"/>
        <v>0</v>
      </c>
      <c r="Y105" s="157">
        <f t="shared" si="43"/>
        <v>0</v>
      </c>
      <c r="Z105" s="157">
        <f t="shared" si="43"/>
        <v>0</v>
      </c>
      <c r="AA105" s="157">
        <f t="shared" si="44"/>
        <v>0</v>
      </c>
      <c r="AB105" s="157">
        <f t="shared" si="44"/>
        <v>0</v>
      </c>
      <c r="AC105" s="157">
        <f t="shared" si="44"/>
        <v>0</v>
      </c>
      <c r="AD105" s="157">
        <f t="shared" si="44"/>
        <v>0</v>
      </c>
      <c r="AE105" s="157">
        <f t="shared" si="44"/>
        <v>0</v>
      </c>
      <c r="AF105" s="157">
        <f t="shared" si="44"/>
        <v>0</v>
      </c>
      <c r="AG105" s="157">
        <f t="shared" si="44"/>
        <v>0</v>
      </c>
      <c r="AH105" s="157">
        <f t="shared" si="44"/>
        <v>0</v>
      </c>
      <c r="AI105" s="157">
        <f t="shared" si="44"/>
        <v>0</v>
      </c>
      <c r="AJ105" s="157">
        <f t="shared" si="44"/>
        <v>0</v>
      </c>
    </row>
    <row r="106" spans="1:36" ht="16.5" x14ac:dyDescent="0.25">
      <c r="A106" s="157">
        <f t="shared" si="40"/>
        <v>10.059999999999999</v>
      </c>
      <c r="B106" s="153">
        <f t="shared" si="5"/>
        <v>58</v>
      </c>
      <c r="C106" s="158" t="s">
        <v>403</v>
      </c>
      <c r="D106" s="156" t="s">
        <v>364</v>
      </c>
      <c r="E106" s="157">
        <f t="shared" si="41"/>
        <v>0</v>
      </c>
      <c r="F106" s="249"/>
      <c r="G106" s="157">
        <f t="shared" si="42"/>
        <v>0</v>
      </c>
      <c r="H106" s="157">
        <f t="shared" si="42"/>
        <v>0</v>
      </c>
      <c r="I106" s="157">
        <f t="shared" si="42"/>
        <v>0</v>
      </c>
      <c r="J106" s="157">
        <f t="shared" si="42"/>
        <v>0</v>
      </c>
      <c r="K106" s="157">
        <f t="shared" si="42"/>
        <v>0</v>
      </c>
      <c r="L106" s="157">
        <f t="shared" si="42"/>
        <v>0</v>
      </c>
      <c r="M106" s="157">
        <f t="shared" si="42"/>
        <v>0</v>
      </c>
      <c r="N106" s="157">
        <f t="shared" si="42"/>
        <v>0</v>
      </c>
      <c r="O106" s="157">
        <f t="shared" si="42"/>
        <v>0</v>
      </c>
      <c r="P106" s="157">
        <f t="shared" si="42"/>
        <v>0</v>
      </c>
      <c r="Q106" s="157">
        <f t="shared" si="43"/>
        <v>0</v>
      </c>
      <c r="R106" s="157">
        <f t="shared" si="43"/>
        <v>0</v>
      </c>
      <c r="S106" s="157">
        <f t="shared" si="43"/>
        <v>0</v>
      </c>
      <c r="T106" s="157">
        <f t="shared" si="43"/>
        <v>0</v>
      </c>
      <c r="U106" s="157">
        <f t="shared" si="43"/>
        <v>0</v>
      </c>
      <c r="V106" s="157">
        <f t="shared" si="43"/>
        <v>0</v>
      </c>
      <c r="W106" s="157">
        <f t="shared" si="43"/>
        <v>0</v>
      </c>
      <c r="X106" s="157">
        <f t="shared" si="43"/>
        <v>0</v>
      </c>
      <c r="Y106" s="157">
        <f t="shared" si="43"/>
        <v>0</v>
      </c>
      <c r="Z106" s="157">
        <f t="shared" si="43"/>
        <v>0</v>
      </c>
      <c r="AA106" s="157">
        <f t="shared" si="44"/>
        <v>0</v>
      </c>
      <c r="AB106" s="157">
        <f t="shared" si="44"/>
        <v>0</v>
      </c>
      <c r="AC106" s="157">
        <f t="shared" si="44"/>
        <v>0</v>
      </c>
      <c r="AD106" s="157">
        <f t="shared" si="44"/>
        <v>0</v>
      </c>
      <c r="AE106" s="157">
        <f t="shared" si="44"/>
        <v>0</v>
      </c>
      <c r="AF106" s="157">
        <f t="shared" si="44"/>
        <v>0</v>
      </c>
      <c r="AG106" s="157">
        <f t="shared" si="44"/>
        <v>0</v>
      </c>
      <c r="AH106" s="157">
        <f t="shared" si="44"/>
        <v>0</v>
      </c>
      <c r="AI106" s="157">
        <f t="shared" si="44"/>
        <v>0</v>
      </c>
      <c r="AJ106" s="157">
        <f t="shared" si="44"/>
        <v>0</v>
      </c>
    </row>
    <row r="107" spans="1:36" ht="16.5" x14ac:dyDescent="0.25">
      <c r="A107" s="157">
        <f t="shared" si="40"/>
        <v>10.069999999999999</v>
      </c>
      <c r="B107" s="153">
        <f t="shared" si="5"/>
        <v>59</v>
      </c>
      <c r="C107" s="158" t="s">
        <v>404</v>
      </c>
      <c r="D107" s="156" t="s">
        <v>364</v>
      </c>
      <c r="E107" s="157">
        <f t="shared" si="41"/>
        <v>0</v>
      </c>
      <c r="F107" s="249"/>
      <c r="G107" s="157">
        <f t="shared" si="42"/>
        <v>0</v>
      </c>
      <c r="H107" s="157">
        <f t="shared" si="42"/>
        <v>0</v>
      </c>
      <c r="I107" s="157">
        <f t="shared" si="42"/>
        <v>0</v>
      </c>
      <c r="J107" s="157">
        <f t="shared" si="42"/>
        <v>0</v>
      </c>
      <c r="K107" s="157">
        <f t="shared" si="42"/>
        <v>0</v>
      </c>
      <c r="L107" s="157">
        <f t="shared" si="42"/>
        <v>0</v>
      </c>
      <c r="M107" s="157">
        <f t="shared" si="42"/>
        <v>0</v>
      </c>
      <c r="N107" s="157">
        <f t="shared" si="42"/>
        <v>0</v>
      </c>
      <c r="O107" s="157">
        <f t="shared" si="42"/>
        <v>0</v>
      </c>
      <c r="P107" s="157">
        <f t="shared" si="42"/>
        <v>0</v>
      </c>
      <c r="Q107" s="157">
        <f t="shared" si="43"/>
        <v>0</v>
      </c>
      <c r="R107" s="157">
        <f t="shared" si="43"/>
        <v>0</v>
      </c>
      <c r="S107" s="157">
        <f t="shared" si="43"/>
        <v>0</v>
      </c>
      <c r="T107" s="157">
        <f t="shared" si="43"/>
        <v>0</v>
      </c>
      <c r="U107" s="157">
        <f t="shared" si="43"/>
        <v>0</v>
      </c>
      <c r="V107" s="157">
        <f t="shared" si="43"/>
        <v>0</v>
      </c>
      <c r="W107" s="157">
        <f t="shared" si="43"/>
        <v>0</v>
      </c>
      <c r="X107" s="157">
        <f t="shared" si="43"/>
        <v>0</v>
      </c>
      <c r="Y107" s="157">
        <f t="shared" si="43"/>
        <v>0</v>
      </c>
      <c r="Z107" s="157">
        <f t="shared" si="43"/>
        <v>0</v>
      </c>
      <c r="AA107" s="157">
        <f t="shared" si="44"/>
        <v>0</v>
      </c>
      <c r="AB107" s="157">
        <f t="shared" si="44"/>
        <v>0</v>
      </c>
      <c r="AC107" s="157">
        <f t="shared" si="44"/>
        <v>0</v>
      </c>
      <c r="AD107" s="157">
        <f t="shared" si="44"/>
        <v>0</v>
      </c>
      <c r="AE107" s="157">
        <f t="shared" si="44"/>
        <v>0</v>
      </c>
      <c r="AF107" s="157">
        <f t="shared" si="44"/>
        <v>0</v>
      </c>
      <c r="AG107" s="157">
        <f t="shared" si="44"/>
        <v>0</v>
      </c>
      <c r="AH107" s="157">
        <f t="shared" si="44"/>
        <v>0</v>
      </c>
      <c r="AI107" s="157">
        <f t="shared" si="44"/>
        <v>0</v>
      </c>
      <c r="AJ107" s="157">
        <f t="shared" si="44"/>
        <v>0</v>
      </c>
    </row>
    <row r="108" spans="1:36" ht="16.5" x14ac:dyDescent="0.25">
      <c r="A108" s="157">
        <f t="shared" si="40"/>
        <v>10.079999999999998</v>
      </c>
      <c r="B108" s="153">
        <f t="shared" si="5"/>
        <v>60</v>
      </c>
      <c r="C108" s="158" t="s">
        <v>405</v>
      </c>
      <c r="D108" s="156" t="s">
        <v>364</v>
      </c>
      <c r="E108" s="157">
        <f t="shared" si="41"/>
        <v>0</v>
      </c>
      <c r="F108" s="249"/>
      <c r="G108" s="157">
        <f t="shared" si="42"/>
        <v>0</v>
      </c>
      <c r="H108" s="157">
        <f t="shared" si="42"/>
        <v>0</v>
      </c>
      <c r="I108" s="157">
        <f t="shared" si="42"/>
        <v>0</v>
      </c>
      <c r="J108" s="157">
        <f t="shared" si="42"/>
        <v>0</v>
      </c>
      <c r="K108" s="157">
        <f t="shared" si="42"/>
        <v>0</v>
      </c>
      <c r="L108" s="157">
        <f t="shared" si="42"/>
        <v>0</v>
      </c>
      <c r="M108" s="157">
        <f t="shared" si="42"/>
        <v>0</v>
      </c>
      <c r="N108" s="157">
        <f t="shared" si="42"/>
        <v>0</v>
      </c>
      <c r="O108" s="157">
        <f t="shared" si="42"/>
        <v>0</v>
      </c>
      <c r="P108" s="157">
        <f t="shared" si="42"/>
        <v>0</v>
      </c>
      <c r="Q108" s="157">
        <f t="shared" si="43"/>
        <v>0</v>
      </c>
      <c r="R108" s="157">
        <f t="shared" si="43"/>
        <v>0</v>
      </c>
      <c r="S108" s="157">
        <f t="shared" si="43"/>
        <v>0</v>
      </c>
      <c r="T108" s="157">
        <f t="shared" si="43"/>
        <v>0</v>
      </c>
      <c r="U108" s="157">
        <f t="shared" si="43"/>
        <v>0</v>
      </c>
      <c r="V108" s="157">
        <f t="shared" si="43"/>
        <v>0</v>
      </c>
      <c r="W108" s="157">
        <f t="shared" si="43"/>
        <v>0</v>
      </c>
      <c r="X108" s="157">
        <f t="shared" si="43"/>
        <v>0</v>
      </c>
      <c r="Y108" s="157">
        <f t="shared" si="43"/>
        <v>0</v>
      </c>
      <c r="Z108" s="157">
        <f t="shared" si="43"/>
        <v>0</v>
      </c>
      <c r="AA108" s="157">
        <f t="shared" si="44"/>
        <v>0</v>
      </c>
      <c r="AB108" s="157">
        <f t="shared" si="44"/>
        <v>0</v>
      </c>
      <c r="AC108" s="157">
        <f t="shared" si="44"/>
        <v>0</v>
      </c>
      <c r="AD108" s="157">
        <f t="shared" si="44"/>
        <v>0</v>
      </c>
      <c r="AE108" s="157">
        <f t="shared" si="44"/>
        <v>0</v>
      </c>
      <c r="AF108" s="157">
        <f t="shared" si="44"/>
        <v>0</v>
      </c>
      <c r="AG108" s="157">
        <f t="shared" si="44"/>
        <v>0</v>
      </c>
      <c r="AH108" s="157">
        <f t="shared" si="44"/>
        <v>0</v>
      </c>
      <c r="AI108" s="157">
        <f t="shared" si="44"/>
        <v>0</v>
      </c>
      <c r="AJ108" s="157">
        <f t="shared" si="44"/>
        <v>0</v>
      </c>
    </row>
    <row r="109" spans="1:36" ht="16.5" x14ac:dyDescent="0.25">
      <c r="A109" s="157">
        <f t="shared" si="40"/>
        <v>10.089999999999998</v>
      </c>
      <c r="B109" s="153">
        <f t="shared" si="5"/>
        <v>61</v>
      </c>
      <c r="C109" s="158" t="s">
        <v>406</v>
      </c>
      <c r="D109" s="156" t="s">
        <v>364</v>
      </c>
      <c r="E109" s="157">
        <f t="shared" si="41"/>
        <v>1</v>
      </c>
      <c r="F109" s="249"/>
      <c r="G109" s="157">
        <f t="shared" si="42"/>
        <v>0</v>
      </c>
      <c r="H109" s="157">
        <f t="shared" si="42"/>
        <v>1</v>
      </c>
      <c r="I109" s="157">
        <f t="shared" si="42"/>
        <v>0</v>
      </c>
      <c r="J109" s="157">
        <f t="shared" si="42"/>
        <v>0</v>
      </c>
      <c r="K109" s="157">
        <f t="shared" si="42"/>
        <v>0</v>
      </c>
      <c r="L109" s="157">
        <f t="shared" si="42"/>
        <v>0</v>
      </c>
      <c r="M109" s="157">
        <f t="shared" si="42"/>
        <v>0</v>
      </c>
      <c r="N109" s="157">
        <f t="shared" si="42"/>
        <v>0</v>
      </c>
      <c r="O109" s="157">
        <f t="shared" si="42"/>
        <v>0</v>
      </c>
      <c r="P109" s="157">
        <f t="shared" si="42"/>
        <v>0</v>
      </c>
      <c r="Q109" s="157">
        <f t="shared" si="43"/>
        <v>0</v>
      </c>
      <c r="R109" s="157">
        <f t="shared" si="43"/>
        <v>0</v>
      </c>
      <c r="S109" s="157">
        <f t="shared" si="43"/>
        <v>0</v>
      </c>
      <c r="T109" s="157">
        <f t="shared" si="43"/>
        <v>0</v>
      </c>
      <c r="U109" s="157">
        <f t="shared" si="43"/>
        <v>0</v>
      </c>
      <c r="V109" s="157">
        <f t="shared" si="43"/>
        <v>0</v>
      </c>
      <c r="W109" s="157">
        <f t="shared" si="43"/>
        <v>0</v>
      </c>
      <c r="X109" s="157">
        <f t="shared" si="43"/>
        <v>0</v>
      </c>
      <c r="Y109" s="157">
        <f t="shared" si="43"/>
        <v>0</v>
      </c>
      <c r="Z109" s="157">
        <f t="shared" si="43"/>
        <v>0</v>
      </c>
      <c r="AA109" s="157">
        <f t="shared" si="44"/>
        <v>0</v>
      </c>
      <c r="AB109" s="157">
        <f t="shared" si="44"/>
        <v>0</v>
      </c>
      <c r="AC109" s="157">
        <f t="shared" si="44"/>
        <v>0</v>
      </c>
      <c r="AD109" s="157">
        <f t="shared" si="44"/>
        <v>0</v>
      </c>
      <c r="AE109" s="157">
        <f t="shared" si="44"/>
        <v>0</v>
      </c>
      <c r="AF109" s="157">
        <f t="shared" si="44"/>
        <v>0</v>
      </c>
      <c r="AG109" s="157">
        <f t="shared" si="44"/>
        <v>0</v>
      </c>
      <c r="AH109" s="157">
        <f t="shared" si="44"/>
        <v>0</v>
      </c>
      <c r="AI109" s="157">
        <f t="shared" si="44"/>
        <v>0</v>
      </c>
      <c r="AJ109" s="157">
        <f t="shared" si="44"/>
        <v>0</v>
      </c>
    </row>
    <row r="110" spans="1:36" ht="16.5" x14ac:dyDescent="0.25">
      <c r="A110" s="157">
        <f t="shared" si="40"/>
        <v>10.099999999999998</v>
      </c>
      <c r="B110" s="153">
        <f t="shared" si="5"/>
        <v>62</v>
      </c>
      <c r="C110" s="158" t="s">
        <v>407</v>
      </c>
      <c r="D110" s="156" t="s">
        <v>364</v>
      </c>
      <c r="E110" s="157">
        <f t="shared" si="41"/>
        <v>3</v>
      </c>
      <c r="F110" s="249" t="str">
        <f>+H$10&amp;" "&amp;H11</f>
        <v>PRFV 12/300</v>
      </c>
      <c r="G110" s="157">
        <f t="shared" si="42"/>
        <v>0</v>
      </c>
      <c r="H110" s="157">
        <f t="shared" si="42"/>
        <v>3</v>
      </c>
      <c r="I110" s="157">
        <f t="shared" si="42"/>
        <v>0</v>
      </c>
      <c r="J110" s="157">
        <f t="shared" si="42"/>
        <v>0</v>
      </c>
      <c r="K110" s="157">
        <f t="shared" si="42"/>
        <v>0</v>
      </c>
      <c r="L110" s="157">
        <f t="shared" si="42"/>
        <v>0</v>
      </c>
      <c r="M110" s="157">
        <f t="shared" si="42"/>
        <v>0</v>
      </c>
      <c r="N110" s="157">
        <f t="shared" si="42"/>
        <v>0</v>
      </c>
      <c r="O110" s="157">
        <f t="shared" si="42"/>
        <v>0</v>
      </c>
      <c r="P110" s="157">
        <f t="shared" si="42"/>
        <v>0</v>
      </c>
      <c r="Q110" s="157">
        <f t="shared" si="43"/>
        <v>0</v>
      </c>
      <c r="R110" s="157">
        <f t="shared" si="43"/>
        <v>0</v>
      </c>
      <c r="S110" s="157">
        <f t="shared" si="43"/>
        <v>0</v>
      </c>
      <c r="T110" s="157">
        <f t="shared" si="43"/>
        <v>0</v>
      </c>
      <c r="U110" s="157">
        <f t="shared" si="43"/>
        <v>0</v>
      </c>
      <c r="V110" s="157">
        <f t="shared" si="43"/>
        <v>0</v>
      </c>
      <c r="W110" s="157">
        <f t="shared" si="43"/>
        <v>0</v>
      </c>
      <c r="X110" s="157">
        <f t="shared" si="43"/>
        <v>0</v>
      </c>
      <c r="Y110" s="157">
        <f t="shared" si="43"/>
        <v>0</v>
      </c>
      <c r="Z110" s="157">
        <f t="shared" si="43"/>
        <v>0</v>
      </c>
      <c r="AA110" s="157">
        <f t="shared" si="44"/>
        <v>0</v>
      </c>
      <c r="AB110" s="157">
        <f t="shared" si="44"/>
        <v>0</v>
      </c>
      <c r="AC110" s="157">
        <f t="shared" si="44"/>
        <v>0</v>
      </c>
      <c r="AD110" s="157">
        <f t="shared" si="44"/>
        <v>0</v>
      </c>
      <c r="AE110" s="157">
        <f t="shared" si="44"/>
        <v>0</v>
      </c>
      <c r="AF110" s="157">
        <f t="shared" si="44"/>
        <v>0</v>
      </c>
      <c r="AG110" s="157">
        <f t="shared" si="44"/>
        <v>0</v>
      </c>
      <c r="AH110" s="157">
        <f t="shared" si="44"/>
        <v>0</v>
      </c>
      <c r="AI110" s="157">
        <f t="shared" si="44"/>
        <v>0</v>
      </c>
      <c r="AJ110" s="157">
        <f t="shared" si="44"/>
        <v>0</v>
      </c>
    </row>
    <row r="111" spans="1:36" ht="16.5" x14ac:dyDescent="0.25">
      <c r="A111" s="157">
        <f t="shared" si="40"/>
        <v>10.109999999999998</v>
      </c>
      <c r="B111" s="153">
        <f t="shared" si="5"/>
        <v>63</v>
      </c>
      <c r="C111" s="158" t="s">
        <v>408</v>
      </c>
      <c r="D111" s="156" t="s">
        <v>364</v>
      </c>
      <c r="E111" s="157">
        <f t="shared" si="41"/>
        <v>6</v>
      </c>
      <c r="F111" s="249"/>
      <c r="G111" s="157">
        <f t="shared" si="42"/>
        <v>0</v>
      </c>
      <c r="H111" s="157">
        <f t="shared" si="42"/>
        <v>6</v>
      </c>
      <c r="I111" s="157">
        <f t="shared" si="42"/>
        <v>0</v>
      </c>
      <c r="J111" s="157">
        <f t="shared" si="42"/>
        <v>0</v>
      </c>
      <c r="K111" s="157">
        <f t="shared" si="42"/>
        <v>0</v>
      </c>
      <c r="L111" s="157">
        <f t="shared" si="42"/>
        <v>0</v>
      </c>
      <c r="M111" s="157">
        <f t="shared" si="42"/>
        <v>0</v>
      </c>
      <c r="N111" s="157">
        <f t="shared" si="42"/>
        <v>0</v>
      </c>
      <c r="O111" s="157">
        <f t="shared" si="42"/>
        <v>0</v>
      </c>
      <c r="P111" s="157">
        <f t="shared" si="42"/>
        <v>0</v>
      </c>
      <c r="Q111" s="157">
        <f t="shared" si="43"/>
        <v>0</v>
      </c>
      <c r="R111" s="157">
        <f t="shared" si="43"/>
        <v>0</v>
      </c>
      <c r="S111" s="157">
        <f t="shared" si="43"/>
        <v>0</v>
      </c>
      <c r="T111" s="157">
        <f t="shared" si="43"/>
        <v>0</v>
      </c>
      <c r="U111" s="157">
        <f t="shared" si="43"/>
        <v>0</v>
      </c>
      <c r="V111" s="157">
        <f t="shared" si="43"/>
        <v>0</v>
      </c>
      <c r="W111" s="157">
        <f t="shared" si="43"/>
        <v>0</v>
      </c>
      <c r="X111" s="157">
        <f t="shared" si="43"/>
        <v>0</v>
      </c>
      <c r="Y111" s="157">
        <f t="shared" si="43"/>
        <v>0</v>
      </c>
      <c r="Z111" s="157">
        <f t="shared" si="43"/>
        <v>0</v>
      </c>
      <c r="AA111" s="157">
        <f t="shared" si="44"/>
        <v>0</v>
      </c>
      <c r="AB111" s="157">
        <f t="shared" si="44"/>
        <v>0</v>
      </c>
      <c r="AC111" s="157">
        <f t="shared" si="44"/>
        <v>0</v>
      </c>
      <c r="AD111" s="157">
        <f t="shared" si="44"/>
        <v>0</v>
      </c>
      <c r="AE111" s="157">
        <f t="shared" si="44"/>
        <v>0</v>
      </c>
      <c r="AF111" s="157">
        <f t="shared" si="44"/>
        <v>0</v>
      </c>
      <c r="AG111" s="157">
        <f t="shared" si="44"/>
        <v>0</v>
      </c>
      <c r="AH111" s="157">
        <f t="shared" si="44"/>
        <v>0</v>
      </c>
      <c r="AI111" s="157">
        <f t="shared" si="44"/>
        <v>0</v>
      </c>
      <c r="AJ111" s="157">
        <f t="shared" si="44"/>
        <v>0</v>
      </c>
    </row>
    <row r="112" spans="1:36" ht="16.5" x14ac:dyDescent="0.25">
      <c r="A112" s="157">
        <f t="shared" si="40"/>
        <v>10.119999999999997</v>
      </c>
      <c r="B112" s="153">
        <f t="shared" si="5"/>
        <v>64</v>
      </c>
      <c r="C112" s="158" t="s">
        <v>409</v>
      </c>
      <c r="D112" s="156" t="s">
        <v>410</v>
      </c>
      <c r="E112" s="157">
        <f>+ROUNDUP(SUM(G112:AJ112),0)</f>
        <v>1</v>
      </c>
      <c r="F112" s="249"/>
      <c r="G112" s="157">
        <f t="shared" ref="G112:AJ112" si="45">+HLOOKUP(G$10&amp;" "&amp;G11,ARMADO_RP,$B112,0)</f>
        <v>0</v>
      </c>
      <c r="H112" s="157">
        <f t="shared" si="45"/>
        <v>8.3333333333333329E-2</v>
      </c>
      <c r="I112" s="157">
        <f t="shared" si="45"/>
        <v>0</v>
      </c>
      <c r="J112" s="157">
        <f t="shared" si="45"/>
        <v>0</v>
      </c>
      <c r="K112" s="157">
        <f t="shared" si="45"/>
        <v>0</v>
      </c>
      <c r="L112" s="157">
        <f t="shared" si="45"/>
        <v>0</v>
      </c>
      <c r="M112" s="157">
        <f t="shared" si="45"/>
        <v>0</v>
      </c>
      <c r="N112" s="157">
        <f t="shared" si="45"/>
        <v>0</v>
      </c>
      <c r="O112" s="157">
        <f t="shared" si="45"/>
        <v>0</v>
      </c>
      <c r="P112" s="157">
        <f t="shared" si="45"/>
        <v>0</v>
      </c>
      <c r="Q112" s="157">
        <f t="shared" si="45"/>
        <v>0</v>
      </c>
      <c r="R112" s="157">
        <f t="shared" si="45"/>
        <v>0</v>
      </c>
      <c r="S112" s="157">
        <f t="shared" si="45"/>
        <v>0</v>
      </c>
      <c r="T112" s="157">
        <f t="shared" si="45"/>
        <v>0</v>
      </c>
      <c r="U112" s="157">
        <f t="shared" si="45"/>
        <v>0</v>
      </c>
      <c r="V112" s="157">
        <f t="shared" si="45"/>
        <v>0</v>
      </c>
      <c r="W112" s="157">
        <f t="shared" si="45"/>
        <v>0</v>
      </c>
      <c r="X112" s="157">
        <f t="shared" si="45"/>
        <v>0</v>
      </c>
      <c r="Y112" s="157">
        <f t="shared" si="45"/>
        <v>0</v>
      </c>
      <c r="Z112" s="157">
        <f t="shared" si="45"/>
        <v>0</v>
      </c>
      <c r="AA112" s="157">
        <f t="shared" si="45"/>
        <v>0</v>
      </c>
      <c r="AB112" s="157">
        <f t="shared" si="45"/>
        <v>0</v>
      </c>
      <c r="AC112" s="157">
        <f t="shared" si="45"/>
        <v>0</v>
      </c>
      <c r="AD112" s="157">
        <f t="shared" si="45"/>
        <v>0</v>
      </c>
      <c r="AE112" s="157">
        <f t="shared" si="45"/>
        <v>0</v>
      </c>
      <c r="AF112" s="157">
        <f t="shared" si="45"/>
        <v>0</v>
      </c>
      <c r="AG112" s="157">
        <f t="shared" si="45"/>
        <v>0</v>
      </c>
      <c r="AH112" s="157">
        <f t="shared" si="45"/>
        <v>0</v>
      </c>
      <c r="AI112" s="157">
        <f t="shared" si="45"/>
        <v>0</v>
      </c>
      <c r="AJ112" s="157">
        <f t="shared" si="45"/>
        <v>0</v>
      </c>
    </row>
    <row r="113" spans="1:36" ht="16.5" x14ac:dyDescent="0.25">
      <c r="A113" s="157">
        <f t="shared" si="40"/>
        <v>10.129999999999997</v>
      </c>
      <c r="B113" s="153">
        <f t="shared" si="5"/>
        <v>65</v>
      </c>
      <c r="C113" s="158" t="s">
        <v>411</v>
      </c>
      <c r="D113" s="156" t="s">
        <v>364</v>
      </c>
      <c r="E113" s="157">
        <f t="shared" si="41"/>
        <v>0</v>
      </c>
      <c r="F113" s="249"/>
      <c r="G113" s="157">
        <f t="shared" ref="G113:P118" si="46">+HLOOKUP(G$3,ARMADO_RP,$B113,0)+HLOOKUP(G$4,ARMADO_RP,$B113,0)</f>
        <v>0</v>
      </c>
      <c r="H113" s="157">
        <f t="shared" si="46"/>
        <v>0</v>
      </c>
      <c r="I113" s="157">
        <f t="shared" si="46"/>
        <v>0</v>
      </c>
      <c r="J113" s="157">
        <f t="shared" si="46"/>
        <v>0</v>
      </c>
      <c r="K113" s="157">
        <f t="shared" si="46"/>
        <v>0</v>
      </c>
      <c r="L113" s="157">
        <f t="shared" si="46"/>
        <v>0</v>
      </c>
      <c r="M113" s="157">
        <f t="shared" si="46"/>
        <v>0</v>
      </c>
      <c r="N113" s="157">
        <f t="shared" si="46"/>
        <v>0</v>
      </c>
      <c r="O113" s="157">
        <f t="shared" si="46"/>
        <v>0</v>
      </c>
      <c r="P113" s="157">
        <f t="shared" si="46"/>
        <v>0</v>
      </c>
      <c r="Q113" s="157">
        <f t="shared" ref="Q113:Z118" si="47">+HLOOKUP(Q$3,ARMADO_RP,$B113,0)+HLOOKUP(Q$4,ARMADO_RP,$B113,0)</f>
        <v>0</v>
      </c>
      <c r="R113" s="157">
        <f t="shared" si="47"/>
        <v>0</v>
      </c>
      <c r="S113" s="157">
        <f t="shared" si="47"/>
        <v>0</v>
      </c>
      <c r="T113" s="157">
        <f t="shared" si="47"/>
        <v>0</v>
      </c>
      <c r="U113" s="157">
        <f t="shared" si="47"/>
        <v>0</v>
      </c>
      <c r="V113" s="157">
        <f t="shared" si="47"/>
        <v>0</v>
      </c>
      <c r="W113" s="157">
        <f t="shared" si="47"/>
        <v>0</v>
      </c>
      <c r="X113" s="157">
        <f t="shared" si="47"/>
        <v>0</v>
      </c>
      <c r="Y113" s="157">
        <f t="shared" si="47"/>
        <v>0</v>
      </c>
      <c r="Z113" s="157">
        <f t="shared" si="47"/>
        <v>0</v>
      </c>
      <c r="AA113" s="157">
        <f t="shared" ref="AA113:AJ118" si="48">+HLOOKUP(AA$3,ARMADO_RP,$B113,0)+HLOOKUP(AA$4,ARMADO_RP,$B113,0)</f>
        <v>0</v>
      </c>
      <c r="AB113" s="157">
        <f t="shared" si="48"/>
        <v>0</v>
      </c>
      <c r="AC113" s="157">
        <f t="shared" si="48"/>
        <v>0</v>
      </c>
      <c r="AD113" s="157">
        <f t="shared" si="48"/>
        <v>0</v>
      </c>
      <c r="AE113" s="157">
        <f t="shared" si="48"/>
        <v>0</v>
      </c>
      <c r="AF113" s="157">
        <f t="shared" si="48"/>
        <v>0</v>
      </c>
      <c r="AG113" s="157">
        <f t="shared" si="48"/>
        <v>0</v>
      </c>
      <c r="AH113" s="157">
        <f t="shared" si="48"/>
        <v>0</v>
      </c>
      <c r="AI113" s="157">
        <f t="shared" si="48"/>
        <v>0</v>
      </c>
      <c r="AJ113" s="157">
        <f t="shared" si="48"/>
        <v>0</v>
      </c>
    </row>
    <row r="114" spans="1:36" ht="16.5" x14ac:dyDescent="0.25">
      <c r="A114" s="157">
        <f t="shared" si="40"/>
        <v>10.139999999999997</v>
      </c>
      <c r="B114" s="153">
        <f t="shared" si="5"/>
        <v>66</v>
      </c>
      <c r="C114" s="158" t="s">
        <v>412</v>
      </c>
      <c r="D114" s="156" t="s">
        <v>364</v>
      </c>
      <c r="E114" s="157">
        <f t="shared" si="41"/>
        <v>0</v>
      </c>
      <c r="F114" s="249"/>
      <c r="G114" s="157">
        <f t="shared" si="46"/>
        <v>0</v>
      </c>
      <c r="H114" s="157">
        <f t="shared" si="46"/>
        <v>0</v>
      </c>
      <c r="I114" s="157">
        <f t="shared" si="46"/>
        <v>0</v>
      </c>
      <c r="J114" s="157">
        <f t="shared" si="46"/>
        <v>0</v>
      </c>
      <c r="K114" s="157">
        <f t="shared" si="46"/>
        <v>0</v>
      </c>
      <c r="L114" s="157">
        <f t="shared" si="46"/>
        <v>0</v>
      </c>
      <c r="M114" s="157">
        <f t="shared" si="46"/>
        <v>0</v>
      </c>
      <c r="N114" s="157">
        <f t="shared" si="46"/>
        <v>0</v>
      </c>
      <c r="O114" s="157">
        <f t="shared" si="46"/>
        <v>0</v>
      </c>
      <c r="P114" s="157">
        <f t="shared" si="46"/>
        <v>0</v>
      </c>
      <c r="Q114" s="157">
        <f t="shared" si="47"/>
        <v>0</v>
      </c>
      <c r="R114" s="157">
        <f t="shared" si="47"/>
        <v>0</v>
      </c>
      <c r="S114" s="157">
        <f t="shared" si="47"/>
        <v>0</v>
      </c>
      <c r="T114" s="157">
        <f t="shared" si="47"/>
        <v>0</v>
      </c>
      <c r="U114" s="157">
        <f t="shared" si="47"/>
        <v>0</v>
      </c>
      <c r="V114" s="157">
        <f t="shared" si="47"/>
        <v>0</v>
      </c>
      <c r="W114" s="157">
        <f t="shared" si="47"/>
        <v>0</v>
      </c>
      <c r="X114" s="157">
        <f t="shared" si="47"/>
        <v>0</v>
      </c>
      <c r="Y114" s="157">
        <f t="shared" si="47"/>
        <v>0</v>
      </c>
      <c r="Z114" s="157">
        <f t="shared" si="47"/>
        <v>0</v>
      </c>
      <c r="AA114" s="157">
        <f t="shared" si="48"/>
        <v>0</v>
      </c>
      <c r="AB114" s="157">
        <f t="shared" si="48"/>
        <v>0</v>
      </c>
      <c r="AC114" s="157">
        <f t="shared" si="48"/>
        <v>0</v>
      </c>
      <c r="AD114" s="157">
        <f t="shared" si="48"/>
        <v>0</v>
      </c>
      <c r="AE114" s="157">
        <f t="shared" si="48"/>
        <v>0</v>
      </c>
      <c r="AF114" s="157">
        <f t="shared" si="48"/>
        <v>0</v>
      </c>
      <c r="AG114" s="157">
        <f t="shared" si="48"/>
        <v>0</v>
      </c>
      <c r="AH114" s="157">
        <f t="shared" si="48"/>
        <v>0</v>
      </c>
      <c r="AI114" s="157">
        <f t="shared" si="48"/>
        <v>0</v>
      </c>
      <c r="AJ114" s="157">
        <f t="shared" si="48"/>
        <v>0</v>
      </c>
    </row>
    <row r="115" spans="1:36" ht="16.5" x14ac:dyDescent="0.25">
      <c r="A115" s="157">
        <f t="shared" si="40"/>
        <v>10.149999999999997</v>
      </c>
      <c r="B115" s="153">
        <f t="shared" si="5"/>
        <v>67</v>
      </c>
      <c r="C115" s="158" t="s">
        <v>413</v>
      </c>
      <c r="D115" s="156" t="s">
        <v>364</v>
      </c>
      <c r="E115" s="157">
        <f t="shared" si="41"/>
        <v>0</v>
      </c>
      <c r="F115" s="249"/>
      <c r="G115" s="157">
        <f t="shared" si="46"/>
        <v>0</v>
      </c>
      <c r="H115" s="157">
        <f t="shared" si="46"/>
        <v>0</v>
      </c>
      <c r="I115" s="157">
        <f t="shared" si="46"/>
        <v>0</v>
      </c>
      <c r="J115" s="157">
        <f t="shared" si="46"/>
        <v>0</v>
      </c>
      <c r="K115" s="157">
        <f t="shared" si="46"/>
        <v>0</v>
      </c>
      <c r="L115" s="157">
        <f t="shared" si="46"/>
        <v>0</v>
      </c>
      <c r="M115" s="157">
        <f t="shared" si="46"/>
        <v>0</v>
      </c>
      <c r="N115" s="157">
        <f t="shared" si="46"/>
        <v>0</v>
      </c>
      <c r="O115" s="157">
        <f t="shared" si="46"/>
        <v>0</v>
      </c>
      <c r="P115" s="157">
        <f t="shared" si="46"/>
        <v>0</v>
      </c>
      <c r="Q115" s="157">
        <f t="shared" si="47"/>
        <v>0</v>
      </c>
      <c r="R115" s="157">
        <f t="shared" si="47"/>
        <v>0</v>
      </c>
      <c r="S115" s="157">
        <f t="shared" si="47"/>
        <v>0</v>
      </c>
      <c r="T115" s="157">
        <f t="shared" si="47"/>
        <v>0</v>
      </c>
      <c r="U115" s="157">
        <f t="shared" si="47"/>
        <v>0</v>
      </c>
      <c r="V115" s="157">
        <f t="shared" si="47"/>
        <v>0</v>
      </c>
      <c r="W115" s="157">
        <f t="shared" si="47"/>
        <v>0</v>
      </c>
      <c r="X115" s="157">
        <f t="shared" si="47"/>
        <v>0</v>
      </c>
      <c r="Y115" s="157">
        <f t="shared" si="47"/>
        <v>0</v>
      </c>
      <c r="Z115" s="157">
        <f t="shared" si="47"/>
        <v>0</v>
      </c>
      <c r="AA115" s="157">
        <f t="shared" si="48"/>
        <v>0</v>
      </c>
      <c r="AB115" s="157">
        <f t="shared" si="48"/>
        <v>0</v>
      </c>
      <c r="AC115" s="157">
        <f t="shared" si="48"/>
        <v>0</v>
      </c>
      <c r="AD115" s="157">
        <f t="shared" si="48"/>
        <v>0</v>
      </c>
      <c r="AE115" s="157">
        <f t="shared" si="48"/>
        <v>0</v>
      </c>
      <c r="AF115" s="157">
        <f t="shared" si="48"/>
        <v>0</v>
      </c>
      <c r="AG115" s="157">
        <f t="shared" si="48"/>
        <v>0</v>
      </c>
      <c r="AH115" s="157">
        <f t="shared" si="48"/>
        <v>0</v>
      </c>
      <c r="AI115" s="157">
        <f t="shared" si="48"/>
        <v>0</v>
      </c>
      <c r="AJ115" s="157">
        <f t="shared" si="48"/>
        <v>0</v>
      </c>
    </row>
    <row r="116" spans="1:36" s="188" customFormat="1" ht="16.5" x14ac:dyDescent="0.25">
      <c r="A116" s="160">
        <f t="shared" si="40"/>
        <v>10.159999999999997</v>
      </c>
      <c r="B116" s="161">
        <f t="shared" si="5"/>
        <v>68</v>
      </c>
      <c r="C116" s="162" t="s">
        <v>630</v>
      </c>
      <c r="D116" s="164" t="s">
        <v>364</v>
      </c>
      <c r="E116" s="157">
        <f t="shared" si="41"/>
        <v>0</v>
      </c>
      <c r="F116" s="249"/>
      <c r="G116" s="157">
        <f t="shared" si="46"/>
        <v>0</v>
      </c>
      <c r="H116" s="157">
        <f t="shared" si="46"/>
        <v>0</v>
      </c>
      <c r="I116" s="157">
        <f t="shared" si="46"/>
        <v>0</v>
      </c>
      <c r="J116" s="157">
        <f t="shared" si="46"/>
        <v>0</v>
      </c>
      <c r="K116" s="157">
        <f t="shared" si="46"/>
        <v>0</v>
      </c>
      <c r="L116" s="157">
        <f t="shared" si="46"/>
        <v>0</v>
      </c>
      <c r="M116" s="157">
        <f t="shared" si="46"/>
        <v>0</v>
      </c>
      <c r="N116" s="157">
        <f t="shared" si="46"/>
        <v>0</v>
      </c>
      <c r="O116" s="157">
        <f t="shared" si="46"/>
        <v>0</v>
      </c>
      <c r="P116" s="157">
        <f t="shared" si="46"/>
        <v>0</v>
      </c>
      <c r="Q116" s="157">
        <f t="shared" si="47"/>
        <v>0</v>
      </c>
      <c r="R116" s="157">
        <f t="shared" si="47"/>
        <v>0</v>
      </c>
      <c r="S116" s="157">
        <f t="shared" si="47"/>
        <v>0</v>
      </c>
      <c r="T116" s="157">
        <f t="shared" si="47"/>
        <v>0</v>
      </c>
      <c r="U116" s="157">
        <f t="shared" si="47"/>
        <v>0</v>
      </c>
      <c r="V116" s="157">
        <f t="shared" si="47"/>
        <v>0</v>
      </c>
      <c r="W116" s="157">
        <f t="shared" si="47"/>
        <v>0</v>
      </c>
      <c r="X116" s="157">
        <f t="shared" si="47"/>
        <v>0</v>
      </c>
      <c r="Y116" s="157">
        <f t="shared" si="47"/>
        <v>0</v>
      </c>
      <c r="Z116" s="157">
        <f t="shared" si="47"/>
        <v>0</v>
      </c>
      <c r="AA116" s="157">
        <f t="shared" si="48"/>
        <v>0</v>
      </c>
      <c r="AB116" s="157">
        <f t="shared" si="48"/>
        <v>0</v>
      </c>
      <c r="AC116" s="157">
        <f t="shared" si="48"/>
        <v>0</v>
      </c>
      <c r="AD116" s="157">
        <f t="shared" si="48"/>
        <v>0</v>
      </c>
      <c r="AE116" s="157">
        <f t="shared" si="48"/>
        <v>0</v>
      </c>
      <c r="AF116" s="157">
        <f t="shared" si="48"/>
        <v>0</v>
      </c>
      <c r="AG116" s="157">
        <f t="shared" si="48"/>
        <v>0</v>
      </c>
      <c r="AH116" s="157">
        <f t="shared" si="48"/>
        <v>0</v>
      </c>
      <c r="AI116" s="157">
        <f t="shared" si="48"/>
        <v>0</v>
      </c>
      <c r="AJ116" s="157">
        <f t="shared" si="48"/>
        <v>0</v>
      </c>
    </row>
    <row r="117" spans="1:36" s="188" customFormat="1" ht="16.5" x14ac:dyDescent="0.25">
      <c r="A117" s="160">
        <f t="shared" si="40"/>
        <v>10.169999999999996</v>
      </c>
      <c r="B117" s="161">
        <f t="shared" ref="B117:B180" si="49">+B116+1</f>
        <v>69</v>
      </c>
      <c r="C117" s="162" t="s">
        <v>549</v>
      </c>
      <c r="D117" s="164" t="s">
        <v>364</v>
      </c>
      <c r="E117" s="157">
        <f t="shared" si="41"/>
        <v>0</v>
      </c>
      <c r="F117" s="249"/>
      <c r="G117" s="157">
        <f t="shared" si="46"/>
        <v>0</v>
      </c>
      <c r="H117" s="157">
        <f t="shared" si="46"/>
        <v>0</v>
      </c>
      <c r="I117" s="157">
        <f t="shared" si="46"/>
        <v>0</v>
      </c>
      <c r="J117" s="157">
        <f t="shared" si="46"/>
        <v>0</v>
      </c>
      <c r="K117" s="157">
        <f t="shared" si="46"/>
        <v>0</v>
      </c>
      <c r="L117" s="157">
        <f t="shared" si="46"/>
        <v>0</v>
      </c>
      <c r="M117" s="157">
        <f t="shared" si="46"/>
        <v>0</v>
      </c>
      <c r="N117" s="157">
        <f t="shared" si="46"/>
        <v>0</v>
      </c>
      <c r="O117" s="157">
        <f t="shared" si="46"/>
        <v>0</v>
      </c>
      <c r="P117" s="157">
        <f t="shared" si="46"/>
        <v>0</v>
      </c>
      <c r="Q117" s="157">
        <f t="shared" si="47"/>
        <v>0</v>
      </c>
      <c r="R117" s="157">
        <f t="shared" si="47"/>
        <v>0</v>
      </c>
      <c r="S117" s="157">
        <f t="shared" si="47"/>
        <v>0</v>
      </c>
      <c r="T117" s="157">
        <f t="shared" si="47"/>
        <v>0</v>
      </c>
      <c r="U117" s="157">
        <f t="shared" si="47"/>
        <v>0</v>
      </c>
      <c r="V117" s="157">
        <f t="shared" si="47"/>
        <v>0</v>
      </c>
      <c r="W117" s="157">
        <f t="shared" si="47"/>
        <v>0</v>
      </c>
      <c r="X117" s="157">
        <f t="shared" si="47"/>
        <v>0</v>
      </c>
      <c r="Y117" s="157">
        <f t="shared" si="47"/>
        <v>0</v>
      </c>
      <c r="Z117" s="157">
        <f t="shared" si="47"/>
        <v>0</v>
      </c>
      <c r="AA117" s="157">
        <f t="shared" si="48"/>
        <v>0</v>
      </c>
      <c r="AB117" s="157">
        <f t="shared" si="48"/>
        <v>0</v>
      </c>
      <c r="AC117" s="157">
        <f t="shared" si="48"/>
        <v>0</v>
      </c>
      <c r="AD117" s="157">
        <f t="shared" si="48"/>
        <v>0</v>
      </c>
      <c r="AE117" s="157">
        <f t="shared" si="48"/>
        <v>0</v>
      </c>
      <c r="AF117" s="157">
        <f t="shared" si="48"/>
        <v>0</v>
      </c>
      <c r="AG117" s="157">
        <f t="shared" si="48"/>
        <v>0</v>
      </c>
      <c r="AH117" s="157">
        <f t="shared" si="48"/>
        <v>0</v>
      </c>
      <c r="AI117" s="157">
        <f t="shared" si="48"/>
        <v>0</v>
      </c>
      <c r="AJ117" s="157">
        <f t="shared" si="48"/>
        <v>0</v>
      </c>
    </row>
    <row r="118" spans="1:36" s="188" customFormat="1" ht="16.5" x14ac:dyDescent="0.25">
      <c r="A118" s="160">
        <f t="shared" si="40"/>
        <v>10.179999999999996</v>
      </c>
      <c r="B118" s="161">
        <f t="shared" si="49"/>
        <v>70</v>
      </c>
      <c r="C118" s="162" t="s">
        <v>631</v>
      </c>
      <c r="D118" s="164" t="s">
        <v>364</v>
      </c>
      <c r="E118" s="157">
        <f t="shared" si="41"/>
        <v>0</v>
      </c>
      <c r="F118" s="249"/>
      <c r="G118" s="157">
        <f t="shared" si="46"/>
        <v>0</v>
      </c>
      <c r="H118" s="157">
        <f t="shared" si="46"/>
        <v>0</v>
      </c>
      <c r="I118" s="157">
        <f t="shared" si="46"/>
        <v>0</v>
      </c>
      <c r="J118" s="157">
        <f t="shared" si="46"/>
        <v>0</v>
      </c>
      <c r="K118" s="157">
        <f t="shared" si="46"/>
        <v>0</v>
      </c>
      <c r="L118" s="157">
        <f t="shared" si="46"/>
        <v>0</v>
      </c>
      <c r="M118" s="157">
        <f t="shared" si="46"/>
        <v>0</v>
      </c>
      <c r="N118" s="157">
        <f t="shared" si="46"/>
        <v>0</v>
      </c>
      <c r="O118" s="157">
        <f t="shared" si="46"/>
        <v>0</v>
      </c>
      <c r="P118" s="157">
        <f t="shared" si="46"/>
        <v>0</v>
      </c>
      <c r="Q118" s="157">
        <f t="shared" si="47"/>
        <v>0</v>
      </c>
      <c r="R118" s="157">
        <f t="shared" si="47"/>
        <v>0</v>
      </c>
      <c r="S118" s="157">
        <f t="shared" si="47"/>
        <v>0</v>
      </c>
      <c r="T118" s="157">
        <f t="shared" si="47"/>
        <v>0</v>
      </c>
      <c r="U118" s="157">
        <f t="shared" si="47"/>
        <v>0</v>
      </c>
      <c r="V118" s="157">
        <f t="shared" si="47"/>
        <v>0</v>
      </c>
      <c r="W118" s="157">
        <f t="shared" si="47"/>
        <v>0</v>
      </c>
      <c r="X118" s="157">
        <f t="shared" si="47"/>
        <v>0</v>
      </c>
      <c r="Y118" s="157">
        <f t="shared" si="47"/>
        <v>0</v>
      </c>
      <c r="Z118" s="157">
        <f t="shared" si="47"/>
        <v>0</v>
      </c>
      <c r="AA118" s="157">
        <f t="shared" si="48"/>
        <v>0</v>
      </c>
      <c r="AB118" s="157">
        <f t="shared" si="48"/>
        <v>0</v>
      </c>
      <c r="AC118" s="157">
        <f t="shared" si="48"/>
        <v>0</v>
      </c>
      <c r="AD118" s="157">
        <f t="shared" si="48"/>
        <v>0</v>
      </c>
      <c r="AE118" s="157">
        <f t="shared" si="48"/>
        <v>0</v>
      </c>
      <c r="AF118" s="157">
        <f t="shared" si="48"/>
        <v>0</v>
      </c>
      <c r="AG118" s="157">
        <f t="shared" si="48"/>
        <v>0</v>
      </c>
      <c r="AH118" s="157">
        <f t="shared" si="48"/>
        <v>0</v>
      </c>
      <c r="AI118" s="157">
        <f t="shared" si="48"/>
        <v>0</v>
      </c>
      <c r="AJ118" s="157">
        <f t="shared" si="48"/>
        <v>0</v>
      </c>
    </row>
    <row r="119" spans="1:36" ht="16.5" x14ac:dyDescent="0.25">
      <c r="A119" s="159"/>
      <c r="B119" s="161">
        <f t="shared" si="49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49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0">+A120+0.01</f>
        <v>11.01</v>
      </c>
      <c r="B121" s="153">
        <f t="shared" si="49"/>
        <v>73</v>
      </c>
      <c r="C121" s="158" t="s">
        <v>415</v>
      </c>
      <c r="D121" s="156" t="s">
        <v>146</v>
      </c>
      <c r="E121" s="157">
        <f t="shared" ref="E121:E131" si="51">+SUM(G121:AJ121)</f>
        <v>0</v>
      </c>
      <c r="F121" s="249"/>
      <c r="G121" s="157">
        <f t="shared" ref="G121:P131" si="52">+HLOOKUP("RI",ARMADO_RP,$B121,0)*G$15+HLOOKUP("RV",ARMADO_RP,$B121,0)*G$16+HLOOKUP("RIY",ARMADO_RP,$B121,0)*G$17+HLOOKUP("RVY",ARMADO_RP,$B121,0)*G$18</f>
        <v>0</v>
      </c>
      <c r="H121" s="157">
        <f t="shared" si="52"/>
        <v>0</v>
      </c>
      <c r="I121" s="157">
        <f t="shared" si="52"/>
        <v>0</v>
      </c>
      <c r="J121" s="157">
        <f t="shared" si="52"/>
        <v>0</v>
      </c>
      <c r="K121" s="157">
        <f t="shared" si="52"/>
        <v>0</v>
      </c>
      <c r="L121" s="157">
        <f t="shared" si="52"/>
        <v>0</v>
      </c>
      <c r="M121" s="157">
        <f t="shared" si="52"/>
        <v>0</v>
      </c>
      <c r="N121" s="157">
        <f t="shared" si="52"/>
        <v>0</v>
      </c>
      <c r="O121" s="157">
        <f t="shared" si="52"/>
        <v>0</v>
      </c>
      <c r="P121" s="157">
        <f t="shared" si="52"/>
        <v>0</v>
      </c>
      <c r="Q121" s="157">
        <f t="shared" ref="Q121:Z131" si="53">+HLOOKUP("RI",ARMADO_RP,$B121,0)*Q$15+HLOOKUP("RV",ARMADO_RP,$B121,0)*Q$16+HLOOKUP("RIY",ARMADO_RP,$B121,0)*Q$17+HLOOKUP("RVY",ARMADO_RP,$B121,0)*Q$18</f>
        <v>0</v>
      </c>
      <c r="R121" s="157">
        <f t="shared" si="53"/>
        <v>0</v>
      </c>
      <c r="S121" s="157">
        <f t="shared" si="53"/>
        <v>0</v>
      </c>
      <c r="T121" s="157">
        <f t="shared" si="53"/>
        <v>0</v>
      </c>
      <c r="U121" s="157">
        <f t="shared" si="53"/>
        <v>0</v>
      </c>
      <c r="V121" s="157">
        <f t="shared" si="53"/>
        <v>0</v>
      </c>
      <c r="W121" s="157">
        <f t="shared" si="53"/>
        <v>0</v>
      </c>
      <c r="X121" s="157">
        <f t="shared" si="53"/>
        <v>0</v>
      </c>
      <c r="Y121" s="157">
        <f t="shared" si="53"/>
        <v>0</v>
      </c>
      <c r="Z121" s="157">
        <f t="shared" si="53"/>
        <v>0</v>
      </c>
      <c r="AA121" s="157">
        <f t="shared" ref="AA121:AJ131" si="54">+HLOOKUP("RI",ARMADO_RP,$B121,0)*AA$15+HLOOKUP("RV",ARMADO_RP,$B121,0)*AA$16+HLOOKUP("RIY",ARMADO_RP,$B121,0)*AA$17+HLOOKUP("RVY",ARMADO_RP,$B121,0)*AA$18</f>
        <v>0</v>
      </c>
      <c r="AB121" s="157">
        <f t="shared" si="54"/>
        <v>0</v>
      </c>
      <c r="AC121" s="157">
        <f t="shared" si="54"/>
        <v>0</v>
      </c>
      <c r="AD121" s="157">
        <f t="shared" si="54"/>
        <v>0</v>
      </c>
      <c r="AE121" s="157">
        <f t="shared" si="54"/>
        <v>0</v>
      </c>
      <c r="AF121" s="157">
        <f t="shared" si="54"/>
        <v>0</v>
      </c>
      <c r="AG121" s="157">
        <f t="shared" si="54"/>
        <v>0</v>
      </c>
      <c r="AH121" s="157">
        <f t="shared" si="54"/>
        <v>0</v>
      </c>
      <c r="AI121" s="157">
        <f t="shared" si="54"/>
        <v>0</v>
      </c>
      <c r="AJ121" s="157">
        <f t="shared" si="54"/>
        <v>0</v>
      </c>
    </row>
    <row r="122" spans="1:36" ht="16.5" x14ac:dyDescent="0.25">
      <c r="A122" s="157">
        <f t="shared" si="50"/>
        <v>11.02</v>
      </c>
      <c r="B122" s="153">
        <f t="shared" si="49"/>
        <v>74</v>
      </c>
      <c r="C122" s="158" t="s">
        <v>416</v>
      </c>
      <c r="D122" s="156" t="s">
        <v>364</v>
      </c>
      <c r="E122" s="157">
        <f t="shared" si="51"/>
        <v>0</v>
      </c>
      <c r="F122" s="249"/>
      <c r="G122" s="157">
        <f t="shared" si="52"/>
        <v>0</v>
      </c>
      <c r="H122" s="157">
        <f t="shared" si="52"/>
        <v>0</v>
      </c>
      <c r="I122" s="157">
        <f t="shared" si="52"/>
        <v>0</v>
      </c>
      <c r="J122" s="157">
        <f t="shared" si="52"/>
        <v>0</v>
      </c>
      <c r="K122" s="157">
        <f t="shared" si="52"/>
        <v>0</v>
      </c>
      <c r="L122" s="157">
        <f t="shared" si="52"/>
        <v>0</v>
      </c>
      <c r="M122" s="157">
        <f t="shared" si="52"/>
        <v>0</v>
      </c>
      <c r="N122" s="157">
        <f t="shared" si="52"/>
        <v>0</v>
      </c>
      <c r="O122" s="157">
        <f t="shared" si="52"/>
        <v>0</v>
      </c>
      <c r="P122" s="157">
        <f t="shared" si="52"/>
        <v>0</v>
      </c>
      <c r="Q122" s="157">
        <f t="shared" si="53"/>
        <v>0</v>
      </c>
      <c r="R122" s="157">
        <f t="shared" si="53"/>
        <v>0</v>
      </c>
      <c r="S122" s="157">
        <f t="shared" si="53"/>
        <v>0</v>
      </c>
      <c r="T122" s="157">
        <f t="shared" si="53"/>
        <v>0</v>
      </c>
      <c r="U122" s="157">
        <f t="shared" si="53"/>
        <v>0</v>
      </c>
      <c r="V122" s="157">
        <f t="shared" si="53"/>
        <v>0</v>
      </c>
      <c r="W122" s="157">
        <f t="shared" si="53"/>
        <v>0</v>
      </c>
      <c r="X122" s="157">
        <f t="shared" si="53"/>
        <v>0</v>
      </c>
      <c r="Y122" s="157">
        <f t="shared" si="53"/>
        <v>0</v>
      </c>
      <c r="Z122" s="157">
        <f t="shared" si="53"/>
        <v>0</v>
      </c>
      <c r="AA122" s="157">
        <f t="shared" si="54"/>
        <v>0</v>
      </c>
      <c r="AB122" s="157">
        <f t="shared" si="54"/>
        <v>0</v>
      </c>
      <c r="AC122" s="157">
        <f t="shared" si="54"/>
        <v>0</v>
      </c>
      <c r="AD122" s="157">
        <f t="shared" si="54"/>
        <v>0</v>
      </c>
      <c r="AE122" s="157">
        <f t="shared" si="54"/>
        <v>0</v>
      </c>
      <c r="AF122" s="157">
        <f t="shared" si="54"/>
        <v>0</v>
      </c>
      <c r="AG122" s="157">
        <f t="shared" si="54"/>
        <v>0</v>
      </c>
      <c r="AH122" s="157">
        <f t="shared" si="54"/>
        <v>0</v>
      </c>
      <c r="AI122" s="157">
        <f t="shared" si="54"/>
        <v>0</v>
      </c>
      <c r="AJ122" s="157">
        <f t="shared" si="54"/>
        <v>0</v>
      </c>
    </row>
    <row r="123" spans="1:36" ht="16.5" x14ac:dyDescent="0.25">
      <c r="A123" s="157">
        <f t="shared" si="50"/>
        <v>11.03</v>
      </c>
      <c r="B123" s="153">
        <f t="shared" si="49"/>
        <v>75</v>
      </c>
      <c r="C123" s="158" t="s">
        <v>417</v>
      </c>
      <c r="D123" s="156" t="s">
        <v>364</v>
      </c>
      <c r="E123" s="157">
        <f t="shared" si="51"/>
        <v>0</v>
      </c>
      <c r="F123" s="249"/>
      <c r="G123" s="157">
        <f t="shared" si="52"/>
        <v>0</v>
      </c>
      <c r="H123" s="157">
        <f t="shared" si="52"/>
        <v>0</v>
      </c>
      <c r="I123" s="157">
        <f t="shared" si="52"/>
        <v>0</v>
      </c>
      <c r="J123" s="157">
        <f t="shared" si="52"/>
        <v>0</v>
      </c>
      <c r="K123" s="157">
        <f t="shared" si="52"/>
        <v>0</v>
      </c>
      <c r="L123" s="157">
        <f t="shared" si="52"/>
        <v>0</v>
      </c>
      <c r="M123" s="157">
        <f t="shared" si="52"/>
        <v>0</v>
      </c>
      <c r="N123" s="157">
        <f t="shared" si="52"/>
        <v>0</v>
      </c>
      <c r="O123" s="157">
        <f t="shared" si="52"/>
        <v>0</v>
      </c>
      <c r="P123" s="157">
        <f t="shared" si="52"/>
        <v>0</v>
      </c>
      <c r="Q123" s="157">
        <f t="shared" si="53"/>
        <v>0</v>
      </c>
      <c r="R123" s="157">
        <f t="shared" si="53"/>
        <v>0</v>
      </c>
      <c r="S123" s="157">
        <f t="shared" si="53"/>
        <v>0</v>
      </c>
      <c r="T123" s="157">
        <f t="shared" si="53"/>
        <v>0</v>
      </c>
      <c r="U123" s="157">
        <f t="shared" si="53"/>
        <v>0</v>
      </c>
      <c r="V123" s="157">
        <f t="shared" si="53"/>
        <v>0</v>
      </c>
      <c r="W123" s="157">
        <f t="shared" si="53"/>
        <v>0</v>
      </c>
      <c r="X123" s="157">
        <f t="shared" si="53"/>
        <v>0</v>
      </c>
      <c r="Y123" s="157">
        <f t="shared" si="53"/>
        <v>0</v>
      </c>
      <c r="Z123" s="157">
        <f t="shared" si="53"/>
        <v>0</v>
      </c>
      <c r="AA123" s="157">
        <f t="shared" si="54"/>
        <v>0</v>
      </c>
      <c r="AB123" s="157">
        <f t="shared" si="54"/>
        <v>0</v>
      </c>
      <c r="AC123" s="157">
        <f t="shared" si="54"/>
        <v>0</v>
      </c>
      <c r="AD123" s="157">
        <f t="shared" si="54"/>
        <v>0</v>
      </c>
      <c r="AE123" s="157">
        <f t="shared" si="54"/>
        <v>0</v>
      </c>
      <c r="AF123" s="157">
        <f t="shared" si="54"/>
        <v>0</v>
      </c>
      <c r="AG123" s="157">
        <f t="shared" si="54"/>
        <v>0</v>
      </c>
      <c r="AH123" s="157">
        <f t="shared" si="54"/>
        <v>0</v>
      </c>
      <c r="AI123" s="157">
        <f t="shared" si="54"/>
        <v>0</v>
      </c>
      <c r="AJ123" s="157">
        <f t="shared" si="54"/>
        <v>0</v>
      </c>
    </row>
    <row r="124" spans="1:36" ht="16.5" x14ac:dyDescent="0.25">
      <c r="A124" s="157">
        <f t="shared" si="50"/>
        <v>11.04</v>
      </c>
      <c r="B124" s="153">
        <f t="shared" si="49"/>
        <v>76</v>
      </c>
      <c r="C124" s="158" t="s">
        <v>418</v>
      </c>
      <c r="D124" s="156" t="s">
        <v>146</v>
      </c>
      <c r="E124" s="157">
        <f t="shared" si="51"/>
        <v>0</v>
      </c>
      <c r="F124" s="249"/>
      <c r="G124" s="157">
        <f t="shared" si="52"/>
        <v>0</v>
      </c>
      <c r="H124" s="157">
        <f t="shared" si="52"/>
        <v>0</v>
      </c>
      <c r="I124" s="157">
        <f t="shared" si="52"/>
        <v>0</v>
      </c>
      <c r="J124" s="157">
        <f t="shared" si="52"/>
        <v>0</v>
      </c>
      <c r="K124" s="157">
        <f t="shared" si="52"/>
        <v>0</v>
      </c>
      <c r="L124" s="157">
        <f t="shared" si="52"/>
        <v>0</v>
      </c>
      <c r="M124" s="157">
        <f t="shared" si="52"/>
        <v>0</v>
      </c>
      <c r="N124" s="157">
        <f t="shared" si="52"/>
        <v>0</v>
      </c>
      <c r="O124" s="157">
        <f t="shared" si="52"/>
        <v>0</v>
      </c>
      <c r="P124" s="157">
        <f t="shared" si="52"/>
        <v>0</v>
      </c>
      <c r="Q124" s="157">
        <f t="shared" si="53"/>
        <v>0</v>
      </c>
      <c r="R124" s="157">
        <f t="shared" si="53"/>
        <v>0</v>
      </c>
      <c r="S124" s="157">
        <f t="shared" si="53"/>
        <v>0</v>
      </c>
      <c r="T124" s="157">
        <f t="shared" si="53"/>
        <v>0</v>
      </c>
      <c r="U124" s="157">
        <f t="shared" si="53"/>
        <v>0</v>
      </c>
      <c r="V124" s="157">
        <f t="shared" si="53"/>
        <v>0</v>
      </c>
      <c r="W124" s="157">
        <f t="shared" si="53"/>
        <v>0</v>
      </c>
      <c r="X124" s="157">
        <f t="shared" si="53"/>
        <v>0</v>
      </c>
      <c r="Y124" s="157">
        <f t="shared" si="53"/>
        <v>0</v>
      </c>
      <c r="Z124" s="157">
        <f t="shared" si="53"/>
        <v>0</v>
      </c>
      <c r="AA124" s="157">
        <f t="shared" si="54"/>
        <v>0</v>
      </c>
      <c r="AB124" s="157">
        <f t="shared" si="54"/>
        <v>0</v>
      </c>
      <c r="AC124" s="157">
        <f t="shared" si="54"/>
        <v>0</v>
      </c>
      <c r="AD124" s="157">
        <f t="shared" si="54"/>
        <v>0</v>
      </c>
      <c r="AE124" s="157">
        <f t="shared" si="54"/>
        <v>0</v>
      </c>
      <c r="AF124" s="157">
        <f t="shared" si="54"/>
        <v>0</v>
      </c>
      <c r="AG124" s="157">
        <f t="shared" si="54"/>
        <v>0</v>
      </c>
      <c r="AH124" s="157">
        <f t="shared" si="54"/>
        <v>0</v>
      </c>
      <c r="AI124" s="157">
        <f t="shared" si="54"/>
        <v>0</v>
      </c>
      <c r="AJ124" s="157">
        <f t="shared" si="54"/>
        <v>0</v>
      </c>
    </row>
    <row r="125" spans="1:36" ht="16.5" x14ac:dyDescent="0.25">
      <c r="A125" s="157">
        <f t="shared" si="50"/>
        <v>11.049999999999999</v>
      </c>
      <c r="B125" s="153">
        <f t="shared" si="49"/>
        <v>77</v>
      </c>
      <c r="C125" s="158" t="s">
        <v>419</v>
      </c>
      <c r="D125" s="156" t="s">
        <v>364</v>
      </c>
      <c r="E125" s="157">
        <f t="shared" si="51"/>
        <v>0</v>
      </c>
      <c r="F125" s="249"/>
      <c r="G125" s="157">
        <f t="shared" si="52"/>
        <v>0</v>
      </c>
      <c r="H125" s="157">
        <f t="shared" si="52"/>
        <v>0</v>
      </c>
      <c r="I125" s="157">
        <f t="shared" si="52"/>
        <v>0</v>
      </c>
      <c r="J125" s="157">
        <f t="shared" si="52"/>
        <v>0</v>
      </c>
      <c r="K125" s="157">
        <f t="shared" si="52"/>
        <v>0</v>
      </c>
      <c r="L125" s="157">
        <f t="shared" si="52"/>
        <v>0</v>
      </c>
      <c r="M125" s="157">
        <f t="shared" si="52"/>
        <v>0</v>
      </c>
      <c r="N125" s="157">
        <f t="shared" si="52"/>
        <v>0</v>
      </c>
      <c r="O125" s="157">
        <f t="shared" si="52"/>
        <v>0</v>
      </c>
      <c r="P125" s="157">
        <f t="shared" si="52"/>
        <v>0</v>
      </c>
      <c r="Q125" s="157">
        <f t="shared" si="53"/>
        <v>0</v>
      </c>
      <c r="R125" s="157">
        <f t="shared" si="53"/>
        <v>0</v>
      </c>
      <c r="S125" s="157">
        <f t="shared" si="53"/>
        <v>0</v>
      </c>
      <c r="T125" s="157">
        <f t="shared" si="53"/>
        <v>0</v>
      </c>
      <c r="U125" s="157">
        <f t="shared" si="53"/>
        <v>0</v>
      </c>
      <c r="V125" s="157">
        <f t="shared" si="53"/>
        <v>0</v>
      </c>
      <c r="W125" s="157">
        <f t="shared" si="53"/>
        <v>0</v>
      </c>
      <c r="X125" s="157">
        <f t="shared" si="53"/>
        <v>0</v>
      </c>
      <c r="Y125" s="157">
        <f t="shared" si="53"/>
        <v>0</v>
      </c>
      <c r="Z125" s="157">
        <f t="shared" si="53"/>
        <v>0</v>
      </c>
      <c r="AA125" s="157">
        <f t="shared" si="54"/>
        <v>0</v>
      </c>
      <c r="AB125" s="157">
        <f t="shared" si="54"/>
        <v>0</v>
      </c>
      <c r="AC125" s="157">
        <f t="shared" si="54"/>
        <v>0</v>
      </c>
      <c r="AD125" s="157">
        <f t="shared" si="54"/>
        <v>0</v>
      </c>
      <c r="AE125" s="157">
        <f t="shared" si="54"/>
        <v>0</v>
      </c>
      <c r="AF125" s="157">
        <f t="shared" si="54"/>
        <v>0</v>
      </c>
      <c r="AG125" s="157">
        <f t="shared" si="54"/>
        <v>0</v>
      </c>
      <c r="AH125" s="157">
        <f t="shared" si="54"/>
        <v>0</v>
      </c>
      <c r="AI125" s="157">
        <f t="shared" si="54"/>
        <v>0</v>
      </c>
      <c r="AJ125" s="157">
        <f t="shared" si="54"/>
        <v>0</v>
      </c>
    </row>
    <row r="126" spans="1:36" ht="16.5" x14ac:dyDescent="0.25">
      <c r="A126" s="157">
        <f t="shared" si="50"/>
        <v>11.059999999999999</v>
      </c>
      <c r="B126" s="153">
        <f t="shared" si="49"/>
        <v>78</v>
      </c>
      <c r="C126" s="158" t="s">
        <v>420</v>
      </c>
      <c r="D126" s="156" t="s">
        <v>364</v>
      </c>
      <c r="E126" s="157">
        <f t="shared" si="51"/>
        <v>0</v>
      </c>
      <c r="F126" s="249"/>
      <c r="G126" s="157">
        <f t="shared" si="52"/>
        <v>0</v>
      </c>
      <c r="H126" s="157">
        <f t="shared" si="52"/>
        <v>0</v>
      </c>
      <c r="I126" s="157">
        <f t="shared" si="52"/>
        <v>0</v>
      </c>
      <c r="J126" s="157">
        <f t="shared" si="52"/>
        <v>0</v>
      </c>
      <c r="K126" s="157">
        <f t="shared" si="52"/>
        <v>0</v>
      </c>
      <c r="L126" s="157">
        <f t="shared" si="52"/>
        <v>0</v>
      </c>
      <c r="M126" s="157">
        <f t="shared" si="52"/>
        <v>0</v>
      </c>
      <c r="N126" s="157">
        <f t="shared" si="52"/>
        <v>0</v>
      </c>
      <c r="O126" s="157">
        <f t="shared" si="52"/>
        <v>0</v>
      </c>
      <c r="P126" s="157">
        <f t="shared" si="52"/>
        <v>0</v>
      </c>
      <c r="Q126" s="157">
        <f t="shared" si="53"/>
        <v>0</v>
      </c>
      <c r="R126" s="157">
        <f t="shared" si="53"/>
        <v>0</v>
      </c>
      <c r="S126" s="157">
        <f t="shared" si="53"/>
        <v>0</v>
      </c>
      <c r="T126" s="157">
        <f t="shared" si="53"/>
        <v>0</v>
      </c>
      <c r="U126" s="157">
        <f t="shared" si="53"/>
        <v>0</v>
      </c>
      <c r="V126" s="157">
        <f t="shared" si="53"/>
        <v>0</v>
      </c>
      <c r="W126" s="157">
        <f t="shared" si="53"/>
        <v>0</v>
      </c>
      <c r="X126" s="157">
        <f t="shared" si="53"/>
        <v>0</v>
      </c>
      <c r="Y126" s="157">
        <f t="shared" si="53"/>
        <v>0</v>
      </c>
      <c r="Z126" s="157">
        <f t="shared" si="53"/>
        <v>0</v>
      </c>
      <c r="AA126" s="157">
        <f t="shared" si="54"/>
        <v>0</v>
      </c>
      <c r="AB126" s="157">
        <f t="shared" si="54"/>
        <v>0</v>
      </c>
      <c r="AC126" s="157">
        <f t="shared" si="54"/>
        <v>0</v>
      </c>
      <c r="AD126" s="157">
        <f t="shared" si="54"/>
        <v>0</v>
      </c>
      <c r="AE126" s="157">
        <f t="shared" si="54"/>
        <v>0</v>
      </c>
      <c r="AF126" s="157">
        <f t="shared" si="54"/>
        <v>0</v>
      </c>
      <c r="AG126" s="157">
        <f t="shared" si="54"/>
        <v>0</v>
      </c>
      <c r="AH126" s="157">
        <f t="shared" si="54"/>
        <v>0</v>
      </c>
      <c r="AI126" s="157">
        <f t="shared" si="54"/>
        <v>0</v>
      </c>
      <c r="AJ126" s="157">
        <f t="shared" si="54"/>
        <v>0</v>
      </c>
    </row>
    <row r="127" spans="1:36" ht="16.5" x14ac:dyDescent="0.25">
      <c r="A127" s="157">
        <f t="shared" si="50"/>
        <v>11.069999999999999</v>
      </c>
      <c r="B127" s="153">
        <f t="shared" si="49"/>
        <v>79</v>
      </c>
      <c r="C127" s="158" t="s">
        <v>421</v>
      </c>
      <c r="D127" s="156" t="s">
        <v>364</v>
      </c>
      <c r="E127" s="157">
        <f t="shared" si="51"/>
        <v>0</v>
      </c>
      <c r="F127" s="249"/>
      <c r="G127" s="157">
        <f t="shared" si="52"/>
        <v>0</v>
      </c>
      <c r="H127" s="157">
        <f t="shared" si="52"/>
        <v>0</v>
      </c>
      <c r="I127" s="157">
        <f t="shared" si="52"/>
        <v>0</v>
      </c>
      <c r="J127" s="157">
        <f t="shared" si="52"/>
        <v>0</v>
      </c>
      <c r="K127" s="157">
        <f t="shared" si="52"/>
        <v>0</v>
      </c>
      <c r="L127" s="157">
        <f t="shared" si="52"/>
        <v>0</v>
      </c>
      <c r="M127" s="157">
        <f t="shared" si="52"/>
        <v>0</v>
      </c>
      <c r="N127" s="157">
        <f t="shared" si="52"/>
        <v>0</v>
      </c>
      <c r="O127" s="157">
        <f t="shared" si="52"/>
        <v>0</v>
      </c>
      <c r="P127" s="157">
        <f t="shared" si="52"/>
        <v>0</v>
      </c>
      <c r="Q127" s="157">
        <f t="shared" si="53"/>
        <v>0</v>
      </c>
      <c r="R127" s="157">
        <f t="shared" si="53"/>
        <v>0</v>
      </c>
      <c r="S127" s="157">
        <f t="shared" si="53"/>
        <v>0</v>
      </c>
      <c r="T127" s="157">
        <f t="shared" si="53"/>
        <v>0</v>
      </c>
      <c r="U127" s="157">
        <f t="shared" si="53"/>
        <v>0</v>
      </c>
      <c r="V127" s="157">
        <f t="shared" si="53"/>
        <v>0</v>
      </c>
      <c r="W127" s="157">
        <f t="shared" si="53"/>
        <v>0</v>
      </c>
      <c r="X127" s="157">
        <f t="shared" si="53"/>
        <v>0</v>
      </c>
      <c r="Y127" s="157">
        <f t="shared" si="53"/>
        <v>0</v>
      </c>
      <c r="Z127" s="157">
        <f t="shared" si="53"/>
        <v>0</v>
      </c>
      <c r="AA127" s="157">
        <f t="shared" si="54"/>
        <v>0</v>
      </c>
      <c r="AB127" s="157">
        <f t="shared" si="54"/>
        <v>0</v>
      </c>
      <c r="AC127" s="157">
        <f t="shared" si="54"/>
        <v>0</v>
      </c>
      <c r="AD127" s="157">
        <f t="shared" si="54"/>
        <v>0</v>
      </c>
      <c r="AE127" s="157">
        <f t="shared" si="54"/>
        <v>0</v>
      </c>
      <c r="AF127" s="157">
        <f t="shared" si="54"/>
        <v>0</v>
      </c>
      <c r="AG127" s="157">
        <f t="shared" si="54"/>
        <v>0</v>
      </c>
      <c r="AH127" s="157">
        <f t="shared" si="54"/>
        <v>0</v>
      </c>
      <c r="AI127" s="157">
        <f t="shared" si="54"/>
        <v>0</v>
      </c>
      <c r="AJ127" s="157">
        <f t="shared" si="54"/>
        <v>0</v>
      </c>
    </row>
    <row r="128" spans="1:36" ht="16.5" x14ac:dyDescent="0.25">
      <c r="A128" s="157">
        <f t="shared" si="50"/>
        <v>11.079999999999998</v>
      </c>
      <c r="B128" s="153">
        <f t="shared" si="49"/>
        <v>80</v>
      </c>
      <c r="C128" s="158" t="s">
        <v>422</v>
      </c>
      <c r="D128" s="156" t="s">
        <v>364</v>
      </c>
      <c r="E128" s="157">
        <f t="shared" si="51"/>
        <v>0</v>
      </c>
      <c r="F128" s="249"/>
      <c r="G128" s="157">
        <f t="shared" si="52"/>
        <v>0</v>
      </c>
      <c r="H128" s="157">
        <f t="shared" si="52"/>
        <v>0</v>
      </c>
      <c r="I128" s="157">
        <f t="shared" si="52"/>
        <v>0</v>
      </c>
      <c r="J128" s="157">
        <f t="shared" si="52"/>
        <v>0</v>
      </c>
      <c r="K128" s="157">
        <f t="shared" si="52"/>
        <v>0</v>
      </c>
      <c r="L128" s="157">
        <f t="shared" si="52"/>
        <v>0</v>
      </c>
      <c r="M128" s="157">
        <f t="shared" si="52"/>
        <v>0</v>
      </c>
      <c r="N128" s="157">
        <f t="shared" si="52"/>
        <v>0</v>
      </c>
      <c r="O128" s="157">
        <f t="shared" si="52"/>
        <v>0</v>
      </c>
      <c r="P128" s="157">
        <f t="shared" si="52"/>
        <v>0</v>
      </c>
      <c r="Q128" s="157">
        <f t="shared" si="53"/>
        <v>0</v>
      </c>
      <c r="R128" s="157">
        <f t="shared" si="53"/>
        <v>0</v>
      </c>
      <c r="S128" s="157">
        <f t="shared" si="53"/>
        <v>0</v>
      </c>
      <c r="T128" s="157">
        <f t="shared" si="53"/>
        <v>0</v>
      </c>
      <c r="U128" s="157">
        <f t="shared" si="53"/>
        <v>0</v>
      </c>
      <c r="V128" s="157">
        <f t="shared" si="53"/>
        <v>0</v>
      </c>
      <c r="W128" s="157">
        <f t="shared" si="53"/>
        <v>0</v>
      </c>
      <c r="X128" s="157">
        <f t="shared" si="53"/>
        <v>0</v>
      </c>
      <c r="Y128" s="157">
        <f t="shared" si="53"/>
        <v>0</v>
      </c>
      <c r="Z128" s="157">
        <f t="shared" si="53"/>
        <v>0</v>
      </c>
      <c r="AA128" s="157">
        <f t="shared" si="54"/>
        <v>0</v>
      </c>
      <c r="AB128" s="157">
        <f t="shared" si="54"/>
        <v>0</v>
      </c>
      <c r="AC128" s="157">
        <f t="shared" si="54"/>
        <v>0</v>
      </c>
      <c r="AD128" s="157">
        <f t="shared" si="54"/>
        <v>0</v>
      </c>
      <c r="AE128" s="157">
        <f t="shared" si="54"/>
        <v>0</v>
      </c>
      <c r="AF128" s="157">
        <f t="shared" si="54"/>
        <v>0</v>
      </c>
      <c r="AG128" s="157">
        <f t="shared" si="54"/>
        <v>0</v>
      </c>
      <c r="AH128" s="157">
        <f t="shared" si="54"/>
        <v>0</v>
      </c>
      <c r="AI128" s="157">
        <f t="shared" si="54"/>
        <v>0</v>
      </c>
      <c r="AJ128" s="157">
        <f t="shared" si="54"/>
        <v>0</v>
      </c>
    </row>
    <row r="129" spans="1:36" ht="16.5" x14ac:dyDescent="0.25">
      <c r="A129" s="157">
        <f t="shared" si="50"/>
        <v>11.089999999999998</v>
      </c>
      <c r="B129" s="153">
        <f t="shared" si="49"/>
        <v>81</v>
      </c>
      <c r="C129" s="158" t="s">
        <v>423</v>
      </c>
      <c r="D129" s="156" t="s">
        <v>364</v>
      </c>
      <c r="E129" s="157">
        <f t="shared" si="51"/>
        <v>0</v>
      </c>
      <c r="F129" s="249"/>
      <c r="G129" s="157">
        <f t="shared" si="52"/>
        <v>0</v>
      </c>
      <c r="H129" s="157">
        <f t="shared" si="52"/>
        <v>0</v>
      </c>
      <c r="I129" s="157">
        <f t="shared" si="52"/>
        <v>0</v>
      </c>
      <c r="J129" s="157">
        <f t="shared" si="52"/>
        <v>0</v>
      </c>
      <c r="K129" s="157">
        <f t="shared" si="52"/>
        <v>0</v>
      </c>
      <c r="L129" s="157">
        <f t="shared" si="52"/>
        <v>0</v>
      </c>
      <c r="M129" s="157">
        <f t="shared" si="52"/>
        <v>0</v>
      </c>
      <c r="N129" s="157">
        <f t="shared" si="52"/>
        <v>0</v>
      </c>
      <c r="O129" s="157">
        <f t="shared" si="52"/>
        <v>0</v>
      </c>
      <c r="P129" s="157">
        <f t="shared" si="52"/>
        <v>0</v>
      </c>
      <c r="Q129" s="157">
        <f t="shared" si="53"/>
        <v>0</v>
      </c>
      <c r="R129" s="157">
        <f t="shared" si="53"/>
        <v>0</v>
      </c>
      <c r="S129" s="157">
        <f t="shared" si="53"/>
        <v>0</v>
      </c>
      <c r="T129" s="157">
        <f t="shared" si="53"/>
        <v>0</v>
      </c>
      <c r="U129" s="157">
        <f t="shared" si="53"/>
        <v>0</v>
      </c>
      <c r="V129" s="157">
        <f t="shared" si="53"/>
        <v>0</v>
      </c>
      <c r="W129" s="157">
        <f t="shared" si="53"/>
        <v>0</v>
      </c>
      <c r="X129" s="157">
        <f t="shared" si="53"/>
        <v>0</v>
      </c>
      <c r="Y129" s="157">
        <f t="shared" si="53"/>
        <v>0</v>
      </c>
      <c r="Z129" s="157">
        <f t="shared" si="53"/>
        <v>0</v>
      </c>
      <c r="AA129" s="157">
        <f t="shared" si="54"/>
        <v>0</v>
      </c>
      <c r="AB129" s="157">
        <f t="shared" si="54"/>
        <v>0</v>
      </c>
      <c r="AC129" s="157">
        <f t="shared" si="54"/>
        <v>0</v>
      </c>
      <c r="AD129" s="157">
        <f t="shared" si="54"/>
        <v>0</v>
      </c>
      <c r="AE129" s="157">
        <f t="shared" si="54"/>
        <v>0</v>
      </c>
      <c r="AF129" s="157">
        <f t="shared" si="54"/>
        <v>0</v>
      </c>
      <c r="AG129" s="157">
        <f t="shared" si="54"/>
        <v>0</v>
      </c>
      <c r="AH129" s="157">
        <f t="shared" si="54"/>
        <v>0</v>
      </c>
      <c r="AI129" s="157">
        <f t="shared" si="54"/>
        <v>0</v>
      </c>
      <c r="AJ129" s="157">
        <f t="shared" si="54"/>
        <v>0</v>
      </c>
    </row>
    <row r="130" spans="1:36" ht="16.5" x14ac:dyDescent="0.25">
      <c r="A130" s="157">
        <f t="shared" si="50"/>
        <v>11.099999999999998</v>
      </c>
      <c r="B130" s="153">
        <f t="shared" si="49"/>
        <v>82</v>
      </c>
      <c r="C130" s="155" t="s">
        <v>424</v>
      </c>
      <c r="D130" s="156" t="s">
        <v>364</v>
      </c>
      <c r="E130" s="157">
        <f t="shared" si="51"/>
        <v>0</v>
      </c>
      <c r="F130" s="249"/>
      <c r="G130" s="157">
        <f t="shared" si="52"/>
        <v>0</v>
      </c>
      <c r="H130" s="157">
        <f t="shared" si="52"/>
        <v>0</v>
      </c>
      <c r="I130" s="157">
        <f t="shared" si="52"/>
        <v>0</v>
      </c>
      <c r="J130" s="157">
        <f t="shared" si="52"/>
        <v>0</v>
      </c>
      <c r="K130" s="157">
        <f t="shared" si="52"/>
        <v>0</v>
      </c>
      <c r="L130" s="157">
        <f t="shared" si="52"/>
        <v>0</v>
      </c>
      <c r="M130" s="157">
        <f t="shared" si="52"/>
        <v>0</v>
      </c>
      <c r="N130" s="157">
        <f t="shared" si="52"/>
        <v>0</v>
      </c>
      <c r="O130" s="157">
        <f t="shared" si="52"/>
        <v>0</v>
      </c>
      <c r="P130" s="157">
        <f t="shared" si="52"/>
        <v>0</v>
      </c>
      <c r="Q130" s="157">
        <f t="shared" si="53"/>
        <v>0</v>
      </c>
      <c r="R130" s="157">
        <f t="shared" si="53"/>
        <v>0</v>
      </c>
      <c r="S130" s="157">
        <f t="shared" si="53"/>
        <v>0</v>
      </c>
      <c r="T130" s="157">
        <f t="shared" si="53"/>
        <v>0</v>
      </c>
      <c r="U130" s="157">
        <f t="shared" si="53"/>
        <v>0</v>
      </c>
      <c r="V130" s="157">
        <f t="shared" si="53"/>
        <v>0</v>
      </c>
      <c r="W130" s="157">
        <f t="shared" si="53"/>
        <v>0</v>
      </c>
      <c r="X130" s="157">
        <f t="shared" si="53"/>
        <v>0</v>
      </c>
      <c r="Y130" s="157">
        <f t="shared" si="53"/>
        <v>0</v>
      </c>
      <c r="Z130" s="157">
        <f t="shared" si="53"/>
        <v>0</v>
      </c>
      <c r="AA130" s="157">
        <f t="shared" si="54"/>
        <v>0</v>
      </c>
      <c r="AB130" s="157">
        <f t="shared" si="54"/>
        <v>0</v>
      </c>
      <c r="AC130" s="157">
        <f t="shared" si="54"/>
        <v>0</v>
      </c>
      <c r="AD130" s="157">
        <f t="shared" si="54"/>
        <v>0</v>
      </c>
      <c r="AE130" s="157">
        <f t="shared" si="54"/>
        <v>0</v>
      </c>
      <c r="AF130" s="157">
        <f t="shared" si="54"/>
        <v>0</v>
      </c>
      <c r="AG130" s="157">
        <f t="shared" si="54"/>
        <v>0</v>
      </c>
      <c r="AH130" s="157">
        <f t="shared" si="54"/>
        <v>0</v>
      </c>
      <c r="AI130" s="157">
        <f t="shared" si="54"/>
        <v>0</v>
      </c>
      <c r="AJ130" s="157">
        <f t="shared" si="54"/>
        <v>0</v>
      </c>
    </row>
    <row r="131" spans="1:36" ht="16.5" x14ac:dyDescent="0.25">
      <c r="A131" s="157">
        <f t="shared" si="50"/>
        <v>11.109999999999998</v>
      </c>
      <c r="B131" s="153">
        <f t="shared" si="49"/>
        <v>83</v>
      </c>
      <c r="C131" s="158" t="s">
        <v>425</v>
      </c>
      <c r="D131" s="165" t="s">
        <v>364</v>
      </c>
      <c r="E131" s="157">
        <f t="shared" si="51"/>
        <v>0</v>
      </c>
      <c r="F131" s="250"/>
      <c r="G131" s="157">
        <f t="shared" si="52"/>
        <v>0</v>
      </c>
      <c r="H131" s="157">
        <f t="shared" si="52"/>
        <v>0</v>
      </c>
      <c r="I131" s="157">
        <f t="shared" si="52"/>
        <v>0</v>
      </c>
      <c r="J131" s="157">
        <f t="shared" si="52"/>
        <v>0</v>
      </c>
      <c r="K131" s="157">
        <f t="shared" si="52"/>
        <v>0</v>
      </c>
      <c r="L131" s="157">
        <f t="shared" si="52"/>
        <v>0</v>
      </c>
      <c r="M131" s="157">
        <f t="shared" si="52"/>
        <v>0</v>
      </c>
      <c r="N131" s="157">
        <f t="shared" si="52"/>
        <v>0</v>
      </c>
      <c r="O131" s="157">
        <f t="shared" si="52"/>
        <v>0</v>
      </c>
      <c r="P131" s="157">
        <f t="shared" si="52"/>
        <v>0</v>
      </c>
      <c r="Q131" s="157">
        <f t="shared" si="53"/>
        <v>0</v>
      </c>
      <c r="R131" s="157">
        <f t="shared" si="53"/>
        <v>0</v>
      </c>
      <c r="S131" s="157">
        <f t="shared" si="53"/>
        <v>0</v>
      </c>
      <c r="T131" s="157">
        <f t="shared" si="53"/>
        <v>0</v>
      </c>
      <c r="U131" s="157">
        <f t="shared" si="53"/>
        <v>0</v>
      </c>
      <c r="V131" s="157">
        <f t="shared" si="53"/>
        <v>0</v>
      </c>
      <c r="W131" s="157">
        <f t="shared" si="53"/>
        <v>0</v>
      </c>
      <c r="X131" s="157">
        <f t="shared" si="53"/>
        <v>0</v>
      </c>
      <c r="Y131" s="157">
        <f t="shared" si="53"/>
        <v>0</v>
      </c>
      <c r="Z131" s="157">
        <f t="shared" si="53"/>
        <v>0</v>
      </c>
      <c r="AA131" s="157">
        <f t="shared" si="54"/>
        <v>0</v>
      </c>
      <c r="AB131" s="157">
        <f t="shared" si="54"/>
        <v>0</v>
      </c>
      <c r="AC131" s="157">
        <f t="shared" si="54"/>
        <v>0</v>
      </c>
      <c r="AD131" s="157">
        <f t="shared" si="54"/>
        <v>0</v>
      </c>
      <c r="AE131" s="157">
        <f t="shared" si="54"/>
        <v>0</v>
      </c>
      <c r="AF131" s="157">
        <f t="shared" si="54"/>
        <v>0</v>
      </c>
      <c r="AG131" s="157">
        <f t="shared" si="54"/>
        <v>0</v>
      </c>
      <c r="AH131" s="157">
        <f t="shared" si="54"/>
        <v>0</v>
      </c>
      <c r="AI131" s="157">
        <f t="shared" si="54"/>
        <v>0</v>
      </c>
      <c r="AJ131" s="157">
        <f t="shared" si="54"/>
        <v>0</v>
      </c>
    </row>
    <row r="132" spans="1:36" ht="16.5" x14ac:dyDescent="0.25">
      <c r="A132" s="159"/>
      <c r="B132" s="153">
        <f t="shared" si="49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49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5">+A133+0.01</f>
        <v>12.01</v>
      </c>
      <c r="B134" s="153">
        <f t="shared" si="49"/>
        <v>86</v>
      </c>
      <c r="C134" s="197" t="s">
        <v>427</v>
      </c>
      <c r="D134" s="156" t="s">
        <v>364</v>
      </c>
      <c r="E134" s="157">
        <f t="shared" ref="E134:E141" si="56">+SUM(G134:AJ134)</f>
        <v>3</v>
      </c>
      <c r="F134" s="249"/>
      <c r="G134" s="157">
        <f t="shared" ref="G134:P143" si="57">+HLOOKUP(G$3,ARMADO_RP,$B134,0)+HLOOKUP(G$4,ARMADO_RP,$B134,0)+HLOOKUP(G$19,ARMADO_RP,$B134,0)</f>
        <v>0</v>
      </c>
      <c r="H134" s="157">
        <f t="shared" si="57"/>
        <v>3</v>
      </c>
      <c r="I134" s="157">
        <f t="shared" si="57"/>
        <v>0</v>
      </c>
      <c r="J134" s="157">
        <f t="shared" si="57"/>
        <v>0</v>
      </c>
      <c r="K134" s="157">
        <f t="shared" si="57"/>
        <v>0</v>
      </c>
      <c r="L134" s="157">
        <f t="shared" si="57"/>
        <v>0</v>
      </c>
      <c r="M134" s="157">
        <f t="shared" si="57"/>
        <v>0</v>
      </c>
      <c r="N134" s="157">
        <f t="shared" si="57"/>
        <v>0</v>
      </c>
      <c r="O134" s="157">
        <f t="shared" si="57"/>
        <v>0</v>
      </c>
      <c r="P134" s="157">
        <f t="shared" si="57"/>
        <v>0</v>
      </c>
      <c r="Q134" s="157">
        <f t="shared" ref="Q134:Z143" si="58">+HLOOKUP(Q$3,ARMADO_RP,$B134,0)+HLOOKUP(Q$4,ARMADO_RP,$B134,0)+HLOOKUP(Q$19,ARMADO_RP,$B134,0)</f>
        <v>0</v>
      </c>
      <c r="R134" s="157">
        <f t="shared" si="58"/>
        <v>0</v>
      </c>
      <c r="S134" s="157">
        <f t="shared" si="58"/>
        <v>0</v>
      </c>
      <c r="T134" s="157">
        <f t="shared" si="58"/>
        <v>0</v>
      </c>
      <c r="U134" s="157">
        <f t="shared" si="58"/>
        <v>0</v>
      </c>
      <c r="V134" s="157">
        <f t="shared" si="58"/>
        <v>0</v>
      </c>
      <c r="W134" s="157">
        <f t="shared" si="58"/>
        <v>0</v>
      </c>
      <c r="X134" s="157">
        <f t="shared" si="58"/>
        <v>0</v>
      </c>
      <c r="Y134" s="157">
        <f t="shared" si="58"/>
        <v>0</v>
      </c>
      <c r="Z134" s="157">
        <f t="shared" si="58"/>
        <v>0</v>
      </c>
      <c r="AA134" s="157">
        <f t="shared" ref="AA134:AJ143" si="59">+HLOOKUP(AA$3,ARMADO_RP,$B134,0)+HLOOKUP(AA$4,ARMADO_RP,$B134,0)+HLOOKUP(AA$19,ARMADO_RP,$B134,0)</f>
        <v>0</v>
      </c>
      <c r="AB134" s="157">
        <f t="shared" si="59"/>
        <v>0</v>
      </c>
      <c r="AC134" s="157">
        <f t="shared" si="59"/>
        <v>0</v>
      </c>
      <c r="AD134" s="157">
        <f t="shared" si="59"/>
        <v>0</v>
      </c>
      <c r="AE134" s="157">
        <f t="shared" si="59"/>
        <v>0</v>
      </c>
      <c r="AF134" s="157">
        <f t="shared" si="59"/>
        <v>0</v>
      </c>
      <c r="AG134" s="157">
        <f t="shared" si="59"/>
        <v>0</v>
      </c>
      <c r="AH134" s="157">
        <f t="shared" si="59"/>
        <v>0</v>
      </c>
      <c r="AI134" s="157">
        <f t="shared" si="59"/>
        <v>0</v>
      </c>
      <c r="AJ134" s="157">
        <f t="shared" si="59"/>
        <v>0</v>
      </c>
    </row>
    <row r="135" spans="1:36" ht="16.5" x14ac:dyDescent="0.25">
      <c r="A135" s="157">
        <f t="shared" si="55"/>
        <v>12.02</v>
      </c>
      <c r="B135" s="153">
        <f t="shared" si="49"/>
        <v>87</v>
      </c>
      <c r="C135" s="197" t="s">
        <v>428</v>
      </c>
      <c r="D135" s="156" t="s">
        <v>364</v>
      </c>
      <c r="E135" s="157">
        <f t="shared" si="56"/>
        <v>3</v>
      </c>
      <c r="F135" s="249"/>
      <c r="G135" s="157">
        <f t="shared" si="57"/>
        <v>0</v>
      </c>
      <c r="H135" s="157">
        <f t="shared" si="57"/>
        <v>3</v>
      </c>
      <c r="I135" s="157">
        <f t="shared" si="57"/>
        <v>0</v>
      </c>
      <c r="J135" s="157">
        <f t="shared" si="57"/>
        <v>0</v>
      </c>
      <c r="K135" s="157">
        <f t="shared" si="57"/>
        <v>0</v>
      </c>
      <c r="L135" s="157">
        <f t="shared" si="57"/>
        <v>0</v>
      </c>
      <c r="M135" s="157">
        <f t="shared" si="57"/>
        <v>0</v>
      </c>
      <c r="N135" s="157">
        <f t="shared" si="57"/>
        <v>0</v>
      </c>
      <c r="O135" s="157">
        <f t="shared" si="57"/>
        <v>0</v>
      </c>
      <c r="P135" s="157">
        <f t="shared" si="57"/>
        <v>0</v>
      </c>
      <c r="Q135" s="157">
        <f t="shared" si="58"/>
        <v>0</v>
      </c>
      <c r="R135" s="157">
        <f t="shared" si="58"/>
        <v>0</v>
      </c>
      <c r="S135" s="157">
        <f t="shared" si="58"/>
        <v>0</v>
      </c>
      <c r="T135" s="157">
        <f t="shared" si="58"/>
        <v>0</v>
      </c>
      <c r="U135" s="157">
        <f t="shared" si="58"/>
        <v>0</v>
      </c>
      <c r="V135" s="157">
        <f t="shared" si="58"/>
        <v>0</v>
      </c>
      <c r="W135" s="157">
        <f t="shared" si="58"/>
        <v>0</v>
      </c>
      <c r="X135" s="157">
        <f t="shared" si="58"/>
        <v>0</v>
      </c>
      <c r="Y135" s="157">
        <f t="shared" si="58"/>
        <v>0</v>
      </c>
      <c r="Z135" s="157">
        <f t="shared" si="58"/>
        <v>0</v>
      </c>
      <c r="AA135" s="157">
        <f t="shared" si="59"/>
        <v>0</v>
      </c>
      <c r="AB135" s="157">
        <f t="shared" si="59"/>
        <v>0</v>
      </c>
      <c r="AC135" s="157">
        <f t="shared" si="59"/>
        <v>0</v>
      </c>
      <c r="AD135" s="157">
        <f t="shared" si="59"/>
        <v>0</v>
      </c>
      <c r="AE135" s="157">
        <f t="shared" si="59"/>
        <v>0</v>
      </c>
      <c r="AF135" s="157">
        <f t="shared" si="59"/>
        <v>0</v>
      </c>
      <c r="AG135" s="157">
        <f t="shared" si="59"/>
        <v>0</v>
      </c>
      <c r="AH135" s="157">
        <f t="shared" si="59"/>
        <v>0</v>
      </c>
      <c r="AI135" s="157">
        <f t="shared" si="59"/>
        <v>0</v>
      </c>
      <c r="AJ135" s="157">
        <f t="shared" si="59"/>
        <v>0</v>
      </c>
    </row>
    <row r="136" spans="1:36" ht="16.5" x14ac:dyDescent="0.25">
      <c r="A136" s="157">
        <f t="shared" si="55"/>
        <v>12.03</v>
      </c>
      <c r="B136" s="153">
        <f t="shared" si="49"/>
        <v>88</v>
      </c>
      <c r="C136" s="158" t="s">
        <v>429</v>
      </c>
      <c r="D136" s="156" t="s">
        <v>364</v>
      </c>
      <c r="E136" s="157">
        <f t="shared" si="56"/>
        <v>2</v>
      </c>
      <c r="F136" s="249"/>
      <c r="G136" s="157">
        <f t="shared" si="57"/>
        <v>0</v>
      </c>
      <c r="H136" s="157">
        <f t="shared" si="57"/>
        <v>2</v>
      </c>
      <c r="I136" s="157">
        <f t="shared" si="57"/>
        <v>0</v>
      </c>
      <c r="J136" s="157">
        <f t="shared" si="57"/>
        <v>0</v>
      </c>
      <c r="K136" s="157">
        <f t="shared" si="57"/>
        <v>0</v>
      </c>
      <c r="L136" s="157">
        <f t="shared" si="57"/>
        <v>0</v>
      </c>
      <c r="M136" s="157">
        <f t="shared" si="57"/>
        <v>0</v>
      </c>
      <c r="N136" s="157">
        <f t="shared" si="57"/>
        <v>0</v>
      </c>
      <c r="O136" s="157">
        <f t="shared" si="57"/>
        <v>0</v>
      </c>
      <c r="P136" s="157">
        <f t="shared" si="57"/>
        <v>0</v>
      </c>
      <c r="Q136" s="157">
        <f t="shared" si="58"/>
        <v>0</v>
      </c>
      <c r="R136" s="157">
        <f t="shared" si="58"/>
        <v>0</v>
      </c>
      <c r="S136" s="157">
        <f t="shared" si="58"/>
        <v>0</v>
      </c>
      <c r="T136" s="157">
        <f t="shared" si="58"/>
        <v>0</v>
      </c>
      <c r="U136" s="157">
        <f t="shared" si="58"/>
        <v>0</v>
      </c>
      <c r="V136" s="157">
        <f t="shared" si="58"/>
        <v>0</v>
      </c>
      <c r="W136" s="157">
        <f t="shared" si="58"/>
        <v>0</v>
      </c>
      <c r="X136" s="157">
        <f t="shared" si="58"/>
        <v>0</v>
      </c>
      <c r="Y136" s="157">
        <f t="shared" si="58"/>
        <v>0</v>
      </c>
      <c r="Z136" s="157">
        <f t="shared" si="58"/>
        <v>0</v>
      </c>
      <c r="AA136" s="157">
        <f t="shared" si="59"/>
        <v>0</v>
      </c>
      <c r="AB136" s="157">
        <f t="shared" si="59"/>
        <v>0</v>
      </c>
      <c r="AC136" s="157">
        <f t="shared" si="59"/>
        <v>0</v>
      </c>
      <c r="AD136" s="157">
        <f t="shared" si="59"/>
        <v>0</v>
      </c>
      <c r="AE136" s="157">
        <f t="shared" si="59"/>
        <v>0</v>
      </c>
      <c r="AF136" s="157">
        <f t="shared" si="59"/>
        <v>0</v>
      </c>
      <c r="AG136" s="157">
        <f t="shared" si="59"/>
        <v>0</v>
      </c>
      <c r="AH136" s="157">
        <f t="shared" si="59"/>
        <v>0</v>
      </c>
      <c r="AI136" s="157">
        <f t="shared" si="59"/>
        <v>0</v>
      </c>
      <c r="AJ136" s="157">
        <f t="shared" si="59"/>
        <v>0</v>
      </c>
    </row>
    <row r="137" spans="1:36" ht="16.5" x14ac:dyDescent="0.25">
      <c r="A137" s="157">
        <f t="shared" si="55"/>
        <v>12.04</v>
      </c>
      <c r="B137" s="153">
        <f t="shared" si="49"/>
        <v>89</v>
      </c>
      <c r="C137" s="158" t="s">
        <v>430</v>
      </c>
      <c r="D137" s="156" t="s">
        <v>364</v>
      </c>
      <c r="E137" s="157">
        <f t="shared" si="56"/>
        <v>3</v>
      </c>
      <c r="F137" s="249"/>
      <c r="G137" s="157">
        <f t="shared" si="57"/>
        <v>0</v>
      </c>
      <c r="H137" s="157">
        <f t="shared" si="57"/>
        <v>3</v>
      </c>
      <c r="I137" s="157">
        <f t="shared" si="57"/>
        <v>0</v>
      </c>
      <c r="J137" s="157">
        <f t="shared" si="57"/>
        <v>0</v>
      </c>
      <c r="K137" s="157">
        <f t="shared" si="57"/>
        <v>0</v>
      </c>
      <c r="L137" s="157">
        <f t="shared" si="57"/>
        <v>0</v>
      </c>
      <c r="M137" s="157">
        <f t="shared" si="57"/>
        <v>0</v>
      </c>
      <c r="N137" s="157">
        <f t="shared" si="57"/>
        <v>0</v>
      </c>
      <c r="O137" s="157">
        <f t="shared" si="57"/>
        <v>0</v>
      </c>
      <c r="P137" s="157">
        <f t="shared" si="57"/>
        <v>0</v>
      </c>
      <c r="Q137" s="157">
        <f t="shared" si="58"/>
        <v>0</v>
      </c>
      <c r="R137" s="157">
        <f t="shared" si="58"/>
        <v>0</v>
      </c>
      <c r="S137" s="157">
        <f t="shared" si="58"/>
        <v>0</v>
      </c>
      <c r="T137" s="157">
        <f t="shared" si="58"/>
        <v>0</v>
      </c>
      <c r="U137" s="157">
        <f t="shared" si="58"/>
        <v>0</v>
      </c>
      <c r="V137" s="157">
        <f t="shared" si="58"/>
        <v>0</v>
      </c>
      <c r="W137" s="157">
        <f t="shared" si="58"/>
        <v>0</v>
      </c>
      <c r="X137" s="157">
        <f t="shared" si="58"/>
        <v>0</v>
      </c>
      <c r="Y137" s="157">
        <f t="shared" si="58"/>
        <v>0</v>
      </c>
      <c r="Z137" s="157">
        <f t="shared" si="58"/>
        <v>0</v>
      </c>
      <c r="AA137" s="157">
        <f t="shared" si="59"/>
        <v>0</v>
      </c>
      <c r="AB137" s="157">
        <f t="shared" si="59"/>
        <v>0</v>
      </c>
      <c r="AC137" s="157">
        <f t="shared" si="59"/>
        <v>0</v>
      </c>
      <c r="AD137" s="157">
        <f t="shared" si="59"/>
        <v>0</v>
      </c>
      <c r="AE137" s="157">
        <f t="shared" si="59"/>
        <v>0</v>
      </c>
      <c r="AF137" s="157">
        <f t="shared" si="59"/>
        <v>0</v>
      </c>
      <c r="AG137" s="157">
        <f t="shared" si="59"/>
        <v>0</v>
      </c>
      <c r="AH137" s="157">
        <f t="shared" si="59"/>
        <v>0</v>
      </c>
      <c r="AI137" s="157">
        <f t="shared" si="59"/>
        <v>0</v>
      </c>
      <c r="AJ137" s="157">
        <f t="shared" si="59"/>
        <v>0</v>
      </c>
    </row>
    <row r="138" spans="1:36" ht="16.5" x14ac:dyDescent="0.25">
      <c r="A138" s="157">
        <f t="shared" si="55"/>
        <v>12.049999999999999</v>
      </c>
      <c r="B138" s="153">
        <f t="shared" si="49"/>
        <v>90</v>
      </c>
      <c r="C138" s="158" t="s">
        <v>431</v>
      </c>
      <c r="D138" s="156" t="s">
        <v>364</v>
      </c>
      <c r="E138" s="157">
        <f t="shared" si="56"/>
        <v>3</v>
      </c>
      <c r="F138" s="249"/>
      <c r="G138" s="157">
        <f t="shared" si="57"/>
        <v>0</v>
      </c>
      <c r="H138" s="157">
        <f t="shared" si="57"/>
        <v>3</v>
      </c>
      <c r="I138" s="157">
        <f t="shared" si="57"/>
        <v>0</v>
      </c>
      <c r="J138" s="157">
        <f t="shared" si="57"/>
        <v>0</v>
      </c>
      <c r="K138" s="157">
        <f t="shared" si="57"/>
        <v>0</v>
      </c>
      <c r="L138" s="157">
        <f t="shared" si="57"/>
        <v>0</v>
      </c>
      <c r="M138" s="157">
        <f t="shared" si="57"/>
        <v>0</v>
      </c>
      <c r="N138" s="157">
        <f t="shared" si="57"/>
        <v>0</v>
      </c>
      <c r="O138" s="157">
        <f t="shared" si="57"/>
        <v>0</v>
      </c>
      <c r="P138" s="157">
        <f t="shared" si="57"/>
        <v>0</v>
      </c>
      <c r="Q138" s="157">
        <f t="shared" si="58"/>
        <v>0</v>
      </c>
      <c r="R138" s="157">
        <f t="shared" si="58"/>
        <v>0</v>
      </c>
      <c r="S138" s="157">
        <f t="shared" si="58"/>
        <v>0</v>
      </c>
      <c r="T138" s="157">
        <f t="shared" si="58"/>
        <v>0</v>
      </c>
      <c r="U138" s="157">
        <f t="shared" si="58"/>
        <v>0</v>
      </c>
      <c r="V138" s="157">
        <f t="shared" si="58"/>
        <v>0</v>
      </c>
      <c r="W138" s="157">
        <f t="shared" si="58"/>
        <v>0</v>
      </c>
      <c r="X138" s="157">
        <f t="shared" si="58"/>
        <v>0</v>
      </c>
      <c r="Y138" s="157">
        <f t="shared" si="58"/>
        <v>0</v>
      </c>
      <c r="Z138" s="157">
        <f t="shared" si="58"/>
        <v>0</v>
      </c>
      <c r="AA138" s="157">
        <f t="shared" si="59"/>
        <v>0</v>
      </c>
      <c r="AB138" s="157">
        <f t="shared" si="59"/>
        <v>0</v>
      </c>
      <c r="AC138" s="157">
        <f t="shared" si="59"/>
        <v>0</v>
      </c>
      <c r="AD138" s="157">
        <f t="shared" si="59"/>
        <v>0</v>
      </c>
      <c r="AE138" s="157">
        <f t="shared" si="59"/>
        <v>0</v>
      </c>
      <c r="AF138" s="157">
        <f t="shared" si="59"/>
        <v>0</v>
      </c>
      <c r="AG138" s="157">
        <f t="shared" si="59"/>
        <v>0</v>
      </c>
      <c r="AH138" s="157">
        <f t="shared" si="59"/>
        <v>0</v>
      </c>
      <c r="AI138" s="157">
        <f t="shared" si="59"/>
        <v>0</v>
      </c>
      <c r="AJ138" s="157">
        <f t="shared" si="59"/>
        <v>0</v>
      </c>
    </row>
    <row r="139" spans="1:36" ht="16.5" x14ac:dyDescent="0.25">
      <c r="A139" s="157">
        <f t="shared" si="55"/>
        <v>12.059999999999999</v>
      </c>
      <c r="B139" s="153">
        <f t="shared" si="49"/>
        <v>91</v>
      </c>
      <c r="C139" s="158" t="s">
        <v>432</v>
      </c>
      <c r="D139" s="156" t="s">
        <v>364</v>
      </c>
      <c r="E139" s="157">
        <f t="shared" si="56"/>
        <v>3</v>
      </c>
      <c r="F139" s="249"/>
      <c r="G139" s="157">
        <f t="shared" si="57"/>
        <v>0</v>
      </c>
      <c r="H139" s="157">
        <f t="shared" si="57"/>
        <v>3</v>
      </c>
      <c r="I139" s="157">
        <f t="shared" si="57"/>
        <v>0</v>
      </c>
      <c r="J139" s="157">
        <f t="shared" si="57"/>
        <v>0</v>
      </c>
      <c r="K139" s="157">
        <f t="shared" si="57"/>
        <v>0</v>
      </c>
      <c r="L139" s="157">
        <f t="shared" si="57"/>
        <v>0</v>
      </c>
      <c r="M139" s="157">
        <f t="shared" si="57"/>
        <v>0</v>
      </c>
      <c r="N139" s="157">
        <f t="shared" si="57"/>
        <v>0</v>
      </c>
      <c r="O139" s="157">
        <f t="shared" si="57"/>
        <v>0</v>
      </c>
      <c r="P139" s="157">
        <f t="shared" si="57"/>
        <v>0</v>
      </c>
      <c r="Q139" s="157">
        <f t="shared" si="58"/>
        <v>0</v>
      </c>
      <c r="R139" s="157">
        <f t="shared" si="58"/>
        <v>0</v>
      </c>
      <c r="S139" s="157">
        <f t="shared" si="58"/>
        <v>0</v>
      </c>
      <c r="T139" s="157">
        <f t="shared" si="58"/>
        <v>0</v>
      </c>
      <c r="U139" s="157">
        <f t="shared" si="58"/>
        <v>0</v>
      </c>
      <c r="V139" s="157">
        <f t="shared" si="58"/>
        <v>0</v>
      </c>
      <c r="W139" s="157">
        <f t="shared" si="58"/>
        <v>0</v>
      </c>
      <c r="X139" s="157">
        <f t="shared" si="58"/>
        <v>0</v>
      </c>
      <c r="Y139" s="157">
        <f t="shared" si="58"/>
        <v>0</v>
      </c>
      <c r="Z139" s="157">
        <f t="shared" si="58"/>
        <v>0</v>
      </c>
      <c r="AA139" s="157">
        <f t="shared" si="59"/>
        <v>0</v>
      </c>
      <c r="AB139" s="157">
        <f t="shared" si="59"/>
        <v>0</v>
      </c>
      <c r="AC139" s="157">
        <f t="shared" si="59"/>
        <v>0</v>
      </c>
      <c r="AD139" s="157">
        <f t="shared" si="59"/>
        <v>0</v>
      </c>
      <c r="AE139" s="157">
        <f t="shared" si="59"/>
        <v>0</v>
      </c>
      <c r="AF139" s="157">
        <f t="shared" si="59"/>
        <v>0</v>
      </c>
      <c r="AG139" s="157">
        <f t="shared" si="59"/>
        <v>0</v>
      </c>
      <c r="AH139" s="157">
        <f t="shared" si="59"/>
        <v>0</v>
      </c>
      <c r="AI139" s="157">
        <f t="shared" si="59"/>
        <v>0</v>
      </c>
      <c r="AJ139" s="157">
        <f t="shared" si="59"/>
        <v>0</v>
      </c>
    </row>
    <row r="140" spans="1:36" ht="16.5" x14ac:dyDescent="0.25">
      <c r="A140" s="157">
        <f t="shared" si="55"/>
        <v>12.069999999999999</v>
      </c>
      <c r="B140" s="153">
        <f t="shared" si="49"/>
        <v>92</v>
      </c>
      <c r="C140" s="155" t="s">
        <v>433</v>
      </c>
      <c r="D140" s="156" t="s">
        <v>364</v>
      </c>
      <c r="E140" s="157">
        <f t="shared" si="56"/>
        <v>2</v>
      </c>
      <c r="F140" s="249"/>
      <c r="G140" s="157">
        <f t="shared" si="57"/>
        <v>0</v>
      </c>
      <c r="H140" s="157">
        <f t="shared" si="57"/>
        <v>2</v>
      </c>
      <c r="I140" s="157">
        <f t="shared" si="57"/>
        <v>0</v>
      </c>
      <c r="J140" s="157">
        <f t="shared" si="57"/>
        <v>0</v>
      </c>
      <c r="K140" s="157">
        <f t="shared" si="57"/>
        <v>0</v>
      </c>
      <c r="L140" s="157">
        <f t="shared" si="57"/>
        <v>0</v>
      </c>
      <c r="M140" s="157">
        <f t="shared" si="57"/>
        <v>0</v>
      </c>
      <c r="N140" s="157">
        <f t="shared" si="57"/>
        <v>0</v>
      </c>
      <c r="O140" s="157">
        <f t="shared" si="57"/>
        <v>0</v>
      </c>
      <c r="P140" s="157">
        <f t="shared" si="57"/>
        <v>0</v>
      </c>
      <c r="Q140" s="157">
        <f t="shared" si="58"/>
        <v>0</v>
      </c>
      <c r="R140" s="157">
        <f t="shared" si="58"/>
        <v>0</v>
      </c>
      <c r="S140" s="157">
        <f t="shared" si="58"/>
        <v>0</v>
      </c>
      <c r="T140" s="157">
        <f t="shared" si="58"/>
        <v>0</v>
      </c>
      <c r="U140" s="157">
        <f t="shared" si="58"/>
        <v>0</v>
      </c>
      <c r="V140" s="157">
        <f t="shared" si="58"/>
        <v>0</v>
      </c>
      <c r="W140" s="157">
        <f t="shared" si="58"/>
        <v>0</v>
      </c>
      <c r="X140" s="157">
        <f t="shared" si="58"/>
        <v>0</v>
      </c>
      <c r="Y140" s="157">
        <f t="shared" si="58"/>
        <v>0</v>
      </c>
      <c r="Z140" s="157">
        <f t="shared" si="58"/>
        <v>0</v>
      </c>
      <c r="AA140" s="157">
        <f t="shared" si="59"/>
        <v>0</v>
      </c>
      <c r="AB140" s="157">
        <f t="shared" si="59"/>
        <v>0</v>
      </c>
      <c r="AC140" s="157">
        <f t="shared" si="59"/>
        <v>0</v>
      </c>
      <c r="AD140" s="157">
        <f t="shared" si="59"/>
        <v>0</v>
      </c>
      <c r="AE140" s="157">
        <f t="shared" si="59"/>
        <v>0</v>
      </c>
      <c r="AF140" s="157">
        <f t="shared" si="59"/>
        <v>0</v>
      </c>
      <c r="AG140" s="157">
        <f t="shared" si="59"/>
        <v>0</v>
      </c>
      <c r="AH140" s="157">
        <f t="shared" si="59"/>
        <v>0</v>
      </c>
      <c r="AI140" s="157">
        <f t="shared" si="59"/>
        <v>0</v>
      </c>
      <c r="AJ140" s="157">
        <f t="shared" si="59"/>
        <v>0</v>
      </c>
    </row>
    <row r="141" spans="1:36" ht="16.5" x14ac:dyDescent="0.25">
      <c r="A141" s="157">
        <f t="shared" si="55"/>
        <v>12.079999999999998</v>
      </c>
      <c r="B141" s="153">
        <f t="shared" si="49"/>
        <v>93</v>
      </c>
      <c r="C141" s="155" t="s">
        <v>434</v>
      </c>
      <c r="D141" s="156" t="s">
        <v>364</v>
      </c>
      <c r="E141" s="157">
        <f t="shared" si="56"/>
        <v>0</v>
      </c>
      <c r="F141" s="249"/>
      <c r="G141" s="157">
        <f t="shared" si="57"/>
        <v>0</v>
      </c>
      <c r="H141" s="157">
        <f t="shared" si="57"/>
        <v>0</v>
      </c>
      <c r="I141" s="157">
        <f t="shared" si="57"/>
        <v>0</v>
      </c>
      <c r="J141" s="157">
        <f t="shared" si="57"/>
        <v>0</v>
      </c>
      <c r="K141" s="157">
        <f t="shared" si="57"/>
        <v>0</v>
      </c>
      <c r="L141" s="157">
        <f t="shared" si="57"/>
        <v>0</v>
      </c>
      <c r="M141" s="157">
        <f t="shared" si="57"/>
        <v>0</v>
      </c>
      <c r="N141" s="157">
        <f t="shared" si="57"/>
        <v>0</v>
      </c>
      <c r="O141" s="157">
        <f t="shared" si="57"/>
        <v>0</v>
      </c>
      <c r="P141" s="157">
        <f t="shared" si="57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157">
        <f t="shared" si="58"/>
        <v>0</v>
      </c>
      <c r="W141" s="157">
        <f t="shared" si="58"/>
        <v>0</v>
      </c>
      <c r="X141" s="157">
        <f t="shared" si="58"/>
        <v>0</v>
      </c>
      <c r="Y141" s="157">
        <f t="shared" si="58"/>
        <v>0</v>
      </c>
      <c r="Z141" s="157">
        <f t="shared" si="58"/>
        <v>0</v>
      </c>
      <c r="AA141" s="157">
        <f t="shared" si="59"/>
        <v>0</v>
      </c>
      <c r="AB141" s="157">
        <f t="shared" si="59"/>
        <v>0</v>
      </c>
      <c r="AC141" s="157">
        <f t="shared" si="59"/>
        <v>0</v>
      </c>
      <c r="AD141" s="157">
        <f t="shared" si="59"/>
        <v>0</v>
      </c>
      <c r="AE141" s="157">
        <f t="shared" si="59"/>
        <v>0</v>
      </c>
      <c r="AF141" s="157">
        <f t="shared" si="59"/>
        <v>0</v>
      </c>
      <c r="AG141" s="157">
        <f t="shared" si="59"/>
        <v>0</v>
      </c>
      <c r="AH141" s="157">
        <f t="shared" si="59"/>
        <v>0</v>
      </c>
      <c r="AI141" s="157">
        <f t="shared" si="59"/>
        <v>0</v>
      </c>
      <c r="AJ141" s="157">
        <f t="shared" si="59"/>
        <v>0</v>
      </c>
    </row>
    <row r="142" spans="1:36" ht="16.5" x14ac:dyDescent="0.25">
      <c r="A142" s="157">
        <f t="shared" si="55"/>
        <v>12.089999999999998</v>
      </c>
      <c r="B142" s="153">
        <f t="shared" si="49"/>
        <v>94</v>
      </c>
      <c r="C142" s="155" t="s">
        <v>435</v>
      </c>
      <c r="D142" s="165" t="s">
        <v>364</v>
      </c>
      <c r="E142" s="157">
        <f>+ROUNDUP(SUM(G142:AJ142),0)</f>
        <v>1</v>
      </c>
      <c r="F142" s="250"/>
      <c r="G142" s="157">
        <f t="shared" si="57"/>
        <v>0</v>
      </c>
      <c r="H142" s="157">
        <f t="shared" si="57"/>
        <v>0.1</v>
      </c>
      <c r="I142" s="157">
        <f t="shared" si="57"/>
        <v>0</v>
      </c>
      <c r="J142" s="157">
        <f t="shared" si="57"/>
        <v>0</v>
      </c>
      <c r="K142" s="157">
        <f t="shared" si="57"/>
        <v>0</v>
      </c>
      <c r="L142" s="157">
        <f t="shared" si="57"/>
        <v>0</v>
      </c>
      <c r="M142" s="157">
        <f t="shared" si="57"/>
        <v>0</v>
      </c>
      <c r="N142" s="157">
        <f t="shared" si="57"/>
        <v>0</v>
      </c>
      <c r="O142" s="157">
        <f t="shared" si="57"/>
        <v>0</v>
      </c>
      <c r="P142" s="157">
        <f t="shared" si="57"/>
        <v>0</v>
      </c>
      <c r="Q142" s="157">
        <f t="shared" si="58"/>
        <v>0</v>
      </c>
      <c r="R142" s="157">
        <f t="shared" si="58"/>
        <v>0</v>
      </c>
      <c r="S142" s="157">
        <f t="shared" si="58"/>
        <v>0</v>
      </c>
      <c r="T142" s="157">
        <f t="shared" si="58"/>
        <v>0</v>
      </c>
      <c r="U142" s="157">
        <f t="shared" si="58"/>
        <v>0</v>
      </c>
      <c r="V142" s="157">
        <f t="shared" si="58"/>
        <v>0</v>
      </c>
      <c r="W142" s="157">
        <f t="shared" si="58"/>
        <v>0</v>
      </c>
      <c r="X142" s="157">
        <f t="shared" si="58"/>
        <v>0</v>
      </c>
      <c r="Y142" s="157">
        <f t="shared" si="58"/>
        <v>0</v>
      </c>
      <c r="Z142" s="157">
        <f t="shared" si="58"/>
        <v>0</v>
      </c>
      <c r="AA142" s="157">
        <f t="shared" si="59"/>
        <v>0</v>
      </c>
      <c r="AB142" s="157">
        <f t="shared" si="59"/>
        <v>0</v>
      </c>
      <c r="AC142" s="157">
        <f t="shared" si="59"/>
        <v>0</v>
      </c>
      <c r="AD142" s="157">
        <f t="shared" si="59"/>
        <v>0</v>
      </c>
      <c r="AE142" s="157">
        <f t="shared" si="59"/>
        <v>0</v>
      </c>
      <c r="AF142" s="157">
        <f t="shared" si="59"/>
        <v>0</v>
      </c>
      <c r="AG142" s="157">
        <f t="shared" si="59"/>
        <v>0</v>
      </c>
      <c r="AH142" s="157">
        <f t="shared" si="59"/>
        <v>0</v>
      </c>
      <c r="AI142" s="157">
        <f t="shared" si="59"/>
        <v>0</v>
      </c>
      <c r="AJ142" s="157">
        <f t="shared" si="59"/>
        <v>0</v>
      </c>
    </row>
    <row r="143" spans="1:36" s="188" customFormat="1" ht="16.5" x14ac:dyDescent="0.25">
      <c r="A143" s="160">
        <f t="shared" si="55"/>
        <v>12.099999999999998</v>
      </c>
      <c r="B143" s="161">
        <f t="shared" si="49"/>
        <v>95</v>
      </c>
      <c r="C143" s="163" t="s">
        <v>644</v>
      </c>
      <c r="D143" s="195" t="s">
        <v>364</v>
      </c>
      <c r="E143" s="157">
        <f>+ROUNDUP(SUM(G143:AJ143),0)</f>
        <v>9</v>
      </c>
      <c r="F143" s="247"/>
      <c r="G143" s="157">
        <f t="shared" si="57"/>
        <v>0</v>
      </c>
      <c r="H143" s="157">
        <f t="shared" si="57"/>
        <v>9</v>
      </c>
      <c r="I143" s="157">
        <f t="shared" si="57"/>
        <v>0</v>
      </c>
      <c r="J143" s="157">
        <f t="shared" si="57"/>
        <v>0</v>
      </c>
      <c r="K143" s="157">
        <f t="shared" si="57"/>
        <v>0</v>
      </c>
      <c r="L143" s="157">
        <f t="shared" si="57"/>
        <v>0</v>
      </c>
      <c r="M143" s="157">
        <f t="shared" si="57"/>
        <v>0</v>
      </c>
      <c r="N143" s="157">
        <f t="shared" si="57"/>
        <v>0</v>
      </c>
      <c r="O143" s="157">
        <f t="shared" si="57"/>
        <v>0</v>
      </c>
      <c r="P143" s="157">
        <f t="shared" si="57"/>
        <v>0</v>
      </c>
      <c r="Q143" s="157">
        <f t="shared" si="58"/>
        <v>0</v>
      </c>
      <c r="R143" s="157">
        <f t="shared" si="58"/>
        <v>0</v>
      </c>
      <c r="S143" s="157">
        <f t="shared" si="58"/>
        <v>0</v>
      </c>
      <c r="T143" s="157">
        <f t="shared" si="58"/>
        <v>0</v>
      </c>
      <c r="U143" s="157">
        <f t="shared" si="58"/>
        <v>0</v>
      </c>
      <c r="V143" s="157">
        <f t="shared" si="58"/>
        <v>0</v>
      </c>
      <c r="W143" s="157">
        <f t="shared" si="58"/>
        <v>0</v>
      </c>
      <c r="X143" s="157">
        <f t="shared" si="58"/>
        <v>0</v>
      </c>
      <c r="Y143" s="157">
        <f t="shared" si="58"/>
        <v>0</v>
      </c>
      <c r="Z143" s="157">
        <f t="shared" si="58"/>
        <v>0</v>
      </c>
      <c r="AA143" s="157">
        <f t="shared" si="59"/>
        <v>0</v>
      </c>
      <c r="AB143" s="157">
        <f t="shared" si="59"/>
        <v>0</v>
      </c>
      <c r="AC143" s="157">
        <f t="shared" si="59"/>
        <v>0</v>
      </c>
      <c r="AD143" s="157">
        <f t="shared" si="59"/>
        <v>0</v>
      </c>
      <c r="AE143" s="157">
        <f t="shared" si="59"/>
        <v>0</v>
      </c>
      <c r="AF143" s="157">
        <f t="shared" si="59"/>
        <v>0</v>
      </c>
      <c r="AG143" s="157">
        <f t="shared" si="59"/>
        <v>0</v>
      </c>
      <c r="AH143" s="157">
        <f t="shared" si="59"/>
        <v>0</v>
      </c>
      <c r="AI143" s="157">
        <f t="shared" si="59"/>
        <v>0</v>
      </c>
      <c r="AJ143" s="157">
        <f t="shared" si="59"/>
        <v>0</v>
      </c>
    </row>
    <row r="144" spans="1:36" ht="16.5" x14ac:dyDescent="0.25">
      <c r="A144" s="159"/>
      <c r="B144" s="153">
        <f t="shared" si="49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49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49"/>
        <v>98</v>
      </c>
      <c r="C146" s="158" t="s">
        <v>437</v>
      </c>
      <c r="D146" s="156" t="s">
        <v>364</v>
      </c>
      <c r="E146" s="157">
        <f t="shared" ref="E146:E149" si="60">+SUM(G146:AJ146)</f>
        <v>1</v>
      </c>
      <c r="F146" s="249"/>
      <c r="G146" s="157">
        <f t="shared" ref="G146:P148" si="61">+HLOOKUP(G$3,ARMADO_RP,$B146,0)+HLOOKUP(G$4,ARMADO_RP,$B146,0)</f>
        <v>0</v>
      </c>
      <c r="H146" s="157">
        <f t="shared" si="61"/>
        <v>1</v>
      </c>
      <c r="I146" s="157">
        <f t="shared" si="61"/>
        <v>0</v>
      </c>
      <c r="J146" s="157">
        <f t="shared" si="61"/>
        <v>0</v>
      </c>
      <c r="K146" s="157">
        <f t="shared" si="61"/>
        <v>0</v>
      </c>
      <c r="L146" s="157">
        <f t="shared" si="61"/>
        <v>0</v>
      </c>
      <c r="M146" s="157">
        <f t="shared" si="61"/>
        <v>0</v>
      </c>
      <c r="N146" s="157">
        <f t="shared" si="61"/>
        <v>0</v>
      </c>
      <c r="O146" s="157">
        <f t="shared" si="61"/>
        <v>0</v>
      </c>
      <c r="P146" s="157">
        <f t="shared" si="61"/>
        <v>0</v>
      </c>
      <c r="Q146" s="157">
        <f t="shared" ref="Q146:Z148" si="62">+HLOOKUP(Q$3,ARMADO_RP,$B146,0)+HLOOKUP(Q$4,ARMADO_RP,$B146,0)</f>
        <v>0</v>
      </c>
      <c r="R146" s="157">
        <f t="shared" si="62"/>
        <v>0</v>
      </c>
      <c r="S146" s="157">
        <f t="shared" si="62"/>
        <v>0</v>
      </c>
      <c r="T146" s="157">
        <f t="shared" si="62"/>
        <v>0</v>
      </c>
      <c r="U146" s="157">
        <f t="shared" si="62"/>
        <v>0</v>
      </c>
      <c r="V146" s="157">
        <f t="shared" si="62"/>
        <v>0</v>
      </c>
      <c r="W146" s="157">
        <f t="shared" si="62"/>
        <v>0</v>
      </c>
      <c r="X146" s="157">
        <f t="shared" si="62"/>
        <v>0</v>
      </c>
      <c r="Y146" s="157">
        <f t="shared" si="62"/>
        <v>0</v>
      </c>
      <c r="Z146" s="157">
        <f t="shared" si="62"/>
        <v>0</v>
      </c>
      <c r="AA146" s="157">
        <f t="shared" ref="AA146:AJ148" si="63">+HLOOKUP(AA$3,ARMADO_RP,$B146,0)+HLOOKUP(AA$4,ARMADO_RP,$B146,0)</f>
        <v>0</v>
      </c>
      <c r="AB146" s="157">
        <f t="shared" si="63"/>
        <v>0</v>
      </c>
      <c r="AC146" s="157">
        <f t="shared" si="63"/>
        <v>0</v>
      </c>
      <c r="AD146" s="157">
        <f t="shared" si="63"/>
        <v>0</v>
      </c>
      <c r="AE146" s="157">
        <f t="shared" si="63"/>
        <v>0</v>
      </c>
      <c r="AF146" s="157">
        <f t="shared" si="63"/>
        <v>0</v>
      </c>
      <c r="AG146" s="157">
        <f t="shared" si="63"/>
        <v>0</v>
      </c>
      <c r="AH146" s="157">
        <f t="shared" si="63"/>
        <v>0</v>
      </c>
      <c r="AI146" s="157">
        <f t="shared" si="63"/>
        <v>0</v>
      </c>
      <c r="AJ146" s="157">
        <f t="shared" si="63"/>
        <v>0</v>
      </c>
    </row>
    <row r="147" spans="1:36" ht="16.5" x14ac:dyDescent="0.25">
      <c r="A147" s="157">
        <f t="shared" ref="A147:A148" si="64">+A146+0.01</f>
        <v>13.02</v>
      </c>
      <c r="B147" s="153">
        <f t="shared" si="49"/>
        <v>99</v>
      </c>
      <c r="C147" s="158" t="s">
        <v>438</v>
      </c>
      <c r="D147" s="156" t="s">
        <v>364</v>
      </c>
      <c r="E147" s="157">
        <f t="shared" si="60"/>
        <v>1</v>
      </c>
      <c r="F147" s="249"/>
      <c r="G147" s="157">
        <f t="shared" si="61"/>
        <v>0</v>
      </c>
      <c r="H147" s="157">
        <f t="shared" si="61"/>
        <v>1</v>
      </c>
      <c r="I147" s="157">
        <f t="shared" si="61"/>
        <v>0</v>
      </c>
      <c r="J147" s="157">
        <f t="shared" si="61"/>
        <v>0</v>
      </c>
      <c r="K147" s="157">
        <f t="shared" si="61"/>
        <v>0</v>
      </c>
      <c r="L147" s="157">
        <f t="shared" si="61"/>
        <v>0</v>
      </c>
      <c r="M147" s="157">
        <f t="shared" si="61"/>
        <v>0</v>
      </c>
      <c r="N147" s="157">
        <f t="shared" si="61"/>
        <v>0</v>
      </c>
      <c r="O147" s="157">
        <f t="shared" si="61"/>
        <v>0</v>
      </c>
      <c r="P147" s="157">
        <f t="shared" si="61"/>
        <v>0</v>
      </c>
      <c r="Q147" s="157">
        <f t="shared" si="62"/>
        <v>0</v>
      </c>
      <c r="R147" s="157">
        <f t="shared" si="62"/>
        <v>0</v>
      </c>
      <c r="S147" s="157">
        <f t="shared" si="62"/>
        <v>0</v>
      </c>
      <c r="T147" s="157">
        <f t="shared" si="62"/>
        <v>0</v>
      </c>
      <c r="U147" s="157">
        <f t="shared" si="62"/>
        <v>0</v>
      </c>
      <c r="V147" s="157">
        <f t="shared" si="62"/>
        <v>0</v>
      </c>
      <c r="W147" s="157">
        <f t="shared" si="62"/>
        <v>0</v>
      </c>
      <c r="X147" s="157">
        <f t="shared" si="62"/>
        <v>0</v>
      </c>
      <c r="Y147" s="157">
        <f t="shared" si="62"/>
        <v>0</v>
      </c>
      <c r="Z147" s="157">
        <f t="shared" si="62"/>
        <v>0</v>
      </c>
      <c r="AA147" s="157">
        <f t="shared" si="63"/>
        <v>0</v>
      </c>
      <c r="AB147" s="157">
        <f t="shared" si="63"/>
        <v>0</v>
      </c>
      <c r="AC147" s="157">
        <f t="shared" si="63"/>
        <v>0</v>
      </c>
      <c r="AD147" s="157">
        <f t="shared" si="63"/>
        <v>0</v>
      </c>
      <c r="AE147" s="157">
        <f t="shared" si="63"/>
        <v>0</v>
      </c>
      <c r="AF147" s="157">
        <f t="shared" si="63"/>
        <v>0</v>
      </c>
      <c r="AG147" s="157">
        <f t="shared" si="63"/>
        <v>0</v>
      </c>
      <c r="AH147" s="157">
        <f t="shared" si="63"/>
        <v>0</v>
      </c>
      <c r="AI147" s="157">
        <f t="shared" si="63"/>
        <v>0</v>
      </c>
      <c r="AJ147" s="157">
        <f t="shared" si="63"/>
        <v>0</v>
      </c>
    </row>
    <row r="148" spans="1:36" ht="16.5" x14ac:dyDescent="0.25">
      <c r="A148" s="157">
        <f t="shared" si="64"/>
        <v>13.03</v>
      </c>
      <c r="B148" s="153">
        <f t="shared" si="49"/>
        <v>100</v>
      </c>
      <c r="C148" s="158" t="s">
        <v>439</v>
      </c>
      <c r="D148" s="156" t="s">
        <v>364</v>
      </c>
      <c r="E148" s="157">
        <f t="shared" si="60"/>
        <v>1</v>
      </c>
      <c r="F148" s="249"/>
      <c r="G148" s="157">
        <f t="shared" si="61"/>
        <v>0</v>
      </c>
      <c r="H148" s="157">
        <f t="shared" si="61"/>
        <v>1</v>
      </c>
      <c r="I148" s="157">
        <f t="shared" si="61"/>
        <v>0</v>
      </c>
      <c r="J148" s="157">
        <f t="shared" si="61"/>
        <v>0</v>
      </c>
      <c r="K148" s="157">
        <f t="shared" si="61"/>
        <v>0</v>
      </c>
      <c r="L148" s="157">
        <f t="shared" si="61"/>
        <v>0</v>
      </c>
      <c r="M148" s="157">
        <f t="shared" si="61"/>
        <v>0</v>
      </c>
      <c r="N148" s="157">
        <f t="shared" si="61"/>
        <v>0</v>
      </c>
      <c r="O148" s="157">
        <f t="shared" si="61"/>
        <v>0</v>
      </c>
      <c r="P148" s="157">
        <f t="shared" si="61"/>
        <v>0</v>
      </c>
      <c r="Q148" s="157">
        <f t="shared" si="62"/>
        <v>0</v>
      </c>
      <c r="R148" s="157">
        <f t="shared" si="62"/>
        <v>0</v>
      </c>
      <c r="S148" s="157">
        <f t="shared" si="62"/>
        <v>0</v>
      </c>
      <c r="T148" s="157">
        <f t="shared" si="62"/>
        <v>0</v>
      </c>
      <c r="U148" s="157">
        <f t="shared" si="62"/>
        <v>0</v>
      </c>
      <c r="V148" s="157">
        <f t="shared" si="62"/>
        <v>0</v>
      </c>
      <c r="W148" s="157">
        <f t="shared" si="62"/>
        <v>0</v>
      </c>
      <c r="X148" s="157">
        <f t="shared" si="62"/>
        <v>0</v>
      </c>
      <c r="Y148" s="157">
        <f t="shared" si="62"/>
        <v>0</v>
      </c>
      <c r="Z148" s="157">
        <f t="shared" si="62"/>
        <v>0</v>
      </c>
      <c r="AA148" s="157">
        <f t="shared" si="63"/>
        <v>0</v>
      </c>
      <c r="AB148" s="157">
        <f t="shared" si="63"/>
        <v>0</v>
      </c>
      <c r="AC148" s="157">
        <f t="shared" si="63"/>
        <v>0</v>
      </c>
      <c r="AD148" s="157">
        <f t="shared" si="63"/>
        <v>0</v>
      </c>
      <c r="AE148" s="157">
        <f t="shared" si="63"/>
        <v>0</v>
      </c>
      <c r="AF148" s="157">
        <f t="shared" si="63"/>
        <v>0</v>
      </c>
      <c r="AG148" s="157">
        <f t="shared" si="63"/>
        <v>0</v>
      </c>
      <c r="AH148" s="157">
        <f t="shared" si="63"/>
        <v>0</v>
      </c>
      <c r="AI148" s="157">
        <f t="shared" si="63"/>
        <v>0</v>
      </c>
      <c r="AJ148" s="157">
        <f t="shared" si="63"/>
        <v>0</v>
      </c>
    </row>
    <row r="149" spans="1:36" s="188" customFormat="1" ht="16.5" x14ac:dyDescent="0.25">
      <c r="A149" s="160">
        <v>13.04</v>
      </c>
      <c r="B149" s="161">
        <f t="shared" si="49"/>
        <v>101</v>
      </c>
      <c r="C149" s="163" t="s">
        <v>648</v>
      </c>
      <c r="D149" s="195" t="s">
        <v>364</v>
      </c>
      <c r="E149" s="157">
        <f t="shared" si="60"/>
        <v>0</v>
      </c>
      <c r="F149" s="24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</row>
    <row r="150" spans="1:36" ht="16.5" x14ac:dyDescent="0.25">
      <c r="A150" s="159"/>
      <c r="B150" s="153">
        <f t="shared" si="49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49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49"/>
        <v>104</v>
      </c>
      <c r="C152" s="155" t="s">
        <v>441</v>
      </c>
      <c r="D152" s="156" t="s">
        <v>364</v>
      </c>
      <c r="E152" s="157">
        <f t="shared" ref="E152:E156" si="65">+SUM(G152:AJ152)</f>
        <v>1</v>
      </c>
      <c r="F152" s="314" t="s">
        <v>77</v>
      </c>
      <c r="G152" s="157">
        <f t="shared" ref="G152:V156" si="66">+IF($F152=G$7,HLOOKUP(G$7,ARMADO_RP,$B152,0),0)</f>
        <v>0</v>
      </c>
      <c r="H152" s="157">
        <f t="shared" si="66"/>
        <v>1</v>
      </c>
      <c r="I152" s="157">
        <f t="shared" si="66"/>
        <v>0</v>
      </c>
      <c r="J152" s="157">
        <f t="shared" si="66"/>
        <v>0</v>
      </c>
      <c r="K152" s="157">
        <f t="shared" si="66"/>
        <v>0</v>
      </c>
      <c r="L152" s="157">
        <f t="shared" si="66"/>
        <v>0</v>
      </c>
      <c r="M152" s="157">
        <f t="shared" si="66"/>
        <v>0</v>
      </c>
      <c r="N152" s="157">
        <f t="shared" si="66"/>
        <v>0</v>
      </c>
      <c r="O152" s="157">
        <f t="shared" si="66"/>
        <v>0</v>
      </c>
      <c r="P152" s="157">
        <f t="shared" si="66"/>
        <v>0</v>
      </c>
      <c r="Q152" s="157">
        <f t="shared" ref="Q152:AF156" si="67">+IF($F152=Q$7,HLOOKUP(Q$7,ARMADO_RP,$B152,0),0)</f>
        <v>0</v>
      </c>
      <c r="R152" s="157">
        <f t="shared" si="67"/>
        <v>0</v>
      </c>
      <c r="S152" s="157">
        <f t="shared" si="67"/>
        <v>0</v>
      </c>
      <c r="T152" s="157">
        <f t="shared" si="67"/>
        <v>0</v>
      </c>
      <c r="U152" s="157">
        <f t="shared" si="67"/>
        <v>0</v>
      </c>
      <c r="V152" s="157">
        <f t="shared" si="67"/>
        <v>0</v>
      </c>
      <c r="W152" s="157">
        <f t="shared" si="67"/>
        <v>0</v>
      </c>
      <c r="X152" s="157">
        <f t="shared" si="67"/>
        <v>0</v>
      </c>
      <c r="Y152" s="157">
        <f t="shared" si="67"/>
        <v>0</v>
      </c>
      <c r="Z152" s="157">
        <f t="shared" si="67"/>
        <v>0</v>
      </c>
      <c r="AA152" s="157">
        <f t="shared" ref="AA152:AJ156" si="68">+IF($F152=AA$7,HLOOKUP(AA$7,ARMADO_RP,$B152,0),0)</f>
        <v>0</v>
      </c>
      <c r="AB152" s="157">
        <f t="shared" si="68"/>
        <v>0</v>
      </c>
      <c r="AC152" s="157">
        <f t="shared" si="68"/>
        <v>0</v>
      </c>
      <c r="AD152" s="157">
        <f t="shared" si="68"/>
        <v>0</v>
      </c>
      <c r="AE152" s="157">
        <f t="shared" si="68"/>
        <v>0</v>
      </c>
      <c r="AF152" s="157">
        <f t="shared" si="68"/>
        <v>0</v>
      </c>
      <c r="AG152" s="157">
        <f t="shared" si="68"/>
        <v>0</v>
      </c>
      <c r="AH152" s="157">
        <f t="shared" si="68"/>
        <v>0</v>
      </c>
      <c r="AI152" s="157">
        <f t="shared" si="68"/>
        <v>0</v>
      </c>
      <c r="AJ152" s="157">
        <f t="shared" si="68"/>
        <v>0</v>
      </c>
    </row>
    <row r="153" spans="1:36" ht="16.5" x14ac:dyDescent="0.25">
      <c r="A153" s="157">
        <f t="shared" ref="A153:A156" si="69">+A152+0.01</f>
        <v>14.02</v>
      </c>
      <c r="B153" s="153">
        <f t="shared" si="49"/>
        <v>105</v>
      </c>
      <c r="C153" s="155" t="s">
        <v>442</v>
      </c>
      <c r="D153" s="156" t="s">
        <v>364</v>
      </c>
      <c r="E153" s="157">
        <f t="shared" si="65"/>
        <v>0</v>
      </c>
      <c r="F153" s="314" t="s">
        <v>303</v>
      </c>
      <c r="G153" s="157">
        <f t="shared" si="66"/>
        <v>0</v>
      </c>
      <c r="H153" s="157">
        <f t="shared" si="66"/>
        <v>0</v>
      </c>
      <c r="I153" s="157">
        <f t="shared" si="66"/>
        <v>0</v>
      </c>
      <c r="J153" s="157">
        <f t="shared" si="66"/>
        <v>0</v>
      </c>
      <c r="K153" s="157">
        <f t="shared" si="66"/>
        <v>0</v>
      </c>
      <c r="L153" s="157">
        <f t="shared" si="66"/>
        <v>0</v>
      </c>
      <c r="M153" s="157">
        <f t="shared" si="66"/>
        <v>0</v>
      </c>
      <c r="N153" s="157">
        <f t="shared" si="66"/>
        <v>0</v>
      </c>
      <c r="O153" s="157">
        <f t="shared" si="66"/>
        <v>0</v>
      </c>
      <c r="P153" s="157">
        <f t="shared" si="66"/>
        <v>0</v>
      </c>
      <c r="Q153" s="157">
        <f t="shared" si="67"/>
        <v>0</v>
      </c>
      <c r="R153" s="157">
        <f t="shared" si="67"/>
        <v>0</v>
      </c>
      <c r="S153" s="157">
        <f t="shared" si="67"/>
        <v>0</v>
      </c>
      <c r="T153" s="157">
        <f t="shared" si="67"/>
        <v>0</v>
      </c>
      <c r="U153" s="157">
        <f t="shared" si="67"/>
        <v>0</v>
      </c>
      <c r="V153" s="157">
        <f t="shared" si="67"/>
        <v>0</v>
      </c>
      <c r="W153" s="157">
        <f t="shared" si="67"/>
        <v>0</v>
      </c>
      <c r="X153" s="157">
        <f t="shared" si="67"/>
        <v>0</v>
      </c>
      <c r="Y153" s="157">
        <f t="shared" si="67"/>
        <v>0</v>
      </c>
      <c r="Z153" s="157">
        <f t="shared" si="67"/>
        <v>0</v>
      </c>
      <c r="AA153" s="157">
        <f t="shared" si="68"/>
        <v>0</v>
      </c>
      <c r="AB153" s="157">
        <f t="shared" si="68"/>
        <v>0</v>
      </c>
      <c r="AC153" s="157">
        <f t="shared" si="68"/>
        <v>0</v>
      </c>
      <c r="AD153" s="157">
        <f t="shared" si="68"/>
        <v>0</v>
      </c>
      <c r="AE153" s="157">
        <f t="shared" si="68"/>
        <v>0</v>
      </c>
      <c r="AF153" s="157">
        <f t="shared" si="68"/>
        <v>0</v>
      </c>
      <c r="AG153" s="157">
        <f t="shared" si="68"/>
        <v>0</v>
      </c>
      <c r="AH153" s="157">
        <f t="shared" si="68"/>
        <v>0</v>
      </c>
      <c r="AI153" s="157">
        <f t="shared" si="68"/>
        <v>0</v>
      </c>
      <c r="AJ153" s="157">
        <f t="shared" si="68"/>
        <v>0</v>
      </c>
    </row>
    <row r="154" spans="1:36" ht="16.5" x14ac:dyDescent="0.25">
      <c r="A154" s="157">
        <f t="shared" si="69"/>
        <v>14.03</v>
      </c>
      <c r="B154" s="153">
        <f t="shared" si="49"/>
        <v>106</v>
      </c>
      <c r="C154" s="155" t="s">
        <v>443</v>
      </c>
      <c r="D154" s="156" t="s">
        <v>364</v>
      </c>
      <c r="E154" s="157">
        <f t="shared" si="65"/>
        <v>0</v>
      </c>
      <c r="F154" s="314" t="s">
        <v>297</v>
      </c>
      <c r="G154" s="157">
        <f t="shared" si="66"/>
        <v>0</v>
      </c>
      <c r="H154" s="157">
        <f t="shared" si="66"/>
        <v>0</v>
      </c>
      <c r="I154" s="157">
        <f t="shared" si="66"/>
        <v>0</v>
      </c>
      <c r="J154" s="157">
        <f t="shared" si="66"/>
        <v>0</v>
      </c>
      <c r="K154" s="157">
        <f t="shared" si="66"/>
        <v>0</v>
      </c>
      <c r="L154" s="157">
        <f t="shared" si="66"/>
        <v>0</v>
      </c>
      <c r="M154" s="157">
        <f t="shared" si="66"/>
        <v>0</v>
      </c>
      <c r="N154" s="157">
        <f t="shared" si="66"/>
        <v>0</v>
      </c>
      <c r="O154" s="157">
        <f t="shared" si="66"/>
        <v>0</v>
      </c>
      <c r="P154" s="157">
        <f t="shared" si="66"/>
        <v>0</v>
      </c>
      <c r="Q154" s="157">
        <f t="shared" si="67"/>
        <v>0</v>
      </c>
      <c r="R154" s="157">
        <f t="shared" si="67"/>
        <v>0</v>
      </c>
      <c r="S154" s="157">
        <f t="shared" si="67"/>
        <v>0</v>
      </c>
      <c r="T154" s="157">
        <f t="shared" si="67"/>
        <v>0</v>
      </c>
      <c r="U154" s="157">
        <f t="shared" si="67"/>
        <v>0</v>
      </c>
      <c r="V154" s="157">
        <f t="shared" si="67"/>
        <v>0</v>
      </c>
      <c r="W154" s="157">
        <f t="shared" si="67"/>
        <v>0</v>
      </c>
      <c r="X154" s="157">
        <f t="shared" si="67"/>
        <v>0</v>
      </c>
      <c r="Y154" s="157">
        <f t="shared" si="67"/>
        <v>0</v>
      </c>
      <c r="Z154" s="157">
        <f t="shared" si="67"/>
        <v>0</v>
      </c>
      <c r="AA154" s="157">
        <f t="shared" si="68"/>
        <v>0</v>
      </c>
      <c r="AB154" s="157">
        <f t="shared" si="68"/>
        <v>0</v>
      </c>
      <c r="AC154" s="157">
        <f t="shared" si="68"/>
        <v>0</v>
      </c>
      <c r="AD154" s="157">
        <f t="shared" si="68"/>
        <v>0</v>
      </c>
      <c r="AE154" s="157">
        <f t="shared" si="68"/>
        <v>0</v>
      </c>
      <c r="AF154" s="157">
        <f t="shared" si="68"/>
        <v>0</v>
      </c>
      <c r="AG154" s="157">
        <f t="shared" si="68"/>
        <v>0</v>
      </c>
      <c r="AH154" s="157">
        <f t="shared" si="68"/>
        <v>0</v>
      </c>
      <c r="AI154" s="157">
        <f t="shared" si="68"/>
        <v>0</v>
      </c>
      <c r="AJ154" s="157">
        <f t="shared" si="68"/>
        <v>0</v>
      </c>
    </row>
    <row r="155" spans="1:36" s="188" customFormat="1" ht="16.5" x14ac:dyDescent="0.25">
      <c r="A155" s="160">
        <f t="shared" si="69"/>
        <v>14.04</v>
      </c>
      <c r="B155" s="161">
        <f t="shared" si="49"/>
        <v>107</v>
      </c>
      <c r="C155" s="163" t="s">
        <v>533</v>
      </c>
      <c r="D155" s="164" t="s">
        <v>364</v>
      </c>
      <c r="E155" s="160">
        <f t="shared" si="65"/>
        <v>0</v>
      </c>
      <c r="F155" s="314" t="s">
        <v>218</v>
      </c>
      <c r="G155" s="160">
        <f t="shared" si="66"/>
        <v>0</v>
      </c>
      <c r="H155" s="160">
        <f t="shared" si="66"/>
        <v>0</v>
      </c>
      <c r="I155" s="160">
        <f t="shared" si="66"/>
        <v>0</v>
      </c>
      <c r="J155" s="160">
        <f t="shared" si="66"/>
        <v>0</v>
      </c>
      <c r="K155" s="160">
        <f t="shared" si="66"/>
        <v>0</v>
      </c>
      <c r="L155" s="160">
        <f t="shared" si="66"/>
        <v>0</v>
      </c>
      <c r="M155" s="160">
        <f t="shared" si="66"/>
        <v>0</v>
      </c>
      <c r="N155" s="160">
        <f t="shared" si="66"/>
        <v>0</v>
      </c>
      <c r="O155" s="160">
        <f t="shared" si="66"/>
        <v>0</v>
      </c>
      <c r="P155" s="160">
        <f t="shared" si="66"/>
        <v>0</v>
      </c>
      <c r="Q155" s="160">
        <f t="shared" si="67"/>
        <v>0</v>
      </c>
      <c r="R155" s="160">
        <f t="shared" si="67"/>
        <v>0</v>
      </c>
      <c r="S155" s="160">
        <f t="shared" si="67"/>
        <v>0</v>
      </c>
      <c r="T155" s="160">
        <f t="shared" si="67"/>
        <v>0</v>
      </c>
      <c r="U155" s="160">
        <f t="shared" si="67"/>
        <v>0</v>
      </c>
      <c r="V155" s="160">
        <f t="shared" si="67"/>
        <v>0</v>
      </c>
      <c r="W155" s="160">
        <f t="shared" si="67"/>
        <v>0</v>
      </c>
      <c r="X155" s="160">
        <f t="shared" si="67"/>
        <v>0</v>
      </c>
      <c r="Y155" s="160">
        <f t="shared" si="67"/>
        <v>0</v>
      </c>
      <c r="Z155" s="160">
        <f t="shared" si="67"/>
        <v>0</v>
      </c>
      <c r="AA155" s="160">
        <f t="shared" si="68"/>
        <v>0</v>
      </c>
      <c r="AB155" s="160">
        <f t="shared" si="68"/>
        <v>0</v>
      </c>
      <c r="AC155" s="160">
        <f t="shared" si="68"/>
        <v>0</v>
      </c>
      <c r="AD155" s="160">
        <f t="shared" si="68"/>
        <v>0</v>
      </c>
      <c r="AE155" s="160">
        <f t="shared" si="68"/>
        <v>0</v>
      </c>
      <c r="AF155" s="160">
        <f t="shared" si="68"/>
        <v>0</v>
      </c>
      <c r="AG155" s="160">
        <f t="shared" si="68"/>
        <v>0</v>
      </c>
      <c r="AH155" s="160">
        <f t="shared" si="68"/>
        <v>0</v>
      </c>
      <c r="AI155" s="160">
        <f t="shared" si="68"/>
        <v>0</v>
      </c>
      <c r="AJ155" s="160">
        <f t="shared" si="68"/>
        <v>0</v>
      </c>
    </row>
    <row r="156" spans="1:36" s="188" customFormat="1" ht="16.5" x14ac:dyDescent="0.25">
      <c r="A156" s="160">
        <f t="shared" si="69"/>
        <v>14.049999999999999</v>
      </c>
      <c r="B156" s="161">
        <f t="shared" si="49"/>
        <v>108</v>
      </c>
      <c r="C156" s="163" t="s">
        <v>534</v>
      </c>
      <c r="D156" s="164" t="s">
        <v>364</v>
      </c>
      <c r="E156" s="160">
        <f t="shared" si="65"/>
        <v>0</v>
      </c>
      <c r="F156" s="314" t="s">
        <v>259</v>
      </c>
      <c r="G156" s="160">
        <f t="shared" si="66"/>
        <v>0</v>
      </c>
      <c r="H156" s="160">
        <f t="shared" si="66"/>
        <v>0</v>
      </c>
      <c r="I156" s="160">
        <f t="shared" si="66"/>
        <v>0</v>
      </c>
      <c r="J156" s="160">
        <f t="shared" si="66"/>
        <v>0</v>
      </c>
      <c r="K156" s="160">
        <f t="shared" si="66"/>
        <v>0</v>
      </c>
      <c r="L156" s="160">
        <f t="shared" si="66"/>
        <v>0</v>
      </c>
      <c r="M156" s="160">
        <f t="shared" si="66"/>
        <v>0</v>
      </c>
      <c r="N156" s="160">
        <f t="shared" si="66"/>
        <v>0</v>
      </c>
      <c r="O156" s="160">
        <f t="shared" si="66"/>
        <v>0</v>
      </c>
      <c r="P156" s="160">
        <f t="shared" si="66"/>
        <v>0</v>
      </c>
      <c r="Q156" s="160">
        <f t="shared" si="66"/>
        <v>0</v>
      </c>
      <c r="R156" s="160">
        <f t="shared" si="66"/>
        <v>0</v>
      </c>
      <c r="S156" s="160">
        <f t="shared" si="66"/>
        <v>0</v>
      </c>
      <c r="T156" s="160">
        <f t="shared" si="66"/>
        <v>0</v>
      </c>
      <c r="U156" s="160">
        <f t="shared" si="66"/>
        <v>0</v>
      </c>
      <c r="V156" s="160">
        <f t="shared" si="66"/>
        <v>0</v>
      </c>
      <c r="W156" s="160">
        <f t="shared" si="67"/>
        <v>0</v>
      </c>
      <c r="X156" s="160">
        <f t="shared" si="67"/>
        <v>0</v>
      </c>
      <c r="Y156" s="160">
        <f t="shared" si="67"/>
        <v>0</v>
      </c>
      <c r="Z156" s="160">
        <f t="shared" si="67"/>
        <v>0</v>
      </c>
      <c r="AA156" s="160">
        <f t="shared" si="67"/>
        <v>0</v>
      </c>
      <c r="AB156" s="160">
        <f t="shared" si="67"/>
        <v>0</v>
      </c>
      <c r="AC156" s="160">
        <f t="shared" si="67"/>
        <v>0</v>
      </c>
      <c r="AD156" s="160">
        <f t="shared" si="67"/>
        <v>0</v>
      </c>
      <c r="AE156" s="160">
        <f t="shared" si="67"/>
        <v>0</v>
      </c>
      <c r="AF156" s="160">
        <f t="shared" si="67"/>
        <v>0</v>
      </c>
      <c r="AG156" s="160">
        <f t="shared" si="68"/>
        <v>0</v>
      </c>
      <c r="AH156" s="160">
        <f t="shared" si="68"/>
        <v>0</v>
      </c>
      <c r="AI156" s="160">
        <f t="shared" si="68"/>
        <v>0</v>
      </c>
      <c r="AJ156" s="160">
        <f t="shared" si="68"/>
        <v>0</v>
      </c>
    </row>
    <row r="157" spans="1:36" ht="16.5" x14ac:dyDescent="0.25">
      <c r="A157" s="159"/>
      <c r="B157" s="153">
        <f t="shared" si="49"/>
        <v>109</v>
      </c>
      <c r="C157" s="155"/>
      <c r="D157" s="156"/>
      <c r="E157" s="156"/>
      <c r="F157" s="314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</row>
    <row r="158" spans="1:36" ht="16.5" x14ac:dyDescent="0.25">
      <c r="A158" s="166">
        <f>1+A151</f>
        <v>15</v>
      </c>
      <c r="B158" s="167">
        <f t="shared" si="49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67">
        <f t="shared" si="49"/>
        <v>111</v>
      </c>
      <c r="C159" s="169" t="s">
        <v>445</v>
      </c>
      <c r="D159" s="170" t="s">
        <v>364</v>
      </c>
      <c r="E159" s="157">
        <f t="shared" ref="E159:E161" si="70">+SUM(G159:AJ159)</f>
        <v>1</v>
      </c>
      <c r="F159" s="314">
        <v>5</v>
      </c>
      <c r="G159" s="171">
        <f t="shared" ref="G159:P161" si="71">+HLOOKUP(G$7,ARMADO_RP,$B159,0)</f>
        <v>0</v>
      </c>
      <c r="H159" s="171">
        <f t="shared" si="71"/>
        <v>1</v>
      </c>
      <c r="I159" s="171">
        <f t="shared" si="71"/>
        <v>0</v>
      </c>
      <c r="J159" s="171">
        <f t="shared" si="71"/>
        <v>0</v>
      </c>
      <c r="K159" s="171">
        <f t="shared" si="71"/>
        <v>0</v>
      </c>
      <c r="L159" s="171">
        <f t="shared" si="71"/>
        <v>0</v>
      </c>
      <c r="M159" s="171">
        <f t="shared" si="71"/>
        <v>0</v>
      </c>
      <c r="N159" s="171">
        <f t="shared" si="71"/>
        <v>0</v>
      </c>
      <c r="O159" s="171">
        <f t="shared" si="71"/>
        <v>0</v>
      </c>
      <c r="P159" s="171">
        <f t="shared" si="71"/>
        <v>0</v>
      </c>
      <c r="Q159" s="171">
        <f t="shared" ref="Q159:Z161" si="72">+HLOOKUP(Q$7,ARMADO_RP,$B159,0)</f>
        <v>0</v>
      </c>
      <c r="R159" s="171">
        <f t="shared" si="72"/>
        <v>0</v>
      </c>
      <c r="S159" s="171">
        <f t="shared" si="72"/>
        <v>0</v>
      </c>
      <c r="T159" s="171">
        <f t="shared" si="72"/>
        <v>0</v>
      </c>
      <c r="U159" s="171">
        <f t="shared" si="72"/>
        <v>0</v>
      </c>
      <c r="V159" s="171">
        <f t="shared" si="72"/>
        <v>0</v>
      </c>
      <c r="W159" s="171">
        <f t="shared" si="72"/>
        <v>0</v>
      </c>
      <c r="X159" s="171">
        <f t="shared" si="72"/>
        <v>0</v>
      </c>
      <c r="Y159" s="171">
        <f t="shared" si="72"/>
        <v>0</v>
      </c>
      <c r="Z159" s="171">
        <f t="shared" si="72"/>
        <v>0</v>
      </c>
      <c r="AA159" s="171">
        <f t="shared" ref="AA159:AJ161" si="73">+HLOOKUP(AA$7,ARMADO_RP,$B159,0)</f>
        <v>0</v>
      </c>
      <c r="AB159" s="171">
        <f t="shared" si="73"/>
        <v>0</v>
      </c>
      <c r="AC159" s="171">
        <f t="shared" si="73"/>
        <v>0</v>
      </c>
      <c r="AD159" s="171">
        <f t="shared" si="73"/>
        <v>0</v>
      </c>
      <c r="AE159" s="171">
        <f t="shared" si="73"/>
        <v>0</v>
      </c>
      <c r="AF159" s="171">
        <f t="shared" si="73"/>
        <v>0</v>
      </c>
      <c r="AG159" s="171">
        <f t="shared" si="73"/>
        <v>0</v>
      </c>
      <c r="AH159" s="171">
        <f t="shared" si="73"/>
        <v>0</v>
      </c>
      <c r="AI159" s="171">
        <f t="shared" si="73"/>
        <v>0</v>
      </c>
      <c r="AJ159" s="171">
        <f t="shared" si="73"/>
        <v>0</v>
      </c>
    </row>
    <row r="160" spans="1:36" ht="16.5" x14ac:dyDescent="0.25">
      <c r="A160" s="171">
        <f t="shared" ref="A160:A161" si="74">0.01+A159</f>
        <v>15.02</v>
      </c>
      <c r="B160" s="167">
        <f t="shared" si="49"/>
        <v>112</v>
      </c>
      <c r="C160" s="169" t="s">
        <v>446</v>
      </c>
      <c r="D160" s="170" t="s">
        <v>364</v>
      </c>
      <c r="E160" s="157">
        <f t="shared" si="70"/>
        <v>0</v>
      </c>
      <c r="F160" s="314">
        <v>10</v>
      </c>
      <c r="G160" s="171">
        <f t="shared" si="71"/>
        <v>0</v>
      </c>
      <c r="H160" s="171">
        <f t="shared" si="71"/>
        <v>0</v>
      </c>
      <c r="I160" s="171">
        <f t="shared" si="71"/>
        <v>0</v>
      </c>
      <c r="J160" s="171">
        <f t="shared" si="71"/>
        <v>0</v>
      </c>
      <c r="K160" s="171">
        <f t="shared" si="71"/>
        <v>0</v>
      </c>
      <c r="L160" s="171">
        <f t="shared" si="71"/>
        <v>0</v>
      </c>
      <c r="M160" s="171">
        <f t="shared" si="71"/>
        <v>0</v>
      </c>
      <c r="N160" s="171">
        <f t="shared" si="71"/>
        <v>0</v>
      </c>
      <c r="O160" s="171">
        <f t="shared" si="71"/>
        <v>0</v>
      </c>
      <c r="P160" s="171">
        <f t="shared" si="71"/>
        <v>0</v>
      </c>
      <c r="Q160" s="171">
        <f t="shared" si="72"/>
        <v>0</v>
      </c>
      <c r="R160" s="171">
        <f t="shared" si="72"/>
        <v>0</v>
      </c>
      <c r="S160" s="171">
        <f t="shared" si="72"/>
        <v>0</v>
      </c>
      <c r="T160" s="171">
        <f t="shared" si="72"/>
        <v>0</v>
      </c>
      <c r="U160" s="171">
        <f t="shared" si="72"/>
        <v>0</v>
      </c>
      <c r="V160" s="171">
        <f t="shared" si="72"/>
        <v>0</v>
      </c>
      <c r="W160" s="171">
        <f t="shared" si="72"/>
        <v>0</v>
      </c>
      <c r="X160" s="171">
        <f t="shared" si="72"/>
        <v>0</v>
      </c>
      <c r="Y160" s="171">
        <f t="shared" si="72"/>
        <v>0</v>
      </c>
      <c r="Z160" s="171">
        <f t="shared" si="72"/>
        <v>0</v>
      </c>
      <c r="AA160" s="171">
        <f t="shared" si="73"/>
        <v>0</v>
      </c>
      <c r="AB160" s="171">
        <f t="shared" si="73"/>
        <v>0</v>
      </c>
      <c r="AC160" s="171">
        <f t="shared" si="73"/>
        <v>0</v>
      </c>
      <c r="AD160" s="171">
        <f t="shared" si="73"/>
        <v>0</v>
      </c>
      <c r="AE160" s="171">
        <f t="shared" si="73"/>
        <v>0</v>
      </c>
      <c r="AF160" s="171">
        <f t="shared" si="73"/>
        <v>0</v>
      </c>
      <c r="AG160" s="171">
        <f t="shared" si="73"/>
        <v>0</v>
      </c>
      <c r="AH160" s="171">
        <f t="shared" si="73"/>
        <v>0</v>
      </c>
      <c r="AI160" s="171">
        <f t="shared" si="73"/>
        <v>0</v>
      </c>
      <c r="AJ160" s="171">
        <f t="shared" si="73"/>
        <v>0</v>
      </c>
    </row>
    <row r="161" spans="1:36" s="188" customFormat="1" ht="16.5" x14ac:dyDescent="0.25">
      <c r="A161" s="191">
        <f t="shared" si="74"/>
        <v>15.03</v>
      </c>
      <c r="B161" s="192">
        <f t="shared" si="49"/>
        <v>113</v>
      </c>
      <c r="C161" s="193" t="s">
        <v>535</v>
      </c>
      <c r="D161" s="194" t="s">
        <v>364</v>
      </c>
      <c r="E161" s="160">
        <f t="shared" si="70"/>
        <v>0</v>
      </c>
      <c r="F161" s="314">
        <v>37.5</v>
      </c>
      <c r="G161" s="191">
        <f t="shared" si="71"/>
        <v>0</v>
      </c>
      <c r="H161" s="191">
        <f t="shared" si="71"/>
        <v>0</v>
      </c>
      <c r="I161" s="191">
        <f t="shared" si="71"/>
        <v>0</v>
      </c>
      <c r="J161" s="191">
        <f t="shared" si="71"/>
        <v>0</v>
      </c>
      <c r="K161" s="191">
        <f t="shared" si="71"/>
        <v>0</v>
      </c>
      <c r="L161" s="191">
        <f t="shared" si="71"/>
        <v>0</v>
      </c>
      <c r="M161" s="191">
        <f t="shared" si="71"/>
        <v>0</v>
      </c>
      <c r="N161" s="191">
        <f t="shared" si="71"/>
        <v>0</v>
      </c>
      <c r="O161" s="191">
        <f t="shared" si="71"/>
        <v>0</v>
      </c>
      <c r="P161" s="191">
        <f t="shared" si="71"/>
        <v>0</v>
      </c>
      <c r="Q161" s="191">
        <f t="shared" si="72"/>
        <v>0</v>
      </c>
      <c r="R161" s="191">
        <f t="shared" si="72"/>
        <v>0</v>
      </c>
      <c r="S161" s="191">
        <f t="shared" si="72"/>
        <v>0</v>
      </c>
      <c r="T161" s="191">
        <f t="shared" si="72"/>
        <v>0</v>
      </c>
      <c r="U161" s="191">
        <f t="shared" si="72"/>
        <v>0</v>
      </c>
      <c r="V161" s="191">
        <f t="shared" si="72"/>
        <v>0</v>
      </c>
      <c r="W161" s="191">
        <f t="shared" si="72"/>
        <v>0</v>
      </c>
      <c r="X161" s="191">
        <f t="shared" si="72"/>
        <v>0</v>
      </c>
      <c r="Y161" s="191">
        <f t="shared" si="72"/>
        <v>0</v>
      </c>
      <c r="Z161" s="191">
        <f t="shared" si="72"/>
        <v>0</v>
      </c>
      <c r="AA161" s="191">
        <f t="shared" si="73"/>
        <v>0</v>
      </c>
      <c r="AB161" s="191">
        <f t="shared" si="73"/>
        <v>0</v>
      </c>
      <c r="AC161" s="191">
        <f t="shared" si="73"/>
        <v>0</v>
      </c>
      <c r="AD161" s="191">
        <f t="shared" si="73"/>
        <v>0</v>
      </c>
      <c r="AE161" s="191">
        <f t="shared" si="73"/>
        <v>0</v>
      </c>
      <c r="AF161" s="191">
        <f t="shared" si="73"/>
        <v>0</v>
      </c>
      <c r="AG161" s="191">
        <f t="shared" si="73"/>
        <v>0</v>
      </c>
      <c r="AH161" s="191">
        <f t="shared" si="73"/>
        <v>0</v>
      </c>
      <c r="AI161" s="191">
        <f t="shared" si="73"/>
        <v>0</v>
      </c>
      <c r="AJ161" s="191">
        <f t="shared" si="73"/>
        <v>0</v>
      </c>
    </row>
    <row r="162" spans="1:36" ht="16.5" x14ac:dyDescent="0.25">
      <c r="A162" s="159"/>
      <c r="B162" s="167">
        <f t="shared" si="49"/>
        <v>114</v>
      </c>
      <c r="C162" s="155"/>
      <c r="D162" s="156"/>
      <c r="E162" s="156"/>
      <c r="F162" s="314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</row>
    <row r="163" spans="1:36" ht="16.5" x14ac:dyDescent="0.25">
      <c r="A163" s="166">
        <f>A158+1</f>
        <v>16</v>
      </c>
      <c r="B163" s="167">
        <f t="shared" si="49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5">+A163+0.01</f>
        <v>16.010000000000002</v>
      </c>
      <c r="B164" s="167">
        <f t="shared" si="49"/>
        <v>116</v>
      </c>
      <c r="C164" s="169" t="s">
        <v>448</v>
      </c>
      <c r="D164" s="170" t="s">
        <v>146</v>
      </c>
      <c r="E164" s="157">
        <f t="shared" ref="E164:E166" si="76">+SUM(G164:AJ164)</f>
        <v>5</v>
      </c>
      <c r="F164" s="314"/>
      <c r="G164" s="171">
        <f t="shared" ref="G164:P166" si="77">+HLOOKUP(G$7,ARMADO_RP,$B164,0)</f>
        <v>0</v>
      </c>
      <c r="H164" s="171">
        <f t="shared" si="77"/>
        <v>5</v>
      </c>
      <c r="I164" s="171">
        <f t="shared" si="77"/>
        <v>0</v>
      </c>
      <c r="J164" s="171">
        <f t="shared" si="77"/>
        <v>0</v>
      </c>
      <c r="K164" s="171">
        <f t="shared" si="77"/>
        <v>0</v>
      </c>
      <c r="L164" s="171">
        <f t="shared" si="77"/>
        <v>0</v>
      </c>
      <c r="M164" s="171">
        <f t="shared" si="77"/>
        <v>0</v>
      </c>
      <c r="N164" s="171">
        <f t="shared" si="77"/>
        <v>0</v>
      </c>
      <c r="O164" s="171">
        <f t="shared" si="77"/>
        <v>0</v>
      </c>
      <c r="P164" s="171">
        <f t="shared" si="77"/>
        <v>0</v>
      </c>
      <c r="Q164" s="171">
        <f t="shared" ref="Q164:Z166" si="78">+HLOOKUP(Q$7,ARMADO_RP,$B164,0)</f>
        <v>0</v>
      </c>
      <c r="R164" s="171">
        <f t="shared" si="78"/>
        <v>0</v>
      </c>
      <c r="S164" s="171">
        <f t="shared" si="78"/>
        <v>0</v>
      </c>
      <c r="T164" s="171">
        <f t="shared" si="78"/>
        <v>0</v>
      </c>
      <c r="U164" s="171">
        <f t="shared" si="78"/>
        <v>0</v>
      </c>
      <c r="V164" s="171">
        <f t="shared" si="78"/>
        <v>0</v>
      </c>
      <c r="W164" s="171">
        <f t="shared" si="78"/>
        <v>0</v>
      </c>
      <c r="X164" s="171">
        <f t="shared" si="78"/>
        <v>0</v>
      </c>
      <c r="Y164" s="171">
        <f t="shared" si="78"/>
        <v>0</v>
      </c>
      <c r="Z164" s="171">
        <f t="shared" si="78"/>
        <v>0</v>
      </c>
      <c r="AA164" s="171">
        <f t="shared" ref="AA164:AJ166" si="79">+HLOOKUP(AA$7,ARMADO_RP,$B164,0)</f>
        <v>0</v>
      </c>
      <c r="AB164" s="171">
        <f t="shared" si="79"/>
        <v>0</v>
      </c>
      <c r="AC164" s="171">
        <f t="shared" si="79"/>
        <v>0</v>
      </c>
      <c r="AD164" s="171">
        <f t="shared" si="79"/>
        <v>0</v>
      </c>
      <c r="AE164" s="171">
        <f t="shared" si="79"/>
        <v>0</v>
      </c>
      <c r="AF164" s="171">
        <f t="shared" si="79"/>
        <v>0</v>
      </c>
      <c r="AG164" s="171">
        <f t="shared" si="79"/>
        <v>0</v>
      </c>
      <c r="AH164" s="171">
        <f t="shared" si="79"/>
        <v>0</v>
      </c>
      <c r="AI164" s="171">
        <f t="shared" si="79"/>
        <v>0</v>
      </c>
      <c r="AJ164" s="171">
        <f t="shared" si="79"/>
        <v>0</v>
      </c>
    </row>
    <row r="165" spans="1:36" ht="16.5" x14ac:dyDescent="0.25">
      <c r="A165" s="157">
        <f t="shared" si="75"/>
        <v>16.020000000000003</v>
      </c>
      <c r="B165" s="167">
        <f t="shared" si="49"/>
        <v>117</v>
      </c>
      <c r="C165" s="169" t="s">
        <v>449</v>
      </c>
      <c r="D165" s="170" t="s">
        <v>146</v>
      </c>
      <c r="E165" s="157">
        <f t="shared" si="76"/>
        <v>10</v>
      </c>
      <c r="F165" s="251"/>
      <c r="G165" s="171">
        <f t="shared" si="77"/>
        <v>0</v>
      </c>
      <c r="H165" s="171">
        <f t="shared" si="77"/>
        <v>10</v>
      </c>
      <c r="I165" s="171">
        <f t="shared" si="77"/>
        <v>0</v>
      </c>
      <c r="J165" s="171">
        <f t="shared" si="77"/>
        <v>0</v>
      </c>
      <c r="K165" s="171">
        <f t="shared" si="77"/>
        <v>0</v>
      </c>
      <c r="L165" s="171">
        <f t="shared" si="77"/>
        <v>0</v>
      </c>
      <c r="M165" s="171">
        <f t="shared" si="77"/>
        <v>0</v>
      </c>
      <c r="N165" s="171">
        <f t="shared" si="77"/>
        <v>0</v>
      </c>
      <c r="O165" s="171">
        <f t="shared" si="77"/>
        <v>0</v>
      </c>
      <c r="P165" s="171">
        <f t="shared" si="77"/>
        <v>0</v>
      </c>
      <c r="Q165" s="171">
        <f t="shared" si="78"/>
        <v>0</v>
      </c>
      <c r="R165" s="171">
        <f t="shared" si="78"/>
        <v>0</v>
      </c>
      <c r="S165" s="171">
        <f t="shared" si="78"/>
        <v>0</v>
      </c>
      <c r="T165" s="171">
        <f t="shared" si="78"/>
        <v>0</v>
      </c>
      <c r="U165" s="171">
        <f t="shared" si="78"/>
        <v>0</v>
      </c>
      <c r="V165" s="171">
        <f t="shared" si="78"/>
        <v>0</v>
      </c>
      <c r="W165" s="171">
        <f t="shared" si="78"/>
        <v>0</v>
      </c>
      <c r="X165" s="171">
        <f t="shared" si="78"/>
        <v>0</v>
      </c>
      <c r="Y165" s="171">
        <f t="shared" si="78"/>
        <v>0</v>
      </c>
      <c r="Z165" s="171">
        <f t="shared" si="78"/>
        <v>0</v>
      </c>
      <c r="AA165" s="171">
        <f t="shared" si="79"/>
        <v>0</v>
      </c>
      <c r="AB165" s="171">
        <f t="shared" si="79"/>
        <v>0</v>
      </c>
      <c r="AC165" s="171">
        <f t="shared" si="79"/>
        <v>0</v>
      </c>
      <c r="AD165" s="171">
        <f t="shared" si="79"/>
        <v>0</v>
      </c>
      <c r="AE165" s="171">
        <f t="shared" si="79"/>
        <v>0</v>
      </c>
      <c r="AF165" s="171">
        <f t="shared" si="79"/>
        <v>0</v>
      </c>
      <c r="AG165" s="171">
        <f t="shared" si="79"/>
        <v>0</v>
      </c>
      <c r="AH165" s="171">
        <f t="shared" si="79"/>
        <v>0</v>
      </c>
      <c r="AI165" s="171">
        <f t="shared" si="79"/>
        <v>0</v>
      </c>
      <c r="AJ165" s="171">
        <f t="shared" si="79"/>
        <v>0</v>
      </c>
    </row>
    <row r="166" spans="1:36" s="188" customFormat="1" ht="16.5" x14ac:dyDescent="0.25">
      <c r="A166" s="160">
        <f t="shared" si="75"/>
        <v>16.030000000000005</v>
      </c>
      <c r="B166" s="192">
        <f t="shared" si="49"/>
        <v>118</v>
      </c>
      <c r="C166" s="163" t="s">
        <v>632</v>
      </c>
      <c r="D166" s="194" t="s">
        <v>146</v>
      </c>
      <c r="E166" s="157">
        <f t="shared" si="76"/>
        <v>0</v>
      </c>
      <c r="F166" s="315"/>
      <c r="G166" s="171">
        <f t="shared" si="77"/>
        <v>0</v>
      </c>
      <c r="H166" s="171">
        <f t="shared" si="77"/>
        <v>0</v>
      </c>
      <c r="I166" s="171">
        <f t="shared" si="77"/>
        <v>0</v>
      </c>
      <c r="J166" s="171">
        <f t="shared" si="77"/>
        <v>0</v>
      </c>
      <c r="K166" s="171">
        <f t="shared" si="77"/>
        <v>0</v>
      </c>
      <c r="L166" s="171">
        <f t="shared" si="77"/>
        <v>0</v>
      </c>
      <c r="M166" s="171">
        <f t="shared" si="77"/>
        <v>0</v>
      </c>
      <c r="N166" s="171">
        <f t="shared" si="77"/>
        <v>0</v>
      </c>
      <c r="O166" s="171">
        <f t="shared" si="77"/>
        <v>0</v>
      </c>
      <c r="P166" s="171">
        <f t="shared" si="77"/>
        <v>0</v>
      </c>
      <c r="Q166" s="171">
        <f t="shared" si="78"/>
        <v>0</v>
      </c>
      <c r="R166" s="171">
        <f t="shared" si="78"/>
        <v>0</v>
      </c>
      <c r="S166" s="171">
        <f t="shared" si="78"/>
        <v>0</v>
      </c>
      <c r="T166" s="171">
        <f t="shared" si="78"/>
        <v>0</v>
      </c>
      <c r="U166" s="171">
        <f t="shared" si="78"/>
        <v>0</v>
      </c>
      <c r="V166" s="171">
        <f t="shared" si="78"/>
        <v>0</v>
      </c>
      <c r="W166" s="171">
        <f t="shared" si="78"/>
        <v>0</v>
      </c>
      <c r="X166" s="171">
        <f t="shared" si="78"/>
        <v>0</v>
      </c>
      <c r="Y166" s="171">
        <f t="shared" si="78"/>
        <v>0</v>
      </c>
      <c r="Z166" s="171">
        <f t="shared" si="78"/>
        <v>0</v>
      </c>
      <c r="AA166" s="171">
        <f t="shared" si="79"/>
        <v>0</v>
      </c>
      <c r="AB166" s="171">
        <f t="shared" si="79"/>
        <v>0</v>
      </c>
      <c r="AC166" s="171">
        <f t="shared" si="79"/>
        <v>0</v>
      </c>
      <c r="AD166" s="171">
        <f t="shared" si="79"/>
        <v>0</v>
      </c>
      <c r="AE166" s="171">
        <f t="shared" si="79"/>
        <v>0</v>
      </c>
      <c r="AF166" s="171">
        <f t="shared" si="79"/>
        <v>0</v>
      </c>
      <c r="AG166" s="171">
        <f t="shared" si="79"/>
        <v>0</v>
      </c>
      <c r="AH166" s="171">
        <f t="shared" si="79"/>
        <v>0</v>
      </c>
      <c r="AI166" s="171">
        <f t="shared" si="79"/>
        <v>0</v>
      </c>
      <c r="AJ166" s="171">
        <f t="shared" si="79"/>
        <v>0</v>
      </c>
    </row>
    <row r="167" spans="1:36" ht="16.5" x14ac:dyDescent="0.25">
      <c r="A167" s="172"/>
      <c r="B167" s="167">
        <f t="shared" si="49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49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49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49"/>
        <v>122</v>
      </c>
      <c r="C170" s="162" t="s">
        <v>451</v>
      </c>
      <c r="D170" s="164" t="s">
        <v>452</v>
      </c>
      <c r="E170" s="157">
        <f>+ROUNDUP(SUM(G170:AJ170),0)</f>
        <v>1</v>
      </c>
      <c r="F170" s="249"/>
      <c r="G170" s="157">
        <f>+IF(G$2&lt;&gt;0,1/COUNTA(G$2:M$2),0)</f>
        <v>0.14285714285714285</v>
      </c>
      <c r="H170" s="157">
        <f t="shared" ref="H170:AJ170" si="80">+IF(H$2&lt;&gt;0,1/COUNTA(H$2:N$2),0)</f>
        <v>0.14285714285714285</v>
      </c>
      <c r="I170" s="157">
        <f t="shared" si="80"/>
        <v>0</v>
      </c>
      <c r="J170" s="157">
        <f t="shared" si="80"/>
        <v>0</v>
      </c>
      <c r="K170" s="157">
        <f t="shared" si="80"/>
        <v>0</v>
      </c>
      <c r="L170" s="157">
        <f t="shared" si="80"/>
        <v>0</v>
      </c>
      <c r="M170" s="157">
        <f t="shared" si="80"/>
        <v>0</v>
      </c>
      <c r="N170" s="157">
        <f t="shared" si="80"/>
        <v>0</v>
      </c>
      <c r="O170" s="157">
        <f t="shared" si="80"/>
        <v>0</v>
      </c>
      <c r="P170" s="157">
        <f t="shared" si="80"/>
        <v>0</v>
      </c>
      <c r="Q170" s="157">
        <f t="shared" si="80"/>
        <v>0</v>
      </c>
      <c r="R170" s="157">
        <f t="shared" si="80"/>
        <v>0</v>
      </c>
      <c r="S170" s="157">
        <f t="shared" si="80"/>
        <v>0</v>
      </c>
      <c r="T170" s="157">
        <f t="shared" si="80"/>
        <v>0</v>
      </c>
      <c r="U170" s="157">
        <f t="shared" si="80"/>
        <v>0</v>
      </c>
      <c r="V170" s="157">
        <f t="shared" si="80"/>
        <v>0</v>
      </c>
      <c r="W170" s="157">
        <f t="shared" si="80"/>
        <v>0</v>
      </c>
      <c r="X170" s="157">
        <f t="shared" si="80"/>
        <v>0</v>
      </c>
      <c r="Y170" s="157">
        <f t="shared" si="80"/>
        <v>0</v>
      </c>
      <c r="Z170" s="157">
        <f t="shared" si="80"/>
        <v>0</v>
      </c>
      <c r="AA170" s="157">
        <f t="shared" si="80"/>
        <v>0</v>
      </c>
      <c r="AB170" s="157">
        <f t="shared" si="80"/>
        <v>0</v>
      </c>
      <c r="AC170" s="157">
        <f t="shared" si="80"/>
        <v>0</v>
      </c>
      <c r="AD170" s="157">
        <f t="shared" si="80"/>
        <v>0</v>
      </c>
      <c r="AE170" s="157">
        <f t="shared" si="80"/>
        <v>0</v>
      </c>
      <c r="AF170" s="157">
        <f t="shared" si="80"/>
        <v>0</v>
      </c>
      <c r="AG170" s="157">
        <f t="shared" si="80"/>
        <v>0</v>
      </c>
      <c r="AH170" s="157">
        <f t="shared" si="80"/>
        <v>0</v>
      </c>
      <c r="AI170" s="157">
        <f t="shared" si="80"/>
        <v>0</v>
      </c>
      <c r="AJ170" s="157">
        <f t="shared" si="80"/>
        <v>0</v>
      </c>
    </row>
    <row r="171" spans="1:36" ht="16.5" x14ac:dyDescent="0.25">
      <c r="A171" s="160"/>
      <c r="B171" s="161">
        <f t="shared" si="49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49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49"/>
        <v>125</v>
      </c>
      <c r="C173" s="155" t="s">
        <v>454</v>
      </c>
      <c r="D173" s="156" t="s">
        <v>364</v>
      </c>
      <c r="E173" s="157">
        <f t="shared" ref="E173:E208" si="81">+SUM(G173:AJ173)</f>
        <v>0</v>
      </c>
      <c r="F173" s="314" t="s">
        <v>331</v>
      </c>
      <c r="G173" s="157">
        <f>+IF($F173=G$21,G$58,0)</f>
        <v>0</v>
      </c>
      <c r="H173" s="157">
        <f t="shared" ref="H173:AJ173" si="82">+IF($F173=H$21,H$58,0)</f>
        <v>0</v>
      </c>
      <c r="I173" s="157">
        <f t="shared" si="82"/>
        <v>0</v>
      </c>
      <c r="J173" s="157">
        <f t="shared" si="82"/>
        <v>0</v>
      </c>
      <c r="K173" s="157">
        <f t="shared" si="82"/>
        <v>0</v>
      </c>
      <c r="L173" s="157">
        <f t="shared" si="82"/>
        <v>0</v>
      </c>
      <c r="M173" s="157">
        <f t="shared" si="82"/>
        <v>0</v>
      </c>
      <c r="N173" s="157">
        <f t="shared" si="82"/>
        <v>0</v>
      </c>
      <c r="O173" s="157">
        <f t="shared" si="82"/>
        <v>0</v>
      </c>
      <c r="P173" s="157">
        <f t="shared" si="82"/>
        <v>0</v>
      </c>
      <c r="Q173" s="157">
        <f t="shared" si="82"/>
        <v>0</v>
      </c>
      <c r="R173" s="157">
        <f t="shared" si="82"/>
        <v>0</v>
      </c>
      <c r="S173" s="157">
        <f t="shared" si="82"/>
        <v>0</v>
      </c>
      <c r="T173" s="157">
        <f t="shared" si="82"/>
        <v>0</v>
      </c>
      <c r="U173" s="157">
        <f t="shared" si="82"/>
        <v>0</v>
      </c>
      <c r="V173" s="157">
        <f t="shared" si="82"/>
        <v>0</v>
      </c>
      <c r="W173" s="157">
        <f t="shared" si="82"/>
        <v>0</v>
      </c>
      <c r="X173" s="157">
        <f t="shared" si="82"/>
        <v>0</v>
      </c>
      <c r="Y173" s="157">
        <f t="shared" si="82"/>
        <v>0</v>
      </c>
      <c r="Z173" s="157">
        <f t="shared" si="82"/>
        <v>0</v>
      </c>
      <c r="AA173" s="157">
        <f t="shared" si="82"/>
        <v>0</v>
      </c>
      <c r="AB173" s="157">
        <f t="shared" si="82"/>
        <v>0</v>
      </c>
      <c r="AC173" s="157">
        <f t="shared" si="82"/>
        <v>0</v>
      </c>
      <c r="AD173" s="157">
        <f t="shared" si="82"/>
        <v>0</v>
      </c>
      <c r="AE173" s="157">
        <f t="shared" si="82"/>
        <v>0</v>
      </c>
      <c r="AF173" s="157">
        <f t="shared" si="82"/>
        <v>0</v>
      </c>
      <c r="AG173" s="157">
        <f t="shared" si="82"/>
        <v>0</v>
      </c>
      <c r="AH173" s="157">
        <f t="shared" si="82"/>
        <v>0</v>
      </c>
      <c r="AI173" s="157">
        <f t="shared" si="82"/>
        <v>0</v>
      </c>
      <c r="AJ173" s="157">
        <f t="shared" si="82"/>
        <v>0</v>
      </c>
    </row>
    <row r="174" spans="1:36" ht="16.5" x14ac:dyDescent="0.25">
      <c r="A174" s="157">
        <f t="shared" ref="A174:A208" si="83">+A173+0.01</f>
        <v>1.02</v>
      </c>
      <c r="B174" s="153">
        <f t="shared" si="49"/>
        <v>126</v>
      </c>
      <c r="C174" s="155" t="s">
        <v>455</v>
      </c>
      <c r="D174" s="156" t="s">
        <v>364</v>
      </c>
      <c r="E174" s="157">
        <f t="shared" si="81"/>
        <v>0</v>
      </c>
      <c r="F174" s="314" t="s">
        <v>331</v>
      </c>
      <c r="G174" s="157">
        <f>+IF($F174=G$21,G$59,0)</f>
        <v>0</v>
      </c>
      <c r="H174" s="157">
        <f t="shared" ref="H174:AJ174" si="84">+IF($F174=H$21,H$59,0)</f>
        <v>0</v>
      </c>
      <c r="I174" s="157">
        <f t="shared" si="84"/>
        <v>0</v>
      </c>
      <c r="J174" s="157">
        <f t="shared" si="84"/>
        <v>0</v>
      </c>
      <c r="K174" s="157">
        <f t="shared" si="84"/>
        <v>0</v>
      </c>
      <c r="L174" s="157">
        <f t="shared" si="84"/>
        <v>0</v>
      </c>
      <c r="M174" s="157">
        <f t="shared" si="84"/>
        <v>0</v>
      </c>
      <c r="N174" s="157">
        <f t="shared" si="84"/>
        <v>0</v>
      </c>
      <c r="O174" s="157">
        <f t="shared" si="84"/>
        <v>0</v>
      </c>
      <c r="P174" s="157">
        <f t="shared" si="84"/>
        <v>0</v>
      </c>
      <c r="Q174" s="157">
        <f t="shared" si="84"/>
        <v>0</v>
      </c>
      <c r="R174" s="157">
        <f t="shared" si="84"/>
        <v>0</v>
      </c>
      <c r="S174" s="157">
        <f t="shared" si="84"/>
        <v>0</v>
      </c>
      <c r="T174" s="157">
        <f t="shared" si="84"/>
        <v>0</v>
      </c>
      <c r="U174" s="157">
        <f t="shared" si="84"/>
        <v>0</v>
      </c>
      <c r="V174" s="157">
        <f t="shared" si="84"/>
        <v>0</v>
      </c>
      <c r="W174" s="157">
        <f t="shared" si="84"/>
        <v>0</v>
      </c>
      <c r="X174" s="157">
        <f t="shared" si="84"/>
        <v>0</v>
      </c>
      <c r="Y174" s="157">
        <f t="shared" si="84"/>
        <v>0</v>
      </c>
      <c r="Z174" s="157">
        <f t="shared" si="84"/>
        <v>0</v>
      </c>
      <c r="AA174" s="157">
        <f t="shared" si="84"/>
        <v>0</v>
      </c>
      <c r="AB174" s="157">
        <f t="shared" si="84"/>
        <v>0</v>
      </c>
      <c r="AC174" s="157">
        <f t="shared" si="84"/>
        <v>0</v>
      </c>
      <c r="AD174" s="157">
        <f t="shared" si="84"/>
        <v>0</v>
      </c>
      <c r="AE174" s="157">
        <f t="shared" si="84"/>
        <v>0</v>
      </c>
      <c r="AF174" s="157">
        <f t="shared" si="84"/>
        <v>0</v>
      </c>
      <c r="AG174" s="157">
        <f t="shared" si="84"/>
        <v>0</v>
      </c>
      <c r="AH174" s="157">
        <f t="shared" si="84"/>
        <v>0</v>
      </c>
      <c r="AI174" s="157">
        <f t="shared" si="84"/>
        <v>0</v>
      </c>
      <c r="AJ174" s="157">
        <f t="shared" si="84"/>
        <v>0</v>
      </c>
    </row>
    <row r="175" spans="1:36" ht="16.5" x14ac:dyDescent="0.25">
      <c r="A175" s="157">
        <f t="shared" si="83"/>
        <v>1.03</v>
      </c>
      <c r="B175" s="153">
        <f t="shared" si="49"/>
        <v>127</v>
      </c>
      <c r="C175" s="155" t="s">
        <v>456</v>
      </c>
      <c r="D175" s="156" t="s">
        <v>364</v>
      </c>
      <c r="E175" s="157">
        <f t="shared" si="81"/>
        <v>0</v>
      </c>
      <c r="F175" s="314" t="s">
        <v>331</v>
      </c>
      <c r="G175" s="157">
        <f>+IF($F175=G$21,G$60,0)</f>
        <v>0</v>
      </c>
      <c r="H175" s="157">
        <f t="shared" ref="H175:AJ175" si="85">+IF($F175=H$21,H$60,0)</f>
        <v>0</v>
      </c>
      <c r="I175" s="157">
        <f t="shared" si="85"/>
        <v>0</v>
      </c>
      <c r="J175" s="157">
        <f t="shared" si="85"/>
        <v>0</v>
      </c>
      <c r="K175" s="157">
        <f t="shared" si="85"/>
        <v>0</v>
      </c>
      <c r="L175" s="157">
        <f t="shared" si="85"/>
        <v>0</v>
      </c>
      <c r="M175" s="157">
        <f t="shared" si="85"/>
        <v>0</v>
      </c>
      <c r="N175" s="157">
        <f t="shared" si="85"/>
        <v>0</v>
      </c>
      <c r="O175" s="157">
        <f t="shared" si="85"/>
        <v>0</v>
      </c>
      <c r="P175" s="157">
        <f t="shared" si="85"/>
        <v>0</v>
      </c>
      <c r="Q175" s="157">
        <f t="shared" si="85"/>
        <v>0</v>
      </c>
      <c r="R175" s="157">
        <f t="shared" si="85"/>
        <v>0</v>
      </c>
      <c r="S175" s="157">
        <f t="shared" si="85"/>
        <v>0</v>
      </c>
      <c r="T175" s="157">
        <f t="shared" si="85"/>
        <v>0</v>
      </c>
      <c r="U175" s="157">
        <f t="shared" si="85"/>
        <v>0</v>
      </c>
      <c r="V175" s="157">
        <f t="shared" si="85"/>
        <v>0</v>
      </c>
      <c r="W175" s="157">
        <f t="shared" si="85"/>
        <v>0</v>
      </c>
      <c r="X175" s="157">
        <f t="shared" si="85"/>
        <v>0</v>
      </c>
      <c r="Y175" s="157">
        <f t="shared" si="85"/>
        <v>0</v>
      </c>
      <c r="Z175" s="157">
        <f t="shared" si="85"/>
        <v>0</v>
      </c>
      <c r="AA175" s="157">
        <f t="shared" si="85"/>
        <v>0</v>
      </c>
      <c r="AB175" s="157">
        <f t="shared" si="85"/>
        <v>0</v>
      </c>
      <c r="AC175" s="157">
        <f t="shared" si="85"/>
        <v>0</v>
      </c>
      <c r="AD175" s="157">
        <f t="shared" si="85"/>
        <v>0</v>
      </c>
      <c r="AE175" s="157">
        <f t="shared" si="85"/>
        <v>0</v>
      </c>
      <c r="AF175" s="157">
        <f t="shared" si="85"/>
        <v>0</v>
      </c>
      <c r="AG175" s="157">
        <f t="shared" si="85"/>
        <v>0</v>
      </c>
      <c r="AH175" s="157">
        <f t="shared" si="85"/>
        <v>0</v>
      </c>
      <c r="AI175" s="157">
        <f t="shared" si="85"/>
        <v>0</v>
      </c>
      <c r="AJ175" s="157">
        <f t="shared" si="85"/>
        <v>0</v>
      </c>
    </row>
    <row r="176" spans="1:36" ht="16.5" x14ac:dyDescent="0.25">
      <c r="A176" s="157">
        <f t="shared" si="83"/>
        <v>1.04</v>
      </c>
      <c r="B176" s="153">
        <f t="shared" si="49"/>
        <v>128</v>
      </c>
      <c r="C176" s="155" t="s">
        <v>457</v>
      </c>
      <c r="D176" s="156" t="s">
        <v>364</v>
      </c>
      <c r="E176" s="157">
        <f t="shared" si="81"/>
        <v>0</v>
      </c>
      <c r="F176" s="314" t="s">
        <v>331</v>
      </c>
      <c r="G176" s="157">
        <f>+IF($F176=G$21,G$61,0)</f>
        <v>0</v>
      </c>
      <c r="H176" s="157">
        <f t="shared" ref="H176:AJ176" si="86">+IF($F176=H$21,H$61,0)</f>
        <v>0</v>
      </c>
      <c r="I176" s="157">
        <f t="shared" si="86"/>
        <v>0</v>
      </c>
      <c r="J176" s="157">
        <f t="shared" si="86"/>
        <v>0</v>
      </c>
      <c r="K176" s="157">
        <f t="shared" si="86"/>
        <v>0</v>
      </c>
      <c r="L176" s="157">
        <f t="shared" si="86"/>
        <v>0</v>
      </c>
      <c r="M176" s="157">
        <f t="shared" si="86"/>
        <v>0</v>
      </c>
      <c r="N176" s="157">
        <f t="shared" si="86"/>
        <v>0</v>
      </c>
      <c r="O176" s="157">
        <f t="shared" si="86"/>
        <v>0</v>
      </c>
      <c r="P176" s="157">
        <f t="shared" si="86"/>
        <v>0</v>
      </c>
      <c r="Q176" s="157">
        <f t="shared" si="86"/>
        <v>0</v>
      </c>
      <c r="R176" s="157">
        <f t="shared" si="86"/>
        <v>0</v>
      </c>
      <c r="S176" s="157">
        <f t="shared" si="86"/>
        <v>0</v>
      </c>
      <c r="T176" s="157">
        <f t="shared" si="86"/>
        <v>0</v>
      </c>
      <c r="U176" s="157">
        <f t="shared" si="86"/>
        <v>0</v>
      </c>
      <c r="V176" s="157">
        <f t="shared" si="86"/>
        <v>0</v>
      </c>
      <c r="W176" s="157">
        <f t="shared" si="86"/>
        <v>0</v>
      </c>
      <c r="X176" s="157">
        <f t="shared" si="86"/>
        <v>0</v>
      </c>
      <c r="Y176" s="157">
        <f t="shared" si="86"/>
        <v>0</v>
      </c>
      <c r="Z176" s="157">
        <f t="shared" si="86"/>
        <v>0</v>
      </c>
      <c r="AA176" s="157">
        <f t="shared" si="86"/>
        <v>0</v>
      </c>
      <c r="AB176" s="157">
        <f t="shared" si="86"/>
        <v>0</v>
      </c>
      <c r="AC176" s="157">
        <f t="shared" si="86"/>
        <v>0</v>
      </c>
      <c r="AD176" s="157">
        <f t="shared" si="86"/>
        <v>0</v>
      </c>
      <c r="AE176" s="157">
        <f t="shared" si="86"/>
        <v>0</v>
      </c>
      <c r="AF176" s="157">
        <f t="shared" si="86"/>
        <v>0</v>
      </c>
      <c r="AG176" s="157">
        <f t="shared" si="86"/>
        <v>0</v>
      </c>
      <c r="AH176" s="157">
        <f t="shared" si="86"/>
        <v>0</v>
      </c>
      <c r="AI176" s="157">
        <f t="shared" si="86"/>
        <v>0</v>
      </c>
      <c r="AJ176" s="157">
        <f t="shared" si="86"/>
        <v>0</v>
      </c>
    </row>
    <row r="177" spans="1:36" ht="16.5" x14ac:dyDescent="0.25">
      <c r="A177" s="157">
        <f t="shared" si="83"/>
        <v>1.05</v>
      </c>
      <c r="B177" s="153">
        <f t="shared" si="49"/>
        <v>129</v>
      </c>
      <c r="C177" s="155" t="s">
        <v>458</v>
      </c>
      <c r="D177" s="156" t="s">
        <v>364</v>
      </c>
      <c r="E177" s="157">
        <f t="shared" si="81"/>
        <v>0</v>
      </c>
      <c r="F177" s="314" t="s">
        <v>101</v>
      </c>
      <c r="G177" s="157">
        <f>+IF($F177=G$21,G$64,0)</f>
        <v>0</v>
      </c>
      <c r="H177" s="157">
        <f t="shared" ref="H177:AJ177" si="87">+IF($F177=H$21,H$64,0)</f>
        <v>0</v>
      </c>
      <c r="I177" s="157">
        <f t="shared" si="87"/>
        <v>0</v>
      </c>
      <c r="J177" s="157">
        <f t="shared" si="87"/>
        <v>0</v>
      </c>
      <c r="K177" s="157">
        <f t="shared" si="87"/>
        <v>0</v>
      </c>
      <c r="L177" s="157">
        <f t="shared" si="87"/>
        <v>0</v>
      </c>
      <c r="M177" s="157">
        <f t="shared" si="87"/>
        <v>0</v>
      </c>
      <c r="N177" s="157">
        <f t="shared" si="87"/>
        <v>0</v>
      </c>
      <c r="O177" s="157">
        <f t="shared" si="87"/>
        <v>0</v>
      </c>
      <c r="P177" s="157">
        <f t="shared" si="87"/>
        <v>0</v>
      </c>
      <c r="Q177" s="157">
        <f t="shared" si="87"/>
        <v>0</v>
      </c>
      <c r="R177" s="157">
        <f t="shared" si="87"/>
        <v>0</v>
      </c>
      <c r="S177" s="157">
        <f t="shared" si="87"/>
        <v>0</v>
      </c>
      <c r="T177" s="157">
        <f t="shared" si="87"/>
        <v>0</v>
      </c>
      <c r="U177" s="157">
        <f t="shared" si="87"/>
        <v>0</v>
      </c>
      <c r="V177" s="157">
        <f t="shared" si="87"/>
        <v>0</v>
      </c>
      <c r="W177" s="157">
        <f t="shared" si="87"/>
        <v>0</v>
      </c>
      <c r="X177" s="157">
        <f t="shared" si="87"/>
        <v>0</v>
      </c>
      <c r="Y177" s="157">
        <f t="shared" si="87"/>
        <v>0</v>
      </c>
      <c r="Z177" s="157">
        <f t="shared" si="87"/>
        <v>0</v>
      </c>
      <c r="AA177" s="157">
        <f t="shared" si="87"/>
        <v>0</v>
      </c>
      <c r="AB177" s="157">
        <f t="shared" si="87"/>
        <v>0</v>
      </c>
      <c r="AC177" s="157">
        <f t="shared" si="87"/>
        <v>0</v>
      </c>
      <c r="AD177" s="157">
        <f t="shared" si="87"/>
        <v>0</v>
      </c>
      <c r="AE177" s="157">
        <f t="shared" si="87"/>
        <v>0</v>
      </c>
      <c r="AF177" s="157">
        <f t="shared" si="87"/>
        <v>0</v>
      </c>
      <c r="AG177" s="157">
        <f t="shared" si="87"/>
        <v>0</v>
      </c>
      <c r="AH177" s="157">
        <f t="shared" si="87"/>
        <v>0</v>
      </c>
      <c r="AI177" s="157">
        <f t="shared" si="87"/>
        <v>0</v>
      </c>
      <c r="AJ177" s="157">
        <f t="shared" si="87"/>
        <v>0</v>
      </c>
    </row>
    <row r="178" spans="1:36" ht="16.5" x14ac:dyDescent="0.25">
      <c r="A178" s="157">
        <f t="shared" si="83"/>
        <v>1.06</v>
      </c>
      <c r="B178" s="153">
        <f t="shared" si="49"/>
        <v>130</v>
      </c>
      <c r="C178" s="155" t="s">
        <v>459</v>
      </c>
      <c r="D178" s="156" t="s">
        <v>364</v>
      </c>
      <c r="E178" s="157">
        <f t="shared" si="81"/>
        <v>0</v>
      </c>
      <c r="F178" s="314" t="s">
        <v>331</v>
      </c>
      <c r="G178" s="157">
        <f>+IF($F178=G$21,G$52,0)</f>
        <v>0</v>
      </c>
      <c r="H178" s="157">
        <f t="shared" ref="H178:W179" si="88">+IF($F178=H$21,H$52,0)</f>
        <v>0</v>
      </c>
      <c r="I178" s="157">
        <f t="shared" si="88"/>
        <v>0</v>
      </c>
      <c r="J178" s="157">
        <f t="shared" si="88"/>
        <v>0</v>
      </c>
      <c r="K178" s="157">
        <f t="shared" si="88"/>
        <v>0</v>
      </c>
      <c r="L178" s="157">
        <f t="shared" si="88"/>
        <v>0</v>
      </c>
      <c r="M178" s="157">
        <f t="shared" si="88"/>
        <v>0</v>
      </c>
      <c r="N178" s="157">
        <f t="shared" si="88"/>
        <v>0</v>
      </c>
      <c r="O178" s="157">
        <f t="shared" si="88"/>
        <v>0</v>
      </c>
      <c r="P178" s="157">
        <f t="shared" si="88"/>
        <v>0</v>
      </c>
      <c r="Q178" s="157">
        <f t="shared" si="88"/>
        <v>0</v>
      </c>
      <c r="R178" s="157">
        <f t="shared" si="88"/>
        <v>0</v>
      </c>
      <c r="S178" s="157">
        <f t="shared" si="88"/>
        <v>0</v>
      </c>
      <c r="T178" s="157">
        <f t="shared" si="88"/>
        <v>0</v>
      </c>
      <c r="U178" s="157">
        <f t="shared" si="88"/>
        <v>0</v>
      </c>
      <c r="V178" s="157">
        <f t="shared" si="88"/>
        <v>0</v>
      </c>
      <c r="W178" s="157">
        <f t="shared" si="88"/>
        <v>0</v>
      </c>
      <c r="X178" s="157">
        <f t="shared" ref="X178:AJ179" si="89">+IF($F178=X$21,X$52,0)</f>
        <v>0</v>
      </c>
      <c r="Y178" s="157">
        <f t="shared" si="89"/>
        <v>0</v>
      </c>
      <c r="Z178" s="157">
        <f t="shared" si="89"/>
        <v>0</v>
      </c>
      <c r="AA178" s="157">
        <f t="shared" si="89"/>
        <v>0</v>
      </c>
      <c r="AB178" s="157">
        <f t="shared" si="89"/>
        <v>0</v>
      </c>
      <c r="AC178" s="157">
        <f t="shared" si="89"/>
        <v>0</v>
      </c>
      <c r="AD178" s="157">
        <f t="shared" si="89"/>
        <v>0</v>
      </c>
      <c r="AE178" s="157">
        <f t="shared" si="89"/>
        <v>0</v>
      </c>
      <c r="AF178" s="157">
        <f t="shared" si="89"/>
        <v>0</v>
      </c>
      <c r="AG178" s="157">
        <f t="shared" si="89"/>
        <v>0</v>
      </c>
      <c r="AH178" s="157">
        <f t="shared" si="89"/>
        <v>0</v>
      </c>
      <c r="AI178" s="157">
        <f t="shared" si="89"/>
        <v>0</v>
      </c>
      <c r="AJ178" s="157">
        <f t="shared" si="89"/>
        <v>0</v>
      </c>
    </row>
    <row r="179" spans="1:36" ht="16.5" x14ac:dyDescent="0.25">
      <c r="A179" s="157">
        <f t="shared" si="83"/>
        <v>1.07</v>
      </c>
      <c r="B179" s="153">
        <f t="shared" si="49"/>
        <v>131</v>
      </c>
      <c r="C179" s="155" t="s">
        <v>460</v>
      </c>
      <c r="D179" s="156" t="s">
        <v>364</v>
      </c>
      <c r="E179" s="157">
        <f t="shared" si="81"/>
        <v>1</v>
      </c>
      <c r="F179" s="314" t="s">
        <v>101</v>
      </c>
      <c r="G179" s="157">
        <f>+IF($F179=G$21,G$52,0)</f>
        <v>0</v>
      </c>
      <c r="H179" s="157">
        <f t="shared" si="88"/>
        <v>1</v>
      </c>
      <c r="I179" s="157">
        <f t="shared" si="88"/>
        <v>0</v>
      </c>
      <c r="J179" s="157">
        <f t="shared" si="88"/>
        <v>0</v>
      </c>
      <c r="K179" s="157">
        <f t="shared" si="88"/>
        <v>0</v>
      </c>
      <c r="L179" s="157">
        <f t="shared" si="88"/>
        <v>0</v>
      </c>
      <c r="M179" s="157">
        <f t="shared" si="88"/>
        <v>0</v>
      </c>
      <c r="N179" s="157">
        <f t="shared" si="88"/>
        <v>0</v>
      </c>
      <c r="O179" s="157">
        <f t="shared" si="88"/>
        <v>0</v>
      </c>
      <c r="P179" s="157">
        <f t="shared" si="88"/>
        <v>0</v>
      </c>
      <c r="Q179" s="157">
        <f t="shared" si="88"/>
        <v>0</v>
      </c>
      <c r="R179" s="157">
        <f t="shared" si="88"/>
        <v>0</v>
      </c>
      <c r="S179" s="157">
        <f t="shared" si="88"/>
        <v>0</v>
      </c>
      <c r="T179" s="157">
        <f t="shared" si="88"/>
        <v>0</v>
      </c>
      <c r="U179" s="157">
        <f t="shared" si="88"/>
        <v>0</v>
      </c>
      <c r="V179" s="157">
        <f t="shared" si="88"/>
        <v>0</v>
      </c>
      <c r="W179" s="157">
        <f t="shared" si="88"/>
        <v>0</v>
      </c>
      <c r="X179" s="157">
        <f t="shared" si="89"/>
        <v>0</v>
      </c>
      <c r="Y179" s="157">
        <f t="shared" si="89"/>
        <v>0</v>
      </c>
      <c r="Z179" s="157">
        <f t="shared" si="89"/>
        <v>0</v>
      </c>
      <c r="AA179" s="157">
        <f t="shared" si="89"/>
        <v>0</v>
      </c>
      <c r="AB179" s="157">
        <f t="shared" si="89"/>
        <v>0</v>
      </c>
      <c r="AC179" s="157">
        <f t="shared" si="89"/>
        <v>0</v>
      </c>
      <c r="AD179" s="157">
        <f t="shared" si="89"/>
        <v>0</v>
      </c>
      <c r="AE179" s="157">
        <f t="shared" si="89"/>
        <v>0</v>
      </c>
      <c r="AF179" s="157">
        <f t="shared" si="89"/>
        <v>0</v>
      </c>
      <c r="AG179" s="157">
        <f t="shared" si="89"/>
        <v>0</v>
      </c>
      <c r="AH179" s="157">
        <f t="shared" si="89"/>
        <v>0</v>
      </c>
      <c r="AI179" s="157">
        <f t="shared" si="89"/>
        <v>0</v>
      </c>
      <c r="AJ179" s="157">
        <f t="shared" si="89"/>
        <v>0</v>
      </c>
    </row>
    <row r="180" spans="1:36" ht="16.5" x14ac:dyDescent="0.25">
      <c r="A180" s="157">
        <f t="shared" si="83"/>
        <v>1.08</v>
      </c>
      <c r="B180" s="153">
        <f t="shared" si="49"/>
        <v>132</v>
      </c>
      <c r="C180" s="155" t="s">
        <v>461</v>
      </c>
      <c r="D180" s="156" t="s">
        <v>364</v>
      </c>
      <c r="E180" s="157">
        <f t="shared" si="81"/>
        <v>0</v>
      </c>
      <c r="F180" s="314" t="s">
        <v>331</v>
      </c>
      <c r="G180" s="157">
        <f t="shared" ref="G180:P181" si="90">+IF($F180=G$21,G$76,0)</f>
        <v>0</v>
      </c>
      <c r="H180" s="157">
        <f t="shared" si="90"/>
        <v>0</v>
      </c>
      <c r="I180" s="157">
        <f t="shared" si="90"/>
        <v>0</v>
      </c>
      <c r="J180" s="157">
        <f t="shared" si="90"/>
        <v>0</v>
      </c>
      <c r="K180" s="157">
        <f t="shared" si="90"/>
        <v>0</v>
      </c>
      <c r="L180" s="157">
        <f t="shared" si="90"/>
        <v>0</v>
      </c>
      <c r="M180" s="157">
        <f t="shared" si="90"/>
        <v>0</v>
      </c>
      <c r="N180" s="157">
        <f t="shared" si="90"/>
        <v>0</v>
      </c>
      <c r="O180" s="157">
        <f t="shared" si="90"/>
        <v>0</v>
      </c>
      <c r="P180" s="157">
        <f t="shared" si="90"/>
        <v>0</v>
      </c>
      <c r="Q180" s="157">
        <f t="shared" ref="Q180:Z181" si="91">+IF($F180=Q$21,Q$76,0)</f>
        <v>0</v>
      </c>
      <c r="R180" s="157">
        <f t="shared" si="91"/>
        <v>0</v>
      </c>
      <c r="S180" s="157">
        <f t="shared" si="91"/>
        <v>0</v>
      </c>
      <c r="T180" s="157">
        <f t="shared" si="91"/>
        <v>0</v>
      </c>
      <c r="U180" s="157">
        <f t="shared" si="91"/>
        <v>0</v>
      </c>
      <c r="V180" s="157">
        <f t="shared" si="91"/>
        <v>0</v>
      </c>
      <c r="W180" s="157">
        <f t="shared" si="91"/>
        <v>0</v>
      </c>
      <c r="X180" s="157">
        <f t="shared" si="91"/>
        <v>0</v>
      </c>
      <c r="Y180" s="157">
        <f t="shared" si="91"/>
        <v>0</v>
      </c>
      <c r="Z180" s="157">
        <f t="shared" si="91"/>
        <v>0</v>
      </c>
      <c r="AA180" s="157">
        <f t="shared" ref="AA180:AJ181" si="92">+IF($F180=AA$21,AA$76,0)</f>
        <v>0</v>
      </c>
      <c r="AB180" s="157">
        <f t="shared" si="92"/>
        <v>0</v>
      </c>
      <c r="AC180" s="157">
        <f t="shared" si="92"/>
        <v>0</v>
      </c>
      <c r="AD180" s="157">
        <f t="shared" si="92"/>
        <v>0</v>
      </c>
      <c r="AE180" s="157">
        <f t="shared" si="92"/>
        <v>0</v>
      </c>
      <c r="AF180" s="157">
        <f t="shared" si="92"/>
        <v>0</v>
      </c>
      <c r="AG180" s="157">
        <f t="shared" si="92"/>
        <v>0</v>
      </c>
      <c r="AH180" s="157">
        <f t="shared" si="92"/>
        <v>0</v>
      </c>
      <c r="AI180" s="157">
        <f t="shared" si="92"/>
        <v>0</v>
      </c>
      <c r="AJ180" s="157">
        <f t="shared" si="92"/>
        <v>0</v>
      </c>
    </row>
    <row r="181" spans="1:36" ht="16.5" x14ac:dyDescent="0.25">
      <c r="A181" s="157">
        <f t="shared" si="83"/>
        <v>1.0900000000000001</v>
      </c>
      <c r="B181" s="153">
        <f t="shared" ref="B181:B242" si="93">+B180+1</f>
        <v>133</v>
      </c>
      <c r="C181" s="155" t="s">
        <v>462</v>
      </c>
      <c r="D181" s="156" t="s">
        <v>364</v>
      </c>
      <c r="E181" s="157">
        <f t="shared" si="81"/>
        <v>1</v>
      </c>
      <c r="F181" s="314" t="s">
        <v>101</v>
      </c>
      <c r="G181" s="157">
        <f t="shared" si="90"/>
        <v>0</v>
      </c>
      <c r="H181" s="157">
        <f t="shared" si="90"/>
        <v>1</v>
      </c>
      <c r="I181" s="157">
        <f t="shared" si="90"/>
        <v>0</v>
      </c>
      <c r="J181" s="157">
        <f t="shared" si="90"/>
        <v>0</v>
      </c>
      <c r="K181" s="157">
        <f t="shared" si="90"/>
        <v>0</v>
      </c>
      <c r="L181" s="157">
        <f t="shared" si="90"/>
        <v>0</v>
      </c>
      <c r="M181" s="157">
        <f t="shared" si="90"/>
        <v>0</v>
      </c>
      <c r="N181" s="157">
        <f t="shared" si="90"/>
        <v>0</v>
      </c>
      <c r="O181" s="157">
        <f t="shared" si="90"/>
        <v>0</v>
      </c>
      <c r="P181" s="157">
        <f t="shared" si="90"/>
        <v>0</v>
      </c>
      <c r="Q181" s="157">
        <f t="shared" si="91"/>
        <v>0</v>
      </c>
      <c r="R181" s="157">
        <f t="shared" si="91"/>
        <v>0</v>
      </c>
      <c r="S181" s="157">
        <f t="shared" si="91"/>
        <v>0</v>
      </c>
      <c r="T181" s="157">
        <f t="shared" si="91"/>
        <v>0</v>
      </c>
      <c r="U181" s="157">
        <f t="shared" si="91"/>
        <v>0</v>
      </c>
      <c r="V181" s="157">
        <f t="shared" si="91"/>
        <v>0</v>
      </c>
      <c r="W181" s="157">
        <f t="shared" si="91"/>
        <v>0</v>
      </c>
      <c r="X181" s="157">
        <f t="shared" si="91"/>
        <v>0</v>
      </c>
      <c r="Y181" s="157">
        <f t="shared" si="91"/>
        <v>0</v>
      </c>
      <c r="Z181" s="157">
        <f t="shared" si="91"/>
        <v>0</v>
      </c>
      <c r="AA181" s="157">
        <f t="shared" si="92"/>
        <v>0</v>
      </c>
      <c r="AB181" s="157">
        <f t="shared" si="92"/>
        <v>0</v>
      </c>
      <c r="AC181" s="157">
        <f t="shared" si="92"/>
        <v>0</v>
      </c>
      <c r="AD181" s="157">
        <f t="shared" si="92"/>
        <v>0</v>
      </c>
      <c r="AE181" s="157">
        <f t="shared" si="92"/>
        <v>0</v>
      </c>
      <c r="AF181" s="157">
        <f t="shared" si="92"/>
        <v>0</v>
      </c>
      <c r="AG181" s="157">
        <f t="shared" si="92"/>
        <v>0</v>
      </c>
      <c r="AH181" s="157">
        <f t="shared" si="92"/>
        <v>0</v>
      </c>
      <c r="AI181" s="157">
        <f t="shared" si="92"/>
        <v>0</v>
      </c>
      <c r="AJ181" s="157">
        <f t="shared" si="92"/>
        <v>0</v>
      </c>
    </row>
    <row r="182" spans="1:36" ht="16.5" x14ac:dyDescent="0.25">
      <c r="A182" s="157">
        <f t="shared" si="83"/>
        <v>1.1000000000000001</v>
      </c>
      <c r="B182" s="153">
        <f t="shared" si="93"/>
        <v>134</v>
      </c>
      <c r="C182" s="155" t="s">
        <v>463</v>
      </c>
      <c r="D182" s="156" t="s">
        <v>364</v>
      </c>
      <c r="E182" s="157">
        <f t="shared" si="81"/>
        <v>0</v>
      </c>
      <c r="F182" s="314" t="s">
        <v>331</v>
      </c>
      <c r="G182" s="157">
        <f>+IF($F182=G$21,G$79,0)</f>
        <v>0</v>
      </c>
      <c r="H182" s="157">
        <f t="shared" ref="H182:AJ182" si="94">+IF($F182=H$21,H$79,0)</f>
        <v>0</v>
      </c>
      <c r="I182" s="157">
        <f t="shared" si="94"/>
        <v>0</v>
      </c>
      <c r="J182" s="157">
        <f t="shared" si="94"/>
        <v>0</v>
      </c>
      <c r="K182" s="157">
        <f t="shared" si="94"/>
        <v>0</v>
      </c>
      <c r="L182" s="157">
        <f t="shared" si="94"/>
        <v>0</v>
      </c>
      <c r="M182" s="157">
        <f t="shared" si="94"/>
        <v>0</v>
      </c>
      <c r="N182" s="157">
        <f t="shared" si="94"/>
        <v>0</v>
      </c>
      <c r="O182" s="157">
        <f t="shared" si="94"/>
        <v>0</v>
      </c>
      <c r="P182" s="157">
        <f t="shared" si="94"/>
        <v>0</v>
      </c>
      <c r="Q182" s="157">
        <f t="shared" si="94"/>
        <v>0</v>
      </c>
      <c r="R182" s="157">
        <f t="shared" si="94"/>
        <v>0</v>
      </c>
      <c r="S182" s="157">
        <f t="shared" si="94"/>
        <v>0</v>
      </c>
      <c r="T182" s="157">
        <f t="shared" si="94"/>
        <v>0</v>
      </c>
      <c r="U182" s="157">
        <f t="shared" si="94"/>
        <v>0</v>
      </c>
      <c r="V182" s="157">
        <f t="shared" si="94"/>
        <v>0</v>
      </c>
      <c r="W182" s="157">
        <f t="shared" si="94"/>
        <v>0</v>
      </c>
      <c r="X182" s="157">
        <f t="shared" si="94"/>
        <v>0</v>
      </c>
      <c r="Y182" s="157">
        <f t="shared" si="94"/>
        <v>0</v>
      </c>
      <c r="Z182" s="157">
        <f t="shared" si="94"/>
        <v>0</v>
      </c>
      <c r="AA182" s="157">
        <f t="shared" si="94"/>
        <v>0</v>
      </c>
      <c r="AB182" s="157">
        <f t="shared" si="94"/>
        <v>0</v>
      </c>
      <c r="AC182" s="157">
        <f t="shared" si="94"/>
        <v>0</v>
      </c>
      <c r="AD182" s="157">
        <f t="shared" si="94"/>
        <v>0</v>
      </c>
      <c r="AE182" s="157">
        <f t="shared" si="94"/>
        <v>0</v>
      </c>
      <c r="AF182" s="157">
        <f t="shared" si="94"/>
        <v>0</v>
      </c>
      <c r="AG182" s="157">
        <f t="shared" si="94"/>
        <v>0</v>
      </c>
      <c r="AH182" s="157">
        <f t="shared" si="94"/>
        <v>0</v>
      </c>
      <c r="AI182" s="157">
        <f t="shared" si="94"/>
        <v>0</v>
      </c>
      <c r="AJ182" s="157">
        <f t="shared" si="94"/>
        <v>0</v>
      </c>
    </row>
    <row r="183" spans="1:36" ht="16.5" x14ac:dyDescent="0.25">
      <c r="A183" s="157">
        <f t="shared" si="83"/>
        <v>1.1100000000000001</v>
      </c>
      <c r="B183" s="153">
        <f t="shared" si="93"/>
        <v>135</v>
      </c>
      <c r="C183" s="155" t="s">
        <v>464</v>
      </c>
      <c r="D183" s="156" t="s">
        <v>364</v>
      </c>
      <c r="E183" s="157">
        <f t="shared" si="81"/>
        <v>0</v>
      </c>
      <c r="F183" s="314" t="s">
        <v>331</v>
      </c>
      <c r="G183" s="157">
        <f>+IF($F183=G$21,G$84,0)</f>
        <v>0</v>
      </c>
      <c r="H183" s="157">
        <f t="shared" ref="H183:AJ183" si="95">+IF($F183=H$21,H$84,0)</f>
        <v>0</v>
      </c>
      <c r="I183" s="157">
        <f t="shared" si="95"/>
        <v>0</v>
      </c>
      <c r="J183" s="157">
        <f t="shared" si="95"/>
        <v>0</v>
      </c>
      <c r="K183" s="157">
        <f t="shared" si="95"/>
        <v>0</v>
      </c>
      <c r="L183" s="157">
        <f t="shared" si="95"/>
        <v>0</v>
      </c>
      <c r="M183" s="157">
        <f t="shared" si="95"/>
        <v>0</v>
      </c>
      <c r="N183" s="157">
        <f t="shared" si="95"/>
        <v>0</v>
      </c>
      <c r="O183" s="157">
        <f t="shared" si="95"/>
        <v>0</v>
      </c>
      <c r="P183" s="157">
        <f t="shared" si="95"/>
        <v>0</v>
      </c>
      <c r="Q183" s="157">
        <f t="shared" si="95"/>
        <v>0</v>
      </c>
      <c r="R183" s="157">
        <f t="shared" si="95"/>
        <v>0</v>
      </c>
      <c r="S183" s="157">
        <f t="shared" si="95"/>
        <v>0</v>
      </c>
      <c r="T183" s="157">
        <f t="shared" si="95"/>
        <v>0</v>
      </c>
      <c r="U183" s="157">
        <f t="shared" si="95"/>
        <v>0</v>
      </c>
      <c r="V183" s="157">
        <f t="shared" si="95"/>
        <v>0</v>
      </c>
      <c r="W183" s="157">
        <f t="shared" si="95"/>
        <v>0</v>
      </c>
      <c r="X183" s="157">
        <f t="shared" si="95"/>
        <v>0</v>
      </c>
      <c r="Y183" s="157">
        <f t="shared" si="95"/>
        <v>0</v>
      </c>
      <c r="Z183" s="157">
        <f t="shared" si="95"/>
        <v>0</v>
      </c>
      <c r="AA183" s="157">
        <f t="shared" si="95"/>
        <v>0</v>
      </c>
      <c r="AB183" s="157">
        <f t="shared" si="95"/>
        <v>0</v>
      </c>
      <c r="AC183" s="157">
        <f t="shared" si="95"/>
        <v>0</v>
      </c>
      <c r="AD183" s="157">
        <f t="shared" si="95"/>
        <v>0</v>
      </c>
      <c r="AE183" s="157">
        <f t="shared" si="95"/>
        <v>0</v>
      </c>
      <c r="AF183" s="157">
        <f t="shared" si="95"/>
        <v>0</v>
      </c>
      <c r="AG183" s="157">
        <f t="shared" si="95"/>
        <v>0</v>
      </c>
      <c r="AH183" s="157">
        <f t="shared" si="95"/>
        <v>0</v>
      </c>
      <c r="AI183" s="157">
        <f t="shared" si="95"/>
        <v>0</v>
      </c>
      <c r="AJ183" s="157">
        <f t="shared" si="95"/>
        <v>0</v>
      </c>
    </row>
    <row r="184" spans="1:36" ht="16.5" x14ac:dyDescent="0.25">
      <c r="A184" s="157">
        <f t="shared" si="83"/>
        <v>1.1200000000000001</v>
      </c>
      <c r="B184" s="153">
        <f t="shared" si="93"/>
        <v>136</v>
      </c>
      <c r="C184" s="155" t="s">
        <v>465</v>
      </c>
      <c r="D184" s="156" t="s">
        <v>389</v>
      </c>
      <c r="E184" s="157">
        <f t="shared" si="81"/>
        <v>0</v>
      </c>
      <c r="F184" s="314" t="s">
        <v>331</v>
      </c>
      <c r="G184" s="157">
        <f t="shared" ref="G184:P185" si="96">+IF($F184=G$21,G$87,0)</f>
        <v>0</v>
      </c>
      <c r="H184" s="157">
        <f t="shared" si="96"/>
        <v>0</v>
      </c>
      <c r="I184" s="157">
        <f t="shared" si="96"/>
        <v>0</v>
      </c>
      <c r="J184" s="157">
        <f t="shared" si="96"/>
        <v>0</v>
      </c>
      <c r="K184" s="157">
        <f t="shared" si="96"/>
        <v>0</v>
      </c>
      <c r="L184" s="157">
        <f t="shared" si="96"/>
        <v>0</v>
      </c>
      <c r="M184" s="157">
        <f t="shared" si="96"/>
        <v>0</v>
      </c>
      <c r="N184" s="157">
        <f t="shared" si="96"/>
        <v>0</v>
      </c>
      <c r="O184" s="157">
        <f t="shared" si="96"/>
        <v>0</v>
      </c>
      <c r="P184" s="157">
        <f t="shared" si="96"/>
        <v>0</v>
      </c>
      <c r="Q184" s="157">
        <f t="shared" ref="Q184:Z185" si="97">+IF($F184=Q$21,Q$87,0)</f>
        <v>0</v>
      </c>
      <c r="R184" s="157">
        <f t="shared" si="97"/>
        <v>0</v>
      </c>
      <c r="S184" s="157">
        <f t="shared" si="97"/>
        <v>0</v>
      </c>
      <c r="T184" s="157">
        <f t="shared" si="97"/>
        <v>0</v>
      </c>
      <c r="U184" s="157">
        <f t="shared" si="97"/>
        <v>0</v>
      </c>
      <c r="V184" s="157">
        <f t="shared" si="97"/>
        <v>0</v>
      </c>
      <c r="W184" s="157">
        <f t="shared" si="97"/>
        <v>0</v>
      </c>
      <c r="X184" s="157">
        <f t="shared" si="97"/>
        <v>0</v>
      </c>
      <c r="Y184" s="157">
        <f t="shared" si="97"/>
        <v>0</v>
      </c>
      <c r="Z184" s="157">
        <f t="shared" si="97"/>
        <v>0</v>
      </c>
      <c r="AA184" s="157">
        <f t="shared" ref="AA184:AJ185" si="98">+IF($F184=AA$21,AA$87,0)</f>
        <v>0</v>
      </c>
      <c r="AB184" s="157">
        <f t="shared" si="98"/>
        <v>0</v>
      </c>
      <c r="AC184" s="157">
        <f t="shared" si="98"/>
        <v>0</v>
      </c>
      <c r="AD184" s="157">
        <f t="shared" si="98"/>
        <v>0</v>
      </c>
      <c r="AE184" s="157">
        <f t="shared" si="98"/>
        <v>0</v>
      </c>
      <c r="AF184" s="157">
        <f t="shared" si="98"/>
        <v>0</v>
      </c>
      <c r="AG184" s="157">
        <f t="shared" si="98"/>
        <v>0</v>
      </c>
      <c r="AH184" s="157">
        <f t="shared" si="98"/>
        <v>0</v>
      </c>
      <c r="AI184" s="157">
        <f t="shared" si="98"/>
        <v>0</v>
      </c>
      <c r="AJ184" s="157">
        <f t="shared" si="98"/>
        <v>0</v>
      </c>
    </row>
    <row r="185" spans="1:36" ht="16.5" x14ac:dyDescent="0.25">
      <c r="A185" s="157">
        <f t="shared" si="83"/>
        <v>1.1300000000000001</v>
      </c>
      <c r="B185" s="153">
        <f t="shared" si="93"/>
        <v>137</v>
      </c>
      <c r="C185" s="155" t="s">
        <v>466</v>
      </c>
      <c r="D185" s="156" t="s">
        <v>389</v>
      </c>
      <c r="E185" s="157">
        <f t="shared" si="81"/>
        <v>3.5624699999999995E-2</v>
      </c>
      <c r="F185" s="314" t="s">
        <v>101</v>
      </c>
      <c r="G185" s="157">
        <f t="shared" si="96"/>
        <v>0</v>
      </c>
      <c r="H185" s="157">
        <f t="shared" si="96"/>
        <v>3.5624699999999995E-2</v>
      </c>
      <c r="I185" s="157">
        <f t="shared" si="96"/>
        <v>0</v>
      </c>
      <c r="J185" s="157">
        <f t="shared" si="96"/>
        <v>0</v>
      </c>
      <c r="K185" s="157">
        <f t="shared" si="96"/>
        <v>0</v>
      </c>
      <c r="L185" s="157">
        <f t="shared" si="96"/>
        <v>0</v>
      </c>
      <c r="M185" s="157">
        <f t="shared" si="96"/>
        <v>0</v>
      </c>
      <c r="N185" s="157">
        <f t="shared" si="96"/>
        <v>0</v>
      </c>
      <c r="O185" s="157">
        <f t="shared" si="96"/>
        <v>0</v>
      </c>
      <c r="P185" s="157">
        <f t="shared" si="96"/>
        <v>0</v>
      </c>
      <c r="Q185" s="157">
        <f t="shared" si="97"/>
        <v>0</v>
      </c>
      <c r="R185" s="157">
        <f t="shared" si="97"/>
        <v>0</v>
      </c>
      <c r="S185" s="157">
        <f t="shared" si="97"/>
        <v>0</v>
      </c>
      <c r="T185" s="157">
        <f t="shared" si="97"/>
        <v>0</v>
      </c>
      <c r="U185" s="157">
        <f t="shared" si="97"/>
        <v>0</v>
      </c>
      <c r="V185" s="157">
        <f t="shared" si="97"/>
        <v>0</v>
      </c>
      <c r="W185" s="157">
        <f t="shared" si="97"/>
        <v>0</v>
      </c>
      <c r="X185" s="157">
        <f t="shared" si="97"/>
        <v>0</v>
      </c>
      <c r="Y185" s="157">
        <f t="shared" si="97"/>
        <v>0</v>
      </c>
      <c r="Z185" s="157">
        <f t="shared" si="97"/>
        <v>0</v>
      </c>
      <c r="AA185" s="157">
        <f t="shared" si="98"/>
        <v>0</v>
      </c>
      <c r="AB185" s="157">
        <f t="shared" si="98"/>
        <v>0</v>
      </c>
      <c r="AC185" s="157">
        <f t="shared" si="98"/>
        <v>0</v>
      </c>
      <c r="AD185" s="157">
        <f t="shared" si="98"/>
        <v>0</v>
      </c>
      <c r="AE185" s="157">
        <f t="shared" si="98"/>
        <v>0</v>
      </c>
      <c r="AF185" s="157">
        <f t="shared" si="98"/>
        <v>0</v>
      </c>
      <c r="AG185" s="157">
        <f t="shared" si="98"/>
        <v>0</v>
      </c>
      <c r="AH185" s="157">
        <f t="shared" si="98"/>
        <v>0</v>
      </c>
      <c r="AI185" s="157">
        <f t="shared" si="98"/>
        <v>0</v>
      </c>
      <c r="AJ185" s="157">
        <f t="shared" si="98"/>
        <v>0</v>
      </c>
    </row>
    <row r="186" spans="1:36" ht="16.5" x14ac:dyDescent="0.25">
      <c r="A186" s="157">
        <f t="shared" si="83"/>
        <v>1.1400000000000001</v>
      </c>
      <c r="B186" s="153">
        <f t="shared" si="93"/>
        <v>138</v>
      </c>
      <c r="C186" s="155" t="s">
        <v>467</v>
      </c>
      <c r="D186" s="156" t="s">
        <v>364</v>
      </c>
      <c r="E186" s="157">
        <f t="shared" si="81"/>
        <v>0</v>
      </c>
      <c r="F186" s="314" t="s">
        <v>331</v>
      </c>
      <c r="G186" s="157">
        <f t="shared" ref="G186:P187" si="99">+IF($F186=G$21,G$146,0)</f>
        <v>0</v>
      </c>
      <c r="H186" s="157">
        <f t="shared" si="99"/>
        <v>0</v>
      </c>
      <c r="I186" s="157">
        <f t="shared" si="99"/>
        <v>0</v>
      </c>
      <c r="J186" s="157">
        <f t="shared" si="99"/>
        <v>0</v>
      </c>
      <c r="K186" s="157">
        <f t="shared" si="99"/>
        <v>0</v>
      </c>
      <c r="L186" s="157">
        <f t="shared" si="99"/>
        <v>0</v>
      </c>
      <c r="M186" s="157">
        <f t="shared" si="99"/>
        <v>0</v>
      </c>
      <c r="N186" s="157">
        <f t="shared" si="99"/>
        <v>0</v>
      </c>
      <c r="O186" s="157">
        <f t="shared" si="99"/>
        <v>0</v>
      </c>
      <c r="P186" s="157">
        <f t="shared" si="99"/>
        <v>0</v>
      </c>
      <c r="Q186" s="157">
        <f t="shared" ref="Q186:Z187" si="100">+IF($F186=Q$21,Q$146,0)</f>
        <v>0</v>
      </c>
      <c r="R186" s="157">
        <f t="shared" si="100"/>
        <v>0</v>
      </c>
      <c r="S186" s="157">
        <f t="shared" si="100"/>
        <v>0</v>
      </c>
      <c r="T186" s="157">
        <f t="shared" si="100"/>
        <v>0</v>
      </c>
      <c r="U186" s="157">
        <f t="shared" si="100"/>
        <v>0</v>
      </c>
      <c r="V186" s="157">
        <f t="shared" si="100"/>
        <v>0</v>
      </c>
      <c r="W186" s="157">
        <f t="shared" si="100"/>
        <v>0</v>
      </c>
      <c r="X186" s="157">
        <f t="shared" si="100"/>
        <v>0</v>
      </c>
      <c r="Y186" s="157">
        <f t="shared" si="100"/>
        <v>0</v>
      </c>
      <c r="Z186" s="157">
        <f t="shared" si="100"/>
        <v>0</v>
      </c>
      <c r="AA186" s="157">
        <f t="shared" ref="AA186:AJ187" si="101">+IF($F186=AA$21,AA$146,0)</f>
        <v>0</v>
      </c>
      <c r="AB186" s="157">
        <f t="shared" si="101"/>
        <v>0</v>
      </c>
      <c r="AC186" s="157">
        <f t="shared" si="101"/>
        <v>0</v>
      </c>
      <c r="AD186" s="157">
        <f t="shared" si="101"/>
        <v>0</v>
      </c>
      <c r="AE186" s="157">
        <f t="shared" si="101"/>
        <v>0</v>
      </c>
      <c r="AF186" s="157">
        <f t="shared" si="101"/>
        <v>0</v>
      </c>
      <c r="AG186" s="157">
        <f t="shared" si="101"/>
        <v>0</v>
      </c>
      <c r="AH186" s="157">
        <f t="shared" si="101"/>
        <v>0</v>
      </c>
      <c r="AI186" s="157">
        <f t="shared" si="101"/>
        <v>0</v>
      </c>
      <c r="AJ186" s="157">
        <f t="shared" si="101"/>
        <v>0</v>
      </c>
    </row>
    <row r="187" spans="1:36" ht="16.5" x14ac:dyDescent="0.25">
      <c r="A187" s="157">
        <f t="shared" si="83"/>
        <v>1.1500000000000001</v>
      </c>
      <c r="B187" s="153">
        <f t="shared" si="93"/>
        <v>139</v>
      </c>
      <c r="C187" s="155" t="s">
        <v>468</v>
      </c>
      <c r="D187" s="156" t="s">
        <v>364</v>
      </c>
      <c r="E187" s="157">
        <f t="shared" si="81"/>
        <v>1</v>
      </c>
      <c r="F187" s="314" t="s">
        <v>101</v>
      </c>
      <c r="G187" s="157">
        <f t="shared" si="99"/>
        <v>0</v>
      </c>
      <c r="H187" s="157">
        <f t="shared" si="99"/>
        <v>1</v>
      </c>
      <c r="I187" s="157">
        <f t="shared" si="99"/>
        <v>0</v>
      </c>
      <c r="J187" s="157">
        <f t="shared" si="99"/>
        <v>0</v>
      </c>
      <c r="K187" s="157">
        <f t="shared" si="99"/>
        <v>0</v>
      </c>
      <c r="L187" s="157">
        <f t="shared" si="99"/>
        <v>0</v>
      </c>
      <c r="M187" s="157">
        <f t="shared" si="99"/>
        <v>0</v>
      </c>
      <c r="N187" s="157">
        <f t="shared" si="99"/>
        <v>0</v>
      </c>
      <c r="O187" s="157">
        <f t="shared" si="99"/>
        <v>0</v>
      </c>
      <c r="P187" s="157">
        <f t="shared" si="99"/>
        <v>0</v>
      </c>
      <c r="Q187" s="157">
        <f t="shared" si="100"/>
        <v>0</v>
      </c>
      <c r="R187" s="157">
        <f t="shared" si="100"/>
        <v>0</v>
      </c>
      <c r="S187" s="157">
        <f t="shared" si="100"/>
        <v>0</v>
      </c>
      <c r="T187" s="157">
        <f t="shared" si="100"/>
        <v>0</v>
      </c>
      <c r="U187" s="157">
        <f t="shared" si="100"/>
        <v>0</v>
      </c>
      <c r="V187" s="157">
        <f t="shared" si="100"/>
        <v>0</v>
      </c>
      <c r="W187" s="157">
        <f t="shared" si="100"/>
        <v>0</v>
      </c>
      <c r="X187" s="157">
        <f t="shared" si="100"/>
        <v>0</v>
      </c>
      <c r="Y187" s="157">
        <f t="shared" si="100"/>
        <v>0</v>
      </c>
      <c r="Z187" s="157">
        <f t="shared" si="100"/>
        <v>0</v>
      </c>
      <c r="AA187" s="157">
        <f t="shared" si="101"/>
        <v>0</v>
      </c>
      <c r="AB187" s="157">
        <f t="shared" si="101"/>
        <v>0</v>
      </c>
      <c r="AC187" s="157">
        <f t="shared" si="101"/>
        <v>0</v>
      </c>
      <c r="AD187" s="157">
        <f t="shared" si="101"/>
        <v>0</v>
      </c>
      <c r="AE187" s="157">
        <f t="shared" si="101"/>
        <v>0</v>
      </c>
      <c r="AF187" s="157">
        <f t="shared" si="101"/>
        <v>0</v>
      </c>
      <c r="AG187" s="157">
        <f t="shared" si="101"/>
        <v>0</v>
      </c>
      <c r="AH187" s="157">
        <f t="shared" si="101"/>
        <v>0</v>
      </c>
      <c r="AI187" s="157">
        <f t="shared" si="101"/>
        <v>0</v>
      </c>
      <c r="AJ187" s="157">
        <f t="shared" si="101"/>
        <v>0</v>
      </c>
    </row>
    <row r="188" spans="1:36" ht="16.5" x14ac:dyDescent="0.25">
      <c r="A188" s="157">
        <f t="shared" si="83"/>
        <v>1.1600000000000001</v>
      </c>
      <c r="B188" s="153">
        <f t="shared" si="93"/>
        <v>140</v>
      </c>
      <c r="C188" s="155" t="s">
        <v>469</v>
      </c>
      <c r="D188" s="156" t="s">
        <v>364</v>
      </c>
      <c r="E188" s="157">
        <f t="shared" si="81"/>
        <v>0</v>
      </c>
      <c r="F188" s="314" t="s">
        <v>331</v>
      </c>
      <c r="G188" s="157">
        <f t="shared" ref="G188:AJ188" si="102">+IF($F188=G$21,G$148+G$149,0)</f>
        <v>0</v>
      </c>
      <c r="H188" s="157">
        <f t="shared" si="102"/>
        <v>0</v>
      </c>
      <c r="I188" s="157">
        <f t="shared" si="102"/>
        <v>0</v>
      </c>
      <c r="J188" s="157">
        <f t="shared" si="102"/>
        <v>0</v>
      </c>
      <c r="K188" s="157">
        <f t="shared" si="102"/>
        <v>0</v>
      </c>
      <c r="L188" s="157">
        <f t="shared" si="102"/>
        <v>0</v>
      </c>
      <c r="M188" s="157">
        <f t="shared" si="102"/>
        <v>0</v>
      </c>
      <c r="N188" s="157">
        <f t="shared" si="102"/>
        <v>0</v>
      </c>
      <c r="O188" s="157">
        <f t="shared" si="102"/>
        <v>0</v>
      </c>
      <c r="P188" s="157">
        <f t="shared" si="102"/>
        <v>0</v>
      </c>
      <c r="Q188" s="157">
        <f t="shared" si="102"/>
        <v>0</v>
      </c>
      <c r="R188" s="157">
        <f t="shared" si="102"/>
        <v>0</v>
      </c>
      <c r="S188" s="157">
        <f t="shared" si="102"/>
        <v>0</v>
      </c>
      <c r="T188" s="157">
        <f t="shared" si="102"/>
        <v>0</v>
      </c>
      <c r="U188" s="157">
        <f t="shared" si="102"/>
        <v>0</v>
      </c>
      <c r="V188" s="157">
        <f t="shared" si="102"/>
        <v>0</v>
      </c>
      <c r="W188" s="157">
        <f t="shared" si="102"/>
        <v>0</v>
      </c>
      <c r="X188" s="157">
        <f t="shared" si="102"/>
        <v>0</v>
      </c>
      <c r="Y188" s="157">
        <f t="shared" si="102"/>
        <v>0</v>
      </c>
      <c r="Z188" s="157">
        <f t="shared" si="102"/>
        <v>0</v>
      </c>
      <c r="AA188" s="157">
        <f t="shared" si="102"/>
        <v>0</v>
      </c>
      <c r="AB188" s="157">
        <f t="shared" si="102"/>
        <v>0</v>
      </c>
      <c r="AC188" s="157">
        <f t="shared" si="102"/>
        <v>0</v>
      </c>
      <c r="AD188" s="157">
        <f t="shared" si="102"/>
        <v>0</v>
      </c>
      <c r="AE188" s="157">
        <f t="shared" si="102"/>
        <v>0</v>
      </c>
      <c r="AF188" s="157">
        <f t="shared" si="102"/>
        <v>0</v>
      </c>
      <c r="AG188" s="157">
        <f t="shared" si="102"/>
        <v>0</v>
      </c>
      <c r="AH188" s="157">
        <f t="shared" si="102"/>
        <v>0</v>
      </c>
      <c r="AI188" s="157">
        <f t="shared" si="102"/>
        <v>0</v>
      </c>
      <c r="AJ188" s="157">
        <f t="shared" si="102"/>
        <v>0</v>
      </c>
    </row>
    <row r="189" spans="1:36" ht="16.5" x14ac:dyDescent="0.25">
      <c r="A189" s="157">
        <f t="shared" si="83"/>
        <v>1.1700000000000002</v>
      </c>
      <c r="B189" s="153">
        <f t="shared" si="93"/>
        <v>141</v>
      </c>
      <c r="C189" s="155" t="s">
        <v>470</v>
      </c>
      <c r="D189" s="156" t="s">
        <v>364</v>
      </c>
      <c r="E189" s="157">
        <f t="shared" si="81"/>
        <v>1</v>
      </c>
      <c r="F189" s="314" t="s">
        <v>101</v>
      </c>
      <c r="G189" s="157">
        <f t="shared" ref="G189:AJ189" si="103">+IF($F189=G$21,G$148,0)</f>
        <v>0</v>
      </c>
      <c r="H189" s="157">
        <f t="shared" si="103"/>
        <v>1</v>
      </c>
      <c r="I189" s="157">
        <f t="shared" si="103"/>
        <v>0</v>
      </c>
      <c r="J189" s="157">
        <f t="shared" si="103"/>
        <v>0</v>
      </c>
      <c r="K189" s="157">
        <f t="shared" si="103"/>
        <v>0</v>
      </c>
      <c r="L189" s="157">
        <f t="shared" si="103"/>
        <v>0</v>
      </c>
      <c r="M189" s="157">
        <f t="shared" si="103"/>
        <v>0</v>
      </c>
      <c r="N189" s="157">
        <f t="shared" si="103"/>
        <v>0</v>
      </c>
      <c r="O189" s="157">
        <f t="shared" si="103"/>
        <v>0</v>
      </c>
      <c r="P189" s="157">
        <f t="shared" si="103"/>
        <v>0</v>
      </c>
      <c r="Q189" s="157">
        <f t="shared" si="103"/>
        <v>0</v>
      </c>
      <c r="R189" s="157">
        <f t="shared" si="103"/>
        <v>0</v>
      </c>
      <c r="S189" s="157">
        <f t="shared" si="103"/>
        <v>0</v>
      </c>
      <c r="T189" s="157">
        <f t="shared" si="103"/>
        <v>0</v>
      </c>
      <c r="U189" s="157">
        <f t="shared" si="103"/>
        <v>0</v>
      </c>
      <c r="V189" s="157">
        <f t="shared" si="103"/>
        <v>0</v>
      </c>
      <c r="W189" s="157">
        <f t="shared" si="103"/>
        <v>0</v>
      </c>
      <c r="X189" s="157">
        <f t="shared" si="103"/>
        <v>0</v>
      </c>
      <c r="Y189" s="157">
        <f t="shared" si="103"/>
        <v>0</v>
      </c>
      <c r="Z189" s="157">
        <f t="shared" si="103"/>
        <v>0</v>
      </c>
      <c r="AA189" s="157">
        <f t="shared" si="103"/>
        <v>0</v>
      </c>
      <c r="AB189" s="157">
        <f t="shared" si="103"/>
        <v>0</v>
      </c>
      <c r="AC189" s="157">
        <f t="shared" si="103"/>
        <v>0</v>
      </c>
      <c r="AD189" s="157">
        <f t="shared" si="103"/>
        <v>0</v>
      </c>
      <c r="AE189" s="157">
        <f t="shared" si="103"/>
        <v>0</v>
      </c>
      <c r="AF189" s="157">
        <f t="shared" si="103"/>
        <v>0</v>
      </c>
      <c r="AG189" s="157">
        <f t="shared" si="103"/>
        <v>0</v>
      </c>
      <c r="AH189" s="157">
        <f t="shared" si="103"/>
        <v>0</v>
      </c>
      <c r="AI189" s="157">
        <f t="shared" si="103"/>
        <v>0</v>
      </c>
      <c r="AJ189" s="157">
        <f t="shared" si="103"/>
        <v>0</v>
      </c>
    </row>
    <row r="190" spans="1:36" ht="16.5" x14ac:dyDescent="0.25">
      <c r="A190" s="157">
        <f t="shared" si="83"/>
        <v>1.1800000000000002</v>
      </c>
      <c r="B190" s="153">
        <f t="shared" si="93"/>
        <v>142</v>
      </c>
      <c r="C190" s="155" t="s">
        <v>471</v>
      </c>
      <c r="D190" s="156" t="s">
        <v>364</v>
      </c>
      <c r="E190" s="157">
        <f t="shared" si="81"/>
        <v>0</v>
      </c>
      <c r="F190" s="314" t="s">
        <v>331</v>
      </c>
      <c r="G190" s="157">
        <f>+IF($F190=G$21,G$129,0)</f>
        <v>0</v>
      </c>
      <c r="H190" s="157">
        <f t="shared" ref="H190:AJ190" si="104">+IF($F190=H$21,H$129,0)</f>
        <v>0</v>
      </c>
      <c r="I190" s="157">
        <f t="shared" si="104"/>
        <v>0</v>
      </c>
      <c r="J190" s="157">
        <f t="shared" si="104"/>
        <v>0</v>
      </c>
      <c r="K190" s="157">
        <f t="shared" si="104"/>
        <v>0</v>
      </c>
      <c r="L190" s="157">
        <f t="shared" si="104"/>
        <v>0</v>
      </c>
      <c r="M190" s="157">
        <f t="shared" si="104"/>
        <v>0</v>
      </c>
      <c r="N190" s="157">
        <f t="shared" si="104"/>
        <v>0</v>
      </c>
      <c r="O190" s="157">
        <f t="shared" si="104"/>
        <v>0</v>
      </c>
      <c r="P190" s="157">
        <f t="shared" si="104"/>
        <v>0</v>
      </c>
      <c r="Q190" s="157">
        <f t="shared" si="104"/>
        <v>0</v>
      </c>
      <c r="R190" s="157">
        <f t="shared" si="104"/>
        <v>0</v>
      </c>
      <c r="S190" s="157">
        <f t="shared" si="104"/>
        <v>0</v>
      </c>
      <c r="T190" s="157">
        <f t="shared" si="104"/>
        <v>0</v>
      </c>
      <c r="U190" s="157">
        <f t="shared" si="104"/>
        <v>0</v>
      </c>
      <c r="V190" s="157">
        <f t="shared" si="104"/>
        <v>0</v>
      </c>
      <c r="W190" s="157">
        <f t="shared" si="104"/>
        <v>0</v>
      </c>
      <c r="X190" s="157">
        <f t="shared" si="104"/>
        <v>0</v>
      </c>
      <c r="Y190" s="157">
        <f t="shared" si="104"/>
        <v>0</v>
      </c>
      <c r="Z190" s="157">
        <f t="shared" si="104"/>
        <v>0</v>
      </c>
      <c r="AA190" s="157">
        <f t="shared" si="104"/>
        <v>0</v>
      </c>
      <c r="AB190" s="157">
        <f t="shared" si="104"/>
        <v>0</v>
      </c>
      <c r="AC190" s="157">
        <f t="shared" si="104"/>
        <v>0</v>
      </c>
      <c r="AD190" s="157">
        <f t="shared" si="104"/>
        <v>0</v>
      </c>
      <c r="AE190" s="157">
        <f t="shared" si="104"/>
        <v>0</v>
      </c>
      <c r="AF190" s="157">
        <f t="shared" si="104"/>
        <v>0</v>
      </c>
      <c r="AG190" s="157">
        <f t="shared" si="104"/>
        <v>0</v>
      </c>
      <c r="AH190" s="157">
        <f t="shared" si="104"/>
        <v>0</v>
      </c>
      <c r="AI190" s="157">
        <f t="shared" si="104"/>
        <v>0</v>
      </c>
      <c r="AJ190" s="157">
        <f t="shared" si="104"/>
        <v>0</v>
      </c>
    </row>
    <row r="191" spans="1:36" ht="16.5" x14ac:dyDescent="0.25">
      <c r="A191" s="157">
        <f t="shared" si="83"/>
        <v>1.1900000000000002</v>
      </c>
      <c r="B191" s="153">
        <f t="shared" si="93"/>
        <v>143</v>
      </c>
      <c r="C191" s="155" t="s">
        <v>472</v>
      </c>
      <c r="D191" s="156" t="s">
        <v>364</v>
      </c>
      <c r="E191" s="157">
        <f t="shared" si="81"/>
        <v>0</v>
      </c>
      <c r="F191" s="314" t="s">
        <v>331</v>
      </c>
      <c r="G191" s="157">
        <f t="shared" ref="G191:P192" si="105">+IF($F191=G$21,G$135,0)</f>
        <v>0</v>
      </c>
      <c r="H191" s="157">
        <f t="shared" si="105"/>
        <v>0</v>
      </c>
      <c r="I191" s="157">
        <f t="shared" si="105"/>
        <v>0</v>
      </c>
      <c r="J191" s="157">
        <f t="shared" si="105"/>
        <v>0</v>
      </c>
      <c r="K191" s="157">
        <f t="shared" si="105"/>
        <v>0</v>
      </c>
      <c r="L191" s="157">
        <f t="shared" si="105"/>
        <v>0</v>
      </c>
      <c r="M191" s="157">
        <f t="shared" si="105"/>
        <v>0</v>
      </c>
      <c r="N191" s="157">
        <f t="shared" si="105"/>
        <v>0</v>
      </c>
      <c r="O191" s="157">
        <f t="shared" si="105"/>
        <v>0</v>
      </c>
      <c r="P191" s="157">
        <f t="shared" si="105"/>
        <v>0</v>
      </c>
      <c r="Q191" s="157">
        <f t="shared" ref="Q191:Z192" si="106">+IF($F191=Q$21,Q$135,0)</f>
        <v>0</v>
      </c>
      <c r="R191" s="157">
        <f t="shared" si="106"/>
        <v>0</v>
      </c>
      <c r="S191" s="157">
        <f t="shared" si="106"/>
        <v>0</v>
      </c>
      <c r="T191" s="157">
        <f t="shared" si="106"/>
        <v>0</v>
      </c>
      <c r="U191" s="157">
        <f t="shared" si="106"/>
        <v>0</v>
      </c>
      <c r="V191" s="157">
        <f t="shared" si="106"/>
        <v>0</v>
      </c>
      <c r="W191" s="157">
        <f t="shared" si="106"/>
        <v>0</v>
      </c>
      <c r="X191" s="157">
        <f t="shared" si="106"/>
        <v>0</v>
      </c>
      <c r="Y191" s="157">
        <f t="shared" si="106"/>
        <v>0</v>
      </c>
      <c r="Z191" s="157">
        <f t="shared" si="106"/>
        <v>0</v>
      </c>
      <c r="AA191" s="157">
        <f t="shared" ref="AA191:AJ192" si="107">+IF($F191=AA$21,AA$135,0)</f>
        <v>0</v>
      </c>
      <c r="AB191" s="157">
        <f t="shared" si="107"/>
        <v>0</v>
      </c>
      <c r="AC191" s="157">
        <f t="shared" si="107"/>
        <v>0</v>
      </c>
      <c r="AD191" s="157">
        <f t="shared" si="107"/>
        <v>0</v>
      </c>
      <c r="AE191" s="157">
        <f t="shared" si="107"/>
        <v>0</v>
      </c>
      <c r="AF191" s="157">
        <f t="shared" si="107"/>
        <v>0</v>
      </c>
      <c r="AG191" s="157">
        <f t="shared" si="107"/>
        <v>0</v>
      </c>
      <c r="AH191" s="157">
        <f t="shared" si="107"/>
        <v>0</v>
      </c>
      <c r="AI191" s="157">
        <f t="shared" si="107"/>
        <v>0</v>
      </c>
      <c r="AJ191" s="157">
        <f t="shared" si="107"/>
        <v>0</v>
      </c>
    </row>
    <row r="192" spans="1:36" ht="16.5" x14ac:dyDescent="0.25">
      <c r="A192" s="157">
        <f t="shared" si="83"/>
        <v>1.2000000000000002</v>
      </c>
      <c r="B192" s="153">
        <f t="shared" si="93"/>
        <v>144</v>
      </c>
      <c r="C192" s="155" t="s">
        <v>473</v>
      </c>
      <c r="D192" s="156" t="s">
        <v>364</v>
      </c>
      <c r="E192" s="157">
        <f t="shared" si="81"/>
        <v>3</v>
      </c>
      <c r="F192" s="314" t="s">
        <v>101</v>
      </c>
      <c r="G192" s="157">
        <f t="shared" si="105"/>
        <v>0</v>
      </c>
      <c r="H192" s="157">
        <f t="shared" si="105"/>
        <v>3</v>
      </c>
      <c r="I192" s="157">
        <f t="shared" si="105"/>
        <v>0</v>
      </c>
      <c r="J192" s="157">
        <f t="shared" si="105"/>
        <v>0</v>
      </c>
      <c r="K192" s="157">
        <f t="shared" si="105"/>
        <v>0</v>
      </c>
      <c r="L192" s="157">
        <f t="shared" si="105"/>
        <v>0</v>
      </c>
      <c r="M192" s="157">
        <f t="shared" si="105"/>
        <v>0</v>
      </c>
      <c r="N192" s="157">
        <f t="shared" si="105"/>
        <v>0</v>
      </c>
      <c r="O192" s="157">
        <f t="shared" si="105"/>
        <v>0</v>
      </c>
      <c r="P192" s="157">
        <f t="shared" si="105"/>
        <v>0</v>
      </c>
      <c r="Q192" s="157">
        <f t="shared" si="106"/>
        <v>0</v>
      </c>
      <c r="R192" s="157">
        <f t="shared" si="106"/>
        <v>0</v>
      </c>
      <c r="S192" s="157">
        <f t="shared" si="106"/>
        <v>0</v>
      </c>
      <c r="T192" s="157">
        <f t="shared" si="106"/>
        <v>0</v>
      </c>
      <c r="U192" s="157">
        <f t="shared" si="106"/>
        <v>0</v>
      </c>
      <c r="V192" s="157">
        <f t="shared" si="106"/>
        <v>0</v>
      </c>
      <c r="W192" s="157">
        <f t="shared" si="106"/>
        <v>0</v>
      </c>
      <c r="X192" s="157">
        <f t="shared" si="106"/>
        <v>0</v>
      </c>
      <c r="Y192" s="157">
        <f t="shared" si="106"/>
        <v>0</v>
      </c>
      <c r="Z192" s="157">
        <f t="shared" si="106"/>
        <v>0</v>
      </c>
      <c r="AA192" s="157">
        <f t="shared" si="107"/>
        <v>0</v>
      </c>
      <c r="AB192" s="157">
        <f t="shared" si="107"/>
        <v>0</v>
      </c>
      <c r="AC192" s="157">
        <f t="shared" si="107"/>
        <v>0</v>
      </c>
      <c r="AD192" s="157">
        <f t="shared" si="107"/>
        <v>0</v>
      </c>
      <c r="AE192" s="157">
        <f t="shared" si="107"/>
        <v>0</v>
      </c>
      <c r="AF192" s="157">
        <f t="shared" si="107"/>
        <v>0</v>
      </c>
      <c r="AG192" s="157">
        <f t="shared" si="107"/>
        <v>0</v>
      </c>
      <c r="AH192" s="157">
        <f t="shared" si="107"/>
        <v>0</v>
      </c>
      <c r="AI192" s="157">
        <f t="shared" si="107"/>
        <v>0</v>
      </c>
      <c r="AJ192" s="157">
        <f t="shared" si="107"/>
        <v>0</v>
      </c>
    </row>
    <row r="193" spans="1:36" ht="16.5" x14ac:dyDescent="0.25">
      <c r="A193" s="157">
        <f t="shared" si="83"/>
        <v>1.2100000000000002</v>
      </c>
      <c r="B193" s="153">
        <f t="shared" si="93"/>
        <v>145</v>
      </c>
      <c r="C193" s="155" t="s">
        <v>474</v>
      </c>
      <c r="D193" s="156" t="s">
        <v>389</v>
      </c>
      <c r="E193" s="157">
        <f t="shared" si="81"/>
        <v>0</v>
      </c>
      <c r="F193" s="314" t="s">
        <v>331</v>
      </c>
      <c r="G193" s="157">
        <f t="shared" ref="G193:P194" si="108">+IF($F193=G$21,G$98/1000,0)</f>
        <v>0</v>
      </c>
      <c r="H193" s="157">
        <f t="shared" si="108"/>
        <v>0</v>
      </c>
      <c r="I193" s="157">
        <f t="shared" si="108"/>
        <v>0</v>
      </c>
      <c r="J193" s="157">
        <f t="shared" si="108"/>
        <v>0</v>
      </c>
      <c r="K193" s="157">
        <f t="shared" si="108"/>
        <v>0</v>
      </c>
      <c r="L193" s="157">
        <f t="shared" si="108"/>
        <v>0</v>
      </c>
      <c r="M193" s="157">
        <f t="shared" si="108"/>
        <v>0</v>
      </c>
      <c r="N193" s="157">
        <f t="shared" si="108"/>
        <v>0</v>
      </c>
      <c r="O193" s="157">
        <f t="shared" si="108"/>
        <v>0</v>
      </c>
      <c r="P193" s="157">
        <f t="shared" si="108"/>
        <v>0</v>
      </c>
      <c r="Q193" s="157">
        <f t="shared" ref="Q193:Z194" si="109">+IF($F193=Q$21,Q$98/1000,0)</f>
        <v>0</v>
      </c>
      <c r="R193" s="157">
        <f t="shared" si="109"/>
        <v>0</v>
      </c>
      <c r="S193" s="157">
        <f t="shared" si="109"/>
        <v>0</v>
      </c>
      <c r="T193" s="157">
        <f t="shared" si="109"/>
        <v>0</v>
      </c>
      <c r="U193" s="157">
        <f t="shared" si="109"/>
        <v>0</v>
      </c>
      <c r="V193" s="157">
        <f t="shared" si="109"/>
        <v>0</v>
      </c>
      <c r="W193" s="157">
        <f t="shared" si="109"/>
        <v>0</v>
      </c>
      <c r="X193" s="157">
        <f t="shared" si="109"/>
        <v>0</v>
      </c>
      <c r="Y193" s="157">
        <f t="shared" si="109"/>
        <v>0</v>
      </c>
      <c r="Z193" s="157">
        <f t="shared" si="109"/>
        <v>0</v>
      </c>
      <c r="AA193" s="157">
        <f t="shared" ref="AA193:AJ194" si="110">+IF($F193=AA$21,AA$98/1000,0)</f>
        <v>0</v>
      </c>
      <c r="AB193" s="157">
        <f t="shared" si="110"/>
        <v>0</v>
      </c>
      <c r="AC193" s="157">
        <f t="shared" si="110"/>
        <v>0</v>
      </c>
      <c r="AD193" s="157">
        <f t="shared" si="110"/>
        <v>0</v>
      </c>
      <c r="AE193" s="157">
        <f t="shared" si="110"/>
        <v>0</v>
      </c>
      <c r="AF193" s="157">
        <f t="shared" si="110"/>
        <v>0</v>
      </c>
      <c r="AG193" s="157">
        <f t="shared" si="110"/>
        <v>0</v>
      </c>
      <c r="AH193" s="157">
        <f t="shared" si="110"/>
        <v>0</v>
      </c>
      <c r="AI193" s="157">
        <f t="shared" si="110"/>
        <v>0</v>
      </c>
      <c r="AJ193" s="157">
        <f t="shared" si="110"/>
        <v>0</v>
      </c>
    </row>
    <row r="194" spans="1:36" ht="16.5" x14ac:dyDescent="0.25">
      <c r="A194" s="157">
        <f t="shared" si="83"/>
        <v>1.2200000000000002</v>
      </c>
      <c r="B194" s="153">
        <f t="shared" si="93"/>
        <v>146</v>
      </c>
      <c r="C194" s="155" t="s">
        <v>475</v>
      </c>
      <c r="D194" s="156" t="s">
        <v>389</v>
      </c>
      <c r="E194" s="157">
        <f t="shared" si="81"/>
        <v>2.3E-2</v>
      </c>
      <c r="F194" s="314" t="s">
        <v>101</v>
      </c>
      <c r="G194" s="157">
        <f t="shared" si="108"/>
        <v>0</v>
      </c>
      <c r="H194" s="157">
        <f t="shared" si="108"/>
        <v>2.3E-2</v>
      </c>
      <c r="I194" s="157">
        <f t="shared" si="108"/>
        <v>0</v>
      </c>
      <c r="J194" s="157">
        <f t="shared" si="108"/>
        <v>0</v>
      </c>
      <c r="K194" s="157">
        <f t="shared" si="108"/>
        <v>0</v>
      </c>
      <c r="L194" s="157">
        <f t="shared" si="108"/>
        <v>0</v>
      </c>
      <c r="M194" s="157">
        <f t="shared" si="108"/>
        <v>0</v>
      </c>
      <c r="N194" s="157">
        <f t="shared" si="108"/>
        <v>0</v>
      </c>
      <c r="O194" s="157">
        <f t="shared" si="108"/>
        <v>0</v>
      </c>
      <c r="P194" s="157">
        <f t="shared" si="108"/>
        <v>0</v>
      </c>
      <c r="Q194" s="157">
        <f t="shared" si="109"/>
        <v>0</v>
      </c>
      <c r="R194" s="157">
        <f t="shared" si="109"/>
        <v>0</v>
      </c>
      <c r="S194" s="157">
        <f t="shared" si="109"/>
        <v>0</v>
      </c>
      <c r="T194" s="157">
        <f t="shared" si="109"/>
        <v>0</v>
      </c>
      <c r="U194" s="157">
        <f t="shared" si="109"/>
        <v>0</v>
      </c>
      <c r="V194" s="157">
        <f t="shared" si="109"/>
        <v>0</v>
      </c>
      <c r="W194" s="157">
        <f t="shared" si="109"/>
        <v>0</v>
      </c>
      <c r="X194" s="157">
        <f t="shared" si="109"/>
        <v>0</v>
      </c>
      <c r="Y194" s="157">
        <f t="shared" si="109"/>
        <v>0</v>
      </c>
      <c r="Z194" s="157">
        <f t="shared" si="109"/>
        <v>0</v>
      </c>
      <c r="AA194" s="157">
        <f t="shared" si="110"/>
        <v>0</v>
      </c>
      <c r="AB194" s="157">
        <f t="shared" si="110"/>
        <v>0</v>
      </c>
      <c r="AC194" s="157">
        <f t="shared" si="110"/>
        <v>0</v>
      </c>
      <c r="AD194" s="157">
        <f t="shared" si="110"/>
        <v>0</v>
      </c>
      <c r="AE194" s="157">
        <f t="shared" si="110"/>
        <v>0</v>
      </c>
      <c r="AF194" s="157">
        <f t="shared" si="110"/>
        <v>0</v>
      </c>
      <c r="AG194" s="157">
        <f t="shared" si="110"/>
        <v>0</v>
      </c>
      <c r="AH194" s="157">
        <f t="shared" si="110"/>
        <v>0</v>
      </c>
      <c r="AI194" s="157">
        <f t="shared" si="110"/>
        <v>0</v>
      </c>
      <c r="AJ194" s="157">
        <f t="shared" si="110"/>
        <v>0</v>
      </c>
    </row>
    <row r="195" spans="1:36" ht="16.5" x14ac:dyDescent="0.25">
      <c r="A195" s="157">
        <f t="shared" si="83"/>
        <v>1.2300000000000002</v>
      </c>
      <c r="B195" s="153">
        <f t="shared" si="93"/>
        <v>147</v>
      </c>
      <c r="C195" s="155" t="s">
        <v>476</v>
      </c>
      <c r="D195" s="156" t="s">
        <v>477</v>
      </c>
      <c r="E195" s="157">
        <f t="shared" ref="E195:E196" si="111">+ROUNDUP(SUM(G195:AJ195),0)</f>
        <v>1</v>
      </c>
      <c r="F195" s="314" t="s">
        <v>331</v>
      </c>
      <c r="G195" s="157">
        <f t="shared" ref="G195:V196" si="112">+IF(G$2&lt;&gt;0,1/COUNTA(G$2:M$2),0)</f>
        <v>0.14285714285714285</v>
      </c>
      <c r="H195" s="157">
        <f t="shared" si="112"/>
        <v>0.14285714285714285</v>
      </c>
      <c r="I195" s="157">
        <f t="shared" si="112"/>
        <v>0</v>
      </c>
      <c r="J195" s="157">
        <f t="shared" si="112"/>
        <v>0</v>
      </c>
      <c r="K195" s="157">
        <f t="shared" si="112"/>
        <v>0</v>
      </c>
      <c r="L195" s="157">
        <f t="shared" si="112"/>
        <v>0</v>
      </c>
      <c r="M195" s="157">
        <f t="shared" si="112"/>
        <v>0</v>
      </c>
      <c r="N195" s="157">
        <f t="shared" si="112"/>
        <v>0</v>
      </c>
      <c r="O195" s="157">
        <f t="shared" si="112"/>
        <v>0</v>
      </c>
      <c r="P195" s="157">
        <f t="shared" si="112"/>
        <v>0</v>
      </c>
      <c r="Q195" s="157">
        <f t="shared" si="112"/>
        <v>0</v>
      </c>
      <c r="R195" s="157">
        <f t="shared" si="112"/>
        <v>0</v>
      </c>
      <c r="S195" s="157">
        <f t="shared" si="112"/>
        <v>0</v>
      </c>
      <c r="T195" s="157">
        <f t="shared" si="112"/>
        <v>0</v>
      </c>
      <c r="U195" s="157">
        <f t="shared" si="112"/>
        <v>0</v>
      </c>
      <c r="V195" s="157">
        <f t="shared" si="112"/>
        <v>0</v>
      </c>
      <c r="W195" s="157">
        <f t="shared" ref="W195:AJ196" si="113">+IF(W$2&lt;&gt;0,1/COUNTA(W$2:AC$2),0)</f>
        <v>0</v>
      </c>
      <c r="X195" s="157">
        <f t="shared" si="113"/>
        <v>0</v>
      </c>
      <c r="Y195" s="157">
        <f t="shared" si="113"/>
        <v>0</v>
      </c>
      <c r="Z195" s="157">
        <f t="shared" si="113"/>
        <v>0</v>
      </c>
      <c r="AA195" s="157">
        <f t="shared" si="113"/>
        <v>0</v>
      </c>
      <c r="AB195" s="157">
        <f t="shared" si="113"/>
        <v>0</v>
      </c>
      <c r="AC195" s="157">
        <f t="shared" si="113"/>
        <v>0</v>
      </c>
      <c r="AD195" s="157">
        <f t="shared" si="113"/>
        <v>0</v>
      </c>
      <c r="AE195" s="157">
        <f t="shared" si="113"/>
        <v>0</v>
      </c>
      <c r="AF195" s="157">
        <f t="shared" si="113"/>
        <v>0</v>
      </c>
      <c r="AG195" s="157">
        <f t="shared" si="113"/>
        <v>0</v>
      </c>
      <c r="AH195" s="157">
        <f t="shared" si="113"/>
        <v>0</v>
      </c>
      <c r="AI195" s="157">
        <f t="shared" si="113"/>
        <v>0</v>
      </c>
      <c r="AJ195" s="157">
        <f t="shared" si="113"/>
        <v>0</v>
      </c>
    </row>
    <row r="196" spans="1:36" ht="16.5" x14ac:dyDescent="0.25">
      <c r="A196" s="157">
        <f t="shared" si="83"/>
        <v>1.2400000000000002</v>
      </c>
      <c r="B196" s="153">
        <f t="shared" si="93"/>
        <v>148</v>
      </c>
      <c r="C196" s="155" t="s">
        <v>478</v>
      </c>
      <c r="D196" s="156" t="s">
        <v>477</v>
      </c>
      <c r="E196" s="157">
        <f t="shared" si="111"/>
        <v>1</v>
      </c>
      <c r="F196" s="314" t="s">
        <v>101</v>
      </c>
      <c r="G196" s="157">
        <f t="shared" si="112"/>
        <v>0.14285714285714285</v>
      </c>
      <c r="H196" s="157">
        <f t="shared" si="112"/>
        <v>0.14285714285714285</v>
      </c>
      <c r="I196" s="157">
        <f t="shared" si="112"/>
        <v>0</v>
      </c>
      <c r="J196" s="157">
        <f t="shared" si="112"/>
        <v>0</v>
      </c>
      <c r="K196" s="157">
        <f t="shared" si="112"/>
        <v>0</v>
      </c>
      <c r="L196" s="157">
        <f t="shared" si="112"/>
        <v>0</v>
      </c>
      <c r="M196" s="157">
        <f t="shared" si="112"/>
        <v>0</v>
      </c>
      <c r="N196" s="157">
        <f t="shared" si="112"/>
        <v>0</v>
      </c>
      <c r="O196" s="157">
        <f t="shared" si="112"/>
        <v>0</v>
      </c>
      <c r="P196" s="157">
        <f t="shared" si="112"/>
        <v>0</v>
      </c>
      <c r="Q196" s="157">
        <f t="shared" si="112"/>
        <v>0</v>
      </c>
      <c r="R196" s="157">
        <f t="shared" si="112"/>
        <v>0</v>
      </c>
      <c r="S196" s="157">
        <f t="shared" si="112"/>
        <v>0</v>
      </c>
      <c r="T196" s="157">
        <f t="shared" si="112"/>
        <v>0</v>
      </c>
      <c r="U196" s="157">
        <f t="shared" si="112"/>
        <v>0</v>
      </c>
      <c r="V196" s="157">
        <f t="shared" si="112"/>
        <v>0</v>
      </c>
      <c r="W196" s="157">
        <f t="shared" si="113"/>
        <v>0</v>
      </c>
      <c r="X196" s="157">
        <f t="shared" si="113"/>
        <v>0</v>
      </c>
      <c r="Y196" s="157">
        <f t="shared" si="113"/>
        <v>0</v>
      </c>
      <c r="Z196" s="157">
        <f t="shared" si="113"/>
        <v>0</v>
      </c>
      <c r="AA196" s="157">
        <f t="shared" si="113"/>
        <v>0</v>
      </c>
      <c r="AB196" s="157">
        <f t="shared" si="113"/>
        <v>0</v>
      </c>
      <c r="AC196" s="157">
        <f t="shared" si="113"/>
        <v>0</v>
      </c>
      <c r="AD196" s="157">
        <f t="shared" si="113"/>
        <v>0</v>
      </c>
      <c r="AE196" s="157">
        <f t="shared" si="113"/>
        <v>0</v>
      </c>
      <c r="AF196" s="157">
        <f t="shared" si="113"/>
        <v>0</v>
      </c>
      <c r="AG196" s="157">
        <f t="shared" si="113"/>
        <v>0</v>
      </c>
      <c r="AH196" s="157">
        <f t="shared" si="113"/>
        <v>0</v>
      </c>
      <c r="AI196" s="157">
        <f t="shared" si="113"/>
        <v>0</v>
      </c>
      <c r="AJ196" s="157">
        <f t="shared" si="113"/>
        <v>0</v>
      </c>
    </row>
    <row r="197" spans="1:36" ht="16.5" x14ac:dyDescent="0.25">
      <c r="A197" s="157">
        <f t="shared" si="83"/>
        <v>1.2500000000000002</v>
      </c>
      <c r="B197" s="153">
        <f t="shared" si="93"/>
        <v>149</v>
      </c>
      <c r="C197" s="155" t="s">
        <v>479</v>
      </c>
      <c r="D197" s="156" t="s">
        <v>364</v>
      </c>
      <c r="E197" s="157">
        <f t="shared" si="81"/>
        <v>0</v>
      </c>
      <c r="F197" s="314" t="s">
        <v>331</v>
      </c>
      <c r="G197" s="157">
        <f t="shared" ref="G197:P198" si="114">+IF($F197=G$21,G$152,0)</f>
        <v>0</v>
      </c>
      <c r="H197" s="157">
        <f t="shared" si="114"/>
        <v>0</v>
      </c>
      <c r="I197" s="157">
        <f t="shared" si="114"/>
        <v>0</v>
      </c>
      <c r="J197" s="157">
        <f t="shared" si="114"/>
        <v>0</v>
      </c>
      <c r="K197" s="157">
        <f t="shared" si="114"/>
        <v>0</v>
      </c>
      <c r="L197" s="157">
        <f t="shared" si="114"/>
        <v>0</v>
      </c>
      <c r="M197" s="157">
        <f t="shared" si="114"/>
        <v>0</v>
      </c>
      <c r="N197" s="157">
        <f t="shared" si="114"/>
        <v>0</v>
      </c>
      <c r="O197" s="157">
        <f t="shared" si="114"/>
        <v>0</v>
      </c>
      <c r="P197" s="157">
        <f t="shared" si="114"/>
        <v>0</v>
      </c>
      <c r="Q197" s="157">
        <f t="shared" ref="Q197:Z198" si="115">+IF($F197=Q$21,Q$152,0)</f>
        <v>0</v>
      </c>
      <c r="R197" s="157">
        <f t="shared" si="115"/>
        <v>0</v>
      </c>
      <c r="S197" s="157">
        <f t="shared" si="115"/>
        <v>0</v>
      </c>
      <c r="T197" s="157">
        <f t="shared" si="115"/>
        <v>0</v>
      </c>
      <c r="U197" s="157">
        <f t="shared" si="115"/>
        <v>0</v>
      </c>
      <c r="V197" s="157">
        <f t="shared" si="115"/>
        <v>0</v>
      </c>
      <c r="W197" s="157">
        <f t="shared" si="115"/>
        <v>0</v>
      </c>
      <c r="X197" s="157">
        <f t="shared" si="115"/>
        <v>0</v>
      </c>
      <c r="Y197" s="157">
        <f t="shared" si="115"/>
        <v>0</v>
      </c>
      <c r="Z197" s="157">
        <f t="shared" si="115"/>
        <v>0</v>
      </c>
      <c r="AA197" s="157">
        <f t="shared" ref="AA197:AJ198" si="116">+IF($F197=AA$21,AA$152,0)</f>
        <v>0</v>
      </c>
      <c r="AB197" s="157">
        <f t="shared" si="116"/>
        <v>0</v>
      </c>
      <c r="AC197" s="157">
        <f t="shared" si="116"/>
        <v>0</v>
      </c>
      <c r="AD197" s="157">
        <f t="shared" si="116"/>
        <v>0</v>
      </c>
      <c r="AE197" s="157">
        <f t="shared" si="116"/>
        <v>0</v>
      </c>
      <c r="AF197" s="157">
        <f t="shared" si="116"/>
        <v>0</v>
      </c>
      <c r="AG197" s="157">
        <f t="shared" si="116"/>
        <v>0</v>
      </c>
      <c r="AH197" s="157">
        <f t="shared" si="116"/>
        <v>0</v>
      </c>
      <c r="AI197" s="157">
        <f t="shared" si="116"/>
        <v>0</v>
      </c>
      <c r="AJ197" s="157">
        <f t="shared" si="116"/>
        <v>0</v>
      </c>
    </row>
    <row r="198" spans="1:36" ht="16.5" x14ac:dyDescent="0.25">
      <c r="A198" s="157">
        <f t="shared" si="83"/>
        <v>1.2600000000000002</v>
      </c>
      <c r="B198" s="153">
        <f t="shared" si="93"/>
        <v>150</v>
      </c>
      <c r="C198" s="155" t="s">
        <v>480</v>
      </c>
      <c r="D198" s="156" t="s">
        <v>364</v>
      </c>
      <c r="E198" s="157">
        <f t="shared" si="81"/>
        <v>1</v>
      </c>
      <c r="F198" s="314" t="s">
        <v>101</v>
      </c>
      <c r="G198" s="157">
        <f t="shared" si="114"/>
        <v>0</v>
      </c>
      <c r="H198" s="157">
        <f t="shared" si="114"/>
        <v>1</v>
      </c>
      <c r="I198" s="157">
        <f t="shared" si="114"/>
        <v>0</v>
      </c>
      <c r="J198" s="157">
        <f t="shared" si="114"/>
        <v>0</v>
      </c>
      <c r="K198" s="157">
        <f t="shared" si="114"/>
        <v>0</v>
      </c>
      <c r="L198" s="157">
        <f t="shared" si="114"/>
        <v>0</v>
      </c>
      <c r="M198" s="157">
        <f t="shared" si="114"/>
        <v>0</v>
      </c>
      <c r="N198" s="157">
        <f t="shared" si="114"/>
        <v>0</v>
      </c>
      <c r="O198" s="157">
        <f t="shared" si="114"/>
        <v>0</v>
      </c>
      <c r="P198" s="157">
        <f t="shared" si="114"/>
        <v>0</v>
      </c>
      <c r="Q198" s="157">
        <f t="shared" si="115"/>
        <v>0</v>
      </c>
      <c r="R198" s="157">
        <f t="shared" si="115"/>
        <v>0</v>
      </c>
      <c r="S198" s="157">
        <f t="shared" si="115"/>
        <v>0</v>
      </c>
      <c r="T198" s="157">
        <f t="shared" si="115"/>
        <v>0</v>
      </c>
      <c r="U198" s="157">
        <f t="shared" si="115"/>
        <v>0</v>
      </c>
      <c r="V198" s="157">
        <f t="shared" si="115"/>
        <v>0</v>
      </c>
      <c r="W198" s="157">
        <f t="shared" si="115"/>
        <v>0</v>
      </c>
      <c r="X198" s="157">
        <f t="shared" si="115"/>
        <v>0</v>
      </c>
      <c r="Y198" s="157">
        <f t="shared" si="115"/>
        <v>0</v>
      </c>
      <c r="Z198" s="157">
        <f t="shared" si="115"/>
        <v>0</v>
      </c>
      <c r="AA198" s="157">
        <f t="shared" si="116"/>
        <v>0</v>
      </c>
      <c r="AB198" s="157">
        <f t="shared" si="116"/>
        <v>0</v>
      </c>
      <c r="AC198" s="157">
        <f t="shared" si="116"/>
        <v>0</v>
      </c>
      <c r="AD198" s="157">
        <f t="shared" si="116"/>
        <v>0</v>
      </c>
      <c r="AE198" s="157">
        <f t="shared" si="116"/>
        <v>0</v>
      </c>
      <c r="AF198" s="157">
        <f t="shared" si="116"/>
        <v>0</v>
      </c>
      <c r="AG198" s="157">
        <f t="shared" si="116"/>
        <v>0</v>
      </c>
      <c r="AH198" s="157">
        <f t="shared" si="116"/>
        <v>0</v>
      </c>
      <c r="AI198" s="157">
        <f t="shared" si="116"/>
        <v>0</v>
      </c>
      <c r="AJ198" s="157">
        <f t="shared" si="116"/>
        <v>0</v>
      </c>
    </row>
    <row r="199" spans="1:36" ht="16.5" x14ac:dyDescent="0.25">
      <c r="A199" s="157">
        <f t="shared" si="83"/>
        <v>1.2700000000000002</v>
      </c>
      <c r="B199" s="153">
        <f t="shared" si="93"/>
        <v>151</v>
      </c>
      <c r="C199" s="155" t="s">
        <v>481</v>
      </c>
      <c r="D199" s="156" t="s">
        <v>364</v>
      </c>
      <c r="E199" s="157">
        <f t="shared" si="81"/>
        <v>0</v>
      </c>
      <c r="F199" s="314" t="s">
        <v>331</v>
      </c>
      <c r="G199" s="157">
        <f t="shared" ref="G199:AJ199" si="117">+IF($F199=G$21,G$153+G$155,0)</f>
        <v>0</v>
      </c>
      <c r="H199" s="157">
        <f t="shared" si="117"/>
        <v>0</v>
      </c>
      <c r="I199" s="157">
        <f t="shared" si="117"/>
        <v>0</v>
      </c>
      <c r="J199" s="157">
        <f t="shared" si="117"/>
        <v>0</v>
      </c>
      <c r="K199" s="157">
        <f t="shared" si="117"/>
        <v>0</v>
      </c>
      <c r="L199" s="157">
        <f t="shared" si="117"/>
        <v>0</v>
      </c>
      <c r="M199" s="157">
        <f t="shared" si="117"/>
        <v>0</v>
      </c>
      <c r="N199" s="157">
        <f t="shared" si="117"/>
        <v>0</v>
      </c>
      <c r="O199" s="157">
        <f t="shared" si="117"/>
        <v>0</v>
      </c>
      <c r="P199" s="157">
        <f t="shared" si="117"/>
        <v>0</v>
      </c>
      <c r="Q199" s="157">
        <f t="shared" si="117"/>
        <v>0</v>
      </c>
      <c r="R199" s="157">
        <f t="shared" si="117"/>
        <v>0</v>
      </c>
      <c r="S199" s="157">
        <f t="shared" si="117"/>
        <v>0</v>
      </c>
      <c r="T199" s="157">
        <f t="shared" si="117"/>
        <v>0</v>
      </c>
      <c r="U199" s="157">
        <f t="shared" si="117"/>
        <v>0</v>
      </c>
      <c r="V199" s="157">
        <f t="shared" si="117"/>
        <v>0</v>
      </c>
      <c r="W199" s="157">
        <f t="shared" si="117"/>
        <v>0</v>
      </c>
      <c r="X199" s="157">
        <f t="shared" si="117"/>
        <v>0</v>
      </c>
      <c r="Y199" s="157">
        <f t="shared" si="117"/>
        <v>0</v>
      </c>
      <c r="Z199" s="157">
        <f t="shared" si="117"/>
        <v>0</v>
      </c>
      <c r="AA199" s="157">
        <f t="shared" si="117"/>
        <v>0</v>
      </c>
      <c r="AB199" s="157">
        <f t="shared" si="117"/>
        <v>0</v>
      </c>
      <c r="AC199" s="157">
        <f t="shared" si="117"/>
        <v>0</v>
      </c>
      <c r="AD199" s="157">
        <f t="shared" si="117"/>
        <v>0</v>
      </c>
      <c r="AE199" s="157">
        <f t="shared" si="117"/>
        <v>0</v>
      </c>
      <c r="AF199" s="157">
        <f t="shared" si="117"/>
        <v>0</v>
      </c>
      <c r="AG199" s="157">
        <f t="shared" si="117"/>
        <v>0</v>
      </c>
      <c r="AH199" s="157">
        <f t="shared" si="117"/>
        <v>0</v>
      </c>
      <c r="AI199" s="157">
        <f t="shared" si="117"/>
        <v>0</v>
      </c>
      <c r="AJ199" s="157">
        <f t="shared" si="117"/>
        <v>0</v>
      </c>
    </row>
    <row r="200" spans="1:36" ht="16.5" x14ac:dyDescent="0.25">
      <c r="A200" s="157">
        <f t="shared" si="83"/>
        <v>1.2800000000000002</v>
      </c>
      <c r="B200" s="153">
        <f t="shared" si="93"/>
        <v>152</v>
      </c>
      <c r="C200" s="155" t="s">
        <v>482</v>
      </c>
      <c r="D200" s="156" t="s">
        <v>364</v>
      </c>
      <c r="E200" s="157">
        <f t="shared" si="81"/>
        <v>0</v>
      </c>
      <c r="F200" s="314" t="s">
        <v>331</v>
      </c>
      <c r="G200" s="157">
        <f t="shared" ref="G200:AJ200" si="118">+IF($F200=G$21,G$154,0)</f>
        <v>0</v>
      </c>
      <c r="H200" s="157">
        <f t="shared" si="118"/>
        <v>0</v>
      </c>
      <c r="I200" s="157">
        <f t="shared" si="118"/>
        <v>0</v>
      </c>
      <c r="J200" s="157">
        <f t="shared" si="118"/>
        <v>0</v>
      </c>
      <c r="K200" s="157">
        <f t="shared" si="118"/>
        <v>0</v>
      </c>
      <c r="L200" s="157">
        <f t="shared" si="118"/>
        <v>0</v>
      </c>
      <c r="M200" s="157">
        <f t="shared" si="118"/>
        <v>0</v>
      </c>
      <c r="N200" s="157">
        <f t="shared" si="118"/>
        <v>0</v>
      </c>
      <c r="O200" s="157">
        <f t="shared" si="118"/>
        <v>0</v>
      </c>
      <c r="P200" s="157">
        <f t="shared" si="118"/>
        <v>0</v>
      </c>
      <c r="Q200" s="157">
        <f t="shared" si="118"/>
        <v>0</v>
      </c>
      <c r="R200" s="157">
        <f t="shared" si="118"/>
        <v>0</v>
      </c>
      <c r="S200" s="157">
        <f t="shared" si="118"/>
        <v>0</v>
      </c>
      <c r="T200" s="157">
        <f t="shared" si="118"/>
        <v>0</v>
      </c>
      <c r="U200" s="157">
        <f t="shared" si="118"/>
        <v>0</v>
      </c>
      <c r="V200" s="157">
        <f t="shared" si="118"/>
        <v>0</v>
      </c>
      <c r="W200" s="157">
        <f t="shared" si="118"/>
        <v>0</v>
      </c>
      <c r="X200" s="157">
        <f t="shared" si="118"/>
        <v>0</v>
      </c>
      <c r="Y200" s="157">
        <f t="shared" si="118"/>
        <v>0</v>
      </c>
      <c r="Z200" s="157">
        <f t="shared" si="118"/>
        <v>0</v>
      </c>
      <c r="AA200" s="157">
        <f t="shared" si="118"/>
        <v>0</v>
      </c>
      <c r="AB200" s="157">
        <f t="shared" si="118"/>
        <v>0</v>
      </c>
      <c r="AC200" s="157">
        <f t="shared" si="118"/>
        <v>0</v>
      </c>
      <c r="AD200" s="157">
        <f t="shared" si="118"/>
        <v>0</v>
      </c>
      <c r="AE200" s="157">
        <f t="shared" si="118"/>
        <v>0</v>
      </c>
      <c r="AF200" s="157">
        <f t="shared" si="118"/>
        <v>0</v>
      </c>
      <c r="AG200" s="157">
        <f t="shared" si="118"/>
        <v>0</v>
      </c>
      <c r="AH200" s="157">
        <f t="shared" si="118"/>
        <v>0</v>
      </c>
      <c r="AI200" s="157">
        <f t="shared" si="118"/>
        <v>0</v>
      </c>
      <c r="AJ200" s="157">
        <f t="shared" si="118"/>
        <v>0</v>
      </c>
    </row>
    <row r="201" spans="1:36" ht="16.5" x14ac:dyDescent="0.25">
      <c r="A201" s="157">
        <f t="shared" si="83"/>
        <v>1.2900000000000003</v>
      </c>
      <c r="B201" s="153">
        <f t="shared" si="93"/>
        <v>153</v>
      </c>
      <c r="C201" s="155" t="s">
        <v>483</v>
      </c>
      <c r="D201" s="156" t="s">
        <v>364</v>
      </c>
      <c r="E201" s="157">
        <f t="shared" si="81"/>
        <v>0</v>
      </c>
      <c r="F201" s="314" t="s">
        <v>331</v>
      </c>
      <c r="G201" s="157">
        <f>+IF($F201=G$21,G$72+G$71,0)</f>
        <v>0</v>
      </c>
      <c r="H201" s="157">
        <f t="shared" ref="H201:AJ201" si="119">+IF($F201=H$21,H$72+H$71,0)</f>
        <v>0</v>
      </c>
      <c r="I201" s="157">
        <f t="shared" si="119"/>
        <v>0</v>
      </c>
      <c r="J201" s="157">
        <f t="shared" si="119"/>
        <v>0</v>
      </c>
      <c r="K201" s="157">
        <f t="shared" si="119"/>
        <v>0</v>
      </c>
      <c r="L201" s="157">
        <f t="shared" si="119"/>
        <v>0</v>
      </c>
      <c r="M201" s="157">
        <f t="shared" si="119"/>
        <v>0</v>
      </c>
      <c r="N201" s="157">
        <f t="shared" si="119"/>
        <v>0</v>
      </c>
      <c r="O201" s="157">
        <f t="shared" si="119"/>
        <v>0</v>
      </c>
      <c r="P201" s="157">
        <f t="shared" si="119"/>
        <v>0</v>
      </c>
      <c r="Q201" s="157">
        <f t="shared" si="119"/>
        <v>0</v>
      </c>
      <c r="R201" s="157">
        <f t="shared" si="119"/>
        <v>0</v>
      </c>
      <c r="S201" s="157">
        <f t="shared" si="119"/>
        <v>0</v>
      </c>
      <c r="T201" s="157">
        <f t="shared" si="119"/>
        <v>0</v>
      </c>
      <c r="U201" s="157">
        <f t="shared" si="119"/>
        <v>0</v>
      </c>
      <c r="V201" s="157">
        <f t="shared" si="119"/>
        <v>0</v>
      </c>
      <c r="W201" s="157">
        <f t="shared" si="119"/>
        <v>0</v>
      </c>
      <c r="X201" s="157">
        <f t="shared" si="119"/>
        <v>0</v>
      </c>
      <c r="Y201" s="157">
        <f t="shared" si="119"/>
        <v>0</v>
      </c>
      <c r="Z201" s="157">
        <f t="shared" si="119"/>
        <v>0</v>
      </c>
      <c r="AA201" s="157">
        <f t="shared" si="119"/>
        <v>0</v>
      </c>
      <c r="AB201" s="157">
        <f t="shared" si="119"/>
        <v>0</v>
      </c>
      <c r="AC201" s="157">
        <f t="shared" si="119"/>
        <v>0</v>
      </c>
      <c r="AD201" s="157">
        <f t="shared" si="119"/>
        <v>0</v>
      </c>
      <c r="AE201" s="157">
        <f t="shared" si="119"/>
        <v>0</v>
      </c>
      <c r="AF201" s="157">
        <f t="shared" si="119"/>
        <v>0</v>
      </c>
      <c r="AG201" s="157">
        <f t="shared" si="119"/>
        <v>0</v>
      </c>
      <c r="AH201" s="157">
        <f t="shared" si="119"/>
        <v>0</v>
      </c>
      <c r="AI201" s="157">
        <f t="shared" si="119"/>
        <v>0</v>
      </c>
      <c r="AJ201" s="157">
        <f t="shared" si="119"/>
        <v>0</v>
      </c>
    </row>
    <row r="202" spans="1:36" ht="16.5" x14ac:dyDescent="0.25">
      <c r="A202" s="157">
        <f t="shared" si="83"/>
        <v>1.3000000000000003</v>
      </c>
      <c r="B202" s="153">
        <f t="shared" si="93"/>
        <v>154</v>
      </c>
      <c r="C202" s="155" t="s">
        <v>484</v>
      </c>
      <c r="D202" s="156" t="s">
        <v>364</v>
      </c>
      <c r="E202" s="157">
        <f t="shared" si="81"/>
        <v>0</v>
      </c>
      <c r="F202" s="314" t="s">
        <v>331</v>
      </c>
      <c r="G202" s="157">
        <f>+IF($F202=G$21,G$73,0)</f>
        <v>0</v>
      </c>
      <c r="H202" s="157">
        <f t="shared" ref="H202:AJ202" si="120">+IF($F202=H$21,H$73,0)</f>
        <v>0</v>
      </c>
      <c r="I202" s="157">
        <f t="shared" si="120"/>
        <v>0</v>
      </c>
      <c r="J202" s="157">
        <f t="shared" si="120"/>
        <v>0</v>
      </c>
      <c r="K202" s="157">
        <f t="shared" si="120"/>
        <v>0</v>
      </c>
      <c r="L202" s="157">
        <f t="shared" si="120"/>
        <v>0</v>
      </c>
      <c r="M202" s="157">
        <f t="shared" si="120"/>
        <v>0</v>
      </c>
      <c r="N202" s="157">
        <f t="shared" si="120"/>
        <v>0</v>
      </c>
      <c r="O202" s="157">
        <f t="shared" si="120"/>
        <v>0</v>
      </c>
      <c r="P202" s="157">
        <f t="shared" si="120"/>
        <v>0</v>
      </c>
      <c r="Q202" s="157">
        <f t="shared" si="120"/>
        <v>0</v>
      </c>
      <c r="R202" s="157">
        <f t="shared" si="120"/>
        <v>0</v>
      </c>
      <c r="S202" s="157">
        <f t="shared" si="120"/>
        <v>0</v>
      </c>
      <c r="T202" s="157">
        <f t="shared" si="120"/>
        <v>0</v>
      </c>
      <c r="U202" s="157">
        <f t="shared" si="120"/>
        <v>0</v>
      </c>
      <c r="V202" s="157">
        <f t="shared" si="120"/>
        <v>0</v>
      </c>
      <c r="W202" s="157">
        <f t="shared" si="120"/>
        <v>0</v>
      </c>
      <c r="X202" s="157">
        <f t="shared" si="120"/>
        <v>0</v>
      </c>
      <c r="Y202" s="157">
        <f t="shared" si="120"/>
        <v>0</v>
      </c>
      <c r="Z202" s="157">
        <f t="shared" si="120"/>
        <v>0</v>
      </c>
      <c r="AA202" s="157">
        <f t="shared" si="120"/>
        <v>0</v>
      </c>
      <c r="AB202" s="157">
        <f t="shared" si="120"/>
        <v>0</v>
      </c>
      <c r="AC202" s="157">
        <f t="shared" si="120"/>
        <v>0</v>
      </c>
      <c r="AD202" s="157">
        <f t="shared" si="120"/>
        <v>0</v>
      </c>
      <c r="AE202" s="157">
        <f t="shared" si="120"/>
        <v>0</v>
      </c>
      <c r="AF202" s="157">
        <f t="shared" si="120"/>
        <v>0</v>
      </c>
      <c r="AG202" s="157">
        <f t="shared" si="120"/>
        <v>0</v>
      </c>
      <c r="AH202" s="157">
        <f t="shared" si="120"/>
        <v>0</v>
      </c>
      <c r="AI202" s="157">
        <f t="shared" si="120"/>
        <v>0</v>
      </c>
      <c r="AJ202" s="157">
        <f t="shared" si="120"/>
        <v>0</v>
      </c>
    </row>
    <row r="203" spans="1:36" s="188" customFormat="1" ht="16.5" x14ac:dyDescent="0.25">
      <c r="A203" s="160">
        <f t="shared" si="83"/>
        <v>1.3100000000000003</v>
      </c>
      <c r="B203" s="161">
        <f t="shared" si="93"/>
        <v>155</v>
      </c>
      <c r="C203" s="162" t="s">
        <v>551</v>
      </c>
      <c r="D203" s="164" t="s">
        <v>364</v>
      </c>
      <c r="E203" s="160">
        <f t="shared" si="81"/>
        <v>0</v>
      </c>
      <c r="F203" s="314" t="s">
        <v>101</v>
      </c>
      <c r="G203" s="160">
        <f>+IF($F203=G$21,G$67,0)</f>
        <v>0</v>
      </c>
      <c r="H203" s="160">
        <f t="shared" ref="H203:AJ203" si="121">+IF($F203=H$21,H$67,0)</f>
        <v>0</v>
      </c>
      <c r="I203" s="160">
        <f t="shared" si="121"/>
        <v>0</v>
      </c>
      <c r="J203" s="160">
        <f t="shared" si="121"/>
        <v>0</v>
      </c>
      <c r="K203" s="160">
        <f t="shared" si="121"/>
        <v>0</v>
      </c>
      <c r="L203" s="160">
        <f t="shared" si="121"/>
        <v>0</v>
      </c>
      <c r="M203" s="160">
        <f t="shared" si="121"/>
        <v>0</v>
      </c>
      <c r="N203" s="160">
        <f t="shared" si="121"/>
        <v>0</v>
      </c>
      <c r="O203" s="160">
        <f t="shared" si="121"/>
        <v>0</v>
      </c>
      <c r="P203" s="160">
        <f t="shared" si="121"/>
        <v>0</v>
      </c>
      <c r="Q203" s="160">
        <f t="shared" si="121"/>
        <v>0</v>
      </c>
      <c r="R203" s="160">
        <f t="shared" si="121"/>
        <v>0</v>
      </c>
      <c r="S203" s="160">
        <f t="shared" si="121"/>
        <v>0</v>
      </c>
      <c r="T203" s="160">
        <f t="shared" si="121"/>
        <v>0</v>
      </c>
      <c r="U203" s="160">
        <f t="shared" si="121"/>
        <v>0</v>
      </c>
      <c r="V203" s="160">
        <f t="shared" si="121"/>
        <v>0</v>
      </c>
      <c r="W203" s="160">
        <f t="shared" si="121"/>
        <v>0</v>
      </c>
      <c r="X203" s="160">
        <f t="shared" si="121"/>
        <v>0</v>
      </c>
      <c r="Y203" s="160">
        <f t="shared" si="121"/>
        <v>0</v>
      </c>
      <c r="Z203" s="160">
        <f t="shared" si="121"/>
        <v>0</v>
      </c>
      <c r="AA203" s="160">
        <f t="shared" si="121"/>
        <v>0</v>
      </c>
      <c r="AB203" s="160">
        <f t="shared" si="121"/>
        <v>0</v>
      </c>
      <c r="AC203" s="160">
        <f t="shared" si="121"/>
        <v>0</v>
      </c>
      <c r="AD203" s="160">
        <f t="shared" si="121"/>
        <v>0</v>
      </c>
      <c r="AE203" s="160">
        <f t="shared" si="121"/>
        <v>0</v>
      </c>
      <c r="AF203" s="160">
        <f t="shared" si="121"/>
        <v>0</v>
      </c>
      <c r="AG203" s="160">
        <f t="shared" si="121"/>
        <v>0</v>
      </c>
      <c r="AH203" s="160">
        <f t="shared" si="121"/>
        <v>0</v>
      </c>
      <c r="AI203" s="160">
        <f t="shared" si="121"/>
        <v>0</v>
      </c>
      <c r="AJ203" s="160">
        <f t="shared" si="121"/>
        <v>0</v>
      </c>
    </row>
    <row r="204" spans="1:36" s="188" customFormat="1" ht="16.5" x14ac:dyDescent="0.25">
      <c r="A204" s="160">
        <f t="shared" si="83"/>
        <v>1.3200000000000003</v>
      </c>
      <c r="B204" s="161">
        <f t="shared" si="93"/>
        <v>156</v>
      </c>
      <c r="C204" s="162" t="s">
        <v>552</v>
      </c>
      <c r="D204" s="164" t="s">
        <v>364</v>
      </c>
      <c r="E204" s="160">
        <f t="shared" si="81"/>
        <v>1</v>
      </c>
      <c r="F204" s="314" t="s">
        <v>101</v>
      </c>
      <c r="G204" s="160">
        <f>+IF($F204=G$21,G$68,0)</f>
        <v>0</v>
      </c>
      <c r="H204" s="160">
        <f t="shared" ref="H204:AJ204" si="122">+IF($F204=H$21,H$68,0)</f>
        <v>1</v>
      </c>
      <c r="I204" s="160">
        <f t="shared" si="122"/>
        <v>0</v>
      </c>
      <c r="J204" s="160">
        <f t="shared" si="122"/>
        <v>0</v>
      </c>
      <c r="K204" s="160">
        <f t="shared" si="122"/>
        <v>0</v>
      </c>
      <c r="L204" s="160">
        <f t="shared" si="122"/>
        <v>0</v>
      </c>
      <c r="M204" s="160">
        <f t="shared" si="122"/>
        <v>0</v>
      </c>
      <c r="N204" s="160">
        <f t="shared" si="122"/>
        <v>0</v>
      </c>
      <c r="O204" s="160">
        <f t="shared" si="122"/>
        <v>0</v>
      </c>
      <c r="P204" s="160">
        <f t="shared" si="122"/>
        <v>0</v>
      </c>
      <c r="Q204" s="160">
        <f t="shared" si="122"/>
        <v>0</v>
      </c>
      <c r="R204" s="160">
        <f t="shared" si="122"/>
        <v>0</v>
      </c>
      <c r="S204" s="160">
        <f t="shared" si="122"/>
        <v>0</v>
      </c>
      <c r="T204" s="160">
        <f t="shared" si="122"/>
        <v>0</v>
      </c>
      <c r="U204" s="160">
        <f t="shared" si="122"/>
        <v>0</v>
      </c>
      <c r="V204" s="160">
        <f t="shared" si="122"/>
        <v>0</v>
      </c>
      <c r="W204" s="160">
        <f t="shared" si="122"/>
        <v>0</v>
      </c>
      <c r="X204" s="160">
        <f t="shared" si="122"/>
        <v>0</v>
      </c>
      <c r="Y204" s="160">
        <f t="shared" si="122"/>
        <v>0</v>
      </c>
      <c r="Z204" s="160">
        <f t="shared" si="122"/>
        <v>0</v>
      </c>
      <c r="AA204" s="160">
        <f t="shared" si="122"/>
        <v>0</v>
      </c>
      <c r="AB204" s="160">
        <f t="shared" si="122"/>
        <v>0</v>
      </c>
      <c r="AC204" s="160">
        <f t="shared" si="122"/>
        <v>0</v>
      </c>
      <c r="AD204" s="160">
        <f t="shared" si="122"/>
        <v>0</v>
      </c>
      <c r="AE204" s="160">
        <f t="shared" si="122"/>
        <v>0</v>
      </c>
      <c r="AF204" s="160">
        <f t="shared" si="122"/>
        <v>0</v>
      </c>
      <c r="AG204" s="160">
        <f t="shared" si="122"/>
        <v>0</v>
      </c>
      <c r="AH204" s="160">
        <f t="shared" si="122"/>
        <v>0</v>
      </c>
      <c r="AI204" s="160">
        <f t="shared" si="122"/>
        <v>0</v>
      </c>
      <c r="AJ204" s="160">
        <f t="shared" si="122"/>
        <v>0</v>
      </c>
    </row>
    <row r="205" spans="1:36" s="188" customFormat="1" ht="16.5" x14ac:dyDescent="0.25">
      <c r="A205" s="160">
        <f t="shared" si="83"/>
        <v>1.3300000000000003</v>
      </c>
      <c r="B205" s="161">
        <f t="shared" si="93"/>
        <v>157</v>
      </c>
      <c r="C205" s="163" t="s">
        <v>634</v>
      </c>
      <c r="D205" s="164" t="s">
        <v>364</v>
      </c>
      <c r="E205" s="160">
        <f t="shared" si="81"/>
        <v>0</v>
      </c>
      <c r="F205" s="314" t="s">
        <v>331</v>
      </c>
      <c r="G205" s="160">
        <f>+IF($F205=G$21,G$54,0)</f>
        <v>0</v>
      </c>
      <c r="H205" s="160">
        <f t="shared" ref="H205:AJ205" si="123">+IF($F205=H$21,H$54,0)</f>
        <v>0</v>
      </c>
      <c r="I205" s="160">
        <f t="shared" si="123"/>
        <v>0</v>
      </c>
      <c r="J205" s="160">
        <f t="shared" si="123"/>
        <v>0</v>
      </c>
      <c r="K205" s="160">
        <f t="shared" si="123"/>
        <v>0</v>
      </c>
      <c r="L205" s="160">
        <f t="shared" si="123"/>
        <v>0</v>
      </c>
      <c r="M205" s="160">
        <f t="shared" si="123"/>
        <v>0</v>
      </c>
      <c r="N205" s="160">
        <f t="shared" si="123"/>
        <v>0</v>
      </c>
      <c r="O205" s="160">
        <f t="shared" si="123"/>
        <v>0</v>
      </c>
      <c r="P205" s="160">
        <f t="shared" si="123"/>
        <v>0</v>
      </c>
      <c r="Q205" s="160">
        <f t="shared" si="123"/>
        <v>0</v>
      </c>
      <c r="R205" s="160">
        <f t="shared" si="123"/>
        <v>0</v>
      </c>
      <c r="S205" s="160">
        <f t="shared" si="123"/>
        <v>0</v>
      </c>
      <c r="T205" s="160">
        <f t="shared" si="123"/>
        <v>0</v>
      </c>
      <c r="U205" s="160">
        <f t="shared" si="123"/>
        <v>0</v>
      </c>
      <c r="V205" s="160">
        <f t="shared" si="123"/>
        <v>0</v>
      </c>
      <c r="W205" s="160">
        <f t="shared" si="123"/>
        <v>0</v>
      </c>
      <c r="X205" s="160">
        <f t="shared" si="123"/>
        <v>0</v>
      </c>
      <c r="Y205" s="160">
        <f t="shared" si="123"/>
        <v>0</v>
      </c>
      <c r="Z205" s="160">
        <f t="shared" si="123"/>
        <v>0</v>
      </c>
      <c r="AA205" s="160">
        <f t="shared" si="123"/>
        <v>0</v>
      </c>
      <c r="AB205" s="160">
        <f t="shared" si="123"/>
        <v>0</v>
      </c>
      <c r="AC205" s="160">
        <f t="shared" si="123"/>
        <v>0</v>
      </c>
      <c r="AD205" s="160">
        <f t="shared" si="123"/>
        <v>0</v>
      </c>
      <c r="AE205" s="160">
        <f t="shared" si="123"/>
        <v>0</v>
      </c>
      <c r="AF205" s="160">
        <f t="shared" si="123"/>
        <v>0</v>
      </c>
      <c r="AG205" s="160">
        <f t="shared" si="123"/>
        <v>0</v>
      </c>
      <c r="AH205" s="160">
        <f t="shared" si="123"/>
        <v>0</v>
      </c>
      <c r="AI205" s="160">
        <f t="shared" si="123"/>
        <v>0</v>
      </c>
      <c r="AJ205" s="160">
        <f t="shared" si="123"/>
        <v>0</v>
      </c>
    </row>
    <row r="206" spans="1:36" s="188" customFormat="1" ht="16.5" x14ac:dyDescent="0.25">
      <c r="A206" s="160">
        <f t="shared" si="83"/>
        <v>1.3400000000000003</v>
      </c>
      <c r="B206" s="161">
        <f t="shared" si="93"/>
        <v>158</v>
      </c>
      <c r="C206" s="163" t="s">
        <v>635</v>
      </c>
      <c r="D206" s="164" t="s">
        <v>364</v>
      </c>
      <c r="E206" s="160">
        <f t="shared" si="81"/>
        <v>0</v>
      </c>
      <c r="F206" s="314" t="s">
        <v>331</v>
      </c>
      <c r="G206" s="160">
        <f>+IF($F206=G$21,G$55,0)</f>
        <v>0</v>
      </c>
      <c r="H206" s="160">
        <f t="shared" ref="H206:AJ206" si="124">+IF($F206=H$21,H$55,0)</f>
        <v>0</v>
      </c>
      <c r="I206" s="160">
        <f t="shared" si="124"/>
        <v>0</v>
      </c>
      <c r="J206" s="160">
        <f t="shared" si="124"/>
        <v>0</v>
      </c>
      <c r="K206" s="160">
        <f t="shared" si="124"/>
        <v>0</v>
      </c>
      <c r="L206" s="160">
        <f t="shared" si="124"/>
        <v>0</v>
      </c>
      <c r="M206" s="160">
        <f t="shared" si="124"/>
        <v>0</v>
      </c>
      <c r="N206" s="160">
        <f t="shared" si="124"/>
        <v>0</v>
      </c>
      <c r="O206" s="160">
        <f t="shared" si="124"/>
        <v>0</v>
      </c>
      <c r="P206" s="160">
        <f t="shared" si="124"/>
        <v>0</v>
      </c>
      <c r="Q206" s="160">
        <f t="shared" si="124"/>
        <v>0</v>
      </c>
      <c r="R206" s="160">
        <f t="shared" si="124"/>
        <v>0</v>
      </c>
      <c r="S206" s="160">
        <f t="shared" si="124"/>
        <v>0</v>
      </c>
      <c r="T206" s="160">
        <f t="shared" si="124"/>
        <v>0</v>
      </c>
      <c r="U206" s="160">
        <f t="shared" si="124"/>
        <v>0</v>
      </c>
      <c r="V206" s="160">
        <f t="shared" si="124"/>
        <v>0</v>
      </c>
      <c r="W206" s="160">
        <f t="shared" si="124"/>
        <v>0</v>
      </c>
      <c r="X206" s="160">
        <f t="shared" si="124"/>
        <v>0</v>
      </c>
      <c r="Y206" s="160">
        <f t="shared" si="124"/>
        <v>0</v>
      </c>
      <c r="Z206" s="160">
        <f t="shared" si="124"/>
        <v>0</v>
      </c>
      <c r="AA206" s="160">
        <f t="shared" si="124"/>
        <v>0</v>
      </c>
      <c r="AB206" s="160">
        <f t="shared" si="124"/>
        <v>0</v>
      </c>
      <c r="AC206" s="160">
        <f t="shared" si="124"/>
        <v>0</v>
      </c>
      <c r="AD206" s="160">
        <f t="shared" si="124"/>
        <v>0</v>
      </c>
      <c r="AE206" s="160">
        <f t="shared" si="124"/>
        <v>0</v>
      </c>
      <c r="AF206" s="160">
        <f t="shared" si="124"/>
        <v>0</v>
      </c>
      <c r="AG206" s="160">
        <f t="shared" si="124"/>
        <v>0</v>
      </c>
      <c r="AH206" s="160">
        <f t="shared" si="124"/>
        <v>0</v>
      </c>
      <c r="AI206" s="160">
        <f t="shared" si="124"/>
        <v>0</v>
      </c>
      <c r="AJ206" s="160">
        <f t="shared" si="124"/>
        <v>0</v>
      </c>
    </row>
    <row r="207" spans="1:36" s="188" customFormat="1" ht="16.5" x14ac:dyDescent="0.25">
      <c r="A207" s="160">
        <f t="shared" si="83"/>
        <v>1.3500000000000003</v>
      </c>
      <c r="B207" s="161">
        <f t="shared" si="93"/>
        <v>159</v>
      </c>
      <c r="C207" s="163" t="s">
        <v>636</v>
      </c>
      <c r="D207" s="164" t="s">
        <v>364</v>
      </c>
      <c r="E207" s="160">
        <f t="shared" si="81"/>
        <v>0</v>
      </c>
      <c r="F207" s="314" t="s">
        <v>101</v>
      </c>
      <c r="G207" s="160">
        <f>+IF($F207=G$21,G$84,0)</f>
        <v>0</v>
      </c>
      <c r="H207" s="160">
        <f t="shared" ref="H207:AJ207" si="125">+IF($F207=H$21,H$84,0)</f>
        <v>0</v>
      </c>
      <c r="I207" s="160">
        <f t="shared" si="125"/>
        <v>0</v>
      </c>
      <c r="J207" s="160">
        <f t="shared" si="125"/>
        <v>0</v>
      </c>
      <c r="K207" s="160">
        <f t="shared" si="125"/>
        <v>0</v>
      </c>
      <c r="L207" s="160">
        <f t="shared" si="125"/>
        <v>0</v>
      </c>
      <c r="M207" s="160">
        <f t="shared" si="125"/>
        <v>0</v>
      </c>
      <c r="N207" s="160">
        <f t="shared" si="125"/>
        <v>0</v>
      </c>
      <c r="O207" s="160">
        <f t="shared" si="125"/>
        <v>0</v>
      </c>
      <c r="P207" s="160">
        <f t="shared" si="125"/>
        <v>0</v>
      </c>
      <c r="Q207" s="160">
        <f t="shared" si="125"/>
        <v>0</v>
      </c>
      <c r="R207" s="160">
        <f t="shared" si="125"/>
        <v>0</v>
      </c>
      <c r="S207" s="160">
        <f t="shared" si="125"/>
        <v>0</v>
      </c>
      <c r="T207" s="160">
        <f t="shared" si="125"/>
        <v>0</v>
      </c>
      <c r="U207" s="160">
        <f t="shared" si="125"/>
        <v>0</v>
      </c>
      <c r="V207" s="160">
        <f t="shared" si="125"/>
        <v>0</v>
      </c>
      <c r="W207" s="160">
        <f t="shared" si="125"/>
        <v>0</v>
      </c>
      <c r="X207" s="160">
        <f t="shared" si="125"/>
        <v>0</v>
      </c>
      <c r="Y207" s="160">
        <f t="shared" si="125"/>
        <v>0</v>
      </c>
      <c r="Z207" s="160">
        <f t="shared" si="125"/>
        <v>0</v>
      </c>
      <c r="AA207" s="160">
        <f t="shared" si="125"/>
        <v>0</v>
      </c>
      <c r="AB207" s="160">
        <f t="shared" si="125"/>
        <v>0</v>
      </c>
      <c r="AC207" s="160">
        <f t="shared" si="125"/>
        <v>0</v>
      </c>
      <c r="AD207" s="160">
        <f t="shared" si="125"/>
        <v>0</v>
      </c>
      <c r="AE207" s="160">
        <f t="shared" si="125"/>
        <v>0</v>
      </c>
      <c r="AF207" s="160">
        <f t="shared" si="125"/>
        <v>0</v>
      </c>
      <c r="AG207" s="160">
        <f t="shared" si="125"/>
        <v>0</v>
      </c>
      <c r="AH207" s="160">
        <f t="shared" si="125"/>
        <v>0</v>
      </c>
      <c r="AI207" s="160">
        <f t="shared" si="125"/>
        <v>0</v>
      </c>
      <c r="AJ207" s="160">
        <f t="shared" si="125"/>
        <v>0</v>
      </c>
    </row>
    <row r="208" spans="1:36" s="188" customFormat="1" ht="16.5" x14ac:dyDescent="0.25">
      <c r="A208" s="160">
        <f t="shared" si="83"/>
        <v>1.3600000000000003</v>
      </c>
      <c r="B208" s="161">
        <f t="shared" si="93"/>
        <v>160</v>
      </c>
      <c r="C208" s="163" t="s">
        <v>655</v>
      </c>
      <c r="D208" s="164" t="s">
        <v>364</v>
      </c>
      <c r="E208" s="160">
        <f t="shared" si="81"/>
        <v>0</v>
      </c>
      <c r="F208" s="314" t="s">
        <v>331</v>
      </c>
      <c r="G208" s="160">
        <f t="shared" ref="G208:AJ208" si="126">+IF($F208=G$21,G$157,0)</f>
        <v>0</v>
      </c>
      <c r="H208" s="160">
        <f t="shared" si="126"/>
        <v>0</v>
      </c>
      <c r="I208" s="160">
        <f t="shared" si="126"/>
        <v>0</v>
      </c>
      <c r="J208" s="160">
        <f t="shared" si="126"/>
        <v>0</v>
      </c>
      <c r="K208" s="160">
        <f t="shared" si="126"/>
        <v>0</v>
      </c>
      <c r="L208" s="160">
        <f t="shared" si="126"/>
        <v>0</v>
      </c>
      <c r="M208" s="160">
        <f t="shared" si="126"/>
        <v>0</v>
      </c>
      <c r="N208" s="160">
        <f t="shared" si="126"/>
        <v>0</v>
      </c>
      <c r="O208" s="160">
        <f t="shared" si="126"/>
        <v>0</v>
      </c>
      <c r="P208" s="160">
        <f t="shared" si="126"/>
        <v>0</v>
      </c>
      <c r="Q208" s="160">
        <f t="shared" si="126"/>
        <v>0</v>
      </c>
      <c r="R208" s="160">
        <f t="shared" si="126"/>
        <v>0</v>
      </c>
      <c r="S208" s="160">
        <f t="shared" si="126"/>
        <v>0</v>
      </c>
      <c r="T208" s="160">
        <f t="shared" si="126"/>
        <v>0</v>
      </c>
      <c r="U208" s="160">
        <f t="shared" si="126"/>
        <v>0</v>
      </c>
      <c r="V208" s="160">
        <f t="shared" si="126"/>
        <v>0</v>
      </c>
      <c r="W208" s="160">
        <f t="shared" si="126"/>
        <v>0</v>
      </c>
      <c r="X208" s="160">
        <f t="shared" si="126"/>
        <v>0</v>
      </c>
      <c r="Y208" s="160">
        <f t="shared" si="126"/>
        <v>0</v>
      </c>
      <c r="Z208" s="160">
        <f t="shared" si="126"/>
        <v>0</v>
      </c>
      <c r="AA208" s="160">
        <f t="shared" si="126"/>
        <v>0</v>
      </c>
      <c r="AB208" s="160">
        <f t="shared" si="126"/>
        <v>0</v>
      </c>
      <c r="AC208" s="160">
        <f t="shared" si="126"/>
        <v>0</v>
      </c>
      <c r="AD208" s="160">
        <f t="shared" si="126"/>
        <v>0</v>
      </c>
      <c r="AE208" s="160">
        <f t="shared" si="126"/>
        <v>0</v>
      </c>
      <c r="AF208" s="160">
        <f t="shared" si="126"/>
        <v>0</v>
      </c>
      <c r="AG208" s="160">
        <f t="shared" si="126"/>
        <v>0</v>
      </c>
      <c r="AH208" s="160">
        <f t="shared" si="126"/>
        <v>0</v>
      </c>
      <c r="AI208" s="160">
        <f t="shared" si="126"/>
        <v>0</v>
      </c>
      <c r="AJ208" s="160">
        <f t="shared" si="126"/>
        <v>0</v>
      </c>
    </row>
    <row r="209" spans="1:36" ht="16.5" x14ac:dyDescent="0.25">
      <c r="A209" s="160"/>
      <c r="B209" s="161">
        <f t="shared" si="93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93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27">+A210+0.01</f>
        <v>2.0099999999999998</v>
      </c>
      <c r="B211" s="153">
        <f t="shared" si="93"/>
        <v>163</v>
      </c>
      <c r="C211" s="155" t="s">
        <v>486</v>
      </c>
      <c r="D211" s="156" t="s">
        <v>553</v>
      </c>
      <c r="E211" s="157">
        <f t="shared" ref="E211:E223" si="128">+SUM(G211:AJ211)</f>
        <v>0.90500000000000003</v>
      </c>
      <c r="F211" s="249"/>
      <c r="G211" s="157">
        <f t="shared" ref="G211:AJ211" si="129">+VLOOKUP(G$10&amp;" "&amp;G$11&amp;G$20,Vol_Poste,4,0)*G$28</f>
        <v>0</v>
      </c>
      <c r="H211" s="157">
        <f t="shared" si="129"/>
        <v>0.90500000000000003</v>
      </c>
      <c r="I211" s="157">
        <f t="shared" si="129"/>
        <v>0</v>
      </c>
      <c r="J211" s="157">
        <f t="shared" si="129"/>
        <v>0</v>
      </c>
      <c r="K211" s="157">
        <f t="shared" si="129"/>
        <v>0</v>
      </c>
      <c r="L211" s="157">
        <f t="shared" si="129"/>
        <v>0</v>
      </c>
      <c r="M211" s="157">
        <f t="shared" si="129"/>
        <v>0</v>
      </c>
      <c r="N211" s="157">
        <f t="shared" si="129"/>
        <v>0</v>
      </c>
      <c r="O211" s="157">
        <f t="shared" si="129"/>
        <v>0</v>
      </c>
      <c r="P211" s="157">
        <f t="shared" si="129"/>
        <v>0</v>
      </c>
      <c r="Q211" s="157">
        <f t="shared" si="129"/>
        <v>0</v>
      </c>
      <c r="R211" s="157">
        <f t="shared" si="129"/>
        <v>0</v>
      </c>
      <c r="S211" s="157">
        <f t="shared" si="129"/>
        <v>0</v>
      </c>
      <c r="T211" s="157">
        <f t="shared" si="129"/>
        <v>0</v>
      </c>
      <c r="U211" s="157">
        <f t="shared" si="129"/>
        <v>0</v>
      </c>
      <c r="V211" s="157">
        <f t="shared" si="129"/>
        <v>0</v>
      </c>
      <c r="W211" s="157">
        <f t="shared" si="129"/>
        <v>0</v>
      </c>
      <c r="X211" s="157">
        <f t="shared" si="129"/>
        <v>0</v>
      </c>
      <c r="Y211" s="157">
        <f t="shared" si="129"/>
        <v>0</v>
      </c>
      <c r="Z211" s="157">
        <f t="shared" si="129"/>
        <v>0</v>
      </c>
      <c r="AA211" s="157">
        <f t="shared" si="129"/>
        <v>0</v>
      </c>
      <c r="AB211" s="157">
        <f t="shared" si="129"/>
        <v>0</v>
      </c>
      <c r="AC211" s="157">
        <f t="shared" si="129"/>
        <v>0</v>
      </c>
      <c r="AD211" s="157">
        <f t="shared" si="129"/>
        <v>0</v>
      </c>
      <c r="AE211" s="157">
        <f t="shared" si="129"/>
        <v>0</v>
      </c>
      <c r="AF211" s="157">
        <f t="shared" si="129"/>
        <v>0</v>
      </c>
      <c r="AG211" s="157">
        <f t="shared" si="129"/>
        <v>0</v>
      </c>
      <c r="AH211" s="157">
        <f t="shared" si="129"/>
        <v>0</v>
      </c>
      <c r="AI211" s="157">
        <f t="shared" si="129"/>
        <v>0</v>
      </c>
      <c r="AJ211" s="157">
        <f t="shared" si="129"/>
        <v>0</v>
      </c>
    </row>
    <row r="212" spans="1:36" ht="16.5" x14ac:dyDescent="0.25">
      <c r="A212" s="157">
        <f t="shared" si="127"/>
        <v>2.0199999999999996</v>
      </c>
      <c r="B212" s="153">
        <f t="shared" si="93"/>
        <v>164</v>
      </c>
      <c r="C212" s="155" t="s">
        <v>487</v>
      </c>
      <c r="D212" s="156" t="s">
        <v>553</v>
      </c>
      <c r="E212" s="157">
        <f t="shared" si="128"/>
        <v>0</v>
      </c>
      <c r="F212" s="249"/>
      <c r="G212" s="157">
        <f t="shared" ref="G212:AJ212" si="130">+VLOOKUP(G$10&amp;" "&amp;G$11&amp;G$20,Vol_Poste,4,0)*G$29</f>
        <v>0</v>
      </c>
      <c r="H212" s="157">
        <f t="shared" si="130"/>
        <v>0</v>
      </c>
      <c r="I212" s="157">
        <f t="shared" si="130"/>
        <v>0</v>
      </c>
      <c r="J212" s="157">
        <f t="shared" si="130"/>
        <v>0</v>
      </c>
      <c r="K212" s="157">
        <f t="shared" si="130"/>
        <v>0</v>
      </c>
      <c r="L212" s="157">
        <f t="shared" si="130"/>
        <v>0</v>
      </c>
      <c r="M212" s="157">
        <f t="shared" si="130"/>
        <v>0</v>
      </c>
      <c r="N212" s="157">
        <f t="shared" si="130"/>
        <v>0</v>
      </c>
      <c r="O212" s="157">
        <f t="shared" si="130"/>
        <v>0</v>
      </c>
      <c r="P212" s="157">
        <f t="shared" si="130"/>
        <v>0</v>
      </c>
      <c r="Q212" s="157">
        <f t="shared" si="130"/>
        <v>0</v>
      </c>
      <c r="R212" s="157">
        <f t="shared" si="130"/>
        <v>0</v>
      </c>
      <c r="S212" s="157">
        <f t="shared" si="130"/>
        <v>0</v>
      </c>
      <c r="T212" s="157">
        <f t="shared" si="130"/>
        <v>0</v>
      </c>
      <c r="U212" s="157">
        <f t="shared" si="130"/>
        <v>0</v>
      </c>
      <c r="V212" s="157">
        <f t="shared" si="130"/>
        <v>0</v>
      </c>
      <c r="W212" s="157">
        <f t="shared" si="130"/>
        <v>0</v>
      </c>
      <c r="X212" s="157">
        <f t="shared" si="130"/>
        <v>0</v>
      </c>
      <c r="Y212" s="157">
        <f t="shared" si="130"/>
        <v>0</v>
      </c>
      <c r="Z212" s="157">
        <f t="shared" si="130"/>
        <v>0</v>
      </c>
      <c r="AA212" s="157">
        <f t="shared" si="130"/>
        <v>0</v>
      </c>
      <c r="AB212" s="157">
        <f t="shared" si="130"/>
        <v>0</v>
      </c>
      <c r="AC212" s="157">
        <f t="shared" si="130"/>
        <v>0</v>
      </c>
      <c r="AD212" s="157">
        <f t="shared" si="130"/>
        <v>0</v>
      </c>
      <c r="AE212" s="157">
        <f t="shared" si="130"/>
        <v>0</v>
      </c>
      <c r="AF212" s="157">
        <f t="shared" si="130"/>
        <v>0</v>
      </c>
      <c r="AG212" s="157">
        <f t="shared" si="130"/>
        <v>0</v>
      </c>
      <c r="AH212" s="157">
        <f t="shared" si="130"/>
        <v>0</v>
      </c>
      <c r="AI212" s="157">
        <f t="shared" si="130"/>
        <v>0</v>
      </c>
      <c r="AJ212" s="157">
        <f t="shared" si="130"/>
        <v>0</v>
      </c>
    </row>
    <row r="213" spans="1:36" ht="16.5" x14ac:dyDescent="0.25">
      <c r="A213" s="157">
        <f t="shared" si="127"/>
        <v>2.0299999999999994</v>
      </c>
      <c r="B213" s="153">
        <f t="shared" si="93"/>
        <v>165</v>
      </c>
      <c r="C213" s="155" t="s">
        <v>488</v>
      </c>
      <c r="D213" s="156" t="s">
        <v>364</v>
      </c>
      <c r="E213" s="157">
        <f t="shared" si="128"/>
        <v>0</v>
      </c>
      <c r="F213" s="314" t="s">
        <v>214</v>
      </c>
      <c r="G213" s="157">
        <f>+IF($F213=G$10&amp;" "&amp;G$11,G$9,0)</f>
        <v>0</v>
      </c>
      <c r="H213" s="157">
        <f t="shared" ref="H213:AJ217" si="131">+IF($F213=H$10&amp;" "&amp;H$11,H$9,0)</f>
        <v>0</v>
      </c>
      <c r="I213" s="157">
        <f t="shared" si="131"/>
        <v>0</v>
      </c>
      <c r="J213" s="157">
        <f t="shared" si="131"/>
        <v>0</v>
      </c>
      <c r="K213" s="157">
        <f t="shared" si="131"/>
        <v>0</v>
      </c>
      <c r="L213" s="157">
        <f t="shared" si="131"/>
        <v>0</v>
      </c>
      <c r="M213" s="157">
        <f t="shared" si="131"/>
        <v>0</v>
      </c>
      <c r="N213" s="157">
        <f t="shared" si="131"/>
        <v>0</v>
      </c>
      <c r="O213" s="157">
        <f t="shared" si="131"/>
        <v>0</v>
      </c>
      <c r="P213" s="157">
        <f t="shared" si="131"/>
        <v>0</v>
      </c>
      <c r="Q213" s="157">
        <f t="shared" si="131"/>
        <v>0</v>
      </c>
      <c r="R213" s="157">
        <f t="shared" si="131"/>
        <v>0</v>
      </c>
      <c r="S213" s="157">
        <f t="shared" si="131"/>
        <v>0</v>
      </c>
      <c r="T213" s="157">
        <f t="shared" si="131"/>
        <v>0</v>
      </c>
      <c r="U213" s="157">
        <f t="shared" si="131"/>
        <v>0</v>
      </c>
      <c r="V213" s="157">
        <f t="shared" si="131"/>
        <v>0</v>
      </c>
      <c r="W213" s="157">
        <f t="shared" si="131"/>
        <v>0</v>
      </c>
      <c r="X213" s="157">
        <f t="shared" si="131"/>
        <v>0</v>
      </c>
      <c r="Y213" s="157">
        <f t="shared" si="131"/>
        <v>0</v>
      </c>
      <c r="Z213" s="157">
        <f t="shared" si="131"/>
        <v>0</v>
      </c>
      <c r="AA213" s="157">
        <f t="shared" si="131"/>
        <v>0</v>
      </c>
      <c r="AB213" s="157">
        <f t="shared" si="131"/>
        <v>0</v>
      </c>
      <c r="AC213" s="157">
        <f t="shared" si="131"/>
        <v>0</v>
      </c>
      <c r="AD213" s="157">
        <f t="shared" si="131"/>
        <v>0</v>
      </c>
      <c r="AE213" s="157">
        <f t="shared" si="131"/>
        <v>0</v>
      </c>
      <c r="AF213" s="157">
        <f t="shared" si="131"/>
        <v>0</v>
      </c>
      <c r="AG213" s="157">
        <f t="shared" si="131"/>
        <v>0</v>
      </c>
      <c r="AH213" s="157">
        <f t="shared" si="131"/>
        <v>0</v>
      </c>
      <c r="AI213" s="157">
        <f t="shared" si="131"/>
        <v>0</v>
      </c>
      <c r="AJ213" s="157">
        <f t="shared" si="131"/>
        <v>0</v>
      </c>
    </row>
    <row r="214" spans="1:36" ht="16.5" x14ac:dyDescent="0.25">
      <c r="A214" s="157">
        <f t="shared" si="127"/>
        <v>2.0399999999999991</v>
      </c>
      <c r="B214" s="153">
        <f t="shared" si="93"/>
        <v>166</v>
      </c>
      <c r="C214" s="155" t="s">
        <v>489</v>
      </c>
      <c r="D214" s="156" t="s">
        <v>364</v>
      </c>
      <c r="E214" s="157">
        <f t="shared" si="128"/>
        <v>0</v>
      </c>
      <c r="F214" s="314" t="s">
        <v>172</v>
      </c>
      <c r="G214" s="157">
        <f t="shared" ref="G214:V216" si="132">+IF($F214=G$10&amp;" "&amp;G$11,G$9,0)</f>
        <v>0</v>
      </c>
      <c r="H214" s="157">
        <f t="shared" si="132"/>
        <v>0</v>
      </c>
      <c r="I214" s="157">
        <f t="shared" si="132"/>
        <v>0</v>
      </c>
      <c r="J214" s="157">
        <f t="shared" si="132"/>
        <v>0</v>
      </c>
      <c r="K214" s="157">
        <f t="shared" si="132"/>
        <v>0</v>
      </c>
      <c r="L214" s="157">
        <f t="shared" si="132"/>
        <v>0</v>
      </c>
      <c r="M214" s="157">
        <f t="shared" si="132"/>
        <v>0</v>
      </c>
      <c r="N214" s="157">
        <f t="shared" si="132"/>
        <v>0</v>
      </c>
      <c r="O214" s="157">
        <f t="shared" si="132"/>
        <v>0</v>
      </c>
      <c r="P214" s="157">
        <f t="shared" si="132"/>
        <v>0</v>
      </c>
      <c r="Q214" s="157">
        <f t="shared" si="132"/>
        <v>0</v>
      </c>
      <c r="R214" s="157">
        <f t="shared" si="132"/>
        <v>0</v>
      </c>
      <c r="S214" s="157">
        <f t="shared" si="132"/>
        <v>0</v>
      </c>
      <c r="T214" s="157">
        <f t="shared" si="132"/>
        <v>0</v>
      </c>
      <c r="U214" s="157">
        <f t="shared" si="132"/>
        <v>0</v>
      </c>
      <c r="V214" s="157">
        <f t="shared" si="132"/>
        <v>0</v>
      </c>
      <c r="W214" s="157">
        <f t="shared" si="131"/>
        <v>0</v>
      </c>
      <c r="X214" s="157">
        <f t="shared" si="131"/>
        <v>0</v>
      </c>
      <c r="Y214" s="157">
        <f t="shared" si="131"/>
        <v>0</v>
      </c>
      <c r="Z214" s="157">
        <f t="shared" si="131"/>
        <v>0</v>
      </c>
      <c r="AA214" s="157">
        <f t="shared" si="131"/>
        <v>0</v>
      </c>
      <c r="AB214" s="157">
        <f t="shared" si="131"/>
        <v>0</v>
      </c>
      <c r="AC214" s="157">
        <f t="shared" si="131"/>
        <v>0</v>
      </c>
      <c r="AD214" s="157">
        <f t="shared" si="131"/>
        <v>0</v>
      </c>
      <c r="AE214" s="157">
        <f t="shared" si="131"/>
        <v>0</v>
      </c>
      <c r="AF214" s="157">
        <f t="shared" si="131"/>
        <v>0</v>
      </c>
      <c r="AG214" s="157">
        <f t="shared" si="131"/>
        <v>0</v>
      </c>
      <c r="AH214" s="157">
        <f t="shared" si="131"/>
        <v>0</v>
      </c>
      <c r="AI214" s="157">
        <f t="shared" si="131"/>
        <v>0</v>
      </c>
      <c r="AJ214" s="157">
        <f t="shared" si="131"/>
        <v>0</v>
      </c>
    </row>
    <row r="215" spans="1:36" ht="16.5" x14ac:dyDescent="0.25">
      <c r="A215" s="157">
        <f t="shared" si="127"/>
        <v>2.0499999999999989</v>
      </c>
      <c r="B215" s="153">
        <f t="shared" si="93"/>
        <v>167</v>
      </c>
      <c r="C215" s="155" t="s">
        <v>490</v>
      </c>
      <c r="D215" s="156" t="s">
        <v>364</v>
      </c>
      <c r="E215" s="157">
        <f t="shared" si="128"/>
        <v>0</v>
      </c>
      <c r="F215" s="314" t="s">
        <v>274</v>
      </c>
      <c r="G215" s="157">
        <f t="shared" si="132"/>
        <v>0</v>
      </c>
      <c r="H215" s="157">
        <f t="shared" si="131"/>
        <v>0</v>
      </c>
      <c r="I215" s="157">
        <f t="shared" si="131"/>
        <v>0</v>
      </c>
      <c r="J215" s="157">
        <f t="shared" si="131"/>
        <v>0</v>
      </c>
      <c r="K215" s="157">
        <f t="shared" si="131"/>
        <v>0</v>
      </c>
      <c r="L215" s="157">
        <f t="shared" si="131"/>
        <v>0</v>
      </c>
      <c r="M215" s="157">
        <f t="shared" si="131"/>
        <v>0</v>
      </c>
      <c r="N215" s="157">
        <f t="shared" si="131"/>
        <v>0</v>
      </c>
      <c r="O215" s="157">
        <f t="shared" si="131"/>
        <v>0</v>
      </c>
      <c r="P215" s="157">
        <f t="shared" si="131"/>
        <v>0</v>
      </c>
      <c r="Q215" s="157">
        <f t="shared" si="131"/>
        <v>0</v>
      </c>
      <c r="R215" s="157">
        <f t="shared" si="131"/>
        <v>0</v>
      </c>
      <c r="S215" s="157">
        <f t="shared" si="131"/>
        <v>0</v>
      </c>
      <c r="T215" s="157">
        <f t="shared" si="131"/>
        <v>0</v>
      </c>
      <c r="U215" s="157">
        <f t="shared" si="131"/>
        <v>0</v>
      </c>
      <c r="V215" s="157">
        <f t="shared" si="131"/>
        <v>0</v>
      </c>
      <c r="W215" s="157">
        <f t="shared" si="131"/>
        <v>0</v>
      </c>
      <c r="X215" s="157">
        <f t="shared" si="131"/>
        <v>0</v>
      </c>
      <c r="Y215" s="157">
        <f t="shared" si="131"/>
        <v>0</v>
      </c>
      <c r="Z215" s="157">
        <f t="shared" si="131"/>
        <v>0</v>
      </c>
      <c r="AA215" s="157">
        <f t="shared" si="131"/>
        <v>0</v>
      </c>
      <c r="AB215" s="157">
        <f t="shared" si="131"/>
        <v>0</v>
      </c>
      <c r="AC215" s="157">
        <f t="shared" si="131"/>
        <v>0</v>
      </c>
      <c r="AD215" s="157">
        <f t="shared" si="131"/>
        <v>0</v>
      </c>
      <c r="AE215" s="157">
        <f t="shared" si="131"/>
        <v>0</v>
      </c>
      <c r="AF215" s="157">
        <f t="shared" si="131"/>
        <v>0</v>
      </c>
      <c r="AG215" s="157">
        <f t="shared" si="131"/>
        <v>0</v>
      </c>
      <c r="AH215" s="157">
        <f t="shared" si="131"/>
        <v>0</v>
      </c>
      <c r="AI215" s="157">
        <f t="shared" si="131"/>
        <v>0</v>
      </c>
      <c r="AJ215" s="157">
        <f t="shared" si="131"/>
        <v>0</v>
      </c>
    </row>
    <row r="216" spans="1:36" ht="16.5" x14ac:dyDescent="0.25">
      <c r="A216" s="157">
        <f t="shared" si="127"/>
        <v>2.0599999999999987</v>
      </c>
      <c r="B216" s="153">
        <f t="shared" si="93"/>
        <v>168</v>
      </c>
      <c r="C216" s="155" t="s">
        <v>491</v>
      </c>
      <c r="D216" s="156" t="s">
        <v>364</v>
      </c>
      <c r="E216" s="157">
        <f t="shared" si="128"/>
        <v>0</v>
      </c>
      <c r="F216" s="314" t="s">
        <v>252</v>
      </c>
      <c r="G216" s="157">
        <f t="shared" si="132"/>
        <v>0</v>
      </c>
      <c r="H216" s="157">
        <f t="shared" si="131"/>
        <v>0</v>
      </c>
      <c r="I216" s="157">
        <f t="shared" si="131"/>
        <v>0</v>
      </c>
      <c r="J216" s="157">
        <f t="shared" si="131"/>
        <v>0</v>
      </c>
      <c r="K216" s="157">
        <f t="shared" si="131"/>
        <v>0</v>
      </c>
      <c r="L216" s="157">
        <f t="shared" si="131"/>
        <v>0</v>
      </c>
      <c r="M216" s="157">
        <f t="shared" si="131"/>
        <v>0</v>
      </c>
      <c r="N216" s="157">
        <f t="shared" si="131"/>
        <v>0</v>
      </c>
      <c r="O216" s="157">
        <f t="shared" si="131"/>
        <v>0</v>
      </c>
      <c r="P216" s="157">
        <f t="shared" si="131"/>
        <v>0</v>
      </c>
      <c r="Q216" s="157">
        <f t="shared" si="131"/>
        <v>0</v>
      </c>
      <c r="R216" s="157">
        <f t="shared" si="131"/>
        <v>0</v>
      </c>
      <c r="S216" s="157">
        <f t="shared" si="131"/>
        <v>0</v>
      </c>
      <c r="T216" s="157">
        <f t="shared" si="131"/>
        <v>0</v>
      </c>
      <c r="U216" s="157">
        <f t="shared" si="131"/>
        <v>0</v>
      </c>
      <c r="V216" s="157">
        <f t="shared" si="131"/>
        <v>0</v>
      </c>
      <c r="W216" s="157">
        <f t="shared" si="131"/>
        <v>0</v>
      </c>
      <c r="X216" s="157">
        <f t="shared" si="131"/>
        <v>0</v>
      </c>
      <c r="Y216" s="157">
        <f t="shared" si="131"/>
        <v>0</v>
      </c>
      <c r="Z216" s="157">
        <f t="shared" si="131"/>
        <v>0</v>
      </c>
      <c r="AA216" s="157">
        <f t="shared" si="131"/>
        <v>0</v>
      </c>
      <c r="AB216" s="157">
        <f t="shared" si="131"/>
        <v>0</v>
      </c>
      <c r="AC216" s="157">
        <f t="shared" si="131"/>
        <v>0</v>
      </c>
      <c r="AD216" s="157">
        <f t="shared" si="131"/>
        <v>0</v>
      </c>
      <c r="AE216" s="157">
        <f t="shared" si="131"/>
        <v>0</v>
      </c>
      <c r="AF216" s="157">
        <f t="shared" si="131"/>
        <v>0</v>
      </c>
      <c r="AG216" s="157">
        <f t="shared" si="131"/>
        <v>0</v>
      </c>
      <c r="AH216" s="157">
        <f t="shared" si="131"/>
        <v>0</v>
      </c>
      <c r="AI216" s="157">
        <f t="shared" si="131"/>
        <v>0</v>
      </c>
      <c r="AJ216" s="157">
        <f t="shared" si="131"/>
        <v>0</v>
      </c>
    </row>
    <row r="217" spans="1:36" ht="16.5" x14ac:dyDescent="0.25">
      <c r="A217" s="157">
        <f t="shared" si="127"/>
        <v>2.0699999999999985</v>
      </c>
      <c r="B217" s="153">
        <f t="shared" si="93"/>
        <v>169</v>
      </c>
      <c r="C217" s="155" t="s">
        <v>492</v>
      </c>
      <c r="D217" s="156" t="s">
        <v>364</v>
      </c>
      <c r="E217" s="157">
        <f t="shared" si="128"/>
        <v>0</v>
      </c>
      <c r="F217" s="249" t="s">
        <v>633</v>
      </c>
      <c r="G217" s="157">
        <f>+IF($F217=G$10&amp;" "&amp;G$11,G$9,0)</f>
        <v>0</v>
      </c>
      <c r="H217" s="157">
        <f t="shared" si="131"/>
        <v>0</v>
      </c>
      <c r="I217" s="157">
        <f t="shared" si="131"/>
        <v>0</v>
      </c>
      <c r="J217" s="157">
        <f t="shared" si="131"/>
        <v>0</v>
      </c>
      <c r="K217" s="157">
        <f t="shared" si="131"/>
        <v>0</v>
      </c>
      <c r="L217" s="157">
        <f t="shared" si="131"/>
        <v>0</v>
      </c>
      <c r="M217" s="157">
        <f t="shared" si="131"/>
        <v>0</v>
      </c>
      <c r="N217" s="157">
        <f t="shared" si="131"/>
        <v>0</v>
      </c>
      <c r="O217" s="157">
        <f t="shared" si="131"/>
        <v>0</v>
      </c>
      <c r="P217" s="157">
        <f t="shared" si="131"/>
        <v>0</v>
      </c>
      <c r="Q217" s="157">
        <f t="shared" si="131"/>
        <v>0</v>
      </c>
      <c r="R217" s="157">
        <f t="shared" si="131"/>
        <v>0</v>
      </c>
      <c r="S217" s="157">
        <f t="shared" si="131"/>
        <v>0</v>
      </c>
      <c r="T217" s="157">
        <f t="shared" si="131"/>
        <v>0</v>
      </c>
      <c r="U217" s="157">
        <f t="shared" si="131"/>
        <v>0</v>
      </c>
      <c r="V217" s="157">
        <f t="shared" si="131"/>
        <v>0</v>
      </c>
      <c r="W217" s="157">
        <f t="shared" si="131"/>
        <v>0</v>
      </c>
      <c r="X217" s="157">
        <f t="shared" si="131"/>
        <v>0</v>
      </c>
      <c r="Y217" s="157">
        <f t="shared" si="131"/>
        <v>0</v>
      </c>
      <c r="Z217" s="157">
        <f t="shared" si="131"/>
        <v>0</v>
      </c>
      <c r="AA217" s="157">
        <f t="shared" si="131"/>
        <v>0</v>
      </c>
      <c r="AB217" s="157">
        <f t="shared" si="131"/>
        <v>0</v>
      </c>
      <c r="AC217" s="157">
        <f t="shared" si="131"/>
        <v>0</v>
      </c>
      <c r="AD217" s="157">
        <f t="shared" si="131"/>
        <v>0</v>
      </c>
      <c r="AE217" s="157">
        <f t="shared" si="131"/>
        <v>0</v>
      </c>
      <c r="AF217" s="157">
        <f t="shared" si="131"/>
        <v>0</v>
      </c>
      <c r="AG217" s="157">
        <f t="shared" si="131"/>
        <v>0</v>
      </c>
      <c r="AH217" s="157">
        <f t="shared" si="131"/>
        <v>0</v>
      </c>
      <c r="AI217" s="157">
        <f t="shared" si="131"/>
        <v>0</v>
      </c>
      <c r="AJ217" s="157">
        <f t="shared" si="131"/>
        <v>0</v>
      </c>
    </row>
    <row r="218" spans="1:36" ht="16.5" x14ac:dyDescent="0.25">
      <c r="A218" s="157">
        <f t="shared" si="127"/>
        <v>2.0799999999999983</v>
      </c>
      <c r="B218" s="153">
        <f t="shared" si="93"/>
        <v>170</v>
      </c>
      <c r="C218" s="155" t="s">
        <v>493</v>
      </c>
      <c r="D218" s="156" t="s">
        <v>553</v>
      </c>
      <c r="E218" s="157">
        <f t="shared" si="128"/>
        <v>0.90500000000000003</v>
      </c>
      <c r="F218" s="249" t="s">
        <v>555</v>
      </c>
      <c r="G218" s="157">
        <f t="shared" ref="G218:AJ218" si="133">+IF($F218=G$20,VLOOKUP(G$10&amp;" "&amp;G$11&amp;G$20,Vol_Poste,4,0)*G$9,0)</f>
        <v>0</v>
      </c>
      <c r="H218" s="157">
        <f t="shared" si="133"/>
        <v>0.90500000000000003</v>
      </c>
      <c r="I218" s="157">
        <f t="shared" si="133"/>
        <v>0</v>
      </c>
      <c r="J218" s="157">
        <f t="shared" si="133"/>
        <v>0</v>
      </c>
      <c r="K218" s="157">
        <f t="shared" si="133"/>
        <v>0</v>
      </c>
      <c r="L218" s="157">
        <f t="shared" si="133"/>
        <v>0</v>
      </c>
      <c r="M218" s="157">
        <f t="shared" si="133"/>
        <v>0</v>
      </c>
      <c r="N218" s="157">
        <f t="shared" si="133"/>
        <v>0</v>
      </c>
      <c r="O218" s="157">
        <f t="shared" si="133"/>
        <v>0</v>
      </c>
      <c r="P218" s="157">
        <f t="shared" si="133"/>
        <v>0</v>
      </c>
      <c r="Q218" s="157">
        <f t="shared" si="133"/>
        <v>0</v>
      </c>
      <c r="R218" s="157">
        <f t="shared" si="133"/>
        <v>0</v>
      </c>
      <c r="S218" s="157">
        <f t="shared" si="133"/>
        <v>0</v>
      </c>
      <c r="T218" s="157">
        <f t="shared" si="133"/>
        <v>0</v>
      </c>
      <c r="U218" s="157">
        <f t="shared" si="133"/>
        <v>0</v>
      </c>
      <c r="V218" s="157">
        <f t="shared" si="133"/>
        <v>0</v>
      </c>
      <c r="W218" s="157">
        <f t="shared" si="133"/>
        <v>0</v>
      </c>
      <c r="X218" s="157">
        <f t="shared" si="133"/>
        <v>0</v>
      </c>
      <c r="Y218" s="157">
        <f t="shared" si="133"/>
        <v>0</v>
      </c>
      <c r="Z218" s="157">
        <f t="shared" si="133"/>
        <v>0</v>
      </c>
      <c r="AA218" s="157">
        <f t="shared" si="133"/>
        <v>0</v>
      </c>
      <c r="AB218" s="157">
        <f t="shared" si="133"/>
        <v>0</v>
      </c>
      <c r="AC218" s="157">
        <f t="shared" si="133"/>
        <v>0</v>
      </c>
      <c r="AD218" s="157">
        <f t="shared" si="133"/>
        <v>0</v>
      </c>
      <c r="AE218" s="157">
        <f t="shared" si="133"/>
        <v>0</v>
      </c>
      <c r="AF218" s="157">
        <f t="shared" si="133"/>
        <v>0</v>
      </c>
      <c r="AG218" s="157">
        <f t="shared" si="133"/>
        <v>0</v>
      </c>
      <c r="AH218" s="157">
        <f t="shared" si="133"/>
        <v>0</v>
      </c>
      <c r="AI218" s="157">
        <f t="shared" si="133"/>
        <v>0</v>
      </c>
      <c r="AJ218" s="157">
        <f t="shared" si="133"/>
        <v>0</v>
      </c>
    </row>
    <row r="219" spans="1:36" ht="16.5" x14ac:dyDescent="0.25">
      <c r="A219" s="157">
        <f t="shared" si="127"/>
        <v>2.0899999999999981</v>
      </c>
      <c r="B219" s="153">
        <f t="shared" si="93"/>
        <v>171</v>
      </c>
      <c r="C219" s="155" t="s">
        <v>494</v>
      </c>
      <c r="D219" s="156" t="s">
        <v>364</v>
      </c>
      <c r="E219" s="157">
        <f t="shared" si="128"/>
        <v>0</v>
      </c>
      <c r="F219" s="249" t="s">
        <v>554</v>
      </c>
      <c r="G219" s="157">
        <f>+SUM(G$215:G$216)</f>
        <v>0</v>
      </c>
      <c r="H219" s="157">
        <f t="shared" ref="H219:AJ219" si="134">+SUM(H$215:H$216)</f>
        <v>0</v>
      </c>
      <c r="I219" s="157">
        <f t="shared" si="134"/>
        <v>0</v>
      </c>
      <c r="J219" s="157">
        <f t="shared" si="134"/>
        <v>0</v>
      </c>
      <c r="K219" s="157">
        <f t="shared" si="134"/>
        <v>0</v>
      </c>
      <c r="L219" s="157">
        <f t="shared" si="134"/>
        <v>0</v>
      </c>
      <c r="M219" s="157">
        <f t="shared" si="134"/>
        <v>0</v>
      </c>
      <c r="N219" s="157">
        <f t="shared" si="134"/>
        <v>0</v>
      </c>
      <c r="O219" s="157">
        <f t="shared" si="134"/>
        <v>0</v>
      </c>
      <c r="P219" s="157">
        <f t="shared" si="134"/>
        <v>0</v>
      </c>
      <c r="Q219" s="157">
        <f t="shared" si="134"/>
        <v>0</v>
      </c>
      <c r="R219" s="157">
        <f t="shared" si="134"/>
        <v>0</v>
      </c>
      <c r="S219" s="157">
        <f t="shared" si="134"/>
        <v>0</v>
      </c>
      <c r="T219" s="157">
        <f t="shared" si="134"/>
        <v>0</v>
      </c>
      <c r="U219" s="157">
        <f t="shared" si="134"/>
        <v>0</v>
      </c>
      <c r="V219" s="157">
        <f t="shared" si="134"/>
        <v>0</v>
      </c>
      <c r="W219" s="157">
        <f t="shared" si="134"/>
        <v>0</v>
      </c>
      <c r="X219" s="157">
        <f t="shared" si="134"/>
        <v>0</v>
      </c>
      <c r="Y219" s="157">
        <f t="shared" si="134"/>
        <v>0</v>
      </c>
      <c r="Z219" s="157">
        <f t="shared" si="134"/>
        <v>0</v>
      </c>
      <c r="AA219" s="157">
        <f t="shared" si="134"/>
        <v>0</v>
      </c>
      <c r="AB219" s="157">
        <f t="shared" si="134"/>
        <v>0</v>
      </c>
      <c r="AC219" s="157">
        <f t="shared" si="134"/>
        <v>0</v>
      </c>
      <c r="AD219" s="157">
        <f t="shared" si="134"/>
        <v>0</v>
      </c>
      <c r="AE219" s="157">
        <f t="shared" si="134"/>
        <v>0</v>
      </c>
      <c r="AF219" s="157">
        <f t="shared" si="134"/>
        <v>0</v>
      </c>
      <c r="AG219" s="157">
        <f t="shared" si="134"/>
        <v>0</v>
      </c>
      <c r="AH219" s="157">
        <f t="shared" si="134"/>
        <v>0</v>
      </c>
      <c r="AI219" s="157">
        <f t="shared" si="134"/>
        <v>0</v>
      </c>
      <c r="AJ219" s="157">
        <f t="shared" si="134"/>
        <v>0</v>
      </c>
    </row>
    <row r="220" spans="1:36" ht="16.5" x14ac:dyDescent="0.25">
      <c r="A220" s="157">
        <f t="shared" si="127"/>
        <v>2.0999999999999979</v>
      </c>
      <c r="B220" s="153">
        <f t="shared" si="93"/>
        <v>172</v>
      </c>
      <c r="C220" s="155" t="s">
        <v>495</v>
      </c>
      <c r="D220" s="156" t="s">
        <v>364</v>
      </c>
      <c r="E220" s="157">
        <f t="shared" si="128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27"/>
        <v>2.1099999999999977</v>
      </c>
      <c r="B221" s="153">
        <f t="shared" si="93"/>
        <v>173</v>
      </c>
      <c r="C221" s="155" t="s">
        <v>496</v>
      </c>
      <c r="D221" s="156" t="s">
        <v>364</v>
      </c>
      <c r="E221" s="157">
        <f t="shared" si="128"/>
        <v>0</v>
      </c>
      <c r="F221" s="249"/>
      <c r="G221" s="157">
        <f>+SUM(G$219:G$220)</f>
        <v>0</v>
      </c>
      <c r="H221" s="157">
        <f t="shared" ref="H221:AJ221" si="135">+SUM(H$219:H$220)</f>
        <v>0</v>
      </c>
      <c r="I221" s="157">
        <f t="shared" si="135"/>
        <v>0</v>
      </c>
      <c r="J221" s="157">
        <f t="shared" si="135"/>
        <v>0</v>
      </c>
      <c r="K221" s="157">
        <f t="shared" si="135"/>
        <v>0</v>
      </c>
      <c r="L221" s="157">
        <f t="shared" si="135"/>
        <v>0</v>
      </c>
      <c r="M221" s="157">
        <f t="shared" si="135"/>
        <v>0</v>
      </c>
      <c r="N221" s="157">
        <f t="shared" si="135"/>
        <v>0</v>
      </c>
      <c r="O221" s="157">
        <f t="shared" si="135"/>
        <v>0</v>
      </c>
      <c r="P221" s="157">
        <f t="shared" si="135"/>
        <v>0</v>
      </c>
      <c r="Q221" s="157">
        <f t="shared" si="135"/>
        <v>0</v>
      </c>
      <c r="R221" s="157">
        <f t="shared" si="135"/>
        <v>0</v>
      </c>
      <c r="S221" s="157">
        <f t="shared" si="135"/>
        <v>0</v>
      </c>
      <c r="T221" s="157">
        <f t="shared" si="135"/>
        <v>0</v>
      </c>
      <c r="U221" s="157">
        <f t="shared" si="135"/>
        <v>0</v>
      </c>
      <c r="V221" s="157">
        <f t="shared" si="135"/>
        <v>0</v>
      </c>
      <c r="W221" s="157">
        <f t="shared" si="135"/>
        <v>0</v>
      </c>
      <c r="X221" s="157">
        <f t="shared" si="135"/>
        <v>0</v>
      </c>
      <c r="Y221" s="157">
        <f t="shared" si="135"/>
        <v>0</v>
      </c>
      <c r="Z221" s="157">
        <f t="shared" si="135"/>
        <v>0</v>
      </c>
      <c r="AA221" s="157">
        <f t="shared" si="135"/>
        <v>0</v>
      </c>
      <c r="AB221" s="157">
        <f t="shared" si="135"/>
        <v>0</v>
      </c>
      <c r="AC221" s="157">
        <f t="shared" si="135"/>
        <v>0</v>
      </c>
      <c r="AD221" s="157">
        <f t="shared" si="135"/>
        <v>0</v>
      </c>
      <c r="AE221" s="157">
        <f t="shared" si="135"/>
        <v>0</v>
      </c>
      <c r="AF221" s="157">
        <f t="shared" si="135"/>
        <v>0</v>
      </c>
      <c r="AG221" s="157">
        <f t="shared" si="135"/>
        <v>0</v>
      </c>
      <c r="AH221" s="157">
        <f t="shared" si="135"/>
        <v>0</v>
      </c>
      <c r="AI221" s="157">
        <f t="shared" si="135"/>
        <v>0</v>
      </c>
      <c r="AJ221" s="157">
        <f t="shared" si="135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93"/>
        <v>174</v>
      </c>
      <c r="C222" s="162" t="s">
        <v>497</v>
      </c>
      <c r="D222" s="164" t="s">
        <v>364</v>
      </c>
      <c r="E222" s="157">
        <f t="shared" si="128"/>
        <v>0</v>
      </c>
      <c r="F222" s="314" t="s">
        <v>327</v>
      </c>
      <c r="G222" s="157">
        <f>+IF($F222=G$10&amp;" "&amp;G$11,G$9,0)</f>
        <v>0</v>
      </c>
      <c r="H222" s="157">
        <f t="shared" ref="H222:AJ222" si="136">+IF($F222=H$10&amp;" "&amp;H$11,H$9,0)</f>
        <v>0</v>
      </c>
      <c r="I222" s="157">
        <f t="shared" si="136"/>
        <v>0</v>
      </c>
      <c r="J222" s="157">
        <f t="shared" si="136"/>
        <v>0</v>
      </c>
      <c r="K222" s="157">
        <f t="shared" si="136"/>
        <v>0</v>
      </c>
      <c r="L222" s="157">
        <f t="shared" si="136"/>
        <v>0</v>
      </c>
      <c r="M222" s="157">
        <f t="shared" si="136"/>
        <v>0</v>
      </c>
      <c r="N222" s="157">
        <f t="shared" si="136"/>
        <v>0</v>
      </c>
      <c r="O222" s="157">
        <f t="shared" si="136"/>
        <v>0</v>
      </c>
      <c r="P222" s="157">
        <f t="shared" si="136"/>
        <v>0</v>
      </c>
      <c r="Q222" s="157">
        <f t="shared" si="136"/>
        <v>0</v>
      </c>
      <c r="R222" s="157">
        <f t="shared" si="136"/>
        <v>0</v>
      </c>
      <c r="S222" s="157">
        <f t="shared" si="136"/>
        <v>0</v>
      </c>
      <c r="T222" s="157">
        <f t="shared" si="136"/>
        <v>0</v>
      </c>
      <c r="U222" s="157">
        <f t="shared" si="136"/>
        <v>0</v>
      </c>
      <c r="V222" s="157">
        <f t="shared" si="136"/>
        <v>0</v>
      </c>
      <c r="W222" s="157">
        <f t="shared" si="136"/>
        <v>0</v>
      </c>
      <c r="X222" s="157">
        <f t="shared" si="136"/>
        <v>0</v>
      </c>
      <c r="Y222" s="157">
        <f t="shared" si="136"/>
        <v>0</v>
      </c>
      <c r="Z222" s="157">
        <f t="shared" si="136"/>
        <v>0</v>
      </c>
      <c r="AA222" s="157">
        <f t="shared" si="136"/>
        <v>0</v>
      </c>
      <c r="AB222" s="157">
        <f t="shared" si="136"/>
        <v>0</v>
      </c>
      <c r="AC222" s="157">
        <f t="shared" si="136"/>
        <v>0</v>
      </c>
      <c r="AD222" s="157">
        <f t="shared" si="136"/>
        <v>0</v>
      </c>
      <c r="AE222" s="157">
        <f t="shared" si="136"/>
        <v>0</v>
      </c>
      <c r="AF222" s="157">
        <f t="shared" si="136"/>
        <v>0</v>
      </c>
      <c r="AG222" s="157">
        <f t="shared" si="136"/>
        <v>0</v>
      </c>
      <c r="AH222" s="157">
        <f t="shared" si="136"/>
        <v>0</v>
      </c>
      <c r="AI222" s="157">
        <f t="shared" si="136"/>
        <v>0</v>
      </c>
      <c r="AJ222" s="157">
        <f t="shared" si="136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93"/>
        <v>175</v>
      </c>
      <c r="C223" s="162" t="s">
        <v>498</v>
      </c>
      <c r="D223" s="164" t="s">
        <v>364</v>
      </c>
      <c r="E223" s="157">
        <f t="shared" si="128"/>
        <v>1</v>
      </c>
      <c r="F223" s="314" t="s">
        <v>328</v>
      </c>
      <c r="G223" s="157">
        <f t="shared" ref="G223:AJ223" si="137">+IF($F223=G$10&amp;" "&amp;G$11,G$9,0)</f>
        <v>0</v>
      </c>
      <c r="H223" s="157">
        <f t="shared" si="137"/>
        <v>1</v>
      </c>
      <c r="I223" s="157">
        <f t="shared" si="137"/>
        <v>0</v>
      </c>
      <c r="J223" s="157">
        <f t="shared" si="137"/>
        <v>0</v>
      </c>
      <c r="K223" s="157">
        <f t="shared" si="137"/>
        <v>0</v>
      </c>
      <c r="L223" s="157">
        <f t="shared" si="137"/>
        <v>0</v>
      </c>
      <c r="M223" s="157">
        <f t="shared" si="137"/>
        <v>0</v>
      </c>
      <c r="N223" s="157">
        <f t="shared" si="137"/>
        <v>0</v>
      </c>
      <c r="O223" s="157">
        <f t="shared" si="137"/>
        <v>0</v>
      </c>
      <c r="P223" s="157">
        <f t="shared" si="137"/>
        <v>0</v>
      </c>
      <c r="Q223" s="157">
        <f t="shared" si="137"/>
        <v>0</v>
      </c>
      <c r="R223" s="157">
        <f t="shared" si="137"/>
        <v>0</v>
      </c>
      <c r="S223" s="157">
        <f t="shared" si="137"/>
        <v>0</v>
      </c>
      <c r="T223" s="157">
        <f t="shared" si="137"/>
        <v>0</v>
      </c>
      <c r="U223" s="157">
        <f t="shared" si="137"/>
        <v>0</v>
      </c>
      <c r="V223" s="157">
        <f t="shared" si="137"/>
        <v>0</v>
      </c>
      <c r="W223" s="157">
        <f t="shared" si="137"/>
        <v>0</v>
      </c>
      <c r="X223" s="157">
        <f t="shared" si="137"/>
        <v>0</v>
      </c>
      <c r="Y223" s="157">
        <f t="shared" si="137"/>
        <v>0</v>
      </c>
      <c r="Z223" s="157">
        <f t="shared" si="137"/>
        <v>0</v>
      </c>
      <c r="AA223" s="157">
        <f t="shared" si="137"/>
        <v>0</v>
      </c>
      <c r="AB223" s="157">
        <f t="shared" si="137"/>
        <v>0</v>
      </c>
      <c r="AC223" s="157">
        <f t="shared" si="137"/>
        <v>0</v>
      </c>
      <c r="AD223" s="157">
        <f t="shared" si="137"/>
        <v>0</v>
      </c>
      <c r="AE223" s="157">
        <f t="shared" si="137"/>
        <v>0</v>
      </c>
      <c r="AF223" s="157">
        <f t="shared" si="137"/>
        <v>0</v>
      </c>
      <c r="AG223" s="157">
        <f t="shared" si="137"/>
        <v>0</v>
      </c>
      <c r="AH223" s="157">
        <f t="shared" si="137"/>
        <v>0</v>
      </c>
      <c r="AI223" s="157">
        <f t="shared" si="137"/>
        <v>0</v>
      </c>
      <c r="AJ223" s="157">
        <f t="shared" si="137"/>
        <v>0</v>
      </c>
    </row>
    <row r="224" spans="1:36" ht="16.5" x14ac:dyDescent="0.25">
      <c r="A224" s="172"/>
      <c r="B224" s="173">
        <f t="shared" si="93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93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38">+A225+0.01</f>
        <v>3.01</v>
      </c>
      <c r="B226" s="153">
        <f t="shared" si="93"/>
        <v>178</v>
      </c>
      <c r="C226" s="199" t="s">
        <v>486</v>
      </c>
      <c r="D226" s="156" t="s">
        <v>553</v>
      </c>
      <c r="E226" s="157">
        <f t="shared" ref="E226:E233" si="139">+SUM(G226:AJ226)</f>
        <v>0</v>
      </c>
      <c r="F226" s="249"/>
      <c r="G226" s="157">
        <f t="shared" ref="G226:AJ226" si="140">+VLOOKUP("RI",Vol_Retenida,4,0)*G$15*G$31+VLOOKUP("RV",Vol_Retenida,4,0)*G$16*G$31+VLOOKUP("RIY",Vol_Retenida,4,0)*G$17*G$31+VLOOKUP("RVY",Vol_Retenida,4,0)*G$18*G$31</f>
        <v>0</v>
      </c>
      <c r="H226" s="157">
        <f t="shared" si="140"/>
        <v>0</v>
      </c>
      <c r="I226" s="157">
        <f t="shared" si="140"/>
        <v>0</v>
      </c>
      <c r="J226" s="157">
        <f t="shared" si="140"/>
        <v>0</v>
      </c>
      <c r="K226" s="157">
        <f t="shared" si="140"/>
        <v>0</v>
      </c>
      <c r="L226" s="157">
        <f t="shared" si="140"/>
        <v>0</v>
      </c>
      <c r="M226" s="157">
        <f t="shared" si="140"/>
        <v>0</v>
      </c>
      <c r="N226" s="157">
        <f t="shared" si="140"/>
        <v>0</v>
      </c>
      <c r="O226" s="157">
        <f t="shared" si="140"/>
        <v>0</v>
      </c>
      <c r="P226" s="157">
        <f t="shared" si="140"/>
        <v>0</v>
      </c>
      <c r="Q226" s="157">
        <f t="shared" si="140"/>
        <v>0</v>
      </c>
      <c r="R226" s="157">
        <f t="shared" si="140"/>
        <v>0</v>
      </c>
      <c r="S226" s="157">
        <f t="shared" si="140"/>
        <v>0</v>
      </c>
      <c r="T226" s="157">
        <f t="shared" si="140"/>
        <v>0</v>
      </c>
      <c r="U226" s="157">
        <f t="shared" si="140"/>
        <v>0</v>
      </c>
      <c r="V226" s="157">
        <f t="shared" si="140"/>
        <v>0</v>
      </c>
      <c r="W226" s="157">
        <f t="shared" si="140"/>
        <v>0</v>
      </c>
      <c r="X226" s="157">
        <f t="shared" si="140"/>
        <v>0</v>
      </c>
      <c r="Y226" s="157">
        <f t="shared" si="140"/>
        <v>0</v>
      </c>
      <c r="Z226" s="157">
        <f t="shared" si="140"/>
        <v>0</v>
      </c>
      <c r="AA226" s="157">
        <f t="shared" si="140"/>
        <v>0</v>
      </c>
      <c r="AB226" s="157">
        <f t="shared" si="140"/>
        <v>0</v>
      </c>
      <c r="AC226" s="157">
        <f t="shared" si="140"/>
        <v>0</v>
      </c>
      <c r="AD226" s="157">
        <f t="shared" si="140"/>
        <v>0</v>
      </c>
      <c r="AE226" s="157">
        <f t="shared" si="140"/>
        <v>0</v>
      </c>
      <c r="AF226" s="157">
        <f t="shared" si="140"/>
        <v>0</v>
      </c>
      <c r="AG226" s="157">
        <f t="shared" si="140"/>
        <v>0</v>
      </c>
      <c r="AH226" s="157">
        <f t="shared" si="140"/>
        <v>0</v>
      </c>
      <c r="AI226" s="157">
        <f t="shared" si="140"/>
        <v>0</v>
      </c>
      <c r="AJ226" s="157">
        <f t="shared" si="140"/>
        <v>0</v>
      </c>
    </row>
    <row r="227" spans="1:36" ht="16.5" x14ac:dyDescent="0.25">
      <c r="A227" s="157">
        <f t="shared" si="138"/>
        <v>3.0199999999999996</v>
      </c>
      <c r="B227" s="153">
        <f t="shared" si="93"/>
        <v>179</v>
      </c>
      <c r="C227" s="199" t="s">
        <v>487</v>
      </c>
      <c r="D227" s="156" t="s">
        <v>553</v>
      </c>
      <c r="E227" s="157">
        <f t="shared" si="139"/>
        <v>0</v>
      </c>
      <c r="F227" s="249"/>
      <c r="G227" s="157">
        <f t="shared" ref="G227:AJ227" si="141">+VLOOKUP("RI",Vol_Retenida,4,0)*G$15*G$32+VLOOKUP("RV",Vol_Retenida,4,0)*G$16*G$32+VLOOKUP("RIY",Vol_Retenida,4,0)*G$17*G$32+VLOOKUP("RVY",Vol_Retenida,4,0)*G$18*G$32</f>
        <v>0</v>
      </c>
      <c r="H227" s="157">
        <f t="shared" si="141"/>
        <v>0</v>
      </c>
      <c r="I227" s="157">
        <f t="shared" si="141"/>
        <v>0</v>
      </c>
      <c r="J227" s="157">
        <f t="shared" si="141"/>
        <v>0</v>
      </c>
      <c r="K227" s="157">
        <f t="shared" si="141"/>
        <v>0</v>
      </c>
      <c r="L227" s="157">
        <f t="shared" si="141"/>
        <v>0</v>
      </c>
      <c r="M227" s="157">
        <f t="shared" si="141"/>
        <v>0</v>
      </c>
      <c r="N227" s="157">
        <f t="shared" si="141"/>
        <v>0</v>
      </c>
      <c r="O227" s="157">
        <f t="shared" si="141"/>
        <v>0</v>
      </c>
      <c r="P227" s="157">
        <f t="shared" si="141"/>
        <v>0</v>
      </c>
      <c r="Q227" s="157">
        <f t="shared" si="141"/>
        <v>0</v>
      </c>
      <c r="R227" s="157">
        <f t="shared" si="141"/>
        <v>0</v>
      </c>
      <c r="S227" s="157">
        <f t="shared" si="141"/>
        <v>0</v>
      </c>
      <c r="T227" s="157">
        <f t="shared" si="141"/>
        <v>0</v>
      </c>
      <c r="U227" s="157">
        <f t="shared" si="141"/>
        <v>0</v>
      </c>
      <c r="V227" s="157">
        <f t="shared" si="141"/>
        <v>0</v>
      </c>
      <c r="W227" s="157">
        <f t="shared" si="141"/>
        <v>0</v>
      </c>
      <c r="X227" s="157">
        <f t="shared" si="141"/>
        <v>0</v>
      </c>
      <c r="Y227" s="157">
        <f t="shared" si="141"/>
        <v>0</v>
      </c>
      <c r="Z227" s="157">
        <f t="shared" si="141"/>
        <v>0</v>
      </c>
      <c r="AA227" s="157">
        <f t="shared" si="141"/>
        <v>0</v>
      </c>
      <c r="AB227" s="157">
        <f t="shared" si="141"/>
        <v>0</v>
      </c>
      <c r="AC227" s="157">
        <f t="shared" si="141"/>
        <v>0</v>
      </c>
      <c r="AD227" s="157">
        <f t="shared" si="141"/>
        <v>0</v>
      </c>
      <c r="AE227" s="157">
        <f t="shared" si="141"/>
        <v>0</v>
      </c>
      <c r="AF227" s="157">
        <f t="shared" si="141"/>
        <v>0</v>
      </c>
      <c r="AG227" s="157">
        <f t="shared" si="141"/>
        <v>0</v>
      </c>
      <c r="AH227" s="157">
        <f t="shared" si="141"/>
        <v>0</v>
      </c>
      <c r="AI227" s="157">
        <f t="shared" si="141"/>
        <v>0</v>
      </c>
      <c r="AJ227" s="157">
        <f t="shared" si="141"/>
        <v>0</v>
      </c>
    </row>
    <row r="228" spans="1:36" ht="16.5" x14ac:dyDescent="0.25">
      <c r="A228" s="157">
        <f t="shared" si="138"/>
        <v>3.0299999999999994</v>
      </c>
      <c r="B228" s="153">
        <f t="shared" si="93"/>
        <v>180</v>
      </c>
      <c r="C228" s="199" t="s">
        <v>500</v>
      </c>
      <c r="D228" s="156" t="s">
        <v>364</v>
      </c>
      <c r="E228" s="157">
        <f t="shared" si="139"/>
        <v>0</v>
      </c>
      <c r="F228" s="249"/>
      <c r="G228" s="157">
        <f>+G$15</f>
        <v>0</v>
      </c>
      <c r="H228" s="157">
        <f t="shared" ref="H228:AJ228" si="142">+H$15</f>
        <v>0</v>
      </c>
      <c r="I228" s="157">
        <f t="shared" si="142"/>
        <v>0</v>
      </c>
      <c r="J228" s="157">
        <f t="shared" si="142"/>
        <v>0</v>
      </c>
      <c r="K228" s="157">
        <f t="shared" si="142"/>
        <v>0</v>
      </c>
      <c r="L228" s="157">
        <f t="shared" si="142"/>
        <v>0</v>
      </c>
      <c r="M228" s="157">
        <f t="shared" si="142"/>
        <v>0</v>
      </c>
      <c r="N228" s="157">
        <f t="shared" si="142"/>
        <v>0</v>
      </c>
      <c r="O228" s="157">
        <f t="shared" si="142"/>
        <v>0</v>
      </c>
      <c r="P228" s="157">
        <f t="shared" si="142"/>
        <v>0</v>
      </c>
      <c r="Q228" s="157">
        <f t="shared" si="142"/>
        <v>0</v>
      </c>
      <c r="R228" s="157">
        <f t="shared" si="142"/>
        <v>0</v>
      </c>
      <c r="S228" s="157">
        <f t="shared" si="142"/>
        <v>0</v>
      </c>
      <c r="T228" s="157">
        <f t="shared" si="142"/>
        <v>0</v>
      </c>
      <c r="U228" s="157">
        <f t="shared" si="142"/>
        <v>0</v>
      </c>
      <c r="V228" s="157">
        <f t="shared" si="142"/>
        <v>0</v>
      </c>
      <c r="W228" s="157">
        <f t="shared" si="142"/>
        <v>0</v>
      </c>
      <c r="X228" s="157">
        <f t="shared" si="142"/>
        <v>0</v>
      </c>
      <c r="Y228" s="157">
        <f t="shared" si="142"/>
        <v>0</v>
      </c>
      <c r="Z228" s="157">
        <f t="shared" si="142"/>
        <v>0</v>
      </c>
      <c r="AA228" s="157">
        <f t="shared" si="142"/>
        <v>0</v>
      </c>
      <c r="AB228" s="157">
        <f t="shared" si="142"/>
        <v>0</v>
      </c>
      <c r="AC228" s="157">
        <f t="shared" si="142"/>
        <v>0</v>
      </c>
      <c r="AD228" s="157">
        <f t="shared" si="142"/>
        <v>0</v>
      </c>
      <c r="AE228" s="157">
        <f t="shared" si="142"/>
        <v>0</v>
      </c>
      <c r="AF228" s="157">
        <f t="shared" si="142"/>
        <v>0</v>
      </c>
      <c r="AG228" s="157">
        <f t="shared" si="142"/>
        <v>0</v>
      </c>
      <c r="AH228" s="157">
        <f t="shared" si="142"/>
        <v>0</v>
      </c>
      <c r="AI228" s="157">
        <f t="shared" si="142"/>
        <v>0</v>
      </c>
      <c r="AJ228" s="157">
        <f t="shared" si="142"/>
        <v>0</v>
      </c>
    </row>
    <row r="229" spans="1:36" ht="16.5" x14ac:dyDescent="0.25">
      <c r="A229" s="157">
        <f t="shared" si="138"/>
        <v>3.0399999999999991</v>
      </c>
      <c r="B229" s="153">
        <f t="shared" si="93"/>
        <v>181</v>
      </c>
      <c r="C229" s="199" t="s">
        <v>501</v>
      </c>
      <c r="D229" s="156" t="s">
        <v>364</v>
      </c>
      <c r="E229" s="157">
        <f t="shared" si="139"/>
        <v>0</v>
      </c>
      <c r="F229" s="249"/>
      <c r="G229" s="157">
        <f>+G$17</f>
        <v>0</v>
      </c>
      <c r="H229" s="157">
        <f t="shared" ref="H229:AJ229" si="143">+H$17</f>
        <v>0</v>
      </c>
      <c r="I229" s="157">
        <f t="shared" si="143"/>
        <v>0</v>
      </c>
      <c r="J229" s="157">
        <f t="shared" si="143"/>
        <v>0</v>
      </c>
      <c r="K229" s="157">
        <f t="shared" si="143"/>
        <v>0</v>
      </c>
      <c r="L229" s="157">
        <f t="shared" si="143"/>
        <v>0</v>
      </c>
      <c r="M229" s="157">
        <f t="shared" si="143"/>
        <v>0</v>
      </c>
      <c r="N229" s="157">
        <f t="shared" si="143"/>
        <v>0</v>
      </c>
      <c r="O229" s="157">
        <f t="shared" si="143"/>
        <v>0</v>
      </c>
      <c r="P229" s="157">
        <f t="shared" si="143"/>
        <v>0</v>
      </c>
      <c r="Q229" s="157">
        <f t="shared" si="143"/>
        <v>0</v>
      </c>
      <c r="R229" s="157">
        <f t="shared" si="143"/>
        <v>0</v>
      </c>
      <c r="S229" s="157">
        <f t="shared" si="143"/>
        <v>0</v>
      </c>
      <c r="T229" s="157">
        <f t="shared" si="143"/>
        <v>0</v>
      </c>
      <c r="U229" s="157">
        <f t="shared" si="143"/>
        <v>0</v>
      </c>
      <c r="V229" s="157">
        <f t="shared" si="143"/>
        <v>0</v>
      </c>
      <c r="W229" s="157">
        <f t="shared" si="143"/>
        <v>0</v>
      </c>
      <c r="X229" s="157">
        <f t="shared" si="143"/>
        <v>0</v>
      </c>
      <c r="Y229" s="157">
        <f t="shared" si="143"/>
        <v>0</v>
      </c>
      <c r="Z229" s="157">
        <f t="shared" si="143"/>
        <v>0</v>
      </c>
      <c r="AA229" s="157">
        <f t="shared" si="143"/>
        <v>0</v>
      </c>
      <c r="AB229" s="157">
        <f t="shared" si="143"/>
        <v>0</v>
      </c>
      <c r="AC229" s="157">
        <f t="shared" si="143"/>
        <v>0</v>
      </c>
      <c r="AD229" s="157">
        <f t="shared" si="143"/>
        <v>0</v>
      </c>
      <c r="AE229" s="157">
        <f t="shared" si="143"/>
        <v>0</v>
      </c>
      <c r="AF229" s="157">
        <f t="shared" si="143"/>
        <v>0</v>
      </c>
      <c r="AG229" s="157">
        <f t="shared" si="143"/>
        <v>0</v>
      </c>
      <c r="AH229" s="157">
        <f t="shared" si="143"/>
        <v>0</v>
      </c>
      <c r="AI229" s="157">
        <f t="shared" si="143"/>
        <v>0</v>
      </c>
      <c r="AJ229" s="157">
        <f t="shared" si="143"/>
        <v>0</v>
      </c>
    </row>
    <row r="230" spans="1:36" ht="16.5" x14ac:dyDescent="0.25">
      <c r="A230" s="157">
        <f t="shared" si="138"/>
        <v>3.0499999999999989</v>
      </c>
      <c r="B230" s="153">
        <f t="shared" si="93"/>
        <v>182</v>
      </c>
      <c r="C230" s="199" t="s">
        <v>502</v>
      </c>
      <c r="D230" s="156" t="s">
        <v>553</v>
      </c>
      <c r="E230" s="157">
        <f t="shared" si="139"/>
        <v>0</v>
      </c>
      <c r="F230" s="249"/>
      <c r="G230" s="157">
        <f t="shared" ref="G230:AJ230" si="144">+VLOOKUP("RI",Vol_Retenida,5,0)*G$15*G$31+VLOOKUP("RV",Vol_Retenida,5,0)*G$16*G$31+VLOOKUP("RIY",Vol_Retenida,5,0)*G$17*G$31+VLOOKUP("RVY",Vol_Retenida,5,0)*G$18*G$31</f>
        <v>0</v>
      </c>
      <c r="H230" s="157">
        <f t="shared" si="144"/>
        <v>0</v>
      </c>
      <c r="I230" s="157">
        <f t="shared" si="144"/>
        <v>0</v>
      </c>
      <c r="J230" s="157">
        <f t="shared" si="144"/>
        <v>0</v>
      </c>
      <c r="K230" s="157">
        <f t="shared" si="144"/>
        <v>0</v>
      </c>
      <c r="L230" s="157">
        <f t="shared" si="144"/>
        <v>0</v>
      </c>
      <c r="M230" s="157">
        <f t="shared" si="144"/>
        <v>0</v>
      </c>
      <c r="N230" s="157">
        <f t="shared" si="144"/>
        <v>0</v>
      </c>
      <c r="O230" s="157">
        <f t="shared" si="144"/>
        <v>0</v>
      </c>
      <c r="P230" s="157">
        <f t="shared" si="144"/>
        <v>0</v>
      </c>
      <c r="Q230" s="157">
        <f t="shared" si="144"/>
        <v>0</v>
      </c>
      <c r="R230" s="157">
        <f t="shared" si="144"/>
        <v>0</v>
      </c>
      <c r="S230" s="157">
        <f t="shared" si="144"/>
        <v>0</v>
      </c>
      <c r="T230" s="157">
        <f t="shared" si="144"/>
        <v>0</v>
      </c>
      <c r="U230" s="157">
        <f t="shared" si="144"/>
        <v>0</v>
      </c>
      <c r="V230" s="157">
        <f t="shared" si="144"/>
        <v>0</v>
      </c>
      <c r="W230" s="157">
        <f t="shared" si="144"/>
        <v>0</v>
      </c>
      <c r="X230" s="157">
        <f t="shared" si="144"/>
        <v>0</v>
      </c>
      <c r="Y230" s="157">
        <f t="shared" si="144"/>
        <v>0</v>
      </c>
      <c r="Z230" s="157">
        <f t="shared" si="144"/>
        <v>0</v>
      </c>
      <c r="AA230" s="157">
        <f t="shared" si="144"/>
        <v>0</v>
      </c>
      <c r="AB230" s="157">
        <f t="shared" si="144"/>
        <v>0</v>
      </c>
      <c r="AC230" s="157">
        <f t="shared" si="144"/>
        <v>0</v>
      </c>
      <c r="AD230" s="157">
        <f t="shared" si="144"/>
        <v>0</v>
      </c>
      <c r="AE230" s="157">
        <f t="shared" si="144"/>
        <v>0</v>
      </c>
      <c r="AF230" s="157">
        <f t="shared" si="144"/>
        <v>0</v>
      </c>
      <c r="AG230" s="157">
        <f t="shared" si="144"/>
        <v>0</v>
      </c>
      <c r="AH230" s="157">
        <f t="shared" si="144"/>
        <v>0</v>
      </c>
      <c r="AI230" s="157">
        <f t="shared" si="144"/>
        <v>0</v>
      </c>
      <c r="AJ230" s="157">
        <f t="shared" si="144"/>
        <v>0</v>
      </c>
    </row>
    <row r="231" spans="1:36" ht="16.5" x14ac:dyDescent="0.25">
      <c r="A231" s="157">
        <f t="shared" si="138"/>
        <v>3.0599999999999987</v>
      </c>
      <c r="B231" s="153">
        <f t="shared" si="93"/>
        <v>183</v>
      </c>
      <c r="C231" s="199" t="s">
        <v>503</v>
      </c>
      <c r="D231" s="156" t="s">
        <v>553</v>
      </c>
      <c r="E231" s="157">
        <f t="shared" si="139"/>
        <v>0</v>
      </c>
      <c r="F231" s="249"/>
      <c r="G231" s="157">
        <f t="shared" ref="G231:AJ231" si="145">+VLOOKUP("RI",Vol_Retenida,5,0)*G$15*G$32+VLOOKUP("RV",Vol_Retenida,5,0)*G$16*G$32+VLOOKUP("RIY",Vol_Retenida,5,0)*G$17*G$32+VLOOKUP("RVY",Vol_Retenida,5,0)*G$18*G$32</f>
        <v>0</v>
      </c>
      <c r="H231" s="157">
        <f t="shared" si="145"/>
        <v>0</v>
      </c>
      <c r="I231" s="157">
        <f t="shared" si="145"/>
        <v>0</v>
      </c>
      <c r="J231" s="157">
        <f t="shared" si="145"/>
        <v>0</v>
      </c>
      <c r="K231" s="157">
        <f t="shared" si="145"/>
        <v>0</v>
      </c>
      <c r="L231" s="157">
        <f t="shared" si="145"/>
        <v>0</v>
      </c>
      <c r="M231" s="157">
        <f t="shared" si="145"/>
        <v>0</v>
      </c>
      <c r="N231" s="157">
        <f t="shared" si="145"/>
        <v>0</v>
      </c>
      <c r="O231" s="157">
        <f t="shared" si="145"/>
        <v>0</v>
      </c>
      <c r="P231" s="157">
        <f t="shared" si="145"/>
        <v>0</v>
      </c>
      <c r="Q231" s="157">
        <f t="shared" si="145"/>
        <v>0</v>
      </c>
      <c r="R231" s="157">
        <f t="shared" si="145"/>
        <v>0</v>
      </c>
      <c r="S231" s="157">
        <f t="shared" si="145"/>
        <v>0</v>
      </c>
      <c r="T231" s="157">
        <f t="shared" si="145"/>
        <v>0</v>
      </c>
      <c r="U231" s="157">
        <f t="shared" si="145"/>
        <v>0</v>
      </c>
      <c r="V231" s="157">
        <f t="shared" si="145"/>
        <v>0</v>
      </c>
      <c r="W231" s="157">
        <f t="shared" si="145"/>
        <v>0</v>
      </c>
      <c r="X231" s="157">
        <f t="shared" si="145"/>
        <v>0</v>
      </c>
      <c r="Y231" s="157">
        <f t="shared" si="145"/>
        <v>0</v>
      </c>
      <c r="Z231" s="157">
        <f t="shared" si="145"/>
        <v>0</v>
      </c>
      <c r="AA231" s="157">
        <f t="shared" si="145"/>
        <v>0</v>
      </c>
      <c r="AB231" s="157">
        <f t="shared" si="145"/>
        <v>0</v>
      </c>
      <c r="AC231" s="157">
        <f t="shared" si="145"/>
        <v>0</v>
      </c>
      <c r="AD231" s="157">
        <f t="shared" si="145"/>
        <v>0</v>
      </c>
      <c r="AE231" s="157">
        <f t="shared" si="145"/>
        <v>0</v>
      </c>
      <c r="AF231" s="157">
        <f t="shared" si="145"/>
        <v>0</v>
      </c>
      <c r="AG231" s="157">
        <f t="shared" si="145"/>
        <v>0</v>
      </c>
      <c r="AH231" s="157">
        <f t="shared" si="145"/>
        <v>0</v>
      </c>
      <c r="AI231" s="157">
        <f t="shared" si="145"/>
        <v>0</v>
      </c>
      <c r="AJ231" s="157">
        <f t="shared" si="145"/>
        <v>0</v>
      </c>
    </row>
    <row r="232" spans="1:36" s="188" customFormat="1" ht="16.5" x14ac:dyDescent="0.25">
      <c r="A232" s="160">
        <f t="shared" si="138"/>
        <v>3.0699999999999985</v>
      </c>
      <c r="B232" s="161">
        <f t="shared" si="93"/>
        <v>184</v>
      </c>
      <c r="C232" s="316" t="s">
        <v>637</v>
      </c>
      <c r="D232" s="164" t="s">
        <v>364</v>
      </c>
      <c r="E232" s="157">
        <f t="shared" si="139"/>
        <v>0</v>
      </c>
      <c r="F232" s="246"/>
      <c r="G232" s="160">
        <f>+G$16</f>
        <v>0</v>
      </c>
      <c r="H232" s="160">
        <f t="shared" ref="H232:AJ232" si="146">+H$16</f>
        <v>0</v>
      </c>
      <c r="I232" s="160">
        <f t="shared" si="146"/>
        <v>0</v>
      </c>
      <c r="J232" s="160">
        <f t="shared" si="146"/>
        <v>0</v>
      </c>
      <c r="K232" s="160">
        <f t="shared" si="146"/>
        <v>0</v>
      </c>
      <c r="L232" s="160">
        <f t="shared" si="146"/>
        <v>0</v>
      </c>
      <c r="M232" s="160">
        <f t="shared" si="146"/>
        <v>0</v>
      </c>
      <c r="N232" s="160">
        <f t="shared" si="146"/>
        <v>0</v>
      </c>
      <c r="O232" s="160">
        <f t="shared" si="146"/>
        <v>0</v>
      </c>
      <c r="P232" s="160">
        <f t="shared" si="146"/>
        <v>0</v>
      </c>
      <c r="Q232" s="160">
        <f t="shared" si="146"/>
        <v>0</v>
      </c>
      <c r="R232" s="160">
        <f t="shared" si="146"/>
        <v>0</v>
      </c>
      <c r="S232" s="160">
        <f t="shared" si="146"/>
        <v>0</v>
      </c>
      <c r="T232" s="160">
        <f t="shared" si="146"/>
        <v>0</v>
      </c>
      <c r="U232" s="160">
        <f t="shared" si="146"/>
        <v>0</v>
      </c>
      <c r="V232" s="160">
        <f t="shared" si="146"/>
        <v>0</v>
      </c>
      <c r="W232" s="160">
        <f t="shared" si="146"/>
        <v>0</v>
      </c>
      <c r="X232" s="160">
        <f t="shared" si="146"/>
        <v>0</v>
      </c>
      <c r="Y232" s="160">
        <f t="shared" si="146"/>
        <v>0</v>
      </c>
      <c r="Z232" s="160">
        <f t="shared" si="146"/>
        <v>0</v>
      </c>
      <c r="AA232" s="160">
        <f t="shared" si="146"/>
        <v>0</v>
      </c>
      <c r="AB232" s="160">
        <f t="shared" si="146"/>
        <v>0</v>
      </c>
      <c r="AC232" s="160">
        <f t="shared" si="146"/>
        <v>0</v>
      </c>
      <c r="AD232" s="160">
        <f t="shared" si="146"/>
        <v>0</v>
      </c>
      <c r="AE232" s="160">
        <f t="shared" si="146"/>
        <v>0</v>
      </c>
      <c r="AF232" s="160">
        <f t="shared" si="146"/>
        <v>0</v>
      </c>
      <c r="AG232" s="160">
        <f t="shared" si="146"/>
        <v>0</v>
      </c>
      <c r="AH232" s="160">
        <f t="shared" si="146"/>
        <v>0</v>
      </c>
      <c r="AI232" s="160">
        <f t="shared" si="146"/>
        <v>0</v>
      </c>
      <c r="AJ232" s="160">
        <f t="shared" si="146"/>
        <v>0</v>
      </c>
    </row>
    <row r="233" spans="1:36" s="188" customFormat="1" ht="16.5" x14ac:dyDescent="0.25">
      <c r="A233" s="160">
        <f t="shared" si="138"/>
        <v>3.0799999999999983</v>
      </c>
      <c r="B233" s="161">
        <f t="shared" si="93"/>
        <v>185</v>
      </c>
      <c r="C233" s="316" t="s">
        <v>638</v>
      </c>
      <c r="D233" s="164" t="s">
        <v>364</v>
      </c>
      <c r="E233" s="157">
        <f t="shared" si="139"/>
        <v>0</v>
      </c>
      <c r="F233" s="246"/>
      <c r="G233" s="160">
        <f>+G$18</f>
        <v>0</v>
      </c>
      <c r="H233" s="160">
        <f t="shared" ref="H233:AJ233" si="147">+H$18</f>
        <v>0</v>
      </c>
      <c r="I233" s="160">
        <f t="shared" si="147"/>
        <v>0</v>
      </c>
      <c r="J233" s="160">
        <f t="shared" si="147"/>
        <v>0</v>
      </c>
      <c r="K233" s="160">
        <f t="shared" si="147"/>
        <v>0</v>
      </c>
      <c r="L233" s="160">
        <f t="shared" si="147"/>
        <v>0</v>
      </c>
      <c r="M233" s="160">
        <f t="shared" si="147"/>
        <v>0</v>
      </c>
      <c r="N233" s="160">
        <f t="shared" si="147"/>
        <v>0</v>
      </c>
      <c r="O233" s="160">
        <f t="shared" si="147"/>
        <v>0</v>
      </c>
      <c r="P233" s="160">
        <f t="shared" si="147"/>
        <v>0</v>
      </c>
      <c r="Q233" s="160">
        <f t="shared" si="147"/>
        <v>0</v>
      </c>
      <c r="R233" s="160">
        <f t="shared" si="147"/>
        <v>0</v>
      </c>
      <c r="S233" s="160">
        <f t="shared" si="147"/>
        <v>0</v>
      </c>
      <c r="T233" s="160">
        <f t="shared" si="147"/>
        <v>0</v>
      </c>
      <c r="U233" s="160">
        <f t="shared" si="147"/>
        <v>0</v>
      </c>
      <c r="V233" s="160">
        <f t="shared" si="147"/>
        <v>0</v>
      </c>
      <c r="W233" s="160">
        <f t="shared" si="147"/>
        <v>0</v>
      </c>
      <c r="X233" s="160">
        <f t="shared" si="147"/>
        <v>0</v>
      </c>
      <c r="Y233" s="160">
        <f t="shared" si="147"/>
        <v>0</v>
      </c>
      <c r="Z233" s="160">
        <f t="shared" si="147"/>
        <v>0</v>
      </c>
      <c r="AA233" s="160">
        <f t="shared" si="147"/>
        <v>0</v>
      </c>
      <c r="AB233" s="160">
        <f t="shared" si="147"/>
        <v>0</v>
      </c>
      <c r="AC233" s="160">
        <f t="shared" si="147"/>
        <v>0</v>
      </c>
      <c r="AD233" s="160">
        <f t="shared" si="147"/>
        <v>0</v>
      </c>
      <c r="AE233" s="160">
        <f t="shared" si="147"/>
        <v>0</v>
      </c>
      <c r="AF233" s="160">
        <f t="shared" si="147"/>
        <v>0</v>
      </c>
      <c r="AG233" s="160">
        <f t="shared" si="147"/>
        <v>0</v>
      </c>
      <c r="AH233" s="160">
        <f t="shared" si="147"/>
        <v>0</v>
      </c>
      <c r="AI233" s="160">
        <f t="shared" si="147"/>
        <v>0</v>
      </c>
      <c r="AJ233" s="160">
        <f t="shared" si="147"/>
        <v>0</v>
      </c>
    </row>
    <row r="234" spans="1:36" ht="16.5" x14ac:dyDescent="0.25">
      <c r="A234" s="157"/>
      <c r="B234" s="153">
        <f t="shared" si="93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93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93"/>
        <v>188</v>
      </c>
      <c r="C236" s="155" t="s">
        <v>505</v>
      </c>
      <c r="D236" s="156" t="s">
        <v>410</v>
      </c>
      <c r="E236" s="157">
        <f t="shared" ref="E236:E252" si="148">+SUM(G236:AJ236)</f>
        <v>1</v>
      </c>
      <c r="F236" s="249"/>
      <c r="G236" s="157">
        <f t="shared" ref="G236:P245" si="149">+HLOOKUP(G$3,ARMADO_RP,$B236,0)+HLOOKUP(G$4,ARMADO_RP,$B236,0)</f>
        <v>0</v>
      </c>
      <c r="H236" s="157">
        <f t="shared" si="149"/>
        <v>1</v>
      </c>
      <c r="I236" s="157">
        <f t="shared" si="149"/>
        <v>0</v>
      </c>
      <c r="J236" s="157">
        <f t="shared" si="149"/>
        <v>0</v>
      </c>
      <c r="K236" s="157">
        <f t="shared" si="149"/>
        <v>0</v>
      </c>
      <c r="L236" s="157">
        <f t="shared" si="149"/>
        <v>0</v>
      </c>
      <c r="M236" s="157">
        <f t="shared" si="149"/>
        <v>0</v>
      </c>
      <c r="N236" s="157">
        <f t="shared" si="149"/>
        <v>0</v>
      </c>
      <c r="O236" s="157">
        <f t="shared" si="149"/>
        <v>0</v>
      </c>
      <c r="P236" s="157">
        <f t="shared" si="149"/>
        <v>0</v>
      </c>
      <c r="Q236" s="157">
        <f t="shared" ref="Q236:Z245" si="150">+HLOOKUP(Q$3,ARMADO_RP,$B236,0)+HLOOKUP(Q$4,ARMADO_RP,$B236,0)</f>
        <v>0</v>
      </c>
      <c r="R236" s="157">
        <f t="shared" si="150"/>
        <v>0</v>
      </c>
      <c r="S236" s="157">
        <f t="shared" si="150"/>
        <v>0</v>
      </c>
      <c r="T236" s="157">
        <f t="shared" si="150"/>
        <v>0</v>
      </c>
      <c r="U236" s="157">
        <f t="shared" si="150"/>
        <v>0</v>
      </c>
      <c r="V236" s="157">
        <f t="shared" si="150"/>
        <v>0</v>
      </c>
      <c r="W236" s="157">
        <f t="shared" si="150"/>
        <v>0</v>
      </c>
      <c r="X236" s="157">
        <f t="shared" si="150"/>
        <v>0</v>
      </c>
      <c r="Y236" s="157">
        <f t="shared" si="150"/>
        <v>0</v>
      </c>
      <c r="Z236" s="157">
        <f t="shared" si="150"/>
        <v>0</v>
      </c>
      <c r="AA236" s="157">
        <f t="shared" ref="AA236:AJ245" si="151">+HLOOKUP(AA$3,ARMADO_RP,$B236,0)+HLOOKUP(AA$4,ARMADO_RP,$B236,0)</f>
        <v>0</v>
      </c>
      <c r="AB236" s="157">
        <f t="shared" si="151"/>
        <v>0</v>
      </c>
      <c r="AC236" s="157">
        <f t="shared" si="151"/>
        <v>0</v>
      </c>
      <c r="AD236" s="157">
        <f t="shared" si="151"/>
        <v>0</v>
      </c>
      <c r="AE236" s="157">
        <f t="shared" si="151"/>
        <v>0</v>
      </c>
      <c r="AF236" s="157">
        <f t="shared" si="151"/>
        <v>0</v>
      </c>
      <c r="AG236" s="157">
        <f t="shared" si="151"/>
        <v>0</v>
      </c>
      <c r="AH236" s="157">
        <f t="shared" si="151"/>
        <v>0</v>
      </c>
      <c r="AI236" s="157">
        <f t="shared" si="151"/>
        <v>0</v>
      </c>
      <c r="AJ236" s="157">
        <f t="shared" si="151"/>
        <v>0</v>
      </c>
    </row>
    <row r="237" spans="1:36" ht="16.5" x14ac:dyDescent="0.25">
      <c r="A237" s="157">
        <f t="shared" ref="A237:A252" si="152">+A236+0.01</f>
        <v>4.0199999999999996</v>
      </c>
      <c r="B237" s="153">
        <f t="shared" si="93"/>
        <v>189</v>
      </c>
      <c r="C237" s="155" t="s">
        <v>506</v>
      </c>
      <c r="D237" s="156" t="s">
        <v>410</v>
      </c>
      <c r="E237" s="157">
        <f t="shared" si="148"/>
        <v>0</v>
      </c>
      <c r="F237" s="249"/>
      <c r="G237" s="157">
        <f t="shared" si="149"/>
        <v>0</v>
      </c>
      <c r="H237" s="157">
        <f t="shared" si="149"/>
        <v>0</v>
      </c>
      <c r="I237" s="157">
        <f t="shared" si="149"/>
        <v>0</v>
      </c>
      <c r="J237" s="157">
        <f t="shared" si="149"/>
        <v>0</v>
      </c>
      <c r="K237" s="157">
        <f t="shared" si="149"/>
        <v>0</v>
      </c>
      <c r="L237" s="157">
        <f t="shared" si="149"/>
        <v>0</v>
      </c>
      <c r="M237" s="157">
        <f t="shared" si="149"/>
        <v>0</v>
      </c>
      <c r="N237" s="157">
        <f t="shared" si="149"/>
        <v>0</v>
      </c>
      <c r="O237" s="157">
        <f t="shared" si="149"/>
        <v>0</v>
      </c>
      <c r="P237" s="157">
        <f t="shared" si="149"/>
        <v>0</v>
      </c>
      <c r="Q237" s="157">
        <f t="shared" si="150"/>
        <v>0</v>
      </c>
      <c r="R237" s="157">
        <f t="shared" si="150"/>
        <v>0</v>
      </c>
      <c r="S237" s="157">
        <f t="shared" si="150"/>
        <v>0</v>
      </c>
      <c r="T237" s="157">
        <f t="shared" si="150"/>
        <v>0</v>
      </c>
      <c r="U237" s="157">
        <f t="shared" si="150"/>
        <v>0</v>
      </c>
      <c r="V237" s="157">
        <f t="shared" si="150"/>
        <v>0</v>
      </c>
      <c r="W237" s="157">
        <f t="shared" si="150"/>
        <v>0</v>
      </c>
      <c r="X237" s="157">
        <f t="shared" si="150"/>
        <v>0</v>
      </c>
      <c r="Y237" s="157">
        <f t="shared" si="150"/>
        <v>0</v>
      </c>
      <c r="Z237" s="157">
        <f t="shared" si="150"/>
        <v>0</v>
      </c>
      <c r="AA237" s="157">
        <f t="shared" si="151"/>
        <v>0</v>
      </c>
      <c r="AB237" s="157">
        <f t="shared" si="151"/>
        <v>0</v>
      </c>
      <c r="AC237" s="157">
        <f t="shared" si="151"/>
        <v>0</v>
      </c>
      <c r="AD237" s="157">
        <f t="shared" si="151"/>
        <v>0</v>
      </c>
      <c r="AE237" s="157">
        <f t="shared" si="151"/>
        <v>0</v>
      </c>
      <c r="AF237" s="157">
        <f t="shared" si="151"/>
        <v>0</v>
      </c>
      <c r="AG237" s="157">
        <f t="shared" si="151"/>
        <v>0</v>
      </c>
      <c r="AH237" s="157">
        <f t="shared" si="151"/>
        <v>0</v>
      </c>
      <c r="AI237" s="157">
        <f t="shared" si="151"/>
        <v>0</v>
      </c>
      <c r="AJ237" s="157">
        <f t="shared" si="151"/>
        <v>0</v>
      </c>
    </row>
    <row r="238" spans="1:36" ht="16.5" x14ac:dyDescent="0.25">
      <c r="A238" s="157">
        <f t="shared" si="152"/>
        <v>4.0299999999999994</v>
      </c>
      <c r="B238" s="153">
        <f t="shared" si="93"/>
        <v>190</v>
      </c>
      <c r="C238" s="155" t="s">
        <v>507</v>
      </c>
      <c r="D238" s="156" t="s">
        <v>410</v>
      </c>
      <c r="E238" s="157">
        <f t="shared" si="148"/>
        <v>0</v>
      </c>
      <c r="F238" s="249"/>
      <c r="G238" s="157">
        <f t="shared" si="149"/>
        <v>0</v>
      </c>
      <c r="H238" s="157">
        <f t="shared" si="149"/>
        <v>0</v>
      </c>
      <c r="I238" s="157">
        <f t="shared" si="149"/>
        <v>0</v>
      </c>
      <c r="J238" s="157">
        <f t="shared" si="149"/>
        <v>0</v>
      </c>
      <c r="K238" s="157">
        <f t="shared" si="149"/>
        <v>0</v>
      </c>
      <c r="L238" s="157">
        <f t="shared" si="149"/>
        <v>0</v>
      </c>
      <c r="M238" s="157">
        <f t="shared" si="149"/>
        <v>0</v>
      </c>
      <c r="N238" s="157">
        <f t="shared" si="149"/>
        <v>0</v>
      </c>
      <c r="O238" s="157">
        <f t="shared" si="149"/>
        <v>0</v>
      </c>
      <c r="P238" s="157">
        <f t="shared" si="149"/>
        <v>0</v>
      </c>
      <c r="Q238" s="157">
        <f t="shared" si="150"/>
        <v>0</v>
      </c>
      <c r="R238" s="157">
        <f t="shared" si="150"/>
        <v>0</v>
      </c>
      <c r="S238" s="157">
        <f t="shared" si="150"/>
        <v>0</v>
      </c>
      <c r="T238" s="157">
        <f t="shared" si="150"/>
        <v>0</v>
      </c>
      <c r="U238" s="157">
        <f t="shared" si="150"/>
        <v>0</v>
      </c>
      <c r="V238" s="157">
        <f t="shared" si="150"/>
        <v>0</v>
      </c>
      <c r="W238" s="157">
        <f t="shared" si="150"/>
        <v>0</v>
      </c>
      <c r="X238" s="157">
        <f t="shared" si="150"/>
        <v>0</v>
      </c>
      <c r="Y238" s="157">
        <f t="shared" si="150"/>
        <v>0</v>
      </c>
      <c r="Z238" s="157">
        <f t="shared" si="150"/>
        <v>0</v>
      </c>
      <c r="AA238" s="157">
        <f t="shared" si="151"/>
        <v>0</v>
      </c>
      <c r="AB238" s="157">
        <f t="shared" si="151"/>
        <v>0</v>
      </c>
      <c r="AC238" s="157">
        <f t="shared" si="151"/>
        <v>0</v>
      </c>
      <c r="AD238" s="157">
        <f t="shared" si="151"/>
        <v>0</v>
      </c>
      <c r="AE238" s="157">
        <f t="shared" si="151"/>
        <v>0</v>
      </c>
      <c r="AF238" s="157">
        <f t="shared" si="151"/>
        <v>0</v>
      </c>
      <c r="AG238" s="157">
        <f t="shared" si="151"/>
        <v>0</v>
      </c>
      <c r="AH238" s="157">
        <f t="shared" si="151"/>
        <v>0</v>
      </c>
      <c r="AI238" s="157">
        <f t="shared" si="151"/>
        <v>0</v>
      </c>
      <c r="AJ238" s="157">
        <f t="shared" si="151"/>
        <v>0</v>
      </c>
    </row>
    <row r="239" spans="1:36" ht="16.5" x14ac:dyDescent="0.25">
      <c r="A239" s="157">
        <f t="shared" si="152"/>
        <v>4.0399999999999991</v>
      </c>
      <c r="B239" s="153">
        <f t="shared" si="93"/>
        <v>191</v>
      </c>
      <c r="C239" s="155" t="s">
        <v>508</v>
      </c>
      <c r="D239" s="156" t="s">
        <v>410</v>
      </c>
      <c r="E239" s="157">
        <f t="shared" si="148"/>
        <v>1</v>
      </c>
      <c r="F239" s="249"/>
      <c r="G239" s="157">
        <f t="shared" si="149"/>
        <v>1</v>
      </c>
      <c r="H239" s="157">
        <f t="shared" si="149"/>
        <v>0</v>
      </c>
      <c r="I239" s="157">
        <f t="shared" si="149"/>
        <v>0</v>
      </c>
      <c r="J239" s="157">
        <f t="shared" si="149"/>
        <v>0</v>
      </c>
      <c r="K239" s="157">
        <f t="shared" si="149"/>
        <v>0</v>
      </c>
      <c r="L239" s="157">
        <f t="shared" si="149"/>
        <v>0</v>
      </c>
      <c r="M239" s="157">
        <f t="shared" si="149"/>
        <v>0</v>
      </c>
      <c r="N239" s="157">
        <f t="shared" si="149"/>
        <v>0</v>
      </c>
      <c r="O239" s="157">
        <f t="shared" si="149"/>
        <v>0</v>
      </c>
      <c r="P239" s="157">
        <f t="shared" si="149"/>
        <v>0</v>
      </c>
      <c r="Q239" s="157">
        <f t="shared" si="150"/>
        <v>0</v>
      </c>
      <c r="R239" s="157">
        <f t="shared" si="150"/>
        <v>0</v>
      </c>
      <c r="S239" s="157">
        <f t="shared" si="150"/>
        <v>0</v>
      </c>
      <c r="T239" s="157">
        <f t="shared" si="150"/>
        <v>0</v>
      </c>
      <c r="U239" s="157">
        <f t="shared" si="150"/>
        <v>0</v>
      </c>
      <c r="V239" s="157">
        <f t="shared" si="150"/>
        <v>0</v>
      </c>
      <c r="W239" s="157">
        <f t="shared" si="150"/>
        <v>0</v>
      </c>
      <c r="X239" s="157">
        <f t="shared" si="150"/>
        <v>0</v>
      </c>
      <c r="Y239" s="157">
        <f t="shared" si="150"/>
        <v>0</v>
      </c>
      <c r="Z239" s="157">
        <f t="shared" si="150"/>
        <v>0</v>
      </c>
      <c r="AA239" s="157">
        <f t="shared" si="151"/>
        <v>0</v>
      </c>
      <c r="AB239" s="157">
        <f t="shared" si="151"/>
        <v>0</v>
      </c>
      <c r="AC239" s="157">
        <f t="shared" si="151"/>
        <v>0</v>
      </c>
      <c r="AD239" s="157">
        <f t="shared" si="151"/>
        <v>0</v>
      </c>
      <c r="AE239" s="157">
        <f t="shared" si="151"/>
        <v>0</v>
      </c>
      <c r="AF239" s="157">
        <f t="shared" si="151"/>
        <v>0</v>
      </c>
      <c r="AG239" s="157">
        <f t="shared" si="151"/>
        <v>0</v>
      </c>
      <c r="AH239" s="157">
        <f t="shared" si="151"/>
        <v>0</v>
      </c>
      <c r="AI239" s="157">
        <f t="shared" si="151"/>
        <v>0</v>
      </c>
      <c r="AJ239" s="157">
        <f t="shared" si="151"/>
        <v>0</v>
      </c>
    </row>
    <row r="240" spans="1:36" ht="16.5" x14ac:dyDescent="0.25">
      <c r="A240" s="157">
        <f t="shared" si="152"/>
        <v>4.0499999999999989</v>
      </c>
      <c r="B240" s="153">
        <f t="shared" si="93"/>
        <v>192</v>
      </c>
      <c r="C240" s="155" t="s">
        <v>509</v>
      </c>
      <c r="D240" s="156" t="s">
        <v>410</v>
      </c>
      <c r="E240" s="157">
        <f t="shared" si="148"/>
        <v>0</v>
      </c>
      <c r="F240" s="249"/>
      <c r="G240" s="157">
        <f t="shared" si="149"/>
        <v>0</v>
      </c>
      <c r="H240" s="157">
        <f t="shared" si="149"/>
        <v>0</v>
      </c>
      <c r="I240" s="157">
        <f t="shared" si="149"/>
        <v>0</v>
      </c>
      <c r="J240" s="157">
        <f t="shared" si="149"/>
        <v>0</v>
      </c>
      <c r="K240" s="157">
        <f t="shared" si="149"/>
        <v>0</v>
      </c>
      <c r="L240" s="157">
        <f t="shared" si="149"/>
        <v>0</v>
      </c>
      <c r="M240" s="157">
        <f t="shared" si="149"/>
        <v>0</v>
      </c>
      <c r="N240" s="157">
        <f t="shared" si="149"/>
        <v>0</v>
      </c>
      <c r="O240" s="157">
        <f t="shared" si="149"/>
        <v>0</v>
      </c>
      <c r="P240" s="157">
        <f t="shared" si="149"/>
        <v>0</v>
      </c>
      <c r="Q240" s="157">
        <f t="shared" si="150"/>
        <v>0</v>
      </c>
      <c r="R240" s="157">
        <f t="shared" si="150"/>
        <v>0</v>
      </c>
      <c r="S240" s="157">
        <f t="shared" si="150"/>
        <v>0</v>
      </c>
      <c r="T240" s="157">
        <f t="shared" si="150"/>
        <v>0</v>
      </c>
      <c r="U240" s="157">
        <f t="shared" si="150"/>
        <v>0</v>
      </c>
      <c r="V240" s="157">
        <f t="shared" si="150"/>
        <v>0</v>
      </c>
      <c r="W240" s="157">
        <f t="shared" si="150"/>
        <v>0</v>
      </c>
      <c r="X240" s="157">
        <f t="shared" si="150"/>
        <v>0</v>
      </c>
      <c r="Y240" s="157">
        <f t="shared" si="150"/>
        <v>0</v>
      </c>
      <c r="Z240" s="157">
        <f t="shared" si="150"/>
        <v>0</v>
      </c>
      <c r="AA240" s="157">
        <f t="shared" si="151"/>
        <v>0</v>
      </c>
      <c r="AB240" s="157">
        <f t="shared" si="151"/>
        <v>0</v>
      </c>
      <c r="AC240" s="157">
        <f t="shared" si="151"/>
        <v>0</v>
      </c>
      <c r="AD240" s="157">
        <f t="shared" si="151"/>
        <v>0</v>
      </c>
      <c r="AE240" s="157">
        <f t="shared" si="151"/>
        <v>0</v>
      </c>
      <c r="AF240" s="157">
        <f t="shared" si="151"/>
        <v>0</v>
      </c>
      <c r="AG240" s="157">
        <f t="shared" si="151"/>
        <v>0</v>
      </c>
      <c r="AH240" s="157">
        <f t="shared" si="151"/>
        <v>0</v>
      </c>
      <c r="AI240" s="157">
        <f t="shared" si="151"/>
        <v>0</v>
      </c>
      <c r="AJ240" s="157">
        <f t="shared" si="151"/>
        <v>0</v>
      </c>
    </row>
    <row r="241" spans="1:36" ht="16.5" x14ac:dyDescent="0.25">
      <c r="A241" s="157">
        <f t="shared" si="152"/>
        <v>4.0599999999999987</v>
      </c>
      <c r="B241" s="153">
        <f t="shared" si="93"/>
        <v>193</v>
      </c>
      <c r="C241" s="155" t="s">
        <v>510</v>
      </c>
      <c r="D241" s="156" t="s">
        <v>410</v>
      </c>
      <c r="E241" s="157">
        <f t="shared" si="148"/>
        <v>0</v>
      </c>
      <c r="F241" s="249"/>
      <c r="G241" s="157">
        <f t="shared" si="149"/>
        <v>0</v>
      </c>
      <c r="H241" s="157">
        <f t="shared" si="149"/>
        <v>0</v>
      </c>
      <c r="I241" s="157">
        <f t="shared" si="149"/>
        <v>0</v>
      </c>
      <c r="J241" s="157">
        <f t="shared" si="149"/>
        <v>0</v>
      </c>
      <c r="K241" s="157">
        <f t="shared" si="149"/>
        <v>0</v>
      </c>
      <c r="L241" s="157">
        <f t="shared" si="149"/>
        <v>0</v>
      </c>
      <c r="M241" s="157">
        <f t="shared" si="149"/>
        <v>0</v>
      </c>
      <c r="N241" s="157">
        <f t="shared" si="149"/>
        <v>0</v>
      </c>
      <c r="O241" s="157">
        <f t="shared" si="149"/>
        <v>0</v>
      </c>
      <c r="P241" s="157">
        <f t="shared" si="149"/>
        <v>0</v>
      </c>
      <c r="Q241" s="157">
        <f t="shared" si="150"/>
        <v>0</v>
      </c>
      <c r="R241" s="157">
        <f t="shared" si="150"/>
        <v>0</v>
      </c>
      <c r="S241" s="157">
        <f t="shared" si="150"/>
        <v>0</v>
      </c>
      <c r="T241" s="157">
        <f t="shared" si="150"/>
        <v>0</v>
      </c>
      <c r="U241" s="157">
        <f t="shared" si="150"/>
        <v>0</v>
      </c>
      <c r="V241" s="157">
        <f t="shared" si="150"/>
        <v>0</v>
      </c>
      <c r="W241" s="157">
        <f t="shared" si="150"/>
        <v>0</v>
      </c>
      <c r="X241" s="157">
        <f t="shared" si="150"/>
        <v>0</v>
      </c>
      <c r="Y241" s="157">
        <f t="shared" si="150"/>
        <v>0</v>
      </c>
      <c r="Z241" s="157">
        <f t="shared" si="150"/>
        <v>0</v>
      </c>
      <c r="AA241" s="157">
        <f t="shared" si="151"/>
        <v>0</v>
      </c>
      <c r="AB241" s="157">
        <f t="shared" si="151"/>
        <v>0</v>
      </c>
      <c r="AC241" s="157">
        <f t="shared" si="151"/>
        <v>0</v>
      </c>
      <c r="AD241" s="157">
        <f t="shared" si="151"/>
        <v>0</v>
      </c>
      <c r="AE241" s="157">
        <f t="shared" si="151"/>
        <v>0</v>
      </c>
      <c r="AF241" s="157">
        <f t="shared" si="151"/>
        <v>0</v>
      </c>
      <c r="AG241" s="157">
        <f t="shared" si="151"/>
        <v>0</v>
      </c>
      <c r="AH241" s="157">
        <f t="shared" si="151"/>
        <v>0</v>
      </c>
      <c r="AI241" s="157">
        <f t="shared" si="151"/>
        <v>0</v>
      </c>
      <c r="AJ241" s="157">
        <f t="shared" si="151"/>
        <v>0</v>
      </c>
    </row>
    <row r="242" spans="1:36" ht="16.5" x14ac:dyDescent="0.25">
      <c r="A242" s="157">
        <f t="shared" si="152"/>
        <v>4.0699999999999985</v>
      </c>
      <c r="B242" s="153">
        <f t="shared" si="93"/>
        <v>194</v>
      </c>
      <c r="C242" s="155" t="s">
        <v>511</v>
      </c>
      <c r="D242" s="156" t="s">
        <v>410</v>
      </c>
      <c r="E242" s="157">
        <f t="shared" si="148"/>
        <v>0</v>
      </c>
      <c r="F242" s="249"/>
      <c r="G242" s="157">
        <f t="shared" si="149"/>
        <v>0</v>
      </c>
      <c r="H242" s="157">
        <f t="shared" si="149"/>
        <v>0</v>
      </c>
      <c r="I242" s="157">
        <f t="shared" si="149"/>
        <v>0</v>
      </c>
      <c r="J242" s="157">
        <f t="shared" si="149"/>
        <v>0</v>
      </c>
      <c r="K242" s="157">
        <f t="shared" si="149"/>
        <v>0</v>
      </c>
      <c r="L242" s="157">
        <f t="shared" si="149"/>
        <v>0</v>
      </c>
      <c r="M242" s="157">
        <f t="shared" si="149"/>
        <v>0</v>
      </c>
      <c r="N242" s="157">
        <f t="shared" si="149"/>
        <v>0</v>
      </c>
      <c r="O242" s="157">
        <f t="shared" si="149"/>
        <v>0</v>
      </c>
      <c r="P242" s="157">
        <f t="shared" si="149"/>
        <v>0</v>
      </c>
      <c r="Q242" s="157">
        <f t="shared" si="150"/>
        <v>0</v>
      </c>
      <c r="R242" s="157">
        <f t="shared" si="150"/>
        <v>0</v>
      </c>
      <c r="S242" s="157">
        <f t="shared" si="150"/>
        <v>0</v>
      </c>
      <c r="T242" s="157">
        <f t="shared" si="150"/>
        <v>0</v>
      </c>
      <c r="U242" s="157">
        <f t="shared" si="150"/>
        <v>0</v>
      </c>
      <c r="V242" s="157">
        <f t="shared" si="150"/>
        <v>0</v>
      </c>
      <c r="W242" s="157">
        <f t="shared" si="150"/>
        <v>0</v>
      </c>
      <c r="X242" s="157">
        <f t="shared" si="150"/>
        <v>0</v>
      </c>
      <c r="Y242" s="157">
        <f t="shared" si="150"/>
        <v>0</v>
      </c>
      <c r="Z242" s="157">
        <f t="shared" si="150"/>
        <v>0</v>
      </c>
      <c r="AA242" s="157">
        <f t="shared" si="151"/>
        <v>0</v>
      </c>
      <c r="AB242" s="157">
        <f t="shared" si="151"/>
        <v>0</v>
      </c>
      <c r="AC242" s="157">
        <f t="shared" si="151"/>
        <v>0</v>
      </c>
      <c r="AD242" s="157">
        <f t="shared" si="151"/>
        <v>0</v>
      </c>
      <c r="AE242" s="157">
        <f t="shared" si="151"/>
        <v>0</v>
      </c>
      <c r="AF242" s="157">
        <f t="shared" si="151"/>
        <v>0</v>
      </c>
      <c r="AG242" s="157">
        <f t="shared" si="151"/>
        <v>0</v>
      </c>
      <c r="AH242" s="157">
        <f t="shared" si="151"/>
        <v>0</v>
      </c>
      <c r="AI242" s="157">
        <f t="shared" si="151"/>
        <v>0</v>
      </c>
      <c r="AJ242" s="157">
        <f t="shared" si="151"/>
        <v>0</v>
      </c>
    </row>
    <row r="243" spans="1:36" ht="16.5" x14ac:dyDescent="0.25">
      <c r="A243" s="157">
        <f t="shared" si="152"/>
        <v>4.0799999999999983</v>
      </c>
      <c r="B243" s="153">
        <f t="shared" ref="B243:B269" si="153">+B242+1</f>
        <v>195</v>
      </c>
      <c r="C243" s="155" t="s">
        <v>512</v>
      </c>
      <c r="D243" s="156" t="s">
        <v>410</v>
      </c>
      <c r="E243" s="157">
        <f t="shared" si="148"/>
        <v>0</v>
      </c>
      <c r="F243" s="249"/>
      <c r="G243" s="157">
        <f t="shared" si="149"/>
        <v>0</v>
      </c>
      <c r="H243" s="157">
        <f t="shared" si="149"/>
        <v>0</v>
      </c>
      <c r="I243" s="157">
        <f t="shared" si="149"/>
        <v>0</v>
      </c>
      <c r="J243" s="157">
        <f t="shared" si="149"/>
        <v>0</v>
      </c>
      <c r="K243" s="157">
        <f t="shared" si="149"/>
        <v>0</v>
      </c>
      <c r="L243" s="157">
        <f t="shared" si="149"/>
        <v>0</v>
      </c>
      <c r="M243" s="157">
        <f t="shared" si="149"/>
        <v>0</v>
      </c>
      <c r="N243" s="157">
        <f t="shared" si="149"/>
        <v>0</v>
      </c>
      <c r="O243" s="157">
        <f t="shared" si="149"/>
        <v>0</v>
      </c>
      <c r="P243" s="157">
        <f t="shared" si="149"/>
        <v>0</v>
      </c>
      <c r="Q243" s="157">
        <f t="shared" si="150"/>
        <v>0</v>
      </c>
      <c r="R243" s="157">
        <f t="shared" si="150"/>
        <v>0</v>
      </c>
      <c r="S243" s="157">
        <f t="shared" si="150"/>
        <v>0</v>
      </c>
      <c r="T243" s="157">
        <f t="shared" si="150"/>
        <v>0</v>
      </c>
      <c r="U243" s="157">
        <f t="shared" si="150"/>
        <v>0</v>
      </c>
      <c r="V243" s="157">
        <f t="shared" si="150"/>
        <v>0</v>
      </c>
      <c r="W243" s="157">
        <f t="shared" si="150"/>
        <v>0</v>
      </c>
      <c r="X243" s="157">
        <f t="shared" si="150"/>
        <v>0</v>
      </c>
      <c r="Y243" s="157">
        <f t="shared" si="150"/>
        <v>0</v>
      </c>
      <c r="Z243" s="157">
        <f t="shared" si="150"/>
        <v>0</v>
      </c>
      <c r="AA243" s="157">
        <f t="shared" si="151"/>
        <v>0</v>
      </c>
      <c r="AB243" s="157">
        <f t="shared" si="151"/>
        <v>0</v>
      </c>
      <c r="AC243" s="157">
        <f t="shared" si="151"/>
        <v>0</v>
      </c>
      <c r="AD243" s="157">
        <f t="shared" si="151"/>
        <v>0</v>
      </c>
      <c r="AE243" s="157">
        <f t="shared" si="151"/>
        <v>0</v>
      </c>
      <c r="AF243" s="157">
        <f t="shared" si="151"/>
        <v>0</v>
      </c>
      <c r="AG243" s="157">
        <f t="shared" si="151"/>
        <v>0</v>
      </c>
      <c r="AH243" s="157">
        <f t="shared" si="151"/>
        <v>0</v>
      </c>
      <c r="AI243" s="157">
        <f t="shared" si="151"/>
        <v>0</v>
      </c>
      <c r="AJ243" s="157">
        <f t="shared" si="151"/>
        <v>0</v>
      </c>
    </row>
    <row r="244" spans="1:36" ht="16.5" x14ac:dyDescent="0.25">
      <c r="A244" s="157">
        <f t="shared" si="152"/>
        <v>4.0899999999999981</v>
      </c>
      <c r="B244" s="153">
        <f t="shared" si="153"/>
        <v>196</v>
      </c>
      <c r="C244" s="155" t="s">
        <v>513</v>
      </c>
      <c r="D244" s="156" t="s">
        <v>410</v>
      </c>
      <c r="E244" s="157">
        <f t="shared" si="148"/>
        <v>1</v>
      </c>
      <c r="F244" s="249"/>
      <c r="G244" s="157">
        <f t="shared" si="149"/>
        <v>0</v>
      </c>
      <c r="H244" s="157">
        <f t="shared" si="149"/>
        <v>1</v>
      </c>
      <c r="I244" s="157">
        <f t="shared" si="149"/>
        <v>0</v>
      </c>
      <c r="J244" s="157">
        <f t="shared" si="149"/>
        <v>0</v>
      </c>
      <c r="K244" s="157">
        <f t="shared" si="149"/>
        <v>0</v>
      </c>
      <c r="L244" s="157">
        <f t="shared" si="149"/>
        <v>0</v>
      </c>
      <c r="M244" s="157">
        <f t="shared" si="149"/>
        <v>0</v>
      </c>
      <c r="N244" s="157">
        <f t="shared" si="149"/>
        <v>0</v>
      </c>
      <c r="O244" s="157">
        <f t="shared" si="149"/>
        <v>0</v>
      </c>
      <c r="P244" s="157">
        <f t="shared" si="149"/>
        <v>0</v>
      </c>
      <c r="Q244" s="157">
        <f t="shared" si="150"/>
        <v>0</v>
      </c>
      <c r="R244" s="157">
        <f t="shared" si="150"/>
        <v>0</v>
      </c>
      <c r="S244" s="157">
        <f t="shared" si="150"/>
        <v>0</v>
      </c>
      <c r="T244" s="157">
        <f t="shared" si="150"/>
        <v>0</v>
      </c>
      <c r="U244" s="157">
        <f t="shared" si="150"/>
        <v>0</v>
      </c>
      <c r="V244" s="157">
        <f t="shared" si="150"/>
        <v>0</v>
      </c>
      <c r="W244" s="157">
        <f t="shared" si="150"/>
        <v>0</v>
      </c>
      <c r="X244" s="157">
        <f t="shared" si="150"/>
        <v>0</v>
      </c>
      <c r="Y244" s="157">
        <f t="shared" si="150"/>
        <v>0</v>
      </c>
      <c r="Z244" s="157">
        <f t="shared" si="150"/>
        <v>0</v>
      </c>
      <c r="AA244" s="157">
        <f t="shared" si="151"/>
        <v>0</v>
      </c>
      <c r="AB244" s="157">
        <f t="shared" si="151"/>
        <v>0</v>
      </c>
      <c r="AC244" s="157">
        <f t="shared" si="151"/>
        <v>0</v>
      </c>
      <c r="AD244" s="157">
        <f t="shared" si="151"/>
        <v>0</v>
      </c>
      <c r="AE244" s="157">
        <f t="shared" si="151"/>
        <v>0</v>
      </c>
      <c r="AF244" s="157">
        <f t="shared" si="151"/>
        <v>0</v>
      </c>
      <c r="AG244" s="157">
        <f t="shared" si="151"/>
        <v>0</v>
      </c>
      <c r="AH244" s="157">
        <f t="shared" si="151"/>
        <v>0</v>
      </c>
      <c r="AI244" s="157">
        <f t="shared" si="151"/>
        <v>0</v>
      </c>
      <c r="AJ244" s="157">
        <f t="shared" si="151"/>
        <v>0</v>
      </c>
    </row>
    <row r="245" spans="1:36" ht="16.5" x14ac:dyDescent="0.25">
      <c r="A245" s="157">
        <f t="shared" si="152"/>
        <v>4.0999999999999979</v>
      </c>
      <c r="B245" s="153">
        <f t="shared" si="153"/>
        <v>197</v>
      </c>
      <c r="C245" s="155" t="s">
        <v>514</v>
      </c>
      <c r="D245" s="156" t="s">
        <v>410</v>
      </c>
      <c r="E245" s="157">
        <f t="shared" si="148"/>
        <v>0</v>
      </c>
      <c r="F245" s="249"/>
      <c r="G245" s="157">
        <f t="shared" si="149"/>
        <v>0</v>
      </c>
      <c r="H245" s="157">
        <f t="shared" si="149"/>
        <v>0</v>
      </c>
      <c r="I245" s="157">
        <f t="shared" si="149"/>
        <v>0</v>
      </c>
      <c r="J245" s="157">
        <f t="shared" si="149"/>
        <v>0</v>
      </c>
      <c r="K245" s="157">
        <f t="shared" si="149"/>
        <v>0</v>
      </c>
      <c r="L245" s="157">
        <f t="shared" si="149"/>
        <v>0</v>
      </c>
      <c r="M245" s="157">
        <f t="shared" si="149"/>
        <v>0</v>
      </c>
      <c r="N245" s="157">
        <f t="shared" si="149"/>
        <v>0</v>
      </c>
      <c r="O245" s="157">
        <f t="shared" si="149"/>
        <v>0</v>
      </c>
      <c r="P245" s="157">
        <f t="shared" si="149"/>
        <v>0</v>
      </c>
      <c r="Q245" s="157">
        <f t="shared" si="150"/>
        <v>0</v>
      </c>
      <c r="R245" s="157">
        <f t="shared" si="150"/>
        <v>0</v>
      </c>
      <c r="S245" s="157">
        <f t="shared" si="150"/>
        <v>0</v>
      </c>
      <c r="T245" s="157">
        <f t="shared" si="150"/>
        <v>0</v>
      </c>
      <c r="U245" s="157">
        <f t="shared" si="150"/>
        <v>0</v>
      </c>
      <c r="V245" s="157">
        <f t="shared" si="150"/>
        <v>0</v>
      </c>
      <c r="W245" s="157">
        <f t="shared" si="150"/>
        <v>0</v>
      </c>
      <c r="X245" s="157">
        <f t="shared" si="150"/>
        <v>0</v>
      </c>
      <c r="Y245" s="157">
        <f t="shared" si="150"/>
        <v>0</v>
      </c>
      <c r="Z245" s="157">
        <f t="shared" si="150"/>
        <v>0</v>
      </c>
      <c r="AA245" s="157">
        <f t="shared" si="151"/>
        <v>0</v>
      </c>
      <c r="AB245" s="157">
        <f t="shared" si="151"/>
        <v>0</v>
      </c>
      <c r="AC245" s="157">
        <f t="shared" si="151"/>
        <v>0</v>
      </c>
      <c r="AD245" s="157">
        <f t="shared" si="151"/>
        <v>0</v>
      </c>
      <c r="AE245" s="157">
        <f t="shared" si="151"/>
        <v>0</v>
      </c>
      <c r="AF245" s="157">
        <f t="shared" si="151"/>
        <v>0</v>
      </c>
      <c r="AG245" s="157">
        <f t="shared" si="151"/>
        <v>0</v>
      </c>
      <c r="AH245" s="157">
        <f t="shared" si="151"/>
        <v>0</v>
      </c>
      <c r="AI245" s="157">
        <f t="shared" si="151"/>
        <v>0</v>
      </c>
      <c r="AJ245" s="157">
        <f t="shared" si="151"/>
        <v>0</v>
      </c>
    </row>
    <row r="246" spans="1:36" s="188" customFormat="1" ht="16.5" x14ac:dyDescent="0.25">
      <c r="A246" s="160">
        <f t="shared" si="152"/>
        <v>4.1099999999999977</v>
      </c>
      <c r="B246" s="161">
        <f t="shared" si="153"/>
        <v>198</v>
      </c>
      <c r="C246" s="163" t="s">
        <v>536</v>
      </c>
      <c r="D246" s="164" t="s">
        <v>410</v>
      </c>
      <c r="E246" s="157">
        <f t="shared" si="148"/>
        <v>0</v>
      </c>
      <c r="F246" s="249"/>
      <c r="G246" s="160">
        <f t="shared" ref="G246:P252" si="154">+HLOOKUP(G$3,ARMADO_RP,$B246,0)+HLOOKUP(G$4,ARMADO_RP,$B246,0)</f>
        <v>0</v>
      </c>
      <c r="H246" s="160">
        <f t="shared" si="154"/>
        <v>0</v>
      </c>
      <c r="I246" s="160">
        <f t="shared" si="154"/>
        <v>0</v>
      </c>
      <c r="J246" s="160">
        <f t="shared" si="154"/>
        <v>0</v>
      </c>
      <c r="K246" s="160">
        <f t="shared" si="154"/>
        <v>0</v>
      </c>
      <c r="L246" s="160">
        <f t="shared" si="154"/>
        <v>0</v>
      </c>
      <c r="M246" s="160">
        <f t="shared" si="154"/>
        <v>0</v>
      </c>
      <c r="N246" s="160">
        <f t="shared" si="154"/>
        <v>0</v>
      </c>
      <c r="O246" s="160">
        <f t="shared" si="154"/>
        <v>0</v>
      </c>
      <c r="P246" s="160">
        <f t="shared" si="154"/>
        <v>0</v>
      </c>
      <c r="Q246" s="160">
        <f t="shared" ref="Q246:Z252" si="155">+HLOOKUP(Q$3,ARMADO_RP,$B246,0)+HLOOKUP(Q$4,ARMADO_RP,$B246,0)</f>
        <v>0</v>
      </c>
      <c r="R246" s="160">
        <f t="shared" si="155"/>
        <v>0</v>
      </c>
      <c r="S246" s="160">
        <f t="shared" si="155"/>
        <v>0</v>
      </c>
      <c r="T246" s="160">
        <f t="shared" si="155"/>
        <v>0</v>
      </c>
      <c r="U246" s="160">
        <f t="shared" si="155"/>
        <v>0</v>
      </c>
      <c r="V246" s="160">
        <f t="shared" si="155"/>
        <v>0</v>
      </c>
      <c r="W246" s="160">
        <f t="shared" si="155"/>
        <v>0</v>
      </c>
      <c r="X246" s="160">
        <f t="shared" si="155"/>
        <v>0</v>
      </c>
      <c r="Y246" s="160">
        <f t="shared" si="155"/>
        <v>0</v>
      </c>
      <c r="Z246" s="160">
        <f t="shared" si="155"/>
        <v>0</v>
      </c>
      <c r="AA246" s="160">
        <f t="shared" ref="AA246:AJ252" si="156">+HLOOKUP(AA$3,ARMADO_RP,$B246,0)+HLOOKUP(AA$4,ARMADO_RP,$B246,0)</f>
        <v>0</v>
      </c>
      <c r="AB246" s="160">
        <f t="shared" si="156"/>
        <v>0</v>
      </c>
      <c r="AC246" s="160">
        <f t="shared" si="156"/>
        <v>0</v>
      </c>
      <c r="AD246" s="160">
        <f t="shared" si="156"/>
        <v>0</v>
      </c>
      <c r="AE246" s="160">
        <f t="shared" si="156"/>
        <v>0</v>
      </c>
      <c r="AF246" s="160">
        <f t="shared" si="156"/>
        <v>0</v>
      </c>
      <c r="AG246" s="160">
        <f t="shared" si="156"/>
        <v>0</v>
      </c>
      <c r="AH246" s="160">
        <f t="shared" si="156"/>
        <v>0</v>
      </c>
      <c r="AI246" s="160">
        <f t="shared" si="156"/>
        <v>0</v>
      </c>
      <c r="AJ246" s="160">
        <f t="shared" si="156"/>
        <v>0</v>
      </c>
    </row>
    <row r="247" spans="1:36" s="188" customFormat="1" ht="16.5" x14ac:dyDescent="0.25">
      <c r="A247" s="160">
        <f t="shared" si="152"/>
        <v>4.1199999999999974</v>
      </c>
      <c r="B247" s="161">
        <f t="shared" si="153"/>
        <v>199</v>
      </c>
      <c r="C247" s="163" t="s">
        <v>537</v>
      </c>
      <c r="D247" s="164" t="s">
        <v>410</v>
      </c>
      <c r="E247" s="157">
        <f t="shared" si="148"/>
        <v>0</v>
      </c>
      <c r="F247" s="249"/>
      <c r="G247" s="160">
        <f t="shared" si="154"/>
        <v>0</v>
      </c>
      <c r="H247" s="160">
        <f t="shared" si="154"/>
        <v>0</v>
      </c>
      <c r="I247" s="160">
        <f t="shared" si="154"/>
        <v>0</v>
      </c>
      <c r="J247" s="160">
        <f t="shared" si="154"/>
        <v>0</v>
      </c>
      <c r="K247" s="160">
        <f t="shared" si="154"/>
        <v>0</v>
      </c>
      <c r="L247" s="160">
        <f t="shared" si="154"/>
        <v>0</v>
      </c>
      <c r="M247" s="160">
        <f t="shared" si="154"/>
        <v>0</v>
      </c>
      <c r="N247" s="160">
        <f t="shared" si="154"/>
        <v>0</v>
      </c>
      <c r="O247" s="160">
        <f t="shared" si="154"/>
        <v>0</v>
      </c>
      <c r="P247" s="160">
        <f t="shared" si="154"/>
        <v>0</v>
      </c>
      <c r="Q247" s="160">
        <f t="shared" si="155"/>
        <v>0</v>
      </c>
      <c r="R247" s="160">
        <f t="shared" si="155"/>
        <v>0</v>
      </c>
      <c r="S247" s="160">
        <f t="shared" si="155"/>
        <v>0</v>
      </c>
      <c r="T247" s="160">
        <f t="shared" si="155"/>
        <v>0</v>
      </c>
      <c r="U247" s="160">
        <f t="shared" si="155"/>
        <v>0</v>
      </c>
      <c r="V247" s="160">
        <f t="shared" si="155"/>
        <v>0</v>
      </c>
      <c r="W247" s="160">
        <f t="shared" si="155"/>
        <v>0</v>
      </c>
      <c r="X247" s="160">
        <f t="shared" si="155"/>
        <v>0</v>
      </c>
      <c r="Y247" s="160">
        <f t="shared" si="155"/>
        <v>0</v>
      </c>
      <c r="Z247" s="160">
        <f t="shared" si="155"/>
        <v>0</v>
      </c>
      <c r="AA247" s="160">
        <f t="shared" si="156"/>
        <v>0</v>
      </c>
      <c r="AB247" s="160">
        <f t="shared" si="156"/>
        <v>0</v>
      </c>
      <c r="AC247" s="160">
        <f t="shared" si="156"/>
        <v>0</v>
      </c>
      <c r="AD247" s="160">
        <f t="shared" si="156"/>
        <v>0</v>
      </c>
      <c r="AE247" s="160">
        <f t="shared" si="156"/>
        <v>0</v>
      </c>
      <c r="AF247" s="160">
        <f t="shared" si="156"/>
        <v>0</v>
      </c>
      <c r="AG247" s="160">
        <f t="shared" si="156"/>
        <v>0</v>
      </c>
      <c r="AH247" s="160">
        <f t="shared" si="156"/>
        <v>0</v>
      </c>
      <c r="AI247" s="160">
        <f t="shared" si="156"/>
        <v>0</v>
      </c>
      <c r="AJ247" s="160">
        <f t="shared" si="156"/>
        <v>0</v>
      </c>
    </row>
    <row r="248" spans="1:36" s="188" customFormat="1" ht="16.5" x14ac:dyDescent="0.25">
      <c r="A248" s="160">
        <f t="shared" si="152"/>
        <v>4.1299999999999972</v>
      </c>
      <c r="B248" s="161">
        <f t="shared" si="153"/>
        <v>200</v>
      </c>
      <c r="C248" s="163" t="s">
        <v>538</v>
      </c>
      <c r="D248" s="164" t="s">
        <v>410</v>
      </c>
      <c r="E248" s="157">
        <f t="shared" si="148"/>
        <v>0</v>
      </c>
      <c r="F248" s="249"/>
      <c r="G248" s="160">
        <f t="shared" si="154"/>
        <v>0</v>
      </c>
      <c r="H248" s="160">
        <f t="shared" si="154"/>
        <v>0</v>
      </c>
      <c r="I248" s="160">
        <f t="shared" si="154"/>
        <v>0</v>
      </c>
      <c r="J248" s="160">
        <f t="shared" si="154"/>
        <v>0</v>
      </c>
      <c r="K248" s="160">
        <f t="shared" si="154"/>
        <v>0</v>
      </c>
      <c r="L248" s="160">
        <f t="shared" si="154"/>
        <v>0</v>
      </c>
      <c r="M248" s="160">
        <f t="shared" si="154"/>
        <v>0</v>
      </c>
      <c r="N248" s="160">
        <f t="shared" si="154"/>
        <v>0</v>
      </c>
      <c r="O248" s="160">
        <f t="shared" si="154"/>
        <v>0</v>
      </c>
      <c r="P248" s="160">
        <f t="shared" si="154"/>
        <v>0</v>
      </c>
      <c r="Q248" s="160">
        <f t="shared" si="155"/>
        <v>0</v>
      </c>
      <c r="R248" s="160">
        <f t="shared" si="155"/>
        <v>0</v>
      </c>
      <c r="S248" s="160">
        <f t="shared" si="155"/>
        <v>0</v>
      </c>
      <c r="T248" s="160">
        <f t="shared" si="155"/>
        <v>0</v>
      </c>
      <c r="U248" s="160">
        <f t="shared" si="155"/>
        <v>0</v>
      </c>
      <c r="V248" s="160">
        <f t="shared" si="155"/>
        <v>0</v>
      </c>
      <c r="W248" s="160">
        <f t="shared" si="155"/>
        <v>0</v>
      </c>
      <c r="X248" s="160">
        <f t="shared" si="155"/>
        <v>0</v>
      </c>
      <c r="Y248" s="160">
        <f t="shared" si="155"/>
        <v>0</v>
      </c>
      <c r="Z248" s="160">
        <f t="shared" si="155"/>
        <v>0</v>
      </c>
      <c r="AA248" s="160">
        <f t="shared" si="156"/>
        <v>0</v>
      </c>
      <c r="AB248" s="160">
        <f t="shared" si="156"/>
        <v>0</v>
      </c>
      <c r="AC248" s="160">
        <f t="shared" si="156"/>
        <v>0</v>
      </c>
      <c r="AD248" s="160">
        <f t="shared" si="156"/>
        <v>0</v>
      </c>
      <c r="AE248" s="160">
        <f t="shared" si="156"/>
        <v>0</v>
      </c>
      <c r="AF248" s="160">
        <f t="shared" si="156"/>
        <v>0</v>
      </c>
      <c r="AG248" s="160">
        <f t="shared" si="156"/>
        <v>0</v>
      </c>
      <c r="AH248" s="160">
        <f t="shared" si="156"/>
        <v>0</v>
      </c>
      <c r="AI248" s="160">
        <f t="shared" si="156"/>
        <v>0</v>
      </c>
      <c r="AJ248" s="160">
        <f t="shared" si="156"/>
        <v>0</v>
      </c>
    </row>
    <row r="249" spans="1:36" s="188" customFormat="1" ht="16.5" x14ac:dyDescent="0.25">
      <c r="A249" s="160">
        <f t="shared" si="152"/>
        <v>4.139999999999997</v>
      </c>
      <c r="B249" s="161">
        <f t="shared" si="153"/>
        <v>201</v>
      </c>
      <c r="C249" s="163" t="s">
        <v>539</v>
      </c>
      <c r="D249" s="164" t="s">
        <v>410</v>
      </c>
      <c r="E249" s="157">
        <f t="shared" si="148"/>
        <v>0</v>
      </c>
      <c r="F249" s="249"/>
      <c r="G249" s="160">
        <f t="shared" si="154"/>
        <v>0</v>
      </c>
      <c r="H249" s="160">
        <f t="shared" si="154"/>
        <v>0</v>
      </c>
      <c r="I249" s="160">
        <f t="shared" si="154"/>
        <v>0</v>
      </c>
      <c r="J249" s="160">
        <f t="shared" si="154"/>
        <v>0</v>
      </c>
      <c r="K249" s="160">
        <f t="shared" si="154"/>
        <v>0</v>
      </c>
      <c r="L249" s="160">
        <f t="shared" si="154"/>
        <v>0</v>
      </c>
      <c r="M249" s="160">
        <f t="shared" si="154"/>
        <v>0</v>
      </c>
      <c r="N249" s="160">
        <f t="shared" si="154"/>
        <v>0</v>
      </c>
      <c r="O249" s="160">
        <f t="shared" si="154"/>
        <v>0</v>
      </c>
      <c r="P249" s="160">
        <f t="shared" si="154"/>
        <v>0</v>
      </c>
      <c r="Q249" s="160">
        <f t="shared" si="155"/>
        <v>0</v>
      </c>
      <c r="R249" s="160">
        <f t="shared" si="155"/>
        <v>0</v>
      </c>
      <c r="S249" s="160">
        <f t="shared" si="155"/>
        <v>0</v>
      </c>
      <c r="T249" s="160">
        <f t="shared" si="155"/>
        <v>0</v>
      </c>
      <c r="U249" s="160">
        <f t="shared" si="155"/>
        <v>0</v>
      </c>
      <c r="V249" s="160">
        <f t="shared" si="155"/>
        <v>0</v>
      </c>
      <c r="W249" s="160">
        <f t="shared" si="155"/>
        <v>0</v>
      </c>
      <c r="X249" s="160">
        <f t="shared" si="155"/>
        <v>0</v>
      </c>
      <c r="Y249" s="160">
        <f t="shared" si="155"/>
        <v>0</v>
      </c>
      <c r="Z249" s="160">
        <f t="shared" si="155"/>
        <v>0</v>
      </c>
      <c r="AA249" s="160">
        <f t="shared" si="156"/>
        <v>0</v>
      </c>
      <c r="AB249" s="160">
        <f t="shared" si="156"/>
        <v>0</v>
      </c>
      <c r="AC249" s="160">
        <f t="shared" si="156"/>
        <v>0</v>
      </c>
      <c r="AD249" s="160">
        <f t="shared" si="156"/>
        <v>0</v>
      </c>
      <c r="AE249" s="160">
        <f t="shared" si="156"/>
        <v>0</v>
      </c>
      <c r="AF249" s="160">
        <f t="shared" si="156"/>
        <v>0</v>
      </c>
      <c r="AG249" s="160">
        <f t="shared" si="156"/>
        <v>0</v>
      </c>
      <c r="AH249" s="160">
        <f t="shared" si="156"/>
        <v>0</v>
      </c>
      <c r="AI249" s="160">
        <f t="shared" si="156"/>
        <v>0</v>
      </c>
      <c r="AJ249" s="160">
        <f t="shared" si="156"/>
        <v>0</v>
      </c>
    </row>
    <row r="250" spans="1:36" s="188" customFormat="1" ht="16.5" x14ac:dyDescent="0.25">
      <c r="A250" s="160">
        <f t="shared" si="152"/>
        <v>4.1499999999999968</v>
      </c>
      <c r="B250" s="161">
        <f t="shared" si="153"/>
        <v>202</v>
      </c>
      <c r="C250" s="163" t="s">
        <v>540</v>
      </c>
      <c r="D250" s="164" t="s">
        <v>410</v>
      </c>
      <c r="E250" s="157">
        <f t="shared" si="148"/>
        <v>0</v>
      </c>
      <c r="F250" s="249"/>
      <c r="G250" s="160">
        <f t="shared" si="154"/>
        <v>0</v>
      </c>
      <c r="H250" s="160">
        <f t="shared" si="154"/>
        <v>0</v>
      </c>
      <c r="I250" s="160">
        <f t="shared" si="154"/>
        <v>0</v>
      </c>
      <c r="J250" s="160">
        <f t="shared" si="154"/>
        <v>0</v>
      </c>
      <c r="K250" s="160">
        <f t="shared" si="154"/>
        <v>0</v>
      </c>
      <c r="L250" s="160">
        <f t="shared" si="154"/>
        <v>0</v>
      </c>
      <c r="M250" s="160">
        <f t="shared" si="154"/>
        <v>0</v>
      </c>
      <c r="N250" s="160">
        <f t="shared" si="154"/>
        <v>0</v>
      </c>
      <c r="O250" s="160">
        <f t="shared" si="154"/>
        <v>0</v>
      </c>
      <c r="P250" s="160">
        <f t="shared" si="154"/>
        <v>0</v>
      </c>
      <c r="Q250" s="160">
        <f t="shared" si="155"/>
        <v>0</v>
      </c>
      <c r="R250" s="160">
        <f t="shared" si="155"/>
        <v>0</v>
      </c>
      <c r="S250" s="160">
        <f t="shared" si="155"/>
        <v>0</v>
      </c>
      <c r="T250" s="160">
        <f t="shared" si="155"/>
        <v>0</v>
      </c>
      <c r="U250" s="160">
        <f t="shared" si="155"/>
        <v>0</v>
      </c>
      <c r="V250" s="160">
        <f t="shared" si="155"/>
        <v>0</v>
      </c>
      <c r="W250" s="160">
        <f t="shared" si="155"/>
        <v>0</v>
      </c>
      <c r="X250" s="160">
        <f t="shared" si="155"/>
        <v>0</v>
      </c>
      <c r="Y250" s="160">
        <f t="shared" si="155"/>
        <v>0</v>
      </c>
      <c r="Z250" s="160">
        <f t="shared" si="155"/>
        <v>0</v>
      </c>
      <c r="AA250" s="160">
        <f t="shared" si="156"/>
        <v>0</v>
      </c>
      <c r="AB250" s="160">
        <f t="shared" si="156"/>
        <v>0</v>
      </c>
      <c r="AC250" s="160">
        <f t="shared" si="156"/>
        <v>0</v>
      </c>
      <c r="AD250" s="160">
        <f t="shared" si="156"/>
        <v>0</v>
      </c>
      <c r="AE250" s="160">
        <f t="shared" si="156"/>
        <v>0</v>
      </c>
      <c r="AF250" s="160">
        <f t="shared" si="156"/>
        <v>0</v>
      </c>
      <c r="AG250" s="160">
        <f t="shared" si="156"/>
        <v>0</v>
      </c>
      <c r="AH250" s="160">
        <f t="shared" si="156"/>
        <v>0</v>
      </c>
      <c r="AI250" s="160">
        <f t="shared" si="156"/>
        <v>0</v>
      </c>
      <c r="AJ250" s="160">
        <f t="shared" si="156"/>
        <v>0</v>
      </c>
    </row>
    <row r="251" spans="1:36" s="188" customFormat="1" ht="16.5" x14ac:dyDescent="0.25">
      <c r="A251" s="160">
        <f t="shared" si="152"/>
        <v>4.1599999999999966</v>
      </c>
      <c r="B251" s="161">
        <f t="shared" si="153"/>
        <v>203</v>
      </c>
      <c r="C251" s="163" t="s">
        <v>541</v>
      </c>
      <c r="D251" s="164" t="s">
        <v>410</v>
      </c>
      <c r="E251" s="157">
        <f t="shared" si="148"/>
        <v>0</v>
      </c>
      <c r="F251" s="249"/>
      <c r="G251" s="160">
        <f t="shared" si="154"/>
        <v>0</v>
      </c>
      <c r="H251" s="160">
        <f t="shared" si="154"/>
        <v>0</v>
      </c>
      <c r="I251" s="160">
        <f t="shared" si="154"/>
        <v>0</v>
      </c>
      <c r="J251" s="160">
        <f t="shared" si="154"/>
        <v>0</v>
      </c>
      <c r="K251" s="160">
        <f t="shared" si="154"/>
        <v>0</v>
      </c>
      <c r="L251" s="160">
        <f t="shared" si="154"/>
        <v>0</v>
      </c>
      <c r="M251" s="160">
        <f t="shared" si="154"/>
        <v>0</v>
      </c>
      <c r="N251" s="160">
        <f t="shared" si="154"/>
        <v>0</v>
      </c>
      <c r="O251" s="160">
        <f t="shared" si="154"/>
        <v>0</v>
      </c>
      <c r="P251" s="160">
        <f t="shared" si="154"/>
        <v>0</v>
      </c>
      <c r="Q251" s="160">
        <f t="shared" si="155"/>
        <v>0</v>
      </c>
      <c r="R251" s="160">
        <f t="shared" si="155"/>
        <v>0</v>
      </c>
      <c r="S251" s="160">
        <f t="shared" si="155"/>
        <v>0</v>
      </c>
      <c r="T251" s="160">
        <f t="shared" si="155"/>
        <v>0</v>
      </c>
      <c r="U251" s="160">
        <f t="shared" si="155"/>
        <v>0</v>
      </c>
      <c r="V251" s="160">
        <f t="shared" si="155"/>
        <v>0</v>
      </c>
      <c r="W251" s="160">
        <f t="shared" si="155"/>
        <v>0</v>
      </c>
      <c r="X251" s="160">
        <f t="shared" si="155"/>
        <v>0</v>
      </c>
      <c r="Y251" s="160">
        <f t="shared" si="155"/>
        <v>0</v>
      </c>
      <c r="Z251" s="160">
        <f t="shared" si="155"/>
        <v>0</v>
      </c>
      <c r="AA251" s="160">
        <f t="shared" si="156"/>
        <v>0</v>
      </c>
      <c r="AB251" s="160">
        <f t="shared" si="156"/>
        <v>0</v>
      </c>
      <c r="AC251" s="160">
        <f t="shared" si="156"/>
        <v>0</v>
      </c>
      <c r="AD251" s="160">
        <f t="shared" si="156"/>
        <v>0</v>
      </c>
      <c r="AE251" s="160">
        <f t="shared" si="156"/>
        <v>0</v>
      </c>
      <c r="AF251" s="160">
        <f t="shared" si="156"/>
        <v>0</v>
      </c>
      <c r="AG251" s="160">
        <f t="shared" si="156"/>
        <v>0</v>
      </c>
      <c r="AH251" s="160">
        <f t="shared" si="156"/>
        <v>0</v>
      </c>
      <c r="AI251" s="160">
        <f t="shared" si="156"/>
        <v>0</v>
      </c>
      <c r="AJ251" s="160">
        <f t="shared" si="156"/>
        <v>0</v>
      </c>
    </row>
    <row r="252" spans="1:36" s="188" customFormat="1" ht="16.5" x14ac:dyDescent="0.25">
      <c r="A252" s="160">
        <f t="shared" si="152"/>
        <v>4.1699999999999964</v>
      </c>
      <c r="B252" s="161">
        <f t="shared" si="153"/>
        <v>204</v>
      </c>
      <c r="C252" s="163" t="s">
        <v>542</v>
      </c>
      <c r="D252" s="164" t="s">
        <v>410</v>
      </c>
      <c r="E252" s="157">
        <f t="shared" si="148"/>
        <v>0</v>
      </c>
      <c r="F252" s="249"/>
      <c r="G252" s="160">
        <f t="shared" si="154"/>
        <v>0</v>
      </c>
      <c r="H252" s="160">
        <f t="shared" si="154"/>
        <v>0</v>
      </c>
      <c r="I252" s="160">
        <f t="shared" si="154"/>
        <v>0</v>
      </c>
      <c r="J252" s="160">
        <f t="shared" si="154"/>
        <v>0</v>
      </c>
      <c r="K252" s="160">
        <f t="shared" si="154"/>
        <v>0</v>
      </c>
      <c r="L252" s="160">
        <f t="shared" si="154"/>
        <v>0</v>
      </c>
      <c r="M252" s="160">
        <f t="shared" si="154"/>
        <v>0</v>
      </c>
      <c r="N252" s="160">
        <f t="shared" si="154"/>
        <v>0</v>
      </c>
      <c r="O252" s="160">
        <f t="shared" si="154"/>
        <v>0</v>
      </c>
      <c r="P252" s="160">
        <f t="shared" si="154"/>
        <v>0</v>
      </c>
      <c r="Q252" s="160">
        <f t="shared" si="155"/>
        <v>0</v>
      </c>
      <c r="R252" s="160">
        <f t="shared" si="155"/>
        <v>0</v>
      </c>
      <c r="S252" s="160">
        <f t="shared" si="155"/>
        <v>0</v>
      </c>
      <c r="T252" s="160">
        <f t="shared" si="155"/>
        <v>0</v>
      </c>
      <c r="U252" s="160">
        <f t="shared" si="155"/>
        <v>0</v>
      </c>
      <c r="V252" s="160">
        <f t="shared" si="155"/>
        <v>0</v>
      </c>
      <c r="W252" s="160">
        <f t="shared" si="155"/>
        <v>0</v>
      </c>
      <c r="X252" s="160">
        <f t="shared" si="155"/>
        <v>0</v>
      </c>
      <c r="Y252" s="160">
        <f t="shared" si="155"/>
        <v>0</v>
      </c>
      <c r="Z252" s="160">
        <f t="shared" si="155"/>
        <v>0</v>
      </c>
      <c r="AA252" s="160">
        <f t="shared" si="156"/>
        <v>0</v>
      </c>
      <c r="AB252" s="160">
        <f t="shared" si="156"/>
        <v>0</v>
      </c>
      <c r="AC252" s="160">
        <f t="shared" si="156"/>
        <v>0</v>
      </c>
      <c r="AD252" s="160">
        <f t="shared" si="156"/>
        <v>0</v>
      </c>
      <c r="AE252" s="160">
        <f t="shared" si="156"/>
        <v>0</v>
      </c>
      <c r="AF252" s="160">
        <f t="shared" si="156"/>
        <v>0</v>
      </c>
      <c r="AG252" s="160">
        <f t="shared" si="156"/>
        <v>0</v>
      </c>
      <c r="AH252" s="160">
        <f t="shared" si="156"/>
        <v>0</v>
      </c>
      <c r="AI252" s="160">
        <f t="shared" si="156"/>
        <v>0</v>
      </c>
      <c r="AJ252" s="160">
        <f t="shared" si="156"/>
        <v>0</v>
      </c>
    </row>
    <row r="253" spans="1:36" ht="16.5" x14ac:dyDescent="0.25">
      <c r="A253" s="172"/>
      <c r="B253" s="161">
        <f t="shared" si="153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153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153"/>
        <v>207</v>
      </c>
      <c r="C255" s="155" t="s">
        <v>516</v>
      </c>
      <c r="D255" s="156" t="s">
        <v>389</v>
      </c>
      <c r="E255" s="157">
        <f>+SUM(G255:AJ255)</f>
        <v>3.5624699999999995E-2</v>
      </c>
      <c r="F255" s="249" t="s">
        <v>62</v>
      </c>
      <c r="G255" s="157">
        <f t="shared" ref="G255:AJ255" si="157">+IF($F255=G$13,G$12*f_cond*G$14/1000,0)</f>
        <v>0</v>
      </c>
      <c r="H255" s="157">
        <f t="shared" si="157"/>
        <v>3.5624699999999995E-2</v>
      </c>
      <c r="I255" s="157">
        <f t="shared" si="157"/>
        <v>0</v>
      </c>
      <c r="J255" s="157">
        <f t="shared" si="157"/>
        <v>0</v>
      </c>
      <c r="K255" s="157">
        <f t="shared" si="157"/>
        <v>0</v>
      </c>
      <c r="L255" s="157">
        <f t="shared" si="157"/>
        <v>0</v>
      </c>
      <c r="M255" s="157">
        <f t="shared" si="157"/>
        <v>0</v>
      </c>
      <c r="N255" s="157">
        <f t="shared" si="157"/>
        <v>0</v>
      </c>
      <c r="O255" s="157">
        <f t="shared" si="157"/>
        <v>0</v>
      </c>
      <c r="P255" s="157">
        <f t="shared" si="157"/>
        <v>0</v>
      </c>
      <c r="Q255" s="157">
        <f t="shared" si="157"/>
        <v>0</v>
      </c>
      <c r="R255" s="157">
        <f t="shared" si="157"/>
        <v>0</v>
      </c>
      <c r="S255" s="157">
        <f t="shared" si="157"/>
        <v>0</v>
      </c>
      <c r="T255" s="157">
        <f t="shared" si="157"/>
        <v>0</v>
      </c>
      <c r="U255" s="157">
        <f t="shared" si="157"/>
        <v>0</v>
      </c>
      <c r="V255" s="157">
        <f t="shared" si="157"/>
        <v>0</v>
      </c>
      <c r="W255" s="157">
        <f t="shared" si="157"/>
        <v>0</v>
      </c>
      <c r="X255" s="157">
        <f t="shared" si="157"/>
        <v>0</v>
      </c>
      <c r="Y255" s="157">
        <f t="shared" si="157"/>
        <v>0</v>
      </c>
      <c r="Z255" s="157">
        <f t="shared" si="157"/>
        <v>0</v>
      </c>
      <c r="AA255" s="157">
        <f t="shared" si="157"/>
        <v>0</v>
      </c>
      <c r="AB255" s="157">
        <f t="shared" si="157"/>
        <v>0</v>
      </c>
      <c r="AC255" s="157">
        <f t="shared" si="157"/>
        <v>0</v>
      </c>
      <c r="AD255" s="157">
        <f t="shared" si="157"/>
        <v>0</v>
      </c>
      <c r="AE255" s="157">
        <f t="shared" si="157"/>
        <v>0</v>
      </c>
      <c r="AF255" s="157">
        <f t="shared" si="157"/>
        <v>0</v>
      </c>
      <c r="AG255" s="157">
        <f t="shared" si="157"/>
        <v>0</v>
      </c>
      <c r="AH255" s="157">
        <f t="shared" si="157"/>
        <v>0</v>
      </c>
      <c r="AI255" s="157">
        <f t="shared" si="157"/>
        <v>0</v>
      </c>
      <c r="AJ255" s="157">
        <f t="shared" si="157"/>
        <v>0</v>
      </c>
    </row>
    <row r="256" spans="1:36" ht="16.5" x14ac:dyDescent="0.25">
      <c r="A256" s="157"/>
      <c r="B256" s="153">
        <f t="shared" si="153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153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158">+A257+0.01</f>
        <v>6.01</v>
      </c>
      <c r="B258" s="153">
        <f t="shared" si="153"/>
        <v>210</v>
      </c>
      <c r="C258" s="155" t="s">
        <v>486</v>
      </c>
      <c r="D258" s="156" t="s">
        <v>553</v>
      </c>
      <c r="E258" s="157">
        <f t="shared" ref="E258:E264" si="159">+SUM(G258:AJ258)</f>
        <v>5.0890000000000004</v>
      </c>
      <c r="F258" s="249"/>
      <c r="G258" s="157">
        <f t="shared" ref="G258:AJ258" si="160">+VLOOKUP(G$19,Vol_PAT,4,0)*G$33</f>
        <v>0</v>
      </c>
      <c r="H258" s="157">
        <f t="shared" si="160"/>
        <v>5.0890000000000004</v>
      </c>
      <c r="I258" s="157">
        <f t="shared" si="160"/>
        <v>0</v>
      </c>
      <c r="J258" s="157">
        <f t="shared" si="160"/>
        <v>0</v>
      </c>
      <c r="K258" s="157">
        <f t="shared" si="160"/>
        <v>0</v>
      </c>
      <c r="L258" s="157">
        <f t="shared" si="160"/>
        <v>0</v>
      </c>
      <c r="M258" s="157">
        <f t="shared" si="160"/>
        <v>0</v>
      </c>
      <c r="N258" s="157">
        <f t="shared" si="160"/>
        <v>0</v>
      </c>
      <c r="O258" s="157">
        <f t="shared" si="160"/>
        <v>0</v>
      </c>
      <c r="P258" s="157">
        <f t="shared" si="160"/>
        <v>0</v>
      </c>
      <c r="Q258" s="157">
        <f t="shared" si="160"/>
        <v>0</v>
      </c>
      <c r="R258" s="157">
        <f t="shared" si="160"/>
        <v>0</v>
      </c>
      <c r="S258" s="157">
        <f t="shared" si="160"/>
        <v>0</v>
      </c>
      <c r="T258" s="157">
        <f t="shared" si="160"/>
        <v>0</v>
      </c>
      <c r="U258" s="157">
        <f t="shared" si="160"/>
        <v>0</v>
      </c>
      <c r="V258" s="157">
        <f t="shared" si="160"/>
        <v>0</v>
      </c>
      <c r="W258" s="157">
        <f t="shared" si="160"/>
        <v>0</v>
      </c>
      <c r="X258" s="157">
        <f t="shared" si="160"/>
        <v>0</v>
      </c>
      <c r="Y258" s="157">
        <f t="shared" si="160"/>
        <v>0</v>
      </c>
      <c r="Z258" s="157">
        <f t="shared" si="160"/>
        <v>0</v>
      </c>
      <c r="AA258" s="157">
        <f t="shared" si="160"/>
        <v>0</v>
      </c>
      <c r="AB258" s="157">
        <f t="shared" si="160"/>
        <v>0</v>
      </c>
      <c r="AC258" s="157">
        <f t="shared" si="160"/>
        <v>0</v>
      </c>
      <c r="AD258" s="157">
        <f t="shared" si="160"/>
        <v>0</v>
      </c>
      <c r="AE258" s="157">
        <f t="shared" si="160"/>
        <v>0</v>
      </c>
      <c r="AF258" s="157">
        <f t="shared" si="160"/>
        <v>0</v>
      </c>
      <c r="AG258" s="157">
        <f t="shared" si="160"/>
        <v>0</v>
      </c>
      <c r="AH258" s="157">
        <f t="shared" si="160"/>
        <v>0</v>
      </c>
      <c r="AI258" s="157">
        <f t="shared" si="160"/>
        <v>0</v>
      </c>
      <c r="AJ258" s="157">
        <f t="shared" si="160"/>
        <v>0</v>
      </c>
    </row>
    <row r="259" spans="1:36" ht="16.5" x14ac:dyDescent="0.25">
      <c r="A259" s="157">
        <f t="shared" si="158"/>
        <v>6.02</v>
      </c>
      <c r="B259" s="153">
        <f t="shared" si="153"/>
        <v>211</v>
      </c>
      <c r="C259" s="155" t="s">
        <v>487</v>
      </c>
      <c r="D259" s="156" t="s">
        <v>553</v>
      </c>
      <c r="E259" s="157">
        <f t="shared" si="159"/>
        <v>0</v>
      </c>
      <c r="F259" s="249"/>
      <c r="G259" s="157">
        <f t="shared" ref="G259:AJ259" si="161">+VLOOKUP(G$19,Vol_PAT,4,0)*G$34</f>
        <v>0</v>
      </c>
      <c r="H259" s="157">
        <f t="shared" si="161"/>
        <v>0</v>
      </c>
      <c r="I259" s="157">
        <f t="shared" si="161"/>
        <v>0</v>
      </c>
      <c r="J259" s="157">
        <f t="shared" si="161"/>
        <v>0</v>
      </c>
      <c r="K259" s="157">
        <f t="shared" si="161"/>
        <v>0</v>
      </c>
      <c r="L259" s="157">
        <f t="shared" si="161"/>
        <v>0</v>
      </c>
      <c r="M259" s="157">
        <f t="shared" si="161"/>
        <v>0</v>
      </c>
      <c r="N259" s="157">
        <f t="shared" si="161"/>
        <v>0</v>
      </c>
      <c r="O259" s="157">
        <f t="shared" si="161"/>
        <v>0</v>
      </c>
      <c r="P259" s="157">
        <f t="shared" si="161"/>
        <v>0</v>
      </c>
      <c r="Q259" s="157">
        <f t="shared" si="161"/>
        <v>0</v>
      </c>
      <c r="R259" s="157">
        <f t="shared" si="161"/>
        <v>0</v>
      </c>
      <c r="S259" s="157">
        <f t="shared" si="161"/>
        <v>0</v>
      </c>
      <c r="T259" s="157">
        <f t="shared" si="161"/>
        <v>0</v>
      </c>
      <c r="U259" s="157">
        <f t="shared" si="161"/>
        <v>0</v>
      </c>
      <c r="V259" s="157">
        <f t="shared" si="161"/>
        <v>0</v>
      </c>
      <c r="W259" s="157">
        <f t="shared" si="161"/>
        <v>0</v>
      </c>
      <c r="X259" s="157">
        <f t="shared" si="161"/>
        <v>0</v>
      </c>
      <c r="Y259" s="157">
        <f t="shared" si="161"/>
        <v>0</v>
      </c>
      <c r="Z259" s="157">
        <f t="shared" si="161"/>
        <v>0</v>
      </c>
      <c r="AA259" s="157">
        <f t="shared" si="161"/>
        <v>0</v>
      </c>
      <c r="AB259" s="157">
        <f t="shared" si="161"/>
        <v>0</v>
      </c>
      <c r="AC259" s="157">
        <f t="shared" si="161"/>
        <v>0</v>
      </c>
      <c r="AD259" s="157">
        <f t="shared" si="161"/>
        <v>0</v>
      </c>
      <c r="AE259" s="157">
        <f t="shared" si="161"/>
        <v>0</v>
      </c>
      <c r="AF259" s="157">
        <f t="shared" si="161"/>
        <v>0</v>
      </c>
      <c r="AG259" s="157">
        <f t="shared" si="161"/>
        <v>0</v>
      </c>
      <c r="AH259" s="157">
        <f t="shared" si="161"/>
        <v>0</v>
      </c>
      <c r="AI259" s="157">
        <f t="shared" si="161"/>
        <v>0</v>
      </c>
      <c r="AJ259" s="157">
        <f t="shared" si="161"/>
        <v>0</v>
      </c>
    </row>
    <row r="260" spans="1:36" ht="16.5" x14ac:dyDescent="0.25">
      <c r="A260" s="157">
        <f t="shared" si="158"/>
        <v>6.0299999999999994</v>
      </c>
      <c r="B260" s="153">
        <f t="shared" si="153"/>
        <v>212</v>
      </c>
      <c r="C260" s="155" t="s">
        <v>518</v>
      </c>
      <c r="D260" s="156" t="s">
        <v>364</v>
      </c>
      <c r="E260" s="157">
        <f t="shared" si="159"/>
        <v>0</v>
      </c>
      <c r="F260" s="249"/>
      <c r="G260" s="157">
        <f t="shared" ref="G260:P263" si="162">+HLOOKUP(G$3,ARMADO_RP,$B260,0)+HLOOKUP(G$4,ARMADO_RP,$B260,0)+HLOOKUP(G$19,ARMADO_RP,$B260,0)</f>
        <v>0</v>
      </c>
      <c r="H260" s="157">
        <f t="shared" si="162"/>
        <v>0</v>
      </c>
      <c r="I260" s="157">
        <f t="shared" si="162"/>
        <v>0</v>
      </c>
      <c r="J260" s="157">
        <f t="shared" si="162"/>
        <v>0</v>
      </c>
      <c r="K260" s="157">
        <f t="shared" si="162"/>
        <v>0</v>
      </c>
      <c r="L260" s="157">
        <f t="shared" si="162"/>
        <v>0</v>
      </c>
      <c r="M260" s="157">
        <f t="shared" si="162"/>
        <v>0</v>
      </c>
      <c r="N260" s="157">
        <f t="shared" si="162"/>
        <v>0</v>
      </c>
      <c r="O260" s="157">
        <f t="shared" si="162"/>
        <v>0</v>
      </c>
      <c r="P260" s="157">
        <f t="shared" si="162"/>
        <v>0</v>
      </c>
      <c r="Q260" s="157">
        <f t="shared" ref="Q260:Z263" si="163">+HLOOKUP(Q$3,ARMADO_RP,$B260,0)+HLOOKUP(Q$4,ARMADO_RP,$B260,0)+HLOOKUP(Q$19,ARMADO_RP,$B260,0)</f>
        <v>0</v>
      </c>
      <c r="R260" s="157">
        <f t="shared" si="163"/>
        <v>0</v>
      </c>
      <c r="S260" s="157">
        <f t="shared" si="163"/>
        <v>0</v>
      </c>
      <c r="T260" s="157">
        <f t="shared" si="163"/>
        <v>0</v>
      </c>
      <c r="U260" s="157">
        <f t="shared" si="163"/>
        <v>0</v>
      </c>
      <c r="V260" s="157">
        <f t="shared" si="163"/>
        <v>0</v>
      </c>
      <c r="W260" s="157">
        <f t="shared" si="163"/>
        <v>0</v>
      </c>
      <c r="X260" s="157">
        <f t="shared" si="163"/>
        <v>0</v>
      </c>
      <c r="Y260" s="157">
        <f t="shared" si="163"/>
        <v>0</v>
      </c>
      <c r="Z260" s="157">
        <f t="shared" si="163"/>
        <v>0</v>
      </c>
      <c r="AA260" s="157">
        <f t="shared" ref="AA260:AJ263" si="164">+HLOOKUP(AA$3,ARMADO_RP,$B260,0)+HLOOKUP(AA$4,ARMADO_RP,$B260,0)+HLOOKUP(AA$19,ARMADO_RP,$B260,0)</f>
        <v>0</v>
      </c>
      <c r="AB260" s="157">
        <f t="shared" si="164"/>
        <v>0</v>
      </c>
      <c r="AC260" s="157">
        <f t="shared" si="164"/>
        <v>0</v>
      </c>
      <c r="AD260" s="157">
        <f t="shared" si="164"/>
        <v>0</v>
      </c>
      <c r="AE260" s="157">
        <f t="shared" si="164"/>
        <v>0</v>
      </c>
      <c r="AF260" s="157">
        <f t="shared" si="164"/>
        <v>0</v>
      </c>
      <c r="AG260" s="157">
        <f t="shared" si="164"/>
        <v>0</v>
      </c>
      <c r="AH260" s="157">
        <f t="shared" si="164"/>
        <v>0</v>
      </c>
      <c r="AI260" s="157">
        <f t="shared" si="164"/>
        <v>0</v>
      </c>
      <c r="AJ260" s="157">
        <f t="shared" si="164"/>
        <v>0</v>
      </c>
    </row>
    <row r="261" spans="1:36" ht="16.5" x14ac:dyDescent="0.25">
      <c r="A261" s="157">
        <f t="shared" si="158"/>
        <v>6.0399999999999991</v>
      </c>
      <c r="B261" s="153">
        <f t="shared" si="153"/>
        <v>213</v>
      </c>
      <c r="C261" s="155" t="s">
        <v>519</v>
      </c>
      <c r="D261" s="156" t="s">
        <v>364</v>
      </c>
      <c r="E261" s="157">
        <f t="shared" si="159"/>
        <v>0</v>
      </c>
      <c r="F261" s="249"/>
      <c r="G261" s="157">
        <f t="shared" si="162"/>
        <v>0</v>
      </c>
      <c r="H261" s="157">
        <f t="shared" si="162"/>
        <v>0</v>
      </c>
      <c r="I261" s="157">
        <f t="shared" si="162"/>
        <v>0</v>
      </c>
      <c r="J261" s="157">
        <f t="shared" si="162"/>
        <v>0</v>
      </c>
      <c r="K261" s="157">
        <f t="shared" si="162"/>
        <v>0</v>
      </c>
      <c r="L261" s="157">
        <f t="shared" si="162"/>
        <v>0</v>
      </c>
      <c r="M261" s="157">
        <f t="shared" si="162"/>
        <v>0</v>
      </c>
      <c r="N261" s="157">
        <f t="shared" si="162"/>
        <v>0</v>
      </c>
      <c r="O261" s="157">
        <f t="shared" si="162"/>
        <v>0</v>
      </c>
      <c r="P261" s="157">
        <f t="shared" si="162"/>
        <v>0</v>
      </c>
      <c r="Q261" s="157">
        <f t="shared" si="163"/>
        <v>0</v>
      </c>
      <c r="R261" s="157">
        <f t="shared" si="163"/>
        <v>0</v>
      </c>
      <c r="S261" s="157">
        <f t="shared" si="163"/>
        <v>0</v>
      </c>
      <c r="T261" s="157">
        <f t="shared" si="163"/>
        <v>0</v>
      </c>
      <c r="U261" s="157">
        <f t="shared" si="163"/>
        <v>0</v>
      </c>
      <c r="V261" s="157">
        <f t="shared" si="163"/>
        <v>0</v>
      </c>
      <c r="W261" s="157">
        <f t="shared" si="163"/>
        <v>0</v>
      </c>
      <c r="X261" s="157">
        <f t="shared" si="163"/>
        <v>0</v>
      </c>
      <c r="Y261" s="157">
        <f t="shared" si="163"/>
        <v>0</v>
      </c>
      <c r="Z261" s="157">
        <f t="shared" si="163"/>
        <v>0</v>
      </c>
      <c r="AA261" s="157">
        <f t="shared" si="164"/>
        <v>0</v>
      </c>
      <c r="AB261" s="157">
        <f t="shared" si="164"/>
        <v>0</v>
      </c>
      <c r="AC261" s="157">
        <f t="shared" si="164"/>
        <v>0</v>
      </c>
      <c r="AD261" s="157">
        <f t="shared" si="164"/>
        <v>0</v>
      </c>
      <c r="AE261" s="157">
        <f t="shared" si="164"/>
        <v>0</v>
      </c>
      <c r="AF261" s="157">
        <f t="shared" si="164"/>
        <v>0</v>
      </c>
      <c r="AG261" s="157">
        <f t="shared" si="164"/>
        <v>0</v>
      </c>
      <c r="AH261" s="157">
        <f t="shared" si="164"/>
        <v>0</v>
      </c>
      <c r="AI261" s="157">
        <f t="shared" si="164"/>
        <v>0</v>
      </c>
      <c r="AJ261" s="157">
        <f t="shared" si="164"/>
        <v>0</v>
      </c>
    </row>
    <row r="262" spans="1:36" ht="16.5" x14ac:dyDescent="0.25">
      <c r="A262" s="157">
        <f t="shared" si="158"/>
        <v>6.0499999999999989</v>
      </c>
      <c r="B262" s="153">
        <f t="shared" si="153"/>
        <v>214</v>
      </c>
      <c r="C262" s="155" t="s">
        <v>520</v>
      </c>
      <c r="D262" s="156" t="s">
        <v>364</v>
      </c>
      <c r="E262" s="157">
        <f t="shared" si="159"/>
        <v>1</v>
      </c>
      <c r="F262" s="249"/>
      <c r="G262" s="157">
        <f t="shared" si="162"/>
        <v>0</v>
      </c>
      <c r="H262" s="157">
        <f t="shared" si="162"/>
        <v>1</v>
      </c>
      <c r="I262" s="157">
        <f t="shared" si="162"/>
        <v>0</v>
      </c>
      <c r="J262" s="157">
        <f t="shared" si="162"/>
        <v>0</v>
      </c>
      <c r="K262" s="157">
        <f t="shared" si="162"/>
        <v>0</v>
      </c>
      <c r="L262" s="157">
        <f t="shared" si="162"/>
        <v>0</v>
      </c>
      <c r="M262" s="157">
        <f t="shared" si="162"/>
        <v>0</v>
      </c>
      <c r="N262" s="157">
        <f t="shared" si="162"/>
        <v>0</v>
      </c>
      <c r="O262" s="157">
        <f t="shared" si="162"/>
        <v>0</v>
      </c>
      <c r="P262" s="157">
        <f t="shared" si="162"/>
        <v>0</v>
      </c>
      <c r="Q262" s="157">
        <f t="shared" si="163"/>
        <v>0</v>
      </c>
      <c r="R262" s="157">
        <f t="shared" si="163"/>
        <v>0</v>
      </c>
      <c r="S262" s="157">
        <f t="shared" si="163"/>
        <v>0</v>
      </c>
      <c r="T262" s="157">
        <f t="shared" si="163"/>
        <v>0</v>
      </c>
      <c r="U262" s="157">
        <f t="shared" si="163"/>
        <v>0</v>
      </c>
      <c r="V262" s="157">
        <f t="shared" si="163"/>
        <v>0</v>
      </c>
      <c r="W262" s="157">
        <f t="shared" si="163"/>
        <v>0</v>
      </c>
      <c r="X262" s="157">
        <f t="shared" si="163"/>
        <v>0</v>
      </c>
      <c r="Y262" s="157">
        <f t="shared" si="163"/>
        <v>0</v>
      </c>
      <c r="Z262" s="157">
        <f t="shared" si="163"/>
        <v>0</v>
      </c>
      <c r="AA262" s="157">
        <f t="shared" si="164"/>
        <v>0</v>
      </c>
      <c r="AB262" s="157">
        <f t="shared" si="164"/>
        <v>0</v>
      </c>
      <c r="AC262" s="157">
        <f t="shared" si="164"/>
        <v>0</v>
      </c>
      <c r="AD262" s="157">
        <f t="shared" si="164"/>
        <v>0</v>
      </c>
      <c r="AE262" s="157">
        <f t="shared" si="164"/>
        <v>0</v>
      </c>
      <c r="AF262" s="157">
        <f t="shared" si="164"/>
        <v>0</v>
      </c>
      <c r="AG262" s="157">
        <f t="shared" si="164"/>
        <v>0</v>
      </c>
      <c r="AH262" s="157">
        <f t="shared" si="164"/>
        <v>0</v>
      </c>
      <c r="AI262" s="157">
        <f t="shared" si="164"/>
        <v>0</v>
      </c>
      <c r="AJ262" s="157">
        <f t="shared" si="164"/>
        <v>0</v>
      </c>
    </row>
    <row r="263" spans="1:36" ht="16.5" x14ac:dyDescent="0.25">
      <c r="A263" s="157">
        <f t="shared" si="158"/>
        <v>6.0599999999999987</v>
      </c>
      <c r="B263" s="153">
        <f t="shared" si="153"/>
        <v>215</v>
      </c>
      <c r="C263" s="155" t="s">
        <v>521</v>
      </c>
      <c r="D263" s="156" t="s">
        <v>364</v>
      </c>
      <c r="E263" s="157">
        <f t="shared" si="159"/>
        <v>0</v>
      </c>
      <c r="F263" s="249"/>
      <c r="G263" s="157">
        <f t="shared" si="162"/>
        <v>0</v>
      </c>
      <c r="H263" s="157">
        <f t="shared" si="162"/>
        <v>0</v>
      </c>
      <c r="I263" s="157">
        <f t="shared" si="162"/>
        <v>0</v>
      </c>
      <c r="J263" s="157">
        <f t="shared" si="162"/>
        <v>0</v>
      </c>
      <c r="K263" s="157">
        <f t="shared" si="162"/>
        <v>0</v>
      </c>
      <c r="L263" s="157">
        <f t="shared" si="162"/>
        <v>0</v>
      </c>
      <c r="M263" s="157">
        <f t="shared" si="162"/>
        <v>0</v>
      </c>
      <c r="N263" s="157">
        <f t="shared" si="162"/>
        <v>0</v>
      </c>
      <c r="O263" s="157">
        <f t="shared" si="162"/>
        <v>0</v>
      </c>
      <c r="P263" s="157">
        <f t="shared" si="162"/>
        <v>0</v>
      </c>
      <c r="Q263" s="157">
        <f t="shared" si="163"/>
        <v>0</v>
      </c>
      <c r="R263" s="157">
        <f t="shared" si="163"/>
        <v>0</v>
      </c>
      <c r="S263" s="157">
        <f t="shared" si="163"/>
        <v>0</v>
      </c>
      <c r="T263" s="157">
        <f t="shared" si="163"/>
        <v>0</v>
      </c>
      <c r="U263" s="157">
        <f t="shared" si="163"/>
        <v>0</v>
      </c>
      <c r="V263" s="157">
        <f t="shared" si="163"/>
        <v>0</v>
      </c>
      <c r="W263" s="157">
        <f t="shared" si="163"/>
        <v>0</v>
      </c>
      <c r="X263" s="157">
        <f t="shared" si="163"/>
        <v>0</v>
      </c>
      <c r="Y263" s="157">
        <f t="shared" si="163"/>
        <v>0</v>
      </c>
      <c r="Z263" s="157">
        <f t="shared" si="163"/>
        <v>0</v>
      </c>
      <c r="AA263" s="157">
        <f t="shared" si="164"/>
        <v>0</v>
      </c>
      <c r="AB263" s="157">
        <f t="shared" si="164"/>
        <v>0</v>
      </c>
      <c r="AC263" s="157">
        <f t="shared" si="164"/>
        <v>0</v>
      </c>
      <c r="AD263" s="157">
        <f t="shared" si="164"/>
        <v>0</v>
      </c>
      <c r="AE263" s="157">
        <f t="shared" si="164"/>
        <v>0</v>
      </c>
      <c r="AF263" s="157">
        <f t="shared" si="164"/>
        <v>0</v>
      </c>
      <c r="AG263" s="157">
        <f t="shared" si="164"/>
        <v>0</v>
      </c>
      <c r="AH263" s="157">
        <f t="shared" si="164"/>
        <v>0</v>
      </c>
      <c r="AI263" s="157">
        <f t="shared" si="164"/>
        <v>0</v>
      </c>
      <c r="AJ263" s="157">
        <f t="shared" si="164"/>
        <v>0</v>
      </c>
    </row>
    <row r="264" spans="1:36" ht="16.5" x14ac:dyDescent="0.25">
      <c r="A264" s="157">
        <f t="shared" si="158"/>
        <v>6.0699999999999985</v>
      </c>
      <c r="B264" s="153">
        <f t="shared" si="153"/>
        <v>216</v>
      </c>
      <c r="C264" s="155" t="s">
        <v>522</v>
      </c>
      <c r="D264" s="156" t="s">
        <v>553</v>
      </c>
      <c r="E264" s="157">
        <f t="shared" si="159"/>
        <v>4.8250000000000002</v>
      </c>
      <c r="F264" s="249"/>
      <c r="G264" s="157">
        <f t="shared" ref="G264:AJ264" si="165">+VLOOKUP(G$19,Vol_PAT,5,0)</f>
        <v>0</v>
      </c>
      <c r="H264" s="157">
        <f t="shared" si="165"/>
        <v>4.8250000000000002</v>
      </c>
      <c r="I264" s="157">
        <f t="shared" si="165"/>
        <v>0</v>
      </c>
      <c r="J264" s="157">
        <f t="shared" si="165"/>
        <v>0</v>
      </c>
      <c r="K264" s="157">
        <f t="shared" si="165"/>
        <v>0</v>
      </c>
      <c r="L264" s="157">
        <f t="shared" si="165"/>
        <v>0</v>
      </c>
      <c r="M264" s="157">
        <f t="shared" si="165"/>
        <v>0</v>
      </c>
      <c r="N264" s="157">
        <f t="shared" si="165"/>
        <v>0</v>
      </c>
      <c r="O264" s="157">
        <f t="shared" si="165"/>
        <v>0</v>
      </c>
      <c r="P264" s="157">
        <f t="shared" si="165"/>
        <v>0</v>
      </c>
      <c r="Q264" s="157">
        <f t="shared" si="165"/>
        <v>0</v>
      </c>
      <c r="R264" s="157">
        <f t="shared" si="165"/>
        <v>0</v>
      </c>
      <c r="S264" s="157">
        <f t="shared" si="165"/>
        <v>0</v>
      </c>
      <c r="T264" s="157">
        <f t="shared" si="165"/>
        <v>0</v>
      </c>
      <c r="U264" s="157">
        <f t="shared" si="165"/>
        <v>0</v>
      </c>
      <c r="V264" s="157">
        <f t="shared" si="165"/>
        <v>0</v>
      </c>
      <c r="W264" s="157">
        <f t="shared" si="165"/>
        <v>0</v>
      </c>
      <c r="X264" s="157">
        <f t="shared" si="165"/>
        <v>0</v>
      </c>
      <c r="Y264" s="157">
        <f t="shared" si="165"/>
        <v>0</v>
      </c>
      <c r="Z264" s="157">
        <f t="shared" si="165"/>
        <v>0</v>
      </c>
      <c r="AA264" s="157">
        <f t="shared" si="165"/>
        <v>0</v>
      </c>
      <c r="AB264" s="157">
        <f t="shared" si="165"/>
        <v>0</v>
      </c>
      <c r="AC264" s="157">
        <f t="shared" si="165"/>
        <v>0</v>
      </c>
      <c r="AD264" s="157">
        <f t="shared" si="165"/>
        <v>0</v>
      </c>
      <c r="AE264" s="157">
        <f t="shared" si="165"/>
        <v>0</v>
      </c>
      <c r="AF264" s="157">
        <f t="shared" si="165"/>
        <v>0</v>
      </c>
      <c r="AG264" s="157">
        <f t="shared" si="165"/>
        <v>0</v>
      </c>
      <c r="AH264" s="157">
        <f t="shared" si="165"/>
        <v>0</v>
      </c>
      <c r="AI264" s="157">
        <f t="shared" si="165"/>
        <v>0</v>
      </c>
      <c r="AJ264" s="157">
        <f t="shared" si="165"/>
        <v>0</v>
      </c>
    </row>
    <row r="265" spans="1:36" ht="16.5" x14ac:dyDescent="0.25">
      <c r="A265" s="157"/>
      <c r="B265" s="153">
        <f t="shared" si="153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153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166">+A266+0.01</f>
        <v>7.01</v>
      </c>
      <c r="B267" s="153">
        <f t="shared" si="153"/>
        <v>219</v>
      </c>
      <c r="C267" s="155" t="s">
        <v>524</v>
      </c>
      <c r="D267" s="156" t="s">
        <v>452</v>
      </c>
      <c r="E267" s="157">
        <f>+ROUNDUP(SUM(G267:AJ267),0)</f>
        <v>1</v>
      </c>
      <c r="F267" s="249"/>
      <c r="G267" s="157">
        <f>+IF(G$2&lt;&gt;0,1/COUNTA(G$2:M$2),0)</f>
        <v>0.14285714285714285</v>
      </c>
      <c r="H267" s="157">
        <f t="shared" ref="H267:W268" si="167">+IF(H$2&lt;&gt;0,1/COUNTA(H$2:N$2),0)</f>
        <v>0.14285714285714285</v>
      </c>
      <c r="I267" s="157">
        <f t="shared" si="167"/>
        <v>0</v>
      </c>
      <c r="J267" s="157">
        <f t="shared" si="167"/>
        <v>0</v>
      </c>
      <c r="K267" s="157">
        <f t="shared" si="167"/>
        <v>0</v>
      </c>
      <c r="L267" s="157">
        <f t="shared" si="167"/>
        <v>0</v>
      </c>
      <c r="M267" s="157">
        <f t="shared" si="167"/>
        <v>0</v>
      </c>
      <c r="N267" s="157">
        <f t="shared" si="167"/>
        <v>0</v>
      </c>
      <c r="O267" s="157">
        <f t="shared" si="167"/>
        <v>0</v>
      </c>
      <c r="P267" s="157">
        <f t="shared" si="167"/>
        <v>0</v>
      </c>
      <c r="Q267" s="157">
        <f t="shared" si="167"/>
        <v>0</v>
      </c>
      <c r="R267" s="157">
        <f t="shared" si="167"/>
        <v>0</v>
      </c>
      <c r="S267" s="157">
        <f t="shared" si="167"/>
        <v>0</v>
      </c>
      <c r="T267" s="157">
        <f t="shared" si="167"/>
        <v>0</v>
      </c>
      <c r="U267" s="157">
        <f t="shared" si="167"/>
        <v>0</v>
      </c>
      <c r="V267" s="157">
        <f t="shared" si="167"/>
        <v>0</v>
      </c>
      <c r="W267" s="157">
        <f t="shared" si="167"/>
        <v>0</v>
      </c>
      <c r="X267" s="157">
        <f t="shared" ref="X267:AJ268" si="168">+IF(X$2&lt;&gt;0,1/COUNTA(X$2:AD$2),0)</f>
        <v>0</v>
      </c>
      <c r="Y267" s="157">
        <f t="shared" si="168"/>
        <v>0</v>
      </c>
      <c r="Z267" s="157">
        <f t="shared" si="168"/>
        <v>0</v>
      </c>
      <c r="AA267" s="157">
        <f t="shared" si="168"/>
        <v>0</v>
      </c>
      <c r="AB267" s="157">
        <f t="shared" si="168"/>
        <v>0</v>
      </c>
      <c r="AC267" s="157">
        <f t="shared" si="168"/>
        <v>0</v>
      </c>
      <c r="AD267" s="157">
        <f t="shared" si="168"/>
        <v>0</v>
      </c>
      <c r="AE267" s="157">
        <f t="shared" si="168"/>
        <v>0</v>
      </c>
      <c r="AF267" s="157">
        <f t="shared" si="168"/>
        <v>0</v>
      </c>
      <c r="AG267" s="157">
        <f t="shared" si="168"/>
        <v>0</v>
      </c>
      <c r="AH267" s="157">
        <f t="shared" si="168"/>
        <v>0</v>
      </c>
      <c r="AI267" s="157">
        <f t="shared" si="168"/>
        <v>0</v>
      </c>
      <c r="AJ267" s="157">
        <f t="shared" si="168"/>
        <v>0</v>
      </c>
    </row>
    <row r="268" spans="1:36" ht="16.5" x14ac:dyDescent="0.25">
      <c r="A268" s="157">
        <f t="shared" si="166"/>
        <v>7.02</v>
      </c>
      <c r="B268" s="153">
        <f t="shared" si="153"/>
        <v>220</v>
      </c>
      <c r="C268" s="155" t="s">
        <v>525</v>
      </c>
      <c r="D268" s="156" t="s">
        <v>452</v>
      </c>
      <c r="E268" s="157">
        <f>+ROUNDUP(SUM(G268:AJ268),0)</f>
        <v>1</v>
      </c>
      <c r="F268" s="249"/>
      <c r="G268" s="157">
        <f>+IF(G$2&lt;&gt;0,1/COUNTA(G$2:M$2),0)</f>
        <v>0.14285714285714285</v>
      </c>
      <c r="H268" s="157">
        <f t="shared" si="167"/>
        <v>0.14285714285714285</v>
      </c>
      <c r="I268" s="157">
        <f t="shared" si="167"/>
        <v>0</v>
      </c>
      <c r="J268" s="157">
        <f t="shared" si="167"/>
        <v>0</v>
      </c>
      <c r="K268" s="157">
        <f t="shared" si="167"/>
        <v>0</v>
      </c>
      <c r="L268" s="157">
        <f t="shared" si="167"/>
        <v>0</v>
      </c>
      <c r="M268" s="157">
        <f t="shared" si="167"/>
        <v>0</v>
      </c>
      <c r="N268" s="157">
        <f t="shared" si="167"/>
        <v>0</v>
      </c>
      <c r="O268" s="157">
        <f t="shared" si="167"/>
        <v>0</v>
      </c>
      <c r="P268" s="157">
        <f t="shared" si="167"/>
        <v>0</v>
      </c>
      <c r="Q268" s="157">
        <f t="shared" si="167"/>
        <v>0</v>
      </c>
      <c r="R268" s="157">
        <f t="shared" si="167"/>
        <v>0</v>
      </c>
      <c r="S268" s="157">
        <f t="shared" si="167"/>
        <v>0</v>
      </c>
      <c r="T268" s="157">
        <f t="shared" si="167"/>
        <v>0</v>
      </c>
      <c r="U268" s="157">
        <f t="shared" si="167"/>
        <v>0</v>
      </c>
      <c r="V268" s="157">
        <f t="shared" si="167"/>
        <v>0</v>
      </c>
      <c r="W268" s="157">
        <f t="shared" si="167"/>
        <v>0</v>
      </c>
      <c r="X268" s="157">
        <f t="shared" si="168"/>
        <v>0</v>
      </c>
      <c r="Y268" s="157">
        <f t="shared" si="168"/>
        <v>0</v>
      </c>
      <c r="Z268" s="157">
        <f t="shared" si="168"/>
        <v>0</v>
      </c>
      <c r="AA268" s="157">
        <f t="shared" si="168"/>
        <v>0</v>
      </c>
      <c r="AB268" s="157">
        <f t="shared" si="168"/>
        <v>0</v>
      </c>
      <c r="AC268" s="157">
        <f t="shared" si="168"/>
        <v>0</v>
      </c>
      <c r="AD268" s="157">
        <f t="shared" si="168"/>
        <v>0</v>
      </c>
      <c r="AE268" s="157">
        <f t="shared" si="168"/>
        <v>0</v>
      </c>
      <c r="AF268" s="157">
        <f t="shared" si="168"/>
        <v>0</v>
      </c>
      <c r="AG268" s="157">
        <f t="shared" si="168"/>
        <v>0</v>
      </c>
      <c r="AH268" s="157">
        <f t="shared" si="168"/>
        <v>0</v>
      </c>
      <c r="AI268" s="157">
        <f t="shared" si="168"/>
        <v>0</v>
      </c>
      <c r="AJ268" s="157">
        <f t="shared" si="168"/>
        <v>0</v>
      </c>
    </row>
    <row r="269" spans="1:36" ht="16.5" x14ac:dyDescent="0.25">
      <c r="A269" s="172"/>
      <c r="B269" s="173">
        <f t="shared" si="153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C22:E22"/>
    <mergeCell ref="C23:D24"/>
    <mergeCell ref="C25:E25"/>
    <mergeCell ref="C26:E26"/>
    <mergeCell ref="C27:E27"/>
    <mergeCell ref="C28:C29"/>
    <mergeCell ref="D28:E28"/>
    <mergeCell ref="D29:E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61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0405-9023-46DA-8963-043B79BC529D}">
  <sheetPr>
    <tabColor rgb="FF92D050"/>
  </sheetPr>
  <dimension ref="A1:AJ270"/>
  <sheetViews>
    <sheetView view="pageBreakPreview" topLeftCell="A138" zoomScale="80" zoomScaleNormal="80" zoomScaleSheetLayoutView="80" workbookViewId="0">
      <selection activeCell="G220" sqref="G220:AJ220"/>
    </sheetView>
  </sheetViews>
  <sheetFormatPr baseColWidth="10" defaultRowHeight="15" x14ac:dyDescent="0.25"/>
  <cols>
    <col min="2" max="2" width="5" customWidth="1"/>
    <col min="3" max="3" width="81.7109375" customWidth="1"/>
    <col min="6" max="6" width="14.7109375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AJ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si="0"/>
        <v>20</v>
      </c>
      <c r="AA1">
        <f t="shared" si="0"/>
        <v>21</v>
      </c>
      <c r="AB1">
        <f t="shared" si="0"/>
        <v>22</v>
      </c>
      <c r="AC1">
        <f t="shared" si="0"/>
        <v>23</v>
      </c>
      <c r="AD1">
        <f t="shared" si="0"/>
        <v>24</v>
      </c>
      <c r="AE1">
        <f t="shared" si="0"/>
        <v>25</v>
      </c>
      <c r="AF1">
        <f t="shared" si="0"/>
        <v>26</v>
      </c>
      <c r="AG1">
        <f t="shared" si="0"/>
        <v>27</v>
      </c>
      <c r="AH1">
        <f t="shared" si="0"/>
        <v>28</v>
      </c>
      <c r="AI1">
        <f t="shared" si="0"/>
        <v>29</v>
      </c>
      <c r="AJ1">
        <f t="shared" si="0"/>
        <v>30</v>
      </c>
    </row>
    <row r="2" spans="3:36" x14ac:dyDescent="0.25">
      <c r="C2" s="474" t="s">
        <v>4</v>
      </c>
      <c r="D2" s="475"/>
      <c r="E2" s="476"/>
      <c r="G2" s="254">
        <f t="array" ref="G2:AJ30">+TRANSPOSE(P_11!B13:AD42)</f>
        <v>1</v>
      </c>
      <c r="H2" s="255">
        <v>2</v>
      </c>
      <c r="I2" s="255">
        <v>0</v>
      </c>
      <c r="J2" s="255">
        <v>0</v>
      </c>
      <c r="K2" s="255">
        <v>0</v>
      </c>
      <c r="L2" s="255">
        <v>0</v>
      </c>
      <c r="M2" s="255">
        <v>0</v>
      </c>
      <c r="N2" s="255">
        <v>0</v>
      </c>
      <c r="O2" s="255">
        <v>0</v>
      </c>
      <c r="P2" s="255">
        <v>0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7" t="str">
        <v>-</v>
      </c>
      <c r="H3" s="258" t="str">
        <v>PTV-0</v>
      </c>
      <c r="I3" s="258" t="str">
        <v>-</v>
      </c>
      <c r="J3" s="258" t="str">
        <v>-</v>
      </c>
      <c r="K3" s="258" t="str">
        <v>-</v>
      </c>
      <c r="L3" s="258" t="str">
        <v>-</v>
      </c>
      <c r="M3" s="258" t="str">
        <v>-</v>
      </c>
      <c r="N3" s="258" t="str">
        <v>-</v>
      </c>
      <c r="O3" s="258" t="str">
        <v>-</v>
      </c>
      <c r="P3" s="258" t="str">
        <v>-</v>
      </c>
      <c r="Q3" s="258" t="str">
        <v>-</v>
      </c>
      <c r="R3" s="258" t="str">
        <v>-</v>
      </c>
      <c r="S3" s="258" t="str">
        <v>-</v>
      </c>
      <c r="T3" s="258" t="str">
        <v>-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7" t="str">
        <v>-</v>
      </c>
      <c r="H4" s="258" t="str">
        <v>SMM-1P</v>
      </c>
      <c r="I4" s="258" t="str">
        <v>-</v>
      </c>
      <c r="J4" s="258" t="str">
        <v>-</v>
      </c>
      <c r="K4" s="258" t="str">
        <v>-</v>
      </c>
      <c r="L4" s="258" t="str">
        <v>-</v>
      </c>
      <c r="M4" s="258" t="str">
        <v>-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-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2A-K</v>
      </c>
      <c r="I5" s="258" t="str">
        <v>-</v>
      </c>
      <c r="J5" s="258" t="str">
        <v>-</v>
      </c>
      <c r="K5" s="258" t="str">
        <v>-</v>
      </c>
      <c r="L5" s="258" t="str">
        <v>-</v>
      </c>
      <c r="M5" s="258" t="str">
        <v>-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-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01</v>
      </c>
      <c r="I6" s="258" t="str">
        <v>-</v>
      </c>
      <c r="J6" s="258" t="str">
        <v>-</v>
      </c>
      <c r="K6" s="258" t="str">
        <v>-</v>
      </c>
      <c r="L6" s="258" t="str">
        <v>-</v>
      </c>
      <c r="M6" s="258" t="str">
        <v>-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-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5kVA-1ø-13,2kV</v>
      </c>
      <c r="I7" s="258" t="str">
        <v>-</v>
      </c>
      <c r="J7" s="258" t="str">
        <v>-</v>
      </c>
      <c r="K7" s="258" t="str">
        <v>-</v>
      </c>
      <c r="L7" s="258" t="str">
        <v>-</v>
      </c>
      <c r="M7" s="258" t="str">
        <v>-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-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>
        <v>5</v>
      </c>
      <c r="I8" s="258" t="str">
        <v>-</v>
      </c>
      <c r="J8" s="258" t="str">
        <v>-</v>
      </c>
      <c r="K8" s="258" t="str">
        <v>-</v>
      </c>
      <c r="L8" s="258" t="str">
        <v>-</v>
      </c>
      <c r="M8" s="258" t="str">
        <v>-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 t="str">
        <v>-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1</v>
      </c>
      <c r="I9" s="258">
        <v>0</v>
      </c>
      <c r="J9" s="258">
        <v>0</v>
      </c>
      <c r="K9" s="258">
        <v>0</v>
      </c>
      <c r="L9" s="258">
        <v>0</v>
      </c>
      <c r="M9" s="258">
        <v>0</v>
      </c>
      <c r="N9" s="258">
        <v>0</v>
      </c>
      <c r="O9" s="258">
        <v>0</v>
      </c>
      <c r="P9" s="258">
        <v>0</v>
      </c>
      <c r="Q9" s="258">
        <v>0</v>
      </c>
      <c r="R9" s="258">
        <v>0</v>
      </c>
      <c r="S9" s="258">
        <v>0</v>
      </c>
      <c r="T9" s="258">
        <v>0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PRFV</v>
      </c>
      <c r="I10" s="258" t="str">
        <v>-</v>
      </c>
      <c r="J10" s="258" t="str">
        <v>-</v>
      </c>
      <c r="K10" s="258" t="str">
        <v>-</v>
      </c>
      <c r="L10" s="258" t="str">
        <v>-</v>
      </c>
      <c r="M10" s="258" t="str">
        <v>-</v>
      </c>
      <c r="N10" s="258" t="str">
        <v>-</v>
      </c>
      <c r="O10" s="258" t="str">
        <v>-</v>
      </c>
      <c r="P10" s="258" t="str">
        <v>-</v>
      </c>
      <c r="Q10" s="258" t="str">
        <v>-</v>
      </c>
      <c r="R10" s="258" t="str">
        <v>-</v>
      </c>
      <c r="S10" s="258" t="str">
        <v>-</v>
      </c>
      <c r="T10" s="258" t="str">
        <v>-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12/300</v>
      </c>
      <c r="I11" s="258" t="str">
        <v>-</v>
      </c>
      <c r="J11" s="258" t="str">
        <v>-</v>
      </c>
      <c r="K11" s="258" t="str">
        <v>-</v>
      </c>
      <c r="L11" s="258" t="str">
        <v>-</v>
      </c>
      <c r="M11" s="258" t="str">
        <v>-</v>
      </c>
      <c r="N11" s="258" t="str">
        <v>-</v>
      </c>
      <c r="O11" s="258" t="str">
        <v>-</v>
      </c>
      <c r="P11" s="258" t="str">
        <v>-</v>
      </c>
      <c r="Q11" s="258" t="str">
        <v>-</v>
      </c>
      <c r="R11" s="258" t="str">
        <v>-</v>
      </c>
      <c r="S11" s="258" t="str">
        <v>-</v>
      </c>
      <c r="T11" s="258" t="str">
        <v>-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41.94</v>
      </c>
      <c r="I12" s="258" t="str">
        <v>-</v>
      </c>
      <c r="J12" s="258" t="str">
        <v>-</v>
      </c>
      <c r="K12" s="258" t="str">
        <v>-</v>
      </c>
      <c r="L12" s="258" t="str">
        <v>-</v>
      </c>
      <c r="M12" s="258" t="str">
        <v>-</v>
      </c>
      <c r="N12" s="258" t="str">
        <v>-</v>
      </c>
      <c r="O12" s="258" t="str">
        <v>-</v>
      </c>
      <c r="P12" s="258" t="str">
        <v>-</v>
      </c>
      <c r="Q12" s="258" t="str">
        <v>-</v>
      </c>
      <c r="R12" s="258" t="str">
        <v>-</v>
      </c>
      <c r="S12" s="258" t="str">
        <v>-</v>
      </c>
      <c r="T12" s="258" t="str">
        <v>-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-</v>
      </c>
      <c r="J13" s="258" t="str">
        <v>-</v>
      </c>
      <c r="K13" s="258" t="str">
        <v>-</v>
      </c>
      <c r="L13" s="258" t="str">
        <v>-</v>
      </c>
      <c r="M13" s="258" t="str">
        <v>-</v>
      </c>
      <c r="N13" s="258" t="str">
        <v>-</v>
      </c>
      <c r="O13" s="258" t="str">
        <v>-</v>
      </c>
      <c r="P13" s="258" t="str">
        <v>-</v>
      </c>
      <c r="Q13" s="258" t="str">
        <v>-</v>
      </c>
      <c r="R13" s="258" t="str">
        <v>-</v>
      </c>
      <c r="S13" s="258" t="str">
        <v>-</v>
      </c>
      <c r="T13" s="258" t="str">
        <v>-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1</v>
      </c>
      <c r="H14" s="258">
        <v>1</v>
      </c>
      <c r="I14" s="258" t="str">
        <v>-</v>
      </c>
      <c r="J14" s="258" t="str">
        <v>-</v>
      </c>
      <c r="K14" s="258" t="str">
        <v>-</v>
      </c>
      <c r="L14" s="258" t="str">
        <v>-</v>
      </c>
      <c r="M14" s="258" t="str">
        <v>-</v>
      </c>
      <c r="N14" s="258" t="str">
        <v>-</v>
      </c>
      <c r="O14" s="258" t="str">
        <v>-</v>
      </c>
      <c r="P14" s="258" t="str">
        <v>-</v>
      </c>
      <c r="Q14" s="258" t="str">
        <v>-</v>
      </c>
      <c r="R14" s="258" t="str">
        <v>-</v>
      </c>
      <c r="S14" s="258" t="str">
        <v>-</v>
      </c>
      <c r="T14" s="258" t="str">
        <v>-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0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PAT-3</v>
      </c>
      <c r="I19" s="258" t="str">
        <v>-</v>
      </c>
      <c r="J19" s="258" t="str">
        <v>-</v>
      </c>
      <c r="K19" s="258" t="str">
        <v>-</v>
      </c>
      <c r="L19" s="258" t="str">
        <v>-</v>
      </c>
      <c r="M19" s="258" t="str">
        <v>-</v>
      </c>
      <c r="N19" s="258" t="str">
        <v>-</v>
      </c>
      <c r="O19" s="258" t="str">
        <v>-</v>
      </c>
      <c r="P19" s="258" t="str">
        <v>-</v>
      </c>
      <c r="Q19" s="258" t="str">
        <v>-</v>
      </c>
      <c r="R19" s="258" t="str">
        <v>-</v>
      </c>
      <c r="S19" s="258" t="str">
        <v>-</v>
      </c>
      <c r="T19" s="258" t="str">
        <v>-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CI-C</v>
      </c>
      <c r="I20" s="258" t="str">
        <v>-</v>
      </c>
      <c r="J20" s="258" t="str">
        <v>-</v>
      </c>
      <c r="K20" s="258" t="str">
        <v>-</v>
      </c>
      <c r="L20" s="258" t="str">
        <v>-</v>
      </c>
      <c r="M20" s="258" t="str">
        <v>-</v>
      </c>
      <c r="N20" s="258" t="str">
        <v>-</v>
      </c>
      <c r="O20" s="258" t="str">
        <v>-</v>
      </c>
      <c r="P20" s="258" t="str">
        <v>-</v>
      </c>
      <c r="Q20" s="258" t="str">
        <v>-</v>
      </c>
      <c r="R20" s="258" t="str">
        <v>-</v>
      </c>
      <c r="S20" s="258" t="str">
        <v>-</v>
      </c>
      <c r="T20" s="258" t="str">
        <v>-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NO</v>
      </c>
      <c r="H21" s="258" t="str">
        <v>NO</v>
      </c>
      <c r="I21" s="258" t="str">
        <v>-</v>
      </c>
      <c r="J21" s="258" t="str">
        <v>-</v>
      </c>
      <c r="K21" s="258" t="str">
        <v>-</v>
      </c>
      <c r="L21" s="258" t="str">
        <v>-</v>
      </c>
      <c r="M21" s="258" t="str">
        <v>-</v>
      </c>
      <c r="N21" s="258" t="str">
        <v>-</v>
      </c>
      <c r="O21" s="258" t="str">
        <v>-</v>
      </c>
      <c r="P21" s="258" t="str">
        <v>-</v>
      </c>
      <c r="Q21" s="258" t="str">
        <v>-</v>
      </c>
      <c r="R21" s="258" t="str">
        <v>-</v>
      </c>
      <c r="S21" s="258" t="str">
        <v>-</v>
      </c>
      <c r="T21" s="258" t="str">
        <v>-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 t="str">
        <v>-</v>
      </c>
      <c r="J22" s="258" t="str">
        <v>-</v>
      </c>
      <c r="K22" s="258" t="str">
        <v>-</v>
      </c>
      <c r="L22" s="258" t="str">
        <v>-</v>
      </c>
      <c r="M22" s="258" t="str">
        <v>-</v>
      </c>
      <c r="N22" s="258" t="str">
        <v>-</v>
      </c>
      <c r="O22" s="258" t="str">
        <v>-</v>
      </c>
      <c r="P22" s="258" t="str">
        <v>-</v>
      </c>
      <c r="Q22" s="258" t="str">
        <v>-</v>
      </c>
      <c r="R22" s="258" t="str">
        <v>-</v>
      </c>
      <c r="S22" s="258" t="str">
        <v>-</v>
      </c>
      <c r="T22" s="258" t="str">
        <v>-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823595.72</v>
      </c>
      <c r="H23" s="258" t="str">
        <v>823634.01</v>
      </c>
      <c r="I23" s="258" t="str">
        <v>-</v>
      </c>
      <c r="J23" s="258" t="str">
        <v>-</v>
      </c>
      <c r="K23" s="258" t="str">
        <v>-</v>
      </c>
      <c r="L23" s="258" t="str">
        <v>-</v>
      </c>
      <c r="M23" s="258" t="str">
        <v>-</v>
      </c>
      <c r="N23" s="258" t="str">
        <v>-</v>
      </c>
      <c r="O23" s="258" t="str">
        <v>-</v>
      </c>
      <c r="P23" s="258" t="str">
        <v>-</v>
      </c>
      <c r="Q23" s="258" t="str">
        <v>-</v>
      </c>
      <c r="R23" s="258" t="str">
        <v>-</v>
      </c>
      <c r="S23" s="258" t="str">
        <v>-</v>
      </c>
      <c r="T23" s="258" t="str">
        <v>-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9008347.95</v>
      </c>
      <c r="H24" s="258" t="str">
        <v>9008331.00</v>
      </c>
      <c r="I24" s="258" t="str">
        <v>-</v>
      </c>
      <c r="J24" s="258" t="str">
        <v>-</v>
      </c>
      <c r="K24" s="258" t="str">
        <v>-</v>
      </c>
      <c r="L24" s="258" t="str">
        <v>-</v>
      </c>
      <c r="M24" s="258" t="str">
        <v>-</v>
      </c>
      <c r="N24" s="258" t="str">
        <v>-</v>
      </c>
      <c r="O24" s="258" t="str">
        <v>-</v>
      </c>
      <c r="P24" s="258" t="str">
        <v>-</v>
      </c>
      <c r="Q24" s="258" t="str">
        <v>-</v>
      </c>
      <c r="R24" s="258" t="str">
        <v>-</v>
      </c>
      <c r="S24" s="258" t="str">
        <v>-</v>
      </c>
      <c r="T24" s="258" t="str">
        <v>-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0</v>
      </c>
      <c r="J25" s="258">
        <v>0</v>
      </c>
      <c r="K25" s="258">
        <v>0</v>
      </c>
      <c r="L25" s="258">
        <v>0</v>
      </c>
      <c r="M25" s="258">
        <v>0</v>
      </c>
      <c r="N25" s="258">
        <v>0</v>
      </c>
      <c r="O25" s="258">
        <v>0</v>
      </c>
      <c r="P25" s="258">
        <v>0</v>
      </c>
      <c r="Q25" s="258">
        <v>0</v>
      </c>
      <c r="R25" s="258">
        <v>0</v>
      </c>
      <c r="S25" s="258">
        <v>0</v>
      </c>
      <c r="T25" s="258">
        <v>0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13,2kV</v>
      </c>
      <c r="I26" s="258" t="str">
        <v>-</v>
      </c>
      <c r="J26" s="258" t="str">
        <v>-</v>
      </c>
      <c r="K26" s="258" t="str">
        <v>-</v>
      </c>
      <c r="L26" s="258" t="str">
        <v>-</v>
      </c>
      <c r="M26" s="258" t="str">
        <v>-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-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-</v>
      </c>
      <c r="J27" s="258" t="str">
        <v>-</v>
      </c>
      <c r="K27" s="258" t="str">
        <v>-</v>
      </c>
      <c r="L27" s="258" t="str">
        <v>-</v>
      </c>
      <c r="M27" s="258" t="str">
        <v>-</v>
      </c>
      <c r="N27" s="258" t="str">
        <v>-</v>
      </c>
      <c r="O27" s="258" t="str">
        <v>-</v>
      </c>
      <c r="P27" s="258" t="str">
        <v>-</v>
      </c>
      <c r="Q27" s="258" t="str">
        <v>-</v>
      </c>
      <c r="R27" s="258" t="str">
        <v>-</v>
      </c>
      <c r="S27" s="258" t="str">
        <v>-</v>
      </c>
      <c r="T27" s="258" t="str">
        <v>-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0</v>
      </c>
      <c r="J28" s="258">
        <v>0</v>
      </c>
      <c r="K28" s="258">
        <v>0</v>
      </c>
      <c r="L28" s="258">
        <v>0</v>
      </c>
      <c r="M28" s="258">
        <v>0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9" t="s">
        <v>120</v>
      </c>
      <c r="D31" s="482" t="s">
        <v>152</v>
      </c>
      <c r="E31" s="483"/>
      <c r="G31" s="254" cm="1">
        <f t="array" ref="G31:AJ34">+TRANSPOSE(P_11!AE13:AH42)</f>
        <v>0</v>
      </c>
      <c r="H31" s="255">
        <v>0</v>
      </c>
      <c r="I31" s="255">
        <v>0</v>
      </c>
      <c r="J31" s="255">
        <v>0</v>
      </c>
      <c r="K31" s="255">
        <v>0</v>
      </c>
      <c r="L31" s="255">
        <v>0</v>
      </c>
      <c r="M31" s="255">
        <v>0</v>
      </c>
      <c r="N31" s="255">
        <v>0</v>
      </c>
      <c r="O31" s="255">
        <v>0</v>
      </c>
      <c r="P31" s="255">
        <v>0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90"/>
      <c r="D32" s="484" t="s">
        <v>153</v>
      </c>
      <c r="E32" s="485"/>
      <c r="G32" s="257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9" t="s">
        <v>649</v>
      </c>
      <c r="D33" s="463" t="s">
        <v>152</v>
      </c>
      <c r="E33" s="486"/>
      <c r="G33" s="257">
        <v>0</v>
      </c>
      <c r="H33" s="258">
        <v>1</v>
      </c>
      <c r="I33" s="258">
        <v>0</v>
      </c>
      <c r="J33" s="258">
        <v>0</v>
      </c>
      <c r="K33" s="258">
        <v>0</v>
      </c>
      <c r="L33" s="258">
        <v>0</v>
      </c>
      <c r="M33" s="258">
        <v>0</v>
      </c>
      <c r="N33" s="258">
        <v>0</v>
      </c>
      <c r="O33" s="258">
        <v>0</v>
      </c>
      <c r="P33" s="258">
        <v>0</v>
      </c>
      <c r="Q33" s="258">
        <v>0</v>
      </c>
      <c r="R33" s="258">
        <v>0</v>
      </c>
      <c r="S33" s="258">
        <v>0</v>
      </c>
      <c r="T33" s="258">
        <v>0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90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>
        <f>+G2</f>
        <v>1</v>
      </c>
      <c r="H43" s="306">
        <f t="shared" ref="H43:AJ43" si="1">+H2</f>
        <v>2</v>
      </c>
      <c r="I43" s="306">
        <f t="shared" si="1"/>
        <v>0</v>
      </c>
      <c r="J43" s="306">
        <f t="shared" si="1"/>
        <v>0</v>
      </c>
      <c r="K43" s="306">
        <f t="shared" si="1"/>
        <v>0</v>
      </c>
      <c r="L43" s="306">
        <f t="shared" si="1"/>
        <v>0</v>
      </c>
      <c r="M43" s="306">
        <f t="shared" si="1"/>
        <v>0</v>
      </c>
      <c r="N43" s="306">
        <f t="shared" si="1"/>
        <v>0</v>
      </c>
      <c r="O43" s="306">
        <f t="shared" si="1"/>
        <v>0</v>
      </c>
      <c r="P43" s="306">
        <f t="shared" si="1"/>
        <v>0</v>
      </c>
      <c r="Q43" s="306">
        <f t="shared" si="1"/>
        <v>0</v>
      </c>
      <c r="R43" s="306">
        <f t="shared" si="1"/>
        <v>0</v>
      </c>
      <c r="S43" s="306">
        <f t="shared" si="1"/>
        <v>0</v>
      </c>
      <c r="T43" s="306">
        <f t="shared" si="1"/>
        <v>0</v>
      </c>
      <c r="U43" s="306">
        <f t="shared" si="1"/>
        <v>0</v>
      </c>
      <c r="V43" s="306">
        <f t="shared" si="1"/>
        <v>0</v>
      </c>
      <c r="W43" s="306">
        <f t="shared" si="1"/>
        <v>0</v>
      </c>
      <c r="X43" s="306">
        <f t="shared" si="1"/>
        <v>0</v>
      </c>
      <c r="Y43" s="306">
        <f t="shared" si="1"/>
        <v>0</v>
      </c>
      <c r="Z43" s="306">
        <f t="shared" si="1"/>
        <v>0</v>
      </c>
      <c r="AA43" s="306">
        <f t="shared" si="1"/>
        <v>0</v>
      </c>
      <c r="AB43" s="306">
        <f t="shared" si="1"/>
        <v>0</v>
      </c>
      <c r="AC43" s="306">
        <f t="shared" si="1"/>
        <v>0</v>
      </c>
      <c r="AD43" s="306">
        <f t="shared" si="1"/>
        <v>0</v>
      </c>
      <c r="AE43" s="306">
        <f t="shared" si="1"/>
        <v>0</v>
      </c>
      <c r="AF43" s="306">
        <f t="shared" si="1"/>
        <v>0</v>
      </c>
      <c r="AG43" s="306">
        <f t="shared" si="1"/>
        <v>0</v>
      </c>
      <c r="AH43" s="306">
        <f t="shared" si="1"/>
        <v>0</v>
      </c>
      <c r="AI43" s="306">
        <f t="shared" si="1"/>
        <v>0</v>
      </c>
      <c r="AJ43" s="307">
        <f t="shared" si="1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2">+H10</f>
        <v>PRFV</v>
      </c>
      <c r="I44" s="309" t="str">
        <f t="shared" si="2"/>
        <v>-</v>
      </c>
      <c r="J44" s="309" t="str">
        <f t="shared" si="2"/>
        <v>-</v>
      </c>
      <c r="K44" s="309" t="str">
        <f t="shared" si="2"/>
        <v>-</v>
      </c>
      <c r="L44" s="309" t="str">
        <f t="shared" si="2"/>
        <v>-</v>
      </c>
      <c r="M44" s="309" t="str">
        <f t="shared" si="2"/>
        <v>-</v>
      </c>
      <c r="N44" s="309" t="str">
        <f t="shared" si="2"/>
        <v>-</v>
      </c>
      <c r="O44" s="309" t="str">
        <f t="shared" si="2"/>
        <v>-</v>
      </c>
      <c r="P44" s="309" t="str">
        <f t="shared" si="2"/>
        <v>-</v>
      </c>
      <c r="Q44" s="309" t="str">
        <f t="shared" si="2"/>
        <v>-</v>
      </c>
      <c r="R44" s="309" t="str">
        <f t="shared" si="2"/>
        <v>-</v>
      </c>
      <c r="S44" s="309" t="str">
        <f t="shared" si="2"/>
        <v>-</v>
      </c>
      <c r="T44" s="309" t="str">
        <f t="shared" si="2"/>
        <v>-</v>
      </c>
      <c r="U44" s="309" t="str">
        <f t="shared" si="2"/>
        <v>-</v>
      </c>
      <c r="V44" s="309" t="str">
        <f t="shared" si="2"/>
        <v>-</v>
      </c>
      <c r="W44" s="309" t="str">
        <f t="shared" si="2"/>
        <v>-</v>
      </c>
      <c r="X44" s="309" t="str">
        <f t="shared" si="2"/>
        <v>-</v>
      </c>
      <c r="Y44" s="309" t="str">
        <f t="shared" si="2"/>
        <v>-</v>
      </c>
      <c r="Z44" s="309" t="str">
        <f t="shared" si="2"/>
        <v>-</v>
      </c>
      <c r="AA44" s="309" t="str">
        <f t="shared" si="2"/>
        <v>-</v>
      </c>
      <c r="AB44" s="309" t="str">
        <f t="shared" si="2"/>
        <v>-</v>
      </c>
      <c r="AC44" s="309" t="str">
        <f t="shared" si="2"/>
        <v>-</v>
      </c>
      <c r="AD44" s="309" t="str">
        <f t="shared" si="2"/>
        <v>-</v>
      </c>
      <c r="AE44" s="309" t="str">
        <f t="shared" si="2"/>
        <v>-</v>
      </c>
      <c r="AF44" s="309" t="str">
        <f t="shared" si="2"/>
        <v>-</v>
      </c>
      <c r="AG44" s="309" t="str">
        <f t="shared" si="2"/>
        <v>-</v>
      </c>
      <c r="AH44" s="309" t="str">
        <f t="shared" si="2"/>
        <v>-</v>
      </c>
      <c r="AI44" s="309" t="str">
        <f t="shared" si="2"/>
        <v>-</v>
      </c>
      <c r="AJ44" s="310" t="str">
        <f t="shared" si="2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 t="str">
        <f>+G3</f>
        <v>-</v>
      </c>
      <c r="H45" s="309" t="str">
        <f t="shared" ref="H45:AJ46" si="3">+H3</f>
        <v>PTV-0</v>
      </c>
      <c r="I45" s="309" t="str">
        <f t="shared" si="3"/>
        <v>-</v>
      </c>
      <c r="J45" s="309" t="str">
        <f t="shared" si="3"/>
        <v>-</v>
      </c>
      <c r="K45" s="309" t="str">
        <f t="shared" si="3"/>
        <v>-</v>
      </c>
      <c r="L45" s="309" t="str">
        <f t="shared" si="3"/>
        <v>-</v>
      </c>
      <c r="M45" s="309" t="str">
        <f t="shared" si="3"/>
        <v>-</v>
      </c>
      <c r="N45" s="309" t="str">
        <f t="shared" si="3"/>
        <v>-</v>
      </c>
      <c r="O45" s="309" t="str">
        <f t="shared" si="3"/>
        <v>-</v>
      </c>
      <c r="P45" s="309" t="str">
        <f t="shared" si="3"/>
        <v>-</v>
      </c>
      <c r="Q45" s="309" t="str">
        <f t="shared" si="3"/>
        <v>-</v>
      </c>
      <c r="R45" s="309" t="str">
        <f t="shared" si="3"/>
        <v>-</v>
      </c>
      <c r="S45" s="309" t="str">
        <f t="shared" si="3"/>
        <v>-</v>
      </c>
      <c r="T45" s="309" t="str">
        <f t="shared" si="3"/>
        <v>-</v>
      </c>
      <c r="U45" s="309" t="str">
        <f t="shared" si="3"/>
        <v>-</v>
      </c>
      <c r="V45" s="309" t="str">
        <f t="shared" si="3"/>
        <v>-</v>
      </c>
      <c r="W45" s="309" t="str">
        <f t="shared" si="3"/>
        <v>-</v>
      </c>
      <c r="X45" s="309" t="str">
        <f t="shared" si="3"/>
        <v>-</v>
      </c>
      <c r="Y45" s="309" t="str">
        <f t="shared" si="3"/>
        <v>-</v>
      </c>
      <c r="Z45" s="309" t="str">
        <f t="shared" si="3"/>
        <v>-</v>
      </c>
      <c r="AA45" s="309" t="str">
        <f t="shared" si="3"/>
        <v>-</v>
      </c>
      <c r="AB45" s="309" t="str">
        <f t="shared" si="3"/>
        <v>-</v>
      </c>
      <c r="AC45" s="309" t="str">
        <f t="shared" si="3"/>
        <v>-</v>
      </c>
      <c r="AD45" s="309" t="str">
        <f t="shared" si="3"/>
        <v>-</v>
      </c>
      <c r="AE45" s="309" t="str">
        <f t="shared" si="3"/>
        <v>-</v>
      </c>
      <c r="AF45" s="309" t="str">
        <f t="shared" si="3"/>
        <v>-</v>
      </c>
      <c r="AG45" s="309" t="str">
        <f t="shared" si="3"/>
        <v>-</v>
      </c>
      <c r="AH45" s="309" t="str">
        <f t="shared" si="3"/>
        <v>-</v>
      </c>
      <c r="AI45" s="309" t="str">
        <f t="shared" si="3"/>
        <v>-</v>
      </c>
      <c r="AJ45" s="310" t="str">
        <f t="shared" si="3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 t="str">
        <f>+G4</f>
        <v>-</v>
      </c>
      <c r="H46" s="309" t="str">
        <f t="shared" si="3"/>
        <v>SMM-1P</v>
      </c>
      <c r="I46" s="309" t="str">
        <f t="shared" si="3"/>
        <v>-</v>
      </c>
      <c r="J46" s="309" t="str">
        <f t="shared" si="3"/>
        <v>-</v>
      </c>
      <c r="K46" s="309" t="str">
        <f t="shared" si="3"/>
        <v>-</v>
      </c>
      <c r="L46" s="309" t="str">
        <f t="shared" si="3"/>
        <v>-</v>
      </c>
      <c r="M46" s="309" t="str">
        <f t="shared" si="3"/>
        <v>-</v>
      </c>
      <c r="N46" s="309" t="str">
        <f t="shared" si="3"/>
        <v>-</v>
      </c>
      <c r="O46" s="309" t="str">
        <f t="shared" si="3"/>
        <v>-</v>
      </c>
      <c r="P46" s="309" t="str">
        <f t="shared" si="3"/>
        <v>-</v>
      </c>
      <c r="Q46" s="309" t="str">
        <f t="shared" si="3"/>
        <v>-</v>
      </c>
      <c r="R46" s="309" t="str">
        <f t="shared" si="3"/>
        <v>-</v>
      </c>
      <c r="S46" s="309" t="str">
        <f t="shared" si="3"/>
        <v>-</v>
      </c>
      <c r="T46" s="309" t="str">
        <f t="shared" si="3"/>
        <v>-</v>
      </c>
      <c r="U46" s="309" t="str">
        <f t="shared" si="3"/>
        <v>-</v>
      </c>
      <c r="V46" s="309" t="str">
        <f t="shared" si="3"/>
        <v>-</v>
      </c>
      <c r="W46" s="309" t="str">
        <f t="shared" si="3"/>
        <v>-</v>
      </c>
      <c r="X46" s="309" t="str">
        <f t="shared" si="3"/>
        <v>-</v>
      </c>
      <c r="Y46" s="309" t="str">
        <f t="shared" si="3"/>
        <v>-</v>
      </c>
      <c r="Z46" s="309" t="str">
        <f t="shared" si="3"/>
        <v>-</v>
      </c>
      <c r="AA46" s="309" t="str">
        <f t="shared" si="3"/>
        <v>-</v>
      </c>
      <c r="AB46" s="309" t="str">
        <f t="shared" si="3"/>
        <v>-</v>
      </c>
      <c r="AC46" s="309" t="str">
        <f t="shared" si="3"/>
        <v>-</v>
      </c>
      <c r="AD46" s="309" t="str">
        <f t="shared" si="3"/>
        <v>-</v>
      </c>
      <c r="AE46" s="309" t="str">
        <f t="shared" si="3"/>
        <v>-</v>
      </c>
      <c r="AF46" s="309" t="str">
        <f t="shared" si="3"/>
        <v>-</v>
      </c>
      <c r="AG46" s="309" t="str">
        <f t="shared" si="3"/>
        <v>-</v>
      </c>
      <c r="AH46" s="309" t="str">
        <f t="shared" si="3"/>
        <v>-</v>
      </c>
      <c r="AI46" s="309" t="str">
        <f t="shared" si="3"/>
        <v>-</v>
      </c>
      <c r="AJ46" s="310" t="str">
        <f t="shared" si="3"/>
        <v>-</v>
      </c>
    </row>
    <row r="47" spans="1:36" ht="17.25" thickBot="1" x14ac:dyDescent="0.3">
      <c r="A47" s="298">
        <f>+P_11!S3</f>
        <v>11</v>
      </c>
      <c r="B47" s="299"/>
      <c r="C47" s="300" t="str">
        <f>+VLOOKUP($A$47,LOCALIDAD,2,FALSE)</f>
        <v>SHUCUQUI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4">+H6</f>
        <v>01</v>
      </c>
      <c r="I47" s="312" t="str">
        <f t="shared" si="4"/>
        <v>-</v>
      </c>
      <c r="J47" s="312" t="str">
        <f t="shared" si="4"/>
        <v>-</v>
      </c>
      <c r="K47" s="312" t="str">
        <f t="shared" si="4"/>
        <v>-</v>
      </c>
      <c r="L47" s="312" t="str">
        <f t="shared" si="4"/>
        <v>-</v>
      </c>
      <c r="M47" s="312" t="str">
        <f t="shared" si="4"/>
        <v>-</v>
      </c>
      <c r="N47" s="312" t="str">
        <f t="shared" si="4"/>
        <v>-</v>
      </c>
      <c r="O47" s="312" t="str">
        <f t="shared" si="4"/>
        <v>-</v>
      </c>
      <c r="P47" s="312" t="str">
        <f t="shared" si="4"/>
        <v>-</v>
      </c>
      <c r="Q47" s="312" t="str">
        <f t="shared" si="4"/>
        <v>-</v>
      </c>
      <c r="R47" s="312" t="str">
        <f t="shared" si="4"/>
        <v>-</v>
      </c>
      <c r="S47" s="312" t="str">
        <f t="shared" si="4"/>
        <v>-</v>
      </c>
      <c r="T47" s="312" t="str">
        <f t="shared" si="4"/>
        <v>-</v>
      </c>
      <c r="U47" s="312" t="str">
        <f t="shared" si="4"/>
        <v>-</v>
      </c>
      <c r="V47" s="312" t="str">
        <f t="shared" si="4"/>
        <v>-</v>
      </c>
      <c r="W47" s="312" t="str">
        <f t="shared" si="4"/>
        <v>-</v>
      </c>
      <c r="X47" s="312" t="str">
        <f t="shared" si="4"/>
        <v>-</v>
      </c>
      <c r="Y47" s="312" t="str">
        <f t="shared" si="4"/>
        <v>-</v>
      </c>
      <c r="Z47" s="312" t="str">
        <f t="shared" si="4"/>
        <v>-</v>
      </c>
      <c r="AA47" s="312" t="str">
        <f t="shared" si="4"/>
        <v>-</v>
      </c>
      <c r="AB47" s="312" t="str">
        <f t="shared" si="4"/>
        <v>-</v>
      </c>
      <c r="AC47" s="312" t="str">
        <f t="shared" si="4"/>
        <v>-</v>
      </c>
      <c r="AD47" s="312" t="str">
        <f t="shared" si="4"/>
        <v>-</v>
      </c>
      <c r="AE47" s="312" t="str">
        <f t="shared" si="4"/>
        <v>-</v>
      </c>
      <c r="AF47" s="312" t="str">
        <f t="shared" si="4"/>
        <v>-</v>
      </c>
      <c r="AG47" s="312" t="str">
        <f t="shared" si="4"/>
        <v>-</v>
      </c>
      <c r="AH47" s="312" t="str">
        <f t="shared" si="4"/>
        <v>-</v>
      </c>
      <c r="AI47" s="312" t="str">
        <f t="shared" si="4"/>
        <v>-</v>
      </c>
      <c r="AJ47" s="313" t="str">
        <f t="shared" si="4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5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5"/>
        <v>4</v>
      </c>
      <c r="C52" s="158" t="s">
        <v>363</v>
      </c>
      <c r="D52" s="156" t="s">
        <v>364</v>
      </c>
      <c r="E52" s="157">
        <f>+SUM(G52:AJ52)</f>
        <v>1</v>
      </c>
      <c r="F52" s="249"/>
      <c r="G52" s="157">
        <f t="shared" ref="G52:P55" si="6">+HLOOKUP(G$3,ARMADO_RP,$B52,0)+HLOOKUP(G$4,ARMADO_RP,$B52,0)</f>
        <v>0</v>
      </c>
      <c r="H52" s="157">
        <f t="shared" si="6"/>
        <v>1</v>
      </c>
      <c r="I52" s="157">
        <f t="shared" si="6"/>
        <v>0</v>
      </c>
      <c r="J52" s="157">
        <f t="shared" si="6"/>
        <v>0</v>
      </c>
      <c r="K52" s="157">
        <f t="shared" si="6"/>
        <v>0</v>
      </c>
      <c r="L52" s="157">
        <f t="shared" si="6"/>
        <v>0</v>
      </c>
      <c r="M52" s="157">
        <f t="shared" si="6"/>
        <v>0</v>
      </c>
      <c r="N52" s="157">
        <f t="shared" si="6"/>
        <v>0</v>
      </c>
      <c r="O52" s="157">
        <f t="shared" si="6"/>
        <v>0</v>
      </c>
      <c r="P52" s="157">
        <f t="shared" si="6"/>
        <v>0</v>
      </c>
      <c r="Q52" s="157">
        <f t="shared" ref="Q52:Z55" si="7">+HLOOKUP(Q$3,ARMADO_RP,$B52,0)+HLOOKUP(Q$4,ARMADO_RP,$B52,0)</f>
        <v>0</v>
      </c>
      <c r="R52" s="157">
        <f t="shared" si="7"/>
        <v>0</v>
      </c>
      <c r="S52" s="157">
        <f t="shared" si="7"/>
        <v>0</v>
      </c>
      <c r="T52" s="157">
        <f t="shared" si="7"/>
        <v>0</v>
      </c>
      <c r="U52" s="157">
        <f t="shared" si="7"/>
        <v>0</v>
      </c>
      <c r="V52" s="157">
        <f t="shared" si="7"/>
        <v>0</v>
      </c>
      <c r="W52" s="157">
        <f t="shared" si="7"/>
        <v>0</v>
      </c>
      <c r="X52" s="157">
        <f t="shared" si="7"/>
        <v>0</v>
      </c>
      <c r="Y52" s="157">
        <f t="shared" si="7"/>
        <v>0</v>
      </c>
      <c r="Z52" s="157">
        <f t="shared" si="7"/>
        <v>0</v>
      </c>
      <c r="AA52" s="157">
        <f t="shared" ref="AA52:AJ55" si="8">+HLOOKUP(AA$3,ARMADO_RP,$B52,0)+HLOOKUP(AA$4,ARMADO_RP,$B52,0)</f>
        <v>0</v>
      </c>
      <c r="AB52" s="157">
        <f t="shared" si="8"/>
        <v>0</v>
      </c>
      <c r="AC52" s="157">
        <f t="shared" si="8"/>
        <v>0</v>
      </c>
      <c r="AD52" s="157">
        <f t="shared" si="8"/>
        <v>0</v>
      </c>
      <c r="AE52" s="157">
        <f t="shared" si="8"/>
        <v>0</v>
      </c>
      <c r="AF52" s="157">
        <f t="shared" si="8"/>
        <v>0</v>
      </c>
      <c r="AG52" s="157">
        <f t="shared" si="8"/>
        <v>0</v>
      </c>
      <c r="AH52" s="157">
        <f t="shared" si="8"/>
        <v>0</v>
      </c>
      <c r="AI52" s="157">
        <f t="shared" si="8"/>
        <v>0</v>
      </c>
      <c r="AJ52" s="157">
        <f t="shared" si="8"/>
        <v>0</v>
      </c>
    </row>
    <row r="53" spans="1:36" ht="16.5" x14ac:dyDescent="0.25">
      <c r="A53" s="157">
        <f>+A52+0.01</f>
        <v>1.02</v>
      </c>
      <c r="B53" s="153">
        <f t="shared" si="5"/>
        <v>5</v>
      </c>
      <c r="C53" s="158" t="s">
        <v>365</v>
      </c>
      <c r="D53" s="156" t="s">
        <v>364</v>
      </c>
      <c r="E53" s="157">
        <f t="shared" ref="E53:E55" si="9">+SUM(G53:AJ53)</f>
        <v>0</v>
      </c>
      <c r="F53" s="249"/>
      <c r="G53" s="157">
        <f t="shared" si="6"/>
        <v>0</v>
      </c>
      <c r="H53" s="157">
        <f t="shared" si="6"/>
        <v>0</v>
      </c>
      <c r="I53" s="157">
        <f t="shared" si="6"/>
        <v>0</v>
      </c>
      <c r="J53" s="157">
        <f t="shared" si="6"/>
        <v>0</v>
      </c>
      <c r="K53" s="157">
        <f t="shared" si="6"/>
        <v>0</v>
      </c>
      <c r="L53" s="157">
        <f t="shared" si="6"/>
        <v>0</v>
      </c>
      <c r="M53" s="157">
        <f t="shared" si="6"/>
        <v>0</v>
      </c>
      <c r="N53" s="157">
        <f t="shared" si="6"/>
        <v>0</v>
      </c>
      <c r="O53" s="157">
        <f t="shared" si="6"/>
        <v>0</v>
      </c>
      <c r="P53" s="157">
        <f t="shared" si="6"/>
        <v>0</v>
      </c>
      <c r="Q53" s="157">
        <f t="shared" si="7"/>
        <v>0</v>
      </c>
      <c r="R53" s="157">
        <f t="shared" si="7"/>
        <v>0</v>
      </c>
      <c r="S53" s="157">
        <f t="shared" si="7"/>
        <v>0</v>
      </c>
      <c r="T53" s="157">
        <f t="shared" si="7"/>
        <v>0</v>
      </c>
      <c r="U53" s="157">
        <f t="shared" si="7"/>
        <v>0</v>
      </c>
      <c r="V53" s="157">
        <f t="shared" si="7"/>
        <v>0</v>
      </c>
      <c r="W53" s="157">
        <f t="shared" si="7"/>
        <v>0</v>
      </c>
      <c r="X53" s="157">
        <f t="shared" si="7"/>
        <v>0</v>
      </c>
      <c r="Y53" s="157">
        <f t="shared" si="7"/>
        <v>0</v>
      </c>
      <c r="Z53" s="157">
        <f t="shared" si="7"/>
        <v>0</v>
      </c>
      <c r="AA53" s="157">
        <f t="shared" si="8"/>
        <v>0</v>
      </c>
      <c r="AB53" s="157">
        <f t="shared" si="8"/>
        <v>0</v>
      </c>
      <c r="AC53" s="157">
        <f t="shared" si="8"/>
        <v>0</v>
      </c>
      <c r="AD53" s="157">
        <f t="shared" si="8"/>
        <v>0</v>
      </c>
      <c r="AE53" s="157">
        <f t="shared" si="8"/>
        <v>0</v>
      </c>
      <c r="AF53" s="157">
        <f t="shared" si="8"/>
        <v>0</v>
      </c>
      <c r="AG53" s="157">
        <f t="shared" si="8"/>
        <v>0</v>
      </c>
      <c r="AH53" s="157">
        <f t="shared" si="8"/>
        <v>0</v>
      </c>
      <c r="AI53" s="157">
        <f t="shared" si="8"/>
        <v>0</v>
      </c>
      <c r="AJ53" s="157">
        <f t="shared" si="8"/>
        <v>0</v>
      </c>
    </row>
    <row r="54" spans="1:36" s="188" customFormat="1" ht="16.5" x14ac:dyDescent="0.25">
      <c r="A54" s="160">
        <f t="shared" ref="A54:A55" si="10">+A53+0.01</f>
        <v>1.03</v>
      </c>
      <c r="B54" s="161">
        <f t="shared" si="5"/>
        <v>6</v>
      </c>
      <c r="C54" s="162" t="s">
        <v>532</v>
      </c>
      <c r="D54" s="164" t="s">
        <v>364</v>
      </c>
      <c r="E54" s="157">
        <f t="shared" si="9"/>
        <v>0</v>
      </c>
      <c r="F54" s="249"/>
      <c r="G54" s="157">
        <f t="shared" si="6"/>
        <v>0</v>
      </c>
      <c r="H54" s="157">
        <f t="shared" si="6"/>
        <v>0</v>
      </c>
      <c r="I54" s="157">
        <f t="shared" si="6"/>
        <v>0</v>
      </c>
      <c r="J54" s="157">
        <f t="shared" si="6"/>
        <v>0</v>
      </c>
      <c r="K54" s="157">
        <f t="shared" si="6"/>
        <v>0</v>
      </c>
      <c r="L54" s="157">
        <f t="shared" si="6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  <c r="P54" s="157">
        <f t="shared" si="6"/>
        <v>0</v>
      </c>
      <c r="Q54" s="157">
        <f t="shared" si="7"/>
        <v>0</v>
      </c>
      <c r="R54" s="157">
        <f t="shared" si="7"/>
        <v>0</v>
      </c>
      <c r="S54" s="157">
        <f t="shared" si="7"/>
        <v>0</v>
      </c>
      <c r="T54" s="157">
        <f t="shared" si="7"/>
        <v>0</v>
      </c>
      <c r="U54" s="157">
        <f t="shared" si="7"/>
        <v>0</v>
      </c>
      <c r="V54" s="157">
        <f t="shared" si="7"/>
        <v>0</v>
      </c>
      <c r="W54" s="157">
        <f t="shared" si="7"/>
        <v>0</v>
      </c>
      <c r="X54" s="157">
        <f t="shared" si="7"/>
        <v>0</v>
      </c>
      <c r="Y54" s="157">
        <f t="shared" si="7"/>
        <v>0</v>
      </c>
      <c r="Z54" s="157">
        <f t="shared" si="7"/>
        <v>0</v>
      </c>
      <c r="AA54" s="157">
        <f t="shared" si="8"/>
        <v>0</v>
      </c>
      <c r="AB54" s="157">
        <f t="shared" si="8"/>
        <v>0</v>
      </c>
      <c r="AC54" s="157">
        <f t="shared" si="8"/>
        <v>0</v>
      </c>
      <c r="AD54" s="157">
        <f t="shared" si="8"/>
        <v>0</v>
      </c>
      <c r="AE54" s="157">
        <f t="shared" si="8"/>
        <v>0</v>
      </c>
      <c r="AF54" s="157">
        <f t="shared" si="8"/>
        <v>0</v>
      </c>
      <c r="AG54" s="157">
        <f t="shared" si="8"/>
        <v>0</v>
      </c>
      <c r="AH54" s="157">
        <f t="shared" si="8"/>
        <v>0</v>
      </c>
      <c r="AI54" s="157">
        <f t="shared" si="8"/>
        <v>0</v>
      </c>
      <c r="AJ54" s="157">
        <f t="shared" si="8"/>
        <v>0</v>
      </c>
    </row>
    <row r="55" spans="1:36" s="188" customFormat="1" ht="16.5" x14ac:dyDescent="0.25">
      <c r="A55" s="160">
        <f t="shared" si="10"/>
        <v>1.04</v>
      </c>
      <c r="B55" s="161">
        <f t="shared" si="5"/>
        <v>7</v>
      </c>
      <c r="C55" s="162" t="s">
        <v>531</v>
      </c>
      <c r="D55" s="164" t="s">
        <v>364</v>
      </c>
      <c r="E55" s="157">
        <f t="shared" si="9"/>
        <v>0</v>
      </c>
      <c r="F55" s="249"/>
      <c r="G55" s="157">
        <f t="shared" si="6"/>
        <v>0</v>
      </c>
      <c r="H55" s="157">
        <f t="shared" si="6"/>
        <v>0</v>
      </c>
      <c r="I55" s="157">
        <f t="shared" si="6"/>
        <v>0</v>
      </c>
      <c r="J55" s="157">
        <f t="shared" si="6"/>
        <v>0</v>
      </c>
      <c r="K55" s="157">
        <f t="shared" si="6"/>
        <v>0</v>
      </c>
      <c r="L55" s="157">
        <f t="shared" si="6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  <c r="P55" s="157">
        <f t="shared" si="6"/>
        <v>0</v>
      </c>
      <c r="Q55" s="157">
        <f t="shared" si="7"/>
        <v>0</v>
      </c>
      <c r="R55" s="157">
        <f t="shared" si="7"/>
        <v>0</v>
      </c>
      <c r="S55" s="157">
        <f t="shared" si="7"/>
        <v>0</v>
      </c>
      <c r="T55" s="157">
        <f t="shared" si="7"/>
        <v>0</v>
      </c>
      <c r="U55" s="157">
        <f t="shared" si="7"/>
        <v>0</v>
      </c>
      <c r="V55" s="157">
        <f t="shared" si="7"/>
        <v>0</v>
      </c>
      <c r="W55" s="157">
        <f t="shared" si="7"/>
        <v>0</v>
      </c>
      <c r="X55" s="157">
        <f t="shared" si="7"/>
        <v>0</v>
      </c>
      <c r="Y55" s="157">
        <f t="shared" si="7"/>
        <v>0</v>
      </c>
      <c r="Z55" s="157">
        <f t="shared" si="7"/>
        <v>0</v>
      </c>
      <c r="AA55" s="157">
        <f t="shared" si="8"/>
        <v>0</v>
      </c>
      <c r="AB55" s="157">
        <f t="shared" si="8"/>
        <v>0</v>
      </c>
      <c r="AC55" s="157">
        <f t="shared" si="8"/>
        <v>0</v>
      </c>
      <c r="AD55" s="157">
        <f t="shared" si="8"/>
        <v>0</v>
      </c>
      <c r="AE55" s="157">
        <f t="shared" si="8"/>
        <v>0</v>
      </c>
      <c r="AF55" s="157">
        <f t="shared" si="8"/>
        <v>0</v>
      </c>
      <c r="AG55" s="157">
        <f t="shared" si="8"/>
        <v>0</v>
      </c>
      <c r="AH55" s="157">
        <f t="shared" si="8"/>
        <v>0</v>
      </c>
      <c r="AI55" s="157">
        <f t="shared" si="8"/>
        <v>0</v>
      </c>
      <c r="AJ55" s="157">
        <f t="shared" si="8"/>
        <v>0</v>
      </c>
    </row>
    <row r="56" spans="1:36" ht="16.5" x14ac:dyDescent="0.25">
      <c r="A56" s="159"/>
      <c r="B56" s="153">
        <f t="shared" si="5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5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5"/>
        <v>10</v>
      </c>
      <c r="C58" s="155" t="s">
        <v>367</v>
      </c>
      <c r="D58" s="156" t="s">
        <v>364</v>
      </c>
      <c r="E58" s="157">
        <f t="shared" ref="E58:E61" si="11">+SUM(G58:AJ58)</f>
        <v>0</v>
      </c>
      <c r="F58" s="314" t="s">
        <v>214</v>
      </c>
      <c r="G58" s="157">
        <f>+IF($F58=G$10&amp;" "&amp;G$11,G$9,0)</f>
        <v>0</v>
      </c>
      <c r="H58" s="157">
        <f t="shared" ref="H58:AJ61" si="12">+IF($F58=H$10&amp;" "&amp;H$11,H$9,0)</f>
        <v>0</v>
      </c>
      <c r="I58" s="157">
        <f t="shared" si="12"/>
        <v>0</v>
      </c>
      <c r="J58" s="157">
        <f t="shared" si="12"/>
        <v>0</v>
      </c>
      <c r="K58" s="157">
        <f t="shared" si="12"/>
        <v>0</v>
      </c>
      <c r="L58" s="157">
        <f t="shared" si="12"/>
        <v>0</v>
      </c>
      <c r="M58" s="157">
        <f t="shared" si="12"/>
        <v>0</v>
      </c>
      <c r="N58" s="157">
        <f t="shared" si="12"/>
        <v>0</v>
      </c>
      <c r="O58" s="157">
        <f t="shared" si="12"/>
        <v>0</v>
      </c>
      <c r="P58" s="157">
        <f t="shared" si="12"/>
        <v>0</v>
      </c>
      <c r="Q58" s="157">
        <f t="shared" si="12"/>
        <v>0</v>
      </c>
      <c r="R58" s="157">
        <f t="shared" si="12"/>
        <v>0</v>
      </c>
      <c r="S58" s="157">
        <f t="shared" si="12"/>
        <v>0</v>
      </c>
      <c r="T58" s="157">
        <f t="shared" si="12"/>
        <v>0</v>
      </c>
      <c r="U58" s="157">
        <f t="shared" si="12"/>
        <v>0</v>
      </c>
      <c r="V58" s="157">
        <f t="shared" si="12"/>
        <v>0</v>
      </c>
      <c r="W58" s="157">
        <f t="shared" si="12"/>
        <v>0</v>
      </c>
      <c r="X58" s="157">
        <f t="shared" si="12"/>
        <v>0</v>
      </c>
      <c r="Y58" s="157">
        <f t="shared" si="12"/>
        <v>0</v>
      </c>
      <c r="Z58" s="157">
        <f t="shared" si="12"/>
        <v>0</v>
      </c>
      <c r="AA58" s="157">
        <f t="shared" si="12"/>
        <v>0</v>
      </c>
      <c r="AB58" s="157">
        <f t="shared" si="12"/>
        <v>0</v>
      </c>
      <c r="AC58" s="157">
        <f t="shared" si="12"/>
        <v>0</v>
      </c>
      <c r="AD58" s="157">
        <f t="shared" si="12"/>
        <v>0</v>
      </c>
      <c r="AE58" s="157">
        <f t="shared" si="12"/>
        <v>0</v>
      </c>
      <c r="AF58" s="157">
        <f t="shared" si="12"/>
        <v>0</v>
      </c>
      <c r="AG58" s="157">
        <f t="shared" si="12"/>
        <v>0</v>
      </c>
      <c r="AH58" s="157">
        <f t="shared" si="12"/>
        <v>0</v>
      </c>
      <c r="AI58" s="157">
        <f t="shared" si="12"/>
        <v>0</v>
      </c>
      <c r="AJ58" s="157">
        <f t="shared" si="12"/>
        <v>0</v>
      </c>
    </row>
    <row r="59" spans="1:36" ht="16.5" x14ac:dyDescent="0.25">
      <c r="A59" s="157">
        <f t="shared" ref="A59:A61" si="13">+A58+0.01</f>
        <v>2.0199999999999996</v>
      </c>
      <c r="B59" s="153">
        <f t="shared" si="5"/>
        <v>11</v>
      </c>
      <c r="C59" s="155" t="s">
        <v>368</v>
      </c>
      <c r="D59" s="156" t="s">
        <v>364</v>
      </c>
      <c r="E59" s="157">
        <f t="shared" si="11"/>
        <v>0</v>
      </c>
      <c r="F59" s="314" t="s">
        <v>172</v>
      </c>
      <c r="G59" s="157">
        <f t="shared" ref="G59:V61" si="14">+IF($F59=G$10&amp;" "&amp;G$11,G$9,0)</f>
        <v>0</v>
      </c>
      <c r="H59" s="157">
        <f t="shared" si="14"/>
        <v>0</v>
      </c>
      <c r="I59" s="157">
        <f t="shared" si="14"/>
        <v>0</v>
      </c>
      <c r="J59" s="157">
        <f t="shared" si="14"/>
        <v>0</v>
      </c>
      <c r="K59" s="157">
        <f t="shared" si="14"/>
        <v>0</v>
      </c>
      <c r="L59" s="157">
        <f t="shared" si="14"/>
        <v>0</v>
      </c>
      <c r="M59" s="157">
        <f t="shared" si="14"/>
        <v>0</v>
      </c>
      <c r="N59" s="157">
        <f t="shared" si="14"/>
        <v>0</v>
      </c>
      <c r="O59" s="157">
        <f t="shared" si="14"/>
        <v>0</v>
      </c>
      <c r="P59" s="157">
        <f t="shared" si="14"/>
        <v>0</v>
      </c>
      <c r="Q59" s="157">
        <f t="shared" si="14"/>
        <v>0</v>
      </c>
      <c r="R59" s="157">
        <f t="shared" si="14"/>
        <v>0</v>
      </c>
      <c r="S59" s="157">
        <f t="shared" si="14"/>
        <v>0</v>
      </c>
      <c r="T59" s="157">
        <f t="shared" si="14"/>
        <v>0</v>
      </c>
      <c r="U59" s="157">
        <f t="shared" si="14"/>
        <v>0</v>
      </c>
      <c r="V59" s="157">
        <f t="shared" si="14"/>
        <v>0</v>
      </c>
      <c r="W59" s="157">
        <f t="shared" si="12"/>
        <v>0</v>
      </c>
      <c r="X59" s="157">
        <f t="shared" si="12"/>
        <v>0</v>
      </c>
      <c r="Y59" s="157">
        <f t="shared" si="12"/>
        <v>0</v>
      </c>
      <c r="Z59" s="157">
        <f t="shared" si="12"/>
        <v>0</v>
      </c>
      <c r="AA59" s="157">
        <f t="shared" si="12"/>
        <v>0</v>
      </c>
      <c r="AB59" s="157">
        <f t="shared" si="12"/>
        <v>0</v>
      </c>
      <c r="AC59" s="157">
        <f t="shared" si="12"/>
        <v>0</v>
      </c>
      <c r="AD59" s="157">
        <f t="shared" si="12"/>
        <v>0</v>
      </c>
      <c r="AE59" s="157">
        <f t="shared" si="12"/>
        <v>0</v>
      </c>
      <c r="AF59" s="157">
        <f t="shared" si="12"/>
        <v>0</v>
      </c>
      <c r="AG59" s="157">
        <f t="shared" si="12"/>
        <v>0</v>
      </c>
      <c r="AH59" s="157">
        <f t="shared" si="12"/>
        <v>0</v>
      </c>
      <c r="AI59" s="157">
        <f t="shared" si="12"/>
        <v>0</v>
      </c>
      <c r="AJ59" s="157">
        <f t="shared" si="12"/>
        <v>0</v>
      </c>
    </row>
    <row r="60" spans="1:36" ht="16.5" x14ac:dyDescent="0.25">
      <c r="A60" s="157">
        <f t="shared" si="13"/>
        <v>2.0299999999999994</v>
      </c>
      <c r="B60" s="153">
        <f t="shared" si="5"/>
        <v>12</v>
      </c>
      <c r="C60" s="155" t="s">
        <v>369</v>
      </c>
      <c r="D60" s="156" t="s">
        <v>364</v>
      </c>
      <c r="E60" s="157">
        <f t="shared" si="11"/>
        <v>0</v>
      </c>
      <c r="F60" s="314" t="s">
        <v>274</v>
      </c>
      <c r="G60" s="157">
        <f t="shared" si="14"/>
        <v>0</v>
      </c>
      <c r="H60" s="157">
        <f t="shared" si="12"/>
        <v>0</v>
      </c>
      <c r="I60" s="157">
        <f t="shared" si="12"/>
        <v>0</v>
      </c>
      <c r="J60" s="157">
        <f t="shared" si="12"/>
        <v>0</v>
      </c>
      <c r="K60" s="157">
        <f t="shared" si="12"/>
        <v>0</v>
      </c>
      <c r="L60" s="157">
        <f t="shared" si="12"/>
        <v>0</v>
      </c>
      <c r="M60" s="157">
        <f t="shared" si="12"/>
        <v>0</v>
      </c>
      <c r="N60" s="157">
        <f t="shared" si="12"/>
        <v>0</v>
      </c>
      <c r="O60" s="157">
        <f t="shared" si="12"/>
        <v>0</v>
      </c>
      <c r="P60" s="157">
        <f t="shared" si="12"/>
        <v>0</v>
      </c>
      <c r="Q60" s="157">
        <f t="shared" si="12"/>
        <v>0</v>
      </c>
      <c r="R60" s="157">
        <f t="shared" si="12"/>
        <v>0</v>
      </c>
      <c r="S60" s="157">
        <f t="shared" si="12"/>
        <v>0</v>
      </c>
      <c r="T60" s="157">
        <f t="shared" si="12"/>
        <v>0</v>
      </c>
      <c r="U60" s="157">
        <f t="shared" si="12"/>
        <v>0</v>
      </c>
      <c r="V60" s="157">
        <f t="shared" si="12"/>
        <v>0</v>
      </c>
      <c r="W60" s="157">
        <f t="shared" si="12"/>
        <v>0</v>
      </c>
      <c r="X60" s="157">
        <f t="shared" si="12"/>
        <v>0</v>
      </c>
      <c r="Y60" s="157">
        <f t="shared" si="12"/>
        <v>0</v>
      </c>
      <c r="Z60" s="157">
        <f t="shared" si="12"/>
        <v>0</v>
      </c>
      <c r="AA60" s="157">
        <f t="shared" si="12"/>
        <v>0</v>
      </c>
      <c r="AB60" s="157">
        <f t="shared" si="12"/>
        <v>0</v>
      </c>
      <c r="AC60" s="157">
        <f t="shared" si="12"/>
        <v>0</v>
      </c>
      <c r="AD60" s="157">
        <f t="shared" si="12"/>
        <v>0</v>
      </c>
      <c r="AE60" s="157">
        <f t="shared" si="12"/>
        <v>0</v>
      </c>
      <c r="AF60" s="157">
        <f t="shared" si="12"/>
        <v>0</v>
      </c>
      <c r="AG60" s="157">
        <f t="shared" si="12"/>
        <v>0</v>
      </c>
      <c r="AH60" s="157">
        <f t="shared" si="12"/>
        <v>0</v>
      </c>
      <c r="AI60" s="157">
        <f t="shared" si="12"/>
        <v>0</v>
      </c>
      <c r="AJ60" s="157">
        <f t="shared" si="12"/>
        <v>0</v>
      </c>
    </row>
    <row r="61" spans="1:36" ht="16.5" x14ac:dyDescent="0.25">
      <c r="A61" s="157">
        <f t="shared" si="13"/>
        <v>2.0399999999999991</v>
      </c>
      <c r="B61" s="153">
        <f t="shared" si="5"/>
        <v>13</v>
      </c>
      <c r="C61" s="155" t="s">
        <v>370</v>
      </c>
      <c r="D61" s="156" t="s">
        <v>364</v>
      </c>
      <c r="E61" s="157">
        <f t="shared" si="11"/>
        <v>0</v>
      </c>
      <c r="F61" s="314" t="s">
        <v>252</v>
      </c>
      <c r="G61" s="157">
        <f t="shared" si="14"/>
        <v>0</v>
      </c>
      <c r="H61" s="157">
        <f t="shared" si="12"/>
        <v>0</v>
      </c>
      <c r="I61" s="157">
        <f t="shared" si="12"/>
        <v>0</v>
      </c>
      <c r="J61" s="157">
        <f t="shared" si="12"/>
        <v>0</v>
      </c>
      <c r="K61" s="157">
        <f t="shared" si="12"/>
        <v>0</v>
      </c>
      <c r="L61" s="157">
        <f t="shared" si="12"/>
        <v>0</v>
      </c>
      <c r="M61" s="157">
        <f t="shared" si="12"/>
        <v>0</v>
      </c>
      <c r="N61" s="157">
        <f t="shared" si="12"/>
        <v>0</v>
      </c>
      <c r="O61" s="157">
        <f t="shared" si="12"/>
        <v>0</v>
      </c>
      <c r="P61" s="157">
        <f t="shared" si="12"/>
        <v>0</v>
      </c>
      <c r="Q61" s="157">
        <f t="shared" si="12"/>
        <v>0</v>
      </c>
      <c r="R61" s="157">
        <f t="shared" si="12"/>
        <v>0</v>
      </c>
      <c r="S61" s="157">
        <f t="shared" si="12"/>
        <v>0</v>
      </c>
      <c r="T61" s="157">
        <f t="shared" si="12"/>
        <v>0</v>
      </c>
      <c r="U61" s="157">
        <f t="shared" si="12"/>
        <v>0</v>
      </c>
      <c r="V61" s="157">
        <f t="shared" si="12"/>
        <v>0</v>
      </c>
      <c r="W61" s="157">
        <f t="shared" si="12"/>
        <v>0</v>
      </c>
      <c r="X61" s="157">
        <f t="shared" si="12"/>
        <v>0</v>
      </c>
      <c r="Y61" s="157">
        <f t="shared" si="12"/>
        <v>0</v>
      </c>
      <c r="Z61" s="157">
        <f t="shared" si="12"/>
        <v>0</v>
      </c>
      <c r="AA61" s="157">
        <f t="shared" si="12"/>
        <v>0</v>
      </c>
      <c r="AB61" s="157">
        <f t="shared" si="12"/>
        <v>0</v>
      </c>
      <c r="AC61" s="157">
        <f t="shared" si="12"/>
        <v>0</v>
      </c>
      <c r="AD61" s="157">
        <f t="shared" si="12"/>
        <v>0</v>
      </c>
      <c r="AE61" s="157">
        <f t="shared" si="12"/>
        <v>0</v>
      </c>
      <c r="AF61" s="157">
        <f t="shared" si="12"/>
        <v>0</v>
      </c>
      <c r="AG61" s="157">
        <f t="shared" si="12"/>
        <v>0</v>
      </c>
      <c r="AH61" s="157">
        <f t="shared" si="12"/>
        <v>0</v>
      </c>
      <c r="AI61" s="157">
        <f t="shared" si="12"/>
        <v>0</v>
      </c>
      <c r="AJ61" s="157">
        <f t="shared" si="12"/>
        <v>0</v>
      </c>
    </row>
    <row r="62" spans="1:36" ht="16.5" x14ac:dyDescent="0.25">
      <c r="A62" s="159"/>
      <c r="B62" s="153">
        <f t="shared" si="5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5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5"/>
        <v>16</v>
      </c>
      <c r="C64" s="158" t="s">
        <v>372</v>
      </c>
      <c r="D64" s="156" t="s">
        <v>364</v>
      </c>
      <c r="E64" s="157">
        <f t="shared" ref="E64:E68" si="15">+SUM(G64:AJ64)</f>
        <v>0</v>
      </c>
      <c r="F64" s="314" t="s">
        <v>633</v>
      </c>
      <c r="G64" s="157">
        <f t="shared" ref="G64:V68" si="16">+IF($F64=G$10&amp;" "&amp;G$11,G$9,0)</f>
        <v>0</v>
      </c>
      <c r="H64" s="157">
        <f t="shared" si="16"/>
        <v>0</v>
      </c>
      <c r="I64" s="157">
        <f t="shared" si="16"/>
        <v>0</v>
      </c>
      <c r="J64" s="157">
        <f t="shared" si="16"/>
        <v>0</v>
      </c>
      <c r="K64" s="157">
        <f t="shared" si="16"/>
        <v>0</v>
      </c>
      <c r="L64" s="157">
        <f t="shared" si="16"/>
        <v>0</v>
      </c>
      <c r="M64" s="157">
        <f t="shared" si="16"/>
        <v>0</v>
      </c>
      <c r="N64" s="157">
        <f t="shared" si="16"/>
        <v>0</v>
      </c>
      <c r="O64" s="157">
        <f t="shared" si="16"/>
        <v>0</v>
      </c>
      <c r="P64" s="157">
        <f t="shared" si="16"/>
        <v>0</v>
      </c>
      <c r="Q64" s="157">
        <f t="shared" si="16"/>
        <v>0</v>
      </c>
      <c r="R64" s="157">
        <f t="shared" si="16"/>
        <v>0</v>
      </c>
      <c r="S64" s="157">
        <f t="shared" si="16"/>
        <v>0</v>
      </c>
      <c r="T64" s="157">
        <f t="shared" si="16"/>
        <v>0</v>
      </c>
      <c r="U64" s="157">
        <f t="shared" si="16"/>
        <v>0</v>
      </c>
      <c r="V64" s="157">
        <f t="shared" si="16"/>
        <v>0</v>
      </c>
      <c r="W64" s="157">
        <f t="shared" ref="W64:AJ68" si="17">+IF($F64=W$10&amp;" "&amp;W$11,W$9,0)</f>
        <v>0</v>
      </c>
      <c r="X64" s="157">
        <f t="shared" si="17"/>
        <v>0</v>
      </c>
      <c r="Y64" s="157">
        <f t="shared" si="17"/>
        <v>0</v>
      </c>
      <c r="Z64" s="157">
        <f t="shared" si="17"/>
        <v>0</v>
      </c>
      <c r="AA64" s="157">
        <f t="shared" si="17"/>
        <v>0</v>
      </c>
      <c r="AB64" s="157">
        <f t="shared" si="17"/>
        <v>0</v>
      </c>
      <c r="AC64" s="157">
        <f t="shared" si="17"/>
        <v>0</v>
      </c>
      <c r="AD64" s="157">
        <f t="shared" si="17"/>
        <v>0</v>
      </c>
      <c r="AE64" s="157">
        <f t="shared" si="17"/>
        <v>0</v>
      </c>
      <c r="AF64" s="157">
        <f t="shared" si="17"/>
        <v>0</v>
      </c>
      <c r="AG64" s="157">
        <f t="shared" si="17"/>
        <v>0</v>
      </c>
      <c r="AH64" s="157">
        <f t="shared" si="17"/>
        <v>0</v>
      </c>
      <c r="AI64" s="157">
        <f t="shared" si="17"/>
        <v>0</v>
      </c>
      <c r="AJ64" s="157">
        <f t="shared" si="17"/>
        <v>0</v>
      </c>
    </row>
    <row r="65" spans="1:36" ht="16.5" x14ac:dyDescent="0.25">
      <c r="A65" s="157"/>
      <c r="B65" s="153">
        <f t="shared" si="5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5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5"/>
        <v>19</v>
      </c>
      <c r="C67" s="162" t="s">
        <v>373</v>
      </c>
      <c r="D67" s="164" t="s">
        <v>364</v>
      </c>
      <c r="E67" s="157">
        <f t="shared" si="15"/>
        <v>0</v>
      </c>
      <c r="F67" s="249" t="s">
        <v>327</v>
      </c>
      <c r="G67" s="157">
        <f t="shared" si="16"/>
        <v>0</v>
      </c>
      <c r="H67" s="157">
        <f t="shared" si="16"/>
        <v>0</v>
      </c>
      <c r="I67" s="157">
        <f t="shared" si="16"/>
        <v>0</v>
      </c>
      <c r="J67" s="157">
        <f t="shared" si="16"/>
        <v>0</v>
      </c>
      <c r="K67" s="157">
        <f t="shared" si="16"/>
        <v>0</v>
      </c>
      <c r="L67" s="157">
        <f t="shared" si="16"/>
        <v>0</v>
      </c>
      <c r="M67" s="157">
        <f t="shared" si="16"/>
        <v>0</v>
      </c>
      <c r="N67" s="157">
        <f t="shared" si="16"/>
        <v>0</v>
      </c>
      <c r="O67" s="157">
        <f t="shared" si="16"/>
        <v>0</v>
      </c>
      <c r="P67" s="157">
        <f t="shared" si="16"/>
        <v>0</v>
      </c>
      <c r="Q67" s="157">
        <f t="shared" si="16"/>
        <v>0</v>
      </c>
      <c r="R67" s="157">
        <f t="shared" si="16"/>
        <v>0</v>
      </c>
      <c r="S67" s="157">
        <f t="shared" si="16"/>
        <v>0</v>
      </c>
      <c r="T67" s="157">
        <f t="shared" si="16"/>
        <v>0</v>
      </c>
      <c r="U67" s="157">
        <f t="shared" si="16"/>
        <v>0</v>
      </c>
      <c r="V67" s="157">
        <f t="shared" si="16"/>
        <v>0</v>
      </c>
      <c r="W67" s="157">
        <f t="shared" si="17"/>
        <v>0</v>
      </c>
      <c r="X67" s="157">
        <f t="shared" si="17"/>
        <v>0</v>
      </c>
      <c r="Y67" s="157">
        <f t="shared" si="17"/>
        <v>0</v>
      </c>
      <c r="Z67" s="157">
        <f t="shared" si="17"/>
        <v>0</v>
      </c>
      <c r="AA67" s="157">
        <f t="shared" si="17"/>
        <v>0</v>
      </c>
      <c r="AB67" s="157">
        <f t="shared" si="17"/>
        <v>0</v>
      </c>
      <c r="AC67" s="157">
        <f t="shared" si="17"/>
        <v>0</v>
      </c>
      <c r="AD67" s="157">
        <f t="shared" si="17"/>
        <v>0</v>
      </c>
      <c r="AE67" s="157">
        <f t="shared" si="17"/>
        <v>0</v>
      </c>
      <c r="AF67" s="157">
        <f t="shared" si="17"/>
        <v>0</v>
      </c>
      <c r="AG67" s="157">
        <f t="shared" si="17"/>
        <v>0</v>
      </c>
      <c r="AH67" s="157">
        <f t="shared" si="17"/>
        <v>0</v>
      </c>
      <c r="AI67" s="157">
        <f t="shared" si="17"/>
        <v>0</v>
      </c>
      <c r="AJ67" s="157">
        <f t="shared" si="17"/>
        <v>0</v>
      </c>
    </row>
    <row r="68" spans="1:36" s="188" customFormat="1" ht="16.5" x14ac:dyDescent="0.25">
      <c r="A68" s="160">
        <f>+A67+0.01</f>
        <v>3.0299999999999994</v>
      </c>
      <c r="B68" s="161">
        <f t="shared" si="5"/>
        <v>20</v>
      </c>
      <c r="C68" s="162" t="s">
        <v>374</v>
      </c>
      <c r="D68" s="164" t="s">
        <v>364</v>
      </c>
      <c r="E68" s="157">
        <f t="shared" si="15"/>
        <v>1</v>
      </c>
      <c r="F68" s="249" t="s">
        <v>328</v>
      </c>
      <c r="G68" s="157">
        <f t="shared" si="16"/>
        <v>0</v>
      </c>
      <c r="H68" s="157">
        <f t="shared" si="16"/>
        <v>1</v>
      </c>
      <c r="I68" s="157">
        <f t="shared" si="16"/>
        <v>0</v>
      </c>
      <c r="J68" s="157">
        <f t="shared" si="16"/>
        <v>0</v>
      </c>
      <c r="K68" s="157">
        <f t="shared" si="16"/>
        <v>0</v>
      </c>
      <c r="L68" s="157">
        <f t="shared" si="16"/>
        <v>0</v>
      </c>
      <c r="M68" s="157">
        <f t="shared" si="16"/>
        <v>0</v>
      </c>
      <c r="N68" s="157">
        <f t="shared" si="16"/>
        <v>0</v>
      </c>
      <c r="O68" s="157">
        <f t="shared" si="16"/>
        <v>0</v>
      </c>
      <c r="P68" s="157">
        <f t="shared" si="16"/>
        <v>0</v>
      </c>
      <c r="Q68" s="157">
        <f t="shared" si="16"/>
        <v>0</v>
      </c>
      <c r="R68" s="157">
        <f t="shared" si="16"/>
        <v>0</v>
      </c>
      <c r="S68" s="157">
        <f t="shared" si="16"/>
        <v>0</v>
      </c>
      <c r="T68" s="157">
        <f t="shared" si="16"/>
        <v>0</v>
      </c>
      <c r="U68" s="157">
        <f t="shared" si="16"/>
        <v>0</v>
      </c>
      <c r="V68" s="157">
        <f t="shared" si="16"/>
        <v>0</v>
      </c>
      <c r="W68" s="157">
        <f t="shared" si="17"/>
        <v>0</v>
      </c>
      <c r="X68" s="157">
        <f t="shared" si="17"/>
        <v>0</v>
      </c>
      <c r="Y68" s="157">
        <f t="shared" si="17"/>
        <v>0</v>
      </c>
      <c r="Z68" s="157">
        <f t="shared" si="17"/>
        <v>0</v>
      </c>
      <c r="AA68" s="157">
        <f t="shared" si="17"/>
        <v>0</v>
      </c>
      <c r="AB68" s="157">
        <f t="shared" si="17"/>
        <v>0</v>
      </c>
      <c r="AC68" s="157">
        <f t="shared" si="17"/>
        <v>0</v>
      </c>
      <c r="AD68" s="157">
        <f t="shared" si="17"/>
        <v>0</v>
      </c>
      <c r="AE68" s="157">
        <f t="shared" si="17"/>
        <v>0</v>
      </c>
      <c r="AF68" s="157">
        <f t="shared" si="17"/>
        <v>0</v>
      </c>
      <c r="AG68" s="157">
        <f t="shared" si="17"/>
        <v>0</v>
      </c>
      <c r="AH68" s="157">
        <f t="shared" si="17"/>
        <v>0</v>
      </c>
      <c r="AI68" s="157">
        <f t="shared" si="17"/>
        <v>0</v>
      </c>
      <c r="AJ68" s="157">
        <f t="shared" si="17"/>
        <v>0</v>
      </c>
    </row>
    <row r="69" spans="1:36" ht="16.5" x14ac:dyDescent="0.25">
      <c r="A69" s="159"/>
      <c r="B69" s="153">
        <f t="shared" si="5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5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18">+A70+0.01</f>
        <v>4.01</v>
      </c>
      <c r="B71" s="153">
        <f t="shared" si="5"/>
        <v>23</v>
      </c>
      <c r="C71" s="155" t="s">
        <v>376</v>
      </c>
      <c r="D71" s="156" t="s">
        <v>364</v>
      </c>
      <c r="E71" s="157">
        <f t="shared" ref="E71:E73" si="19">+SUM(G71:AJ71)</f>
        <v>0</v>
      </c>
      <c r="F71" s="249"/>
      <c r="G71" s="157">
        <f t="shared" ref="G71:P73" si="20">+HLOOKUP(G$3,ARMADO_RP,$B71,0)+HLOOKUP(G$4,ARMADO_RP,$B71,0)</f>
        <v>0</v>
      </c>
      <c r="H71" s="157">
        <f t="shared" si="20"/>
        <v>0</v>
      </c>
      <c r="I71" s="157">
        <f t="shared" si="20"/>
        <v>0</v>
      </c>
      <c r="J71" s="157">
        <f t="shared" si="20"/>
        <v>0</v>
      </c>
      <c r="K71" s="157">
        <f t="shared" si="20"/>
        <v>0</v>
      </c>
      <c r="L71" s="157">
        <f t="shared" si="20"/>
        <v>0</v>
      </c>
      <c r="M71" s="157">
        <f t="shared" si="20"/>
        <v>0</v>
      </c>
      <c r="N71" s="157">
        <f t="shared" si="20"/>
        <v>0</v>
      </c>
      <c r="O71" s="157">
        <f t="shared" si="20"/>
        <v>0</v>
      </c>
      <c r="P71" s="157">
        <f t="shared" si="20"/>
        <v>0</v>
      </c>
      <c r="Q71" s="157">
        <f t="shared" ref="Q71:Z73" si="21">+HLOOKUP(Q$3,ARMADO_RP,$B71,0)+HLOOKUP(Q$4,ARMADO_RP,$B71,0)</f>
        <v>0</v>
      </c>
      <c r="R71" s="157">
        <f t="shared" si="21"/>
        <v>0</v>
      </c>
      <c r="S71" s="157">
        <f t="shared" si="21"/>
        <v>0</v>
      </c>
      <c r="T71" s="157">
        <f t="shared" si="21"/>
        <v>0</v>
      </c>
      <c r="U71" s="157">
        <f t="shared" si="21"/>
        <v>0</v>
      </c>
      <c r="V71" s="157">
        <f t="shared" si="21"/>
        <v>0</v>
      </c>
      <c r="W71" s="157">
        <f t="shared" si="21"/>
        <v>0</v>
      </c>
      <c r="X71" s="157">
        <f t="shared" si="21"/>
        <v>0</v>
      </c>
      <c r="Y71" s="157">
        <f t="shared" si="21"/>
        <v>0</v>
      </c>
      <c r="Z71" s="157">
        <f t="shared" si="21"/>
        <v>0</v>
      </c>
      <c r="AA71" s="157">
        <f t="shared" ref="AA71:AJ73" si="22">+HLOOKUP(AA$3,ARMADO_RP,$B71,0)+HLOOKUP(AA$4,ARMADO_RP,$B71,0)</f>
        <v>0</v>
      </c>
      <c r="AB71" s="157">
        <f t="shared" si="22"/>
        <v>0</v>
      </c>
      <c r="AC71" s="157">
        <f t="shared" si="22"/>
        <v>0</v>
      </c>
      <c r="AD71" s="157">
        <f t="shared" si="22"/>
        <v>0</v>
      </c>
      <c r="AE71" s="157">
        <f t="shared" si="22"/>
        <v>0</v>
      </c>
      <c r="AF71" s="157">
        <f t="shared" si="22"/>
        <v>0</v>
      </c>
      <c r="AG71" s="157">
        <f t="shared" si="22"/>
        <v>0</v>
      </c>
      <c r="AH71" s="157">
        <f t="shared" si="22"/>
        <v>0</v>
      </c>
      <c r="AI71" s="157">
        <f t="shared" si="22"/>
        <v>0</v>
      </c>
      <c r="AJ71" s="157">
        <f t="shared" si="22"/>
        <v>0</v>
      </c>
    </row>
    <row r="72" spans="1:36" ht="16.5" x14ac:dyDescent="0.25">
      <c r="A72" s="157">
        <f t="shared" si="18"/>
        <v>4.0199999999999996</v>
      </c>
      <c r="B72" s="153">
        <f t="shared" si="5"/>
        <v>24</v>
      </c>
      <c r="C72" s="155" t="s">
        <v>377</v>
      </c>
      <c r="D72" s="156" t="s">
        <v>364</v>
      </c>
      <c r="E72" s="157">
        <f t="shared" si="19"/>
        <v>0</v>
      </c>
      <c r="F72" s="249"/>
      <c r="G72" s="157">
        <f t="shared" si="20"/>
        <v>0</v>
      </c>
      <c r="H72" s="157">
        <f t="shared" si="20"/>
        <v>0</v>
      </c>
      <c r="I72" s="157">
        <f t="shared" si="20"/>
        <v>0</v>
      </c>
      <c r="J72" s="157">
        <f t="shared" si="20"/>
        <v>0</v>
      </c>
      <c r="K72" s="157">
        <f t="shared" si="20"/>
        <v>0</v>
      </c>
      <c r="L72" s="157">
        <f t="shared" si="20"/>
        <v>0</v>
      </c>
      <c r="M72" s="157">
        <f t="shared" si="20"/>
        <v>0</v>
      </c>
      <c r="N72" s="157">
        <f t="shared" si="20"/>
        <v>0</v>
      </c>
      <c r="O72" s="157">
        <f t="shared" si="20"/>
        <v>0</v>
      </c>
      <c r="P72" s="157">
        <f t="shared" si="20"/>
        <v>0</v>
      </c>
      <c r="Q72" s="157">
        <f t="shared" si="21"/>
        <v>0</v>
      </c>
      <c r="R72" s="157">
        <f t="shared" si="21"/>
        <v>0</v>
      </c>
      <c r="S72" s="157">
        <f t="shared" si="21"/>
        <v>0</v>
      </c>
      <c r="T72" s="157">
        <f t="shared" si="21"/>
        <v>0</v>
      </c>
      <c r="U72" s="157">
        <f t="shared" si="21"/>
        <v>0</v>
      </c>
      <c r="V72" s="157">
        <f t="shared" si="21"/>
        <v>0</v>
      </c>
      <c r="W72" s="157">
        <f t="shared" si="21"/>
        <v>0</v>
      </c>
      <c r="X72" s="157">
        <f t="shared" si="21"/>
        <v>0</v>
      </c>
      <c r="Y72" s="157">
        <f t="shared" si="21"/>
        <v>0</v>
      </c>
      <c r="Z72" s="157">
        <f t="shared" si="21"/>
        <v>0</v>
      </c>
      <c r="AA72" s="157">
        <f t="shared" si="22"/>
        <v>0</v>
      </c>
      <c r="AB72" s="157">
        <f t="shared" si="22"/>
        <v>0</v>
      </c>
      <c r="AC72" s="157">
        <f t="shared" si="22"/>
        <v>0</v>
      </c>
      <c r="AD72" s="157">
        <f t="shared" si="22"/>
        <v>0</v>
      </c>
      <c r="AE72" s="157">
        <f t="shared" si="22"/>
        <v>0</v>
      </c>
      <c r="AF72" s="157">
        <f t="shared" si="22"/>
        <v>0</v>
      </c>
      <c r="AG72" s="157">
        <f t="shared" si="22"/>
        <v>0</v>
      </c>
      <c r="AH72" s="157">
        <f t="shared" si="22"/>
        <v>0</v>
      </c>
      <c r="AI72" s="157">
        <f t="shared" si="22"/>
        <v>0</v>
      </c>
      <c r="AJ72" s="157">
        <f t="shared" si="22"/>
        <v>0</v>
      </c>
    </row>
    <row r="73" spans="1:36" ht="16.5" x14ac:dyDescent="0.25">
      <c r="A73" s="157">
        <f t="shared" si="18"/>
        <v>4.0299999999999994</v>
      </c>
      <c r="B73" s="153">
        <f t="shared" si="5"/>
        <v>25</v>
      </c>
      <c r="C73" s="155" t="s">
        <v>378</v>
      </c>
      <c r="D73" s="156" t="s">
        <v>364</v>
      </c>
      <c r="E73" s="157">
        <f t="shared" si="19"/>
        <v>0</v>
      </c>
      <c r="F73" s="249"/>
      <c r="G73" s="157">
        <f t="shared" si="20"/>
        <v>0</v>
      </c>
      <c r="H73" s="157">
        <f t="shared" si="20"/>
        <v>0</v>
      </c>
      <c r="I73" s="157">
        <f t="shared" si="20"/>
        <v>0</v>
      </c>
      <c r="J73" s="157">
        <f t="shared" si="20"/>
        <v>0</v>
      </c>
      <c r="K73" s="157">
        <f t="shared" si="20"/>
        <v>0</v>
      </c>
      <c r="L73" s="157">
        <f t="shared" si="20"/>
        <v>0</v>
      </c>
      <c r="M73" s="157">
        <f t="shared" si="20"/>
        <v>0</v>
      </c>
      <c r="N73" s="157">
        <f t="shared" si="20"/>
        <v>0</v>
      </c>
      <c r="O73" s="157">
        <f t="shared" si="20"/>
        <v>0</v>
      </c>
      <c r="P73" s="157">
        <f t="shared" si="20"/>
        <v>0</v>
      </c>
      <c r="Q73" s="157">
        <f t="shared" si="21"/>
        <v>0</v>
      </c>
      <c r="R73" s="157">
        <f t="shared" si="21"/>
        <v>0</v>
      </c>
      <c r="S73" s="157">
        <f t="shared" si="21"/>
        <v>0</v>
      </c>
      <c r="T73" s="157">
        <f t="shared" si="21"/>
        <v>0</v>
      </c>
      <c r="U73" s="157">
        <f t="shared" si="21"/>
        <v>0</v>
      </c>
      <c r="V73" s="157">
        <f t="shared" si="21"/>
        <v>0</v>
      </c>
      <c r="W73" s="157">
        <f t="shared" si="21"/>
        <v>0</v>
      </c>
      <c r="X73" s="157">
        <f t="shared" si="21"/>
        <v>0</v>
      </c>
      <c r="Y73" s="157">
        <f t="shared" si="21"/>
        <v>0</v>
      </c>
      <c r="Z73" s="157">
        <f t="shared" si="21"/>
        <v>0</v>
      </c>
      <c r="AA73" s="157">
        <f t="shared" si="22"/>
        <v>0</v>
      </c>
      <c r="AB73" s="157">
        <f t="shared" si="22"/>
        <v>0</v>
      </c>
      <c r="AC73" s="157">
        <f t="shared" si="22"/>
        <v>0</v>
      </c>
      <c r="AD73" s="157">
        <f t="shared" si="22"/>
        <v>0</v>
      </c>
      <c r="AE73" s="157">
        <f t="shared" si="22"/>
        <v>0</v>
      </c>
      <c r="AF73" s="157">
        <f t="shared" si="22"/>
        <v>0</v>
      </c>
      <c r="AG73" s="157">
        <f t="shared" si="22"/>
        <v>0</v>
      </c>
      <c r="AH73" s="157">
        <f t="shared" si="22"/>
        <v>0</v>
      </c>
      <c r="AI73" s="157">
        <f t="shared" si="22"/>
        <v>0</v>
      </c>
      <c r="AJ73" s="157">
        <f t="shared" si="22"/>
        <v>0</v>
      </c>
    </row>
    <row r="74" spans="1:36" ht="16.5" x14ac:dyDescent="0.25">
      <c r="A74" s="159"/>
      <c r="B74" s="153">
        <f t="shared" si="5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5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3">+A75+0.01</f>
        <v>5.01</v>
      </c>
      <c r="B76" s="153">
        <f t="shared" si="5"/>
        <v>28</v>
      </c>
      <c r="C76" s="155" t="s">
        <v>380</v>
      </c>
      <c r="D76" s="156" t="s">
        <v>364</v>
      </c>
      <c r="E76" s="157">
        <f t="shared" ref="E76:E80" si="24">+SUM(G76:AJ76)</f>
        <v>0</v>
      </c>
      <c r="F76" s="249"/>
      <c r="G76" s="157">
        <f t="shared" ref="G76:P80" si="25">+HLOOKUP(G$3,ARMADO_RP,$B76,0)+HLOOKUP(G$4,ARMADO_RP,$B76,0)</f>
        <v>0</v>
      </c>
      <c r="H76" s="157">
        <f t="shared" si="25"/>
        <v>0</v>
      </c>
      <c r="I76" s="157">
        <f t="shared" si="25"/>
        <v>0</v>
      </c>
      <c r="J76" s="157">
        <f t="shared" si="25"/>
        <v>0</v>
      </c>
      <c r="K76" s="157">
        <f t="shared" si="25"/>
        <v>0</v>
      </c>
      <c r="L76" s="157">
        <f t="shared" si="25"/>
        <v>0</v>
      </c>
      <c r="M76" s="157">
        <f t="shared" si="25"/>
        <v>0</v>
      </c>
      <c r="N76" s="157">
        <f t="shared" si="25"/>
        <v>0</v>
      </c>
      <c r="O76" s="157">
        <f t="shared" si="25"/>
        <v>0</v>
      </c>
      <c r="P76" s="157">
        <f t="shared" si="25"/>
        <v>0</v>
      </c>
      <c r="Q76" s="157">
        <f t="shared" ref="Q76:Z80" si="26">+HLOOKUP(Q$3,ARMADO_RP,$B76,0)+HLOOKUP(Q$4,ARMADO_RP,$B76,0)</f>
        <v>0</v>
      </c>
      <c r="R76" s="157">
        <f t="shared" si="26"/>
        <v>0</v>
      </c>
      <c r="S76" s="157">
        <f t="shared" si="26"/>
        <v>0</v>
      </c>
      <c r="T76" s="157">
        <f t="shared" si="26"/>
        <v>0</v>
      </c>
      <c r="U76" s="157">
        <f t="shared" si="26"/>
        <v>0</v>
      </c>
      <c r="V76" s="157">
        <f t="shared" si="26"/>
        <v>0</v>
      </c>
      <c r="W76" s="157">
        <f t="shared" si="26"/>
        <v>0</v>
      </c>
      <c r="X76" s="157">
        <f t="shared" si="26"/>
        <v>0</v>
      </c>
      <c r="Y76" s="157">
        <f t="shared" si="26"/>
        <v>0</v>
      </c>
      <c r="Z76" s="157">
        <f t="shared" si="26"/>
        <v>0</v>
      </c>
      <c r="AA76" s="157">
        <f t="shared" ref="AA76:AJ80" si="27">+HLOOKUP(AA$3,ARMADO_RP,$B76,0)+HLOOKUP(AA$4,ARMADO_RP,$B76,0)</f>
        <v>0</v>
      </c>
      <c r="AB76" s="157">
        <f t="shared" si="27"/>
        <v>0</v>
      </c>
      <c r="AC76" s="157">
        <f t="shared" si="27"/>
        <v>0</v>
      </c>
      <c r="AD76" s="157">
        <f t="shared" si="27"/>
        <v>0</v>
      </c>
      <c r="AE76" s="157">
        <f t="shared" si="27"/>
        <v>0</v>
      </c>
      <c r="AF76" s="157">
        <f t="shared" si="27"/>
        <v>0</v>
      </c>
      <c r="AG76" s="157">
        <f t="shared" si="27"/>
        <v>0</v>
      </c>
      <c r="AH76" s="157">
        <f t="shared" si="27"/>
        <v>0</v>
      </c>
      <c r="AI76" s="157">
        <f t="shared" si="27"/>
        <v>0</v>
      </c>
      <c r="AJ76" s="157">
        <f t="shared" si="27"/>
        <v>0</v>
      </c>
    </row>
    <row r="77" spans="1:36" ht="16.5" x14ac:dyDescent="0.25">
      <c r="A77" s="157">
        <f t="shared" si="23"/>
        <v>5.0199999999999996</v>
      </c>
      <c r="B77" s="153">
        <f t="shared" si="5"/>
        <v>29</v>
      </c>
      <c r="C77" s="155" t="s">
        <v>381</v>
      </c>
      <c r="D77" s="156" t="s">
        <v>364</v>
      </c>
      <c r="E77" s="157">
        <f t="shared" si="24"/>
        <v>0</v>
      </c>
      <c r="F77" s="249"/>
      <c r="G77" s="157">
        <f t="shared" si="25"/>
        <v>0</v>
      </c>
      <c r="H77" s="157">
        <f t="shared" si="25"/>
        <v>0</v>
      </c>
      <c r="I77" s="157">
        <f t="shared" si="25"/>
        <v>0</v>
      </c>
      <c r="J77" s="157">
        <f t="shared" si="25"/>
        <v>0</v>
      </c>
      <c r="K77" s="157">
        <f t="shared" si="25"/>
        <v>0</v>
      </c>
      <c r="L77" s="157">
        <f t="shared" si="25"/>
        <v>0</v>
      </c>
      <c r="M77" s="157">
        <f t="shared" si="25"/>
        <v>0</v>
      </c>
      <c r="N77" s="157">
        <f t="shared" si="25"/>
        <v>0</v>
      </c>
      <c r="O77" s="157">
        <f t="shared" si="25"/>
        <v>0</v>
      </c>
      <c r="P77" s="157">
        <f t="shared" si="25"/>
        <v>0</v>
      </c>
      <c r="Q77" s="157">
        <f t="shared" si="26"/>
        <v>0</v>
      </c>
      <c r="R77" s="157">
        <f t="shared" si="26"/>
        <v>0</v>
      </c>
      <c r="S77" s="157">
        <f t="shared" si="26"/>
        <v>0</v>
      </c>
      <c r="T77" s="157">
        <f t="shared" si="26"/>
        <v>0</v>
      </c>
      <c r="U77" s="157">
        <f t="shared" si="26"/>
        <v>0</v>
      </c>
      <c r="V77" s="157">
        <f t="shared" si="26"/>
        <v>0</v>
      </c>
      <c r="W77" s="157">
        <f t="shared" si="26"/>
        <v>0</v>
      </c>
      <c r="X77" s="157">
        <f t="shared" si="26"/>
        <v>0</v>
      </c>
      <c r="Y77" s="157">
        <f t="shared" si="26"/>
        <v>0</v>
      </c>
      <c r="Z77" s="157">
        <f t="shared" si="26"/>
        <v>0</v>
      </c>
      <c r="AA77" s="157">
        <f t="shared" si="27"/>
        <v>0</v>
      </c>
      <c r="AB77" s="157">
        <f t="shared" si="27"/>
        <v>0</v>
      </c>
      <c r="AC77" s="157">
        <f t="shared" si="27"/>
        <v>0</v>
      </c>
      <c r="AD77" s="157">
        <f t="shared" si="27"/>
        <v>0</v>
      </c>
      <c r="AE77" s="157">
        <f t="shared" si="27"/>
        <v>0</v>
      </c>
      <c r="AF77" s="157">
        <f t="shared" si="27"/>
        <v>0</v>
      </c>
      <c r="AG77" s="157">
        <f t="shared" si="27"/>
        <v>0</v>
      </c>
      <c r="AH77" s="157">
        <f t="shared" si="27"/>
        <v>0</v>
      </c>
      <c r="AI77" s="157">
        <f t="shared" si="27"/>
        <v>0</v>
      </c>
      <c r="AJ77" s="157">
        <f t="shared" si="27"/>
        <v>0</v>
      </c>
    </row>
    <row r="78" spans="1:36" ht="16.5" x14ac:dyDescent="0.25">
      <c r="A78" s="157">
        <f t="shared" si="23"/>
        <v>5.0299999999999994</v>
      </c>
      <c r="B78" s="153">
        <f t="shared" si="5"/>
        <v>30</v>
      </c>
      <c r="C78" s="155" t="s">
        <v>382</v>
      </c>
      <c r="D78" s="156"/>
      <c r="E78" s="157">
        <f t="shared" si="24"/>
        <v>0</v>
      </c>
      <c r="F78" s="249"/>
      <c r="G78" s="157">
        <f t="shared" si="25"/>
        <v>0</v>
      </c>
      <c r="H78" s="157">
        <f t="shared" si="25"/>
        <v>0</v>
      </c>
      <c r="I78" s="157">
        <f t="shared" si="25"/>
        <v>0</v>
      </c>
      <c r="J78" s="157">
        <f t="shared" si="25"/>
        <v>0</v>
      </c>
      <c r="K78" s="157">
        <f t="shared" si="25"/>
        <v>0</v>
      </c>
      <c r="L78" s="157">
        <f t="shared" si="25"/>
        <v>0</v>
      </c>
      <c r="M78" s="157">
        <f t="shared" si="25"/>
        <v>0</v>
      </c>
      <c r="N78" s="157">
        <f t="shared" si="25"/>
        <v>0</v>
      </c>
      <c r="O78" s="157">
        <f t="shared" si="25"/>
        <v>0</v>
      </c>
      <c r="P78" s="157">
        <f t="shared" si="25"/>
        <v>0</v>
      </c>
      <c r="Q78" s="157">
        <f t="shared" si="26"/>
        <v>0</v>
      </c>
      <c r="R78" s="157">
        <f t="shared" si="26"/>
        <v>0</v>
      </c>
      <c r="S78" s="157">
        <f t="shared" si="26"/>
        <v>0</v>
      </c>
      <c r="T78" s="157">
        <f t="shared" si="26"/>
        <v>0</v>
      </c>
      <c r="U78" s="157">
        <f t="shared" si="26"/>
        <v>0</v>
      </c>
      <c r="V78" s="157">
        <f t="shared" si="26"/>
        <v>0</v>
      </c>
      <c r="W78" s="157">
        <f t="shared" si="26"/>
        <v>0</v>
      </c>
      <c r="X78" s="157">
        <f t="shared" si="26"/>
        <v>0</v>
      </c>
      <c r="Y78" s="157">
        <f t="shared" si="26"/>
        <v>0</v>
      </c>
      <c r="Z78" s="157">
        <f t="shared" si="26"/>
        <v>0</v>
      </c>
      <c r="AA78" s="157">
        <f t="shared" si="27"/>
        <v>0</v>
      </c>
      <c r="AB78" s="157">
        <f t="shared" si="27"/>
        <v>0</v>
      </c>
      <c r="AC78" s="157">
        <f t="shared" si="27"/>
        <v>0</v>
      </c>
      <c r="AD78" s="157">
        <f t="shared" si="27"/>
        <v>0</v>
      </c>
      <c r="AE78" s="157">
        <f t="shared" si="27"/>
        <v>0</v>
      </c>
      <c r="AF78" s="157">
        <f t="shared" si="27"/>
        <v>0</v>
      </c>
      <c r="AG78" s="157">
        <f t="shared" si="27"/>
        <v>0</v>
      </c>
      <c r="AH78" s="157">
        <f t="shared" si="27"/>
        <v>0</v>
      </c>
      <c r="AI78" s="157">
        <f t="shared" si="27"/>
        <v>0</v>
      </c>
      <c r="AJ78" s="157">
        <f t="shared" si="27"/>
        <v>0</v>
      </c>
    </row>
    <row r="79" spans="1:36" ht="16.5" x14ac:dyDescent="0.25">
      <c r="A79" s="157"/>
      <c r="B79" s="153">
        <f t="shared" si="5"/>
        <v>31</v>
      </c>
      <c r="C79" s="155" t="s">
        <v>383</v>
      </c>
      <c r="D79" s="156" t="s">
        <v>364</v>
      </c>
      <c r="E79" s="157">
        <f t="shared" si="24"/>
        <v>0</v>
      </c>
      <c r="F79" s="249"/>
      <c r="G79" s="157">
        <f t="shared" si="25"/>
        <v>0</v>
      </c>
      <c r="H79" s="157">
        <f t="shared" si="25"/>
        <v>0</v>
      </c>
      <c r="I79" s="157">
        <f t="shared" si="25"/>
        <v>0</v>
      </c>
      <c r="J79" s="157">
        <f t="shared" si="25"/>
        <v>0</v>
      </c>
      <c r="K79" s="157">
        <f t="shared" si="25"/>
        <v>0</v>
      </c>
      <c r="L79" s="157">
        <f t="shared" si="25"/>
        <v>0</v>
      </c>
      <c r="M79" s="157">
        <f t="shared" si="25"/>
        <v>0</v>
      </c>
      <c r="N79" s="157">
        <f t="shared" si="25"/>
        <v>0</v>
      </c>
      <c r="O79" s="157">
        <f t="shared" si="25"/>
        <v>0</v>
      </c>
      <c r="P79" s="157">
        <f t="shared" si="25"/>
        <v>0</v>
      </c>
      <c r="Q79" s="157">
        <f t="shared" si="26"/>
        <v>0</v>
      </c>
      <c r="R79" s="157">
        <f t="shared" si="26"/>
        <v>0</v>
      </c>
      <c r="S79" s="157">
        <f t="shared" si="26"/>
        <v>0</v>
      </c>
      <c r="T79" s="157">
        <f t="shared" si="26"/>
        <v>0</v>
      </c>
      <c r="U79" s="157">
        <f t="shared" si="26"/>
        <v>0</v>
      </c>
      <c r="V79" s="157">
        <f t="shared" si="26"/>
        <v>0</v>
      </c>
      <c r="W79" s="157">
        <f t="shared" si="26"/>
        <v>0</v>
      </c>
      <c r="X79" s="157">
        <f t="shared" si="26"/>
        <v>0</v>
      </c>
      <c r="Y79" s="157">
        <f t="shared" si="26"/>
        <v>0</v>
      </c>
      <c r="Z79" s="157">
        <f t="shared" si="26"/>
        <v>0</v>
      </c>
      <c r="AA79" s="157">
        <f t="shared" si="27"/>
        <v>0</v>
      </c>
      <c r="AB79" s="157">
        <f t="shared" si="27"/>
        <v>0</v>
      </c>
      <c r="AC79" s="157">
        <f t="shared" si="27"/>
        <v>0</v>
      </c>
      <c r="AD79" s="157">
        <f t="shared" si="27"/>
        <v>0</v>
      </c>
      <c r="AE79" s="157">
        <f t="shared" si="27"/>
        <v>0</v>
      </c>
      <c r="AF79" s="157">
        <f t="shared" si="27"/>
        <v>0</v>
      </c>
      <c r="AG79" s="157">
        <f t="shared" si="27"/>
        <v>0</v>
      </c>
      <c r="AH79" s="157">
        <f t="shared" si="27"/>
        <v>0</v>
      </c>
      <c r="AI79" s="157">
        <f t="shared" si="27"/>
        <v>0</v>
      </c>
      <c r="AJ79" s="157">
        <f t="shared" si="27"/>
        <v>0</v>
      </c>
    </row>
    <row r="80" spans="1:36" s="188" customFormat="1" ht="16.5" x14ac:dyDescent="0.25">
      <c r="A80" s="160">
        <v>5.04</v>
      </c>
      <c r="B80" s="161">
        <f t="shared" si="5"/>
        <v>32</v>
      </c>
      <c r="C80" s="163" t="s">
        <v>547</v>
      </c>
      <c r="D80" s="164" t="s">
        <v>364</v>
      </c>
      <c r="E80" s="157">
        <f t="shared" si="24"/>
        <v>0</v>
      </c>
      <c r="F80" s="249"/>
      <c r="G80" s="157">
        <f t="shared" si="25"/>
        <v>0</v>
      </c>
      <c r="H80" s="157">
        <f t="shared" si="25"/>
        <v>0</v>
      </c>
      <c r="I80" s="157">
        <f t="shared" si="25"/>
        <v>0</v>
      </c>
      <c r="J80" s="157">
        <f t="shared" si="25"/>
        <v>0</v>
      </c>
      <c r="K80" s="157">
        <f t="shared" si="25"/>
        <v>0</v>
      </c>
      <c r="L80" s="157">
        <f t="shared" si="25"/>
        <v>0</v>
      </c>
      <c r="M80" s="157">
        <f t="shared" si="25"/>
        <v>0</v>
      </c>
      <c r="N80" s="157">
        <f t="shared" si="25"/>
        <v>0</v>
      </c>
      <c r="O80" s="157">
        <f t="shared" si="25"/>
        <v>0</v>
      </c>
      <c r="P80" s="157">
        <f t="shared" si="25"/>
        <v>0</v>
      </c>
      <c r="Q80" s="157">
        <f t="shared" si="26"/>
        <v>0</v>
      </c>
      <c r="R80" s="157">
        <f t="shared" si="26"/>
        <v>0</v>
      </c>
      <c r="S80" s="157">
        <f t="shared" si="26"/>
        <v>0</v>
      </c>
      <c r="T80" s="157">
        <f t="shared" si="26"/>
        <v>0</v>
      </c>
      <c r="U80" s="157">
        <f t="shared" si="26"/>
        <v>0</v>
      </c>
      <c r="V80" s="157">
        <f t="shared" si="26"/>
        <v>0</v>
      </c>
      <c r="W80" s="157">
        <f t="shared" si="26"/>
        <v>0</v>
      </c>
      <c r="X80" s="157">
        <f t="shared" si="26"/>
        <v>0</v>
      </c>
      <c r="Y80" s="157">
        <f t="shared" si="26"/>
        <v>0</v>
      </c>
      <c r="Z80" s="157">
        <f t="shared" si="26"/>
        <v>0</v>
      </c>
      <c r="AA80" s="157">
        <f t="shared" si="27"/>
        <v>0</v>
      </c>
      <c r="AB80" s="157">
        <f t="shared" si="27"/>
        <v>0</v>
      </c>
      <c r="AC80" s="157">
        <f t="shared" si="27"/>
        <v>0</v>
      </c>
      <c r="AD80" s="157">
        <f t="shared" si="27"/>
        <v>0</v>
      </c>
      <c r="AE80" s="157">
        <f t="shared" si="27"/>
        <v>0</v>
      </c>
      <c r="AF80" s="157">
        <f t="shared" si="27"/>
        <v>0</v>
      </c>
      <c r="AG80" s="157">
        <f t="shared" si="27"/>
        <v>0</v>
      </c>
      <c r="AH80" s="157">
        <f t="shared" si="27"/>
        <v>0</v>
      </c>
      <c r="AI80" s="157">
        <f t="shared" si="27"/>
        <v>0</v>
      </c>
      <c r="AJ80" s="157">
        <f t="shared" si="27"/>
        <v>0</v>
      </c>
    </row>
    <row r="81" spans="1:36" ht="16.5" x14ac:dyDescent="0.25">
      <c r="A81" s="159"/>
      <c r="B81" s="153">
        <f t="shared" si="5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5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5"/>
        <v>35</v>
      </c>
      <c r="C83" s="158" t="s">
        <v>385</v>
      </c>
      <c r="D83" s="156" t="s">
        <v>364</v>
      </c>
      <c r="E83" s="157">
        <f t="shared" ref="E83:E84" si="28">+SUM(G83:AJ83)</f>
        <v>1</v>
      </c>
      <c r="F83" s="249"/>
      <c r="G83" s="157">
        <f t="shared" ref="G83:P84" si="29">+HLOOKUP(G$3,ARMADO_RP,$B83,0)+HLOOKUP(G$4,ARMADO_RP,$B83,0)</f>
        <v>0</v>
      </c>
      <c r="H83" s="157">
        <f t="shared" si="29"/>
        <v>1</v>
      </c>
      <c r="I83" s="157">
        <f t="shared" si="29"/>
        <v>0</v>
      </c>
      <c r="J83" s="157">
        <f t="shared" si="29"/>
        <v>0</v>
      </c>
      <c r="K83" s="157">
        <f t="shared" si="29"/>
        <v>0</v>
      </c>
      <c r="L83" s="157">
        <f t="shared" si="29"/>
        <v>0</v>
      </c>
      <c r="M83" s="157">
        <f t="shared" si="29"/>
        <v>0</v>
      </c>
      <c r="N83" s="157">
        <f t="shared" si="29"/>
        <v>0</v>
      </c>
      <c r="O83" s="157">
        <f t="shared" si="29"/>
        <v>0</v>
      </c>
      <c r="P83" s="157">
        <f t="shared" si="29"/>
        <v>0</v>
      </c>
      <c r="Q83" s="157">
        <f t="shared" ref="Q83:Z84" si="30">+HLOOKUP(Q$3,ARMADO_RP,$B83,0)+HLOOKUP(Q$4,ARMADO_RP,$B83,0)</f>
        <v>0</v>
      </c>
      <c r="R83" s="157">
        <f t="shared" si="30"/>
        <v>0</v>
      </c>
      <c r="S83" s="157">
        <f t="shared" si="30"/>
        <v>0</v>
      </c>
      <c r="T83" s="157">
        <f t="shared" si="30"/>
        <v>0</v>
      </c>
      <c r="U83" s="157">
        <f t="shared" si="30"/>
        <v>0</v>
      </c>
      <c r="V83" s="157">
        <f t="shared" si="30"/>
        <v>0</v>
      </c>
      <c r="W83" s="157">
        <f t="shared" si="30"/>
        <v>0</v>
      </c>
      <c r="X83" s="157">
        <f t="shared" si="30"/>
        <v>0</v>
      </c>
      <c r="Y83" s="157">
        <f t="shared" si="30"/>
        <v>0</v>
      </c>
      <c r="Z83" s="157">
        <f t="shared" si="30"/>
        <v>0</v>
      </c>
      <c r="AA83" s="157">
        <f t="shared" ref="AA83:AJ84" si="31">+HLOOKUP(AA$3,ARMADO_RP,$B83,0)+HLOOKUP(AA$4,ARMADO_RP,$B83,0)</f>
        <v>0</v>
      </c>
      <c r="AB83" s="157">
        <f t="shared" si="31"/>
        <v>0</v>
      </c>
      <c r="AC83" s="157">
        <f t="shared" si="31"/>
        <v>0</v>
      </c>
      <c r="AD83" s="157">
        <f t="shared" si="31"/>
        <v>0</v>
      </c>
      <c r="AE83" s="157">
        <f t="shared" si="31"/>
        <v>0</v>
      </c>
      <c r="AF83" s="157">
        <f t="shared" si="31"/>
        <v>0</v>
      </c>
      <c r="AG83" s="157">
        <f t="shared" si="31"/>
        <v>0</v>
      </c>
      <c r="AH83" s="157">
        <f t="shared" si="31"/>
        <v>0</v>
      </c>
      <c r="AI83" s="157">
        <f t="shared" si="31"/>
        <v>0</v>
      </c>
      <c r="AJ83" s="157">
        <f t="shared" si="31"/>
        <v>0</v>
      </c>
    </row>
    <row r="84" spans="1:36" ht="16.5" x14ac:dyDescent="0.25">
      <c r="A84" s="157">
        <f>+A83+0.01</f>
        <v>6.02</v>
      </c>
      <c r="B84" s="153">
        <f t="shared" si="5"/>
        <v>36</v>
      </c>
      <c r="C84" s="158" t="s">
        <v>386</v>
      </c>
      <c r="D84" s="156" t="s">
        <v>364</v>
      </c>
      <c r="E84" s="157">
        <f t="shared" si="28"/>
        <v>1</v>
      </c>
      <c r="F84" s="249"/>
      <c r="G84" s="157">
        <f t="shared" si="29"/>
        <v>0</v>
      </c>
      <c r="H84" s="157">
        <f t="shared" si="29"/>
        <v>1</v>
      </c>
      <c r="I84" s="157">
        <f t="shared" si="29"/>
        <v>0</v>
      </c>
      <c r="J84" s="157">
        <f t="shared" si="29"/>
        <v>0</v>
      </c>
      <c r="K84" s="157">
        <f t="shared" si="29"/>
        <v>0</v>
      </c>
      <c r="L84" s="157">
        <f t="shared" si="29"/>
        <v>0</v>
      </c>
      <c r="M84" s="157">
        <f t="shared" si="29"/>
        <v>0</v>
      </c>
      <c r="N84" s="157">
        <f t="shared" si="29"/>
        <v>0</v>
      </c>
      <c r="O84" s="157">
        <f t="shared" si="29"/>
        <v>0</v>
      </c>
      <c r="P84" s="157">
        <f t="shared" si="29"/>
        <v>0</v>
      </c>
      <c r="Q84" s="157">
        <f t="shared" si="30"/>
        <v>0</v>
      </c>
      <c r="R84" s="157">
        <f t="shared" si="30"/>
        <v>0</v>
      </c>
      <c r="S84" s="157">
        <f t="shared" si="30"/>
        <v>0</v>
      </c>
      <c r="T84" s="157">
        <f t="shared" si="30"/>
        <v>0</v>
      </c>
      <c r="U84" s="157">
        <f t="shared" si="30"/>
        <v>0</v>
      </c>
      <c r="V84" s="157">
        <f t="shared" si="30"/>
        <v>0</v>
      </c>
      <c r="W84" s="157">
        <f t="shared" si="30"/>
        <v>0</v>
      </c>
      <c r="X84" s="157">
        <f t="shared" si="30"/>
        <v>0</v>
      </c>
      <c r="Y84" s="157">
        <f t="shared" si="30"/>
        <v>0</v>
      </c>
      <c r="Z84" s="157">
        <f t="shared" si="30"/>
        <v>0</v>
      </c>
      <c r="AA84" s="157">
        <f t="shared" si="31"/>
        <v>0</v>
      </c>
      <c r="AB84" s="157">
        <f t="shared" si="31"/>
        <v>0</v>
      </c>
      <c r="AC84" s="157">
        <f t="shared" si="31"/>
        <v>0</v>
      </c>
      <c r="AD84" s="157">
        <f t="shared" si="31"/>
        <v>0</v>
      </c>
      <c r="AE84" s="157">
        <f t="shared" si="31"/>
        <v>0</v>
      </c>
      <c r="AF84" s="157">
        <f t="shared" si="31"/>
        <v>0</v>
      </c>
      <c r="AG84" s="157">
        <f t="shared" si="31"/>
        <v>0</v>
      </c>
      <c r="AH84" s="157">
        <f t="shared" si="31"/>
        <v>0</v>
      </c>
      <c r="AI84" s="157">
        <f t="shared" si="31"/>
        <v>0</v>
      </c>
      <c r="AJ84" s="157">
        <f t="shared" si="31"/>
        <v>0</v>
      </c>
    </row>
    <row r="85" spans="1:36" ht="16.5" x14ac:dyDescent="0.25">
      <c r="A85" s="159"/>
      <c r="B85" s="153">
        <f t="shared" si="5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5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2">+A86+0.01</f>
        <v>7.01</v>
      </c>
      <c r="B87" s="153">
        <f t="shared" si="5"/>
        <v>39</v>
      </c>
      <c r="C87" s="158" t="s">
        <v>388</v>
      </c>
      <c r="D87" s="156" t="s">
        <v>389</v>
      </c>
      <c r="E87" s="157">
        <f>+SUM(G87:AJ87)</f>
        <v>4.3407899999999992E-2</v>
      </c>
      <c r="F87" s="249" t="s">
        <v>62</v>
      </c>
      <c r="G87" s="157">
        <f t="shared" ref="G87:AJ87" si="33">+IF($F87=G$13,G$12*f_cond*G$14/1000,0)</f>
        <v>0</v>
      </c>
      <c r="H87" s="157">
        <f t="shared" si="33"/>
        <v>4.3407899999999992E-2</v>
      </c>
      <c r="I87" s="157">
        <f t="shared" si="33"/>
        <v>0</v>
      </c>
      <c r="J87" s="157">
        <f t="shared" si="33"/>
        <v>0</v>
      </c>
      <c r="K87" s="157">
        <f t="shared" si="33"/>
        <v>0</v>
      </c>
      <c r="L87" s="157">
        <f t="shared" si="33"/>
        <v>0</v>
      </c>
      <c r="M87" s="157">
        <f t="shared" si="33"/>
        <v>0</v>
      </c>
      <c r="N87" s="157">
        <f t="shared" si="33"/>
        <v>0</v>
      </c>
      <c r="O87" s="157">
        <f t="shared" si="33"/>
        <v>0</v>
      </c>
      <c r="P87" s="157">
        <f t="shared" si="33"/>
        <v>0</v>
      </c>
      <c r="Q87" s="157">
        <f t="shared" si="33"/>
        <v>0</v>
      </c>
      <c r="R87" s="157">
        <f t="shared" si="33"/>
        <v>0</v>
      </c>
      <c r="S87" s="157">
        <f t="shared" si="33"/>
        <v>0</v>
      </c>
      <c r="T87" s="157">
        <f t="shared" si="33"/>
        <v>0</v>
      </c>
      <c r="U87" s="157">
        <f t="shared" si="33"/>
        <v>0</v>
      </c>
      <c r="V87" s="157">
        <f t="shared" si="33"/>
        <v>0</v>
      </c>
      <c r="W87" s="157">
        <f t="shared" si="33"/>
        <v>0</v>
      </c>
      <c r="X87" s="157">
        <f t="shared" si="33"/>
        <v>0</v>
      </c>
      <c r="Y87" s="157">
        <f t="shared" si="33"/>
        <v>0</v>
      </c>
      <c r="Z87" s="157">
        <f t="shared" si="33"/>
        <v>0</v>
      </c>
      <c r="AA87" s="157">
        <f t="shared" si="33"/>
        <v>0</v>
      </c>
      <c r="AB87" s="157">
        <f t="shared" si="33"/>
        <v>0</v>
      </c>
      <c r="AC87" s="157">
        <f t="shared" si="33"/>
        <v>0</v>
      </c>
      <c r="AD87" s="157">
        <f t="shared" si="33"/>
        <v>0</v>
      </c>
      <c r="AE87" s="157">
        <f t="shared" si="33"/>
        <v>0</v>
      </c>
      <c r="AF87" s="157">
        <f t="shared" si="33"/>
        <v>0</v>
      </c>
      <c r="AG87" s="157">
        <f t="shared" si="33"/>
        <v>0</v>
      </c>
      <c r="AH87" s="157">
        <f t="shared" si="33"/>
        <v>0</v>
      </c>
      <c r="AI87" s="157">
        <f t="shared" si="33"/>
        <v>0</v>
      </c>
      <c r="AJ87" s="157">
        <f t="shared" si="33"/>
        <v>0</v>
      </c>
    </row>
    <row r="88" spans="1:36" ht="16.5" x14ac:dyDescent="0.25">
      <c r="A88" s="159"/>
      <c r="B88" s="153">
        <f t="shared" si="5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5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4">+A89+0.01</f>
        <v>8.01</v>
      </c>
      <c r="B90" s="153">
        <f t="shared" si="5"/>
        <v>42</v>
      </c>
      <c r="C90" s="158" t="s">
        <v>391</v>
      </c>
      <c r="D90" s="156" t="s">
        <v>364</v>
      </c>
      <c r="E90" s="157">
        <f t="shared" ref="E90:E95" si="35">+SUM(G90:AJ90)</f>
        <v>0</v>
      </c>
      <c r="F90" s="249"/>
      <c r="G90" s="157">
        <f t="shared" ref="G90:P95" si="36">+HLOOKUP(G$3,ARMADO_RP,$B90,0)+HLOOKUP(G$4,ARMADO_RP,$B90,0)</f>
        <v>0</v>
      </c>
      <c r="H90" s="157">
        <f t="shared" si="36"/>
        <v>0</v>
      </c>
      <c r="I90" s="157">
        <f t="shared" si="36"/>
        <v>0</v>
      </c>
      <c r="J90" s="157">
        <f t="shared" si="36"/>
        <v>0</v>
      </c>
      <c r="K90" s="157">
        <f t="shared" si="36"/>
        <v>0</v>
      </c>
      <c r="L90" s="157">
        <f t="shared" si="36"/>
        <v>0</v>
      </c>
      <c r="M90" s="157">
        <f t="shared" si="36"/>
        <v>0</v>
      </c>
      <c r="N90" s="157">
        <f t="shared" si="36"/>
        <v>0</v>
      </c>
      <c r="O90" s="157">
        <f t="shared" si="36"/>
        <v>0</v>
      </c>
      <c r="P90" s="157">
        <f t="shared" si="36"/>
        <v>0</v>
      </c>
      <c r="Q90" s="157">
        <f t="shared" ref="Q90:Z95" si="37">+HLOOKUP(Q$3,ARMADO_RP,$B90,0)+HLOOKUP(Q$4,ARMADO_RP,$B90,0)</f>
        <v>0</v>
      </c>
      <c r="R90" s="157">
        <f t="shared" si="37"/>
        <v>0</v>
      </c>
      <c r="S90" s="157">
        <f t="shared" si="37"/>
        <v>0</v>
      </c>
      <c r="T90" s="157">
        <f t="shared" si="37"/>
        <v>0</v>
      </c>
      <c r="U90" s="157">
        <f t="shared" si="37"/>
        <v>0</v>
      </c>
      <c r="V90" s="157">
        <f t="shared" si="37"/>
        <v>0</v>
      </c>
      <c r="W90" s="157">
        <f t="shared" si="37"/>
        <v>0</v>
      </c>
      <c r="X90" s="157">
        <f t="shared" si="37"/>
        <v>0</v>
      </c>
      <c r="Y90" s="157">
        <f t="shared" si="37"/>
        <v>0</v>
      </c>
      <c r="Z90" s="157">
        <f t="shared" si="37"/>
        <v>0</v>
      </c>
      <c r="AA90" s="157">
        <f t="shared" ref="AA90:AJ95" si="38">+HLOOKUP(AA$3,ARMADO_RP,$B90,0)+HLOOKUP(AA$4,ARMADO_RP,$B90,0)</f>
        <v>0</v>
      </c>
      <c r="AB90" s="157">
        <f t="shared" si="38"/>
        <v>0</v>
      </c>
      <c r="AC90" s="157">
        <f t="shared" si="38"/>
        <v>0</v>
      </c>
      <c r="AD90" s="157">
        <f t="shared" si="38"/>
        <v>0</v>
      </c>
      <c r="AE90" s="157">
        <f t="shared" si="38"/>
        <v>0</v>
      </c>
      <c r="AF90" s="157">
        <f t="shared" si="38"/>
        <v>0</v>
      </c>
      <c r="AG90" s="157">
        <f t="shared" si="38"/>
        <v>0</v>
      </c>
      <c r="AH90" s="157">
        <f t="shared" si="38"/>
        <v>0</v>
      </c>
      <c r="AI90" s="157">
        <f t="shared" si="38"/>
        <v>0</v>
      </c>
      <c r="AJ90" s="157">
        <f t="shared" si="38"/>
        <v>0</v>
      </c>
    </row>
    <row r="91" spans="1:36" ht="16.5" x14ac:dyDescent="0.25">
      <c r="A91" s="157">
        <f t="shared" si="34"/>
        <v>8.02</v>
      </c>
      <c r="B91" s="153">
        <f t="shared" si="5"/>
        <v>43</v>
      </c>
      <c r="C91" s="158" t="s">
        <v>392</v>
      </c>
      <c r="D91" s="156" t="s">
        <v>364</v>
      </c>
      <c r="E91" s="157">
        <f t="shared" si="35"/>
        <v>0</v>
      </c>
      <c r="F91" s="249"/>
      <c r="G91" s="157">
        <f t="shared" si="36"/>
        <v>0</v>
      </c>
      <c r="H91" s="157">
        <f t="shared" si="36"/>
        <v>0</v>
      </c>
      <c r="I91" s="157">
        <f t="shared" si="36"/>
        <v>0</v>
      </c>
      <c r="J91" s="157">
        <f t="shared" si="36"/>
        <v>0</v>
      </c>
      <c r="K91" s="157">
        <f t="shared" si="36"/>
        <v>0</v>
      </c>
      <c r="L91" s="157">
        <f t="shared" si="36"/>
        <v>0</v>
      </c>
      <c r="M91" s="157">
        <f t="shared" si="36"/>
        <v>0</v>
      </c>
      <c r="N91" s="157">
        <f t="shared" si="36"/>
        <v>0</v>
      </c>
      <c r="O91" s="157">
        <f t="shared" si="36"/>
        <v>0</v>
      </c>
      <c r="P91" s="157">
        <f t="shared" si="36"/>
        <v>0</v>
      </c>
      <c r="Q91" s="157">
        <f t="shared" si="37"/>
        <v>0</v>
      </c>
      <c r="R91" s="157">
        <f t="shared" si="37"/>
        <v>0</v>
      </c>
      <c r="S91" s="157">
        <f t="shared" si="37"/>
        <v>0</v>
      </c>
      <c r="T91" s="157">
        <f t="shared" si="37"/>
        <v>0</v>
      </c>
      <c r="U91" s="157">
        <f t="shared" si="37"/>
        <v>0</v>
      </c>
      <c r="V91" s="157">
        <f t="shared" si="37"/>
        <v>0</v>
      </c>
      <c r="W91" s="157">
        <f t="shared" si="37"/>
        <v>0</v>
      </c>
      <c r="X91" s="157">
        <f t="shared" si="37"/>
        <v>0</v>
      </c>
      <c r="Y91" s="157">
        <f t="shared" si="37"/>
        <v>0</v>
      </c>
      <c r="Z91" s="157">
        <f t="shared" si="37"/>
        <v>0</v>
      </c>
      <c r="AA91" s="157">
        <f t="shared" si="38"/>
        <v>0</v>
      </c>
      <c r="AB91" s="157">
        <f t="shared" si="38"/>
        <v>0</v>
      </c>
      <c r="AC91" s="157">
        <f t="shared" si="38"/>
        <v>0</v>
      </c>
      <c r="AD91" s="157">
        <f t="shared" si="38"/>
        <v>0</v>
      </c>
      <c r="AE91" s="157">
        <f t="shared" si="38"/>
        <v>0</v>
      </c>
      <c r="AF91" s="157">
        <f t="shared" si="38"/>
        <v>0</v>
      </c>
      <c r="AG91" s="157">
        <f t="shared" si="38"/>
        <v>0</v>
      </c>
      <c r="AH91" s="157">
        <f t="shared" si="38"/>
        <v>0</v>
      </c>
      <c r="AI91" s="157">
        <f t="shared" si="38"/>
        <v>0</v>
      </c>
      <c r="AJ91" s="157">
        <f t="shared" si="38"/>
        <v>0</v>
      </c>
    </row>
    <row r="92" spans="1:36" ht="16.5" x14ac:dyDescent="0.25">
      <c r="A92" s="157">
        <f t="shared" si="34"/>
        <v>8.0299999999999994</v>
      </c>
      <c r="B92" s="153">
        <f t="shared" si="5"/>
        <v>44</v>
      </c>
      <c r="C92" s="158" t="s">
        <v>393</v>
      </c>
      <c r="D92" s="156" t="s">
        <v>146</v>
      </c>
      <c r="E92" s="157">
        <f t="shared" si="35"/>
        <v>0</v>
      </c>
      <c r="F92" s="249"/>
      <c r="G92" s="157">
        <f t="shared" si="36"/>
        <v>0</v>
      </c>
      <c r="H92" s="157">
        <f t="shared" si="36"/>
        <v>0</v>
      </c>
      <c r="I92" s="157">
        <f t="shared" si="36"/>
        <v>0</v>
      </c>
      <c r="J92" s="157">
        <f t="shared" si="36"/>
        <v>0</v>
      </c>
      <c r="K92" s="157">
        <f t="shared" si="36"/>
        <v>0</v>
      </c>
      <c r="L92" s="157">
        <f t="shared" si="36"/>
        <v>0</v>
      </c>
      <c r="M92" s="157">
        <f t="shared" si="36"/>
        <v>0</v>
      </c>
      <c r="N92" s="157">
        <f t="shared" si="36"/>
        <v>0</v>
      </c>
      <c r="O92" s="157">
        <f t="shared" si="36"/>
        <v>0</v>
      </c>
      <c r="P92" s="157">
        <f t="shared" si="36"/>
        <v>0</v>
      </c>
      <c r="Q92" s="157">
        <f t="shared" si="37"/>
        <v>0</v>
      </c>
      <c r="R92" s="157">
        <f t="shared" si="37"/>
        <v>0</v>
      </c>
      <c r="S92" s="157">
        <f t="shared" si="37"/>
        <v>0</v>
      </c>
      <c r="T92" s="157">
        <f t="shared" si="37"/>
        <v>0</v>
      </c>
      <c r="U92" s="157">
        <f t="shared" si="37"/>
        <v>0</v>
      </c>
      <c r="V92" s="157">
        <f t="shared" si="37"/>
        <v>0</v>
      </c>
      <c r="W92" s="157">
        <f t="shared" si="37"/>
        <v>0</v>
      </c>
      <c r="X92" s="157">
        <f t="shared" si="37"/>
        <v>0</v>
      </c>
      <c r="Y92" s="157">
        <f t="shared" si="37"/>
        <v>0</v>
      </c>
      <c r="Z92" s="157">
        <f t="shared" si="37"/>
        <v>0</v>
      </c>
      <c r="AA92" s="157">
        <f t="shared" si="38"/>
        <v>0</v>
      </c>
      <c r="AB92" s="157">
        <f t="shared" si="38"/>
        <v>0</v>
      </c>
      <c r="AC92" s="157">
        <f t="shared" si="38"/>
        <v>0</v>
      </c>
      <c r="AD92" s="157">
        <f t="shared" si="38"/>
        <v>0</v>
      </c>
      <c r="AE92" s="157">
        <f t="shared" si="38"/>
        <v>0</v>
      </c>
      <c r="AF92" s="157">
        <f t="shared" si="38"/>
        <v>0</v>
      </c>
      <c r="AG92" s="157">
        <f t="shared" si="38"/>
        <v>0</v>
      </c>
      <c r="AH92" s="157">
        <f t="shared" si="38"/>
        <v>0</v>
      </c>
      <c r="AI92" s="157">
        <f t="shared" si="38"/>
        <v>0</v>
      </c>
      <c r="AJ92" s="157">
        <f t="shared" si="38"/>
        <v>0</v>
      </c>
    </row>
    <row r="93" spans="1:36" ht="16.5" x14ac:dyDescent="0.25">
      <c r="A93" s="157">
        <f t="shared" si="34"/>
        <v>8.0399999999999991</v>
      </c>
      <c r="B93" s="153">
        <f t="shared" si="5"/>
        <v>45</v>
      </c>
      <c r="C93" s="158" t="s">
        <v>394</v>
      </c>
      <c r="D93" s="156" t="s">
        <v>364</v>
      </c>
      <c r="E93" s="157">
        <f t="shared" si="35"/>
        <v>1</v>
      </c>
      <c r="F93" s="249"/>
      <c r="G93" s="157">
        <f t="shared" si="36"/>
        <v>0</v>
      </c>
      <c r="H93" s="157">
        <f t="shared" si="36"/>
        <v>1</v>
      </c>
      <c r="I93" s="157">
        <f t="shared" si="36"/>
        <v>0</v>
      </c>
      <c r="J93" s="157">
        <f t="shared" si="36"/>
        <v>0</v>
      </c>
      <c r="K93" s="157">
        <f t="shared" si="36"/>
        <v>0</v>
      </c>
      <c r="L93" s="157">
        <f t="shared" si="36"/>
        <v>0</v>
      </c>
      <c r="M93" s="157">
        <f t="shared" si="36"/>
        <v>0</v>
      </c>
      <c r="N93" s="157">
        <f t="shared" si="36"/>
        <v>0</v>
      </c>
      <c r="O93" s="157">
        <f t="shared" si="36"/>
        <v>0</v>
      </c>
      <c r="P93" s="157">
        <f t="shared" si="36"/>
        <v>0</v>
      </c>
      <c r="Q93" s="157">
        <f t="shared" si="37"/>
        <v>0</v>
      </c>
      <c r="R93" s="157">
        <f t="shared" si="37"/>
        <v>0</v>
      </c>
      <c r="S93" s="157">
        <f t="shared" si="37"/>
        <v>0</v>
      </c>
      <c r="T93" s="157">
        <f t="shared" si="37"/>
        <v>0</v>
      </c>
      <c r="U93" s="157">
        <f t="shared" si="37"/>
        <v>0</v>
      </c>
      <c r="V93" s="157">
        <f t="shared" si="37"/>
        <v>0</v>
      </c>
      <c r="W93" s="157">
        <f t="shared" si="37"/>
        <v>0</v>
      </c>
      <c r="X93" s="157">
        <f t="shared" si="37"/>
        <v>0</v>
      </c>
      <c r="Y93" s="157">
        <f t="shared" si="37"/>
        <v>0</v>
      </c>
      <c r="Z93" s="157">
        <f t="shared" si="37"/>
        <v>0</v>
      </c>
      <c r="AA93" s="157">
        <f t="shared" si="38"/>
        <v>0</v>
      </c>
      <c r="AB93" s="157">
        <f t="shared" si="38"/>
        <v>0</v>
      </c>
      <c r="AC93" s="157">
        <f t="shared" si="38"/>
        <v>0</v>
      </c>
      <c r="AD93" s="157">
        <f t="shared" si="38"/>
        <v>0</v>
      </c>
      <c r="AE93" s="157">
        <f t="shared" si="38"/>
        <v>0</v>
      </c>
      <c r="AF93" s="157">
        <f t="shared" si="38"/>
        <v>0</v>
      </c>
      <c r="AG93" s="157">
        <f t="shared" si="38"/>
        <v>0</v>
      </c>
      <c r="AH93" s="157">
        <f t="shared" si="38"/>
        <v>0</v>
      </c>
      <c r="AI93" s="157">
        <f t="shared" si="38"/>
        <v>0</v>
      </c>
      <c r="AJ93" s="157">
        <f t="shared" si="38"/>
        <v>0</v>
      </c>
    </row>
    <row r="94" spans="1:36" s="188" customFormat="1" ht="16.5" x14ac:dyDescent="0.25">
      <c r="A94" s="160">
        <f t="shared" si="34"/>
        <v>8.0499999999999989</v>
      </c>
      <c r="B94" s="161">
        <f t="shared" si="5"/>
        <v>46</v>
      </c>
      <c r="C94" s="162" t="s">
        <v>529</v>
      </c>
      <c r="D94" s="164" t="s">
        <v>364</v>
      </c>
      <c r="E94" s="157">
        <f t="shared" si="35"/>
        <v>0</v>
      </c>
      <c r="F94" s="249"/>
      <c r="G94" s="157">
        <f t="shared" si="36"/>
        <v>0</v>
      </c>
      <c r="H94" s="157">
        <f t="shared" si="36"/>
        <v>0</v>
      </c>
      <c r="I94" s="157">
        <f t="shared" si="36"/>
        <v>0</v>
      </c>
      <c r="J94" s="157">
        <f t="shared" si="36"/>
        <v>0</v>
      </c>
      <c r="K94" s="157">
        <f t="shared" si="36"/>
        <v>0</v>
      </c>
      <c r="L94" s="157">
        <f t="shared" si="36"/>
        <v>0</v>
      </c>
      <c r="M94" s="157">
        <f t="shared" si="36"/>
        <v>0</v>
      </c>
      <c r="N94" s="157">
        <f t="shared" si="36"/>
        <v>0</v>
      </c>
      <c r="O94" s="157">
        <f t="shared" si="36"/>
        <v>0</v>
      </c>
      <c r="P94" s="157">
        <f t="shared" si="36"/>
        <v>0</v>
      </c>
      <c r="Q94" s="157">
        <f t="shared" si="37"/>
        <v>0</v>
      </c>
      <c r="R94" s="157">
        <f t="shared" si="37"/>
        <v>0</v>
      </c>
      <c r="S94" s="157">
        <f t="shared" si="37"/>
        <v>0</v>
      </c>
      <c r="T94" s="157">
        <f t="shared" si="37"/>
        <v>0</v>
      </c>
      <c r="U94" s="157">
        <f t="shared" si="37"/>
        <v>0</v>
      </c>
      <c r="V94" s="157">
        <f t="shared" si="37"/>
        <v>0</v>
      </c>
      <c r="W94" s="157">
        <f t="shared" si="37"/>
        <v>0</v>
      </c>
      <c r="X94" s="157">
        <f t="shared" si="37"/>
        <v>0</v>
      </c>
      <c r="Y94" s="157">
        <f t="shared" si="37"/>
        <v>0</v>
      </c>
      <c r="Z94" s="157">
        <f t="shared" si="37"/>
        <v>0</v>
      </c>
      <c r="AA94" s="157">
        <f t="shared" si="38"/>
        <v>0</v>
      </c>
      <c r="AB94" s="157">
        <f t="shared" si="38"/>
        <v>0</v>
      </c>
      <c r="AC94" s="157">
        <f t="shared" si="38"/>
        <v>0</v>
      </c>
      <c r="AD94" s="157">
        <f t="shared" si="38"/>
        <v>0</v>
      </c>
      <c r="AE94" s="157">
        <f t="shared" si="38"/>
        <v>0</v>
      </c>
      <c r="AF94" s="157">
        <f t="shared" si="38"/>
        <v>0</v>
      </c>
      <c r="AG94" s="157">
        <f t="shared" si="38"/>
        <v>0</v>
      </c>
      <c r="AH94" s="157">
        <f t="shared" si="38"/>
        <v>0</v>
      </c>
      <c r="AI94" s="157">
        <f t="shared" si="38"/>
        <v>0</v>
      </c>
      <c r="AJ94" s="157">
        <f t="shared" si="38"/>
        <v>0</v>
      </c>
    </row>
    <row r="95" spans="1:36" s="188" customFormat="1" ht="16.5" x14ac:dyDescent="0.25">
      <c r="A95" s="160">
        <f t="shared" si="34"/>
        <v>8.0599999999999987</v>
      </c>
      <c r="B95" s="161">
        <f t="shared" si="5"/>
        <v>47</v>
      </c>
      <c r="C95" s="162" t="s">
        <v>530</v>
      </c>
      <c r="D95" s="164" t="s">
        <v>146</v>
      </c>
      <c r="E95" s="157">
        <f t="shared" si="35"/>
        <v>0.6</v>
      </c>
      <c r="F95" s="249"/>
      <c r="G95" s="157">
        <f t="shared" si="36"/>
        <v>0</v>
      </c>
      <c r="H95" s="157">
        <f t="shared" si="36"/>
        <v>0.6</v>
      </c>
      <c r="I95" s="157">
        <f t="shared" si="36"/>
        <v>0</v>
      </c>
      <c r="J95" s="157">
        <f t="shared" si="36"/>
        <v>0</v>
      </c>
      <c r="K95" s="157">
        <f t="shared" si="36"/>
        <v>0</v>
      </c>
      <c r="L95" s="157">
        <f t="shared" si="36"/>
        <v>0</v>
      </c>
      <c r="M95" s="157">
        <f t="shared" si="36"/>
        <v>0</v>
      </c>
      <c r="N95" s="157">
        <f t="shared" si="36"/>
        <v>0</v>
      </c>
      <c r="O95" s="157">
        <f t="shared" si="36"/>
        <v>0</v>
      </c>
      <c r="P95" s="157">
        <f t="shared" si="36"/>
        <v>0</v>
      </c>
      <c r="Q95" s="157">
        <f t="shared" si="37"/>
        <v>0</v>
      </c>
      <c r="R95" s="157">
        <f t="shared" si="37"/>
        <v>0</v>
      </c>
      <c r="S95" s="157">
        <f t="shared" si="37"/>
        <v>0</v>
      </c>
      <c r="T95" s="157">
        <f t="shared" si="37"/>
        <v>0</v>
      </c>
      <c r="U95" s="157">
        <f t="shared" si="37"/>
        <v>0</v>
      </c>
      <c r="V95" s="157">
        <f t="shared" si="37"/>
        <v>0</v>
      </c>
      <c r="W95" s="157">
        <f t="shared" si="37"/>
        <v>0</v>
      </c>
      <c r="X95" s="157">
        <f t="shared" si="37"/>
        <v>0</v>
      </c>
      <c r="Y95" s="157">
        <f t="shared" si="37"/>
        <v>0</v>
      </c>
      <c r="Z95" s="157">
        <f t="shared" si="37"/>
        <v>0</v>
      </c>
      <c r="AA95" s="157">
        <f t="shared" si="38"/>
        <v>0</v>
      </c>
      <c r="AB95" s="157">
        <f t="shared" si="38"/>
        <v>0</v>
      </c>
      <c r="AC95" s="157">
        <f t="shared" si="38"/>
        <v>0</v>
      </c>
      <c r="AD95" s="157">
        <f t="shared" si="38"/>
        <v>0</v>
      </c>
      <c r="AE95" s="157">
        <f t="shared" si="38"/>
        <v>0</v>
      </c>
      <c r="AF95" s="157">
        <f t="shared" si="38"/>
        <v>0</v>
      </c>
      <c r="AG95" s="157">
        <f t="shared" si="38"/>
        <v>0</v>
      </c>
      <c r="AH95" s="157">
        <f t="shared" si="38"/>
        <v>0</v>
      </c>
      <c r="AI95" s="157">
        <f t="shared" si="38"/>
        <v>0</v>
      </c>
      <c r="AJ95" s="157">
        <f t="shared" si="38"/>
        <v>0</v>
      </c>
    </row>
    <row r="96" spans="1:36" ht="16.5" x14ac:dyDescent="0.25">
      <c r="A96" s="159"/>
      <c r="B96" s="161">
        <f t="shared" si="5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5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5"/>
        <v>50</v>
      </c>
      <c r="C98" s="158" t="s">
        <v>396</v>
      </c>
      <c r="D98" s="156" t="s">
        <v>146</v>
      </c>
      <c r="E98" s="157">
        <f>+SUM(G98:AJ98)</f>
        <v>23</v>
      </c>
      <c r="F98" s="249"/>
      <c r="G98" s="157">
        <f t="shared" ref="G98:AJ98" si="39">+HLOOKUP(G$3,ARMADO_RP,$B98,0)+HLOOKUP(G$4,ARMADO_RP,$B98,0)+HLOOKUP(G$19,ARMADO_RP,$B98,0)</f>
        <v>0</v>
      </c>
      <c r="H98" s="157">
        <f t="shared" si="39"/>
        <v>23</v>
      </c>
      <c r="I98" s="157">
        <f t="shared" si="39"/>
        <v>0</v>
      </c>
      <c r="J98" s="157">
        <f t="shared" si="39"/>
        <v>0</v>
      </c>
      <c r="K98" s="157">
        <f t="shared" si="39"/>
        <v>0</v>
      </c>
      <c r="L98" s="157">
        <f t="shared" si="39"/>
        <v>0</v>
      </c>
      <c r="M98" s="157">
        <f t="shared" si="39"/>
        <v>0</v>
      </c>
      <c r="N98" s="157">
        <f t="shared" si="39"/>
        <v>0</v>
      </c>
      <c r="O98" s="157">
        <f t="shared" si="39"/>
        <v>0</v>
      </c>
      <c r="P98" s="157">
        <f t="shared" si="39"/>
        <v>0</v>
      </c>
      <c r="Q98" s="157">
        <f t="shared" si="39"/>
        <v>0</v>
      </c>
      <c r="R98" s="157">
        <f t="shared" si="39"/>
        <v>0</v>
      </c>
      <c r="S98" s="157">
        <f t="shared" si="39"/>
        <v>0</v>
      </c>
      <c r="T98" s="157">
        <f t="shared" si="39"/>
        <v>0</v>
      </c>
      <c r="U98" s="157">
        <f t="shared" si="39"/>
        <v>0</v>
      </c>
      <c r="V98" s="157">
        <f t="shared" si="39"/>
        <v>0</v>
      </c>
      <c r="W98" s="157">
        <f t="shared" si="39"/>
        <v>0</v>
      </c>
      <c r="X98" s="157">
        <f t="shared" si="39"/>
        <v>0</v>
      </c>
      <c r="Y98" s="157">
        <f t="shared" si="39"/>
        <v>0</v>
      </c>
      <c r="Z98" s="157">
        <f t="shared" si="39"/>
        <v>0</v>
      </c>
      <c r="AA98" s="157">
        <f t="shared" si="39"/>
        <v>0</v>
      </c>
      <c r="AB98" s="157">
        <f t="shared" si="39"/>
        <v>0</v>
      </c>
      <c r="AC98" s="157">
        <f t="shared" si="39"/>
        <v>0</v>
      </c>
      <c r="AD98" s="157">
        <f t="shared" si="39"/>
        <v>0</v>
      </c>
      <c r="AE98" s="157">
        <f t="shared" si="39"/>
        <v>0</v>
      </c>
      <c r="AF98" s="157">
        <f t="shared" si="39"/>
        <v>0</v>
      </c>
      <c r="AG98" s="157">
        <f t="shared" si="39"/>
        <v>0</v>
      </c>
      <c r="AH98" s="157">
        <f t="shared" si="39"/>
        <v>0</v>
      </c>
      <c r="AI98" s="157">
        <f t="shared" si="39"/>
        <v>0</v>
      </c>
      <c r="AJ98" s="157">
        <f t="shared" si="39"/>
        <v>0</v>
      </c>
    </row>
    <row r="99" spans="1:36" ht="16.5" x14ac:dyDescent="0.25">
      <c r="A99" s="152"/>
      <c r="B99" s="153">
        <f t="shared" si="5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5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0">+A100+0.01</f>
        <v>10.01</v>
      </c>
      <c r="B101" s="153">
        <f t="shared" si="5"/>
        <v>53</v>
      </c>
      <c r="C101" s="158" t="s">
        <v>398</v>
      </c>
      <c r="D101" s="156" t="s">
        <v>364</v>
      </c>
      <c r="E101" s="157">
        <f t="shared" ref="E101:E118" si="41">+SUM(G101:AJ101)</f>
        <v>1</v>
      </c>
      <c r="F101" s="249"/>
      <c r="G101" s="157">
        <f t="shared" ref="G101:P111" si="42">+HLOOKUP(G$3,ARMADO_RP,$B101,0)+HLOOKUP(G$4,ARMADO_RP,$B101,0)</f>
        <v>0</v>
      </c>
      <c r="H101" s="157">
        <f t="shared" si="42"/>
        <v>1</v>
      </c>
      <c r="I101" s="157">
        <f t="shared" si="42"/>
        <v>0</v>
      </c>
      <c r="J101" s="157">
        <f t="shared" si="42"/>
        <v>0</v>
      </c>
      <c r="K101" s="157">
        <f t="shared" si="42"/>
        <v>0</v>
      </c>
      <c r="L101" s="157">
        <f t="shared" si="42"/>
        <v>0</v>
      </c>
      <c r="M101" s="157">
        <f t="shared" si="42"/>
        <v>0</v>
      </c>
      <c r="N101" s="157">
        <f t="shared" si="42"/>
        <v>0</v>
      </c>
      <c r="O101" s="157">
        <f t="shared" si="42"/>
        <v>0</v>
      </c>
      <c r="P101" s="157">
        <f t="shared" si="42"/>
        <v>0</v>
      </c>
      <c r="Q101" s="157">
        <f t="shared" ref="Q101:Z111" si="43">+HLOOKUP(Q$3,ARMADO_RP,$B101,0)+HLOOKUP(Q$4,ARMADO_RP,$B101,0)</f>
        <v>0</v>
      </c>
      <c r="R101" s="157">
        <f t="shared" si="43"/>
        <v>0</v>
      </c>
      <c r="S101" s="157">
        <f t="shared" si="43"/>
        <v>0</v>
      </c>
      <c r="T101" s="157">
        <f t="shared" si="43"/>
        <v>0</v>
      </c>
      <c r="U101" s="157">
        <f t="shared" si="43"/>
        <v>0</v>
      </c>
      <c r="V101" s="157">
        <f t="shared" si="43"/>
        <v>0</v>
      </c>
      <c r="W101" s="157">
        <f t="shared" si="43"/>
        <v>0</v>
      </c>
      <c r="X101" s="157">
        <f t="shared" si="43"/>
        <v>0</v>
      </c>
      <c r="Y101" s="157">
        <f t="shared" si="43"/>
        <v>0</v>
      </c>
      <c r="Z101" s="157">
        <f t="shared" si="43"/>
        <v>0</v>
      </c>
      <c r="AA101" s="157">
        <f t="shared" ref="AA101:AJ111" si="44">+HLOOKUP(AA$3,ARMADO_RP,$B101,0)+HLOOKUP(AA$4,ARMADO_RP,$B101,0)</f>
        <v>0</v>
      </c>
      <c r="AB101" s="157">
        <f t="shared" si="44"/>
        <v>0</v>
      </c>
      <c r="AC101" s="157">
        <f t="shared" si="44"/>
        <v>0</v>
      </c>
      <c r="AD101" s="157">
        <f t="shared" si="44"/>
        <v>0</v>
      </c>
      <c r="AE101" s="157">
        <f t="shared" si="44"/>
        <v>0</v>
      </c>
      <c r="AF101" s="157">
        <f t="shared" si="44"/>
        <v>0</v>
      </c>
      <c r="AG101" s="157">
        <f t="shared" si="44"/>
        <v>0</v>
      </c>
      <c r="AH101" s="157">
        <f t="shared" si="44"/>
        <v>0</v>
      </c>
      <c r="AI101" s="157">
        <f t="shared" si="44"/>
        <v>0</v>
      </c>
      <c r="AJ101" s="157">
        <f t="shared" si="44"/>
        <v>0</v>
      </c>
    </row>
    <row r="102" spans="1:36" ht="16.5" x14ac:dyDescent="0.25">
      <c r="A102" s="157">
        <f t="shared" si="40"/>
        <v>10.02</v>
      </c>
      <c r="B102" s="153">
        <f t="shared" si="5"/>
        <v>54</v>
      </c>
      <c r="C102" s="158" t="s">
        <v>399</v>
      </c>
      <c r="D102" s="156" t="s">
        <v>364</v>
      </c>
      <c r="E102" s="157">
        <f t="shared" si="41"/>
        <v>1</v>
      </c>
      <c r="F102" s="249"/>
      <c r="G102" s="157">
        <f t="shared" si="42"/>
        <v>0</v>
      </c>
      <c r="H102" s="157">
        <f t="shared" si="42"/>
        <v>1</v>
      </c>
      <c r="I102" s="157">
        <f t="shared" si="42"/>
        <v>0</v>
      </c>
      <c r="J102" s="157">
        <f t="shared" si="42"/>
        <v>0</v>
      </c>
      <c r="K102" s="157">
        <f t="shared" si="42"/>
        <v>0</v>
      </c>
      <c r="L102" s="157">
        <f t="shared" si="42"/>
        <v>0</v>
      </c>
      <c r="M102" s="157">
        <f t="shared" si="42"/>
        <v>0</v>
      </c>
      <c r="N102" s="157">
        <f t="shared" si="42"/>
        <v>0</v>
      </c>
      <c r="O102" s="157">
        <f t="shared" si="42"/>
        <v>0</v>
      </c>
      <c r="P102" s="157">
        <f t="shared" si="42"/>
        <v>0</v>
      </c>
      <c r="Q102" s="157">
        <f t="shared" si="43"/>
        <v>0</v>
      </c>
      <c r="R102" s="157">
        <f t="shared" si="43"/>
        <v>0</v>
      </c>
      <c r="S102" s="157">
        <f t="shared" si="43"/>
        <v>0</v>
      </c>
      <c r="T102" s="157">
        <f t="shared" si="43"/>
        <v>0</v>
      </c>
      <c r="U102" s="157">
        <f t="shared" si="43"/>
        <v>0</v>
      </c>
      <c r="V102" s="157">
        <f t="shared" si="43"/>
        <v>0</v>
      </c>
      <c r="W102" s="157">
        <f t="shared" si="43"/>
        <v>0</v>
      </c>
      <c r="X102" s="157">
        <f t="shared" si="43"/>
        <v>0</v>
      </c>
      <c r="Y102" s="157">
        <f t="shared" si="43"/>
        <v>0</v>
      </c>
      <c r="Z102" s="157">
        <f t="shared" si="43"/>
        <v>0</v>
      </c>
      <c r="AA102" s="157">
        <f t="shared" si="44"/>
        <v>0</v>
      </c>
      <c r="AB102" s="157">
        <f t="shared" si="44"/>
        <v>0</v>
      </c>
      <c r="AC102" s="157">
        <f t="shared" si="44"/>
        <v>0</v>
      </c>
      <c r="AD102" s="157">
        <f t="shared" si="44"/>
        <v>0</v>
      </c>
      <c r="AE102" s="157">
        <f t="shared" si="44"/>
        <v>0</v>
      </c>
      <c r="AF102" s="157">
        <f t="shared" si="44"/>
        <v>0</v>
      </c>
      <c r="AG102" s="157">
        <f t="shared" si="44"/>
        <v>0</v>
      </c>
      <c r="AH102" s="157">
        <f t="shared" si="44"/>
        <v>0</v>
      </c>
      <c r="AI102" s="157">
        <f t="shared" si="44"/>
        <v>0</v>
      </c>
      <c r="AJ102" s="157">
        <f t="shared" si="44"/>
        <v>0</v>
      </c>
    </row>
    <row r="103" spans="1:36" ht="16.5" x14ac:dyDescent="0.25">
      <c r="A103" s="157">
        <f t="shared" si="40"/>
        <v>10.029999999999999</v>
      </c>
      <c r="B103" s="153">
        <f t="shared" si="5"/>
        <v>55</v>
      </c>
      <c r="C103" s="158" t="s">
        <v>400</v>
      </c>
      <c r="D103" s="156" t="s">
        <v>364</v>
      </c>
      <c r="E103" s="157">
        <f t="shared" si="41"/>
        <v>0</v>
      </c>
      <c r="F103" s="249"/>
      <c r="G103" s="157">
        <f t="shared" si="42"/>
        <v>0</v>
      </c>
      <c r="H103" s="157">
        <f t="shared" si="42"/>
        <v>0</v>
      </c>
      <c r="I103" s="157">
        <f t="shared" si="42"/>
        <v>0</v>
      </c>
      <c r="J103" s="157">
        <f t="shared" si="42"/>
        <v>0</v>
      </c>
      <c r="K103" s="157">
        <f t="shared" si="42"/>
        <v>0</v>
      </c>
      <c r="L103" s="157">
        <f t="shared" si="42"/>
        <v>0</v>
      </c>
      <c r="M103" s="157">
        <f t="shared" si="42"/>
        <v>0</v>
      </c>
      <c r="N103" s="157">
        <f t="shared" si="42"/>
        <v>0</v>
      </c>
      <c r="O103" s="157">
        <f t="shared" si="42"/>
        <v>0</v>
      </c>
      <c r="P103" s="157">
        <f t="shared" si="42"/>
        <v>0</v>
      </c>
      <c r="Q103" s="157">
        <f t="shared" si="43"/>
        <v>0</v>
      </c>
      <c r="R103" s="157">
        <f t="shared" si="43"/>
        <v>0</v>
      </c>
      <c r="S103" s="157">
        <f t="shared" si="43"/>
        <v>0</v>
      </c>
      <c r="T103" s="157">
        <f t="shared" si="43"/>
        <v>0</v>
      </c>
      <c r="U103" s="157">
        <f t="shared" si="43"/>
        <v>0</v>
      </c>
      <c r="V103" s="157">
        <f t="shared" si="43"/>
        <v>0</v>
      </c>
      <c r="W103" s="157">
        <f t="shared" si="43"/>
        <v>0</v>
      </c>
      <c r="X103" s="157">
        <f t="shared" si="43"/>
        <v>0</v>
      </c>
      <c r="Y103" s="157">
        <f t="shared" si="43"/>
        <v>0</v>
      </c>
      <c r="Z103" s="157">
        <f t="shared" si="43"/>
        <v>0</v>
      </c>
      <c r="AA103" s="157">
        <f t="shared" si="44"/>
        <v>0</v>
      </c>
      <c r="AB103" s="157">
        <f t="shared" si="44"/>
        <v>0</v>
      </c>
      <c r="AC103" s="157">
        <f t="shared" si="44"/>
        <v>0</v>
      </c>
      <c r="AD103" s="157">
        <f t="shared" si="44"/>
        <v>0</v>
      </c>
      <c r="AE103" s="157">
        <f t="shared" si="44"/>
        <v>0</v>
      </c>
      <c r="AF103" s="157">
        <f t="shared" si="44"/>
        <v>0</v>
      </c>
      <c r="AG103" s="157">
        <f t="shared" si="44"/>
        <v>0</v>
      </c>
      <c r="AH103" s="157">
        <f t="shared" si="44"/>
        <v>0</v>
      </c>
      <c r="AI103" s="157">
        <f t="shared" si="44"/>
        <v>0</v>
      </c>
      <c r="AJ103" s="157">
        <f t="shared" si="44"/>
        <v>0</v>
      </c>
    </row>
    <row r="104" spans="1:36" ht="16.5" x14ac:dyDescent="0.25">
      <c r="A104" s="157">
        <f t="shared" si="40"/>
        <v>10.039999999999999</v>
      </c>
      <c r="B104" s="153">
        <f t="shared" si="5"/>
        <v>56</v>
      </c>
      <c r="C104" s="158" t="s">
        <v>401</v>
      </c>
      <c r="D104" s="156" t="s">
        <v>364</v>
      </c>
      <c r="E104" s="157">
        <f t="shared" si="41"/>
        <v>2</v>
      </c>
      <c r="F104" s="249"/>
      <c r="G104" s="157">
        <f t="shared" si="42"/>
        <v>0</v>
      </c>
      <c r="H104" s="157">
        <f t="shared" si="42"/>
        <v>2</v>
      </c>
      <c r="I104" s="157">
        <f t="shared" si="42"/>
        <v>0</v>
      </c>
      <c r="J104" s="157">
        <f t="shared" si="42"/>
        <v>0</v>
      </c>
      <c r="K104" s="157">
        <f t="shared" si="42"/>
        <v>0</v>
      </c>
      <c r="L104" s="157">
        <f t="shared" si="42"/>
        <v>0</v>
      </c>
      <c r="M104" s="157">
        <f t="shared" si="42"/>
        <v>0</v>
      </c>
      <c r="N104" s="157">
        <f t="shared" si="42"/>
        <v>0</v>
      </c>
      <c r="O104" s="157">
        <f t="shared" si="42"/>
        <v>0</v>
      </c>
      <c r="P104" s="157">
        <f t="shared" si="42"/>
        <v>0</v>
      </c>
      <c r="Q104" s="157">
        <f t="shared" si="43"/>
        <v>0</v>
      </c>
      <c r="R104" s="157">
        <f t="shared" si="43"/>
        <v>0</v>
      </c>
      <c r="S104" s="157">
        <f t="shared" si="43"/>
        <v>0</v>
      </c>
      <c r="T104" s="157">
        <f t="shared" si="43"/>
        <v>0</v>
      </c>
      <c r="U104" s="157">
        <f t="shared" si="43"/>
        <v>0</v>
      </c>
      <c r="V104" s="157">
        <f t="shared" si="43"/>
        <v>0</v>
      </c>
      <c r="W104" s="157">
        <f t="shared" si="43"/>
        <v>0</v>
      </c>
      <c r="X104" s="157">
        <f t="shared" si="43"/>
        <v>0</v>
      </c>
      <c r="Y104" s="157">
        <f t="shared" si="43"/>
        <v>0</v>
      </c>
      <c r="Z104" s="157">
        <f t="shared" si="43"/>
        <v>0</v>
      </c>
      <c r="AA104" s="157">
        <f t="shared" si="44"/>
        <v>0</v>
      </c>
      <c r="AB104" s="157">
        <f t="shared" si="44"/>
        <v>0</v>
      </c>
      <c r="AC104" s="157">
        <f t="shared" si="44"/>
        <v>0</v>
      </c>
      <c r="AD104" s="157">
        <f t="shared" si="44"/>
        <v>0</v>
      </c>
      <c r="AE104" s="157">
        <f t="shared" si="44"/>
        <v>0</v>
      </c>
      <c r="AF104" s="157">
        <f t="shared" si="44"/>
        <v>0</v>
      </c>
      <c r="AG104" s="157">
        <f t="shared" si="44"/>
        <v>0</v>
      </c>
      <c r="AH104" s="157">
        <f t="shared" si="44"/>
        <v>0</v>
      </c>
      <c r="AI104" s="157">
        <f t="shared" si="44"/>
        <v>0</v>
      </c>
      <c r="AJ104" s="157">
        <f t="shared" si="44"/>
        <v>0</v>
      </c>
    </row>
    <row r="105" spans="1:36" ht="16.5" x14ac:dyDescent="0.25">
      <c r="A105" s="157">
        <f t="shared" si="40"/>
        <v>10.049999999999999</v>
      </c>
      <c r="B105" s="153">
        <f t="shared" si="5"/>
        <v>57</v>
      </c>
      <c r="C105" s="158" t="s">
        <v>402</v>
      </c>
      <c r="D105" s="156" t="s">
        <v>364</v>
      </c>
      <c r="E105" s="157">
        <f t="shared" si="41"/>
        <v>1</v>
      </c>
      <c r="F105" s="249"/>
      <c r="G105" s="157">
        <f t="shared" si="42"/>
        <v>0</v>
      </c>
      <c r="H105" s="157">
        <f t="shared" si="42"/>
        <v>1</v>
      </c>
      <c r="I105" s="157">
        <f t="shared" si="42"/>
        <v>0</v>
      </c>
      <c r="J105" s="157">
        <f t="shared" si="42"/>
        <v>0</v>
      </c>
      <c r="K105" s="157">
        <f t="shared" si="42"/>
        <v>0</v>
      </c>
      <c r="L105" s="157">
        <f t="shared" si="42"/>
        <v>0</v>
      </c>
      <c r="M105" s="157">
        <f t="shared" si="42"/>
        <v>0</v>
      </c>
      <c r="N105" s="157">
        <f t="shared" si="42"/>
        <v>0</v>
      </c>
      <c r="O105" s="157">
        <f t="shared" si="42"/>
        <v>0</v>
      </c>
      <c r="P105" s="157">
        <f t="shared" si="42"/>
        <v>0</v>
      </c>
      <c r="Q105" s="157">
        <f t="shared" si="43"/>
        <v>0</v>
      </c>
      <c r="R105" s="157">
        <f t="shared" si="43"/>
        <v>0</v>
      </c>
      <c r="S105" s="157">
        <f t="shared" si="43"/>
        <v>0</v>
      </c>
      <c r="T105" s="157">
        <f t="shared" si="43"/>
        <v>0</v>
      </c>
      <c r="U105" s="157">
        <f t="shared" si="43"/>
        <v>0</v>
      </c>
      <c r="V105" s="157">
        <f t="shared" si="43"/>
        <v>0</v>
      </c>
      <c r="W105" s="157">
        <f t="shared" si="43"/>
        <v>0</v>
      </c>
      <c r="X105" s="157">
        <f t="shared" si="43"/>
        <v>0</v>
      </c>
      <c r="Y105" s="157">
        <f t="shared" si="43"/>
        <v>0</v>
      </c>
      <c r="Z105" s="157">
        <f t="shared" si="43"/>
        <v>0</v>
      </c>
      <c r="AA105" s="157">
        <f t="shared" si="44"/>
        <v>0</v>
      </c>
      <c r="AB105" s="157">
        <f t="shared" si="44"/>
        <v>0</v>
      </c>
      <c r="AC105" s="157">
        <f t="shared" si="44"/>
        <v>0</v>
      </c>
      <c r="AD105" s="157">
        <f t="shared" si="44"/>
        <v>0</v>
      </c>
      <c r="AE105" s="157">
        <f t="shared" si="44"/>
        <v>0</v>
      </c>
      <c r="AF105" s="157">
        <f t="shared" si="44"/>
        <v>0</v>
      </c>
      <c r="AG105" s="157">
        <f t="shared" si="44"/>
        <v>0</v>
      </c>
      <c r="AH105" s="157">
        <f t="shared" si="44"/>
        <v>0</v>
      </c>
      <c r="AI105" s="157">
        <f t="shared" si="44"/>
        <v>0</v>
      </c>
      <c r="AJ105" s="157">
        <f t="shared" si="44"/>
        <v>0</v>
      </c>
    </row>
    <row r="106" spans="1:36" ht="16.5" x14ac:dyDescent="0.25">
      <c r="A106" s="157">
        <f t="shared" si="40"/>
        <v>10.059999999999999</v>
      </c>
      <c r="B106" s="153">
        <f t="shared" si="5"/>
        <v>58</v>
      </c>
      <c r="C106" s="158" t="s">
        <v>403</v>
      </c>
      <c r="D106" s="156" t="s">
        <v>364</v>
      </c>
      <c r="E106" s="157">
        <f t="shared" si="41"/>
        <v>1</v>
      </c>
      <c r="F106" s="249"/>
      <c r="G106" s="157">
        <f t="shared" si="42"/>
        <v>0</v>
      </c>
      <c r="H106" s="157">
        <f t="shared" si="42"/>
        <v>1</v>
      </c>
      <c r="I106" s="157">
        <f t="shared" si="42"/>
        <v>0</v>
      </c>
      <c r="J106" s="157">
        <f t="shared" si="42"/>
        <v>0</v>
      </c>
      <c r="K106" s="157">
        <f t="shared" si="42"/>
        <v>0</v>
      </c>
      <c r="L106" s="157">
        <f t="shared" si="42"/>
        <v>0</v>
      </c>
      <c r="M106" s="157">
        <f t="shared" si="42"/>
        <v>0</v>
      </c>
      <c r="N106" s="157">
        <f t="shared" si="42"/>
        <v>0</v>
      </c>
      <c r="O106" s="157">
        <f t="shared" si="42"/>
        <v>0</v>
      </c>
      <c r="P106" s="157">
        <f t="shared" si="42"/>
        <v>0</v>
      </c>
      <c r="Q106" s="157">
        <f t="shared" si="43"/>
        <v>0</v>
      </c>
      <c r="R106" s="157">
        <f t="shared" si="43"/>
        <v>0</v>
      </c>
      <c r="S106" s="157">
        <f t="shared" si="43"/>
        <v>0</v>
      </c>
      <c r="T106" s="157">
        <f t="shared" si="43"/>
        <v>0</v>
      </c>
      <c r="U106" s="157">
        <f t="shared" si="43"/>
        <v>0</v>
      </c>
      <c r="V106" s="157">
        <f t="shared" si="43"/>
        <v>0</v>
      </c>
      <c r="W106" s="157">
        <f t="shared" si="43"/>
        <v>0</v>
      </c>
      <c r="X106" s="157">
        <f t="shared" si="43"/>
        <v>0</v>
      </c>
      <c r="Y106" s="157">
        <f t="shared" si="43"/>
        <v>0</v>
      </c>
      <c r="Z106" s="157">
        <f t="shared" si="43"/>
        <v>0</v>
      </c>
      <c r="AA106" s="157">
        <f t="shared" si="44"/>
        <v>0</v>
      </c>
      <c r="AB106" s="157">
        <f t="shared" si="44"/>
        <v>0</v>
      </c>
      <c r="AC106" s="157">
        <f t="shared" si="44"/>
        <v>0</v>
      </c>
      <c r="AD106" s="157">
        <f t="shared" si="44"/>
        <v>0</v>
      </c>
      <c r="AE106" s="157">
        <f t="shared" si="44"/>
        <v>0</v>
      </c>
      <c r="AF106" s="157">
        <f t="shared" si="44"/>
        <v>0</v>
      </c>
      <c r="AG106" s="157">
        <f t="shared" si="44"/>
        <v>0</v>
      </c>
      <c r="AH106" s="157">
        <f t="shared" si="44"/>
        <v>0</v>
      </c>
      <c r="AI106" s="157">
        <f t="shared" si="44"/>
        <v>0</v>
      </c>
      <c r="AJ106" s="157">
        <f t="shared" si="44"/>
        <v>0</v>
      </c>
    </row>
    <row r="107" spans="1:36" ht="16.5" x14ac:dyDescent="0.25">
      <c r="A107" s="157">
        <f t="shared" si="40"/>
        <v>10.069999999999999</v>
      </c>
      <c r="B107" s="153">
        <f t="shared" si="5"/>
        <v>59</v>
      </c>
      <c r="C107" s="158" t="s">
        <v>404</v>
      </c>
      <c r="D107" s="156" t="s">
        <v>364</v>
      </c>
      <c r="E107" s="157">
        <f t="shared" si="41"/>
        <v>0</v>
      </c>
      <c r="F107" s="249"/>
      <c r="G107" s="157">
        <f t="shared" si="42"/>
        <v>0</v>
      </c>
      <c r="H107" s="157">
        <f t="shared" si="42"/>
        <v>0</v>
      </c>
      <c r="I107" s="157">
        <f t="shared" si="42"/>
        <v>0</v>
      </c>
      <c r="J107" s="157">
        <f t="shared" si="42"/>
        <v>0</v>
      </c>
      <c r="K107" s="157">
        <f t="shared" si="42"/>
        <v>0</v>
      </c>
      <c r="L107" s="157">
        <f t="shared" si="42"/>
        <v>0</v>
      </c>
      <c r="M107" s="157">
        <f t="shared" si="42"/>
        <v>0</v>
      </c>
      <c r="N107" s="157">
        <f t="shared" si="42"/>
        <v>0</v>
      </c>
      <c r="O107" s="157">
        <f t="shared" si="42"/>
        <v>0</v>
      </c>
      <c r="P107" s="157">
        <f t="shared" si="42"/>
        <v>0</v>
      </c>
      <c r="Q107" s="157">
        <f t="shared" si="43"/>
        <v>0</v>
      </c>
      <c r="R107" s="157">
        <f t="shared" si="43"/>
        <v>0</v>
      </c>
      <c r="S107" s="157">
        <f t="shared" si="43"/>
        <v>0</v>
      </c>
      <c r="T107" s="157">
        <f t="shared" si="43"/>
        <v>0</v>
      </c>
      <c r="U107" s="157">
        <f t="shared" si="43"/>
        <v>0</v>
      </c>
      <c r="V107" s="157">
        <f t="shared" si="43"/>
        <v>0</v>
      </c>
      <c r="W107" s="157">
        <f t="shared" si="43"/>
        <v>0</v>
      </c>
      <c r="X107" s="157">
        <f t="shared" si="43"/>
        <v>0</v>
      </c>
      <c r="Y107" s="157">
        <f t="shared" si="43"/>
        <v>0</v>
      </c>
      <c r="Z107" s="157">
        <f t="shared" si="43"/>
        <v>0</v>
      </c>
      <c r="AA107" s="157">
        <f t="shared" si="44"/>
        <v>0</v>
      </c>
      <c r="AB107" s="157">
        <f t="shared" si="44"/>
        <v>0</v>
      </c>
      <c r="AC107" s="157">
        <f t="shared" si="44"/>
        <v>0</v>
      </c>
      <c r="AD107" s="157">
        <f t="shared" si="44"/>
        <v>0</v>
      </c>
      <c r="AE107" s="157">
        <f t="shared" si="44"/>
        <v>0</v>
      </c>
      <c r="AF107" s="157">
        <f t="shared" si="44"/>
        <v>0</v>
      </c>
      <c r="AG107" s="157">
        <f t="shared" si="44"/>
        <v>0</v>
      </c>
      <c r="AH107" s="157">
        <f t="shared" si="44"/>
        <v>0</v>
      </c>
      <c r="AI107" s="157">
        <f t="shared" si="44"/>
        <v>0</v>
      </c>
      <c r="AJ107" s="157">
        <f t="shared" si="44"/>
        <v>0</v>
      </c>
    </row>
    <row r="108" spans="1:36" ht="16.5" x14ac:dyDescent="0.25">
      <c r="A108" s="157">
        <f t="shared" si="40"/>
        <v>10.079999999999998</v>
      </c>
      <c r="B108" s="153">
        <f t="shared" si="5"/>
        <v>60</v>
      </c>
      <c r="C108" s="158" t="s">
        <v>405</v>
      </c>
      <c r="D108" s="156" t="s">
        <v>364</v>
      </c>
      <c r="E108" s="157">
        <f t="shared" si="41"/>
        <v>0</v>
      </c>
      <c r="F108" s="249"/>
      <c r="G108" s="157">
        <f t="shared" si="42"/>
        <v>0</v>
      </c>
      <c r="H108" s="157">
        <f t="shared" si="42"/>
        <v>0</v>
      </c>
      <c r="I108" s="157">
        <f t="shared" si="42"/>
        <v>0</v>
      </c>
      <c r="J108" s="157">
        <f t="shared" si="42"/>
        <v>0</v>
      </c>
      <c r="K108" s="157">
        <f t="shared" si="42"/>
        <v>0</v>
      </c>
      <c r="L108" s="157">
        <f t="shared" si="42"/>
        <v>0</v>
      </c>
      <c r="M108" s="157">
        <f t="shared" si="42"/>
        <v>0</v>
      </c>
      <c r="N108" s="157">
        <f t="shared" si="42"/>
        <v>0</v>
      </c>
      <c r="O108" s="157">
        <f t="shared" si="42"/>
        <v>0</v>
      </c>
      <c r="P108" s="157">
        <f t="shared" si="42"/>
        <v>0</v>
      </c>
      <c r="Q108" s="157">
        <f t="shared" si="43"/>
        <v>0</v>
      </c>
      <c r="R108" s="157">
        <f t="shared" si="43"/>
        <v>0</v>
      </c>
      <c r="S108" s="157">
        <f t="shared" si="43"/>
        <v>0</v>
      </c>
      <c r="T108" s="157">
        <f t="shared" si="43"/>
        <v>0</v>
      </c>
      <c r="U108" s="157">
        <f t="shared" si="43"/>
        <v>0</v>
      </c>
      <c r="V108" s="157">
        <f t="shared" si="43"/>
        <v>0</v>
      </c>
      <c r="W108" s="157">
        <f t="shared" si="43"/>
        <v>0</v>
      </c>
      <c r="X108" s="157">
        <f t="shared" si="43"/>
        <v>0</v>
      </c>
      <c r="Y108" s="157">
        <f t="shared" si="43"/>
        <v>0</v>
      </c>
      <c r="Z108" s="157">
        <f t="shared" si="43"/>
        <v>0</v>
      </c>
      <c r="AA108" s="157">
        <f t="shared" si="44"/>
        <v>0</v>
      </c>
      <c r="AB108" s="157">
        <f t="shared" si="44"/>
        <v>0</v>
      </c>
      <c r="AC108" s="157">
        <f t="shared" si="44"/>
        <v>0</v>
      </c>
      <c r="AD108" s="157">
        <f t="shared" si="44"/>
        <v>0</v>
      </c>
      <c r="AE108" s="157">
        <f t="shared" si="44"/>
        <v>0</v>
      </c>
      <c r="AF108" s="157">
        <f t="shared" si="44"/>
        <v>0</v>
      </c>
      <c r="AG108" s="157">
        <f t="shared" si="44"/>
        <v>0</v>
      </c>
      <c r="AH108" s="157">
        <f t="shared" si="44"/>
        <v>0</v>
      </c>
      <c r="AI108" s="157">
        <f t="shared" si="44"/>
        <v>0</v>
      </c>
      <c r="AJ108" s="157">
        <f t="shared" si="44"/>
        <v>0</v>
      </c>
    </row>
    <row r="109" spans="1:36" ht="16.5" x14ac:dyDescent="0.25">
      <c r="A109" s="157">
        <f t="shared" si="40"/>
        <v>10.089999999999998</v>
      </c>
      <c r="B109" s="153">
        <f t="shared" si="5"/>
        <v>61</v>
      </c>
      <c r="C109" s="158" t="s">
        <v>406</v>
      </c>
      <c r="D109" s="156" t="s">
        <v>364</v>
      </c>
      <c r="E109" s="157">
        <f t="shared" si="41"/>
        <v>1</v>
      </c>
      <c r="F109" s="249"/>
      <c r="G109" s="157">
        <f t="shared" si="42"/>
        <v>0</v>
      </c>
      <c r="H109" s="157">
        <f t="shared" si="42"/>
        <v>1</v>
      </c>
      <c r="I109" s="157">
        <f t="shared" si="42"/>
        <v>0</v>
      </c>
      <c r="J109" s="157">
        <f t="shared" si="42"/>
        <v>0</v>
      </c>
      <c r="K109" s="157">
        <f t="shared" si="42"/>
        <v>0</v>
      </c>
      <c r="L109" s="157">
        <f t="shared" si="42"/>
        <v>0</v>
      </c>
      <c r="M109" s="157">
        <f t="shared" si="42"/>
        <v>0</v>
      </c>
      <c r="N109" s="157">
        <f t="shared" si="42"/>
        <v>0</v>
      </c>
      <c r="O109" s="157">
        <f t="shared" si="42"/>
        <v>0</v>
      </c>
      <c r="P109" s="157">
        <f t="shared" si="42"/>
        <v>0</v>
      </c>
      <c r="Q109" s="157">
        <f t="shared" si="43"/>
        <v>0</v>
      </c>
      <c r="R109" s="157">
        <f t="shared" si="43"/>
        <v>0</v>
      </c>
      <c r="S109" s="157">
        <f t="shared" si="43"/>
        <v>0</v>
      </c>
      <c r="T109" s="157">
        <f t="shared" si="43"/>
        <v>0</v>
      </c>
      <c r="U109" s="157">
        <f t="shared" si="43"/>
        <v>0</v>
      </c>
      <c r="V109" s="157">
        <f t="shared" si="43"/>
        <v>0</v>
      </c>
      <c r="W109" s="157">
        <f t="shared" si="43"/>
        <v>0</v>
      </c>
      <c r="X109" s="157">
        <f t="shared" si="43"/>
        <v>0</v>
      </c>
      <c r="Y109" s="157">
        <f t="shared" si="43"/>
        <v>0</v>
      </c>
      <c r="Z109" s="157">
        <f t="shared" si="43"/>
        <v>0</v>
      </c>
      <c r="AA109" s="157">
        <f t="shared" si="44"/>
        <v>0</v>
      </c>
      <c r="AB109" s="157">
        <f t="shared" si="44"/>
        <v>0</v>
      </c>
      <c r="AC109" s="157">
        <f t="shared" si="44"/>
        <v>0</v>
      </c>
      <c r="AD109" s="157">
        <f t="shared" si="44"/>
        <v>0</v>
      </c>
      <c r="AE109" s="157">
        <f t="shared" si="44"/>
        <v>0</v>
      </c>
      <c r="AF109" s="157">
        <f t="shared" si="44"/>
        <v>0</v>
      </c>
      <c r="AG109" s="157">
        <f t="shared" si="44"/>
        <v>0</v>
      </c>
      <c r="AH109" s="157">
        <f t="shared" si="44"/>
        <v>0</v>
      </c>
      <c r="AI109" s="157">
        <f t="shared" si="44"/>
        <v>0</v>
      </c>
      <c r="AJ109" s="157">
        <f t="shared" si="44"/>
        <v>0</v>
      </c>
    </row>
    <row r="110" spans="1:36" ht="16.5" x14ac:dyDescent="0.25">
      <c r="A110" s="157">
        <f t="shared" si="40"/>
        <v>10.099999999999998</v>
      </c>
      <c r="B110" s="153">
        <f t="shared" si="5"/>
        <v>62</v>
      </c>
      <c r="C110" s="158" t="s">
        <v>407</v>
      </c>
      <c r="D110" s="156" t="s">
        <v>364</v>
      </c>
      <c r="E110" s="157">
        <f t="shared" si="41"/>
        <v>3</v>
      </c>
      <c r="F110" s="249" t="str">
        <f>+G$10&amp;" "&amp;G11</f>
        <v>- -</v>
      </c>
      <c r="G110" s="157">
        <f t="shared" si="42"/>
        <v>0</v>
      </c>
      <c r="H110" s="157">
        <f t="shared" si="42"/>
        <v>3</v>
      </c>
      <c r="I110" s="157">
        <f t="shared" si="42"/>
        <v>0</v>
      </c>
      <c r="J110" s="157">
        <f t="shared" si="42"/>
        <v>0</v>
      </c>
      <c r="K110" s="157">
        <f t="shared" si="42"/>
        <v>0</v>
      </c>
      <c r="L110" s="157">
        <f t="shared" si="42"/>
        <v>0</v>
      </c>
      <c r="M110" s="157">
        <f t="shared" si="42"/>
        <v>0</v>
      </c>
      <c r="N110" s="157">
        <f t="shared" si="42"/>
        <v>0</v>
      </c>
      <c r="O110" s="157">
        <f t="shared" si="42"/>
        <v>0</v>
      </c>
      <c r="P110" s="157">
        <f t="shared" si="42"/>
        <v>0</v>
      </c>
      <c r="Q110" s="157">
        <f t="shared" si="43"/>
        <v>0</v>
      </c>
      <c r="R110" s="157">
        <f t="shared" si="43"/>
        <v>0</v>
      </c>
      <c r="S110" s="157">
        <f t="shared" si="43"/>
        <v>0</v>
      </c>
      <c r="T110" s="157">
        <f t="shared" si="43"/>
        <v>0</v>
      </c>
      <c r="U110" s="157">
        <f t="shared" si="43"/>
        <v>0</v>
      </c>
      <c r="V110" s="157">
        <f t="shared" si="43"/>
        <v>0</v>
      </c>
      <c r="W110" s="157">
        <f t="shared" si="43"/>
        <v>0</v>
      </c>
      <c r="X110" s="157">
        <f t="shared" si="43"/>
        <v>0</v>
      </c>
      <c r="Y110" s="157">
        <f t="shared" si="43"/>
        <v>0</v>
      </c>
      <c r="Z110" s="157">
        <f t="shared" si="43"/>
        <v>0</v>
      </c>
      <c r="AA110" s="157">
        <f t="shared" si="44"/>
        <v>0</v>
      </c>
      <c r="AB110" s="157">
        <f t="shared" si="44"/>
        <v>0</v>
      </c>
      <c r="AC110" s="157">
        <f t="shared" si="44"/>
        <v>0</v>
      </c>
      <c r="AD110" s="157">
        <f t="shared" si="44"/>
        <v>0</v>
      </c>
      <c r="AE110" s="157">
        <f t="shared" si="44"/>
        <v>0</v>
      </c>
      <c r="AF110" s="157">
        <f t="shared" si="44"/>
        <v>0</v>
      </c>
      <c r="AG110" s="157">
        <f t="shared" si="44"/>
        <v>0</v>
      </c>
      <c r="AH110" s="157">
        <f t="shared" si="44"/>
        <v>0</v>
      </c>
      <c r="AI110" s="157">
        <f t="shared" si="44"/>
        <v>0</v>
      </c>
      <c r="AJ110" s="157">
        <f t="shared" si="44"/>
        <v>0</v>
      </c>
    </row>
    <row r="111" spans="1:36" ht="16.5" x14ac:dyDescent="0.25">
      <c r="A111" s="157">
        <f t="shared" si="40"/>
        <v>10.109999999999998</v>
      </c>
      <c r="B111" s="153">
        <f t="shared" si="5"/>
        <v>63</v>
      </c>
      <c r="C111" s="158" t="s">
        <v>408</v>
      </c>
      <c r="D111" s="156" t="s">
        <v>364</v>
      </c>
      <c r="E111" s="157">
        <f t="shared" si="41"/>
        <v>6</v>
      </c>
      <c r="F111" s="249"/>
      <c r="G111" s="157">
        <f t="shared" si="42"/>
        <v>0</v>
      </c>
      <c r="H111" s="157">
        <f t="shared" si="42"/>
        <v>6</v>
      </c>
      <c r="I111" s="157">
        <f t="shared" si="42"/>
        <v>0</v>
      </c>
      <c r="J111" s="157">
        <f t="shared" si="42"/>
        <v>0</v>
      </c>
      <c r="K111" s="157">
        <f t="shared" si="42"/>
        <v>0</v>
      </c>
      <c r="L111" s="157">
        <f t="shared" si="42"/>
        <v>0</v>
      </c>
      <c r="M111" s="157">
        <f t="shared" si="42"/>
        <v>0</v>
      </c>
      <c r="N111" s="157">
        <f t="shared" si="42"/>
        <v>0</v>
      </c>
      <c r="O111" s="157">
        <f t="shared" si="42"/>
        <v>0</v>
      </c>
      <c r="P111" s="157">
        <f t="shared" si="42"/>
        <v>0</v>
      </c>
      <c r="Q111" s="157">
        <f t="shared" si="43"/>
        <v>0</v>
      </c>
      <c r="R111" s="157">
        <f t="shared" si="43"/>
        <v>0</v>
      </c>
      <c r="S111" s="157">
        <f t="shared" si="43"/>
        <v>0</v>
      </c>
      <c r="T111" s="157">
        <f t="shared" si="43"/>
        <v>0</v>
      </c>
      <c r="U111" s="157">
        <f t="shared" si="43"/>
        <v>0</v>
      </c>
      <c r="V111" s="157">
        <f t="shared" si="43"/>
        <v>0</v>
      </c>
      <c r="W111" s="157">
        <f t="shared" si="43"/>
        <v>0</v>
      </c>
      <c r="X111" s="157">
        <f t="shared" si="43"/>
        <v>0</v>
      </c>
      <c r="Y111" s="157">
        <f t="shared" si="43"/>
        <v>0</v>
      </c>
      <c r="Z111" s="157">
        <f t="shared" si="43"/>
        <v>0</v>
      </c>
      <c r="AA111" s="157">
        <f t="shared" si="44"/>
        <v>0</v>
      </c>
      <c r="AB111" s="157">
        <f t="shared" si="44"/>
        <v>0</v>
      </c>
      <c r="AC111" s="157">
        <f t="shared" si="44"/>
        <v>0</v>
      </c>
      <c r="AD111" s="157">
        <f t="shared" si="44"/>
        <v>0</v>
      </c>
      <c r="AE111" s="157">
        <f t="shared" si="44"/>
        <v>0</v>
      </c>
      <c r="AF111" s="157">
        <f t="shared" si="44"/>
        <v>0</v>
      </c>
      <c r="AG111" s="157">
        <f t="shared" si="44"/>
        <v>0</v>
      </c>
      <c r="AH111" s="157">
        <f t="shared" si="44"/>
        <v>0</v>
      </c>
      <c r="AI111" s="157">
        <f t="shared" si="44"/>
        <v>0</v>
      </c>
      <c r="AJ111" s="157">
        <f t="shared" si="44"/>
        <v>0</v>
      </c>
    </row>
    <row r="112" spans="1:36" ht="16.5" x14ac:dyDescent="0.25">
      <c r="A112" s="157">
        <f t="shared" si="40"/>
        <v>10.119999999999997</v>
      </c>
      <c r="B112" s="153">
        <f t="shared" si="5"/>
        <v>64</v>
      </c>
      <c r="C112" s="158" t="s">
        <v>409</v>
      </c>
      <c r="D112" s="156" t="s">
        <v>410</v>
      </c>
      <c r="E112" s="157">
        <f>+ROUNDUP(SUM(G112:AJ112),0)</f>
        <v>1</v>
      </c>
      <c r="F112" s="249"/>
      <c r="G112" s="157">
        <f t="shared" ref="G112:AJ112" si="45">+HLOOKUP(G$10&amp;" "&amp;G11,ARMADO_RP,$B112,0)</f>
        <v>0</v>
      </c>
      <c r="H112" s="157">
        <f t="shared" si="45"/>
        <v>8.3333333333333329E-2</v>
      </c>
      <c r="I112" s="157">
        <f t="shared" si="45"/>
        <v>0</v>
      </c>
      <c r="J112" s="157">
        <f t="shared" si="45"/>
        <v>0</v>
      </c>
      <c r="K112" s="157">
        <f t="shared" si="45"/>
        <v>0</v>
      </c>
      <c r="L112" s="157">
        <f t="shared" si="45"/>
        <v>0</v>
      </c>
      <c r="M112" s="157">
        <f t="shared" si="45"/>
        <v>0</v>
      </c>
      <c r="N112" s="157">
        <f t="shared" si="45"/>
        <v>0</v>
      </c>
      <c r="O112" s="157">
        <f t="shared" si="45"/>
        <v>0</v>
      </c>
      <c r="P112" s="157">
        <f t="shared" si="45"/>
        <v>0</v>
      </c>
      <c r="Q112" s="157">
        <f t="shared" si="45"/>
        <v>0</v>
      </c>
      <c r="R112" s="157">
        <f t="shared" si="45"/>
        <v>0</v>
      </c>
      <c r="S112" s="157">
        <f t="shared" si="45"/>
        <v>0</v>
      </c>
      <c r="T112" s="157">
        <f t="shared" si="45"/>
        <v>0</v>
      </c>
      <c r="U112" s="157">
        <f t="shared" si="45"/>
        <v>0</v>
      </c>
      <c r="V112" s="157">
        <f t="shared" si="45"/>
        <v>0</v>
      </c>
      <c r="W112" s="157">
        <f t="shared" si="45"/>
        <v>0</v>
      </c>
      <c r="X112" s="157">
        <f t="shared" si="45"/>
        <v>0</v>
      </c>
      <c r="Y112" s="157">
        <f t="shared" si="45"/>
        <v>0</v>
      </c>
      <c r="Z112" s="157">
        <f t="shared" si="45"/>
        <v>0</v>
      </c>
      <c r="AA112" s="157">
        <f t="shared" si="45"/>
        <v>0</v>
      </c>
      <c r="AB112" s="157">
        <f t="shared" si="45"/>
        <v>0</v>
      </c>
      <c r="AC112" s="157">
        <f t="shared" si="45"/>
        <v>0</v>
      </c>
      <c r="AD112" s="157">
        <f t="shared" si="45"/>
        <v>0</v>
      </c>
      <c r="AE112" s="157">
        <f t="shared" si="45"/>
        <v>0</v>
      </c>
      <c r="AF112" s="157">
        <f t="shared" si="45"/>
        <v>0</v>
      </c>
      <c r="AG112" s="157">
        <f t="shared" si="45"/>
        <v>0</v>
      </c>
      <c r="AH112" s="157">
        <f t="shared" si="45"/>
        <v>0</v>
      </c>
      <c r="AI112" s="157">
        <f t="shared" si="45"/>
        <v>0</v>
      </c>
      <c r="AJ112" s="157">
        <f t="shared" si="45"/>
        <v>0</v>
      </c>
    </row>
    <row r="113" spans="1:36" ht="16.5" x14ac:dyDescent="0.25">
      <c r="A113" s="157">
        <f t="shared" si="40"/>
        <v>10.129999999999997</v>
      </c>
      <c r="B113" s="153">
        <f t="shared" si="5"/>
        <v>65</v>
      </c>
      <c r="C113" s="158" t="s">
        <v>411</v>
      </c>
      <c r="D113" s="156" t="s">
        <v>364</v>
      </c>
      <c r="E113" s="157">
        <f t="shared" si="41"/>
        <v>0</v>
      </c>
      <c r="F113" s="249"/>
      <c r="G113" s="157">
        <f t="shared" ref="G113:P118" si="46">+HLOOKUP(G$3,ARMADO_RP,$B113,0)+HLOOKUP(G$4,ARMADO_RP,$B113,0)</f>
        <v>0</v>
      </c>
      <c r="H113" s="157">
        <f t="shared" si="46"/>
        <v>0</v>
      </c>
      <c r="I113" s="157">
        <f t="shared" si="46"/>
        <v>0</v>
      </c>
      <c r="J113" s="157">
        <f t="shared" si="46"/>
        <v>0</v>
      </c>
      <c r="K113" s="157">
        <f t="shared" si="46"/>
        <v>0</v>
      </c>
      <c r="L113" s="157">
        <f t="shared" si="46"/>
        <v>0</v>
      </c>
      <c r="M113" s="157">
        <f t="shared" si="46"/>
        <v>0</v>
      </c>
      <c r="N113" s="157">
        <f t="shared" si="46"/>
        <v>0</v>
      </c>
      <c r="O113" s="157">
        <f t="shared" si="46"/>
        <v>0</v>
      </c>
      <c r="P113" s="157">
        <f t="shared" si="46"/>
        <v>0</v>
      </c>
      <c r="Q113" s="157">
        <f t="shared" ref="Q113:Z118" si="47">+HLOOKUP(Q$3,ARMADO_RP,$B113,0)+HLOOKUP(Q$4,ARMADO_RP,$B113,0)</f>
        <v>0</v>
      </c>
      <c r="R113" s="157">
        <f t="shared" si="47"/>
        <v>0</v>
      </c>
      <c r="S113" s="157">
        <f t="shared" si="47"/>
        <v>0</v>
      </c>
      <c r="T113" s="157">
        <f t="shared" si="47"/>
        <v>0</v>
      </c>
      <c r="U113" s="157">
        <f t="shared" si="47"/>
        <v>0</v>
      </c>
      <c r="V113" s="157">
        <f t="shared" si="47"/>
        <v>0</v>
      </c>
      <c r="W113" s="157">
        <f t="shared" si="47"/>
        <v>0</v>
      </c>
      <c r="X113" s="157">
        <f t="shared" si="47"/>
        <v>0</v>
      </c>
      <c r="Y113" s="157">
        <f t="shared" si="47"/>
        <v>0</v>
      </c>
      <c r="Z113" s="157">
        <f t="shared" si="47"/>
        <v>0</v>
      </c>
      <c r="AA113" s="157">
        <f t="shared" ref="AA113:AJ118" si="48">+HLOOKUP(AA$3,ARMADO_RP,$B113,0)+HLOOKUP(AA$4,ARMADO_RP,$B113,0)</f>
        <v>0</v>
      </c>
      <c r="AB113" s="157">
        <f t="shared" si="48"/>
        <v>0</v>
      </c>
      <c r="AC113" s="157">
        <f t="shared" si="48"/>
        <v>0</v>
      </c>
      <c r="AD113" s="157">
        <f t="shared" si="48"/>
        <v>0</v>
      </c>
      <c r="AE113" s="157">
        <f t="shared" si="48"/>
        <v>0</v>
      </c>
      <c r="AF113" s="157">
        <f t="shared" si="48"/>
        <v>0</v>
      </c>
      <c r="AG113" s="157">
        <f t="shared" si="48"/>
        <v>0</v>
      </c>
      <c r="AH113" s="157">
        <f t="shared" si="48"/>
        <v>0</v>
      </c>
      <c r="AI113" s="157">
        <f t="shared" si="48"/>
        <v>0</v>
      </c>
      <c r="AJ113" s="157">
        <f t="shared" si="48"/>
        <v>0</v>
      </c>
    </row>
    <row r="114" spans="1:36" ht="16.5" x14ac:dyDescent="0.25">
      <c r="A114" s="157">
        <f t="shared" si="40"/>
        <v>10.139999999999997</v>
      </c>
      <c r="B114" s="153">
        <f t="shared" si="5"/>
        <v>66</v>
      </c>
      <c r="C114" s="158" t="s">
        <v>412</v>
      </c>
      <c r="D114" s="156" t="s">
        <v>364</v>
      </c>
      <c r="E114" s="157">
        <f t="shared" si="41"/>
        <v>0</v>
      </c>
      <c r="F114" s="249"/>
      <c r="G114" s="157">
        <f t="shared" si="46"/>
        <v>0</v>
      </c>
      <c r="H114" s="157">
        <f t="shared" si="46"/>
        <v>0</v>
      </c>
      <c r="I114" s="157">
        <f t="shared" si="46"/>
        <v>0</v>
      </c>
      <c r="J114" s="157">
        <f t="shared" si="46"/>
        <v>0</v>
      </c>
      <c r="K114" s="157">
        <f t="shared" si="46"/>
        <v>0</v>
      </c>
      <c r="L114" s="157">
        <f t="shared" si="46"/>
        <v>0</v>
      </c>
      <c r="M114" s="157">
        <f t="shared" si="46"/>
        <v>0</v>
      </c>
      <c r="N114" s="157">
        <f t="shared" si="46"/>
        <v>0</v>
      </c>
      <c r="O114" s="157">
        <f t="shared" si="46"/>
        <v>0</v>
      </c>
      <c r="P114" s="157">
        <f t="shared" si="46"/>
        <v>0</v>
      </c>
      <c r="Q114" s="157">
        <f t="shared" si="47"/>
        <v>0</v>
      </c>
      <c r="R114" s="157">
        <f t="shared" si="47"/>
        <v>0</v>
      </c>
      <c r="S114" s="157">
        <f t="shared" si="47"/>
        <v>0</v>
      </c>
      <c r="T114" s="157">
        <f t="shared" si="47"/>
        <v>0</v>
      </c>
      <c r="U114" s="157">
        <f t="shared" si="47"/>
        <v>0</v>
      </c>
      <c r="V114" s="157">
        <f t="shared" si="47"/>
        <v>0</v>
      </c>
      <c r="W114" s="157">
        <f t="shared" si="47"/>
        <v>0</v>
      </c>
      <c r="X114" s="157">
        <f t="shared" si="47"/>
        <v>0</v>
      </c>
      <c r="Y114" s="157">
        <f t="shared" si="47"/>
        <v>0</v>
      </c>
      <c r="Z114" s="157">
        <f t="shared" si="47"/>
        <v>0</v>
      </c>
      <c r="AA114" s="157">
        <f t="shared" si="48"/>
        <v>0</v>
      </c>
      <c r="AB114" s="157">
        <f t="shared" si="48"/>
        <v>0</v>
      </c>
      <c r="AC114" s="157">
        <f t="shared" si="48"/>
        <v>0</v>
      </c>
      <c r="AD114" s="157">
        <f t="shared" si="48"/>
        <v>0</v>
      </c>
      <c r="AE114" s="157">
        <f t="shared" si="48"/>
        <v>0</v>
      </c>
      <c r="AF114" s="157">
        <f t="shared" si="48"/>
        <v>0</v>
      </c>
      <c r="AG114" s="157">
        <f t="shared" si="48"/>
        <v>0</v>
      </c>
      <c r="AH114" s="157">
        <f t="shared" si="48"/>
        <v>0</v>
      </c>
      <c r="AI114" s="157">
        <f t="shared" si="48"/>
        <v>0</v>
      </c>
      <c r="AJ114" s="157">
        <f t="shared" si="48"/>
        <v>0</v>
      </c>
    </row>
    <row r="115" spans="1:36" ht="16.5" x14ac:dyDescent="0.25">
      <c r="A115" s="157">
        <f t="shared" si="40"/>
        <v>10.149999999999997</v>
      </c>
      <c r="B115" s="153">
        <f t="shared" si="5"/>
        <v>67</v>
      </c>
      <c r="C115" s="158" t="s">
        <v>413</v>
      </c>
      <c r="D115" s="156" t="s">
        <v>364</v>
      </c>
      <c r="E115" s="157">
        <f t="shared" si="41"/>
        <v>0</v>
      </c>
      <c r="F115" s="249"/>
      <c r="G115" s="157">
        <f t="shared" si="46"/>
        <v>0</v>
      </c>
      <c r="H115" s="157">
        <f t="shared" si="46"/>
        <v>0</v>
      </c>
      <c r="I115" s="157">
        <f t="shared" si="46"/>
        <v>0</v>
      </c>
      <c r="J115" s="157">
        <f t="shared" si="46"/>
        <v>0</v>
      </c>
      <c r="K115" s="157">
        <f t="shared" si="46"/>
        <v>0</v>
      </c>
      <c r="L115" s="157">
        <f t="shared" si="46"/>
        <v>0</v>
      </c>
      <c r="M115" s="157">
        <f t="shared" si="46"/>
        <v>0</v>
      </c>
      <c r="N115" s="157">
        <f t="shared" si="46"/>
        <v>0</v>
      </c>
      <c r="O115" s="157">
        <f t="shared" si="46"/>
        <v>0</v>
      </c>
      <c r="P115" s="157">
        <f t="shared" si="46"/>
        <v>0</v>
      </c>
      <c r="Q115" s="157">
        <f t="shared" si="47"/>
        <v>0</v>
      </c>
      <c r="R115" s="157">
        <f t="shared" si="47"/>
        <v>0</v>
      </c>
      <c r="S115" s="157">
        <f t="shared" si="47"/>
        <v>0</v>
      </c>
      <c r="T115" s="157">
        <f t="shared" si="47"/>
        <v>0</v>
      </c>
      <c r="U115" s="157">
        <f t="shared" si="47"/>
        <v>0</v>
      </c>
      <c r="V115" s="157">
        <f t="shared" si="47"/>
        <v>0</v>
      </c>
      <c r="W115" s="157">
        <f t="shared" si="47"/>
        <v>0</v>
      </c>
      <c r="X115" s="157">
        <f t="shared" si="47"/>
        <v>0</v>
      </c>
      <c r="Y115" s="157">
        <f t="shared" si="47"/>
        <v>0</v>
      </c>
      <c r="Z115" s="157">
        <f t="shared" si="47"/>
        <v>0</v>
      </c>
      <c r="AA115" s="157">
        <f t="shared" si="48"/>
        <v>0</v>
      </c>
      <c r="AB115" s="157">
        <f t="shared" si="48"/>
        <v>0</v>
      </c>
      <c r="AC115" s="157">
        <f t="shared" si="48"/>
        <v>0</v>
      </c>
      <c r="AD115" s="157">
        <f t="shared" si="48"/>
        <v>0</v>
      </c>
      <c r="AE115" s="157">
        <f t="shared" si="48"/>
        <v>0</v>
      </c>
      <c r="AF115" s="157">
        <f t="shared" si="48"/>
        <v>0</v>
      </c>
      <c r="AG115" s="157">
        <f t="shared" si="48"/>
        <v>0</v>
      </c>
      <c r="AH115" s="157">
        <f t="shared" si="48"/>
        <v>0</v>
      </c>
      <c r="AI115" s="157">
        <f t="shared" si="48"/>
        <v>0</v>
      </c>
      <c r="AJ115" s="157">
        <f t="shared" si="48"/>
        <v>0</v>
      </c>
    </row>
    <row r="116" spans="1:36" s="188" customFormat="1" ht="16.5" x14ac:dyDescent="0.25">
      <c r="A116" s="160">
        <f t="shared" si="40"/>
        <v>10.159999999999997</v>
      </c>
      <c r="B116" s="161">
        <f t="shared" si="5"/>
        <v>68</v>
      </c>
      <c r="C116" s="162" t="s">
        <v>630</v>
      </c>
      <c r="D116" s="164" t="s">
        <v>364</v>
      </c>
      <c r="E116" s="157">
        <f t="shared" si="41"/>
        <v>0</v>
      </c>
      <c r="F116" s="249"/>
      <c r="G116" s="157">
        <f t="shared" si="46"/>
        <v>0</v>
      </c>
      <c r="H116" s="157">
        <f t="shared" si="46"/>
        <v>0</v>
      </c>
      <c r="I116" s="157">
        <f t="shared" si="46"/>
        <v>0</v>
      </c>
      <c r="J116" s="157">
        <f t="shared" si="46"/>
        <v>0</v>
      </c>
      <c r="K116" s="157">
        <f t="shared" si="46"/>
        <v>0</v>
      </c>
      <c r="L116" s="157">
        <f t="shared" si="46"/>
        <v>0</v>
      </c>
      <c r="M116" s="157">
        <f t="shared" si="46"/>
        <v>0</v>
      </c>
      <c r="N116" s="157">
        <f t="shared" si="46"/>
        <v>0</v>
      </c>
      <c r="O116" s="157">
        <f t="shared" si="46"/>
        <v>0</v>
      </c>
      <c r="P116" s="157">
        <f t="shared" si="46"/>
        <v>0</v>
      </c>
      <c r="Q116" s="157">
        <f t="shared" si="47"/>
        <v>0</v>
      </c>
      <c r="R116" s="157">
        <f t="shared" si="47"/>
        <v>0</v>
      </c>
      <c r="S116" s="157">
        <f t="shared" si="47"/>
        <v>0</v>
      </c>
      <c r="T116" s="157">
        <f t="shared" si="47"/>
        <v>0</v>
      </c>
      <c r="U116" s="157">
        <f t="shared" si="47"/>
        <v>0</v>
      </c>
      <c r="V116" s="157">
        <f t="shared" si="47"/>
        <v>0</v>
      </c>
      <c r="W116" s="157">
        <f t="shared" si="47"/>
        <v>0</v>
      </c>
      <c r="X116" s="157">
        <f t="shared" si="47"/>
        <v>0</v>
      </c>
      <c r="Y116" s="157">
        <f t="shared" si="47"/>
        <v>0</v>
      </c>
      <c r="Z116" s="157">
        <f t="shared" si="47"/>
        <v>0</v>
      </c>
      <c r="AA116" s="157">
        <f t="shared" si="48"/>
        <v>0</v>
      </c>
      <c r="AB116" s="157">
        <f t="shared" si="48"/>
        <v>0</v>
      </c>
      <c r="AC116" s="157">
        <f t="shared" si="48"/>
        <v>0</v>
      </c>
      <c r="AD116" s="157">
        <f t="shared" si="48"/>
        <v>0</v>
      </c>
      <c r="AE116" s="157">
        <f t="shared" si="48"/>
        <v>0</v>
      </c>
      <c r="AF116" s="157">
        <f t="shared" si="48"/>
        <v>0</v>
      </c>
      <c r="AG116" s="157">
        <f t="shared" si="48"/>
        <v>0</v>
      </c>
      <c r="AH116" s="157">
        <f t="shared" si="48"/>
        <v>0</v>
      </c>
      <c r="AI116" s="157">
        <f t="shared" si="48"/>
        <v>0</v>
      </c>
      <c r="AJ116" s="157">
        <f t="shared" si="48"/>
        <v>0</v>
      </c>
    </row>
    <row r="117" spans="1:36" s="188" customFormat="1" ht="16.5" x14ac:dyDescent="0.25">
      <c r="A117" s="160">
        <f t="shared" si="40"/>
        <v>10.169999999999996</v>
      </c>
      <c r="B117" s="161">
        <f t="shared" ref="B117:B180" si="49">+B116+1</f>
        <v>69</v>
      </c>
      <c r="C117" s="162" t="s">
        <v>549</v>
      </c>
      <c r="D117" s="164" t="s">
        <v>364</v>
      </c>
      <c r="E117" s="157">
        <f t="shared" si="41"/>
        <v>0</v>
      </c>
      <c r="F117" s="249"/>
      <c r="G117" s="157">
        <f t="shared" si="46"/>
        <v>0</v>
      </c>
      <c r="H117" s="157">
        <f t="shared" si="46"/>
        <v>0</v>
      </c>
      <c r="I117" s="157">
        <f t="shared" si="46"/>
        <v>0</v>
      </c>
      <c r="J117" s="157">
        <f t="shared" si="46"/>
        <v>0</v>
      </c>
      <c r="K117" s="157">
        <f t="shared" si="46"/>
        <v>0</v>
      </c>
      <c r="L117" s="157">
        <f t="shared" si="46"/>
        <v>0</v>
      </c>
      <c r="M117" s="157">
        <f t="shared" si="46"/>
        <v>0</v>
      </c>
      <c r="N117" s="157">
        <f t="shared" si="46"/>
        <v>0</v>
      </c>
      <c r="O117" s="157">
        <f t="shared" si="46"/>
        <v>0</v>
      </c>
      <c r="P117" s="157">
        <f t="shared" si="46"/>
        <v>0</v>
      </c>
      <c r="Q117" s="157">
        <f t="shared" si="47"/>
        <v>0</v>
      </c>
      <c r="R117" s="157">
        <f t="shared" si="47"/>
        <v>0</v>
      </c>
      <c r="S117" s="157">
        <f t="shared" si="47"/>
        <v>0</v>
      </c>
      <c r="T117" s="157">
        <f t="shared" si="47"/>
        <v>0</v>
      </c>
      <c r="U117" s="157">
        <f t="shared" si="47"/>
        <v>0</v>
      </c>
      <c r="V117" s="157">
        <f t="shared" si="47"/>
        <v>0</v>
      </c>
      <c r="W117" s="157">
        <f t="shared" si="47"/>
        <v>0</v>
      </c>
      <c r="X117" s="157">
        <f t="shared" si="47"/>
        <v>0</v>
      </c>
      <c r="Y117" s="157">
        <f t="shared" si="47"/>
        <v>0</v>
      </c>
      <c r="Z117" s="157">
        <f t="shared" si="47"/>
        <v>0</v>
      </c>
      <c r="AA117" s="157">
        <f t="shared" si="48"/>
        <v>0</v>
      </c>
      <c r="AB117" s="157">
        <f t="shared" si="48"/>
        <v>0</v>
      </c>
      <c r="AC117" s="157">
        <f t="shared" si="48"/>
        <v>0</v>
      </c>
      <c r="AD117" s="157">
        <f t="shared" si="48"/>
        <v>0</v>
      </c>
      <c r="AE117" s="157">
        <f t="shared" si="48"/>
        <v>0</v>
      </c>
      <c r="AF117" s="157">
        <f t="shared" si="48"/>
        <v>0</v>
      </c>
      <c r="AG117" s="157">
        <f t="shared" si="48"/>
        <v>0</v>
      </c>
      <c r="AH117" s="157">
        <f t="shared" si="48"/>
        <v>0</v>
      </c>
      <c r="AI117" s="157">
        <f t="shared" si="48"/>
        <v>0</v>
      </c>
      <c r="AJ117" s="157">
        <f t="shared" si="48"/>
        <v>0</v>
      </c>
    </row>
    <row r="118" spans="1:36" s="188" customFormat="1" ht="16.5" x14ac:dyDescent="0.25">
      <c r="A118" s="160">
        <f t="shared" si="40"/>
        <v>10.179999999999996</v>
      </c>
      <c r="B118" s="161">
        <f t="shared" si="49"/>
        <v>70</v>
      </c>
      <c r="C118" s="162" t="s">
        <v>631</v>
      </c>
      <c r="D118" s="164" t="s">
        <v>364</v>
      </c>
      <c r="E118" s="157">
        <f t="shared" si="41"/>
        <v>0</v>
      </c>
      <c r="F118" s="249"/>
      <c r="G118" s="157">
        <f t="shared" si="46"/>
        <v>0</v>
      </c>
      <c r="H118" s="157">
        <f t="shared" si="46"/>
        <v>0</v>
      </c>
      <c r="I118" s="157">
        <f t="shared" si="46"/>
        <v>0</v>
      </c>
      <c r="J118" s="157">
        <f t="shared" si="46"/>
        <v>0</v>
      </c>
      <c r="K118" s="157">
        <f t="shared" si="46"/>
        <v>0</v>
      </c>
      <c r="L118" s="157">
        <f t="shared" si="46"/>
        <v>0</v>
      </c>
      <c r="M118" s="157">
        <f t="shared" si="46"/>
        <v>0</v>
      </c>
      <c r="N118" s="157">
        <f t="shared" si="46"/>
        <v>0</v>
      </c>
      <c r="O118" s="157">
        <f t="shared" si="46"/>
        <v>0</v>
      </c>
      <c r="P118" s="157">
        <f t="shared" si="46"/>
        <v>0</v>
      </c>
      <c r="Q118" s="157">
        <f t="shared" si="47"/>
        <v>0</v>
      </c>
      <c r="R118" s="157">
        <f t="shared" si="47"/>
        <v>0</v>
      </c>
      <c r="S118" s="157">
        <f t="shared" si="47"/>
        <v>0</v>
      </c>
      <c r="T118" s="157">
        <f t="shared" si="47"/>
        <v>0</v>
      </c>
      <c r="U118" s="157">
        <f t="shared" si="47"/>
        <v>0</v>
      </c>
      <c r="V118" s="157">
        <f t="shared" si="47"/>
        <v>0</v>
      </c>
      <c r="W118" s="157">
        <f t="shared" si="47"/>
        <v>0</v>
      </c>
      <c r="X118" s="157">
        <f t="shared" si="47"/>
        <v>0</v>
      </c>
      <c r="Y118" s="157">
        <f t="shared" si="47"/>
        <v>0</v>
      </c>
      <c r="Z118" s="157">
        <f t="shared" si="47"/>
        <v>0</v>
      </c>
      <c r="AA118" s="157">
        <f t="shared" si="48"/>
        <v>0</v>
      </c>
      <c r="AB118" s="157">
        <f t="shared" si="48"/>
        <v>0</v>
      </c>
      <c r="AC118" s="157">
        <f t="shared" si="48"/>
        <v>0</v>
      </c>
      <c r="AD118" s="157">
        <f t="shared" si="48"/>
        <v>0</v>
      </c>
      <c r="AE118" s="157">
        <f t="shared" si="48"/>
        <v>0</v>
      </c>
      <c r="AF118" s="157">
        <f t="shared" si="48"/>
        <v>0</v>
      </c>
      <c r="AG118" s="157">
        <f t="shared" si="48"/>
        <v>0</v>
      </c>
      <c r="AH118" s="157">
        <f t="shared" si="48"/>
        <v>0</v>
      </c>
      <c r="AI118" s="157">
        <f t="shared" si="48"/>
        <v>0</v>
      </c>
      <c r="AJ118" s="157">
        <f t="shared" si="48"/>
        <v>0</v>
      </c>
    </row>
    <row r="119" spans="1:36" ht="16.5" x14ac:dyDescent="0.25">
      <c r="A119" s="159"/>
      <c r="B119" s="161">
        <f t="shared" si="49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49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0">+A120+0.01</f>
        <v>11.01</v>
      </c>
      <c r="B121" s="153">
        <f t="shared" si="49"/>
        <v>73</v>
      </c>
      <c r="C121" s="158" t="s">
        <v>415</v>
      </c>
      <c r="D121" s="156" t="s">
        <v>146</v>
      </c>
      <c r="E121" s="157">
        <f t="shared" ref="E121:E131" si="51">+SUM(G121:AJ121)</f>
        <v>0</v>
      </c>
      <c r="F121" s="249"/>
      <c r="G121" s="157">
        <f t="shared" ref="G121:P131" si="52">+HLOOKUP("RI",ARMADO_RP,$B121,0)*G$15+HLOOKUP("RV",ARMADO_RP,$B121,0)*G$16+HLOOKUP("RIY",ARMADO_RP,$B121,0)*G$17+HLOOKUP("RVY",ARMADO_RP,$B121,0)*G$18</f>
        <v>0</v>
      </c>
      <c r="H121" s="157">
        <f t="shared" si="52"/>
        <v>0</v>
      </c>
      <c r="I121" s="157">
        <f t="shared" si="52"/>
        <v>0</v>
      </c>
      <c r="J121" s="157">
        <f t="shared" si="52"/>
        <v>0</v>
      </c>
      <c r="K121" s="157">
        <f t="shared" si="52"/>
        <v>0</v>
      </c>
      <c r="L121" s="157">
        <f t="shared" si="52"/>
        <v>0</v>
      </c>
      <c r="M121" s="157">
        <f t="shared" si="52"/>
        <v>0</v>
      </c>
      <c r="N121" s="157">
        <f t="shared" si="52"/>
        <v>0</v>
      </c>
      <c r="O121" s="157">
        <f t="shared" si="52"/>
        <v>0</v>
      </c>
      <c r="P121" s="157">
        <f t="shared" si="52"/>
        <v>0</v>
      </c>
      <c r="Q121" s="157">
        <f t="shared" ref="Q121:Z131" si="53">+HLOOKUP("RI",ARMADO_RP,$B121,0)*Q$15+HLOOKUP("RV",ARMADO_RP,$B121,0)*Q$16+HLOOKUP("RIY",ARMADO_RP,$B121,0)*Q$17+HLOOKUP("RVY",ARMADO_RP,$B121,0)*Q$18</f>
        <v>0</v>
      </c>
      <c r="R121" s="157">
        <f t="shared" si="53"/>
        <v>0</v>
      </c>
      <c r="S121" s="157">
        <f t="shared" si="53"/>
        <v>0</v>
      </c>
      <c r="T121" s="157">
        <f t="shared" si="53"/>
        <v>0</v>
      </c>
      <c r="U121" s="157">
        <f t="shared" si="53"/>
        <v>0</v>
      </c>
      <c r="V121" s="157">
        <f t="shared" si="53"/>
        <v>0</v>
      </c>
      <c r="W121" s="157">
        <f t="shared" si="53"/>
        <v>0</v>
      </c>
      <c r="X121" s="157">
        <f t="shared" si="53"/>
        <v>0</v>
      </c>
      <c r="Y121" s="157">
        <f t="shared" si="53"/>
        <v>0</v>
      </c>
      <c r="Z121" s="157">
        <f t="shared" si="53"/>
        <v>0</v>
      </c>
      <c r="AA121" s="157">
        <f t="shared" ref="AA121:AJ131" si="54">+HLOOKUP("RI",ARMADO_RP,$B121,0)*AA$15+HLOOKUP("RV",ARMADO_RP,$B121,0)*AA$16+HLOOKUP("RIY",ARMADO_RP,$B121,0)*AA$17+HLOOKUP("RVY",ARMADO_RP,$B121,0)*AA$18</f>
        <v>0</v>
      </c>
      <c r="AB121" s="157">
        <f t="shared" si="54"/>
        <v>0</v>
      </c>
      <c r="AC121" s="157">
        <f t="shared" si="54"/>
        <v>0</v>
      </c>
      <c r="AD121" s="157">
        <f t="shared" si="54"/>
        <v>0</v>
      </c>
      <c r="AE121" s="157">
        <f t="shared" si="54"/>
        <v>0</v>
      </c>
      <c r="AF121" s="157">
        <f t="shared" si="54"/>
        <v>0</v>
      </c>
      <c r="AG121" s="157">
        <f t="shared" si="54"/>
        <v>0</v>
      </c>
      <c r="AH121" s="157">
        <f t="shared" si="54"/>
        <v>0</v>
      </c>
      <c r="AI121" s="157">
        <f t="shared" si="54"/>
        <v>0</v>
      </c>
      <c r="AJ121" s="157">
        <f t="shared" si="54"/>
        <v>0</v>
      </c>
    </row>
    <row r="122" spans="1:36" ht="16.5" x14ac:dyDescent="0.25">
      <c r="A122" s="157">
        <f t="shared" si="50"/>
        <v>11.02</v>
      </c>
      <c r="B122" s="153">
        <f t="shared" si="49"/>
        <v>74</v>
      </c>
      <c r="C122" s="158" t="s">
        <v>416</v>
      </c>
      <c r="D122" s="156" t="s">
        <v>364</v>
      </c>
      <c r="E122" s="157">
        <f t="shared" si="51"/>
        <v>0</v>
      </c>
      <c r="F122" s="249"/>
      <c r="G122" s="157">
        <f t="shared" si="52"/>
        <v>0</v>
      </c>
      <c r="H122" s="157">
        <f t="shared" si="52"/>
        <v>0</v>
      </c>
      <c r="I122" s="157">
        <f t="shared" si="52"/>
        <v>0</v>
      </c>
      <c r="J122" s="157">
        <f t="shared" si="52"/>
        <v>0</v>
      </c>
      <c r="K122" s="157">
        <f t="shared" si="52"/>
        <v>0</v>
      </c>
      <c r="L122" s="157">
        <f t="shared" si="52"/>
        <v>0</v>
      </c>
      <c r="M122" s="157">
        <f t="shared" si="52"/>
        <v>0</v>
      </c>
      <c r="N122" s="157">
        <f t="shared" si="52"/>
        <v>0</v>
      </c>
      <c r="O122" s="157">
        <f t="shared" si="52"/>
        <v>0</v>
      </c>
      <c r="P122" s="157">
        <f t="shared" si="52"/>
        <v>0</v>
      </c>
      <c r="Q122" s="157">
        <f t="shared" si="53"/>
        <v>0</v>
      </c>
      <c r="R122" s="157">
        <f t="shared" si="53"/>
        <v>0</v>
      </c>
      <c r="S122" s="157">
        <f t="shared" si="53"/>
        <v>0</v>
      </c>
      <c r="T122" s="157">
        <f t="shared" si="53"/>
        <v>0</v>
      </c>
      <c r="U122" s="157">
        <f t="shared" si="53"/>
        <v>0</v>
      </c>
      <c r="V122" s="157">
        <f t="shared" si="53"/>
        <v>0</v>
      </c>
      <c r="W122" s="157">
        <f t="shared" si="53"/>
        <v>0</v>
      </c>
      <c r="X122" s="157">
        <f t="shared" si="53"/>
        <v>0</v>
      </c>
      <c r="Y122" s="157">
        <f t="shared" si="53"/>
        <v>0</v>
      </c>
      <c r="Z122" s="157">
        <f t="shared" si="53"/>
        <v>0</v>
      </c>
      <c r="AA122" s="157">
        <f t="shared" si="54"/>
        <v>0</v>
      </c>
      <c r="AB122" s="157">
        <f t="shared" si="54"/>
        <v>0</v>
      </c>
      <c r="AC122" s="157">
        <f t="shared" si="54"/>
        <v>0</v>
      </c>
      <c r="AD122" s="157">
        <f t="shared" si="54"/>
        <v>0</v>
      </c>
      <c r="AE122" s="157">
        <f t="shared" si="54"/>
        <v>0</v>
      </c>
      <c r="AF122" s="157">
        <f t="shared" si="54"/>
        <v>0</v>
      </c>
      <c r="AG122" s="157">
        <f t="shared" si="54"/>
        <v>0</v>
      </c>
      <c r="AH122" s="157">
        <f t="shared" si="54"/>
        <v>0</v>
      </c>
      <c r="AI122" s="157">
        <f t="shared" si="54"/>
        <v>0</v>
      </c>
      <c r="AJ122" s="157">
        <f t="shared" si="54"/>
        <v>0</v>
      </c>
    </row>
    <row r="123" spans="1:36" ht="16.5" x14ac:dyDescent="0.25">
      <c r="A123" s="157">
        <f t="shared" si="50"/>
        <v>11.03</v>
      </c>
      <c r="B123" s="153">
        <f t="shared" si="49"/>
        <v>75</v>
      </c>
      <c r="C123" s="158" t="s">
        <v>417</v>
      </c>
      <c r="D123" s="156" t="s">
        <v>364</v>
      </c>
      <c r="E123" s="157">
        <f t="shared" si="51"/>
        <v>0</v>
      </c>
      <c r="F123" s="249"/>
      <c r="G123" s="157">
        <f t="shared" si="52"/>
        <v>0</v>
      </c>
      <c r="H123" s="157">
        <f t="shared" si="52"/>
        <v>0</v>
      </c>
      <c r="I123" s="157">
        <f t="shared" si="52"/>
        <v>0</v>
      </c>
      <c r="J123" s="157">
        <f t="shared" si="52"/>
        <v>0</v>
      </c>
      <c r="K123" s="157">
        <f t="shared" si="52"/>
        <v>0</v>
      </c>
      <c r="L123" s="157">
        <f t="shared" si="52"/>
        <v>0</v>
      </c>
      <c r="M123" s="157">
        <f t="shared" si="52"/>
        <v>0</v>
      </c>
      <c r="N123" s="157">
        <f t="shared" si="52"/>
        <v>0</v>
      </c>
      <c r="O123" s="157">
        <f t="shared" si="52"/>
        <v>0</v>
      </c>
      <c r="P123" s="157">
        <f t="shared" si="52"/>
        <v>0</v>
      </c>
      <c r="Q123" s="157">
        <f t="shared" si="53"/>
        <v>0</v>
      </c>
      <c r="R123" s="157">
        <f t="shared" si="53"/>
        <v>0</v>
      </c>
      <c r="S123" s="157">
        <f t="shared" si="53"/>
        <v>0</v>
      </c>
      <c r="T123" s="157">
        <f t="shared" si="53"/>
        <v>0</v>
      </c>
      <c r="U123" s="157">
        <f t="shared" si="53"/>
        <v>0</v>
      </c>
      <c r="V123" s="157">
        <f t="shared" si="53"/>
        <v>0</v>
      </c>
      <c r="W123" s="157">
        <f t="shared" si="53"/>
        <v>0</v>
      </c>
      <c r="X123" s="157">
        <f t="shared" si="53"/>
        <v>0</v>
      </c>
      <c r="Y123" s="157">
        <f t="shared" si="53"/>
        <v>0</v>
      </c>
      <c r="Z123" s="157">
        <f t="shared" si="53"/>
        <v>0</v>
      </c>
      <c r="AA123" s="157">
        <f t="shared" si="54"/>
        <v>0</v>
      </c>
      <c r="AB123" s="157">
        <f t="shared" si="54"/>
        <v>0</v>
      </c>
      <c r="AC123" s="157">
        <f t="shared" si="54"/>
        <v>0</v>
      </c>
      <c r="AD123" s="157">
        <f t="shared" si="54"/>
        <v>0</v>
      </c>
      <c r="AE123" s="157">
        <f t="shared" si="54"/>
        <v>0</v>
      </c>
      <c r="AF123" s="157">
        <f t="shared" si="54"/>
        <v>0</v>
      </c>
      <c r="AG123" s="157">
        <f t="shared" si="54"/>
        <v>0</v>
      </c>
      <c r="AH123" s="157">
        <f t="shared" si="54"/>
        <v>0</v>
      </c>
      <c r="AI123" s="157">
        <f t="shared" si="54"/>
        <v>0</v>
      </c>
      <c r="AJ123" s="157">
        <f t="shared" si="54"/>
        <v>0</v>
      </c>
    </row>
    <row r="124" spans="1:36" ht="16.5" x14ac:dyDescent="0.25">
      <c r="A124" s="157">
        <f t="shared" si="50"/>
        <v>11.04</v>
      </c>
      <c r="B124" s="153">
        <f t="shared" si="49"/>
        <v>76</v>
      </c>
      <c r="C124" s="158" t="s">
        <v>418</v>
      </c>
      <c r="D124" s="156" t="s">
        <v>146</v>
      </c>
      <c r="E124" s="157">
        <f t="shared" si="51"/>
        <v>0</v>
      </c>
      <c r="F124" s="249"/>
      <c r="G124" s="157">
        <f t="shared" si="52"/>
        <v>0</v>
      </c>
      <c r="H124" s="157">
        <f t="shared" si="52"/>
        <v>0</v>
      </c>
      <c r="I124" s="157">
        <f t="shared" si="52"/>
        <v>0</v>
      </c>
      <c r="J124" s="157">
        <f t="shared" si="52"/>
        <v>0</v>
      </c>
      <c r="K124" s="157">
        <f t="shared" si="52"/>
        <v>0</v>
      </c>
      <c r="L124" s="157">
        <f t="shared" si="52"/>
        <v>0</v>
      </c>
      <c r="M124" s="157">
        <f t="shared" si="52"/>
        <v>0</v>
      </c>
      <c r="N124" s="157">
        <f t="shared" si="52"/>
        <v>0</v>
      </c>
      <c r="O124" s="157">
        <f t="shared" si="52"/>
        <v>0</v>
      </c>
      <c r="P124" s="157">
        <f t="shared" si="52"/>
        <v>0</v>
      </c>
      <c r="Q124" s="157">
        <f t="shared" si="53"/>
        <v>0</v>
      </c>
      <c r="R124" s="157">
        <f t="shared" si="53"/>
        <v>0</v>
      </c>
      <c r="S124" s="157">
        <f t="shared" si="53"/>
        <v>0</v>
      </c>
      <c r="T124" s="157">
        <f t="shared" si="53"/>
        <v>0</v>
      </c>
      <c r="U124" s="157">
        <f t="shared" si="53"/>
        <v>0</v>
      </c>
      <c r="V124" s="157">
        <f t="shared" si="53"/>
        <v>0</v>
      </c>
      <c r="W124" s="157">
        <f t="shared" si="53"/>
        <v>0</v>
      </c>
      <c r="X124" s="157">
        <f t="shared" si="53"/>
        <v>0</v>
      </c>
      <c r="Y124" s="157">
        <f t="shared" si="53"/>
        <v>0</v>
      </c>
      <c r="Z124" s="157">
        <f t="shared" si="53"/>
        <v>0</v>
      </c>
      <c r="AA124" s="157">
        <f t="shared" si="54"/>
        <v>0</v>
      </c>
      <c r="AB124" s="157">
        <f t="shared" si="54"/>
        <v>0</v>
      </c>
      <c r="AC124" s="157">
        <f t="shared" si="54"/>
        <v>0</v>
      </c>
      <c r="AD124" s="157">
        <f t="shared" si="54"/>
        <v>0</v>
      </c>
      <c r="AE124" s="157">
        <f t="shared" si="54"/>
        <v>0</v>
      </c>
      <c r="AF124" s="157">
        <f t="shared" si="54"/>
        <v>0</v>
      </c>
      <c r="AG124" s="157">
        <f t="shared" si="54"/>
        <v>0</v>
      </c>
      <c r="AH124" s="157">
        <f t="shared" si="54"/>
        <v>0</v>
      </c>
      <c r="AI124" s="157">
        <f t="shared" si="54"/>
        <v>0</v>
      </c>
      <c r="AJ124" s="157">
        <f t="shared" si="54"/>
        <v>0</v>
      </c>
    </row>
    <row r="125" spans="1:36" ht="16.5" x14ac:dyDescent="0.25">
      <c r="A125" s="157">
        <f t="shared" si="50"/>
        <v>11.049999999999999</v>
      </c>
      <c r="B125" s="153">
        <f t="shared" si="49"/>
        <v>77</v>
      </c>
      <c r="C125" s="158" t="s">
        <v>419</v>
      </c>
      <c r="D125" s="156" t="s">
        <v>364</v>
      </c>
      <c r="E125" s="157">
        <f t="shared" si="51"/>
        <v>0</v>
      </c>
      <c r="F125" s="249"/>
      <c r="G125" s="157">
        <f t="shared" si="52"/>
        <v>0</v>
      </c>
      <c r="H125" s="157">
        <f t="shared" si="52"/>
        <v>0</v>
      </c>
      <c r="I125" s="157">
        <f t="shared" si="52"/>
        <v>0</v>
      </c>
      <c r="J125" s="157">
        <f t="shared" si="52"/>
        <v>0</v>
      </c>
      <c r="K125" s="157">
        <f t="shared" si="52"/>
        <v>0</v>
      </c>
      <c r="L125" s="157">
        <f t="shared" si="52"/>
        <v>0</v>
      </c>
      <c r="M125" s="157">
        <f t="shared" si="52"/>
        <v>0</v>
      </c>
      <c r="N125" s="157">
        <f t="shared" si="52"/>
        <v>0</v>
      </c>
      <c r="O125" s="157">
        <f t="shared" si="52"/>
        <v>0</v>
      </c>
      <c r="P125" s="157">
        <f t="shared" si="52"/>
        <v>0</v>
      </c>
      <c r="Q125" s="157">
        <f t="shared" si="53"/>
        <v>0</v>
      </c>
      <c r="R125" s="157">
        <f t="shared" si="53"/>
        <v>0</v>
      </c>
      <c r="S125" s="157">
        <f t="shared" si="53"/>
        <v>0</v>
      </c>
      <c r="T125" s="157">
        <f t="shared" si="53"/>
        <v>0</v>
      </c>
      <c r="U125" s="157">
        <f t="shared" si="53"/>
        <v>0</v>
      </c>
      <c r="V125" s="157">
        <f t="shared" si="53"/>
        <v>0</v>
      </c>
      <c r="W125" s="157">
        <f t="shared" si="53"/>
        <v>0</v>
      </c>
      <c r="X125" s="157">
        <f t="shared" si="53"/>
        <v>0</v>
      </c>
      <c r="Y125" s="157">
        <f t="shared" si="53"/>
        <v>0</v>
      </c>
      <c r="Z125" s="157">
        <f t="shared" si="53"/>
        <v>0</v>
      </c>
      <c r="AA125" s="157">
        <f t="shared" si="54"/>
        <v>0</v>
      </c>
      <c r="AB125" s="157">
        <f t="shared" si="54"/>
        <v>0</v>
      </c>
      <c r="AC125" s="157">
        <f t="shared" si="54"/>
        <v>0</v>
      </c>
      <c r="AD125" s="157">
        <f t="shared" si="54"/>
        <v>0</v>
      </c>
      <c r="AE125" s="157">
        <f t="shared" si="54"/>
        <v>0</v>
      </c>
      <c r="AF125" s="157">
        <f t="shared" si="54"/>
        <v>0</v>
      </c>
      <c r="AG125" s="157">
        <f t="shared" si="54"/>
        <v>0</v>
      </c>
      <c r="AH125" s="157">
        <f t="shared" si="54"/>
        <v>0</v>
      </c>
      <c r="AI125" s="157">
        <f t="shared" si="54"/>
        <v>0</v>
      </c>
      <c r="AJ125" s="157">
        <f t="shared" si="54"/>
        <v>0</v>
      </c>
    </row>
    <row r="126" spans="1:36" ht="16.5" x14ac:dyDescent="0.25">
      <c r="A126" s="157">
        <f t="shared" si="50"/>
        <v>11.059999999999999</v>
      </c>
      <c r="B126" s="153">
        <f t="shared" si="49"/>
        <v>78</v>
      </c>
      <c r="C126" s="158" t="s">
        <v>420</v>
      </c>
      <c r="D126" s="156" t="s">
        <v>364</v>
      </c>
      <c r="E126" s="157">
        <f t="shared" si="51"/>
        <v>0</v>
      </c>
      <c r="F126" s="249"/>
      <c r="G126" s="157">
        <f t="shared" si="52"/>
        <v>0</v>
      </c>
      <c r="H126" s="157">
        <f t="shared" si="52"/>
        <v>0</v>
      </c>
      <c r="I126" s="157">
        <f t="shared" si="52"/>
        <v>0</v>
      </c>
      <c r="J126" s="157">
        <f t="shared" si="52"/>
        <v>0</v>
      </c>
      <c r="K126" s="157">
        <f t="shared" si="52"/>
        <v>0</v>
      </c>
      <c r="L126" s="157">
        <f t="shared" si="52"/>
        <v>0</v>
      </c>
      <c r="M126" s="157">
        <f t="shared" si="52"/>
        <v>0</v>
      </c>
      <c r="N126" s="157">
        <f t="shared" si="52"/>
        <v>0</v>
      </c>
      <c r="O126" s="157">
        <f t="shared" si="52"/>
        <v>0</v>
      </c>
      <c r="P126" s="157">
        <f t="shared" si="52"/>
        <v>0</v>
      </c>
      <c r="Q126" s="157">
        <f t="shared" si="53"/>
        <v>0</v>
      </c>
      <c r="R126" s="157">
        <f t="shared" si="53"/>
        <v>0</v>
      </c>
      <c r="S126" s="157">
        <f t="shared" si="53"/>
        <v>0</v>
      </c>
      <c r="T126" s="157">
        <f t="shared" si="53"/>
        <v>0</v>
      </c>
      <c r="U126" s="157">
        <f t="shared" si="53"/>
        <v>0</v>
      </c>
      <c r="V126" s="157">
        <f t="shared" si="53"/>
        <v>0</v>
      </c>
      <c r="W126" s="157">
        <f t="shared" si="53"/>
        <v>0</v>
      </c>
      <c r="X126" s="157">
        <f t="shared" si="53"/>
        <v>0</v>
      </c>
      <c r="Y126" s="157">
        <f t="shared" si="53"/>
        <v>0</v>
      </c>
      <c r="Z126" s="157">
        <f t="shared" si="53"/>
        <v>0</v>
      </c>
      <c r="AA126" s="157">
        <f t="shared" si="54"/>
        <v>0</v>
      </c>
      <c r="AB126" s="157">
        <f t="shared" si="54"/>
        <v>0</v>
      </c>
      <c r="AC126" s="157">
        <f t="shared" si="54"/>
        <v>0</v>
      </c>
      <c r="AD126" s="157">
        <f t="shared" si="54"/>
        <v>0</v>
      </c>
      <c r="AE126" s="157">
        <f t="shared" si="54"/>
        <v>0</v>
      </c>
      <c r="AF126" s="157">
        <f t="shared" si="54"/>
        <v>0</v>
      </c>
      <c r="AG126" s="157">
        <f t="shared" si="54"/>
        <v>0</v>
      </c>
      <c r="AH126" s="157">
        <f t="shared" si="54"/>
        <v>0</v>
      </c>
      <c r="AI126" s="157">
        <f t="shared" si="54"/>
        <v>0</v>
      </c>
      <c r="AJ126" s="157">
        <f t="shared" si="54"/>
        <v>0</v>
      </c>
    </row>
    <row r="127" spans="1:36" ht="16.5" x14ac:dyDescent="0.25">
      <c r="A127" s="157">
        <f t="shared" si="50"/>
        <v>11.069999999999999</v>
      </c>
      <c r="B127" s="153">
        <f t="shared" si="49"/>
        <v>79</v>
      </c>
      <c r="C127" s="158" t="s">
        <v>421</v>
      </c>
      <c r="D127" s="156" t="s">
        <v>364</v>
      </c>
      <c r="E127" s="157">
        <f t="shared" si="51"/>
        <v>0</v>
      </c>
      <c r="F127" s="249"/>
      <c r="G127" s="157">
        <f t="shared" si="52"/>
        <v>0</v>
      </c>
      <c r="H127" s="157">
        <f t="shared" si="52"/>
        <v>0</v>
      </c>
      <c r="I127" s="157">
        <f t="shared" si="52"/>
        <v>0</v>
      </c>
      <c r="J127" s="157">
        <f t="shared" si="52"/>
        <v>0</v>
      </c>
      <c r="K127" s="157">
        <f t="shared" si="52"/>
        <v>0</v>
      </c>
      <c r="L127" s="157">
        <f t="shared" si="52"/>
        <v>0</v>
      </c>
      <c r="M127" s="157">
        <f t="shared" si="52"/>
        <v>0</v>
      </c>
      <c r="N127" s="157">
        <f t="shared" si="52"/>
        <v>0</v>
      </c>
      <c r="O127" s="157">
        <f t="shared" si="52"/>
        <v>0</v>
      </c>
      <c r="P127" s="157">
        <f t="shared" si="52"/>
        <v>0</v>
      </c>
      <c r="Q127" s="157">
        <f t="shared" si="53"/>
        <v>0</v>
      </c>
      <c r="R127" s="157">
        <f t="shared" si="53"/>
        <v>0</v>
      </c>
      <c r="S127" s="157">
        <f t="shared" si="53"/>
        <v>0</v>
      </c>
      <c r="T127" s="157">
        <f t="shared" si="53"/>
        <v>0</v>
      </c>
      <c r="U127" s="157">
        <f t="shared" si="53"/>
        <v>0</v>
      </c>
      <c r="V127" s="157">
        <f t="shared" si="53"/>
        <v>0</v>
      </c>
      <c r="W127" s="157">
        <f t="shared" si="53"/>
        <v>0</v>
      </c>
      <c r="X127" s="157">
        <f t="shared" si="53"/>
        <v>0</v>
      </c>
      <c r="Y127" s="157">
        <f t="shared" si="53"/>
        <v>0</v>
      </c>
      <c r="Z127" s="157">
        <f t="shared" si="53"/>
        <v>0</v>
      </c>
      <c r="AA127" s="157">
        <f t="shared" si="54"/>
        <v>0</v>
      </c>
      <c r="AB127" s="157">
        <f t="shared" si="54"/>
        <v>0</v>
      </c>
      <c r="AC127" s="157">
        <f t="shared" si="54"/>
        <v>0</v>
      </c>
      <c r="AD127" s="157">
        <f t="shared" si="54"/>
        <v>0</v>
      </c>
      <c r="AE127" s="157">
        <f t="shared" si="54"/>
        <v>0</v>
      </c>
      <c r="AF127" s="157">
        <f t="shared" si="54"/>
        <v>0</v>
      </c>
      <c r="AG127" s="157">
        <f t="shared" si="54"/>
        <v>0</v>
      </c>
      <c r="AH127" s="157">
        <f t="shared" si="54"/>
        <v>0</v>
      </c>
      <c r="AI127" s="157">
        <f t="shared" si="54"/>
        <v>0</v>
      </c>
      <c r="AJ127" s="157">
        <f t="shared" si="54"/>
        <v>0</v>
      </c>
    </row>
    <row r="128" spans="1:36" ht="16.5" x14ac:dyDescent="0.25">
      <c r="A128" s="157">
        <f t="shared" si="50"/>
        <v>11.079999999999998</v>
      </c>
      <c r="B128" s="153">
        <f t="shared" si="49"/>
        <v>80</v>
      </c>
      <c r="C128" s="158" t="s">
        <v>422</v>
      </c>
      <c r="D128" s="156" t="s">
        <v>364</v>
      </c>
      <c r="E128" s="157">
        <f t="shared" si="51"/>
        <v>0</v>
      </c>
      <c r="F128" s="249"/>
      <c r="G128" s="157">
        <f t="shared" si="52"/>
        <v>0</v>
      </c>
      <c r="H128" s="157">
        <f t="shared" si="52"/>
        <v>0</v>
      </c>
      <c r="I128" s="157">
        <f t="shared" si="52"/>
        <v>0</v>
      </c>
      <c r="J128" s="157">
        <f t="shared" si="52"/>
        <v>0</v>
      </c>
      <c r="K128" s="157">
        <f t="shared" si="52"/>
        <v>0</v>
      </c>
      <c r="L128" s="157">
        <f t="shared" si="52"/>
        <v>0</v>
      </c>
      <c r="M128" s="157">
        <f t="shared" si="52"/>
        <v>0</v>
      </c>
      <c r="N128" s="157">
        <f t="shared" si="52"/>
        <v>0</v>
      </c>
      <c r="O128" s="157">
        <f t="shared" si="52"/>
        <v>0</v>
      </c>
      <c r="P128" s="157">
        <f t="shared" si="52"/>
        <v>0</v>
      </c>
      <c r="Q128" s="157">
        <f t="shared" si="53"/>
        <v>0</v>
      </c>
      <c r="R128" s="157">
        <f t="shared" si="53"/>
        <v>0</v>
      </c>
      <c r="S128" s="157">
        <f t="shared" si="53"/>
        <v>0</v>
      </c>
      <c r="T128" s="157">
        <f t="shared" si="53"/>
        <v>0</v>
      </c>
      <c r="U128" s="157">
        <f t="shared" si="53"/>
        <v>0</v>
      </c>
      <c r="V128" s="157">
        <f t="shared" si="53"/>
        <v>0</v>
      </c>
      <c r="W128" s="157">
        <f t="shared" si="53"/>
        <v>0</v>
      </c>
      <c r="X128" s="157">
        <f t="shared" si="53"/>
        <v>0</v>
      </c>
      <c r="Y128" s="157">
        <f t="shared" si="53"/>
        <v>0</v>
      </c>
      <c r="Z128" s="157">
        <f t="shared" si="53"/>
        <v>0</v>
      </c>
      <c r="AA128" s="157">
        <f t="shared" si="54"/>
        <v>0</v>
      </c>
      <c r="AB128" s="157">
        <f t="shared" si="54"/>
        <v>0</v>
      </c>
      <c r="AC128" s="157">
        <f t="shared" si="54"/>
        <v>0</v>
      </c>
      <c r="AD128" s="157">
        <f t="shared" si="54"/>
        <v>0</v>
      </c>
      <c r="AE128" s="157">
        <f t="shared" si="54"/>
        <v>0</v>
      </c>
      <c r="AF128" s="157">
        <f t="shared" si="54"/>
        <v>0</v>
      </c>
      <c r="AG128" s="157">
        <f t="shared" si="54"/>
        <v>0</v>
      </c>
      <c r="AH128" s="157">
        <f t="shared" si="54"/>
        <v>0</v>
      </c>
      <c r="AI128" s="157">
        <f t="shared" si="54"/>
        <v>0</v>
      </c>
      <c r="AJ128" s="157">
        <f t="shared" si="54"/>
        <v>0</v>
      </c>
    </row>
    <row r="129" spans="1:36" ht="16.5" x14ac:dyDescent="0.25">
      <c r="A129" s="157">
        <f t="shared" si="50"/>
        <v>11.089999999999998</v>
      </c>
      <c r="B129" s="153">
        <f t="shared" si="49"/>
        <v>81</v>
      </c>
      <c r="C129" s="158" t="s">
        <v>423</v>
      </c>
      <c r="D129" s="156" t="s">
        <v>364</v>
      </c>
      <c r="E129" s="157">
        <f t="shared" si="51"/>
        <v>0</v>
      </c>
      <c r="F129" s="249"/>
      <c r="G129" s="157">
        <f t="shared" si="52"/>
        <v>0</v>
      </c>
      <c r="H129" s="157">
        <f t="shared" si="52"/>
        <v>0</v>
      </c>
      <c r="I129" s="157">
        <f t="shared" si="52"/>
        <v>0</v>
      </c>
      <c r="J129" s="157">
        <f t="shared" si="52"/>
        <v>0</v>
      </c>
      <c r="K129" s="157">
        <f t="shared" si="52"/>
        <v>0</v>
      </c>
      <c r="L129" s="157">
        <f t="shared" si="52"/>
        <v>0</v>
      </c>
      <c r="M129" s="157">
        <f t="shared" si="52"/>
        <v>0</v>
      </c>
      <c r="N129" s="157">
        <f t="shared" si="52"/>
        <v>0</v>
      </c>
      <c r="O129" s="157">
        <f t="shared" si="52"/>
        <v>0</v>
      </c>
      <c r="P129" s="157">
        <f t="shared" si="52"/>
        <v>0</v>
      </c>
      <c r="Q129" s="157">
        <f t="shared" si="53"/>
        <v>0</v>
      </c>
      <c r="R129" s="157">
        <f t="shared" si="53"/>
        <v>0</v>
      </c>
      <c r="S129" s="157">
        <f t="shared" si="53"/>
        <v>0</v>
      </c>
      <c r="T129" s="157">
        <f t="shared" si="53"/>
        <v>0</v>
      </c>
      <c r="U129" s="157">
        <f t="shared" si="53"/>
        <v>0</v>
      </c>
      <c r="V129" s="157">
        <f t="shared" si="53"/>
        <v>0</v>
      </c>
      <c r="W129" s="157">
        <f t="shared" si="53"/>
        <v>0</v>
      </c>
      <c r="X129" s="157">
        <f t="shared" si="53"/>
        <v>0</v>
      </c>
      <c r="Y129" s="157">
        <f t="shared" si="53"/>
        <v>0</v>
      </c>
      <c r="Z129" s="157">
        <f t="shared" si="53"/>
        <v>0</v>
      </c>
      <c r="AA129" s="157">
        <f t="shared" si="54"/>
        <v>0</v>
      </c>
      <c r="AB129" s="157">
        <f t="shared" si="54"/>
        <v>0</v>
      </c>
      <c r="AC129" s="157">
        <f t="shared" si="54"/>
        <v>0</v>
      </c>
      <c r="AD129" s="157">
        <f t="shared" si="54"/>
        <v>0</v>
      </c>
      <c r="AE129" s="157">
        <f t="shared" si="54"/>
        <v>0</v>
      </c>
      <c r="AF129" s="157">
        <f t="shared" si="54"/>
        <v>0</v>
      </c>
      <c r="AG129" s="157">
        <f t="shared" si="54"/>
        <v>0</v>
      </c>
      <c r="AH129" s="157">
        <f t="shared" si="54"/>
        <v>0</v>
      </c>
      <c r="AI129" s="157">
        <f t="shared" si="54"/>
        <v>0</v>
      </c>
      <c r="AJ129" s="157">
        <f t="shared" si="54"/>
        <v>0</v>
      </c>
    </row>
    <row r="130" spans="1:36" ht="16.5" x14ac:dyDescent="0.25">
      <c r="A130" s="157">
        <f t="shared" si="50"/>
        <v>11.099999999999998</v>
      </c>
      <c r="B130" s="153">
        <f t="shared" si="49"/>
        <v>82</v>
      </c>
      <c r="C130" s="155" t="s">
        <v>424</v>
      </c>
      <c r="D130" s="156" t="s">
        <v>364</v>
      </c>
      <c r="E130" s="157">
        <f t="shared" si="51"/>
        <v>0</v>
      </c>
      <c r="F130" s="249"/>
      <c r="G130" s="157">
        <f t="shared" si="52"/>
        <v>0</v>
      </c>
      <c r="H130" s="157">
        <f t="shared" si="52"/>
        <v>0</v>
      </c>
      <c r="I130" s="157">
        <f t="shared" si="52"/>
        <v>0</v>
      </c>
      <c r="J130" s="157">
        <f t="shared" si="52"/>
        <v>0</v>
      </c>
      <c r="K130" s="157">
        <f t="shared" si="52"/>
        <v>0</v>
      </c>
      <c r="L130" s="157">
        <f t="shared" si="52"/>
        <v>0</v>
      </c>
      <c r="M130" s="157">
        <f t="shared" si="52"/>
        <v>0</v>
      </c>
      <c r="N130" s="157">
        <f t="shared" si="52"/>
        <v>0</v>
      </c>
      <c r="O130" s="157">
        <f t="shared" si="52"/>
        <v>0</v>
      </c>
      <c r="P130" s="157">
        <f t="shared" si="52"/>
        <v>0</v>
      </c>
      <c r="Q130" s="157">
        <f t="shared" si="53"/>
        <v>0</v>
      </c>
      <c r="R130" s="157">
        <f t="shared" si="53"/>
        <v>0</v>
      </c>
      <c r="S130" s="157">
        <f t="shared" si="53"/>
        <v>0</v>
      </c>
      <c r="T130" s="157">
        <f t="shared" si="53"/>
        <v>0</v>
      </c>
      <c r="U130" s="157">
        <f t="shared" si="53"/>
        <v>0</v>
      </c>
      <c r="V130" s="157">
        <f t="shared" si="53"/>
        <v>0</v>
      </c>
      <c r="W130" s="157">
        <f t="shared" si="53"/>
        <v>0</v>
      </c>
      <c r="X130" s="157">
        <f t="shared" si="53"/>
        <v>0</v>
      </c>
      <c r="Y130" s="157">
        <f t="shared" si="53"/>
        <v>0</v>
      </c>
      <c r="Z130" s="157">
        <f t="shared" si="53"/>
        <v>0</v>
      </c>
      <c r="AA130" s="157">
        <f t="shared" si="54"/>
        <v>0</v>
      </c>
      <c r="AB130" s="157">
        <f t="shared" si="54"/>
        <v>0</v>
      </c>
      <c r="AC130" s="157">
        <f t="shared" si="54"/>
        <v>0</v>
      </c>
      <c r="AD130" s="157">
        <f t="shared" si="54"/>
        <v>0</v>
      </c>
      <c r="AE130" s="157">
        <f t="shared" si="54"/>
        <v>0</v>
      </c>
      <c r="AF130" s="157">
        <f t="shared" si="54"/>
        <v>0</v>
      </c>
      <c r="AG130" s="157">
        <f t="shared" si="54"/>
        <v>0</v>
      </c>
      <c r="AH130" s="157">
        <f t="shared" si="54"/>
        <v>0</v>
      </c>
      <c r="AI130" s="157">
        <f t="shared" si="54"/>
        <v>0</v>
      </c>
      <c r="AJ130" s="157">
        <f t="shared" si="54"/>
        <v>0</v>
      </c>
    </row>
    <row r="131" spans="1:36" ht="16.5" x14ac:dyDescent="0.25">
      <c r="A131" s="157">
        <f t="shared" si="50"/>
        <v>11.109999999999998</v>
      </c>
      <c r="B131" s="153">
        <f t="shared" si="49"/>
        <v>83</v>
      </c>
      <c r="C131" s="158" t="s">
        <v>425</v>
      </c>
      <c r="D131" s="165" t="s">
        <v>364</v>
      </c>
      <c r="E131" s="157">
        <f t="shared" si="51"/>
        <v>0</v>
      </c>
      <c r="F131" s="250"/>
      <c r="G131" s="157">
        <f t="shared" si="52"/>
        <v>0</v>
      </c>
      <c r="H131" s="157">
        <f t="shared" si="52"/>
        <v>0</v>
      </c>
      <c r="I131" s="157">
        <f t="shared" si="52"/>
        <v>0</v>
      </c>
      <c r="J131" s="157">
        <f t="shared" si="52"/>
        <v>0</v>
      </c>
      <c r="K131" s="157">
        <f t="shared" si="52"/>
        <v>0</v>
      </c>
      <c r="L131" s="157">
        <f t="shared" si="52"/>
        <v>0</v>
      </c>
      <c r="M131" s="157">
        <f t="shared" si="52"/>
        <v>0</v>
      </c>
      <c r="N131" s="157">
        <f t="shared" si="52"/>
        <v>0</v>
      </c>
      <c r="O131" s="157">
        <f t="shared" si="52"/>
        <v>0</v>
      </c>
      <c r="P131" s="157">
        <f t="shared" si="52"/>
        <v>0</v>
      </c>
      <c r="Q131" s="157">
        <f t="shared" si="53"/>
        <v>0</v>
      </c>
      <c r="R131" s="157">
        <f t="shared" si="53"/>
        <v>0</v>
      </c>
      <c r="S131" s="157">
        <f t="shared" si="53"/>
        <v>0</v>
      </c>
      <c r="T131" s="157">
        <f t="shared" si="53"/>
        <v>0</v>
      </c>
      <c r="U131" s="157">
        <f t="shared" si="53"/>
        <v>0</v>
      </c>
      <c r="V131" s="157">
        <f t="shared" si="53"/>
        <v>0</v>
      </c>
      <c r="W131" s="157">
        <f t="shared" si="53"/>
        <v>0</v>
      </c>
      <c r="X131" s="157">
        <f t="shared" si="53"/>
        <v>0</v>
      </c>
      <c r="Y131" s="157">
        <f t="shared" si="53"/>
        <v>0</v>
      </c>
      <c r="Z131" s="157">
        <f t="shared" si="53"/>
        <v>0</v>
      </c>
      <c r="AA131" s="157">
        <f t="shared" si="54"/>
        <v>0</v>
      </c>
      <c r="AB131" s="157">
        <f t="shared" si="54"/>
        <v>0</v>
      </c>
      <c r="AC131" s="157">
        <f t="shared" si="54"/>
        <v>0</v>
      </c>
      <c r="AD131" s="157">
        <f t="shared" si="54"/>
        <v>0</v>
      </c>
      <c r="AE131" s="157">
        <f t="shared" si="54"/>
        <v>0</v>
      </c>
      <c r="AF131" s="157">
        <f t="shared" si="54"/>
        <v>0</v>
      </c>
      <c r="AG131" s="157">
        <f t="shared" si="54"/>
        <v>0</v>
      </c>
      <c r="AH131" s="157">
        <f t="shared" si="54"/>
        <v>0</v>
      </c>
      <c r="AI131" s="157">
        <f t="shared" si="54"/>
        <v>0</v>
      </c>
      <c r="AJ131" s="157">
        <f t="shared" si="54"/>
        <v>0</v>
      </c>
    </row>
    <row r="132" spans="1:36" ht="16.5" x14ac:dyDescent="0.25">
      <c r="A132" s="159"/>
      <c r="B132" s="153">
        <f t="shared" si="49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49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5">+A133+0.01</f>
        <v>12.01</v>
      </c>
      <c r="B134" s="153">
        <f t="shared" si="49"/>
        <v>86</v>
      </c>
      <c r="C134" s="197" t="s">
        <v>427</v>
      </c>
      <c r="D134" s="156" t="s">
        <v>364</v>
      </c>
      <c r="E134" s="157">
        <f t="shared" ref="E134:E141" si="56">+SUM(G134:AJ134)</f>
        <v>3</v>
      </c>
      <c r="F134" s="249"/>
      <c r="G134" s="157">
        <f t="shared" ref="G134:P143" si="57">+HLOOKUP(G$3,ARMADO_RP,$B134,0)+HLOOKUP(G$4,ARMADO_RP,$B134,0)+HLOOKUP(G$19,ARMADO_RP,$B134,0)</f>
        <v>0</v>
      </c>
      <c r="H134" s="157">
        <f t="shared" si="57"/>
        <v>3</v>
      </c>
      <c r="I134" s="157">
        <f t="shared" si="57"/>
        <v>0</v>
      </c>
      <c r="J134" s="157">
        <f t="shared" si="57"/>
        <v>0</v>
      </c>
      <c r="K134" s="157">
        <f t="shared" si="57"/>
        <v>0</v>
      </c>
      <c r="L134" s="157">
        <f t="shared" si="57"/>
        <v>0</v>
      </c>
      <c r="M134" s="157">
        <f t="shared" si="57"/>
        <v>0</v>
      </c>
      <c r="N134" s="157">
        <f t="shared" si="57"/>
        <v>0</v>
      </c>
      <c r="O134" s="157">
        <f t="shared" si="57"/>
        <v>0</v>
      </c>
      <c r="P134" s="157">
        <f t="shared" si="57"/>
        <v>0</v>
      </c>
      <c r="Q134" s="157">
        <f t="shared" ref="Q134:Z143" si="58">+HLOOKUP(Q$3,ARMADO_RP,$B134,0)+HLOOKUP(Q$4,ARMADO_RP,$B134,0)+HLOOKUP(Q$19,ARMADO_RP,$B134,0)</f>
        <v>0</v>
      </c>
      <c r="R134" s="157">
        <f t="shared" si="58"/>
        <v>0</v>
      </c>
      <c r="S134" s="157">
        <f t="shared" si="58"/>
        <v>0</v>
      </c>
      <c r="T134" s="157">
        <f t="shared" si="58"/>
        <v>0</v>
      </c>
      <c r="U134" s="157">
        <f t="shared" si="58"/>
        <v>0</v>
      </c>
      <c r="V134" s="157">
        <f t="shared" si="58"/>
        <v>0</v>
      </c>
      <c r="W134" s="157">
        <f t="shared" si="58"/>
        <v>0</v>
      </c>
      <c r="X134" s="157">
        <f t="shared" si="58"/>
        <v>0</v>
      </c>
      <c r="Y134" s="157">
        <f t="shared" si="58"/>
        <v>0</v>
      </c>
      <c r="Z134" s="157">
        <f t="shared" si="58"/>
        <v>0</v>
      </c>
      <c r="AA134" s="157">
        <f t="shared" ref="AA134:AJ143" si="59">+HLOOKUP(AA$3,ARMADO_RP,$B134,0)+HLOOKUP(AA$4,ARMADO_RP,$B134,0)+HLOOKUP(AA$19,ARMADO_RP,$B134,0)</f>
        <v>0</v>
      </c>
      <c r="AB134" s="157">
        <f t="shared" si="59"/>
        <v>0</v>
      </c>
      <c r="AC134" s="157">
        <f t="shared" si="59"/>
        <v>0</v>
      </c>
      <c r="AD134" s="157">
        <f t="shared" si="59"/>
        <v>0</v>
      </c>
      <c r="AE134" s="157">
        <f t="shared" si="59"/>
        <v>0</v>
      </c>
      <c r="AF134" s="157">
        <f t="shared" si="59"/>
        <v>0</v>
      </c>
      <c r="AG134" s="157">
        <f t="shared" si="59"/>
        <v>0</v>
      </c>
      <c r="AH134" s="157">
        <f t="shared" si="59"/>
        <v>0</v>
      </c>
      <c r="AI134" s="157">
        <f t="shared" si="59"/>
        <v>0</v>
      </c>
      <c r="AJ134" s="157">
        <f t="shared" si="59"/>
        <v>0</v>
      </c>
    </row>
    <row r="135" spans="1:36" ht="16.5" x14ac:dyDescent="0.25">
      <c r="A135" s="157">
        <f t="shared" si="55"/>
        <v>12.02</v>
      </c>
      <c r="B135" s="153">
        <f t="shared" si="49"/>
        <v>87</v>
      </c>
      <c r="C135" s="197" t="s">
        <v>428</v>
      </c>
      <c r="D135" s="156" t="s">
        <v>364</v>
      </c>
      <c r="E135" s="157">
        <f t="shared" si="56"/>
        <v>3</v>
      </c>
      <c r="F135" s="249"/>
      <c r="G135" s="157">
        <f t="shared" si="57"/>
        <v>0</v>
      </c>
      <c r="H135" s="157">
        <f t="shared" si="57"/>
        <v>3</v>
      </c>
      <c r="I135" s="157">
        <f t="shared" si="57"/>
        <v>0</v>
      </c>
      <c r="J135" s="157">
        <f t="shared" si="57"/>
        <v>0</v>
      </c>
      <c r="K135" s="157">
        <f t="shared" si="57"/>
        <v>0</v>
      </c>
      <c r="L135" s="157">
        <f t="shared" si="57"/>
        <v>0</v>
      </c>
      <c r="M135" s="157">
        <f t="shared" si="57"/>
        <v>0</v>
      </c>
      <c r="N135" s="157">
        <f t="shared" si="57"/>
        <v>0</v>
      </c>
      <c r="O135" s="157">
        <f t="shared" si="57"/>
        <v>0</v>
      </c>
      <c r="P135" s="157">
        <f t="shared" si="57"/>
        <v>0</v>
      </c>
      <c r="Q135" s="157">
        <f t="shared" si="58"/>
        <v>0</v>
      </c>
      <c r="R135" s="157">
        <f t="shared" si="58"/>
        <v>0</v>
      </c>
      <c r="S135" s="157">
        <f t="shared" si="58"/>
        <v>0</v>
      </c>
      <c r="T135" s="157">
        <f t="shared" si="58"/>
        <v>0</v>
      </c>
      <c r="U135" s="157">
        <f t="shared" si="58"/>
        <v>0</v>
      </c>
      <c r="V135" s="157">
        <f t="shared" si="58"/>
        <v>0</v>
      </c>
      <c r="W135" s="157">
        <f t="shared" si="58"/>
        <v>0</v>
      </c>
      <c r="X135" s="157">
        <f t="shared" si="58"/>
        <v>0</v>
      </c>
      <c r="Y135" s="157">
        <f t="shared" si="58"/>
        <v>0</v>
      </c>
      <c r="Z135" s="157">
        <f t="shared" si="58"/>
        <v>0</v>
      </c>
      <c r="AA135" s="157">
        <f t="shared" si="59"/>
        <v>0</v>
      </c>
      <c r="AB135" s="157">
        <f t="shared" si="59"/>
        <v>0</v>
      </c>
      <c r="AC135" s="157">
        <f t="shared" si="59"/>
        <v>0</v>
      </c>
      <c r="AD135" s="157">
        <f t="shared" si="59"/>
        <v>0</v>
      </c>
      <c r="AE135" s="157">
        <f t="shared" si="59"/>
        <v>0</v>
      </c>
      <c r="AF135" s="157">
        <f t="shared" si="59"/>
        <v>0</v>
      </c>
      <c r="AG135" s="157">
        <f t="shared" si="59"/>
        <v>0</v>
      </c>
      <c r="AH135" s="157">
        <f t="shared" si="59"/>
        <v>0</v>
      </c>
      <c r="AI135" s="157">
        <f t="shared" si="59"/>
        <v>0</v>
      </c>
      <c r="AJ135" s="157">
        <f t="shared" si="59"/>
        <v>0</v>
      </c>
    </row>
    <row r="136" spans="1:36" ht="16.5" x14ac:dyDescent="0.25">
      <c r="A136" s="157">
        <f t="shared" si="55"/>
        <v>12.03</v>
      </c>
      <c r="B136" s="153">
        <f t="shared" si="49"/>
        <v>88</v>
      </c>
      <c r="C136" s="158" t="s">
        <v>429</v>
      </c>
      <c r="D136" s="156" t="s">
        <v>364</v>
      </c>
      <c r="E136" s="157">
        <f t="shared" si="56"/>
        <v>2</v>
      </c>
      <c r="F136" s="249"/>
      <c r="G136" s="157">
        <f t="shared" si="57"/>
        <v>0</v>
      </c>
      <c r="H136" s="157">
        <f t="shared" si="57"/>
        <v>2</v>
      </c>
      <c r="I136" s="157">
        <f t="shared" si="57"/>
        <v>0</v>
      </c>
      <c r="J136" s="157">
        <f t="shared" si="57"/>
        <v>0</v>
      </c>
      <c r="K136" s="157">
        <f t="shared" si="57"/>
        <v>0</v>
      </c>
      <c r="L136" s="157">
        <f t="shared" si="57"/>
        <v>0</v>
      </c>
      <c r="M136" s="157">
        <f t="shared" si="57"/>
        <v>0</v>
      </c>
      <c r="N136" s="157">
        <f t="shared" si="57"/>
        <v>0</v>
      </c>
      <c r="O136" s="157">
        <f t="shared" si="57"/>
        <v>0</v>
      </c>
      <c r="P136" s="157">
        <f t="shared" si="57"/>
        <v>0</v>
      </c>
      <c r="Q136" s="157">
        <f t="shared" si="58"/>
        <v>0</v>
      </c>
      <c r="R136" s="157">
        <f t="shared" si="58"/>
        <v>0</v>
      </c>
      <c r="S136" s="157">
        <f t="shared" si="58"/>
        <v>0</v>
      </c>
      <c r="T136" s="157">
        <f t="shared" si="58"/>
        <v>0</v>
      </c>
      <c r="U136" s="157">
        <f t="shared" si="58"/>
        <v>0</v>
      </c>
      <c r="V136" s="157">
        <f t="shared" si="58"/>
        <v>0</v>
      </c>
      <c r="W136" s="157">
        <f t="shared" si="58"/>
        <v>0</v>
      </c>
      <c r="X136" s="157">
        <f t="shared" si="58"/>
        <v>0</v>
      </c>
      <c r="Y136" s="157">
        <f t="shared" si="58"/>
        <v>0</v>
      </c>
      <c r="Z136" s="157">
        <f t="shared" si="58"/>
        <v>0</v>
      </c>
      <c r="AA136" s="157">
        <f t="shared" si="59"/>
        <v>0</v>
      </c>
      <c r="AB136" s="157">
        <f t="shared" si="59"/>
        <v>0</v>
      </c>
      <c r="AC136" s="157">
        <f t="shared" si="59"/>
        <v>0</v>
      </c>
      <c r="AD136" s="157">
        <f t="shared" si="59"/>
        <v>0</v>
      </c>
      <c r="AE136" s="157">
        <f t="shared" si="59"/>
        <v>0</v>
      </c>
      <c r="AF136" s="157">
        <f t="shared" si="59"/>
        <v>0</v>
      </c>
      <c r="AG136" s="157">
        <f t="shared" si="59"/>
        <v>0</v>
      </c>
      <c r="AH136" s="157">
        <f t="shared" si="59"/>
        <v>0</v>
      </c>
      <c r="AI136" s="157">
        <f t="shared" si="59"/>
        <v>0</v>
      </c>
      <c r="AJ136" s="157">
        <f t="shared" si="59"/>
        <v>0</v>
      </c>
    </row>
    <row r="137" spans="1:36" ht="16.5" x14ac:dyDescent="0.25">
      <c r="A137" s="157">
        <f t="shared" si="55"/>
        <v>12.04</v>
      </c>
      <c r="B137" s="153">
        <f t="shared" si="49"/>
        <v>89</v>
      </c>
      <c r="C137" s="158" t="s">
        <v>430</v>
      </c>
      <c r="D137" s="156" t="s">
        <v>364</v>
      </c>
      <c r="E137" s="157">
        <f t="shared" si="56"/>
        <v>3</v>
      </c>
      <c r="F137" s="249"/>
      <c r="G137" s="157">
        <f t="shared" si="57"/>
        <v>0</v>
      </c>
      <c r="H137" s="157">
        <f t="shared" si="57"/>
        <v>3</v>
      </c>
      <c r="I137" s="157">
        <f t="shared" si="57"/>
        <v>0</v>
      </c>
      <c r="J137" s="157">
        <f t="shared" si="57"/>
        <v>0</v>
      </c>
      <c r="K137" s="157">
        <f t="shared" si="57"/>
        <v>0</v>
      </c>
      <c r="L137" s="157">
        <f t="shared" si="57"/>
        <v>0</v>
      </c>
      <c r="M137" s="157">
        <f t="shared" si="57"/>
        <v>0</v>
      </c>
      <c r="N137" s="157">
        <f t="shared" si="57"/>
        <v>0</v>
      </c>
      <c r="O137" s="157">
        <f t="shared" si="57"/>
        <v>0</v>
      </c>
      <c r="P137" s="157">
        <f t="shared" si="57"/>
        <v>0</v>
      </c>
      <c r="Q137" s="157">
        <f t="shared" si="58"/>
        <v>0</v>
      </c>
      <c r="R137" s="157">
        <f t="shared" si="58"/>
        <v>0</v>
      </c>
      <c r="S137" s="157">
        <f t="shared" si="58"/>
        <v>0</v>
      </c>
      <c r="T137" s="157">
        <f t="shared" si="58"/>
        <v>0</v>
      </c>
      <c r="U137" s="157">
        <f t="shared" si="58"/>
        <v>0</v>
      </c>
      <c r="V137" s="157">
        <f t="shared" si="58"/>
        <v>0</v>
      </c>
      <c r="W137" s="157">
        <f t="shared" si="58"/>
        <v>0</v>
      </c>
      <c r="X137" s="157">
        <f t="shared" si="58"/>
        <v>0</v>
      </c>
      <c r="Y137" s="157">
        <f t="shared" si="58"/>
        <v>0</v>
      </c>
      <c r="Z137" s="157">
        <f t="shared" si="58"/>
        <v>0</v>
      </c>
      <c r="AA137" s="157">
        <f t="shared" si="59"/>
        <v>0</v>
      </c>
      <c r="AB137" s="157">
        <f t="shared" si="59"/>
        <v>0</v>
      </c>
      <c r="AC137" s="157">
        <f t="shared" si="59"/>
        <v>0</v>
      </c>
      <c r="AD137" s="157">
        <f t="shared" si="59"/>
        <v>0</v>
      </c>
      <c r="AE137" s="157">
        <f t="shared" si="59"/>
        <v>0</v>
      </c>
      <c r="AF137" s="157">
        <f t="shared" si="59"/>
        <v>0</v>
      </c>
      <c r="AG137" s="157">
        <f t="shared" si="59"/>
        <v>0</v>
      </c>
      <c r="AH137" s="157">
        <f t="shared" si="59"/>
        <v>0</v>
      </c>
      <c r="AI137" s="157">
        <f t="shared" si="59"/>
        <v>0</v>
      </c>
      <c r="AJ137" s="157">
        <f t="shared" si="59"/>
        <v>0</v>
      </c>
    </row>
    <row r="138" spans="1:36" ht="16.5" x14ac:dyDescent="0.25">
      <c r="A138" s="157">
        <f t="shared" si="55"/>
        <v>12.049999999999999</v>
      </c>
      <c r="B138" s="153">
        <f t="shared" si="49"/>
        <v>90</v>
      </c>
      <c r="C138" s="158" t="s">
        <v>431</v>
      </c>
      <c r="D138" s="156" t="s">
        <v>364</v>
      </c>
      <c r="E138" s="157">
        <f t="shared" si="56"/>
        <v>3</v>
      </c>
      <c r="F138" s="249"/>
      <c r="G138" s="157">
        <f t="shared" si="57"/>
        <v>0</v>
      </c>
      <c r="H138" s="157">
        <f t="shared" si="57"/>
        <v>3</v>
      </c>
      <c r="I138" s="157">
        <f t="shared" si="57"/>
        <v>0</v>
      </c>
      <c r="J138" s="157">
        <f t="shared" si="57"/>
        <v>0</v>
      </c>
      <c r="K138" s="157">
        <f t="shared" si="57"/>
        <v>0</v>
      </c>
      <c r="L138" s="157">
        <f t="shared" si="57"/>
        <v>0</v>
      </c>
      <c r="M138" s="157">
        <f t="shared" si="57"/>
        <v>0</v>
      </c>
      <c r="N138" s="157">
        <f t="shared" si="57"/>
        <v>0</v>
      </c>
      <c r="O138" s="157">
        <f t="shared" si="57"/>
        <v>0</v>
      </c>
      <c r="P138" s="157">
        <f t="shared" si="57"/>
        <v>0</v>
      </c>
      <c r="Q138" s="157">
        <f t="shared" si="58"/>
        <v>0</v>
      </c>
      <c r="R138" s="157">
        <f t="shared" si="58"/>
        <v>0</v>
      </c>
      <c r="S138" s="157">
        <f t="shared" si="58"/>
        <v>0</v>
      </c>
      <c r="T138" s="157">
        <f t="shared" si="58"/>
        <v>0</v>
      </c>
      <c r="U138" s="157">
        <f t="shared" si="58"/>
        <v>0</v>
      </c>
      <c r="V138" s="157">
        <f t="shared" si="58"/>
        <v>0</v>
      </c>
      <c r="W138" s="157">
        <f t="shared" si="58"/>
        <v>0</v>
      </c>
      <c r="X138" s="157">
        <f t="shared" si="58"/>
        <v>0</v>
      </c>
      <c r="Y138" s="157">
        <f t="shared" si="58"/>
        <v>0</v>
      </c>
      <c r="Z138" s="157">
        <f t="shared" si="58"/>
        <v>0</v>
      </c>
      <c r="AA138" s="157">
        <f t="shared" si="59"/>
        <v>0</v>
      </c>
      <c r="AB138" s="157">
        <f t="shared" si="59"/>
        <v>0</v>
      </c>
      <c r="AC138" s="157">
        <f t="shared" si="59"/>
        <v>0</v>
      </c>
      <c r="AD138" s="157">
        <f t="shared" si="59"/>
        <v>0</v>
      </c>
      <c r="AE138" s="157">
        <f t="shared" si="59"/>
        <v>0</v>
      </c>
      <c r="AF138" s="157">
        <f t="shared" si="59"/>
        <v>0</v>
      </c>
      <c r="AG138" s="157">
        <f t="shared" si="59"/>
        <v>0</v>
      </c>
      <c r="AH138" s="157">
        <f t="shared" si="59"/>
        <v>0</v>
      </c>
      <c r="AI138" s="157">
        <f t="shared" si="59"/>
        <v>0</v>
      </c>
      <c r="AJ138" s="157">
        <f t="shared" si="59"/>
        <v>0</v>
      </c>
    </row>
    <row r="139" spans="1:36" ht="16.5" x14ac:dyDescent="0.25">
      <c r="A139" s="157">
        <f t="shared" si="55"/>
        <v>12.059999999999999</v>
      </c>
      <c r="B139" s="153">
        <f t="shared" si="49"/>
        <v>91</v>
      </c>
      <c r="C139" s="158" t="s">
        <v>432</v>
      </c>
      <c r="D139" s="156" t="s">
        <v>364</v>
      </c>
      <c r="E139" s="157">
        <f t="shared" si="56"/>
        <v>3</v>
      </c>
      <c r="F139" s="249"/>
      <c r="G139" s="157">
        <f t="shared" si="57"/>
        <v>0</v>
      </c>
      <c r="H139" s="157">
        <f t="shared" si="57"/>
        <v>3</v>
      </c>
      <c r="I139" s="157">
        <f t="shared" si="57"/>
        <v>0</v>
      </c>
      <c r="J139" s="157">
        <f t="shared" si="57"/>
        <v>0</v>
      </c>
      <c r="K139" s="157">
        <f t="shared" si="57"/>
        <v>0</v>
      </c>
      <c r="L139" s="157">
        <f t="shared" si="57"/>
        <v>0</v>
      </c>
      <c r="M139" s="157">
        <f t="shared" si="57"/>
        <v>0</v>
      </c>
      <c r="N139" s="157">
        <f t="shared" si="57"/>
        <v>0</v>
      </c>
      <c r="O139" s="157">
        <f t="shared" si="57"/>
        <v>0</v>
      </c>
      <c r="P139" s="157">
        <f t="shared" si="57"/>
        <v>0</v>
      </c>
      <c r="Q139" s="157">
        <f t="shared" si="58"/>
        <v>0</v>
      </c>
      <c r="R139" s="157">
        <f t="shared" si="58"/>
        <v>0</v>
      </c>
      <c r="S139" s="157">
        <f t="shared" si="58"/>
        <v>0</v>
      </c>
      <c r="T139" s="157">
        <f t="shared" si="58"/>
        <v>0</v>
      </c>
      <c r="U139" s="157">
        <f t="shared" si="58"/>
        <v>0</v>
      </c>
      <c r="V139" s="157">
        <f t="shared" si="58"/>
        <v>0</v>
      </c>
      <c r="W139" s="157">
        <f t="shared" si="58"/>
        <v>0</v>
      </c>
      <c r="X139" s="157">
        <f t="shared" si="58"/>
        <v>0</v>
      </c>
      <c r="Y139" s="157">
        <f t="shared" si="58"/>
        <v>0</v>
      </c>
      <c r="Z139" s="157">
        <f t="shared" si="58"/>
        <v>0</v>
      </c>
      <c r="AA139" s="157">
        <f t="shared" si="59"/>
        <v>0</v>
      </c>
      <c r="AB139" s="157">
        <f t="shared" si="59"/>
        <v>0</v>
      </c>
      <c r="AC139" s="157">
        <f t="shared" si="59"/>
        <v>0</v>
      </c>
      <c r="AD139" s="157">
        <f t="shared" si="59"/>
        <v>0</v>
      </c>
      <c r="AE139" s="157">
        <f t="shared" si="59"/>
        <v>0</v>
      </c>
      <c r="AF139" s="157">
        <f t="shared" si="59"/>
        <v>0</v>
      </c>
      <c r="AG139" s="157">
        <f t="shared" si="59"/>
        <v>0</v>
      </c>
      <c r="AH139" s="157">
        <f t="shared" si="59"/>
        <v>0</v>
      </c>
      <c r="AI139" s="157">
        <f t="shared" si="59"/>
        <v>0</v>
      </c>
      <c r="AJ139" s="157">
        <f t="shared" si="59"/>
        <v>0</v>
      </c>
    </row>
    <row r="140" spans="1:36" ht="16.5" x14ac:dyDescent="0.25">
      <c r="A140" s="157">
        <f t="shared" si="55"/>
        <v>12.069999999999999</v>
      </c>
      <c r="B140" s="153">
        <f t="shared" si="49"/>
        <v>92</v>
      </c>
      <c r="C140" s="155" t="s">
        <v>433</v>
      </c>
      <c r="D140" s="156" t="s">
        <v>364</v>
      </c>
      <c r="E140" s="157">
        <f t="shared" si="56"/>
        <v>2</v>
      </c>
      <c r="F140" s="249"/>
      <c r="G140" s="157">
        <f t="shared" si="57"/>
        <v>0</v>
      </c>
      <c r="H140" s="157">
        <f t="shared" si="57"/>
        <v>2</v>
      </c>
      <c r="I140" s="157">
        <f t="shared" si="57"/>
        <v>0</v>
      </c>
      <c r="J140" s="157">
        <f t="shared" si="57"/>
        <v>0</v>
      </c>
      <c r="K140" s="157">
        <f t="shared" si="57"/>
        <v>0</v>
      </c>
      <c r="L140" s="157">
        <f t="shared" si="57"/>
        <v>0</v>
      </c>
      <c r="M140" s="157">
        <f t="shared" si="57"/>
        <v>0</v>
      </c>
      <c r="N140" s="157">
        <f t="shared" si="57"/>
        <v>0</v>
      </c>
      <c r="O140" s="157">
        <f t="shared" si="57"/>
        <v>0</v>
      </c>
      <c r="P140" s="157">
        <f t="shared" si="57"/>
        <v>0</v>
      </c>
      <c r="Q140" s="157">
        <f t="shared" si="58"/>
        <v>0</v>
      </c>
      <c r="R140" s="157">
        <f t="shared" si="58"/>
        <v>0</v>
      </c>
      <c r="S140" s="157">
        <f t="shared" si="58"/>
        <v>0</v>
      </c>
      <c r="T140" s="157">
        <f t="shared" si="58"/>
        <v>0</v>
      </c>
      <c r="U140" s="157">
        <f t="shared" si="58"/>
        <v>0</v>
      </c>
      <c r="V140" s="157">
        <f t="shared" si="58"/>
        <v>0</v>
      </c>
      <c r="W140" s="157">
        <f t="shared" si="58"/>
        <v>0</v>
      </c>
      <c r="X140" s="157">
        <f t="shared" si="58"/>
        <v>0</v>
      </c>
      <c r="Y140" s="157">
        <f t="shared" si="58"/>
        <v>0</v>
      </c>
      <c r="Z140" s="157">
        <f t="shared" si="58"/>
        <v>0</v>
      </c>
      <c r="AA140" s="157">
        <f t="shared" si="59"/>
        <v>0</v>
      </c>
      <c r="AB140" s="157">
        <f t="shared" si="59"/>
        <v>0</v>
      </c>
      <c r="AC140" s="157">
        <f t="shared" si="59"/>
        <v>0</v>
      </c>
      <c r="AD140" s="157">
        <f t="shared" si="59"/>
        <v>0</v>
      </c>
      <c r="AE140" s="157">
        <f t="shared" si="59"/>
        <v>0</v>
      </c>
      <c r="AF140" s="157">
        <f t="shared" si="59"/>
        <v>0</v>
      </c>
      <c r="AG140" s="157">
        <f t="shared" si="59"/>
        <v>0</v>
      </c>
      <c r="AH140" s="157">
        <f t="shared" si="59"/>
        <v>0</v>
      </c>
      <c r="AI140" s="157">
        <f t="shared" si="59"/>
        <v>0</v>
      </c>
      <c r="AJ140" s="157">
        <f t="shared" si="59"/>
        <v>0</v>
      </c>
    </row>
    <row r="141" spans="1:36" ht="16.5" x14ac:dyDescent="0.25">
      <c r="A141" s="157">
        <f t="shared" si="55"/>
        <v>12.079999999999998</v>
      </c>
      <c r="B141" s="153">
        <f t="shared" si="49"/>
        <v>93</v>
      </c>
      <c r="C141" s="155" t="s">
        <v>434</v>
      </c>
      <c r="D141" s="156" t="s">
        <v>364</v>
      </c>
      <c r="E141" s="157">
        <f t="shared" si="56"/>
        <v>0</v>
      </c>
      <c r="F141" s="249"/>
      <c r="G141" s="157">
        <f t="shared" si="57"/>
        <v>0</v>
      </c>
      <c r="H141" s="157">
        <f t="shared" si="57"/>
        <v>0</v>
      </c>
      <c r="I141" s="157">
        <f t="shared" si="57"/>
        <v>0</v>
      </c>
      <c r="J141" s="157">
        <f t="shared" si="57"/>
        <v>0</v>
      </c>
      <c r="K141" s="157">
        <f t="shared" si="57"/>
        <v>0</v>
      </c>
      <c r="L141" s="157">
        <f t="shared" si="57"/>
        <v>0</v>
      </c>
      <c r="M141" s="157">
        <f t="shared" si="57"/>
        <v>0</v>
      </c>
      <c r="N141" s="157">
        <f t="shared" si="57"/>
        <v>0</v>
      </c>
      <c r="O141" s="157">
        <f t="shared" si="57"/>
        <v>0</v>
      </c>
      <c r="P141" s="157">
        <f t="shared" si="57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157">
        <f t="shared" si="58"/>
        <v>0</v>
      </c>
      <c r="W141" s="157">
        <f t="shared" si="58"/>
        <v>0</v>
      </c>
      <c r="X141" s="157">
        <f t="shared" si="58"/>
        <v>0</v>
      </c>
      <c r="Y141" s="157">
        <f t="shared" si="58"/>
        <v>0</v>
      </c>
      <c r="Z141" s="157">
        <f t="shared" si="58"/>
        <v>0</v>
      </c>
      <c r="AA141" s="157">
        <f t="shared" si="59"/>
        <v>0</v>
      </c>
      <c r="AB141" s="157">
        <f t="shared" si="59"/>
        <v>0</v>
      </c>
      <c r="AC141" s="157">
        <f t="shared" si="59"/>
        <v>0</v>
      </c>
      <c r="AD141" s="157">
        <f t="shared" si="59"/>
        <v>0</v>
      </c>
      <c r="AE141" s="157">
        <f t="shared" si="59"/>
        <v>0</v>
      </c>
      <c r="AF141" s="157">
        <f t="shared" si="59"/>
        <v>0</v>
      </c>
      <c r="AG141" s="157">
        <f t="shared" si="59"/>
        <v>0</v>
      </c>
      <c r="AH141" s="157">
        <f t="shared" si="59"/>
        <v>0</v>
      </c>
      <c r="AI141" s="157">
        <f t="shared" si="59"/>
        <v>0</v>
      </c>
      <c r="AJ141" s="157">
        <f t="shared" si="59"/>
        <v>0</v>
      </c>
    </row>
    <row r="142" spans="1:36" ht="16.5" x14ac:dyDescent="0.25">
      <c r="A142" s="157">
        <f t="shared" si="55"/>
        <v>12.089999999999998</v>
      </c>
      <c r="B142" s="153">
        <f t="shared" si="49"/>
        <v>94</v>
      </c>
      <c r="C142" s="155" t="s">
        <v>435</v>
      </c>
      <c r="D142" s="165" t="s">
        <v>364</v>
      </c>
      <c r="E142" s="157">
        <f>+ROUNDUP(SUM(G142:AJ142),0)</f>
        <v>1</v>
      </c>
      <c r="F142" s="250"/>
      <c r="G142" s="157">
        <f t="shared" si="57"/>
        <v>0</v>
      </c>
      <c r="H142" s="157">
        <f t="shared" si="57"/>
        <v>0.1</v>
      </c>
      <c r="I142" s="157">
        <f t="shared" si="57"/>
        <v>0</v>
      </c>
      <c r="J142" s="157">
        <f t="shared" si="57"/>
        <v>0</v>
      </c>
      <c r="K142" s="157">
        <f t="shared" si="57"/>
        <v>0</v>
      </c>
      <c r="L142" s="157">
        <f t="shared" si="57"/>
        <v>0</v>
      </c>
      <c r="M142" s="157">
        <f t="shared" si="57"/>
        <v>0</v>
      </c>
      <c r="N142" s="157">
        <f t="shared" si="57"/>
        <v>0</v>
      </c>
      <c r="O142" s="157">
        <f t="shared" si="57"/>
        <v>0</v>
      </c>
      <c r="P142" s="157">
        <f t="shared" si="57"/>
        <v>0</v>
      </c>
      <c r="Q142" s="157">
        <f t="shared" si="58"/>
        <v>0</v>
      </c>
      <c r="R142" s="157">
        <f t="shared" si="58"/>
        <v>0</v>
      </c>
      <c r="S142" s="157">
        <f t="shared" si="58"/>
        <v>0</v>
      </c>
      <c r="T142" s="157">
        <f t="shared" si="58"/>
        <v>0</v>
      </c>
      <c r="U142" s="157">
        <f t="shared" si="58"/>
        <v>0</v>
      </c>
      <c r="V142" s="157">
        <f t="shared" si="58"/>
        <v>0</v>
      </c>
      <c r="W142" s="157">
        <f t="shared" si="58"/>
        <v>0</v>
      </c>
      <c r="X142" s="157">
        <f t="shared" si="58"/>
        <v>0</v>
      </c>
      <c r="Y142" s="157">
        <f t="shared" si="58"/>
        <v>0</v>
      </c>
      <c r="Z142" s="157">
        <f t="shared" si="58"/>
        <v>0</v>
      </c>
      <c r="AA142" s="157">
        <f t="shared" si="59"/>
        <v>0</v>
      </c>
      <c r="AB142" s="157">
        <f t="shared" si="59"/>
        <v>0</v>
      </c>
      <c r="AC142" s="157">
        <f t="shared" si="59"/>
        <v>0</v>
      </c>
      <c r="AD142" s="157">
        <f t="shared" si="59"/>
        <v>0</v>
      </c>
      <c r="AE142" s="157">
        <f t="shared" si="59"/>
        <v>0</v>
      </c>
      <c r="AF142" s="157">
        <f t="shared" si="59"/>
        <v>0</v>
      </c>
      <c r="AG142" s="157">
        <f t="shared" si="59"/>
        <v>0</v>
      </c>
      <c r="AH142" s="157">
        <f t="shared" si="59"/>
        <v>0</v>
      </c>
      <c r="AI142" s="157">
        <f t="shared" si="59"/>
        <v>0</v>
      </c>
      <c r="AJ142" s="157">
        <f t="shared" si="59"/>
        <v>0</v>
      </c>
    </row>
    <row r="143" spans="1:36" s="188" customFormat="1" ht="16.5" x14ac:dyDescent="0.25">
      <c r="A143" s="160">
        <f t="shared" si="55"/>
        <v>12.099999999999998</v>
      </c>
      <c r="B143" s="161">
        <f t="shared" si="49"/>
        <v>95</v>
      </c>
      <c r="C143" s="163" t="s">
        <v>644</v>
      </c>
      <c r="D143" s="195" t="s">
        <v>364</v>
      </c>
      <c r="E143" s="157">
        <f>+ROUNDUP(SUM(G143:AJ143),0)</f>
        <v>9</v>
      </c>
      <c r="F143" s="247"/>
      <c r="G143" s="157">
        <f t="shared" si="57"/>
        <v>0</v>
      </c>
      <c r="H143" s="157">
        <f t="shared" si="57"/>
        <v>9</v>
      </c>
      <c r="I143" s="157">
        <f t="shared" si="57"/>
        <v>0</v>
      </c>
      <c r="J143" s="157">
        <f t="shared" si="57"/>
        <v>0</v>
      </c>
      <c r="K143" s="157">
        <f t="shared" si="57"/>
        <v>0</v>
      </c>
      <c r="L143" s="157">
        <f t="shared" si="57"/>
        <v>0</v>
      </c>
      <c r="M143" s="157">
        <f t="shared" si="57"/>
        <v>0</v>
      </c>
      <c r="N143" s="157">
        <f t="shared" si="57"/>
        <v>0</v>
      </c>
      <c r="O143" s="157">
        <f t="shared" si="57"/>
        <v>0</v>
      </c>
      <c r="P143" s="157">
        <f t="shared" si="57"/>
        <v>0</v>
      </c>
      <c r="Q143" s="157">
        <f t="shared" si="58"/>
        <v>0</v>
      </c>
      <c r="R143" s="157">
        <f t="shared" si="58"/>
        <v>0</v>
      </c>
      <c r="S143" s="157">
        <f t="shared" si="58"/>
        <v>0</v>
      </c>
      <c r="T143" s="157">
        <f t="shared" si="58"/>
        <v>0</v>
      </c>
      <c r="U143" s="157">
        <f t="shared" si="58"/>
        <v>0</v>
      </c>
      <c r="V143" s="157">
        <f t="shared" si="58"/>
        <v>0</v>
      </c>
      <c r="W143" s="157">
        <f t="shared" si="58"/>
        <v>0</v>
      </c>
      <c r="X143" s="157">
        <f t="shared" si="58"/>
        <v>0</v>
      </c>
      <c r="Y143" s="157">
        <f t="shared" si="58"/>
        <v>0</v>
      </c>
      <c r="Z143" s="157">
        <f t="shared" si="58"/>
        <v>0</v>
      </c>
      <c r="AA143" s="157">
        <f t="shared" si="59"/>
        <v>0</v>
      </c>
      <c r="AB143" s="157">
        <f t="shared" si="59"/>
        <v>0</v>
      </c>
      <c r="AC143" s="157">
        <f t="shared" si="59"/>
        <v>0</v>
      </c>
      <c r="AD143" s="157">
        <f t="shared" si="59"/>
        <v>0</v>
      </c>
      <c r="AE143" s="157">
        <f t="shared" si="59"/>
        <v>0</v>
      </c>
      <c r="AF143" s="157">
        <f t="shared" si="59"/>
        <v>0</v>
      </c>
      <c r="AG143" s="157">
        <f t="shared" si="59"/>
        <v>0</v>
      </c>
      <c r="AH143" s="157">
        <f t="shared" si="59"/>
        <v>0</v>
      </c>
      <c r="AI143" s="157">
        <f t="shared" si="59"/>
        <v>0</v>
      </c>
      <c r="AJ143" s="157">
        <f t="shared" si="59"/>
        <v>0</v>
      </c>
    </row>
    <row r="144" spans="1:36" ht="16.5" x14ac:dyDescent="0.25">
      <c r="A144" s="159"/>
      <c r="B144" s="153">
        <f t="shared" si="49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49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49"/>
        <v>98</v>
      </c>
      <c r="C146" s="158" t="s">
        <v>437</v>
      </c>
      <c r="D146" s="156" t="s">
        <v>364</v>
      </c>
      <c r="E146" s="157">
        <f t="shared" ref="E146:E149" si="60">+SUM(G146:AJ146)</f>
        <v>1</v>
      </c>
      <c r="F146" s="249"/>
      <c r="G146" s="157">
        <f t="shared" ref="G146:P148" si="61">+HLOOKUP(G$3,ARMADO_RP,$B146,0)+HLOOKUP(G$4,ARMADO_RP,$B146,0)</f>
        <v>0</v>
      </c>
      <c r="H146" s="157">
        <f t="shared" si="61"/>
        <v>1</v>
      </c>
      <c r="I146" s="157">
        <f t="shared" si="61"/>
        <v>0</v>
      </c>
      <c r="J146" s="157">
        <f t="shared" si="61"/>
        <v>0</v>
      </c>
      <c r="K146" s="157">
        <f t="shared" si="61"/>
        <v>0</v>
      </c>
      <c r="L146" s="157">
        <f t="shared" si="61"/>
        <v>0</v>
      </c>
      <c r="M146" s="157">
        <f t="shared" si="61"/>
        <v>0</v>
      </c>
      <c r="N146" s="157">
        <f t="shared" si="61"/>
        <v>0</v>
      </c>
      <c r="O146" s="157">
        <f t="shared" si="61"/>
        <v>0</v>
      </c>
      <c r="P146" s="157">
        <f t="shared" si="61"/>
        <v>0</v>
      </c>
      <c r="Q146" s="157">
        <f t="shared" ref="Q146:Z148" si="62">+HLOOKUP(Q$3,ARMADO_RP,$B146,0)+HLOOKUP(Q$4,ARMADO_RP,$B146,0)</f>
        <v>0</v>
      </c>
      <c r="R146" s="157">
        <f t="shared" si="62"/>
        <v>0</v>
      </c>
      <c r="S146" s="157">
        <f t="shared" si="62"/>
        <v>0</v>
      </c>
      <c r="T146" s="157">
        <f t="shared" si="62"/>
        <v>0</v>
      </c>
      <c r="U146" s="157">
        <f t="shared" si="62"/>
        <v>0</v>
      </c>
      <c r="V146" s="157">
        <f t="shared" si="62"/>
        <v>0</v>
      </c>
      <c r="W146" s="157">
        <f t="shared" si="62"/>
        <v>0</v>
      </c>
      <c r="X146" s="157">
        <f t="shared" si="62"/>
        <v>0</v>
      </c>
      <c r="Y146" s="157">
        <f t="shared" si="62"/>
        <v>0</v>
      </c>
      <c r="Z146" s="157">
        <f t="shared" si="62"/>
        <v>0</v>
      </c>
      <c r="AA146" s="157">
        <f t="shared" ref="AA146:AJ148" si="63">+HLOOKUP(AA$3,ARMADO_RP,$B146,0)+HLOOKUP(AA$4,ARMADO_RP,$B146,0)</f>
        <v>0</v>
      </c>
      <c r="AB146" s="157">
        <f t="shared" si="63"/>
        <v>0</v>
      </c>
      <c r="AC146" s="157">
        <f t="shared" si="63"/>
        <v>0</v>
      </c>
      <c r="AD146" s="157">
        <f t="shared" si="63"/>
        <v>0</v>
      </c>
      <c r="AE146" s="157">
        <f t="shared" si="63"/>
        <v>0</v>
      </c>
      <c r="AF146" s="157">
        <f t="shared" si="63"/>
        <v>0</v>
      </c>
      <c r="AG146" s="157">
        <f t="shared" si="63"/>
        <v>0</v>
      </c>
      <c r="AH146" s="157">
        <f t="shared" si="63"/>
        <v>0</v>
      </c>
      <c r="AI146" s="157">
        <f t="shared" si="63"/>
        <v>0</v>
      </c>
      <c r="AJ146" s="157">
        <f t="shared" si="63"/>
        <v>0</v>
      </c>
    </row>
    <row r="147" spans="1:36" ht="16.5" x14ac:dyDescent="0.25">
      <c r="A147" s="157">
        <f t="shared" ref="A147:A148" si="64">+A146+0.01</f>
        <v>13.02</v>
      </c>
      <c r="B147" s="153">
        <f t="shared" si="49"/>
        <v>99</v>
      </c>
      <c r="C147" s="158" t="s">
        <v>438</v>
      </c>
      <c r="D147" s="156" t="s">
        <v>364</v>
      </c>
      <c r="E147" s="157">
        <f t="shared" si="60"/>
        <v>1</v>
      </c>
      <c r="F147" s="249"/>
      <c r="G147" s="157">
        <f t="shared" si="61"/>
        <v>0</v>
      </c>
      <c r="H147" s="157">
        <f t="shared" si="61"/>
        <v>1</v>
      </c>
      <c r="I147" s="157">
        <f t="shared" si="61"/>
        <v>0</v>
      </c>
      <c r="J147" s="157">
        <f t="shared" si="61"/>
        <v>0</v>
      </c>
      <c r="K147" s="157">
        <f t="shared" si="61"/>
        <v>0</v>
      </c>
      <c r="L147" s="157">
        <f t="shared" si="61"/>
        <v>0</v>
      </c>
      <c r="M147" s="157">
        <f t="shared" si="61"/>
        <v>0</v>
      </c>
      <c r="N147" s="157">
        <f t="shared" si="61"/>
        <v>0</v>
      </c>
      <c r="O147" s="157">
        <f t="shared" si="61"/>
        <v>0</v>
      </c>
      <c r="P147" s="157">
        <f t="shared" si="61"/>
        <v>0</v>
      </c>
      <c r="Q147" s="157">
        <f t="shared" si="62"/>
        <v>0</v>
      </c>
      <c r="R147" s="157">
        <f t="shared" si="62"/>
        <v>0</v>
      </c>
      <c r="S147" s="157">
        <f t="shared" si="62"/>
        <v>0</v>
      </c>
      <c r="T147" s="157">
        <f t="shared" si="62"/>
        <v>0</v>
      </c>
      <c r="U147" s="157">
        <f t="shared" si="62"/>
        <v>0</v>
      </c>
      <c r="V147" s="157">
        <f t="shared" si="62"/>
        <v>0</v>
      </c>
      <c r="W147" s="157">
        <f t="shared" si="62"/>
        <v>0</v>
      </c>
      <c r="X147" s="157">
        <f t="shared" si="62"/>
        <v>0</v>
      </c>
      <c r="Y147" s="157">
        <f t="shared" si="62"/>
        <v>0</v>
      </c>
      <c r="Z147" s="157">
        <f t="shared" si="62"/>
        <v>0</v>
      </c>
      <c r="AA147" s="157">
        <f t="shared" si="63"/>
        <v>0</v>
      </c>
      <c r="AB147" s="157">
        <f t="shared" si="63"/>
        <v>0</v>
      </c>
      <c r="AC147" s="157">
        <f t="shared" si="63"/>
        <v>0</v>
      </c>
      <c r="AD147" s="157">
        <f t="shared" si="63"/>
        <v>0</v>
      </c>
      <c r="AE147" s="157">
        <f t="shared" si="63"/>
        <v>0</v>
      </c>
      <c r="AF147" s="157">
        <f t="shared" si="63"/>
        <v>0</v>
      </c>
      <c r="AG147" s="157">
        <f t="shared" si="63"/>
        <v>0</v>
      </c>
      <c r="AH147" s="157">
        <f t="shared" si="63"/>
        <v>0</v>
      </c>
      <c r="AI147" s="157">
        <f t="shared" si="63"/>
        <v>0</v>
      </c>
      <c r="AJ147" s="157">
        <f t="shared" si="63"/>
        <v>0</v>
      </c>
    </row>
    <row r="148" spans="1:36" ht="16.5" x14ac:dyDescent="0.25">
      <c r="A148" s="157">
        <f t="shared" si="64"/>
        <v>13.03</v>
      </c>
      <c r="B148" s="153">
        <f t="shared" si="49"/>
        <v>100</v>
      </c>
      <c r="C148" s="158" t="s">
        <v>439</v>
      </c>
      <c r="D148" s="156" t="s">
        <v>364</v>
      </c>
      <c r="E148" s="157">
        <f t="shared" si="60"/>
        <v>1</v>
      </c>
      <c r="F148" s="249"/>
      <c r="G148" s="157">
        <f t="shared" si="61"/>
        <v>0</v>
      </c>
      <c r="H148" s="157">
        <f t="shared" si="61"/>
        <v>1</v>
      </c>
      <c r="I148" s="157">
        <f t="shared" si="61"/>
        <v>0</v>
      </c>
      <c r="J148" s="157">
        <f t="shared" si="61"/>
        <v>0</v>
      </c>
      <c r="K148" s="157">
        <f t="shared" si="61"/>
        <v>0</v>
      </c>
      <c r="L148" s="157">
        <f t="shared" si="61"/>
        <v>0</v>
      </c>
      <c r="M148" s="157">
        <f t="shared" si="61"/>
        <v>0</v>
      </c>
      <c r="N148" s="157">
        <f t="shared" si="61"/>
        <v>0</v>
      </c>
      <c r="O148" s="157">
        <f t="shared" si="61"/>
        <v>0</v>
      </c>
      <c r="P148" s="157">
        <f t="shared" si="61"/>
        <v>0</v>
      </c>
      <c r="Q148" s="157">
        <f t="shared" si="62"/>
        <v>0</v>
      </c>
      <c r="R148" s="157">
        <f t="shared" si="62"/>
        <v>0</v>
      </c>
      <c r="S148" s="157">
        <f t="shared" si="62"/>
        <v>0</v>
      </c>
      <c r="T148" s="157">
        <f t="shared" si="62"/>
        <v>0</v>
      </c>
      <c r="U148" s="157">
        <f t="shared" si="62"/>
        <v>0</v>
      </c>
      <c r="V148" s="157">
        <f t="shared" si="62"/>
        <v>0</v>
      </c>
      <c r="W148" s="157">
        <f t="shared" si="62"/>
        <v>0</v>
      </c>
      <c r="X148" s="157">
        <f t="shared" si="62"/>
        <v>0</v>
      </c>
      <c r="Y148" s="157">
        <f t="shared" si="62"/>
        <v>0</v>
      </c>
      <c r="Z148" s="157">
        <f t="shared" si="62"/>
        <v>0</v>
      </c>
      <c r="AA148" s="157">
        <f t="shared" si="63"/>
        <v>0</v>
      </c>
      <c r="AB148" s="157">
        <f t="shared" si="63"/>
        <v>0</v>
      </c>
      <c r="AC148" s="157">
        <f t="shared" si="63"/>
        <v>0</v>
      </c>
      <c r="AD148" s="157">
        <f t="shared" si="63"/>
        <v>0</v>
      </c>
      <c r="AE148" s="157">
        <f t="shared" si="63"/>
        <v>0</v>
      </c>
      <c r="AF148" s="157">
        <f t="shared" si="63"/>
        <v>0</v>
      </c>
      <c r="AG148" s="157">
        <f t="shared" si="63"/>
        <v>0</v>
      </c>
      <c r="AH148" s="157">
        <f t="shared" si="63"/>
        <v>0</v>
      </c>
      <c r="AI148" s="157">
        <f t="shared" si="63"/>
        <v>0</v>
      </c>
      <c r="AJ148" s="157">
        <f t="shared" si="63"/>
        <v>0</v>
      </c>
    </row>
    <row r="149" spans="1:36" s="188" customFormat="1" ht="16.5" x14ac:dyDescent="0.25">
      <c r="A149" s="160">
        <v>13.04</v>
      </c>
      <c r="B149" s="161">
        <f t="shared" si="49"/>
        <v>101</v>
      </c>
      <c r="C149" s="163" t="s">
        <v>648</v>
      </c>
      <c r="D149" s="195" t="s">
        <v>364</v>
      </c>
      <c r="E149" s="157">
        <f t="shared" si="60"/>
        <v>0</v>
      </c>
      <c r="F149" s="24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</row>
    <row r="150" spans="1:36" ht="16.5" x14ac:dyDescent="0.25">
      <c r="A150" s="159"/>
      <c r="B150" s="153">
        <f t="shared" si="49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49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49"/>
        <v>104</v>
      </c>
      <c r="C152" s="155" t="s">
        <v>441</v>
      </c>
      <c r="D152" s="156" t="s">
        <v>364</v>
      </c>
      <c r="E152" s="157">
        <f t="shared" ref="E152:E156" si="65">+SUM(G152:AJ152)</f>
        <v>1</v>
      </c>
      <c r="F152" s="314" t="s">
        <v>77</v>
      </c>
      <c r="G152" s="157">
        <f t="shared" ref="G152:V156" si="66">+IF($F152=G$7,HLOOKUP(G$7,ARMADO_RP,$B152,0),0)</f>
        <v>0</v>
      </c>
      <c r="H152" s="157">
        <f t="shared" si="66"/>
        <v>1</v>
      </c>
      <c r="I152" s="157">
        <f t="shared" si="66"/>
        <v>0</v>
      </c>
      <c r="J152" s="157">
        <f t="shared" si="66"/>
        <v>0</v>
      </c>
      <c r="K152" s="157">
        <f t="shared" si="66"/>
        <v>0</v>
      </c>
      <c r="L152" s="157">
        <f t="shared" si="66"/>
        <v>0</v>
      </c>
      <c r="M152" s="157">
        <f t="shared" si="66"/>
        <v>0</v>
      </c>
      <c r="N152" s="157">
        <f t="shared" si="66"/>
        <v>0</v>
      </c>
      <c r="O152" s="157">
        <f t="shared" si="66"/>
        <v>0</v>
      </c>
      <c r="P152" s="157">
        <f t="shared" si="66"/>
        <v>0</v>
      </c>
      <c r="Q152" s="157">
        <f t="shared" ref="Q152:AF156" si="67">+IF($F152=Q$7,HLOOKUP(Q$7,ARMADO_RP,$B152,0),0)</f>
        <v>0</v>
      </c>
      <c r="R152" s="157">
        <f t="shared" si="67"/>
        <v>0</v>
      </c>
      <c r="S152" s="157">
        <f t="shared" si="67"/>
        <v>0</v>
      </c>
      <c r="T152" s="157">
        <f t="shared" si="67"/>
        <v>0</v>
      </c>
      <c r="U152" s="157">
        <f t="shared" si="67"/>
        <v>0</v>
      </c>
      <c r="V152" s="157">
        <f t="shared" si="67"/>
        <v>0</v>
      </c>
      <c r="W152" s="157">
        <f t="shared" si="67"/>
        <v>0</v>
      </c>
      <c r="X152" s="157">
        <f t="shared" si="67"/>
        <v>0</v>
      </c>
      <c r="Y152" s="157">
        <f t="shared" si="67"/>
        <v>0</v>
      </c>
      <c r="Z152" s="157">
        <f t="shared" si="67"/>
        <v>0</v>
      </c>
      <c r="AA152" s="157">
        <f t="shared" ref="AA152:AJ156" si="68">+IF($F152=AA$7,HLOOKUP(AA$7,ARMADO_RP,$B152,0),0)</f>
        <v>0</v>
      </c>
      <c r="AB152" s="157">
        <f t="shared" si="68"/>
        <v>0</v>
      </c>
      <c r="AC152" s="157">
        <f t="shared" si="68"/>
        <v>0</v>
      </c>
      <c r="AD152" s="157">
        <f t="shared" si="68"/>
        <v>0</v>
      </c>
      <c r="AE152" s="157">
        <f t="shared" si="68"/>
        <v>0</v>
      </c>
      <c r="AF152" s="157">
        <f t="shared" si="68"/>
        <v>0</v>
      </c>
      <c r="AG152" s="157">
        <f t="shared" si="68"/>
        <v>0</v>
      </c>
      <c r="AH152" s="157">
        <f t="shared" si="68"/>
        <v>0</v>
      </c>
      <c r="AI152" s="157">
        <f t="shared" si="68"/>
        <v>0</v>
      </c>
      <c r="AJ152" s="157">
        <f t="shared" si="68"/>
        <v>0</v>
      </c>
    </row>
    <row r="153" spans="1:36" ht="16.5" x14ac:dyDescent="0.25">
      <c r="A153" s="157">
        <f t="shared" ref="A153:A156" si="69">+A152+0.01</f>
        <v>14.02</v>
      </c>
      <c r="B153" s="153">
        <f t="shared" si="49"/>
        <v>105</v>
      </c>
      <c r="C153" s="155" t="s">
        <v>442</v>
      </c>
      <c r="D153" s="156" t="s">
        <v>364</v>
      </c>
      <c r="E153" s="157">
        <f t="shared" si="65"/>
        <v>0</v>
      </c>
      <c r="F153" s="314" t="s">
        <v>303</v>
      </c>
      <c r="G153" s="157">
        <f t="shared" si="66"/>
        <v>0</v>
      </c>
      <c r="H153" s="157">
        <f t="shared" si="66"/>
        <v>0</v>
      </c>
      <c r="I153" s="157">
        <f t="shared" si="66"/>
        <v>0</v>
      </c>
      <c r="J153" s="157">
        <f t="shared" si="66"/>
        <v>0</v>
      </c>
      <c r="K153" s="157">
        <f t="shared" si="66"/>
        <v>0</v>
      </c>
      <c r="L153" s="157">
        <f t="shared" si="66"/>
        <v>0</v>
      </c>
      <c r="M153" s="157">
        <f t="shared" si="66"/>
        <v>0</v>
      </c>
      <c r="N153" s="157">
        <f t="shared" si="66"/>
        <v>0</v>
      </c>
      <c r="O153" s="157">
        <f t="shared" si="66"/>
        <v>0</v>
      </c>
      <c r="P153" s="157">
        <f t="shared" si="66"/>
        <v>0</v>
      </c>
      <c r="Q153" s="157">
        <f t="shared" si="67"/>
        <v>0</v>
      </c>
      <c r="R153" s="157">
        <f t="shared" si="67"/>
        <v>0</v>
      </c>
      <c r="S153" s="157">
        <f t="shared" si="67"/>
        <v>0</v>
      </c>
      <c r="T153" s="157">
        <f t="shared" si="67"/>
        <v>0</v>
      </c>
      <c r="U153" s="157">
        <f t="shared" si="67"/>
        <v>0</v>
      </c>
      <c r="V153" s="157">
        <f t="shared" si="67"/>
        <v>0</v>
      </c>
      <c r="W153" s="157">
        <f t="shared" si="67"/>
        <v>0</v>
      </c>
      <c r="X153" s="157">
        <f t="shared" si="67"/>
        <v>0</v>
      </c>
      <c r="Y153" s="157">
        <f t="shared" si="67"/>
        <v>0</v>
      </c>
      <c r="Z153" s="157">
        <f t="shared" si="67"/>
        <v>0</v>
      </c>
      <c r="AA153" s="157">
        <f t="shared" si="68"/>
        <v>0</v>
      </c>
      <c r="AB153" s="157">
        <f t="shared" si="68"/>
        <v>0</v>
      </c>
      <c r="AC153" s="157">
        <f t="shared" si="68"/>
        <v>0</v>
      </c>
      <c r="AD153" s="157">
        <f t="shared" si="68"/>
        <v>0</v>
      </c>
      <c r="AE153" s="157">
        <f t="shared" si="68"/>
        <v>0</v>
      </c>
      <c r="AF153" s="157">
        <f t="shared" si="68"/>
        <v>0</v>
      </c>
      <c r="AG153" s="157">
        <f t="shared" si="68"/>
        <v>0</v>
      </c>
      <c r="AH153" s="157">
        <f t="shared" si="68"/>
        <v>0</v>
      </c>
      <c r="AI153" s="157">
        <f t="shared" si="68"/>
        <v>0</v>
      </c>
      <c r="AJ153" s="157">
        <f t="shared" si="68"/>
        <v>0</v>
      </c>
    </row>
    <row r="154" spans="1:36" ht="16.5" x14ac:dyDescent="0.25">
      <c r="A154" s="157">
        <f t="shared" si="69"/>
        <v>14.03</v>
      </c>
      <c r="B154" s="153">
        <f t="shared" si="49"/>
        <v>106</v>
      </c>
      <c r="C154" s="155" t="s">
        <v>443</v>
      </c>
      <c r="D154" s="156" t="s">
        <v>364</v>
      </c>
      <c r="E154" s="157">
        <f t="shared" si="65"/>
        <v>0</v>
      </c>
      <c r="F154" s="314" t="s">
        <v>297</v>
      </c>
      <c r="G154" s="157">
        <f t="shared" si="66"/>
        <v>0</v>
      </c>
      <c r="H154" s="157">
        <f t="shared" si="66"/>
        <v>0</v>
      </c>
      <c r="I154" s="157">
        <f t="shared" si="66"/>
        <v>0</v>
      </c>
      <c r="J154" s="157">
        <f t="shared" si="66"/>
        <v>0</v>
      </c>
      <c r="K154" s="157">
        <f t="shared" si="66"/>
        <v>0</v>
      </c>
      <c r="L154" s="157">
        <f t="shared" si="66"/>
        <v>0</v>
      </c>
      <c r="M154" s="157">
        <f t="shared" si="66"/>
        <v>0</v>
      </c>
      <c r="N154" s="157">
        <f t="shared" si="66"/>
        <v>0</v>
      </c>
      <c r="O154" s="157">
        <f t="shared" si="66"/>
        <v>0</v>
      </c>
      <c r="P154" s="157">
        <f t="shared" si="66"/>
        <v>0</v>
      </c>
      <c r="Q154" s="157">
        <f t="shared" si="67"/>
        <v>0</v>
      </c>
      <c r="R154" s="157">
        <f t="shared" si="67"/>
        <v>0</v>
      </c>
      <c r="S154" s="157">
        <f t="shared" si="67"/>
        <v>0</v>
      </c>
      <c r="T154" s="157">
        <f t="shared" si="67"/>
        <v>0</v>
      </c>
      <c r="U154" s="157">
        <f t="shared" si="67"/>
        <v>0</v>
      </c>
      <c r="V154" s="157">
        <f t="shared" si="67"/>
        <v>0</v>
      </c>
      <c r="W154" s="157">
        <f t="shared" si="67"/>
        <v>0</v>
      </c>
      <c r="X154" s="157">
        <f t="shared" si="67"/>
        <v>0</v>
      </c>
      <c r="Y154" s="157">
        <f t="shared" si="67"/>
        <v>0</v>
      </c>
      <c r="Z154" s="157">
        <f t="shared" si="67"/>
        <v>0</v>
      </c>
      <c r="AA154" s="157">
        <f t="shared" si="68"/>
        <v>0</v>
      </c>
      <c r="AB154" s="157">
        <f t="shared" si="68"/>
        <v>0</v>
      </c>
      <c r="AC154" s="157">
        <f t="shared" si="68"/>
        <v>0</v>
      </c>
      <c r="AD154" s="157">
        <f t="shared" si="68"/>
        <v>0</v>
      </c>
      <c r="AE154" s="157">
        <f t="shared" si="68"/>
        <v>0</v>
      </c>
      <c r="AF154" s="157">
        <f t="shared" si="68"/>
        <v>0</v>
      </c>
      <c r="AG154" s="157">
        <f t="shared" si="68"/>
        <v>0</v>
      </c>
      <c r="AH154" s="157">
        <f t="shared" si="68"/>
        <v>0</v>
      </c>
      <c r="AI154" s="157">
        <f t="shared" si="68"/>
        <v>0</v>
      </c>
      <c r="AJ154" s="157">
        <f t="shared" si="68"/>
        <v>0</v>
      </c>
    </row>
    <row r="155" spans="1:36" s="188" customFormat="1" ht="16.5" x14ac:dyDescent="0.25">
      <c r="A155" s="160">
        <f t="shared" si="69"/>
        <v>14.04</v>
      </c>
      <c r="B155" s="161">
        <f t="shared" si="49"/>
        <v>107</v>
      </c>
      <c r="C155" s="163" t="s">
        <v>533</v>
      </c>
      <c r="D155" s="164" t="s">
        <v>364</v>
      </c>
      <c r="E155" s="160">
        <f t="shared" si="65"/>
        <v>0</v>
      </c>
      <c r="F155" s="314" t="s">
        <v>218</v>
      </c>
      <c r="G155" s="160">
        <f t="shared" si="66"/>
        <v>0</v>
      </c>
      <c r="H155" s="160">
        <f t="shared" si="66"/>
        <v>0</v>
      </c>
      <c r="I155" s="160">
        <f t="shared" si="66"/>
        <v>0</v>
      </c>
      <c r="J155" s="160">
        <f t="shared" si="66"/>
        <v>0</v>
      </c>
      <c r="K155" s="160">
        <f t="shared" si="66"/>
        <v>0</v>
      </c>
      <c r="L155" s="160">
        <f t="shared" si="66"/>
        <v>0</v>
      </c>
      <c r="M155" s="160">
        <f t="shared" si="66"/>
        <v>0</v>
      </c>
      <c r="N155" s="160">
        <f t="shared" si="66"/>
        <v>0</v>
      </c>
      <c r="O155" s="160">
        <f t="shared" si="66"/>
        <v>0</v>
      </c>
      <c r="P155" s="160">
        <f t="shared" si="66"/>
        <v>0</v>
      </c>
      <c r="Q155" s="160">
        <f t="shared" si="67"/>
        <v>0</v>
      </c>
      <c r="R155" s="160">
        <f t="shared" si="67"/>
        <v>0</v>
      </c>
      <c r="S155" s="160">
        <f t="shared" si="67"/>
        <v>0</v>
      </c>
      <c r="T155" s="160">
        <f t="shared" si="67"/>
        <v>0</v>
      </c>
      <c r="U155" s="160">
        <f t="shared" si="67"/>
        <v>0</v>
      </c>
      <c r="V155" s="160">
        <f t="shared" si="67"/>
        <v>0</v>
      </c>
      <c r="W155" s="160">
        <f t="shared" si="67"/>
        <v>0</v>
      </c>
      <c r="X155" s="160">
        <f t="shared" si="67"/>
        <v>0</v>
      </c>
      <c r="Y155" s="160">
        <f t="shared" si="67"/>
        <v>0</v>
      </c>
      <c r="Z155" s="160">
        <f t="shared" si="67"/>
        <v>0</v>
      </c>
      <c r="AA155" s="160">
        <f t="shared" si="68"/>
        <v>0</v>
      </c>
      <c r="AB155" s="160">
        <f t="shared" si="68"/>
        <v>0</v>
      </c>
      <c r="AC155" s="160">
        <f t="shared" si="68"/>
        <v>0</v>
      </c>
      <c r="AD155" s="160">
        <f t="shared" si="68"/>
        <v>0</v>
      </c>
      <c r="AE155" s="160">
        <f t="shared" si="68"/>
        <v>0</v>
      </c>
      <c r="AF155" s="160">
        <f t="shared" si="68"/>
        <v>0</v>
      </c>
      <c r="AG155" s="160">
        <f t="shared" si="68"/>
        <v>0</v>
      </c>
      <c r="AH155" s="160">
        <f t="shared" si="68"/>
        <v>0</v>
      </c>
      <c r="AI155" s="160">
        <f t="shared" si="68"/>
        <v>0</v>
      </c>
      <c r="AJ155" s="160">
        <f t="shared" si="68"/>
        <v>0</v>
      </c>
    </row>
    <row r="156" spans="1:36" s="188" customFormat="1" ht="16.5" x14ac:dyDescent="0.25">
      <c r="A156" s="160">
        <f t="shared" si="69"/>
        <v>14.049999999999999</v>
      </c>
      <c r="B156" s="161">
        <f t="shared" si="49"/>
        <v>108</v>
      </c>
      <c r="C156" s="163" t="s">
        <v>534</v>
      </c>
      <c r="D156" s="164" t="s">
        <v>364</v>
      </c>
      <c r="E156" s="160">
        <f t="shared" si="65"/>
        <v>0</v>
      </c>
      <c r="F156" s="314" t="s">
        <v>259</v>
      </c>
      <c r="G156" s="160">
        <f t="shared" si="66"/>
        <v>0</v>
      </c>
      <c r="H156" s="160">
        <f t="shared" si="66"/>
        <v>0</v>
      </c>
      <c r="I156" s="160">
        <f t="shared" si="66"/>
        <v>0</v>
      </c>
      <c r="J156" s="160">
        <f t="shared" si="66"/>
        <v>0</v>
      </c>
      <c r="K156" s="160">
        <f t="shared" si="66"/>
        <v>0</v>
      </c>
      <c r="L156" s="160">
        <f t="shared" si="66"/>
        <v>0</v>
      </c>
      <c r="M156" s="160">
        <f t="shared" si="66"/>
        <v>0</v>
      </c>
      <c r="N156" s="160">
        <f t="shared" si="66"/>
        <v>0</v>
      </c>
      <c r="O156" s="160">
        <f t="shared" si="66"/>
        <v>0</v>
      </c>
      <c r="P156" s="160">
        <f t="shared" si="66"/>
        <v>0</v>
      </c>
      <c r="Q156" s="160">
        <f t="shared" si="66"/>
        <v>0</v>
      </c>
      <c r="R156" s="160">
        <f t="shared" si="66"/>
        <v>0</v>
      </c>
      <c r="S156" s="160">
        <f t="shared" si="66"/>
        <v>0</v>
      </c>
      <c r="T156" s="160">
        <f t="shared" si="66"/>
        <v>0</v>
      </c>
      <c r="U156" s="160">
        <f t="shared" si="66"/>
        <v>0</v>
      </c>
      <c r="V156" s="160">
        <f t="shared" si="66"/>
        <v>0</v>
      </c>
      <c r="W156" s="160">
        <f t="shared" si="67"/>
        <v>0</v>
      </c>
      <c r="X156" s="160">
        <f t="shared" si="67"/>
        <v>0</v>
      </c>
      <c r="Y156" s="160">
        <f t="shared" si="67"/>
        <v>0</v>
      </c>
      <c r="Z156" s="160">
        <f t="shared" si="67"/>
        <v>0</v>
      </c>
      <c r="AA156" s="160">
        <f t="shared" si="67"/>
        <v>0</v>
      </c>
      <c r="AB156" s="160">
        <f t="shared" si="67"/>
        <v>0</v>
      </c>
      <c r="AC156" s="160">
        <f t="shared" si="67"/>
        <v>0</v>
      </c>
      <c r="AD156" s="160">
        <f t="shared" si="67"/>
        <v>0</v>
      </c>
      <c r="AE156" s="160">
        <f t="shared" si="67"/>
        <v>0</v>
      </c>
      <c r="AF156" s="160">
        <f t="shared" si="67"/>
        <v>0</v>
      </c>
      <c r="AG156" s="160">
        <f t="shared" si="68"/>
        <v>0</v>
      </c>
      <c r="AH156" s="160">
        <f t="shared" si="68"/>
        <v>0</v>
      </c>
      <c r="AI156" s="160">
        <f t="shared" si="68"/>
        <v>0</v>
      </c>
      <c r="AJ156" s="160">
        <f t="shared" si="68"/>
        <v>0</v>
      </c>
    </row>
    <row r="157" spans="1:36" ht="16.5" x14ac:dyDescent="0.25">
      <c r="A157" s="159"/>
      <c r="B157" s="153">
        <f t="shared" si="49"/>
        <v>109</v>
      </c>
      <c r="C157" s="155"/>
      <c r="D157" s="156"/>
      <c r="E157" s="156"/>
      <c r="F157" s="314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</row>
    <row r="158" spans="1:36" ht="16.5" x14ac:dyDescent="0.25">
      <c r="A158" s="166">
        <f>1+A151</f>
        <v>15</v>
      </c>
      <c r="B158" s="167">
        <f t="shared" si="49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67">
        <f t="shared" si="49"/>
        <v>111</v>
      </c>
      <c r="C159" s="169" t="s">
        <v>445</v>
      </c>
      <c r="D159" s="170" t="s">
        <v>364</v>
      </c>
      <c r="E159" s="157">
        <f t="shared" ref="E159:E161" si="70">+SUM(G159:AJ159)</f>
        <v>1</v>
      </c>
      <c r="F159" s="314">
        <v>5</v>
      </c>
      <c r="G159" s="171">
        <f t="shared" ref="G159:P161" si="71">+HLOOKUP(G$7,ARMADO_RP,$B159,0)</f>
        <v>0</v>
      </c>
      <c r="H159" s="171">
        <f t="shared" si="71"/>
        <v>1</v>
      </c>
      <c r="I159" s="171">
        <f t="shared" si="71"/>
        <v>0</v>
      </c>
      <c r="J159" s="171">
        <f t="shared" si="71"/>
        <v>0</v>
      </c>
      <c r="K159" s="171">
        <f t="shared" si="71"/>
        <v>0</v>
      </c>
      <c r="L159" s="171">
        <f t="shared" si="71"/>
        <v>0</v>
      </c>
      <c r="M159" s="171">
        <f t="shared" si="71"/>
        <v>0</v>
      </c>
      <c r="N159" s="171">
        <f t="shared" si="71"/>
        <v>0</v>
      </c>
      <c r="O159" s="171">
        <f t="shared" si="71"/>
        <v>0</v>
      </c>
      <c r="P159" s="171">
        <f t="shared" si="71"/>
        <v>0</v>
      </c>
      <c r="Q159" s="171">
        <f t="shared" ref="Q159:Z161" si="72">+HLOOKUP(Q$7,ARMADO_RP,$B159,0)</f>
        <v>0</v>
      </c>
      <c r="R159" s="171">
        <f t="shared" si="72"/>
        <v>0</v>
      </c>
      <c r="S159" s="171">
        <f t="shared" si="72"/>
        <v>0</v>
      </c>
      <c r="T159" s="171">
        <f t="shared" si="72"/>
        <v>0</v>
      </c>
      <c r="U159" s="171">
        <f t="shared" si="72"/>
        <v>0</v>
      </c>
      <c r="V159" s="171">
        <f t="shared" si="72"/>
        <v>0</v>
      </c>
      <c r="W159" s="171">
        <f t="shared" si="72"/>
        <v>0</v>
      </c>
      <c r="X159" s="171">
        <f t="shared" si="72"/>
        <v>0</v>
      </c>
      <c r="Y159" s="171">
        <f t="shared" si="72"/>
        <v>0</v>
      </c>
      <c r="Z159" s="171">
        <f t="shared" si="72"/>
        <v>0</v>
      </c>
      <c r="AA159" s="171">
        <f t="shared" ref="AA159:AJ161" si="73">+HLOOKUP(AA$7,ARMADO_RP,$B159,0)</f>
        <v>0</v>
      </c>
      <c r="AB159" s="171">
        <f t="shared" si="73"/>
        <v>0</v>
      </c>
      <c r="AC159" s="171">
        <f t="shared" si="73"/>
        <v>0</v>
      </c>
      <c r="AD159" s="171">
        <f t="shared" si="73"/>
        <v>0</v>
      </c>
      <c r="AE159" s="171">
        <f t="shared" si="73"/>
        <v>0</v>
      </c>
      <c r="AF159" s="171">
        <f t="shared" si="73"/>
        <v>0</v>
      </c>
      <c r="AG159" s="171">
        <f t="shared" si="73"/>
        <v>0</v>
      </c>
      <c r="AH159" s="171">
        <f t="shared" si="73"/>
        <v>0</v>
      </c>
      <c r="AI159" s="171">
        <f t="shared" si="73"/>
        <v>0</v>
      </c>
      <c r="AJ159" s="171">
        <f t="shared" si="73"/>
        <v>0</v>
      </c>
    </row>
    <row r="160" spans="1:36" ht="16.5" x14ac:dyDescent="0.25">
      <c r="A160" s="171">
        <f t="shared" ref="A160:A161" si="74">0.01+A159</f>
        <v>15.02</v>
      </c>
      <c r="B160" s="167">
        <f t="shared" si="49"/>
        <v>112</v>
      </c>
      <c r="C160" s="169" t="s">
        <v>446</v>
      </c>
      <c r="D160" s="170" t="s">
        <v>364</v>
      </c>
      <c r="E160" s="157">
        <f t="shared" si="70"/>
        <v>0</v>
      </c>
      <c r="F160" s="314">
        <v>10</v>
      </c>
      <c r="G160" s="171">
        <f t="shared" si="71"/>
        <v>0</v>
      </c>
      <c r="H160" s="171">
        <f t="shared" si="71"/>
        <v>0</v>
      </c>
      <c r="I160" s="171">
        <f t="shared" si="71"/>
        <v>0</v>
      </c>
      <c r="J160" s="171">
        <f t="shared" si="71"/>
        <v>0</v>
      </c>
      <c r="K160" s="171">
        <f t="shared" si="71"/>
        <v>0</v>
      </c>
      <c r="L160" s="171">
        <f t="shared" si="71"/>
        <v>0</v>
      </c>
      <c r="M160" s="171">
        <f t="shared" si="71"/>
        <v>0</v>
      </c>
      <c r="N160" s="171">
        <f t="shared" si="71"/>
        <v>0</v>
      </c>
      <c r="O160" s="171">
        <f t="shared" si="71"/>
        <v>0</v>
      </c>
      <c r="P160" s="171">
        <f t="shared" si="71"/>
        <v>0</v>
      </c>
      <c r="Q160" s="171">
        <f t="shared" si="72"/>
        <v>0</v>
      </c>
      <c r="R160" s="171">
        <f t="shared" si="72"/>
        <v>0</v>
      </c>
      <c r="S160" s="171">
        <f t="shared" si="72"/>
        <v>0</v>
      </c>
      <c r="T160" s="171">
        <f t="shared" si="72"/>
        <v>0</v>
      </c>
      <c r="U160" s="171">
        <f t="shared" si="72"/>
        <v>0</v>
      </c>
      <c r="V160" s="171">
        <f t="shared" si="72"/>
        <v>0</v>
      </c>
      <c r="W160" s="171">
        <f t="shared" si="72"/>
        <v>0</v>
      </c>
      <c r="X160" s="171">
        <f t="shared" si="72"/>
        <v>0</v>
      </c>
      <c r="Y160" s="171">
        <f t="shared" si="72"/>
        <v>0</v>
      </c>
      <c r="Z160" s="171">
        <f t="shared" si="72"/>
        <v>0</v>
      </c>
      <c r="AA160" s="171">
        <f t="shared" si="73"/>
        <v>0</v>
      </c>
      <c r="AB160" s="171">
        <f t="shared" si="73"/>
        <v>0</v>
      </c>
      <c r="AC160" s="171">
        <f t="shared" si="73"/>
        <v>0</v>
      </c>
      <c r="AD160" s="171">
        <f t="shared" si="73"/>
        <v>0</v>
      </c>
      <c r="AE160" s="171">
        <f t="shared" si="73"/>
        <v>0</v>
      </c>
      <c r="AF160" s="171">
        <f t="shared" si="73"/>
        <v>0</v>
      </c>
      <c r="AG160" s="171">
        <f t="shared" si="73"/>
        <v>0</v>
      </c>
      <c r="AH160" s="171">
        <f t="shared" si="73"/>
        <v>0</v>
      </c>
      <c r="AI160" s="171">
        <f t="shared" si="73"/>
        <v>0</v>
      </c>
      <c r="AJ160" s="171">
        <f t="shared" si="73"/>
        <v>0</v>
      </c>
    </row>
    <row r="161" spans="1:36" s="188" customFormat="1" ht="16.5" x14ac:dyDescent="0.25">
      <c r="A161" s="191">
        <f t="shared" si="74"/>
        <v>15.03</v>
      </c>
      <c r="B161" s="192">
        <f t="shared" si="49"/>
        <v>113</v>
      </c>
      <c r="C161" s="193" t="s">
        <v>535</v>
      </c>
      <c r="D161" s="194" t="s">
        <v>364</v>
      </c>
      <c r="E161" s="160">
        <f t="shared" si="70"/>
        <v>0</v>
      </c>
      <c r="F161" s="314">
        <v>37.5</v>
      </c>
      <c r="G161" s="191">
        <f t="shared" si="71"/>
        <v>0</v>
      </c>
      <c r="H161" s="191">
        <f t="shared" si="71"/>
        <v>0</v>
      </c>
      <c r="I161" s="191">
        <f t="shared" si="71"/>
        <v>0</v>
      </c>
      <c r="J161" s="191">
        <f t="shared" si="71"/>
        <v>0</v>
      </c>
      <c r="K161" s="191">
        <f t="shared" si="71"/>
        <v>0</v>
      </c>
      <c r="L161" s="191">
        <f t="shared" si="71"/>
        <v>0</v>
      </c>
      <c r="M161" s="191">
        <f t="shared" si="71"/>
        <v>0</v>
      </c>
      <c r="N161" s="191">
        <f t="shared" si="71"/>
        <v>0</v>
      </c>
      <c r="O161" s="191">
        <f t="shared" si="71"/>
        <v>0</v>
      </c>
      <c r="P161" s="191">
        <f t="shared" si="71"/>
        <v>0</v>
      </c>
      <c r="Q161" s="191">
        <f t="shared" si="72"/>
        <v>0</v>
      </c>
      <c r="R161" s="191">
        <f t="shared" si="72"/>
        <v>0</v>
      </c>
      <c r="S161" s="191">
        <f t="shared" si="72"/>
        <v>0</v>
      </c>
      <c r="T161" s="191">
        <f t="shared" si="72"/>
        <v>0</v>
      </c>
      <c r="U161" s="191">
        <f t="shared" si="72"/>
        <v>0</v>
      </c>
      <c r="V161" s="191">
        <f t="shared" si="72"/>
        <v>0</v>
      </c>
      <c r="W161" s="191">
        <f t="shared" si="72"/>
        <v>0</v>
      </c>
      <c r="X161" s="191">
        <f t="shared" si="72"/>
        <v>0</v>
      </c>
      <c r="Y161" s="191">
        <f t="shared" si="72"/>
        <v>0</v>
      </c>
      <c r="Z161" s="191">
        <f t="shared" si="72"/>
        <v>0</v>
      </c>
      <c r="AA161" s="191">
        <f t="shared" si="73"/>
        <v>0</v>
      </c>
      <c r="AB161" s="191">
        <f t="shared" si="73"/>
        <v>0</v>
      </c>
      <c r="AC161" s="191">
        <f t="shared" si="73"/>
        <v>0</v>
      </c>
      <c r="AD161" s="191">
        <f t="shared" si="73"/>
        <v>0</v>
      </c>
      <c r="AE161" s="191">
        <f t="shared" si="73"/>
        <v>0</v>
      </c>
      <c r="AF161" s="191">
        <f t="shared" si="73"/>
        <v>0</v>
      </c>
      <c r="AG161" s="191">
        <f t="shared" si="73"/>
        <v>0</v>
      </c>
      <c r="AH161" s="191">
        <f t="shared" si="73"/>
        <v>0</v>
      </c>
      <c r="AI161" s="191">
        <f t="shared" si="73"/>
        <v>0</v>
      </c>
      <c r="AJ161" s="191">
        <f t="shared" si="73"/>
        <v>0</v>
      </c>
    </row>
    <row r="162" spans="1:36" ht="16.5" x14ac:dyDescent="0.25">
      <c r="A162" s="159"/>
      <c r="B162" s="167">
        <f t="shared" si="49"/>
        <v>114</v>
      </c>
      <c r="C162" s="155"/>
      <c r="D162" s="156"/>
      <c r="E162" s="156"/>
      <c r="F162" s="314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</row>
    <row r="163" spans="1:36" ht="16.5" x14ac:dyDescent="0.25">
      <c r="A163" s="166">
        <f>A158+1</f>
        <v>16</v>
      </c>
      <c r="B163" s="167">
        <f t="shared" si="49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5">+A163+0.01</f>
        <v>16.010000000000002</v>
      </c>
      <c r="B164" s="167">
        <f t="shared" si="49"/>
        <v>116</v>
      </c>
      <c r="C164" s="169" t="s">
        <v>448</v>
      </c>
      <c r="D164" s="170" t="s">
        <v>146</v>
      </c>
      <c r="E164" s="157">
        <f t="shared" ref="E164:E166" si="76">+SUM(G164:AJ164)</f>
        <v>5</v>
      </c>
      <c r="F164" s="314"/>
      <c r="G164" s="171">
        <f t="shared" ref="G164:P166" si="77">+HLOOKUP(G$7,ARMADO_RP,$B164,0)</f>
        <v>0</v>
      </c>
      <c r="H164" s="171">
        <f t="shared" si="77"/>
        <v>5</v>
      </c>
      <c r="I164" s="171">
        <f t="shared" si="77"/>
        <v>0</v>
      </c>
      <c r="J164" s="171">
        <f t="shared" si="77"/>
        <v>0</v>
      </c>
      <c r="K164" s="171">
        <f t="shared" si="77"/>
        <v>0</v>
      </c>
      <c r="L164" s="171">
        <f t="shared" si="77"/>
        <v>0</v>
      </c>
      <c r="M164" s="171">
        <f t="shared" si="77"/>
        <v>0</v>
      </c>
      <c r="N164" s="171">
        <f t="shared" si="77"/>
        <v>0</v>
      </c>
      <c r="O164" s="171">
        <f t="shared" si="77"/>
        <v>0</v>
      </c>
      <c r="P164" s="171">
        <f t="shared" si="77"/>
        <v>0</v>
      </c>
      <c r="Q164" s="171">
        <f t="shared" ref="Q164:Z166" si="78">+HLOOKUP(Q$7,ARMADO_RP,$B164,0)</f>
        <v>0</v>
      </c>
      <c r="R164" s="171">
        <f t="shared" si="78"/>
        <v>0</v>
      </c>
      <c r="S164" s="171">
        <f t="shared" si="78"/>
        <v>0</v>
      </c>
      <c r="T164" s="171">
        <f t="shared" si="78"/>
        <v>0</v>
      </c>
      <c r="U164" s="171">
        <f t="shared" si="78"/>
        <v>0</v>
      </c>
      <c r="V164" s="171">
        <f t="shared" si="78"/>
        <v>0</v>
      </c>
      <c r="W164" s="171">
        <f t="shared" si="78"/>
        <v>0</v>
      </c>
      <c r="X164" s="171">
        <f t="shared" si="78"/>
        <v>0</v>
      </c>
      <c r="Y164" s="171">
        <f t="shared" si="78"/>
        <v>0</v>
      </c>
      <c r="Z164" s="171">
        <f t="shared" si="78"/>
        <v>0</v>
      </c>
      <c r="AA164" s="171">
        <f t="shared" ref="AA164:AJ166" si="79">+HLOOKUP(AA$7,ARMADO_RP,$B164,0)</f>
        <v>0</v>
      </c>
      <c r="AB164" s="171">
        <f t="shared" si="79"/>
        <v>0</v>
      </c>
      <c r="AC164" s="171">
        <f t="shared" si="79"/>
        <v>0</v>
      </c>
      <c r="AD164" s="171">
        <f t="shared" si="79"/>
        <v>0</v>
      </c>
      <c r="AE164" s="171">
        <f t="shared" si="79"/>
        <v>0</v>
      </c>
      <c r="AF164" s="171">
        <f t="shared" si="79"/>
        <v>0</v>
      </c>
      <c r="AG164" s="171">
        <f t="shared" si="79"/>
        <v>0</v>
      </c>
      <c r="AH164" s="171">
        <f t="shared" si="79"/>
        <v>0</v>
      </c>
      <c r="AI164" s="171">
        <f t="shared" si="79"/>
        <v>0</v>
      </c>
      <c r="AJ164" s="171">
        <f t="shared" si="79"/>
        <v>0</v>
      </c>
    </row>
    <row r="165" spans="1:36" ht="16.5" x14ac:dyDescent="0.25">
      <c r="A165" s="157">
        <f t="shared" si="75"/>
        <v>16.020000000000003</v>
      </c>
      <c r="B165" s="167">
        <f t="shared" si="49"/>
        <v>117</v>
      </c>
      <c r="C165" s="169" t="s">
        <v>449</v>
      </c>
      <c r="D165" s="170" t="s">
        <v>146</v>
      </c>
      <c r="E165" s="157">
        <f t="shared" si="76"/>
        <v>10</v>
      </c>
      <c r="F165" s="251"/>
      <c r="G165" s="171">
        <f t="shared" si="77"/>
        <v>0</v>
      </c>
      <c r="H165" s="171">
        <f t="shared" si="77"/>
        <v>10</v>
      </c>
      <c r="I165" s="171">
        <f t="shared" si="77"/>
        <v>0</v>
      </c>
      <c r="J165" s="171">
        <f t="shared" si="77"/>
        <v>0</v>
      </c>
      <c r="K165" s="171">
        <f t="shared" si="77"/>
        <v>0</v>
      </c>
      <c r="L165" s="171">
        <f t="shared" si="77"/>
        <v>0</v>
      </c>
      <c r="M165" s="171">
        <f t="shared" si="77"/>
        <v>0</v>
      </c>
      <c r="N165" s="171">
        <f t="shared" si="77"/>
        <v>0</v>
      </c>
      <c r="O165" s="171">
        <f t="shared" si="77"/>
        <v>0</v>
      </c>
      <c r="P165" s="171">
        <f t="shared" si="77"/>
        <v>0</v>
      </c>
      <c r="Q165" s="171">
        <f t="shared" si="78"/>
        <v>0</v>
      </c>
      <c r="R165" s="171">
        <f t="shared" si="78"/>
        <v>0</v>
      </c>
      <c r="S165" s="171">
        <f t="shared" si="78"/>
        <v>0</v>
      </c>
      <c r="T165" s="171">
        <f t="shared" si="78"/>
        <v>0</v>
      </c>
      <c r="U165" s="171">
        <f t="shared" si="78"/>
        <v>0</v>
      </c>
      <c r="V165" s="171">
        <f t="shared" si="78"/>
        <v>0</v>
      </c>
      <c r="W165" s="171">
        <f t="shared" si="78"/>
        <v>0</v>
      </c>
      <c r="X165" s="171">
        <f t="shared" si="78"/>
        <v>0</v>
      </c>
      <c r="Y165" s="171">
        <f t="shared" si="78"/>
        <v>0</v>
      </c>
      <c r="Z165" s="171">
        <f t="shared" si="78"/>
        <v>0</v>
      </c>
      <c r="AA165" s="171">
        <f t="shared" si="79"/>
        <v>0</v>
      </c>
      <c r="AB165" s="171">
        <f t="shared" si="79"/>
        <v>0</v>
      </c>
      <c r="AC165" s="171">
        <f t="shared" si="79"/>
        <v>0</v>
      </c>
      <c r="AD165" s="171">
        <f t="shared" si="79"/>
        <v>0</v>
      </c>
      <c r="AE165" s="171">
        <f t="shared" si="79"/>
        <v>0</v>
      </c>
      <c r="AF165" s="171">
        <f t="shared" si="79"/>
        <v>0</v>
      </c>
      <c r="AG165" s="171">
        <f t="shared" si="79"/>
        <v>0</v>
      </c>
      <c r="AH165" s="171">
        <f t="shared" si="79"/>
        <v>0</v>
      </c>
      <c r="AI165" s="171">
        <f t="shared" si="79"/>
        <v>0</v>
      </c>
      <c r="AJ165" s="171">
        <f t="shared" si="79"/>
        <v>0</v>
      </c>
    </row>
    <row r="166" spans="1:36" s="188" customFormat="1" ht="16.5" x14ac:dyDescent="0.25">
      <c r="A166" s="160">
        <f t="shared" si="75"/>
        <v>16.030000000000005</v>
      </c>
      <c r="B166" s="192">
        <f t="shared" si="49"/>
        <v>118</v>
      </c>
      <c r="C166" s="163" t="s">
        <v>632</v>
      </c>
      <c r="D166" s="194" t="s">
        <v>146</v>
      </c>
      <c r="E166" s="157">
        <f t="shared" si="76"/>
        <v>0</v>
      </c>
      <c r="F166" s="315"/>
      <c r="G166" s="171">
        <f t="shared" si="77"/>
        <v>0</v>
      </c>
      <c r="H166" s="171">
        <f t="shared" si="77"/>
        <v>0</v>
      </c>
      <c r="I166" s="171">
        <f t="shared" si="77"/>
        <v>0</v>
      </c>
      <c r="J166" s="171">
        <f t="shared" si="77"/>
        <v>0</v>
      </c>
      <c r="K166" s="171">
        <f t="shared" si="77"/>
        <v>0</v>
      </c>
      <c r="L166" s="171">
        <f t="shared" si="77"/>
        <v>0</v>
      </c>
      <c r="M166" s="171">
        <f t="shared" si="77"/>
        <v>0</v>
      </c>
      <c r="N166" s="171">
        <f t="shared" si="77"/>
        <v>0</v>
      </c>
      <c r="O166" s="171">
        <f t="shared" si="77"/>
        <v>0</v>
      </c>
      <c r="P166" s="171">
        <f t="shared" si="77"/>
        <v>0</v>
      </c>
      <c r="Q166" s="171">
        <f t="shared" si="78"/>
        <v>0</v>
      </c>
      <c r="R166" s="171">
        <f t="shared" si="78"/>
        <v>0</v>
      </c>
      <c r="S166" s="171">
        <f t="shared" si="78"/>
        <v>0</v>
      </c>
      <c r="T166" s="171">
        <f t="shared" si="78"/>
        <v>0</v>
      </c>
      <c r="U166" s="171">
        <f t="shared" si="78"/>
        <v>0</v>
      </c>
      <c r="V166" s="171">
        <f t="shared" si="78"/>
        <v>0</v>
      </c>
      <c r="W166" s="171">
        <f t="shared" si="78"/>
        <v>0</v>
      </c>
      <c r="X166" s="171">
        <f t="shared" si="78"/>
        <v>0</v>
      </c>
      <c r="Y166" s="171">
        <f t="shared" si="78"/>
        <v>0</v>
      </c>
      <c r="Z166" s="171">
        <f t="shared" si="78"/>
        <v>0</v>
      </c>
      <c r="AA166" s="171">
        <f t="shared" si="79"/>
        <v>0</v>
      </c>
      <c r="AB166" s="171">
        <f t="shared" si="79"/>
        <v>0</v>
      </c>
      <c r="AC166" s="171">
        <f t="shared" si="79"/>
        <v>0</v>
      </c>
      <c r="AD166" s="171">
        <f t="shared" si="79"/>
        <v>0</v>
      </c>
      <c r="AE166" s="171">
        <f t="shared" si="79"/>
        <v>0</v>
      </c>
      <c r="AF166" s="171">
        <f t="shared" si="79"/>
        <v>0</v>
      </c>
      <c r="AG166" s="171">
        <f t="shared" si="79"/>
        <v>0</v>
      </c>
      <c r="AH166" s="171">
        <f t="shared" si="79"/>
        <v>0</v>
      </c>
      <c r="AI166" s="171">
        <f t="shared" si="79"/>
        <v>0</v>
      </c>
      <c r="AJ166" s="171">
        <f t="shared" si="79"/>
        <v>0</v>
      </c>
    </row>
    <row r="167" spans="1:36" ht="16.5" x14ac:dyDescent="0.25">
      <c r="A167" s="172"/>
      <c r="B167" s="167">
        <f t="shared" si="49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49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49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49"/>
        <v>122</v>
      </c>
      <c r="C170" s="162" t="s">
        <v>451</v>
      </c>
      <c r="D170" s="164" t="s">
        <v>452</v>
      </c>
      <c r="E170" s="157">
        <f>+ROUNDUP(SUM(G170:AJ170),0)</f>
        <v>1</v>
      </c>
      <c r="F170" s="249"/>
      <c r="G170" s="157">
        <f>+IF(G$2&lt;&gt;0,1/COUNTA(G$2:M$2),0)</f>
        <v>0.14285714285714285</v>
      </c>
      <c r="H170" s="157">
        <f t="shared" ref="H170:AJ170" si="80">+IF(H$2&lt;&gt;0,1/COUNTA(H$2:N$2),0)</f>
        <v>0.14285714285714285</v>
      </c>
      <c r="I170" s="157">
        <f t="shared" si="80"/>
        <v>0</v>
      </c>
      <c r="J170" s="157">
        <f t="shared" si="80"/>
        <v>0</v>
      </c>
      <c r="K170" s="157">
        <f t="shared" si="80"/>
        <v>0</v>
      </c>
      <c r="L170" s="157">
        <f t="shared" si="80"/>
        <v>0</v>
      </c>
      <c r="M170" s="157">
        <f t="shared" si="80"/>
        <v>0</v>
      </c>
      <c r="N170" s="157">
        <f t="shared" si="80"/>
        <v>0</v>
      </c>
      <c r="O170" s="157">
        <f t="shared" si="80"/>
        <v>0</v>
      </c>
      <c r="P170" s="157">
        <f t="shared" si="80"/>
        <v>0</v>
      </c>
      <c r="Q170" s="157">
        <f t="shared" si="80"/>
        <v>0</v>
      </c>
      <c r="R170" s="157">
        <f t="shared" si="80"/>
        <v>0</v>
      </c>
      <c r="S170" s="157">
        <f t="shared" si="80"/>
        <v>0</v>
      </c>
      <c r="T170" s="157">
        <f t="shared" si="80"/>
        <v>0</v>
      </c>
      <c r="U170" s="157">
        <f t="shared" si="80"/>
        <v>0</v>
      </c>
      <c r="V170" s="157">
        <f t="shared" si="80"/>
        <v>0</v>
      </c>
      <c r="W170" s="157">
        <f t="shared" si="80"/>
        <v>0</v>
      </c>
      <c r="X170" s="157">
        <f t="shared" si="80"/>
        <v>0</v>
      </c>
      <c r="Y170" s="157">
        <f t="shared" si="80"/>
        <v>0</v>
      </c>
      <c r="Z170" s="157">
        <f t="shared" si="80"/>
        <v>0</v>
      </c>
      <c r="AA170" s="157">
        <f t="shared" si="80"/>
        <v>0</v>
      </c>
      <c r="AB170" s="157">
        <f t="shared" si="80"/>
        <v>0</v>
      </c>
      <c r="AC170" s="157">
        <f t="shared" si="80"/>
        <v>0</v>
      </c>
      <c r="AD170" s="157">
        <f t="shared" si="80"/>
        <v>0</v>
      </c>
      <c r="AE170" s="157">
        <f t="shared" si="80"/>
        <v>0</v>
      </c>
      <c r="AF170" s="157">
        <f t="shared" si="80"/>
        <v>0</v>
      </c>
      <c r="AG170" s="157">
        <f t="shared" si="80"/>
        <v>0</v>
      </c>
      <c r="AH170" s="157">
        <f t="shared" si="80"/>
        <v>0</v>
      </c>
      <c r="AI170" s="157">
        <f t="shared" si="80"/>
        <v>0</v>
      </c>
      <c r="AJ170" s="157">
        <f t="shared" si="80"/>
        <v>0</v>
      </c>
    </row>
    <row r="171" spans="1:36" ht="16.5" x14ac:dyDescent="0.25">
      <c r="A171" s="160"/>
      <c r="B171" s="161">
        <f t="shared" si="49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49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49"/>
        <v>125</v>
      </c>
      <c r="C173" s="155" t="s">
        <v>454</v>
      </c>
      <c r="D173" s="156" t="s">
        <v>364</v>
      </c>
      <c r="E173" s="157">
        <f t="shared" ref="E173:E208" si="81">+SUM(G173:AJ173)</f>
        <v>0</v>
      </c>
      <c r="F173" s="314" t="s">
        <v>331</v>
      </c>
      <c r="G173" s="157">
        <f>+IF($F173=G$21,G$58,0)</f>
        <v>0</v>
      </c>
      <c r="H173" s="157">
        <f t="shared" ref="H173:AJ173" si="82">+IF($F173=H$21,H$58,0)</f>
        <v>0</v>
      </c>
      <c r="I173" s="157">
        <f t="shared" si="82"/>
        <v>0</v>
      </c>
      <c r="J173" s="157">
        <f t="shared" si="82"/>
        <v>0</v>
      </c>
      <c r="K173" s="157">
        <f t="shared" si="82"/>
        <v>0</v>
      </c>
      <c r="L173" s="157">
        <f t="shared" si="82"/>
        <v>0</v>
      </c>
      <c r="M173" s="157">
        <f t="shared" si="82"/>
        <v>0</v>
      </c>
      <c r="N173" s="157">
        <f t="shared" si="82"/>
        <v>0</v>
      </c>
      <c r="O173" s="157">
        <f t="shared" si="82"/>
        <v>0</v>
      </c>
      <c r="P173" s="157">
        <f t="shared" si="82"/>
        <v>0</v>
      </c>
      <c r="Q173" s="157">
        <f t="shared" si="82"/>
        <v>0</v>
      </c>
      <c r="R173" s="157">
        <f t="shared" si="82"/>
        <v>0</v>
      </c>
      <c r="S173" s="157">
        <f t="shared" si="82"/>
        <v>0</v>
      </c>
      <c r="T173" s="157">
        <f t="shared" si="82"/>
        <v>0</v>
      </c>
      <c r="U173" s="157">
        <f t="shared" si="82"/>
        <v>0</v>
      </c>
      <c r="V173" s="157">
        <f t="shared" si="82"/>
        <v>0</v>
      </c>
      <c r="W173" s="157">
        <f t="shared" si="82"/>
        <v>0</v>
      </c>
      <c r="X173" s="157">
        <f t="shared" si="82"/>
        <v>0</v>
      </c>
      <c r="Y173" s="157">
        <f t="shared" si="82"/>
        <v>0</v>
      </c>
      <c r="Z173" s="157">
        <f t="shared" si="82"/>
        <v>0</v>
      </c>
      <c r="AA173" s="157">
        <f t="shared" si="82"/>
        <v>0</v>
      </c>
      <c r="AB173" s="157">
        <f t="shared" si="82"/>
        <v>0</v>
      </c>
      <c r="AC173" s="157">
        <f t="shared" si="82"/>
        <v>0</v>
      </c>
      <c r="AD173" s="157">
        <f t="shared" si="82"/>
        <v>0</v>
      </c>
      <c r="AE173" s="157">
        <f t="shared" si="82"/>
        <v>0</v>
      </c>
      <c r="AF173" s="157">
        <f t="shared" si="82"/>
        <v>0</v>
      </c>
      <c r="AG173" s="157">
        <f t="shared" si="82"/>
        <v>0</v>
      </c>
      <c r="AH173" s="157">
        <f t="shared" si="82"/>
        <v>0</v>
      </c>
      <c r="AI173" s="157">
        <f t="shared" si="82"/>
        <v>0</v>
      </c>
      <c r="AJ173" s="157">
        <f t="shared" si="82"/>
        <v>0</v>
      </c>
    </row>
    <row r="174" spans="1:36" ht="16.5" x14ac:dyDescent="0.25">
      <c r="A174" s="157">
        <f t="shared" ref="A174:A208" si="83">+A173+0.01</f>
        <v>1.02</v>
      </c>
      <c r="B174" s="153">
        <f t="shared" si="49"/>
        <v>126</v>
      </c>
      <c r="C174" s="155" t="s">
        <v>455</v>
      </c>
      <c r="D174" s="156" t="s">
        <v>364</v>
      </c>
      <c r="E174" s="157">
        <f t="shared" si="81"/>
        <v>0</v>
      </c>
      <c r="F174" s="314" t="s">
        <v>331</v>
      </c>
      <c r="G174" s="157">
        <f>+IF($F174=G$21,G$59,0)</f>
        <v>0</v>
      </c>
      <c r="H174" s="157">
        <f t="shared" ref="H174:AJ174" si="84">+IF($F174=H$21,H$59,0)</f>
        <v>0</v>
      </c>
      <c r="I174" s="157">
        <f t="shared" si="84"/>
        <v>0</v>
      </c>
      <c r="J174" s="157">
        <f t="shared" si="84"/>
        <v>0</v>
      </c>
      <c r="K174" s="157">
        <f t="shared" si="84"/>
        <v>0</v>
      </c>
      <c r="L174" s="157">
        <f t="shared" si="84"/>
        <v>0</v>
      </c>
      <c r="M174" s="157">
        <f t="shared" si="84"/>
        <v>0</v>
      </c>
      <c r="N174" s="157">
        <f t="shared" si="84"/>
        <v>0</v>
      </c>
      <c r="O174" s="157">
        <f t="shared" si="84"/>
        <v>0</v>
      </c>
      <c r="P174" s="157">
        <f t="shared" si="84"/>
        <v>0</v>
      </c>
      <c r="Q174" s="157">
        <f t="shared" si="84"/>
        <v>0</v>
      </c>
      <c r="R174" s="157">
        <f t="shared" si="84"/>
        <v>0</v>
      </c>
      <c r="S174" s="157">
        <f t="shared" si="84"/>
        <v>0</v>
      </c>
      <c r="T174" s="157">
        <f t="shared" si="84"/>
        <v>0</v>
      </c>
      <c r="U174" s="157">
        <f t="shared" si="84"/>
        <v>0</v>
      </c>
      <c r="V174" s="157">
        <f t="shared" si="84"/>
        <v>0</v>
      </c>
      <c r="W174" s="157">
        <f t="shared" si="84"/>
        <v>0</v>
      </c>
      <c r="X174" s="157">
        <f t="shared" si="84"/>
        <v>0</v>
      </c>
      <c r="Y174" s="157">
        <f t="shared" si="84"/>
        <v>0</v>
      </c>
      <c r="Z174" s="157">
        <f t="shared" si="84"/>
        <v>0</v>
      </c>
      <c r="AA174" s="157">
        <f t="shared" si="84"/>
        <v>0</v>
      </c>
      <c r="AB174" s="157">
        <f t="shared" si="84"/>
        <v>0</v>
      </c>
      <c r="AC174" s="157">
        <f t="shared" si="84"/>
        <v>0</v>
      </c>
      <c r="AD174" s="157">
        <f t="shared" si="84"/>
        <v>0</v>
      </c>
      <c r="AE174" s="157">
        <f t="shared" si="84"/>
        <v>0</v>
      </c>
      <c r="AF174" s="157">
        <f t="shared" si="84"/>
        <v>0</v>
      </c>
      <c r="AG174" s="157">
        <f t="shared" si="84"/>
        <v>0</v>
      </c>
      <c r="AH174" s="157">
        <f t="shared" si="84"/>
        <v>0</v>
      </c>
      <c r="AI174" s="157">
        <f t="shared" si="84"/>
        <v>0</v>
      </c>
      <c r="AJ174" s="157">
        <f t="shared" si="84"/>
        <v>0</v>
      </c>
    </row>
    <row r="175" spans="1:36" ht="16.5" x14ac:dyDescent="0.25">
      <c r="A175" s="157">
        <f t="shared" si="83"/>
        <v>1.03</v>
      </c>
      <c r="B175" s="153">
        <f t="shared" si="49"/>
        <v>127</v>
      </c>
      <c r="C175" s="155" t="s">
        <v>456</v>
      </c>
      <c r="D175" s="156" t="s">
        <v>364</v>
      </c>
      <c r="E175" s="157">
        <f t="shared" si="81"/>
        <v>0</v>
      </c>
      <c r="F175" s="314" t="s">
        <v>331</v>
      </c>
      <c r="G175" s="157">
        <f>+IF($F175=G$21,G$60,0)</f>
        <v>0</v>
      </c>
      <c r="H175" s="157">
        <f t="shared" ref="H175:AJ175" si="85">+IF($F175=H$21,H$60,0)</f>
        <v>0</v>
      </c>
      <c r="I175" s="157">
        <f t="shared" si="85"/>
        <v>0</v>
      </c>
      <c r="J175" s="157">
        <f t="shared" si="85"/>
        <v>0</v>
      </c>
      <c r="K175" s="157">
        <f t="shared" si="85"/>
        <v>0</v>
      </c>
      <c r="L175" s="157">
        <f t="shared" si="85"/>
        <v>0</v>
      </c>
      <c r="M175" s="157">
        <f t="shared" si="85"/>
        <v>0</v>
      </c>
      <c r="N175" s="157">
        <f t="shared" si="85"/>
        <v>0</v>
      </c>
      <c r="O175" s="157">
        <f t="shared" si="85"/>
        <v>0</v>
      </c>
      <c r="P175" s="157">
        <f t="shared" si="85"/>
        <v>0</v>
      </c>
      <c r="Q175" s="157">
        <f t="shared" si="85"/>
        <v>0</v>
      </c>
      <c r="R175" s="157">
        <f t="shared" si="85"/>
        <v>0</v>
      </c>
      <c r="S175" s="157">
        <f t="shared" si="85"/>
        <v>0</v>
      </c>
      <c r="T175" s="157">
        <f t="shared" si="85"/>
        <v>0</v>
      </c>
      <c r="U175" s="157">
        <f t="shared" si="85"/>
        <v>0</v>
      </c>
      <c r="V175" s="157">
        <f t="shared" si="85"/>
        <v>0</v>
      </c>
      <c r="W175" s="157">
        <f t="shared" si="85"/>
        <v>0</v>
      </c>
      <c r="X175" s="157">
        <f t="shared" si="85"/>
        <v>0</v>
      </c>
      <c r="Y175" s="157">
        <f t="shared" si="85"/>
        <v>0</v>
      </c>
      <c r="Z175" s="157">
        <f t="shared" si="85"/>
        <v>0</v>
      </c>
      <c r="AA175" s="157">
        <f t="shared" si="85"/>
        <v>0</v>
      </c>
      <c r="AB175" s="157">
        <f t="shared" si="85"/>
        <v>0</v>
      </c>
      <c r="AC175" s="157">
        <f t="shared" si="85"/>
        <v>0</v>
      </c>
      <c r="AD175" s="157">
        <f t="shared" si="85"/>
        <v>0</v>
      </c>
      <c r="AE175" s="157">
        <f t="shared" si="85"/>
        <v>0</v>
      </c>
      <c r="AF175" s="157">
        <f t="shared" si="85"/>
        <v>0</v>
      </c>
      <c r="AG175" s="157">
        <f t="shared" si="85"/>
        <v>0</v>
      </c>
      <c r="AH175" s="157">
        <f t="shared" si="85"/>
        <v>0</v>
      </c>
      <c r="AI175" s="157">
        <f t="shared" si="85"/>
        <v>0</v>
      </c>
      <c r="AJ175" s="157">
        <f t="shared" si="85"/>
        <v>0</v>
      </c>
    </row>
    <row r="176" spans="1:36" ht="16.5" x14ac:dyDescent="0.25">
      <c r="A176" s="157">
        <f t="shared" si="83"/>
        <v>1.04</v>
      </c>
      <c r="B176" s="153">
        <f t="shared" si="49"/>
        <v>128</v>
      </c>
      <c r="C176" s="155" t="s">
        <v>457</v>
      </c>
      <c r="D176" s="156" t="s">
        <v>364</v>
      </c>
      <c r="E176" s="157">
        <f t="shared" si="81"/>
        <v>0</v>
      </c>
      <c r="F176" s="314" t="s">
        <v>331</v>
      </c>
      <c r="G176" s="157">
        <f>+IF($F176=G$21,G$61,0)</f>
        <v>0</v>
      </c>
      <c r="H176" s="157">
        <f t="shared" ref="H176:AJ176" si="86">+IF($F176=H$21,H$61,0)</f>
        <v>0</v>
      </c>
      <c r="I176" s="157">
        <f t="shared" si="86"/>
        <v>0</v>
      </c>
      <c r="J176" s="157">
        <f t="shared" si="86"/>
        <v>0</v>
      </c>
      <c r="K176" s="157">
        <f t="shared" si="86"/>
        <v>0</v>
      </c>
      <c r="L176" s="157">
        <f t="shared" si="86"/>
        <v>0</v>
      </c>
      <c r="M176" s="157">
        <f t="shared" si="86"/>
        <v>0</v>
      </c>
      <c r="N176" s="157">
        <f t="shared" si="86"/>
        <v>0</v>
      </c>
      <c r="O176" s="157">
        <f t="shared" si="86"/>
        <v>0</v>
      </c>
      <c r="P176" s="157">
        <f t="shared" si="86"/>
        <v>0</v>
      </c>
      <c r="Q176" s="157">
        <f t="shared" si="86"/>
        <v>0</v>
      </c>
      <c r="R176" s="157">
        <f t="shared" si="86"/>
        <v>0</v>
      </c>
      <c r="S176" s="157">
        <f t="shared" si="86"/>
        <v>0</v>
      </c>
      <c r="T176" s="157">
        <f t="shared" si="86"/>
        <v>0</v>
      </c>
      <c r="U176" s="157">
        <f t="shared" si="86"/>
        <v>0</v>
      </c>
      <c r="V176" s="157">
        <f t="shared" si="86"/>
        <v>0</v>
      </c>
      <c r="W176" s="157">
        <f t="shared" si="86"/>
        <v>0</v>
      </c>
      <c r="X176" s="157">
        <f t="shared" si="86"/>
        <v>0</v>
      </c>
      <c r="Y176" s="157">
        <f t="shared" si="86"/>
        <v>0</v>
      </c>
      <c r="Z176" s="157">
        <f t="shared" si="86"/>
        <v>0</v>
      </c>
      <c r="AA176" s="157">
        <f t="shared" si="86"/>
        <v>0</v>
      </c>
      <c r="AB176" s="157">
        <f t="shared" si="86"/>
        <v>0</v>
      </c>
      <c r="AC176" s="157">
        <f t="shared" si="86"/>
        <v>0</v>
      </c>
      <c r="AD176" s="157">
        <f t="shared" si="86"/>
        <v>0</v>
      </c>
      <c r="AE176" s="157">
        <f t="shared" si="86"/>
        <v>0</v>
      </c>
      <c r="AF176" s="157">
        <f t="shared" si="86"/>
        <v>0</v>
      </c>
      <c r="AG176" s="157">
        <f t="shared" si="86"/>
        <v>0</v>
      </c>
      <c r="AH176" s="157">
        <f t="shared" si="86"/>
        <v>0</v>
      </c>
      <c r="AI176" s="157">
        <f t="shared" si="86"/>
        <v>0</v>
      </c>
      <c r="AJ176" s="157">
        <f t="shared" si="86"/>
        <v>0</v>
      </c>
    </row>
    <row r="177" spans="1:36" ht="16.5" x14ac:dyDescent="0.25">
      <c r="A177" s="157">
        <f t="shared" si="83"/>
        <v>1.05</v>
      </c>
      <c r="B177" s="153">
        <f t="shared" si="49"/>
        <v>129</v>
      </c>
      <c r="C177" s="155" t="s">
        <v>458</v>
      </c>
      <c r="D177" s="156" t="s">
        <v>364</v>
      </c>
      <c r="E177" s="157">
        <f t="shared" si="81"/>
        <v>0</v>
      </c>
      <c r="F177" s="314" t="s">
        <v>101</v>
      </c>
      <c r="G177" s="157">
        <f>+IF($F177=G$21,G$64,0)</f>
        <v>0</v>
      </c>
      <c r="H177" s="157">
        <f t="shared" ref="H177:AJ177" si="87">+IF($F177=H$21,H$64,0)</f>
        <v>0</v>
      </c>
      <c r="I177" s="157">
        <f t="shared" si="87"/>
        <v>0</v>
      </c>
      <c r="J177" s="157">
        <f t="shared" si="87"/>
        <v>0</v>
      </c>
      <c r="K177" s="157">
        <f t="shared" si="87"/>
        <v>0</v>
      </c>
      <c r="L177" s="157">
        <f t="shared" si="87"/>
        <v>0</v>
      </c>
      <c r="M177" s="157">
        <f t="shared" si="87"/>
        <v>0</v>
      </c>
      <c r="N177" s="157">
        <f t="shared" si="87"/>
        <v>0</v>
      </c>
      <c r="O177" s="157">
        <f t="shared" si="87"/>
        <v>0</v>
      </c>
      <c r="P177" s="157">
        <f t="shared" si="87"/>
        <v>0</v>
      </c>
      <c r="Q177" s="157">
        <f t="shared" si="87"/>
        <v>0</v>
      </c>
      <c r="R177" s="157">
        <f t="shared" si="87"/>
        <v>0</v>
      </c>
      <c r="S177" s="157">
        <f t="shared" si="87"/>
        <v>0</v>
      </c>
      <c r="T177" s="157">
        <f t="shared" si="87"/>
        <v>0</v>
      </c>
      <c r="U177" s="157">
        <f t="shared" si="87"/>
        <v>0</v>
      </c>
      <c r="V177" s="157">
        <f t="shared" si="87"/>
        <v>0</v>
      </c>
      <c r="W177" s="157">
        <f t="shared" si="87"/>
        <v>0</v>
      </c>
      <c r="X177" s="157">
        <f t="shared" si="87"/>
        <v>0</v>
      </c>
      <c r="Y177" s="157">
        <f t="shared" si="87"/>
        <v>0</v>
      </c>
      <c r="Z177" s="157">
        <f t="shared" si="87"/>
        <v>0</v>
      </c>
      <c r="AA177" s="157">
        <f t="shared" si="87"/>
        <v>0</v>
      </c>
      <c r="AB177" s="157">
        <f t="shared" si="87"/>
        <v>0</v>
      </c>
      <c r="AC177" s="157">
        <f t="shared" si="87"/>
        <v>0</v>
      </c>
      <c r="AD177" s="157">
        <f t="shared" si="87"/>
        <v>0</v>
      </c>
      <c r="AE177" s="157">
        <f t="shared" si="87"/>
        <v>0</v>
      </c>
      <c r="AF177" s="157">
        <f t="shared" si="87"/>
        <v>0</v>
      </c>
      <c r="AG177" s="157">
        <f t="shared" si="87"/>
        <v>0</v>
      </c>
      <c r="AH177" s="157">
        <f t="shared" si="87"/>
        <v>0</v>
      </c>
      <c r="AI177" s="157">
        <f t="shared" si="87"/>
        <v>0</v>
      </c>
      <c r="AJ177" s="157">
        <f t="shared" si="87"/>
        <v>0</v>
      </c>
    </row>
    <row r="178" spans="1:36" ht="16.5" x14ac:dyDescent="0.25">
      <c r="A178" s="157">
        <f t="shared" si="83"/>
        <v>1.06</v>
      </c>
      <c r="B178" s="153">
        <f t="shared" si="49"/>
        <v>130</v>
      </c>
      <c r="C178" s="155" t="s">
        <v>459</v>
      </c>
      <c r="D178" s="156" t="s">
        <v>364</v>
      </c>
      <c r="E178" s="157">
        <f t="shared" si="81"/>
        <v>0</v>
      </c>
      <c r="F178" s="314" t="s">
        <v>331</v>
      </c>
      <c r="G178" s="157">
        <f>+IF($F178=G$21,G$52,0)</f>
        <v>0</v>
      </c>
      <c r="H178" s="157">
        <f t="shared" ref="H178:W179" si="88">+IF($F178=H$21,H$52,0)</f>
        <v>0</v>
      </c>
      <c r="I178" s="157">
        <f t="shared" si="88"/>
        <v>0</v>
      </c>
      <c r="J178" s="157">
        <f t="shared" si="88"/>
        <v>0</v>
      </c>
      <c r="K178" s="157">
        <f t="shared" si="88"/>
        <v>0</v>
      </c>
      <c r="L178" s="157">
        <f t="shared" si="88"/>
        <v>0</v>
      </c>
      <c r="M178" s="157">
        <f t="shared" si="88"/>
        <v>0</v>
      </c>
      <c r="N178" s="157">
        <f t="shared" si="88"/>
        <v>0</v>
      </c>
      <c r="O178" s="157">
        <f t="shared" si="88"/>
        <v>0</v>
      </c>
      <c r="P178" s="157">
        <f t="shared" si="88"/>
        <v>0</v>
      </c>
      <c r="Q178" s="157">
        <f t="shared" si="88"/>
        <v>0</v>
      </c>
      <c r="R178" s="157">
        <f t="shared" si="88"/>
        <v>0</v>
      </c>
      <c r="S178" s="157">
        <f t="shared" si="88"/>
        <v>0</v>
      </c>
      <c r="T178" s="157">
        <f t="shared" si="88"/>
        <v>0</v>
      </c>
      <c r="U178" s="157">
        <f t="shared" si="88"/>
        <v>0</v>
      </c>
      <c r="V178" s="157">
        <f t="shared" si="88"/>
        <v>0</v>
      </c>
      <c r="W178" s="157">
        <f t="shared" si="88"/>
        <v>0</v>
      </c>
      <c r="X178" s="157">
        <f t="shared" ref="X178:AJ179" si="89">+IF($F178=X$21,X$52,0)</f>
        <v>0</v>
      </c>
      <c r="Y178" s="157">
        <f t="shared" si="89"/>
        <v>0</v>
      </c>
      <c r="Z178" s="157">
        <f t="shared" si="89"/>
        <v>0</v>
      </c>
      <c r="AA178" s="157">
        <f t="shared" si="89"/>
        <v>0</v>
      </c>
      <c r="AB178" s="157">
        <f t="shared" si="89"/>
        <v>0</v>
      </c>
      <c r="AC178" s="157">
        <f t="shared" si="89"/>
        <v>0</v>
      </c>
      <c r="AD178" s="157">
        <f t="shared" si="89"/>
        <v>0</v>
      </c>
      <c r="AE178" s="157">
        <f t="shared" si="89"/>
        <v>0</v>
      </c>
      <c r="AF178" s="157">
        <f t="shared" si="89"/>
        <v>0</v>
      </c>
      <c r="AG178" s="157">
        <f t="shared" si="89"/>
        <v>0</v>
      </c>
      <c r="AH178" s="157">
        <f t="shared" si="89"/>
        <v>0</v>
      </c>
      <c r="AI178" s="157">
        <f t="shared" si="89"/>
        <v>0</v>
      </c>
      <c r="AJ178" s="157">
        <f t="shared" si="89"/>
        <v>0</v>
      </c>
    </row>
    <row r="179" spans="1:36" ht="16.5" x14ac:dyDescent="0.25">
      <c r="A179" s="157">
        <f t="shared" si="83"/>
        <v>1.07</v>
      </c>
      <c r="B179" s="153">
        <f t="shared" si="49"/>
        <v>131</v>
      </c>
      <c r="C179" s="155" t="s">
        <v>460</v>
      </c>
      <c r="D179" s="156" t="s">
        <v>364</v>
      </c>
      <c r="E179" s="157">
        <f t="shared" si="81"/>
        <v>1</v>
      </c>
      <c r="F179" s="314" t="s">
        <v>101</v>
      </c>
      <c r="G179" s="157">
        <f>+IF($F179=G$21,G$52,0)</f>
        <v>0</v>
      </c>
      <c r="H179" s="157">
        <f t="shared" si="88"/>
        <v>1</v>
      </c>
      <c r="I179" s="157">
        <f t="shared" si="88"/>
        <v>0</v>
      </c>
      <c r="J179" s="157">
        <f t="shared" si="88"/>
        <v>0</v>
      </c>
      <c r="K179" s="157">
        <f t="shared" si="88"/>
        <v>0</v>
      </c>
      <c r="L179" s="157">
        <f t="shared" si="88"/>
        <v>0</v>
      </c>
      <c r="M179" s="157">
        <f t="shared" si="88"/>
        <v>0</v>
      </c>
      <c r="N179" s="157">
        <f t="shared" si="88"/>
        <v>0</v>
      </c>
      <c r="O179" s="157">
        <f t="shared" si="88"/>
        <v>0</v>
      </c>
      <c r="P179" s="157">
        <f t="shared" si="88"/>
        <v>0</v>
      </c>
      <c r="Q179" s="157">
        <f t="shared" si="88"/>
        <v>0</v>
      </c>
      <c r="R179" s="157">
        <f t="shared" si="88"/>
        <v>0</v>
      </c>
      <c r="S179" s="157">
        <f t="shared" si="88"/>
        <v>0</v>
      </c>
      <c r="T179" s="157">
        <f t="shared" si="88"/>
        <v>0</v>
      </c>
      <c r="U179" s="157">
        <f t="shared" si="88"/>
        <v>0</v>
      </c>
      <c r="V179" s="157">
        <f t="shared" si="88"/>
        <v>0</v>
      </c>
      <c r="W179" s="157">
        <f t="shared" si="88"/>
        <v>0</v>
      </c>
      <c r="X179" s="157">
        <f t="shared" si="89"/>
        <v>0</v>
      </c>
      <c r="Y179" s="157">
        <f t="shared" si="89"/>
        <v>0</v>
      </c>
      <c r="Z179" s="157">
        <f t="shared" si="89"/>
        <v>0</v>
      </c>
      <c r="AA179" s="157">
        <f t="shared" si="89"/>
        <v>0</v>
      </c>
      <c r="AB179" s="157">
        <f t="shared" si="89"/>
        <v>0</v>
      </c>
      <c r="AC179" s="157">
        <f t="shared" si="89"/>
        <v>0</v>
      </c>
      <c r="AD179" s="157">
        <f t="shared" si="89"/>
        <v>0</v>
      </c>
      <c r="AE179" s="157">
        <f t="shared" si="89"/>
        <v>0</v>
      </c>
      <c r="AF179" s="157">
        <f t="shared" si="89"/>
        <v>0</v>
      </c>
      <c r="AG179" s="157">
        <f t="shared" si="89"/>
        <v>0</v>
      </c>
      <c r="AH179" s="157">
        <f t="shared" si="89"/>
        <v>0</v>
      </c>
      <c r="AI179" s="157">
        <f t="shared" si="89"/>
        <v>0</v>
      </c>
      <c r="AJ179" s="157">
        <f t="shared" si="89"/>
        <v>0</v>
      </c>
    </row>
    <row r="180" spans="1:36" ht="16.5" x14ac:dyDescent="0.25">
      <c r="A180" s="157">
        <f t="shared" si="83"/>
        <v>1.08</v>
      </c>
      <c r="B180" s="153">
        <f t="shared" si="49"/>
        <v>132</v>
      </c>
      <c r="C180" s="155" t="s">
        <v>461</v>
      </c>
      <c r="D180" s="156" t="s">
        <v>364</v>
      </c>
      <c r="E180" s="157">
        <f t="shared" si="81"/>
        <v>0</v>
      </c>
      <c r="F180" s="314" t="s">
        <v>331</v>
      </c>
      <c r="G180" s="157">
        <f t="shared" ref="G180:P181" si="90">+IF($F180=G$21,G$76,0)</f>
        <v>0</v>
      </c>
      <c r="H180" s="157">
        <f t="shared" si="90"/>
        <v>0</v>
      </c>
      <c r="I180" s="157">
        <f t="shared" si="90"/>
        <v>0</v>
      </c>
      <c r="J180" s="157">
        <f t="shared" si="90"/>
        <v>0</v>
      </c>
      <c r="K180" s="157">
        <f t="shared" si="90"/>
        <v>0</v>
      </c>
      <c r="L180" s="157">
        <f t="shared" si="90"/>
        <v>0</v>
      </c>
      <c r="M180" s="157">
        <f t="shared" si="90"/>
        <v>0</v>
      </c>
      <c r="N180" s="157">
        <f t="shared" si="90"/>
        <v>0</v>
      </c>
      <c r="O180" s="157">
        <f t="shared" si="90"/>
        <v>0</v>
      </c>
      <c r="P180" s="157">
        <f t="shared" si="90"/>
        <v>0</v>
      </c>
      <c r="Q180" s="157">
        <f t="shared" ref="Q180:Z181" si="91">+IF($F180=Q$21,Q$76,0)</f>
        <v>0</v>
      </c>
      <c r="R180" s="157">
        <f t="shared" si="91"/>
        <v>0</v>
      </c>
      <c r="S180" s="157">
        <f t="shared" si="91"/>
        <v>0</v>
      </c>
      <c r="T180" s="157">
        <f t="shared" si="91"/>
        <v>0</v>
      </c>
      <c r="U180" s="157">
        <f t="shared" si="91"/>
        <v>0</v>
      </c>
      <c r="V180" s="157">
        <f t="shared" si="91"/>
        <v>0</v>
      </c>
      <c r="W180" s="157">
        <f t="shared" si="91"/>
        <v>0</v>
      </c>
      <c r="X180" s="157">
        <f t="shared" si="91"/>
        <v>0</v>
      </c>
      <c r="Y180" s="157">
        <f t="shared" si="91"/>
        <v>0</v>
      </c>
      <c r="Z180" s="157">
        <f t="shared" si="91"/>
        <v>0</v>
      </c>
      <c r="AA180" s="157">
        <f t="shared" ref="AA180:AJ181" si="92">+IF($F180=AA$21,AA$76,0)</f>
        <v>0</v>
      </c>
      <c r="AB180" s="157">
        <f t="shared" si="92"/>
        <v>0</v>
      </c>
      <c r="AC180" s="157">
        <f t="shared" si="92"/>
        <v>0</v>
      </c>
      <c r="AD180" s="157">
        <f t="shared" si="92"/>
        <v>0</v>
      </c>
      <c r="AE180" s="157">
        <f t="shared" si="92"/>
        <v>0</v>
      </c>
      <c r="AF180" s="157">
        <f t="shared" si="92"/>
        <v>0</v>
      </c>
      <c r="AG180" s="157">
        <f t="shared" si="92"/>
        <v>0</v>
      </c>
      <c r="AH180" s="157">
        <f t="shared" si="92"/>
        <v>0</v>
      </c>
      <c r="AI180" s="157">
        <f t="shared" si="92"/>
        <v>0</v>
      </c>
      <c r="AJ180" s="157">
        <f t="shared" si="92"/>
        <v>0</v>
      </c>
    </row>
    <row r="181" spans="1:36" ht="16.5" x14ac:dyDescent="0.25">
      <c r="A181" s="157">
        <f t="shared" si="83"/>
        <v>1.0900000000000001</v>
      </c>
      <c r="B181" s="153">
        <f t="shared" ref="B181:B242" si="93">+B180+1</f>
        <v>133</v>
      </c>
      <c r="C181" s="155" t="s">
        <v>462</v>
      </c>
      <c r="D181" s="156" t="s">
        <v>364</v>
      </c>
      <c r="E181" s="157">
        <f t="shared" si="81"/>
        <v>0</v>
      </c>
      <c r="F181" s="314" t="s">
        <v>101</v>
      </c>
      <c r="G181" s="157">
        <f t="shared" si="90"/>
        <v>0</v>
      </c>
      <c r="H181" s="157">
        <f t="shared" si="90"/>
        <v>0</v>
      </c>
      <c r="I181" s="157">
        <f t="shared" si="90"/>
        <v>0</v>
      </c>
      <c r="J181" s="157">
        <f t="shared" si="90"/>
        <v>0</v>
      </c>
      <c r="K181" s="157">
        <f t="shared" si="90"/>
        <v>0</v>
      </c>
      <c r="L181" s="157">
        <f t="shared" si="90"/>
        <v>0</v>
      </c>
      <c r="M181" s="157">
        <f t="shared" si="90"/>
        <v>0</v>
      </c>
      <c r="N181" s="157">
        <f t="shared" si="90"/>
        <v>0</v>
      </c>
      <c r="O181" s="157">
        <f t="shared" si="90"/>
        <v>0</v>
      </c>
      <c r="P181" s="157">
        <f t="shared" si="90"/>
        <v>0</v>
      </c>
      <c r="Q181" s="157">
        <f t="shared" si="91"/>
        <v>0</v>
      </c>
      <c r="R181" s="157">
        <f t="shared" si="91"/>
        <v>0</v>
      </c>
      <c r="S181" s="157">
        <f t="shared" si="91"/>
        <v>0</v>
      </c>
      <c r="T181" s="157">
        <f t="shared" si="91"/>
        <v>0</v>
      </c>
      <c r="U181" s="157">
        <f t="shared" si="91"/>
        <v>0</v>
      </c>
      <c r="V181" s="157">
        <f t="shared" si="91"/>
        <v>0</v>
      </c>
      <c r="W181" s="157">
        <f t="shared" si="91"/>
        <v>0</v>
      </c>
      <c r="X181" s="157">
        <f t="shared" si="91"/>
        <v>0</v>
      </c>
      <c r="Y181" s="157">
        <f t="shared" si="91"/>
        <v>0</v>
      </c>
      <c r="Z181" s="157">
        <f t="shared" si="91"/>
        <v>0</v>
      </c>
      <c r="AA181" s="157">
        <f t="shared" si="92"/>
        <v>0</v>
      </c>
      <c r="AB181" s="157">
        <f t="shared" si="92"/>
        <v>0</v>
      </c>
      <c r="AC181" s="157">
        <f t="shared" si="92"/>
        <v>0</v>
      </c>
      <c r="AD181" s="157">
        <f t="shared" si="92"/>
        <v>0</v>
      </c>
      <c r="AE181" s="157">
        <f t="shared" si="92"/>
        <v>0</v>
      </c>
      <c r="AF181" s="157">
        <f t="shared" si="92"/>
        <v>0</v>
      </c>
      <c r="AG181" s="157">
        <f t="shared" si="92"/>
        <v>0</v>
      </c>
      <c r="AH181" s="157">
        <f t="shared" si="92"/>
        <v>0</v>
      </c>
      <c r="AI181" s="157">
        <f t="shared" si="92"/>
        <v>0</v>
      </c>
      <c r="AJ181" s="157">
        <f t="shared" si="92"/>
        <v>0</v>
      </c>
    </row>
    <row r="182" spans="1:36" ht="16.5" x14ac:dyDescent="0.25">
      <c r="A182" s="157">
        <f t="shared" si="83"/>
        <v>1.1000000000000001</v>
      </c>
      <c r="B182" s="153">
        <f t="shared" si="93"/>
        <v>134</v>
      </c>
      <c r="C182" s="155" t="s">
        <v>463</v>
      </c>
      <c r="D182" s="156" t="s">
        <v>364</v>
      </c>
      <c r="E182" s="157">
        <f t="shared" si="81"/>
        <v>0</v>
      </c>
      <c r="F182" s="314" t="s">
        <v>331</v>
      </c>
      <c r="G182" s="157">
        <f>+IF($F182=G$21,G$79,0)</f>
        <v>0</v>
      </c>
      <c r="H182" s="157">
        <f t="shared" ref="H182:AJ182" si="94">+IF($F182=H$21,H$79,0)</f>
        <v>0</v>
      </c>
      <c r="I182" s="157">
        <f t="shared" si="94"/>
        <v>0</v>
      </c>
      <c r="J182" s="157">
        <f t="shared" si="94"/>
        <v>0</v>
      </c>
      <c r="K182" s="157">
        <f t="shared" si="94"/>
        <v>0</v>
      </c>
      <c r="L182" s="157">
        <f t="shared" si="94"/>
        <v>0</v>
      </c>
      <c r="M182" s="157">
        <f t="shared" si="94"/>
        <v>0</v>
      </c>
      <c r="N182" s="157">
        <f t="shared" si="94"/>
        <v>0</v>
      </c>
      <c r="O182" s="157">
        <f t="shared" si="94"/>
        <v>0</v>
      </c>
      <c r="P182" s="157">
        <f t="shared" si="94"/>
        <v>0</v>
      </c>
      <c r="Q182" s="157">
        <f t="shared" si="94"/>
        <v>0</v>
      </c>
      <c r="R182" s="157">
        <f t="shared" si="94"/>
        <v>0</v>
      </c>
      <c r="S182" s="157">
        <f t="shared" si="94"/>
        <v>0</v>
      </c>
      <c r="T182" s="157">
        <f t="shared" si="94"/>
        <v>0</v>
      </c>
      <c r="U182" s="157">
        <f t="shared" si="94"/>
        <v>0</v>
      </c>
      <c r="V182" s="157">
        <f t="shared" si="94"/>
        <v>0</v>
      </c>
      <c r="W182" s="157">
        <f t="shared" si="94"/>
        <v>0</v>
      </c>
      <c r="X182" s="157">
        <f t="shared" si="94"/>
        <v>0</v>
      </c>
      <c r="Y182" s="157">
        <f t="shared" si="94"/>
        <v>0</v>
      </c>
      <c r="Z182" s="157">
        <f t="shared" si="94"/>
        <v>0</v>
      </c>
      <c r="AA182" s="157">
        <f t="shared" si="94"/>
        <v>0</v>
      </c>
      <c r="AB182" s="157">
        <f t="shared" si="94"/>
        <v>0</v>
      </c>
      <c r="AC182" s="157">
        <f t="shared" si="94"/>
        <v>0</v>
      </c>
      <c r="AD182" s="157">
        <f t="shared" si="94"/>
        <v>0</v>
      </c>
      <c r="AE182" s="157">
        <f t="shared" si="94"/>
        <v>0</v>
      </c>
      <c r="AF182" s="157">
        <f t="shared" si="94"/>
        <v>0</v>
      </c>
      <c r="AG182" s="157">
        <f t="shared" si="94"/>
        <v>0</v>
      </c>
      <c r="AH182" s="157">
        <f t="shared" si="94"/>
        <v>0</v>
      </c>
      <c r="AI182" s="157">
        <f t="shared" si="94"/>
        <v>0</v>
      </c>
      <c r="AJ182" s="157">
        <f t="shared" si="94"/>
        <v>0</v>
      </c>
    </row>
    <row r="183" spans="1:36" ht="16.5" x14ac:dyDescent="0.25">
      <c r="A183" s="157">
        <f t="shared" si="83"/>
        <v>1.1100000000000001</v>
      </c>
      <c r="B183" s="153">
        <f t="shared" si="93"/>
        <v>135</v>
      </c>
      <c r="C183" s="155" t="s">
        <v>464</v>
      </c>
      <c r="D183" s="156" t="s">
        <v>364</v>
      </c>
      <c r="E183" s="157">
        <f t="shared" si="81"/>
        <v>0</v>
      </c>
      <c r="F183" s="314" t="s">
        <v>331</v>
      </c>
      <c r="G183" s="157">
        <f>+IF($F183=G$21,G$84,0)</f>
        <v>0</v>
      </c>
      <c r="H183" s="157">
        <f t="shared" ref="H183:AJ183" si="95">+IF($F183=H$21,H$84,0)</f>
        <v>0</v>
      </c>
      <c r="I183" s="157">
        <f t="shared" si="95"/>
        <v>0</v>
      </c>
      <c r="J183" s="157">
        <f t="shared" si="95"/>
        <v>0</v>
      </c>
      <c r="K183" s="157">
        <f t="shared" si="95"/>
        <v>0</v>
      </c>
      <c r="L183" s="157">
        <f t="shared" si="95"/>
        <v>0</v>
      </c>
      <c r="M183" s="157">
        <f t="shared" si="95"/>
        <v>0</v>
      </c>
      <c r="N183" s="157">
        <f t="shared" si="95"/>
        <v>0</v>
      </c>
      <c r="O183" s="157">
        <f t="shared" si="95"/>
        <v>0</v>
      </c>
      <c r="P183" s="157">
        <f t="shared" si="95"/>
        <v>0</v>
      </c>
      <c r="Q183" s="157">
        <f t="shared" si="95"/>
        <v>0</v>
      </c>
      <c r="R183" s="157">
        <f t="shared" si="95"/>
        <v>0</v>
      </c>
      <c r="S183" s="157">
        <f t="shared" si="95"/>
        <v>0</v>
      </c>
      <c r="T183" s="157">
        <f t="shared" si="95"/>
        <v>0</v>
      </c>
      <c r="U183" s="157">
        <f t="shared" si="95"/>
        <v>0</v>
      </c>
      <c r="V183" s="157">
        <f t="shared" si="95"/>
        <v>0</v>
      </c>
      <c r="W183" s="157">
        <f t="shared" si="95"/>
        <v>0</v>
      </c>
      <c r="X183" s="157">
        <f t="shared" si="95"/>
        <v>0</v>
      </c>
      <c r="Y183" s="157">
        <f t="shared" si="95"/>
        <v>0</v>
      </c>
      <c r="Z183" s="157">
        <f t="shared" si="95"/>
        <v>0</v>
      </c>
      <c r="AA183" s="157">
        <f t="shared" si="95"/>
        <v>0</v>
      </c>
      <c r="AB183" s="157">
        <f t="shared" si="95"/>
        <v>0</v>
      </c>
      <c r="AC183" s="157">
        <f t="shared" si="95"/>
        <v>0</v>
      </c>
      <c r="AD183" s="157">
        <f t="shared" si="95"/>
        <v>0</v>
      </c>
      <c r="AE183" s="157">
        <f t="shared" si="95"/>
        <v>0</v>
      </c>
      <c r="AF183" s="157">
        <f t="shared" si="95"/>
        <v>0</v>
      </c>
      <c r="AG183" s="157">
        <f t="shared" si="95"/>
        <v>0</v>
      </c>
      <c r="AH183" s="157">
        <f t="shared" si="95"/>
        <v>0</v>
      </c>
      <c r="AI183" s="157">
        <f t="shared" si="95"/>
        <v>0</v>
      </c>
      <c r="AJ183" s="157">
        <f t="shared" si="95"/>
        <v>0</v>
      </c>
    </row>
    <row r="184" spans="1:36" ht="16.5" x14ac:dyDescent="0.25">
      <c r="A184" s="157">
        <f t="shared" si="83"/>
        <v>1.1200000000000001</v>
      </c>
      <c r="B184" s="153">
        <f t="shared" si="93"/>
        <v>136</v>
      </c>
      <c r="C184" s="155" t="s">
        <v>465</v>
      </c>
      <c r="D184" s="156" t="s">
        <v>389</v>
      </c>
      <c r="E184" s="157">
        <f t="shared" si="81"/>
        <v>0</v>
      </c>
      <c r="F184" s="314" t="s">
        <v>331</v>
      </c>
      <c r="G184" s="157">
        <f t="shared" ref="G184:P185" si="96">+IF($F184=G$21,G$87,0)</f>
        <v>0</v>
      </c>
      <c r="H184" s="157">
        <f t="shared" si="96"/>
        <v>0</v>
      </c>
      <c r="I184" s="157">
        <f t="shared" si="96"/>
        <v>0</v>
      </c>
      <c r="J184" s="157">
        <f t="shared" si="96"/>
        <v>0</v>
      </c>
      <c r="K184" s="157">
        <f t="shared" si="96"/>
        <v>0</v>
      </c>
      <c r="L184" s="157">
        <f t="shared" si="96"/>
        <v>0</v>
      </c>
      <c r="M184" s="157">
        <f t="shared" si="96"/>
        <v>0</v>
      </c>
      <c r="N184" s="157">
        <f t="shared" si="96"/>
        <v>0</v>
      </c>
      <c r="O184" s="157">
        <f t="shared" si="96"/>
        <v>0</v>
      </c>
      <c r="P184" s="157">
        <f t="shared" si="96"/>
        <v>0</v>
      </c>
      <c r="Q184" s="157">
        <f t="shared" ref="Q184:Z185" si="97">+IF($F184=Q$21,Q$87,0)</f>
        <v>0</v>
      </c>
      <c r="R184" s="157">
        <f t="shared" si="97"/>
        <v>0</v>
      </c>
      <c r="S184" s="157">
        <f t="shared" si="97"/>
        <v>0</v>
      </c>
      <c r="T184" s="157">
        <f t="shared" si="97"/>
        <v>0</v>
      </c>
      <c r="U184" s="157">
        <f t="shared" si="97"/>
        <v>0</v>
      </c>
      <c r="V184" s="157">
        <f t="shared" si="97"/>
        <v>0</v>
      </c>
      <c r="W184" s="157">
        <f t="shared" si="97"/>
        <v>0</v>
      </c>
      <c r="X184" s="157">
        <f t="shared" si="97"/>
        <v>0</v>
      </c>
      <c r="Y184" s="157">
        <f t="shared" si="97"/>
        <v>0</v>
      </c>
      <c r="Z184" s="157">
        <f t="shared" si="97"/>
        <v>0</v>
      </c>
      <c r="AA184" s="157">
        <f t="shared" ref="AA184:AJ185" si="98">+IF($F184=AA$21,AA$87,0)</f>
        <v>0</v>
      </c>
      <c r="AB184" s="157">
        <f t="shared" si="98"/>
        <v>0</v>
      </c>
      <c r="AC184" s="157">
        <f t="shared" si="98"/>
        <v>0</v>
      </c>
      <c r="AD184" s="157">
        <f t="shared" si="98"/>
        <v>0</v>
      </c>
      <c r="AE184" s="157">
        <f t="shared" si="98"/>
        <v>0</v>
      </c>
      <c r="AF184" s="157">
        <f t="shared" si="98"/>
        <v>0</v>
      </c>
      <c r="AG184" s="157">
        <f t="shared" si="98"/>
        <v>0</v>
      </c>
      <c r="AH184" s="157">
        <f t="shared" si="98"/>
        <v>0</v>
      </c>
      <c r="AI184" s="157">
        <f t="shared" si="98"/>
        <v>0</v>
      </c>
      <c r="AJ184" s="157">
        <f t="shared" si="98"/>
        <v>0</v>
      </c>
    </row>
    <row r="185" spans="1:36" ht="16.5" x14ac:dyDescent="0.25">
      <c r="A185" s="157">
        <f t="shared" si="83"/>
        <v>1.1300000000000001</v>
      </c>
      <c r="B185" s="153">
        <f t="shared" si="93"/>
        <v>137</v>
      </c>
      <c r="C185" s="155" t="s">
        <v>466</v>
      </c>
      <c r="D185" s="156" t="s">
        <v>389</v>
      </c>
      <c r="E185" s="157">
        <f t="shared" si="81"/>
        <v>4.3407899999999992E-2</v>
      </c>
      <c r="F185" s="314" t="s">
        <v>101</v>
      </c>
      <c r="G185" s="157">
        <f t="shared" si="96"/>
        <v>0</v>
      </c>
      <c r="H185" s="157">
        <f t="shared" si="96"/>
        <v>4.3407899999999992E-2</v>
      </c>
      <c r="I185" s="157">
        <f t="shared" si="96"/>
        <v>0</v>
      </c>
      <c r="J185" s="157">
        <f t="shared" si="96"/>
        <v>0</v>
      </c>
      <c r="K185" s="157">
        <f t="shared" si="96"/>
        <v>0</v>
      </c>
      <c r="L185" s="157">
        <f t="shared" si="96"/>
        <v>0</v>
      </c>
      <c r="M185" s="157">
        <f t="shared" si="96"/>
        <v>0</v>
      </c>
      <c r="N185" s="157">
        <f t="shared" si="96"/>
        <v>0</v>
      </c>
      <c r="O185" s="157">
        <f t="shared" si="96"/>
        <v>0</v>
      </c>
      <c r="P185" s="157">
        <f t="shared" si="96"/>
        <v>0</v>
      </c>
      <c r="Q185" s="157">
        <f t="shared" si="97"/>
        <v>0</v>
      </c>
      <c r="R185" s="157">
        <f t="shared" si="97"/>
        <v>0</v>
      </c>
      <c r="S185" s="157">
        <f t="shared" si="97"/>
        <v>0</v>
      </c>
      <c r="T185" s="157">
        <f t="shared" si="97"/>
        <v>0</v>
      </c>
      <c r="U185" s="157">
        <f t="shared" si="97"/>
        <v>0</v>
      </c>
      <c r="V185" s="157">
        <f t="shared" si="97"/>
        <v>0</v>
      </c>
      <c r="W185" s="157">
        <f t="shared" si="97"/>
        <v>0</v>
      </c>
      <c r="X185" s="157">
        <f t="shared" si="97"/>
        <v>0</v>
      </c>
      <c r="Y185" s="157">
        <f t="shared" si="97"/>
        <v>0</v>
      </c>
      <c r="Z185" s="157">
        <f t="shared" si="97"/>
        <v>0</v>
      </c>
      <c r="AA185" s="157">
        <f t="shared" si="98"/>
        <v>0</v>
      </c>
      <c r="AB185" s="157">
        <f t="shared" si="98"/>
        <v>0</v>
      </c>
      <c r="AC185" s="157">
        <f t="shared" si="98"/>
        <v>0</v>
      </c>
      <c r="AD185" s="157">
        <f t="shared" si="98"/>
        <v>0</v>
      </c>
      <c r="AE185" s="157">
        <f t="shared" si="98"/>
        <v>0</v>
      </c>
      <c r="AF185" s="157">
        <f t="shared" si="98"/>
        <v>0</v>
      </c>
      <c r="AG185" s="157">
        <f t="shared" si="98"/>
        <v>0</v>
      </c>
      <c r="AH185" s="157">
        <f t="shared" si="98"/>
        <v>0</v>
      </c>
      <c r="AI185" s="157">
        <f t="shared" si="98"/>
        <v>0</v>
      </c>
      <c r="AJ185" s="157">
        <f t="shared" si="98"/>
        <v>0</v>
      </c>
    </row>
    <row r="186" spans="1:36" ht="16.5" x14ac:dyDescent="0.25">
      <c r="A186" s="157">
        <f t="shared" si="83"/>
        <v>1.1400000000000001</v>
      </c>
      <c r="B186" s="153">
        <f t="shared" si="93"/>
        <v>138</v>
      </c>
      <c r="C186" s="155" t="s">
        <v>467</v>
      </c>
      <c r="D186" s="156" t="s">
        <v>364</v>
      </c>
      <c r="E186" s="157">
        <f t="shared" si="81"/>
        <v>0</v>
      </c>
      <c r="F186" s="314" t="s">
        <v>331</v>
      </c>
      <c r="G186" s="157">
        <f t="shared" ref="G186:P187" si="99">+IF($F186=G$21,G$146,0)</f>
        <v>0</v>
      </c>
      <c r="H186" s="157">
        <f t="shared" si="99"/>
        <v>0</v>
      </c>
      <c r="I186" s="157">
        <f t="shared" si="99"/>
        <v>0</v>
      </c>
      <c r="J186" s="157">
        <f t="shared" si="99"/>
        <v>0</v>
      </c>
      <c r="K186" s="157">
        <f t="shared" si="99"/>
        <v>0</v>
      </c>
      <c r="L186" s="157">
        <f t="shared" si="99"/>
        <v>0</v>
      </c>
      <c r="M186" s="157">
        <f t="shared" si="99"/>
        <v>0</v>
      </c>
      <c r="N186" s="157">
        <f t="shared" si="99"/>
        <v>0</v>
      </c>
      <c r="O186" s="157">
        <f t="shared" si="99"/>
        <v>0</v>
      </c>
      <c r="P186" s="157">
        <f t="shared" si="99"/>
        <v>0</v>
      </c>
      <c r="Q186" s="157">
        <f t="shared" ref="Q186:Z187" si="100">+IF($F186=Q$21,Q$146,0)</f>
        <v>0</v>
      </c>
      <c r="R186" s="157">
        <f t="shared" si="100"/>
        <v>0</v>
      </c>
      <c r="S186" s="157">
        <f t="shared" si="100"/>
        <v>0</v>
      </c>
      <c r="T186" s="157">
        <f t="shared" si="100"/>
        <v>0</v>
      </c>
      <c r="U186" s="157">
        <f t="shared" si="100"/>
        <v>0</v>
      </c>
      <c r="V186" s="157">
        <f t="shared" si="100"/>
        <v>0</v>
      </c>
      <c r="W186" s="157">
        <f t="shared" si="100"/>
        <v>0</v>
      </c>
      <c r="X186" s="157">
        <f t="shared" si="100"/>
        <v>0</v>
      </c>
      <c r="Y186" s="157">
        <f t="shared" si="100"/>
        <v>0</v>
      </c>
      <c r="Z186" s="157">
        <f t="shared" si="100"/>
        <v>0</v>
      </c>
      <c r="AA186" s="157">
        <f t="shared" ref="AA186:AJ187" si="101">+IF($F186=AA$21,AA$146,0)</f>
        <v>0</v>
      </c>
      <c r="AB186" s="157">
        <f t="shared" si="101"/>
        <v>0</v>
      </c>
      <c r="AC186" s="157">
        <f t="shared" si="101"/>
        <v>0</v>
      </c>
      <c r="AD186" s="157">
        <f t="shared" si="101"/>
        <v>0</v>
      </c>
      <c r="AE186" s="157">
        <f t="shared" si="101"/>
        <v>0</v>
      </c>
      <c r="AF186" s="157">
        <f t="shared" si="101"/>
        <v>0</v>
      </c>
      <c r="AG186" s="157">
        <f t="shared" si="101"/>
        <v>0</v>
      </c>
      <c r="AH186" s="157">
        <f t="shared" si="101"/>
        <v>0</v>
      </c>
      <c r="AI186" s="157">
        <f t="shared" si="101"/>
        <v>0</v>
      </c>
      <c r="AJ186" s="157">
        <f t="shared" si="101"/>
        <v>0</v>
      </c>
    </row>
    <row r="187" spans="1:36" ht="16.5" x14ac:dyDescent="0.25">
      <c r="A187" s="157">
        <f t="shared" si="83"/>
        <v>1.1500000000000001</v>
      </c>
      <c r="B187" s="153">
        <f t="shared" si="93"/>
        <v>139</v>
      </c>
      <c r="C187" s="155" t="s">
        <v>468</v>
      </c>
      <c r="D187" s="156" t="s">
        <v>364</v>
      </c>
      <c r="E187" s="157">
        <f t="shared" si="81"/>
        <v>1</v>
      </c>
      <c r="F187" s="314" t="s">
        <v>101</v>
      </c>
      <c r="G187" s="157">
        <f t="shared" si="99"/>
        <v>0</v>
      </c>
      <c r="H187" s="157">
        <f t="shared" si="99"/>
        <v>1</v>
      </c>
      <c r="I187" s="157">
        <f t="shared" si="99"/>
        <v>0</v>
      </c>
      <c r="J187" s="157">
        <f t="shared" si="99"/>
        <v>0</v>
      </c>
      <c r="K187" s="157">
        <f t="shared" si="99"/>
        <v>0</v>
      </c>
      <c r="L187" s="157">
        <f t="shared" si="99"/>
        <v>0</v>
      </c>
      <c r="M187" s="157">
        <f t="shared" si="99"/>
        <v>0</v>
      </c>
      <c r="N187" s="157">
        <f t="shared" si="99"/>
        <v>0</v>
      </c>
      <c r="O187" s="157">
        <f t="shared" si="99"/>
        <v>0</v>
      </c>
      <c r="P187" s="157">
        <f t="shared" si="99"/>
        <v>0</v>
      </c>
      <c r="Q187" s="157">
        <f t="shared" si="100"/>
        <v>0</v>
      </c>
      <c r="R187" s="157">
        <f t="shared" si="100"/>
        <v>0</v>
      </c>
      <c r="S187" s="157">
        <f t="shared" si="100"/>
        <v>0</v>
      </c>
      <c r="T187" s="157">
        <f t="shared" si="100"/>
        <v>0</v>
      </c>
      <c r="U187" s="157">
        <f t="shared" si="100"/>
        <v>0</v>
      </c>
      <c r="V187" s="157">
        <f t="shared" si="100"/>
        <v>0</v>
      </c>
      <c r="W187" s="157">
        <f t="shared" si="100"/>
        <v>0</v>
      </c>
      <c r="X187" s="157">
        <f t="shared" si="100"/>
        <v>0</v>
      </c>
      <c r="Y187" s="157">
        <f t="shared" si="100"/>
        <v>0</v>
      </c>
      <c r="Z187" s="157">
        <f t="shared" si="100"/>
        <v>0</v>
      </c>
      <c r="AA187" s="157">
        <f t="shared" si="101"/>
        <v>0</v>
      </c>
      <c r="AB187" s="157">
        <f t="shared" si="101"/>
        <v>0</v>
      </c>
      <c r="AC187" s="157">
        <f t="shared" si="101"/>
        <v>0</v>
      </c>
      <c r="AD187" s="157">
        <f t="shared" si="101"/>
        <v>0</v>
      </c>
      <c r="AE187" s="157">
        <f t="shared" si="101"/>
        <v>0</v>
      </c>
      <c r="AF187" s="157">
        <f t="shared" si="101"/>
        <v>0</v>
      </c>
      <c r="AG187" s="157">
        <f t="shared" si="101"/>
        <v>0</v>
      </c>
      <c r="AH187" s="157">
        <f t="shared" si="101"/>
        <v>0</v>
      </c>
      <c r="AI187" s="157">
        <f t="shared" si="101"/>
        <v>0</v>
      </c>
      <c r="AJ187" s="157">
        <f t="shared" si="101"/>
        <v>0</v>
      </c>
    </row>
    <row r="188" spans="1:36" ht="16.5" x14ac:dyDescent="0.25">
      <c r="A188" s="157">
        <f t="shared" si="83"/>
        <v>1.1600000000000001</v>
      </c>
      <c r="B188" s="153">
        <f t="shared" si="93"/>
        <v>140</v>
      </c>
      <c r="C188" s="155" t="s">
        <v>469</v>
      </c>
      <c r="D188" s="156" t="s">
        <v>364</v>
      </c>
      <c r="E188" s="157">
        <f t="shared" si="81"/>
        <v>0</v>
      </c>
      <c r="F188" s="314" t="s">
        <v>331</v>
      </c>
      <c r="G188" s="157">
        <f t="shared" ref="G188:AJ188" si="102">+IF($F188=G$21,G$148+G$149,0)</f>
        <v>0</v>
      </c>
      <c r="H188" s="157">
        <f t="shared" si="102"/>
        <v>0</v>
      </c>
      <c r="I188" s="157">
        <f t="shared" si="102"/>
        <v>0</v>
      </c>
      <c r="J188" s="157">
        <f t="shared" si="102"/>
        <v>0</v>
      </c>
      <c r="K188" s="157">
        <f t="shared" si="102"/>
        <v>0</v>
      </c>
      <c r="L188" s="157">
        <f t="shared" si="102"/>
        <v>0</v>
      </c>
      <c r="M188" s="157">
        <f t="shared" si="102"/>
        <v>0</v>
      </c>
      <c r="N188" s="157">
        <f t="shared" si="102"/>
        <v>0</v>
      </c>
      <c r="O188" s="157">
        <f t="shared" si="102"/>
        <v>0</v>
      </c>
      <c r="P188" s="157">
        <f t="shared" si="102"/>
        <v>0</v>
      </c>
      <c r="Q188" s="157">
        <f t="shared" si="102"/>
        <v>0</v>
      </c>
      <c r="R188" s="157">
        <f t="shared" si="102"/>
        <v>0</v>
      </c>
      <c r="S188" s="157">
        <f t="shared" si="102"/>
        <v>0</v>
      </c>
      <c r="T188" s="157">
        <f t="shared" si="102"/>
        <v>0</v>
      </c>
      <c r="U188" s="157">
        <f t="shared" si="102"/>
        <v>0</v>
      </c>
      <c r="V188" s="157">
        <f t="shared" si="102"/>
        <v>0</v>
      </c>
      <c r="W188" s="157">
        <f t="shared" si="102"/>
        <v>0</v>
      </c>
      <c r="X188" s="157">
        <f t="shared" si="102"/>
        <v>0</v>
      </c>
      <c r="Y188" s="157">
        <f t="shared" si="102"/>
        <v>0</v>
      </c>
      <c r="Z188" s="157">
        <f t="shared" si="102"/>
        <v>0</v>
      </c>
      <c r="AA188" s="157">
        <f t="shared" si="102"/>
        <v>0</v>
      </c>
      <c r="AB188" s="157">
        <f t="shared" si="102"/>
        <v>0</v>
      </c>
      <c r="AC188" s="157">
        <f t="shared" si="102"/>
        <v>0</v>
      </c>
      <c r="AD188" s="157">
        <f t="shared" si="102"/>
        <v>0</v>
      </c>
      <c r="AE188" s="157">
        <f t="shared" si="102"/>
        <v>0</v>
      </c>
      <c r="AF188" s="157">
        <f t="shared" si="102"/>
        <v>0</v>
      </c>
      <c r="AG188" s="157">
        <f t="shared" si="102"/>
        <v>0</v>
      </c>
      <c r="AH188" s="157">
        <f t="shared" si="102"/>
        <v>0</v>
      </c>
      <c r="AI188" s="157">
        <f t="shared" si="102"/>
        <v>0</v>
      </c>
      <c r="AJ188" s="157">
        <f t="shared" si="102"/>
        <v>0</v>
      </c>
    </row>
    <row r="189" spans="1:36" ht="16.5" x14ac:dyDescent="0.25">
      <c r="A189" s="157">
        <f t="shared" si="83"/>
        <v>1.1700000000000002</v>
      </c>
      <c r="B189" s="153">
        <f t="shared" si="93"/>
        <v>141</v>
      </c>
      <c r="C189" s="155" t="s">
        <v>470</v>
      </c>
      <c r="D189" s="156" t="s">
        <v>364</v>
      </c>
      <c r="E189" s="157">
        <f t="shared" si="81"/>
        <v>1</v>
      </c>
      <c r="F189" s="314" t="s">
        <v>101</v>
      </c>
      <c r="G189" s="157">
        <f t="shared" ref="G189:AJ189" si="103">+IF($F189=G$21,G$148,0)</f>
        <v>0</v>
      </c>
      <c r="H189" s="157">
        <f t="shared" si="103"/>
        <v>1</v>
      </c>
      <c r="I189" s="157">
        <f t="shared" si="103"/>
        <v>0</v>
      </c>
      <c r="J189" s="157">
        <f t="shared" si="103"/>
        <v>0</v>
      </c>
      <c r="K189" s="157">
        <f t="shared" si="103"/>
        <v>0</v>
      </c>
      <c r="L189" s="157">
        <f t="shared" si="103"/>
        <v>0</v>
      </c>
      <c r="M189" s="157">
        <f t="shared" si="103"/>
        <v>0</v>
      </c>
      <c r="N189" s="157">
        <f t="shared" si="103"/>
        <v>0</v>
      </c>
      <c r="O189" s="157">
        <f t="shared" si="103"/>
        <v>0</v>
      </c>
      <c r="P189" s="157">
        <f t="shared" si="103"/>
        <v>0</v>
      </c>
      <c r="Q189" s="157">
        <f t="shared" si="103"/>
        <v>0</v>
      </c>
      <c r="R189" s="157">
        <f t="shared" si="103"/>
        <v>0</v>
      </c>
      <c r="S189" s="157">
        <f t="shared" si="103"/>
        <v>0</v>
      </c>
      <c r="T189" s="157">
        <f t="shared" si="103"/>
        <v>0</v>
      </c>
      <c r="U189" s="157">
        <f t="shared" si="103"/>
        <v>0</v>
      </c>
      <c r="V189" s="157">
        <f t="shared" si="103"/>
        <v>0</v>
      </c>
      <c r="W189" s="157">
        <f t="shared" si="103"/>
        <v>0</v>
      </c>
      <c r="X189" s="157">
        <f t="shared" si="103"/>
        <v>0</v>
      </c>
      <c r="Y189" s="157">
        <f t="shared" si="103"/>
        <v>0</v>
      </c>
      <c r="Z189" s="157">
        <f t="shared" si="103"/>
        <v>0</v>
      </c>
      <c r="AA189" s="157">
        <f t="shared" si="103"/>
        <v>0</v>
      </c>
      <c r="AB189" s="157">
        <f t="shared" si="103"/>
        <v>0</v>
      </c>
      <c r="AC189" s="157">
        <f t="shared" si="103"/>
        <v>0</v>
      </c>
      <c r="AD189" s="157">
        <f t="shared" si="103"/>
        <v>0</v>
      </c>
      <c r="AE189" s="157">
        <f t="shared" si="103"/>
        <v>0</v>
      </c>
      <c r="AF189" s="157">
        <f t="shared" si="103"/>
        <v>0</v>
      </c>
      <c r="AG189" s="157">
        <f t="shared" si="103"/>
        <v>0</v>
      </c>
      <c r="AH189" s="157">
        <f t="shared" si="103"/>
        <v>0</v>
      </c>
      <c r="AI189" s="157">
        <f t="shared" si="103"/>
        <v>0</v>
      </c>
      <c r="AJ189" s="157">
        <f t="shared" si="103"/>
        <v>0</v>
      </c>
    </row>
    <row r="190" spans="1:36" ht="16.5" x14ac:dyDescent="0.25">
      <c r="A190" s="157">
        <f t="shared" si="83"/>
        <v>1.1800000000000002</v>
      </c>
      <c r="B190" s="153">
        <f t="shared" si="93"/>
        <v>142</v>
      </c>
      <c r="C190" s="155" t="s">
        <v>471</v>
      </c>
      <c r="D190" s="156" t="s">
        <v>364</v>
      </c>
      <c r="E190" s="157">
        <f t="shared" si="81"/>
        <v>0</v>
      </c>
      <c r="F190" s="314" t="s">
        <v>331</v>
      </c>
      <c r="G190" s="157">
        <f>+IF($F190=G$21,G$129,0)</f>
        <v>0</v>
      </c>
      <c r="H190" s="157">
        <f t="shared" ref="H190:AJ190" si="104">+IF($F190=H$21,H$129,0)</f>
        <v>0</v>
      </c>
      <c r="I190" s="157">
        <f t="shared" si="104"/>
        <v>0</v>
      </c>
      <c r="J190" s="157">
        <f t="shared" si="104"/>
        <v>0</v>
      </c>
      <c r="K190" s="157">
        <f t="shared" si="104"/>
        <v>0</v>
      </c>
      <c r="L190" s="157">
        <f t="shared" si="104"/>
        <v>0</v>
      </c>
      <c r="M190" s="157">
        <f t="shared" si="104"/>
        <v>0</v>
      </c>
      <c r="N190" s="157">
        <f t="shared" si="104"/>
        <v>0</v>
      </c>
      <c r="O190" s="157">
        <f t="shared" si="104"/>
        <v>0</v>
      </c>
      <c r="P190" s="157">
        <f t="shared" si="104"/>
        <v>0</v>
      </c>
      <c r="Q190" s="157">
        <f t="shared" si="104"/>
        <v>0</v>
      </c>
      <c r="R190" s="157">
        <f t="shared" si="104"/>
        <v>0</v>
      </c>
      <c r="S190" s="157">
        <f t="shared" si="104"/>
        <v>0</v>
      </c>
      <c r="T190" s="157">
        <f t="shared" si="104"/>
        <v>0</v>
      </c>
      <c r="U190" s="157">
        <f t="shared" si="104"/>
        <v>0</v>
      </c>
      <c r="V190" s="157">
        <f t="shared" si="104"/>
        <v>0</v>
      </c>
      <c r="W190" s="157">
        <f t="shared" si="104"/>
        <v>0</v>
      </c>
      <c r="X190" s="157">
        <f t="shared" si="104"/>
        <v>0</v>
      </c>
      <c r="Y190" s="157">
        <f t="shared" si="104"/>
        <v>0</v>
      </c>
      <c r="Z190" s="157">
        <f t="shared" si="104"/>
        <v>0</v>
      </c>
      <c r="AA190" s="157">
        <f t="shared" si="104"/>
        <v>0</v>
      </c>
      <c r="AB190" s="157">
        <f t="shared" si="104"/>
        <v>0</v>
      </c>
      <c r="AC190" s="157">
        <f t="shared" si="104"/>
        <v>0</v>
      </c>
      <c r="AD190" s="157">
        <f t="shared" si="104"/>
        <v>0</v>
      </c>
      <c r="AE190" s="157">
        <f t="shared" si="104"/>
        <v>0</v>
      </c>
      <c r="AF190" s="157">
        <f t="shared" si="104"/>
        <v>0</v>
      </c>
      <c r="AG190" s="157">
        <f t="shared" si="104"/>
        <v>0</v>
      </c>
      <c r="AH190" s="157">
        <f t="shared" si="104"/>
        <v>0</v>
      </c>
      <c r="AI190" s="157">
        <f t="shared" si="104"/>
        <v>0</v>
      </c>
      <c r="AJ190" s="157">
        <f t="shared" si="104"/>
        <v>0</v>
      </c>
    </row>
    <row r="191" spans="1:36" ht="16.5" x14ac:dyDescent="0.25">
      <c r="A191" s="157">
        <f t="shared" si="83"/>
        <v>1.1900000000000002</v>
      </c>
      <c r="B191" s="153">
        <f t="shared" si="93"/>
        <v>143</v>
      </c>
      <c r="C191" s="155" t="s">
        <v>472</v>
      </c>
      <c r="D191" s="156" t="s">
        <v>364</v>
      </c>
      <c r="E191" s="157">
        <f t="shared" si="81"/>
        <v>0</v>
      </c>
      <c r="F191" s="314" t="s">
        <v>331</v>
      </c>
      <c r="G191" s="157">
        <f t="shared" ref="G191:P192" si="105">+IF($F191=G$21,G$135,0)</f>
        <v>0</v>
      </c>
      <c r="H191" s="157">
        <f t="shared" si="105"/>
        <v>0</v>
      </c>
      <c r="I191" s="157">
        <f t="shared" si="105"/>
        <v>0</v>
      </c>
      <c r="J191" s="157">
        <f t="shared" si="105"/>
        <v>0</v>
      </c>
      <c r="K191" s="157">
        <f t="shared" si="105"/>
        <v>0</v>
      </c>
      <c r="L191" s="157">
        <f t="shared" si="105"/>
        <v>0</v>
      </c>
      <c r="M191" s="157">
        <f t="shared" si="105"/>
        <v>0</v>
      </c>
      <c r="N191" s="157">
        <f t="shared" si="105"/>
        <v>0</v>
      </c>
      <c r="O191" s="157">
        <f t="shared" si="105"/>
        <v>0</v>
      </c>
      <c r="P191" s="157">
        <f t="shared" si="105"/>
        <v>0</v>
      </c>
      <c r="Q191" s="157">
        <f t="shared" ref="Q191:Z192" si="106">+IF($F191=Q$21,Q$135,0)</f>
        <v>0</v>
      </c>
      <c r="R191" s="157">
        <f t="shared" si="106"/>
        <v>0</v>
      </c>
      <c r="S191" s="157">
        <f t="shared" si="106"/>
        <v>0</v>
      </c>
      <c r="T191" s="157">
        <f t="shared" si="106"/>
        <v>0</v>
      </c>
      <c r="U191" s="157">
        <f t="shared" si="106"/>
        <v>0</v>
      </c>
      <c r="V191" s="157">
        <f t="shared" si="106"/>
        <v>0</v>
      </c>
      <c r="W191" s="157">
        <f t="shared" si="106"/>
        <v>0</v>
      </c>
      <c r="X191" s="157">
        <f t="shared" si="106"/>
        <v>0</v>
      </c>
      <c r="Y191" s="157">
        <f t="shared" si="106"/>
        <v>0</v>
      </c>
      <c r="Z191" s="157">
        <f t="shared" si="106"/>
        <v>0</v>
      </c>
      <c r="AA191" s="157">
        <f t="shared" ref="AA191:AJ192" si="107">+IF($F191=AA$21,AA$135,0)</f>
        <v>0</v>
      </c>
      <c r="AB191" s="157">
        <f t="shared" si="107"/>
        <v>0</v>
      </c>
      <c r="AC191" s="157">
        <f t="shared" si="107"/>
        <v>0</v>
      </c>
      <c r="AD191" s="157">
        <f t="shared" si="107"/>
        <v>0</v>
      </c>
      <c r="AE191" s="157">
        <f t="shared" si="107"/>
        <v>0</v>
      </c>
      <c r="AF191" s="157">
        <f t="shared" si="107"/>
        <v>0</v>
      </c>
      <c r="AG191" s="157">
        <f t="shared" si="107"/>
        <v>0</v>
      </c>
      <c r="AH191" s="157">
        <f t="shared" si="107"/>
        <v>0</v>
      </c>
      <c r="AI191" s="157">
        <f t="shared" si="107"/>
        <v>0</v>
      </c>
      <c r="AJ191" s="157">
        <f t="shared" si="107"/>
        <v>0</v>
      </c>
    </row>
    <row r="192" spans="1:36" ht="16.5" x14ac:dyDescent="0.25">
      <c r="A192" s="157">
        <f t="shared" si="83"/>
        <v>1.2000000000000002</v>
      </c>
      <c r="B192" s="153">
        <f t="shared" si="93"/>
        <v>144</v>
      </c>
      <c r="C192" s="155" t="s">
        <v>473</v>
      </c>
      <c r="D192" s="156" t="s">
        <v>364</v>
      </c>
      <c r="E192" s="157">
        <f t="shared" si="81"/>
        <v>3</v>
      </c>
      <c r="F192" s="314" t="s">
        <v>101</v>
      </c>
      <c r="G192" s="157">
        <f t="shared" si="105"/>
        <v>0</v>
      </c>
      <c r="H192" s="157">
        <f t="shared" si="105"/>
        <v>3</v>
      </c>
      <c r="I192" s="157">
        <f t="shared" si="105"/>
        <v>0</v>
      </c>
      <c r="J192" s="157">
        <f t="shared" si="105"/>
        <v>0</v>
      </c>
      <c r="K192" s="157">
        <f t="shared" si="105"/>
        <v>0</v>
      </c>
      <c r="L192" s="157">
        <f t="shared" si="105"/>
        <v>0</v>
      </c>
      <c r="M192" s="157">
        <f t="shared" si="105"/>
        <v>0</v>
      </c>
      <c r="N192" s="157">
        <f t="shared" si="105"/>
        <v>0</v>
      </c>
      <c r="O192" s="157">
        <f t="shared" si="105"/>
        <v>0</v>
      </c>
      <c r="P192" s="157">
        <f t="shared" si="105"/>
        <v>0</v>
      </c>
      <c r="Q192" s="157">
        <f t="shared" si="106"/>
        <v>0</v>
      </c>
      <c r="R192" s="157">
        <f t="shared" si="106"/>
        <v>0</v>
      </c>
      <c r="S192" s="157">
        <f t="shared" si="106"/>
        <v>0</v>
      </c>
      <c r="T192" s="157">
        <f t="shared" si="106"/>
        <v>0</v>
      </c>
      <c r="U192" s="157">
        <f t="shared" si="106"/>
        <v>0</v>
      </c>
      <c r="V192" s="157">
        <f t="shared" si="106"/>
        <v>0</v>
      </c>
      <c r="W192" s="157">
        <f t="shared" si="106"/>
        <v>0</v>
      </c>
      <c r="X192" s="157">
        <f t="shared" si="106"/>
        <v>0</v>
      </c>
      <c r="Y192" s="157">
        <f t="shared" si="106"/>
        <v>0</v>
      </c>
      <c r="Z192" s="157">
        <f t="shared" si="106"/>
        <v>0</v>
      </c>
      <c r="AA192" s="157">
        <f t="shared" si="107"/>
        <v>0</v>
      </c>
      <c r="AB192" s="157">
        <f t="shared" si="107"/>
        <v>0</v>
      </c>
      <c r="AC192" s="157">
        <f t="shared" si="107"/>
        <v>0</v>
      </c>
      <c r="AD192" s="157">
        <f t="shared" si="107"/>
        <v>0</v>
      </c>
      <c r="AE192" s="157">
        <f t="shared" si="107"/>
        <v>0</v>
      </c>
      <c r="AF192" s="157">
        <f t="shared" si="107"/>
        <v>0</v>
      </c>
      <c r="AG192" s="157">
        <f t="shared" si="107"/>
        <v>0</v>
      </c>
      <c r="AH192" s="157">
        <f t="shared" si="107"/>
        <v>0</v>
      </c>
      <c r="AI192" s="157">
        <f t="shared" si="107"/>
        <v>0</v>
      </c>
      <c r="AJ192" s="157">
        <f t="shared" si="107"/>
        <v>0</v>
      </c>
    </row>
    <row r="193" spans="1:36" ht="16.5" x14ac:dyDescent="0.25">
      <c r="A193" s="157">
        <f t="shared" si="83"/>
        <v>1.2100000000000002</v>
      </c>
      <c r="B193" s="153">
        <f t="shared" si="93"/>
        <v>145</v>
      </c>
      <c r="C193" s="155" t="s">
        <v>474</v>
      </c>
      <c r="D193" s="156" t="s">
        <v>389</v>
      </c>
      <c r="E193" s="157">
        <f t="shared" si="81"/>
        <v>0</v>
      </c>
      <c r="F193" s="314" t="s">
        <v>331</v>
      </c>
      <c r="G193" s="157">
        <f t="shared" ref="G193:P194" si="108">+IF($F193=G$21,G$98/1000,0)</f>
        <v>0</v>
      </c>
      <c r="H193" s="157">
        <f t="shared" si="108"/>
        <v>0</v>
      </c>
      <c r="I193" s="157">
        <f t="shared" si="108"/>
        <v>0</v>
      </c>
      <c r="J193" s="157">
        <f t="shared" si="108"/>
        <v>0</v>
      </c>
      <c r="K193" s="157">
        <f t="shared" si="108"/>
        <v>0</v>
      </c>
      <c r="L193" s="157">
        <f t="shared" si="108"/>
        <v>0</v>
      </c>
      <c r="M193" s="157">
        <f t="shared" si="108"/>
        <v>0</v>
      </c>
      <c r="N193" s="157">
        <f t="shared" si="108"/>
        <v>0</v>
      </c>
      <c r="O193" s="157">
        <f t="shared" si="108"/>
        <v>0</v>
      </c>
      <c r="P193" s="157">
        <f t="shared" si="108"/>
        <v>0</v>
      </c>
      <c r="Q193" s="157">
        <f t="shared" ref="Q193:Z194" si="109">+IF($F193=Q$21,Q$98/1000,0)</f>
        <v>0</v>
      </c>
      <c r="R193" s="157">
        <f t="shared" si="109"/>
        <v>0</v>
      </c>
      <c r="S193" s="157">
        <f t="shared" si="109"/>
        <v>0</v>
      </c>
      <c r="T193" s="157">
        <f t="shared" si="109"/>
        <v>0</v>
      </c>
      <c r="U193" s="157">
        <f t="shared" si="109"/>
        <v>0</v>
      </c>
      <c r="V193" s="157">
        <f t="shared" si="109"/>
        <v>0</v>
      </c>
      <c r="W193" s="157">
        <f t="shared" si="109"/>
        <v>0</v>
      </c>
      <c r="X193" s="157">
        <f t="shared" si="109"/>
        <v>0</v>
      </c>
      <c r="Y193" s="157">
        <f t="shared" si="109"/>
        <v>0</v>
      </c>
      <c r="Z193" s="157">
        <f t="shared" si="109"/>
        <v>0</v>
      </c>
      <c r="AA193" s="157">
        <f t="shared" ref="AA193:AJ194" si="110">+IF($F193=AA$21,AA$98/1000,0)</f>
        <v>0</v>
      </c>
      <c r="AB193" s="157">
        <f t="shared" si="110"/>
        <v>0</v>
      </c>
      <c r="AC193" s="157">
        <f t="shared" si="110"/>
        <v>0</v>
      </c>
      <c r="AD193" s="157">
        <f t="shared" si="110"/>
        <v>0</v>
      </c>
      <c r="AE193" s="157">
        <f t="shared" si="110"/>
        <v>0</v>
      </c>
      <c r="AF193" s="157">
        <f t="shared" si="110"/>
        <v>0</v>
      </c>
      <c r="AG193" s="157">
        <f t="shared" si="110"/>
        <v>0</v>
      </c>
      <c r="AH193" s="157">
        <f t="shared" si="110"/>
        <v>0</v>
      </c>
      <c r="AI193" s="157">
        <f t="shared" si="110"/>
        <v>0</v>
      </c>
      <c r="AJ193" s="157">
        <f t="shared" si="110"/>
        <v>0</v>
      </c>
    </row>
    <row r="194" spans="1:36" ht="16.5" x14ac:dyDescent="0.25">
      <c r="A194" s="157">
        <f t="shared" si="83"/>
        <v>1.2200000000000002</v>
      </c>
      <c r="B194" s="153">
        <f t="shared" si="93"/>
        <v>146</v>
      </c>
      <c r="C194" s="155" t="s">
        <v>475</v>
      </c>
      <c r="D194" s="156" t="s">
        <v>389</v>
      </c>
      <c r="E194" s="157">
        <f t="shared" si="81"/>
        <v>2.3E-2</v>
      </c>
      <c r="F194" s="314" t="s">
        <v>101</v>
      </c>
      <c r="G194" s="157">
        <f t="shared" si="108"/>
        <v>0</v>
      </c>
      <c r="H194" s="157">
        <f t="shared" si="108"/>
        <v>2.3E-2</v>
      </c>
      <c r="I194" s="157">
        <f t="shared" si="108"/>
        <v>0</v>
      </c>
      <c r="J194" s="157">
        <f t="shared" si="108"/>
        <v>0</v>
      </c>
      <c r="K194" s="157">
        <f t="shared" si="108"/>
        <v>0</v>
      </c>
      <c r="L194" s="157">
        <f t="shared" si="108"/>
        <v>0</v>
      </c>
      <c r="M194" s="157">
        <f t="shared" si="108"/>
        <v>0</v>
      </c>
      <c r="N194" s="157">
        <f t="shared" si="108"/>
        <v>0</v>
      </c>
      <c r="O194" s="157">
        <f t="shared" si="108"/>
        <v>0</v>
      </c>
      <c r="P194" s="157">
        <f t="shared" si="108"/>
        <v>0</v>
      </c>
      <c r="Q194" s="157">
        <f t="shared" si="109"/>
        <v>0</v>
      </c>
      <c r="R194" s="157">
        <f t="shared" si="109"/>
        <v>0</v>
      </c>
      <c r="S194" s="157">
        <f t="shared" si="109"/>
        <v>0</v>
      </c>
      <c r="T194" s="157">
        <f t="shared" si="109"/>
        <v>0</v>
      </c>
      <c r="U194" s="157">
        <f t="shared" si="109"/>
        <v>0</v>
      </c>
      <c r="V194" s="157">
        <f t="shared" si="109"/>
        <v>0</v>
      </c>
      <c r="W194" s="157">
        <f t="shared" si="109"/>
        <v>0</v>
      </c>
      <c r="X194" s="157">
        <f t="shared" si="109"/>
        <v>0</v>
      </c>
      <c r="Y194" s="157">
        <f t="shared" si="109"/>
        <v>0</v>
      </c>
      <c r="Z194" s="157">
        <f t="shared" si="109"/>
        <v>0</v>
      </c>
      <c r="AA194" s="157">
        <f t="shared" si="110"/>
        <v>0</v>
      </c>
      <c r="AB194" s="157">
        <f t="shared" si="110"/>
        <v>0</v>
      </c>
      <c r="AC194" s="157">
        <f t="shared" si="110"/>
        <v>0</v>
      </c>
      <c r="AD194" s="157">
        <f t="shared" si="110"/>
        <v>0</v>
      </c>
      <c r="AE194" s="157">
        <f t="shared" si="110"/>
        <v>0</v>
      </c>
      <c r="AF194" s="157">
        <f t="shared" si="110"/>
        <v>0</v>
      </c>
      <c r="AG194" s="157">
        <f t="shared" si="110"/>
        <v>0</v>
      </c>
      <c r="AH194" s="157">
        <f t="shared" si="110"/>
        <v>0</v>
      </c>
      <c r="AI194" s="157">
        <f t="shared" si="110"/>
        <v>0</v>
      </c>
      <c r="AJ194" s="157">
        <f t="shared" si="110"/>
        <v>0</v>
      </c>
    </row>
    <row r="195" spans="1:36" ht="16.5" x14ac:dyDescent="0.25">
      <c r="A195" s="157">
        <f t="shared" si="83"/>
        <v>1.2300000000000002</v>
      </c>
      <c r="B195" s="153">
        <f t="shared" si="93"/>
        <v>147</v>
      </c>
      <c r="C195" s="155" t="s">
        <v>476</v>
      </c>
      <c r="D195" s="156" t="s">
        <v>477</v>
      </c>
      <c r="E195" s="157">
        <f t="shared" ref="E195:E196" si="111">+ROUNDUP(SUM(G195:AJ195),0)</f>
        <v>1</v>
      </c>
      <c r="F195" s="314" t="s">
        <v>331</v>
      </c>
      <c r="G195" s="157">
        <f t="shared" ref="G195:V196" si="112">+IF(G$2&lt;&gt;0,1/COUNTA(G$2:M$2),0)</f>
        <v>0.14285714285714285</v>
      </c>
      <c r="H195" s="157">
        <f t="shared" si="112"/>
        <v>0.14285714285714285</v>
      </c>
      <c r="I195" s="157">
        <f t="shared" si="112"/>
        <v>0</v>
      </c>
      <c r="J195" s="157">
        <f t="shared" si="112"/>
        <v>0</v>
      </c>
      <c r="K195" s="157">
        <f t="shared" si="112"/>
        <v>0</v>
      </c>
      <c r="L195" s="157">
        <f t="shared" si="112"/>
        <v>0</v>
      </c>
      <c r="M195" s="157">
        <f t="shared" si="112"/>
        <v>0</v>
      </c>
      <c r="N195" s="157">
        <f t="shared" si="112"/>
        <v>0</v>
      </c>
      <c r="O195" s="157">
        <f t="shared" si="112"/>
        <v>0</v>
      </c>
      <c r="P195" s="157">
        <f t="shared" si="112"/>
        <v>0</v>
      </c>
      <c r="Q195" s="157">
        <f t="shared" si="112"/>
        <v>0</v>
      </c>
      <c r="R195" s="157">
        <f t="shared" si="112"/>
        <v>0</v>
      </c>
      <c r="S195" s="157">
        <f t="shared" si="112"/>
        <v>0</v>
      </c>
      <c r="T195" s="157">
        <f t="shared" si="112"/>
        <v>0</v>
      </c>
      <c r="U195" s="157">
        <f t="shared" si="112"/>
        <v>0</v>
      </c>
      <c r="V195" s="157">
        <f t="shared" si="112"/>
        <v>0</v>
      </c>
      <c r="W195" s="157">
        <f t="shared" ref="W195:AJ196" si="113">+IF(W$2&lt;&gt;0,1/COUNTA(W$2:AC$2),0)</f>
        <v>0</v>
      </c>
      <c r="X195" s="157">
        <f t="shared" si="113"/>
        <v>0</v>
      </c>
      <c r="Y195" s="157">
        <f t="shared" si="113"/>
        <v>0</v>
      </c>
      <c r="Z195" s="157">
        <f t="shared" si="113"/>
        <v>0</v>
      </c>
      <c r="AA195" s="157">
        <f t="shared" si="113"/>
        <v>0</v>
      </c>
      <c r="AB195" s="157">
        <f t="shared" si="113"/>
        <v>0</v>
      </c>
      <c r="AC195" s="157">
        <f t="shared" si="113"/>
        <v>0</v>
      </c>
      <c r="AD195" s="157">
        <f t="shared" si="113"/>
        <v>0</v>
      </c>
      <c r="AE195" s="157">
        <f t="shared" si="113"/>
        <v>0</v>
      </c>
      <c r="AF195" s="157">
        <f t="shared" si="113"/>
        <v>0</v>
      </c>
      <c r="AG195" s="157">
        <f t="shared" si="113"/>
        <v>0</v>
      </c>
      <c r="AH195" s="157">
        <f t="shared" si="113"/>
        <v>0</v>
      </c>
      <c r="AI195" s="157">
        <f t="shared" si="113"/>
        <v>0</v>
      </c>
      <c r="AJ195" s="157">
        <f t="shared" si="113"/>
        <v>0</v>
      </c>
    </row>
    <row r="196" spans="1:36" ht="16.5" x14ac:dyDescent="0.25">
      <c r="A196" s="157">
        <f t="shared" si="83"/>
        <v>1.2400000000000002</v>
      </c>
      <c r="B196" s="153">
        <f t="shared" si="93"/>
        <v>148</v>
      </c>
      <c r="C196" s="155" t="s">
        <v>478</v>
      </c>
      <c r="D196" s="156" t="s">
        <v>477</v>
      </c>
      <c r="E196" s="157">
        <f t="shared" si="111"/>
        <v>1</v>
      </c>
      <c r="F196" s="314" t="s">
        <v>101</v>
      </c>
      <c r="G196" s="157">
        <f t="shared" si="112"/>
        <v>0.14285714285714285</v>
      </c>
      <c r="H196" s="157">
        <f t="shared" si="112"/>
        <v>0.14285714285714285</v>
      </c>
      <c r="I196" s="157">
        <f t="shared" si="112"/>
        <v>0</v>
      </c>
      <c r="J196" s="157">
        <f t="shared" si="112"/>
        <v>0</v>
      </c>
      <c r="K196" s="157">
        <f t="shared" si="112"/>
        <v>0</v>
      </c>
      <c r="L196" s="157">
        <f t="shared" si="112"/>
        <v>0</v>
      </c>
      <c r="M196" s="157">
        <f t="shared" si="112"/>
        <v>0</v>
      </c>
      <c r="N196" s="157">
        <f t="shared" si="112"/>
        <v>0</v>
      </c>
      <c r="O196" s="157">
        <f t="shared" si="112"/>
        <v>0</v>
      </c>
      <c r="P196" s="157">
        <f t="shared" si="112"/>
        <v>0</v>
      </c>
      <c r="Q196" s="157">
        <f t="shared" si="112"/>
        <v>0</v>
      </c>
      <c r="R196" s="157">
        <f t="shared" si="112"/>
        <v>0</v>
      </c>
      <c r="S196" s="157">
        <f t="shared" si="112"/>
        <v>0</v>
      </c>
      <c r="T196" s="157">
        <f t="shared" si="112"/>
        <v>0</v>
      </c>
      <c r="U196" s="157">
        <f t="shared" si="112"/>
        <v>0</v>
      </c>
      <c r="V196" s="157">
        <f t="shared" si="112"/>
        <v>0</v>
      </c>
      <c r="W196" s="157">
        <f t="shared" si="113"/>
        <v>0</v>
      </c>
      <c r="X196" s="157">
        <f t="shared" si="113"/>
        <v>0</v>
      </c>
      <c r="Y196" s="157">
        <f t="shared" si="113"/>
        <v>0</v>
      </c>
      <c r="Z196" s="157">
        <f t="shared" si="113"/>
        <v>0</v>
      </c>
      <c r="AA196" s="157">
        <f t="shared" si="113"/>
        <v>0</v>
      </c>
      <c r="AB196" s="157">
        <f t="shared" si="113"/>
        <v>0</v>
      </c>
      <c r="AC196" s="157">
        <f t="shared" si="113"/>
        <v>0</v>
      </c>
      <c r="AD196" s="157">
        <f t="shared" si="113"/>
        <v>0</v>
      </c>
      <c r="AE196" s="157">
        <f t="shared" si="113"/>
        <v>0</v>
      </c>
      <c r="AF196" s="157">
        <f t="shared" si="113"/>
        <v>0</v>
      </c>
      <c r="AG196" s="157">
        <f t="shared" si="113"/>
        <v>0</v>
      </c>
      <c r="AH196" s="157">
        <f t="shared" si="113"/>
        <v>0</v>
      </c>
      <c r="AI196" s="157">
        <f t="shared" si="113"/>
        <v>0</v>
      </c>
      <c r="AJ196" s="157">
        <f t="shared" si="113"/>
        <v>0</v>
      </c>
    </row>
    <row r="197" spans="1:36" ht="16.5" x14ac:dyDescent="0.25">
      <c r="A197" s="157">
        <f t="shared" si="83"/>
        <v>1.2500000000000002</v>
      </c>
      <c r="B197" s="153">
        <f t="shared" si="93"/>
        <v>149</v>
      </c>
      <c r="C197" s="155" t="s">
        <v>479</v>
      </c>
      <c r="D197" s="156" t="s">
        <v>364</v>
      </c>
      <c r="E197" s="157">
        <f t="shared" si="81"/>
        <v>0</v>
      </c>
      <c r="F197" s="314" t="s">
        <v>331</v>
      </c>
      <c r="G197" s="157">
        <f t="shared" ref="G197:P198" si="114">+IF($F197=G$21,G$152,0)</f>
        <v>0</v>
      </c>
      <c r="H197" s="157">
        <f t="shared" si="114"/>
        <v>0</v>
      </c>
      <c r="I197" s="157">
        <f t="shared" si="114"/>
        <v>0</v>
      </c>
      <c r="J197" s="157">
        <f t="shared" si="114"/>
        <v>0</v>
      </c>
      <c r="K197" s="157">
        <f t="shared" si="114"/>
        <v>0</v>
      </c>
      <c r="L197" s="157">
        <f t="shared" si="114"/>
        <v>0</v>
      </c>
      <c r="M197" s="157">
        <f t="shared" si="114"/>
        <v>0</v>
      </c>
      <c r="N197" s="157">
        <f t="shared" si="114"/>
        <v>0</v>
      </c>
      <c r="O197" s="157">
        <f t="shared" si="114"/>
        <v>0</v>
      </c>
      <c r="P197" s="157">
        <f t="shared" si="114"/>
        <v>0</v>
      </c>
      <c r="Q197" s="157">
        <f t="shared" ref="Q197:Z198" si="115">+IF($F197=Q$21,Q$152,0)</f>
        <v>0</v>
      </c>
      <c r="R197" s="157">
        <f t="shared" si="115"/>
        <v>0</v>
      </c>
      <c r="S197" s="157">
        <f t="shared" si="115"/>
        <v>0</v>
      </c>
      <c r="T197" s="157">
        <f t="shared" si="115"/>
        <v>0</v>
      </c>
      <c r="U197" s="157">
        <f t="shared" si="115"/>
        <v>0</v>
      </c>
      <c r="V197" s="157">
        <f t="shared" si="115"/>
        <v>0</v>
      </c>
      <c r="W197" s="157">
        <f t="shared" si="115"/>
        <v>0</v>
      </c>
      <c r="X197" s="157">
        <f t="shared" si="115"/>
        <v>0</v>
      </c>
      <c r="Y197" s="157">
        <f t="shared" si="115"/>
        <v>0</v>
      </c>
      <c r="Z197" s="157">
        <f t="shared" si="115"/>
        <v>0</v>
      </c>
      <c r="AA197" s="157">
        <f t="shared" ref="AA197:AJ198" si="116">+IF($F197=AA$21,AA$152,0)</f>
        <v>0</v>
      </c>
      <c r="AB197" s="157">
        <f t="shared" si="116"/>
        <v>0</v>
      </c>
      <c r="AC197" s="157">
        <f t="shared" si="116"/>
        <v>0</v>
      </c>
      <c r="AD197" s="157">
        <f t="shared" si="116"/>
        <v>0</v>
      </c>
      <c r="AE197" s="157">
        <f t="shared" si="116"/>
        <v>0</v>
      </c>
      <c r="AF197" s="157">
        <f t="shared" si="116"/>
        <v>0</v>
      </c>
      <c r="AG197" s="157">
        <f t="shared" si="116"/>
        <v>0</v>
      </c>
      <c r="AH197" s="157">
        <f t="shared" si="116"/>
        <v>0</v>
      </c>
      <c r="AI197" s="157">
        <f t="shared" si="116"/>
        <v>0</v>
      </c>
      <c r="AJ197" s="157">
        <f t="shared" si="116"/>
        <v>0</v>
      </c>
    </row>
    <row r="198" spans="1:36" ht="16.5" x14ac:dyDescent="0.25">
      <c r="A198" s="157">
        <f t="shared" si="83"/>
        <v>1.2600000000000002</v>
      </c>
      <c r="B198" s="153">
        <f t="shared" si="93"/>
        <v>150</v>
      </c>
      <c r="C198" s="155" t="s">
        <v>480</v>
      </c>
      <c r="D198" s="156" t="s">
        <v>364</v>
      </c>
      <c r="E198" s="157">
        <f t="shared" si="81"/>
        <v>1</v>
      </c>
      <c r="F198" s="314" t="s">
        <v>101</v>
      </c>
      <c r="G198" s="157">
        <f t="shared" si="114"/>
        <v>0</v>
      </c>
      <c r="H198" s="157">
        <f t="shared" si="114"/>
        <v>1</v>
      </c>
      <c r="I198" s="157">
        <f t="shared" si="114"/>
        <v>0</v>
      </c>
      <c r="J198" s="157">
        <f t="shared" si="114"/>
        <v>0</v>
      </c>
      <c r="K198" s="157">
        <f t="shared" si="114"/>
        <v>0</v>
      </c>
      <c r="L198" s="157">
        <f t="shared" si="114"/>
        <v>0</v>
      </c>
      <c r="M198" s="157">
        <f t="shared" si="114"/>
        <v>0</v>
      </c>
      <c r="N198" s="157">
        <f t="shared" si="114"/>
        <v>0</v>
      </c>
      <c r="O198" s="157">
        <f t="shared" si="114"/>
        <v>0</v>
      </c>
      <c r="P198" s="157">
        <f t="shared" si="114"/>
        <v>0</v>
      </c>
      <c r="Q198" s="157">
        <f t="shared" si="115"/>
        <v>0</v>
      </c>
      <c r="R198" s="157">
        <f t="shared" si="115"/>
        <v>0</v>
      </c>
      <c r="S198" s="157">
        <f t="shared" si="115"/>
        <v>0</v>
      </c>
      <c r="T198" s="157">
        <f t="shared" si="115"/>
        <v>0</v>
      </c>
      <c r="U198" s="157">
        <f t="shared" si="115"/>
        <v>0</v>
      </c>
      <c r="V198" s="157">
        <f t="shared" si="115"/>
        <v>0</v>
      </c>
      <c r="W198" s="157">
        <f t="shared" si="115"/>
        <v>0</v>
      </c>
      <c r="X198" s="157">
        <f t="shared" si="115"/>
        <v>0</v>
      </c>
      <c r="Y198" s="157">
        <f t="shared" si="115"/>
        <v>0</v>
      </c>
      <c r="Z198" s="157">
        <f t="shared" si="115"/>
        <v>0</v>
      </c>
      <c r="AA198" s="157">
        <f t="shared" si="116"/>
        <v>0</v>
      </c>
      <c r="AB198" s="157">
        <f t="shared" si="116"/>
        <v>0</v>
      </c>
      <c r="AC198" s="157">
        <f t="shared" si="116"/>
        <v>0</v>
      </c>
      <c r="AD198" s="157">
        <f t="shared" si="116"/>
        <v>0</v>
      </c>
      <c r="AE198" s="157">
        <f t="shared" si="116"/>
        <v>0</v>
      </c>
      <c r="AF198" s="157">
        <f t="shared" si="116"/>
        <v>0</v>
      </c>
      <c r="AG198" s="157">
        <f t="shared" si="116"/>
        <v>0</v>
      </c>
      <c r="AH198" s="157">
        <f t="shared" si="116"/>
        <v>0</v>
      </c>
      <c r="AI198" s="157">
        <f t="shared" si="116"/>
        <v>0</v>
      </c>
      <c r="AJ198" s="157">
        <f t="shared" si="116"/>
        <v>0</v>
      </c>
    </row>
    <row r="199" spans="1:36" ht="16.5" x14ac:dyDescent="0.25">
      <c r="A199" s="157">
        <f t="shared" si="83"/>
        <v>1.2700000000000002</v>
      </c>
      <c r="B199" s="153">
        <f t="shared" si="93"/>
        <v>151</v>
      </c>
      <c r="C199" s="155" t="s">
        <v>481</v>
      </c>
      <c r="D199" s="156" t="s">
        <v>364</v>
      </c>
      <c r="E199" s="157">
        <f t="shared" si="81"/>
        <v>0</v>
      </c>
      <c r="F199" s="314" t="s">
        <v>331</v>
      </c>
      <c r="G199" s="157">
        <f t="shared" ref="G199:AJ199" si="117">+IF($F199=G$21,G$153+G$155,0)</f>
        <v>0</v>
      </c>
      <c r="H199" s="157">
        <f t="shared" si="117"/>
        <v>0</v>
      </c>
      <c r="I199" s="157">
        <f t="shared" si="117"/>
        <v>0</v>
      </c>
      <c r="J199" s="157">
        <f t="shared" si="117"/>
        <v>0</v>
      </c>
      <c r="K199" s="157">
        <f t="shared" si="117"/>
        <v>0</v>
      </c>
      <c r="L199" s="157">
        <f t="shared" si="117"/>
        <v>0</v>
      </c>
      <c r="M199" s="157">
        <f t="shared" si="117"/>
        <v>0</v>
      </c>
      <c r="N199" s="157">
        <f t="shared" si="117"/>
        <v>0</v>
      </c>
      <c r="O199" s="157">
        <f t="shared" si="117"/>
        <v>0</v>
      </c>
      <c r="P199" s="157">
        <f t="shared" si="117"/>
        <v>0</v>
      </c>
      <c r="Q199" s="157">
        <f t="shared" si="117"/>
        <v>0</v>
      </c>
      <c r="R199" s="157">
        <f t="shared" si="117"/>
        <v>0</v>
      </c>
      <c r="S199" s="157">
        <f t="shared" si="117"/>
        <v>0</v>
      </c>
      <c r="T199" s="157">
        <f t="shared" si="117"/>
        <v>0</v>
      </c>
      <c r="U199" s="157">
        <f t="shared" si="117"/>
        <v>0</v>
      </c>
      <c r="V199" s="157">
        <f t="shared" si="117"/>
        <v>0</v>
      </c>
      <c r="W199" s="157">
        <f t="shared" si="117"/>
        <v>0</v>
      </c>
      <c r="X199" s="157">
        <f t="shared" si="117"/>
        <v>0</v>
      </c>
      <c r="Y199" s="157">
        <f t="shared" si="117"/>
        <v>0</v>
      </c>
      <c r="Z199" s="157">
        <f t="shared" si="117"/>
        <v>0</v>
      </c>
      <c r="AA199" s="157">
        <f t="shared" si="117"/>
        <v>0</v>
      </c>
      <c r="AB199" s="157">
        <f t="shared" si="117"/>
        <v>0</v>
      </c>
      <c r="AC199" s="157">
        <f t="shared" si="117"/>
        <v>0</v>
      </c>
      <c r="AD199" s="157">
        <f t="shared" si="117"/>
        <v>0</v>
      </c>
      <c r="AE199" s="157">
        <f t="shared" si="117"/>
        <v>0</v>
      </c>
      <c r="AF199" s="157">
        <f t="shared" si="117"/>
        <v>0</v>
      </c>
      <c r="AG199" s="157">
        <f t="shared" si="117"/>
        <v>0</v>
      </c>
      <c r="AH199" s="157">
        <f t="shared" si="117"/>
        <v>0</v>
      </c>
      <c r="AI199" s="157">
        <f t="shared" si="117"/>
        <v>0</v>
      </c>
      <c r="AJ199" s="157">
        <f t="shared" si="117"/>
        <v>0</v>
      </c>
    </row>
    <row r="200" spans="1:36" ht="16.5" x14ac:dyDescent="0.25">
      <c r="A200" s="157">
        <f t="shared" si="83"/>
        <v>1.2800000000000002</v>
      </c>
      <c r="B200" s="153">
        <f t="shared" si="93"/>
        <v>152</v>
      </c>
      <c r="C200" s="155" t="s">
        <v>482</v>
      </c>
      <c r="D200" s="156" t="s">
        <v>364</v>
      </c>
      <c r="E200" s="157">
        <f t="shared" si="81"/>
        <v>0</v>
      </c>
      <c r="F200" s="314" t="s">
        <v>331</v>
      </c>
      <c r="G200" s="157">
        <f t="shared" ref="G200:AJ200" si="118">+IF($F200=G$21,G$154,0)</f>
        <v>0</v>
      </c>
      <c r="H200" s="157">
        <f t="shared" si="118"/>
        <v>0</v>
      </c>
      <c r="I200" s="157">
        <f t="shared" si="118"/>
        <v>0</v>
      </c>
      <c r="J200" s="157">
        <f t="shared" si="118"/>
        <v>0</v>
      </c>
      <c r="K200" s="157">
        <f t="shared" si="118"/>
        <v>0</v>
      </c>
      <c r="L200" s="157">
        <f t="shared" si="118"/>
        <v>0</v>
      </c>
      <c r="M200" s="157">
        <f t="shared" si="118"/>
        <v>0</v>
      </c>
      <c r="N200" s="157">
        <f t="shared" si="118"/>
        <v>0</v>
      </c>
      <c r="O200" s="157">
        <f t="shared" si="118"/>
        <v>0</v>
      </c>
      <c r="P200" s="157">
        <f t="shared" si="118"/>
        <v>0</v>
      </c>
      <c r="Q200" s="157">
        <f t="shared" si="118"/>
        <v>0</v>
      </c>
      <c r="R200" s="157">
        <f t="shared" si="118"/>
        <v>0</v>
      </c>
      <c r="S200" s="157">
        <f t="shared" si="118"/>
        <v>0</v>
      </c>
      <c r="T200" s="157">
        <f t="shared" si="118"/>
        <v>0</v>
      </c>
      <c r="U200" s="157">
        <f t="shared" si="118"/>
        <v>0</v>
      </c>
      <c r="V200" s="157">
        <f t="shared" si="118"/>
        <v>0</v>
      </c>
      <c r="W200" s="157">
        <f t="shared" si="118"/>
        <v>0</v>
      </c>
      <c r="X200" s="157">
        <f t="shared" si="118"/>
        <v>0</v>
      </c>
      <c r="Y200" s="157">
        <f t="shared" si="118"/>
        <v>0</v>
      </c>
      <c r="Z200" s="157">
        <f t="shared" si="118"/>
        <v>0</v>
      </c>
      <c r="AA200" s="157">
        <f t="shared" si="118"/>
        <v>0</v>
      </c>
      <c r="AB200" s="157">
        <f t="shared" si="118"/>
        <v>0</v>
      </c>
      <c r="AC200" s="157">
        <f t="shared" si="118"/>
        <v>0</v>
      </c>
      <c r="AD200" s="157">
        <f t="shared" si="118"/>
        <v>0</v>
      </c>
      <c r="AE200" s="157">
        <f t="shared" si="118"/>
        <v>0</v>
      </c>
      <c r="AF200" s="157">
        <f t="shared" si="118"/>
        <v>0</v>
      </c>
      <c r="AG200" s="157">
        <f t="shared" si="118"/>
        <v>0</v>
      </c>
      <c r="AH200" s="157">
        <f t="shared" si="118"/>
        <v>0</v>
      </c>
      <c r="AI200" s="157">
        <f t="shared" si="118"/>
        <v>0</v>
      </c>
      <c r="AJ200" s="157">
        <f t="shared" si="118"/>
        <v>0</v>
      </c>
    </row>
    <row r="201" spans="1:36" ht="16.5" x14ac:dyDescent="0.25">
      <c r="A201" s="157">
        <f t="shared" si="83"/>
        <v>1.2900000000000003</v>
      </c>
      <c r="B201" s="153">
        <f t="shared" si="93"/>
        <v>153</v>
      </c>
      <c r="C201" s="155" t="s">
        <v>483</v>
      </c>
      <c r="D201" s="156" t="s">
        <v>364</v>
      </c>
      <c r="E201" s="157">
        <f t="shared" si="81"/>
        <v>0</v>
      </c>
      <c r="F201" s="314" t="s">
        <v>331</v>
      </c>
      <c r="G201" s="157">
        <f>+IF($F201=G$21,G$72+G$71,0)</f>
        <v>0</v>
      </c>
      <c r="H201" s="157">
        <f t="shared" ref="H201:AJ201" si="119">+IF($F201=H$21,H$72+H$71,0)</f>
        <v>0</v>
      </c>
      <c r="I201" s="157">
        <f t="shared" si="119"/>
        <v>0</v>
      </c>
      <c r="J201" s="157">
        <f t="shared" si="119"/>
        <v>0</v>
      </c>
      <c r="K201" s="157">
        <f t="shared" si="119"/>
        <v>0</v>
      </c>
      <c r="L201" s="157">
        <f t="shared" si="119"/>
        <v>0</v>
      </c>
      <c r="M201" s="157">
        <f t="shared" si="119"/>
        <v>0</v>
      </c>
      <c r="N201" s="157">
        <f t="shared" si="119"/>
        <v>0</v>
      </c>
      <c r="O201" s="157">
        <f t="shared" si="119"/>
        <v>0</v>
      </c>
      <c r="P201" s="157">
        <f t="shared" si="119"/>
        <v>0</v>
      </c>
      <c r="Q201" s="157">
        <f t="shared" si="119"/>
        <v>0</v>
      </c>
      <c r="R201" s="157">
        <f t="shared" si="119"/>
        <v>0</v>
      </c>
      <c r="S201" s="157">
        <f t="shared" si="119"/>
        <v>0</v>
      </c>
      <c r="T201" s="157">
        <f t="shared" si="119"/>
        <v>0</v>
      </c>
      <c r="U201" s="157">
        <f t="shared" si="119"/>
        <v>0</v>
      </c>
      <c r="V201" s="157">
        <f t="shared" si="119"/>
        <v>0</v>
      </c>
      <c r="W201" s="157">
        <f t="shared" si="119"/>
        <v>0</v>
      </c>
      <c r="X201" s="157">
        <f t="shared" si="119"/>
        <v>0</v>
      </c>
      <c r="Y201" s="157">
        <f t="shared" si="119"/>
        <v>0</v>
      </c>
      <c r="Z201" s="157">
        <f t="shared" si="119"/>
        <v>0</v>
      </c>
      <c r="AA201" s="157">
        <f t="shared" si="119"/>
        <v>0</v>
      </c>
      <c r="AB201" s="157">
        <f t="shared" si="119"/>
        <v>0</v>
      </c>
      <c r="AC201" s="157">
        <f t="shared" si="119"/>
        <v>0</v>
      </c>
      <c r="AD201" s="157">
        <f t="shared" si="119"/>
        <v>0</v>
      </c>
      <c r="AE201" s="157">
        <f t="shared" si="119"/>
        <v>0</v>
      </c>
      <c r="AF201" s="157">
        <f t="shared" si="119"/>
        <v>0</v>
      </c>
      <c r="AG201" s="157">
        <f t="shared" si="119"/>
        <v>0</v>
      </c>
      <c r="AH201" s="157">
        <f t="shared" si="119"/>
        <v>0</v>
      </c>
      <c r="AI201" s="157">
        <f t="shared" si="119"/>
        <v>0</v>
      </c>
      <c r="AJ201" s="157">
        <f t="shared" si="119"/>
        <v>0</v>
      </c>
    </row>
    <row r="202" spans="1:36" ht="16.5" x14ac:dyDescent="0.25">
      <c r="A202" s="157">
        <f t="shared" si="83"/>
        <v>1.3000000000000003</v>
      </c>
      <c r="B202" s="153">
        <f t="shared" si="93"/>
        <v>154</v>
      </c>
      <c r="C202" s="155" t="s">
        <v>484</v>
      </c>
      <c r="D202" s="156" t="s">
        <v>364</v>
      </c>
      <c r="E202" s="157">
        <f t="shared" si="81"/>
        <v>0</v>
      </c>
      <c r="F202" s="314" t="s">
        <v>331</v>
      </c>
      <c r="G202" s="157">
        <f>+IF($F202=G$21,G$73,0)</f>
        <v>0</v>
      </c>
      <c r="H202" s="157">
        <f t="shared" ref="H202:AJ202" si="120">+IF($F202=H$21,H$73,0)</f>
        <v>0</v>
      </c>
      <c r="I202" s="157">
        <f t="shared" si="120"/>
        <v>0</v>
      </c>
      <c r="J202" s="157">
        <f t="shared" si="120"/>
        <v>0</v>
      </c>
      <c r="K202" s="157">
        <f t="shared" si="120"/>
        <v>0</v>
      </c>
      <c r="L202" s="157">
        <f t="shared" si="120"/>
        <v>0</v>
      </c>
      <c r="M202" s="157">
        <f t="shared" si="120"/>
        <v>0</v>
      </c>
      <c r="N202" s="157">
        <f t="shared" si="120"/>
        <v>0</v>
      </c>
      <c r="O202" s="157">
        <f t="shared" si="120"/>
        <v>0</v>
      </c>
      <c r="P202" s="157">
        <f t="shared" si="120"/>
        <v>0</v>
      </c>
      <c r="Q202" s="157">
        <f t="shared" si="120"/>
        <v>0</v>
      </c>
      <c r="R202" s="157">
        <f t="shared" si="120"/>
        <v>0</v>
      </c>
      <c r="S202" s="157">
        <f t="shared" si="120"/>
        <v>0</v>
      </c>
      <c r="T202" s="157">
        <f t="shared" si="120"/>
        <v>0</v>
      </c>
      <c r="U202" s="157">
        <f t="shared" si="120"/>
        <v>0</v>
      </c>
      <c r="V202" s="157">
        <f t="shared" si="120"/>
        <v>0</v>
      </c>
      <c r="W202" s="157">
        <f t="shared" si="120"/>
        <v>0</v>
      </c>
      <c r="X202" s="157">
        <f t="shared" si="120"/>
        <v>0</v>
      </c>
      <c r="Y202" s="157">
        <f t="shared" si="120"/>
        <v>0</v>
      </c>
      <c r="Z202" s="157">
        <f t="shared" si="120"/>
        <v>0</v>
      </c>
      <c r="AA202" s="157">
        <f t="shared" si="120"/>
        <v>0</v>
      </c>
      <c r="AB202" s="157">
        <f t="shared" si="120"/>
        <v>0</v>
      </c>
      <c r="AC202" s="157">
        <f t="shared" si="120"/>
        <v>0</v>
      </c>
      <c r="AD202" s="157">
        <f t="shared" si="120"/>
        <v>0</v>
      </c>
      <c r="AE202" s="157">
        <f t="shared" si="120"/>
        <v>0</v>
      </c>
      <c r="AF202" s="157">
        <f t="shared" si="120"/>
        <v>0</v>
      </c>
      <c r="AG202" s="157">
        <f t="shared" si="120"/>
        <v>0</v>
      </c>
      <c r="AH202" s="157">
        <f t="shared" si="120"/>
        <v>0</v>
      </c>
      <c r="AI202" s="157">
        <f t="shared" si="120"/>
        <v>0</v>
      </c>
      <c r="AJ202" s="157">
        <f t="shared" si="120"/>
        <v>0</v>
      </c>
    </row>
    <row r="203" spans="1:36" s="188" customFormat="1" ht="16.5" x14ac:dyDescent="0.25">
      <c r="A203" s="160">
        <f t="shared" si="83"/>
        <v>1.3100000000000003</v>
      </c>
      <c r="B203" s="161">
        <f t="shared" si="93"/>
        <v>155</v>
      </c>
      <c r="C203" s="162" t="s">
        <v>551</v>
      </c>
      <c r="D203" s="164" t="s">
        <v>364</v>
      </c>
      <c r="E203" s="160">
        <f t="shared" si="81"/>
        <v>0</v>
      </c>
      <c r="F203" s="314" t="s">
        <v>101</v>
      </c>
      <c r="G203" s="160">
        <f>+IF($F203=G$21,G$67,0)</f>
        <v>0</v>
      </c>
      <c r="H203" s="160">
        <f t="shared" ref="H203:AJ203" si="121">+IF($F203=H$21,H$67,0)</f>
        <v>0</v>
      </c>
      <c r="I203" s="160">
        <f t="shared" si="121"/>
        <v>0</v>
      </c>
      <c r="J203" s="160">
        <f t="shared" si="121"/>
        <v>0</v>
      </c>
      <c r="K203" s="160">
        <f t="shared" si="121"/>
        <v>0</v>
      </c>
      <c r="L203" s="160">
        <f t="shared" si="121"/>
        <v>0</v>
      </c>
      <c r="M203" s="160">
        <f t="shared" si="121"/>
        <v>0</v>
      </c>
      <c r="N203" s="160">
        <f t="shared" si="121"/>
        <v>0</v>
      </c>
      <c r="O203" s="160">
        <f t="shared" si="121"/>
        <v>0</v>
      </c>
      <c r="P203" s="160">
        <f t="shared" si="121"/>
        <v>0</v>
      </c>
      <c r="Q203" s="160">
        <f t="shared" si="121"/>
        <v>0</v>
      </c>
      <c r="R203" s="160">
        <f t="shared" si="121"/>
        <v>0</v>
      </c>
      <c r="S203" s="160">
        <f t="shared" si="121"/>
        <v>0</v>
      </c>
      <c r="T203" s="160">
        <f t="shared" si="121"/>
        <v>0</v>
      </c>
      <c r="U203" s="160">
        <f t="shared" si="121"/>
        <v>0</v>
      </c>
      <c r="V203" s="160">
        <f t="shared" si="121"/>
        <v>0</v>
      </c>
      <c r="W203" s="160">
        <f t="shared" si="121"/>
        <v>0</v>
      </c>
      <c r="X203" s="160">
        <f t="shared" si="121"/>
        <v>0</v>
      </c>
      <c r="Y203" s="160">
        <f t="shared" si="121"/>
        <v>0</v>
      </c>
      <c r="Z203" s="160">
        <f t="shared" si="121"/>
        <v>0</v>
      </c>
      <c r="AA203" s="160">
        <f t="shared" si="121"/>
        <v>0</v>
      </c>
      <c r="AB203" s="160">
        <f t="shared" si="121"/>
        <v>0</v>
      </c>
      <c r="AC203" s="160">
        <f t="shared" si="121"/>
        <v>0</v>
      </c>
      <c r="AD203" s="160">
        <f t="shared" si="121"/>
        <v>0</v>
      </c>
      <c r="AE203" s="160">
        <f t="shared" si="121"/>
        <v>0</v>
      </c>
      <c r="AF203" s="160">
        <f t="shared" si="121"/>
        <v>0</v>
      </c>
      <c r="AG203" s="160">
        <f t="shared" si="121"/>
        <v>0</v>
      </c>
      <c r="AH203" s="160">
        <f t="shared" si="121"/>
        <v>0</v>
      </c>
      <c r="AI203" s="160">
        <f t="shared" si="121"/>
        <v>0</v>
      </c>
      <c r="AJ203" s="160">
        <f t="shared" si="121"/>
        <v>0</v>
      </c>
    </row>
    <row r="204" spans="1:36" s="188" customFormat="1" ht="16.5" x14ac:dyDescent="0.25">
      <c r="A204" s="160">
        <f t="shared" si="83"/>
        <v>1.3200000000000003</v>
      </c>
      <c r="B204" s="161">
        <f t="shared" si="93"/>
        <v>156</v>
      </c>
      <c r="C204" s="162" t="s">
        <v>552</v>
      </c>
      <c r="D204" s="164" t="s">
        <v>364</v>
      </c>
      <c r="E204" s="160">
        <f t="shared" si="81"/>
        <v>1</v>
      </c>
      <c r="F204" s="314" t="s">
        <v>101</v>
      </c>
      <c r="G204" s="160">
        <f>+IF($F204=G$21,G$68,0)</f>
        <v>0</v>
      </c>
      <c r="H204" s="160">
        <f t="shared" ref="H204:AJ204" si="122">+IF($F204=H$21,H$68,0)</f>
        <v>1</v>
      </c>
      <c r="I204" s="160">
        <f t="shared" si="122"/>
        <v>0</v>
      </c>
      <c r="J204" s="160">
        <f t="shared" si="122"/>
        <v>0</v>
      </c>
      <c r="K204" s="160">
        <f t="shared" si="122"/>
        <v>0</v>
      </c>
      <c r="L204" s="160">
        <f t="shared" si="122"/>
        <v>0</v>
      </c>
      <c r="M204" s="160">
        <f t="shared" si="122"/>
        <v>0</v>
      </c>
      <c r="N204" s="160">
        <f t="shared" si="122"/>
        <v>0</v>
      </c>
      <c r="O204" s="160">
        <f t="shared" si="122"/>
        <v>0</v>
      </c>
      <c r="P204" s="160">
        <f t="shared" si="122"/>
        <v>0</v>
      </c>
      <c r="Q204" s="160">
        <f t="shared" si="122"/>
        <v>0</v>
      </c>
      <c r="R204" s="160">
        <f t="shared" si="122"/>
        <v>0</v>
      </c>
      <c r="S204" s="160">
        <f t="shared" si="122"/>
        <v>0</v>
      </c>
      <c r="T204" s="160">
        <f t="shared" si="122"/>
        <v>0</v>
      </c>
      <c r="U204" s="160">
        <f t="shared" si="122"/>
        <v>0</v>
      </c>
      <c r="V204" s="160">
        <f t="shared" si="122"/>
        <v>0</v>
      </c>
      <c r="W204" s="160">
        <f t="shared" si="122"/>
        <v>0</v>
      </c>
      <c r="X204" s="160">
        <f t="shared" si="122"/>
        <v>0</v>
      </c>
      <c r="Y204" s="160">
        <f t="shared" si="122"/>
        <v>0</v>
      </c>
      <c r="Z204" s="160">
        <f t="shared" si="122"/>
        <v>0</v>
      </c>
      <c r="AA204" s="160">
        <f t="shared" si="122"/>
        <v>0</v>
      </c>
      <c r="AB204" s="160">
        <f t="shared" si="122"/>
        <v>0</v>
      </c>
      <c r="AC204" s="160">
        <f t="shared" si="122"/>
        <v>0</v>
      </c>
      <c r="AD204" s="160">
        <f t="shared" si="122"/>
        <v>0</v>
      </c>
      <c r="AE204" s="160">
        <f t="shared" si="122"/>
        <v>0</v>
      </c>
      <c r="AF204" s="160">
        <f t="shared" si="122"/>
        <v>0</v>
      </c>
      <c r="AG204" s="160">
        <f t="shared" si="122"/>
        <v>0</v>
      </c>
      <c r="AH204" s="160">
        <f t="shared" si="122"/>
        <v>0</v>
      </c>
      <c r="AI204" s="160">
        <f t="shared" si="122"/>
        <v>0</v>
      </c>
      <c r="AJ204" s="160">
        <f t="shared" si="122"/>
        <v>0</v>
      </c>
    </row>
    <row r="205" spans="1:36" s="188" customFormat="1" ht="16.5" x14ac:dyDescent="0.25">
      <c r="A205" s="160">
        <f t="shared" si="83"/>
        <v>1.3300000000000003</v>
      </c>
      <c r="B205" s="161">
        <f t="shared" si="93"/>
        <v>157</v>
      </c>
      <c r="C205" s="163" t="s">
        <v>634</v>
      </c>
      <c r="D205" s="164" t="s">
        <v>364</v>
      </c>
      <c r="E205" s="160">
        <f t="shared" si="81"/>
        <v>0</v>
      </c>
      <c r="F205" s="314" t="s">
        <v>331</v>
      </c>
      <c r="G205" s="160">
        <f>+IF($F205=G$21,G$54,0)</f>
        <v>0</v>
      </c>
      <c r="H205" s="160">
        <f t="shared" ref="H205:AJ205" si="123">+IF($F205=H$21,H$54,0)</f>
        <v>0</v>
      </c>
      <c r="I205" s="160">
        <f t="shared" si="123"/>
        <v>0</v>
      </c>
      <c r="J205" s="160">
        <f t="shared" si="123"/>
        <v>0</v>
      </c>
      <c r="K205" s="160">
        <f t="shared" si="123"/>
        <v>0</v>
      </c>
      <c r="L205" s="160">
        <f t="shared" si="123"/>
        <v>0</v>
      </c>
      <c r="M205" s="160">
        <f t="shared" si="123"/>
        <v>0</v>
      </c>
      <c r="N205" s="160">
        <f t="shared" si="123"/>
        <v>0</v>
      </c>
      <c r="O205" s="160">
        <f t="shared" si="123"/>
        <v>0</v>
      </c>
      <c r="P205" s="160">
        <f t="shared" si="123"/>
        <v>0</v>
      </c>
      <c r="Q205" s="160">
        <f t="shared" si="123"/>
        <v>0</v>
      </c>
      <c r="R205" s="160">
        <f t="shared" si="123"/>
        <v>0</v>
      </c>
      <c r="S205" s="160">
        <f t="shared" si="123"/>
        <v>0</v>
      </c>
      <c r="T205" s="160">
        <f t="shared" si="123"/>
        <v>0</v>
      </c>
      <c r="U205" s="160">
        <f t="shared" si="123"/>
        <v>0</v>
      </c>
      <c r="V205" s="160">
        <f t="shared" si="123"/>
        <v>0</v>
      </c>
      <c r="W205" s="160">
        <f t="shared" si="123"/>
        <v>0</v>
      </c>
      <c r="X205" s="160">
        <f t="shared" si="123"/>
        <v>0</v>
      </c>
      <c r="Y205" s="160">
        <f t="shared" si="123"/>
        <v>0</v>
      </c>
      <c r="Z205" s="160">
        <f t="shared" si="123"/>
        <v>0</v>
      </c>
      <c r="AA205" s="160">
        <f t="shared" si="123"/>
        <v>0</v>
      </c>
      <c r="AB205" s="160">
        <f t="shared" si="123"/>
        <v>0</v>
      </c>
      <c r="AC205" s="160">
        <f t="shared" si="123"/>
        <v>0</v>
      </c>
      <c r="AD205" s="160">
        <f t="shared" si="123"/>
        <v>0</v>
      </c>
      <c r="AE205" s="160">
        <f t="shared" si="123"/>
        <v>0</v>
      </c>
      <c r="AF205" s="160">
        <f t="shared" si="123"/>
        <v>0</v>
      </c>
      <c r="AG205" s="160">
        <f t="shared" si="123"/>
        <v>0</v>
      </c>
      <c r="AH205" s="160">
        <f t="shared" si="123"/>
        <v>0</v>
      </c>
      <c r="AI205" s="160">
        <f t="shared" si="123"/>
        <v>0</v>
      </c>
      <c r="AJ205" s="160">
        <f t="shared" si="123"/>
        <v>0</v>
      </c>
    </row>
    <row r="206" spans="1:36" s="188" customFormat="1" ht="16.5" x14ac:dyDescent="0.25">
      <c r="A206" s="160">
        <f t="shared" si="83"/>
        <v>1.3400000000000003</v>
      </c>
      <c r="B206" s="161">
        <f t="shared" si="93"/>
        <v>158</v>
      </c>
      <c r="C206" s="163" t="s">
        <v>635</v>
      </c>
      <c r="D206" s="164" t="s">
        <v>364</v>
      </c>
      <c r="E206" s="160">
        <f t="shared" si="81"/>
        <v>0</v>
      </c>
      <c r="F206" s="314" t="s">
        <v>331</v>
      </c>
      <c r="G206" s="160">
        <f>+IF($F206=G$21,G$55,0)</f>
        <v>0</v>
      </c>
      <c r="H206" s="160">
        <f t="shared" ref="H206:AJ206" si="124">+IF($F206=H$21,H$55,0)</f>
        <v>0</v>
      </c>
      <c r="I206" s="160">
        <f t="shared" si="124"/>
        <v>0</v>
      </c>
      <c r="J206" s="160">
        <f t="shared" si="124"/>
        <v>0</v>
      </c>
      <c r="K206" s="160">
        <f t="shared" si="124"/>
        <v>0</v>
      </c>
      <c r="L206" s="160">
        <f t="shared" si="124"/>
        <v>0</v>
      </c>
      <c r="M206" s="160">
        <f t="shared" si="124"/>
        <v>0</v>
      </c>
      <c r="N206" s="160">
        <f t="shared" si="124"/>
        <v>0</v>
      </c>
      <c r="O206" s="160">
        <f t="shared" si="124"/>
        <v>0</v>
      </c>
      <c r="P206" s="160">
        <f t="shared" si="124"/>
        <v>0</v>
      </c>
      <c r="Q206" s="160">
        <f t="shared" si="124"/>
        <v>0</v>
      </c>
      <c r="R206" s="160">
        <f t="shared" si="124"/>
        <v>0</v>
      </c>
      <c r="S206" s="160">
        <f t="shared" si="124"/>
        <v>0</v>
      </c>
      <c r="T206" s="160">
        <f t="shared" si="124"/>
        <v>0</v>
      </c>
      <c r="U206" s="160">
        <f t="shared" si="124"/>
        <v>0</v>
      </c>
      <c r="V206" s="160">
        <f t="shared" si="124"/>
        <v>0</v>
      </c>
      <c r="W206" s="160">
        <f t="shared" si="124"/>
        <v>0</v>
      </c>
      <c r="X206" s="160">
        <f t="shared" si="124"/>
        <v>0</v>
      </c>
      <c r="Y206" s="160">
        <f t="shared" si="124"/>
        <v>0</v>
      </c>
      <c r="Z206" s="160">
        <f t="shared" si="124"/>
        <v>0</v>
      </c>
      <c r="AA206" s="160">
        <f t="shared" si="124"/>
        <v>0</v>
      </c>
      <c r="AB206" s="160">
        <f t="shared" si="124"/>
        <v>0</v>
      </c>
      <c r="AC206" s="160">
        <f t="shared" si="124"/>
        <v>0</v>
      </c>
      <c r="AD206" s="160">
        <f t="shared" si="124"/>
        <v>0</v>
      </c>
      <c r="AE206" s="160">
        <f t="shared" si="124"/>
        <v>0</v>
      </c>
      <c r="AF206" s="160">
        <f t="shared" si="124"/>
        <v>0</v>
      </c>
      <c r="AG206" s="160">
        <f t="shared" si="124"/>
        <v>0</v>
      </c>
      <c r="AH206" s="160">
        <f t="shared" si="124"/>
        <v>0</v>
      </c>
      <c r="AI206" s="160">
        <f t="shared" si="124"/>
        <v>0</v>
      </c>
      <c r="AJ206" s="160">
        <f t="shared" si="124"/>
        <v>0</v>
      </c>
    </row>
    <row r="207" spans="1:36" s="188" customFormat="1" ht="16.5" x14ac:dyDescent="0.25">
      <c r="A207" s="160">
        <f t="shared" si="83"/>
        <v>1.3500000000000003</v>
      </c>
      <c r="B207" s="161">
        <f t="shared" si="93"/>
        <v>159</v>
      </c>
      <c r="C207" s="163" t="s">
        <v>636</v>
      </c>
      <c r="D207" s="164" t="s">
        <v>364</v>
      </c>
      <c r="E207" s="160">
        <f t="shared" si="81"/>
        <v>1</v>
      </c>
      <c r="F207" s="314" t="s">
        <v>101</v>
      </c>
      <c r="G207" s="160">
        <f>+IF($F207=G$21,G$84,0)</f>
        <v>0</v>
      </c>
      <c r="H207" s="160">
        <f t="shared" ref="H207:AJ207" si="125">+IF($F207=H$21,H$84,0)</f>
        <v>1</v>
      </c>
      <c r="I207" s="160">
        <f t="shared" si="125"/>
        <v>0</v>
      </c>
      <c r="J207" s="160">
        <f t="shared" si="125"/>
        <v>0</v>
      </c>
      <c r="K207" s="160">
        <f t="shared" si="125"/>
        <v>0</v>
      </c>
      <c r="L207" s="160">
        <f t="shared" si="125"/>
        <v>0</v>
      </c>
      <c r="M207" s="160">
        <f t="shared" si="125"/>
        <v>0</v>
      </c>
      <c r="N207" s="160">
        <f t="shared" si="125"/>
        <v>0</v>
      </c>
      <c r="O207" s="160">
        <f t="shared" si="125"/>
        <v>0</v>
      </c>
      <c r="P207" s="160">
        <f t="shared" si="125"/>
        <v>0</v>
      </c>
      <c r="Q207" s="160">
        <f t="shared" si="125"/>
        <v>0</v>
      </c>
      <c r="R207" s="160">
        <f t="shared" si="125"/>
        <v>0</v>
      </c>
      <c r="S207" s="160">
        <f t="shared" si="125"/>
        <v>0</v>
      </c>
      <c r="T207" s="160">
        <f t="shared" si="125"/>
        <v>0</v>
      </c>
      <c r="U207" s="160">
        <f t="shared" si="125"/>
        <v>0</v>
      </c>
      <c r="V207" s="160">
        <f t="shared" si="125"/>
        <v>0</v>
      </c>
      <c r="W207" s="160">
        <f t="shared" si="125"/>
        <v>0</v>
      </c>
      <c r="X207" s="160">
        <f t="shared" si="125"/>
        <v>0</v>
      </c>
      <c r="Y207" s="160">
        <f t="shared" si="125"/>
        <v>0</v>
      </c>
      <c r="Z207" s="160">
        <f t="shared" si="125"/>
        <v>0</v>
      </c>
      <c r="AA207" s="160">
        <f t="shared" si="125"/>
        <v>0</v>
      </c>
      <c r="AB207" s="160">
        <f t="shared" si="125"/>
        <v>0</v>
      </c>
      <c r="AC207" s="160">
        <f t="shared" si="125"/>
        <v>0</v>
      </c>
      <c r="AD207" s="160">
        <f t="shared" si="125"/>
        <v>0</v>
      </c>
      <c r="AE207" s="160">
        <f t="shared" si="125"/>
        <v>0</v>
      </c>
      <c r="AF207" s="160">
        <f t="shared" si="125"/>
        <v>0</v>
      </c>
      <c r="AG207" s="160">
        <f t="shared" si="125"/>
        <v>0</v>
      </c>
      <c r="AH207" s="160">
        <f t="shared" si="125"/>
        <v>0</v>
      </c>
      <c r="AI207" s="160">
        <f t="shared" si="125"/>
        <v>0</v>
      </c>
      <c r="AJ207" s="160">
        <f t="shared" si="125"/>
        <v>0</v>
      </c>
    </row>
    <row r="208" spans="1:36" s="188" customFormat="1" ht="16.5" x14ac:dyDescent="0.25">
      <c r="A208" s="160">
        <f t="shared" si="83"/>
        <v>1.3600000000000003</v>
      </c>
      <c r="B208" s="161">
        <f t="shared" si="93"/>
        <v>160</v>
      </c>
      <c r="C208" s="163" t="s">
        <v>655</v>
      </c>
      <c r="D208" s="164" t="s">
        <v>364</v>
      </c>
      <c r="E208" s="160">
        <f t="shared" si="81"/>
        <v>0</v>
      </c>
      <c r="F208" s="314" t="s">
        <v>331</v>
      </c>
      <c r="G208" s="160">
        <f t="shared" ref="G208:AJ208" si="126">+IF($F208=G$21,G$157,0)</f>
        <v>0</v>
      </c>
      <c r="H208" s="160">
        <f t="shared" si="126"/>
        <v>0</v>
      </c>
      <c r="I208" s="160">
        <f t="shared" si="126"/>
        <v>0</v>
      </c>
      <c r="J208" s="160">
        <f t="shared" si="126"/>
        <v>0</v>
      </c>
      <c r="K208" s="160">
        <f t="shared" si="126"/>
        <v>0</v>
      </c>
      <c r="L208" s="160">
        <f t="shared" si="126"/>
        <v>0</v>
      </c>
      <c r="M208" s="160">
        <f t="shared" si="126"/>
        <v>0</v>
      </c>
      <c r="N208" s="160">
        <f t="shared" si="126"/>
        <v>0</v>
      </c>
      <c r="O208" s="160">
        <f t="shared" si="126"/>
        <v>0</v>
      </c>
      <c r="P208" s="160">
        <f t="shared" si="126"/>
        <v>0</v>
      </c>
      <c r="Q208" s="160">
        <f t="shared" si="126"/>
        <v>0</v>
      </c>
      <c r="R208" s="160">
        <f t="shared" si="126"/>
        <v>0</v>
      </c>
      <c r="S208" s="160">
        <f t="shared" si="126"/>
        <v>0</v>
      </c>
      <c r="T208" s="160">
        <f t="shared" si="126"/>
        <v>0</v>
      </c>
      <c r="U208" s="160">
        <f t="shared" si="126"/>
        <v>0</v>
      </c>
      <c r="V208" s="160">
        <f t="shared" si="126"/>
        <v>0</v>
      </c>
      <c r="W208" s="160">
        <f t="shared" si="126"/>
        <v>0</v>
      </c>
      <c r="X208" s="160">
        <f t="shared" si="126"/>
        <v>0</v>
      </c>
      <c r="Y208" s="160">
        <f t="shared" si="126"/>
        <v>0</v>
      </c>
      <c r="Z208" s="160">
        <f t="shared" si="126"/>
        <v>0</v>
      </c>
      <c r="AA208" s="160">
        <f t="shared" si="126"/>
        <v>0</v>
      </c>
      <c r="AB208" s="160">
        <f t="shared" si="126"/>
        <v>0</v>
      </c>
      <c r="AC208" s="160">
        <f t="shared" si="126"/>
        <v>0</v>
      </c>
      <c r="AD208" s="160">
        <f t="shared" si="126"/>
        <v>0</v>
      </c>
      <c r="AE208" s="160">
        <f t="shared" si="126"/>
        <v>0</v>
      </c>
      <c r="AF208" s="160">
        <f t="shared" si="126"/>
        <v>0</v>
      </c>
      <c r="AG208" s="160">
        <f t="shared" si="126"/>
        <v>0</v>
      </c>
      <c r="AH208" s="160">
        <f t="shared" si="126"/>
        <v>0</v>
      </c>
      <c r="AI208" s="160">
        <f t="shared" si="126"/>
        <v>0</v>
      </c>
      <c r="AJ208" s="160">
        <f t="shared" si="126"/>
        <v>0</v>
      </c>
    </row>
    <row r="209" spans="1:36" ht="16.5" x14ac:dyDescent="0.25">
      <c r="A209" s="160"/>
      <c r="B209" s="161">
        <f t="shared" si="93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93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27">+A210+0.01</f>
        <v>2.0099999999999998</v>
      </c>
      <c r="B211" s="153">
        <f t="shared" si="93"/>
        <v>163</v>
      </c>
      <c r="C211" s="155" t="s">
        <v>486</v>
      </c>
      <c r="D211" s="156" t="s">
        <v>553</v>
      </c>
      <c r="E211" s="157">
        <f t="shared" ref="E211:E223" si="128">+SUM(G211:AJ211)</f>
        <v>0.90500000000000003</v>
      </c>
      <c r="F211" s="249"/>
      <c r="G211" s="157">
        <f t="shared" ref="G211:AJ211" si="129">+VLOOKUP(G$10&amp;" "&amp;G$11&amp;G$20,Vol_Poste,4,0)*G$28</f>
        <v>0</v>
      </c>
      <c r="H211" s="157">
        <f t="shared" si="129"/>
        <v>0.90500000000000003</v>
      </c>
      <c r="I211" s="157">
        <f t="shared" si="129"/>
        <v>0</v>
      </c>
      <c r="J211" s="157">
        <f t="shared" si="129"/>
        <v>0</v>
      </c>
      <c r="K211" s="157">
        <f t="shared" si="129"/>
        <v>0</v>
      </c>
      <c r="L211" s="157">
        <f t="shared" si="129"/>
        <v>0</v>
      </c>
      <c r="M211" s="157">
        <f t="shared" si="129"/>
        <v>0</v>
      </c>
      <c r="N211" s="157">
        <f t="shared" si="129"/>
        <v>0</v>
      </c>
      <c r="O211" s="157">
        <f t="shared" si="129"/>
        <v>0</v>
      </c>
      <c r="P211" s="157">
        <f t="shared" si="129"/>
        <v>0</v>
      </c>
      <c r="Q211" s="157">
        <f t="shared" si="129"/>
        <v>0</v>
      </c>
      <c r="R211" s="157">
        <f t="shared" si="129"/>
        <v>0</v>
      </c>
      <c r="S211" s="157">
        <f t="shared" si="129"/>
        <v>0</v>
      </c>
      <c r="T211" s="157">
        <f t="shared" si="129"/>
        <v>0</v>
      </c>
      <c r="U211" s="157">
        <f t="shared" si="129"/>
        <v>0</v>
      </c>
      <c r="V211" s="157">
        <f t="shared" si="129"/>
        <v>0</v>
      </c>
      <c r="W211" s="157">
        <f t="shared" si="129"/>
        <v>0</v>
      </c>
      <c r="X211" s="157">
        <f t="shared" si="129"/>
        <v>0</v>
      </c>
      <c r="Y211" s="157">
        <f t="shared" si="129"/>
        <v>0</v>
      </c>
      <c r="Z211" s="157">
        <f t="shared" si="129"/>
        <v>0</v>
      </c>
      <c r="AA211" s="157">
        <f t="shared" si="129"/>
        <v>0</v>
      </c>
      <c r="AB211" s="157">
        <f t="shared" si="129"/>
        <v>0</v>
      </c>
      <c r="AC211" s="157">
        <f t="shared" si="129"/>
        <v>0</v>
      </c>
      <c r="AD211" s="157">
        <f t="shared" si="129"/>
        <v>0</v>
      </c>
      <c r="AE211" s="157">
        <f t="shared" si="129"/>
        <v>0</v>
      </c>
      <c r="AF211" s="157">
        <f t="shared" si="129"/>
        <v>0</v>
      </c>
      <c r="AG211" s="157">
        <f t="shared" si="129"/>
        <v>0</v>
      </c>
      <c r="AH211" s="157">
        <f t="shared" si="129"/>
        <v>0</v>
      </c>
      <c r="AI211" s="157">
        <f t="shared" si="129"/>
        <v>0</v>
      </c>
      <c r="AJ211" s="157">
        <f t="shared" si="129"/>
        <v>0</v>
      </c>
    </row>
    <row r="212" spans="1:36" ht="16.5" x14ac:dyDescent="0.25">
      <c r="A212" s="157">
        <f t="shared" si="127"/>
        <v>2.0199999999999996</v>
      </c>
      <c r="B212" s="153">
        <f t="shared" si="93"/>
        <v>164</v>
      </c>
      <c r="C212" s="155" t="s">
        <v>487</v>
      </c>
      <c r="D212" s="156" t="s">
        <v>553</v>
      </c>
      <c r="E212" s="157">
        <f t="shared" si="128"/>
        <v>0</v>
      </c>
      <c r="F212" s="249"/>
      <c r="G212" s="157">
        <f t="shared" ref="G212:AJ212" si="130">+VLOOKUP(G$10&amp;" "&amp;G$11&amp;G$20,Vol_Poste,4,0)*G$29</f>
        <v>0</v>
      </c>
      <c r="H212" s="157">
        <f t="shared" si="130"/>
        <v>0</v>
      </c>
      <c r="I212" s="157">
        <f t="shared" si="130"/>
        <v>0</v>
      </c>
      <c r="J212" s="157">
        <f t="shared" si="130"/>
        <v>0</v>
      </c>
      <c r="K212" s="157">
        <f t="shared" si="130"/>
        <v>0</v>
      </c>
      <c r="L212" s="157">
        <f t="shared" si="130"/>
        <v>0</v>
      </c>
      <c r="M212" s="157">
        <f t="shared" si="130"/>
        <v>0</v>
      </c>
      <c r="N212" s="157">
        <f t="shared" si="130"/>
        <v>0</v>
      </c>
      <c r="O212" s="157">
        <f t="shared" si="130"/>
        <v>0</v>
      </c>
      <c r="P212" s="157">
        <f t="shared" si="130"/>
        <v>0</v>
      </c>
      <c r="Q212" s="157">
        <f t="shared" si="130"/>
        <v>0</v>
      </c>
      <c r="R212" s="157">
        <f t="shared" si="130"/>
        <v>0</v>
      </c>
      <c r="S212" s="157">
        <f t="shared" si="130"/>
        <v>0</v>
      </c>
      <c r="T212" s="157">
        <f t="shared" si="130"/>
        <v>0</v>
      </c>
      <c r="U212" s="157">
        <f t="shared" si="130"/>
        <v>0</v>
      </c>
      <c r="V212" s="157">
        <f t="shared" si="130"/>
        <v>0</v>
      </c>
      <c r="W212" s="157">
        <f t="shared" si="130"/>
        <v>0</v>
      </c>
      <c r="X212" s="157">
        <f t="shared" si="130"/>
        <v>0</v>
      </c>
      <c r="Y212" s="157">
        <f t="shared" si="130"/>
        <v>0</v>
      </c>
      <c r="Z212" s="157">
        <f t="shared" si="130"/>
        <v>0</v>
      </c>
      <c r="AA212" s="157">
        <f t="shared" si="130"/>
        <v>0</v>
      </c>
      <c r="AB212" s="157">
        <f t="shared" si="130"/>
        <v>0</v>
      </c>
      <c r="AC212" s="157">
        <f t="shared" si="130"/>
        <v>0</v>
      </c>
      <c r="AD212" s="157">
        <f t="shared" si="130"/>
        <v>0</v>
      </c>
      <c r="AE212" s="157">
        <f t="shared" si="130"/>
        <v>0</v>
      </c>
      <c r="AF212" s="157">
        <f t="shared" si="130"/>
        <v>0</v>
      </c>
      <c r="AG212" s="157">
        <f t="shared" si="130"/>
        <v>0</v>
      </c>
      <c r="AH212" s="157">
        <f t="shared" si="130"/>
        <v>0</v>
      </c>
      <c r="AI212" s="157">
        <f t="shared" si="130"/>
        <v>0</v>
      </c>
      <c r="AJ212" s="157">
        <f t="shared" si="130"/>
        <v>0</v>
      </c>
    </row>
    <row r="213" spans="1:36" ht="16.5" x14ac:dyDescent="0.25">
      <c r="A213" s="157">
        <f t="shared" si="127"/>
        <v>2.0299999999999994</v>
      </c>
      <c r="B213" s="153">
        <f t="shared" si="93"/>
        <v>165</v>
      </c>
      <c r="C213" s="155" t="s">
        <v>488</v>
      </c>
      <c r="D213" s="156" t="s">
        <v>364</v>
      </c>
      <c r="E213" s="157">
        <f t="shared" si="128"/>
        <v>0</v>
      </c>
      <c r="F213" s="314" t="s">
        <v>214</v>
      </c>
      <c r="G213" s="157">
        <f>+IF($F213=G$10&amp;" "&amp;G$11,G$9,0)</f>
        <v>0</v>
      </c>
      <c r="H213" s="157">
        <f t="shared" ref="H213:AJ217" si="131">+IF($F213=H$10&amp;" "&amp;H$11,H$9,0)</f>
        <v>0</v>
      </c>
      <c r="I213" s="157">
        <f t="shared" si="131"/>
        <v>0</v>
      </c>
      <c r="J213" s="157">
        <f t="shared" si="131"/>
        <v>0</v>
      </c>
      <c r="K213" s="157">
        <f t="shared" si="131"/>
        <v>0</v>
      </c>
      <c r="L213" s="157">
        <f t="shared" si="131"/>
        <v>0</v>
      </c>
      <c r="M213" s="157">
        <f t="shared" si="131"/>
        <v>0</v>
      </c>
      <c r="N213" s="157">
        <f t="shared" si="131"/>
        <v>0</v>
      </c>
      <c r="O213" s="157">
        <f t="shared" si="131"/>
        <v>0</v>
      </c>
      <c r="P213" s="157">
        <f t="shared" si="131"/>
        <v>0</v>
      </c>
      <c r="Q213" s="157">
        <f t="shared" si="131"/>
        <v>0</v>
      </c>
      <c r="R213" s="157">
        <f t="shared" si="131"/>
        <v>0</v>
      </c>
      <c r="S213" s="157">
        <f t="shared" si="131"/>
        <v>0</v>
      </c>
      <c r="T213" s="157">
        <f t="shared" si="131"/>
        <v>0</v>
      </c>
      <c r="U213" s="157">
        <f t="shared" si="131"/>
        <v>0</v>
      </c>
      <c r="V213" s="157">
        <f t="shared" si="131"/>
        <v>0</v>
      </c>
      <c r="W213" s="157">
        <f t="shared" si="131"/>
        <v>0</v>
      </c>
      <c r="X213" s="157">
        <f t="shared" si="131"/>
        <v>0</v>
      </c>
      <c r="Y213" s="157">
        <f t="shared" si="131"/>
        <v>0</v>
      </c>
      <c r="Z213" s="157">
        <f t="shared" si="131"/>
        <v>0</v>
      </c>
      <c r="AA213" s="157">
        <f t="shared" si="131"/>
        <v>0</v>
      </c>
      <c r="AB213" s="157">
        <f t="shared" si="131"/>
        <v>0</v>
      </c>
      <c r="AC213" s="157">
        <f t="shared" si="131"/>
        <v>0</v>
      </c>
      <c r="AD213" s="157">
        <f t="shared" si="131"/>
        <v>0</v>
      </c>
      <c r="AE213" s="157">
        <f t="shared" si="131"/>
        <v>0</v>
      </c>
      <c r="AF213" s="157">
        <f t="shared" si="131"/>
        <v>0</v>
      </c>
      <c r="AG213" s="157">
        <f t="shared" si="131"/>
        <v>0</v>
      </c>
      <c r="AH213" s="157">
        <f t="shared" si="131"/>
        <v>0</v>
      </c>
      <c r="AI213" s="157">
        <f t="shared" si="131"/>
        <v>0</v>
      </c>
      <c r="AJ213" s="157">
        <f t="shared" si="131"/>
        <v>0</v>
      </c>
    </row>
    <row r="214" spans="1:36" ht="16.5" x14ac:dyDescent="0.25">
      <c r="A214" s="157">
        <f t="shared" si="127"/>
        <v>2.0399999999999991</v>
      </c>
      <c r="B214" s="153">
        <f t="shared" si="93"/>
        <v>166</v>
      </c>
      <c r="C214" s="155" t="s">
        <v>489</v>
      </c>
      <c r="D214" s="156" t="s">
        <v>364</v>
      </c>
      <c r="E214" s="157">
        <f t="shared" si="128"/>
        <v>0</v>
      </c>
      <c r="F214" s="314" t="s">
        <v>172</v>
      </c>
      <c r="G214" s="157">
        <f t="shared" ref="G214:V216" si="132">+IF($F214=G$10&amp;" "&amp;G$11,G$9,0)</f>
        <v>0</v>
      </c>
      <c r="H214" s="157">
        <f t="shared" si="132"/>
        <v>0</v>
      </c>
      <c r="I214" s="157">
        <f t="shared" si="132"/>
        <v>0</v>
      </c>
      <c r="J214" s="157">
        <f t="shared" si="132"/>
        <v>0</v>
      </c>
      <c r="K214" s="157">
        <f t="shared" si="132"/>
        <v>0</v>
      </c>
      <c r="L214" s="157">
        <f t="shared" si="132"/>
        <v>0</v>
      </c>
      <c r="M214" s="157">
        <f t="shared" si="132"/>
        <v>0</v>
      </c>
      <c r="N214" s="157">
        <f t="shared" si="132"/>
        <v>0</v>
      </c>
      <c r="O214" s="157">
        <f t="shared" si="132"/>
        <v>0</v>
      </c>
      <c r="P214" s="157">
        <f t="shared" si="132"/>
        <v>0</v>
      </c>
      <c r="Q214" s="157">
        <f t="shared" si="132"/>
        <v>0</v>
      </c>
      <c r="R214" s="157">
        <f t="shared" si="132"/>
        <v>0</v>
      </c>
      <c r="S214" s="157">
        <f t="shared" si="132"/>
        <v>0</v>
      </c>
      <c r="T214" s="157">
        <f t="shared" si="132"/>
        <v>0</v>
      </c>
      <c r="U214" s="157">
        <f t="shared" si="132"/>
        <v>0</v>
      </c>
      <c r="V214" s="157">
        <f t="shared" si="132"/>
        <v>0</v>
      </c>
      <c r="W214" s="157">
        <f t="shared" si="131"/>
        <v>0</v>
      </c>
      <c r="X214" s="157">
        <f t="shared" si="131"/>
        <v>0</v>
      </c>
      <c r="Y214" s="157">
        <f t="shared" si="131"/>
        <v>0</v>
      </c>
      <c r="Z214" s="157">
        <f t="shared" si="131"/>
        <v>0</v>
      </c>
      <c r="AA214" s="157">
        <f t="shared" si="131"/>
        <v>0</v>
      </c>
      <c r="AB214" s="157">
        <f t="shared" si="131"/>
        <v>0</v>
      </c>
      <c r="AC214" s="157">
        <f t="shared" si="131"/>
        <v>0</v>
      </c>
      <c r="AD214" s="157">
        <f t="shared" si="131"/>
        <v>0</v>
      </c>
      <c r="AE214" s="157">
        <f t="shared" si="131"/>
        <v>0</v>
      </c>
      <c r="AF214" s="157">
        <f t="shared" si="131"/>
        <v>0</v>
      </c>
      <c r="AG214" s="157">
        <f t="shared" si="131"/>
        <v>0</v>
      </c>
      <c r="AH214" s="157">
        <f t="shared" si="131"/>
        <v>0</v>
      </c>
      <c r="AI214" s="157">
        <f t="shared" si="131"/>
        <v>0</v>
      </c>
      <c r="AJ214" s="157">
        <f t="shared" si="131"/>
        <v>0</v>
      </c>
    </row>
    <row r="215" spans="1:36" ht="16.5" x14ac:dyDescent="0.25">
      <c r="A215" s="157">
        <f t="shared" si="127"/>
        <v>2.0499999999999989</v>
      </c>
      <c r="B215" s="153">
        <f t="shared" si="93"/>
        <v>167</v>
      </c>
      <c r="C215" s="155" t="s">
        <v>490</v>
      </c>
      <c r="D215" s="156" t="s">
        <v>364</v>
      </c>
      <c r="E215" s="157">
        <f t="shared" si="128"/>
        <v>0</v>
      </c>
      <c r="F215" s="314" t="s">
        <v>274</v>
      </c>
      <c r="G215" s="157">
        <f t="shared" si="132"/>
        <v>0</v>
      </c>
      <c r="H215" s="157">
        <f t="shared" si="131"/>
        <v>0</v>
      </c>
      <c r="I215" s="157">
        <f t="shared" si="131"/>
        <v>0</v>
      </c>
      <c r="J215" s="157">
        <f t="shared" si="131"/>
        <v>0</v>
      </c>
      <c r="K215" s="157">
        <f t="shared" si="131"/>
        <v>0</v>
      </c>
      <c r="L215" s="157">
        <f t="shared" si="131"/>
        <v>0</v>
      </c>
      <c r="M215" s="157">
        <f t="shared" si="131"/>
        <v>0</v>
      </c>
      <c r="N215" s="157">
        <f t="shared" si="131"/>
        <v>0</v>
      </c>
      <c r="O215" s="157">
        <f t="shared" si="131"/>
        <v>0</v>
      </c>
      <c r="P215" s="157">
        <f t="shared" si="131"/>
        <v>0</v>
      </c>
      <c r="Q215" s="157">
        <f t="shared" si="131"/>
        <v>0</v>
      </c>
      <c r="R215" s="157">
        <f t="shared" si="131"/>
        <v>0</v>
      </c>
      <c r="S215" s="157">
        <f t="shared" si="131"/>
        <v>0</v>
      </c>
      <c r="T215" s="157">
        <f t="shared" si="131"/>
        <v>0</v>
      </c>
      <c r="U215" s="157">
        <f t="shared" si="131"/>
        <v>0</v>
      </c>
      <c r="V215" s="157">
        <f t="shared" si="131"/>
        <v>0</v>
      </c>
      <c r="W215" s="157">
        <f t="shared" si="131"/>
        <v>0</v>
      </c>
      <c r="X215" s="157">
        <f t="shared" si="131"/>
        <v>0</v>
      </c>
      <c r="Y215" s="157">
        <f t="shared" si="131"/>
        <v>0</v>
      </c>
      <c r="Z215" s="157">
        <f t="shared" si="131"/>
        <v>0</v>
      </c>
      <c r="AA215" s="157">
        <f t="shared" si="131"/>
        <v>0</v>
      </c>
      <c r="AB215" s="157">
        <f t="shared" si="131"/>
        <v>0</v>
      </c>
      <c r="AC215" s="157">
        <f t="shared" si="131"/>
        <v>0</v>
      </c>
      <c r="AD215" s="157">
        <f t="shared" si="131"/>
        <v>0</v>
      </c>
      <c r="AE215" s="157">
        <f t="shared" si="131"/>
        <v>0</v>
      </c>
      <c r="AF215" s="157">
        <f t="shared" si="131"/>
        <v>0</v>
      </c>
      <c r="AG215" s="157">
        <f t="shared" si="131"/>
        <v>0</v>
      </c>
      <c r="AH215" s="157">
        <f t="shared" si="131"/>
        <v>0</v>
      </c>
      <c r="AI215" s="157">
        <f t="shared" si="131"/>
        <v>0</v>
      </c>
      <c r="AJ215" s="157">
        <f t="shared" si="131"/>
        <v>0</v>
      </c>
    </row>
    <row r="216" spans="1:36" ht="16.5" x14ac:dyDescent="0.25">
      <c r="A216" s="157">
        <f t="shared" si="127"/>
        <v>2.0599999999999987</v>
      </c>
      <c r="B216" s="153">
        <f t="shared" si="93"/>
        <v>168</v>
      </c>
      <c r="C216" s="155" t="s">
        <v>491</v>
      </c>
      <c r="D216" s="156" t="s">
        <v>364</v>
      </c>
      <c r="E216" s="157">
        <f t="shared" si="128"/>
        <v>0</v>
      </c>
      <c r="F216" s="314" t="s">
        <v>252</v>
      </c>
      <c r="G216" s="157">
        <f t="shared" si="132"/>
        <v>0</v>
      </c>
      <c r="H216" s="157">
        <f t="shared" si="131"/>
        <v>0</v>
      </c>
      <c r="I216" s="157">
        <f t="shared" si="131"/>
        <v>0</v>
      </c>
      <c r="J216" s="157">
        <f t="shared" si="131"/>
        <v>0</v>
      </c>
      <c r="K216" s="157">
        <f t="shared" si="131"/>
        <v>0</v>
      </c>
      <c r="L216" s="157">
        <f t="shared" si="131"/>
        <v>0</v>
      </c>
      <c r="M216" s="157">
        <f t="shared" si="131"/>
        <v>0</v>
      </c>
      <c r="N216" s="157">
        <f t="shared" si="131"/>
        <v>0</v>
      </c>
      <c r="O216" s="157">
        <f t="shared" si="131"/>
        <v>0</v>
      </c>
      <c r="P216" s="157">
        <f t="shared" si="131"/>
        <v>0</v>
      </c>
      <c r="Q216" s="157">
        <f t="shared" si="131"/>
        <v>0</v>
      </c>
      <c r="R216" s="157">
        <f t="shared" si="131"/>
        <v>0</v>
      </c>
      <c r="S216" s="157">
        <f t="shared" si="131"/>
        <v>0</v>
      </c>
      <c r="T216" s="157">
        <f t="shared" si="131"/>
        <v>0</v>
      </c>
      <c r="U216" s="157">
        <f t="shared" si="131"/>
        <v>0</v>
      </c>
      <c r="V216" s="157">
        <f t="shared" si="131"/>
        <v>0</v>
      </c>
      <c r="W216" s="157">
        <f t="shared" si="131"/>
        <v>0</v>
      </c>
      <c r="X216" s="157">
        <f t="shared" si="131"/>
        <v>0</v>
      </c>
      <c r="Y216" s="157">
        <f t="shared" si="131"/>
        <v>0</v>
      </c>
      <c r="Z216" s="157">
        <f t="shared" si="131"/>
        <v>0</v>
      </c>
      <c r="AA216" s="157">
        <f t="shared" si="131"/>
        <v>0</v>
      </c>
      <c r="AB216" s="157">
        <f t="shared" si="131"/>
        <v>0</v>
      </c>
      <c r="AC216" s="157">
        <f t="shared" si="131"/>
        <v>0</v>
      </c>
      <c r="AD216" s="157">
        <f t="shared" si="131"/>
        <v>0</v>
      </c>
      <c r="AE216" s="157">
        <f t="shared" si="131"/>
        <v>0</v>
      </c>
      <c r="AF216" s="157">
        <f t="shared" si="131"/>
        <v>0</v>
      </c>
      <c r="AG216" s="157">
        <f t="shared" si="131"/>
        <v>0</v>
      </c>
      <c r="AH216" s="157">
        <f t="shared" si="131"/>
        <v>0</v>
      </c>
      <c r="AI216" s="157">
        <f t="shared" si="131"/>
        <v>0</v>
      </c>
      <c r="AJ216" s="157">
        <f t="shared" si="131"/>
        <v>0</v>
      </c>
    </row>
    <row r="217" spans="1:36" ht="16.5" x14ac:dyDescent="0.25">
      <c r="A217" s="157">
        <f t="shared" si="127"/>
        <v>2.0699999999999985</v>
      </c>
      <c r="B217" s="153">
        <f t="shared" si="93"/>
        <v>169</v>
      </c>
      <c r="C217" s="155" t="s">
        <v>492</v>
      </c>
      <c r="D217" s="156" t="s">
        <v>364</v>
      </c>
      <c r="E217" s="157">
        <f t="shared" si="128"/>
        <v>0</v>
      </c>
      <c r="F217" s="249" t="s">
        <v>633</v>
      </c>
      <c r="G217" s="157">
        <f>+IF($F217=G$10&amp;" "&amp;G$11,G$9,0)</f>
        <v>0</v>
      </c>
      <c r="H217" s="157">
        <f t="shared" si="131"/>
        <v>0</v>
      </c>
      <c r="I217" s="157">
        <f t="shared" si="131"/>
        <v>0</v>
      </c>
      <c r="J217" s="157">
        <f t="shared" si="131"/>
        <v>0</v>
      </c>
      <c r="K217" s="157">
        <f t="shared" si="131"/>
        <v>0</v>
      </c>
      <c r="L217" s="157">
        <f t="shared" si="131"/>
        <v>0</v>
      </c>
      <c r="M217" s="157">
        <f t="shared" si="131"/>
        <v>0</v>
      </c>
      <c r="N217" s="157">
        <f t="shared" si="131"/>
        <v>0</v>
      </c>
      <c r="O217" s="157">
        <f t="shared" si="131"/>
        <v>0</v>
      </c>
      <c r="P217" s="157">
        <f t="shared" si="131"/>
        <v>0</v>
      </c>
      <c r="Q217" s="157">
        <f t="shared" si="131"/>
        <v>0</v>
      </c>
      <c r="R217" s="157">
        <f t="shared" si="131"/>
        <v>0</v>
      </c>
      <c r="S217" s="157">
        <f t="shared" si="131"/>
        <v>0</v>
      </c>
      <c r="T217" s="157">
        <f t="shared" si="131"/>
        <v>0</v>
      </c>
      <c r="U217" s="157">
        <f t="shared" si="131"/>
        <v>0</v>
      </c>
      <c r="V217" s="157">
        <f t="shared" si="131"/>
        <v>0</v>
      </c>
      <c r="W217" s="157">
        <f t="shared" si="131"/>
        <v>0</v>
      </c>
      <c r="X217" s="157">
        <f t="shared" si="131"/>
        <v>0</v>
      </c>
      <c r="Y217" s="157">
        <f t="shared" si="131"/>
        <v>0</v>
      </c>
      <c r="Z217" s="157">
        <f t="shared" si="131"/>
        <v>0</v>
      </c>
      <c r="AA217" s="157">
        <f t="shared" si="131"/>
        <v>0</v>
      </c>
      <c r="AB217" s="157">
        <f t="shared" si="131"/>
        <v>0</v>
      </c>
      <c r="AC217" s="157">
        <f t="shared" si="131"/>
        <v>0</v>
      </c>
      <c r="AD217" s="157">
        <f t="shared" si="131"/>
        <v>0</v>
      </c>
      <c r="AE217" s="157">
        <f t="shared" si="131"/>
        <v>0</v>
      </c>
      <c r="AF217" s="157">
        <f t="shared" si="131"/>
        <v>0</v>
      </c>
      <c r="AG217" s="157">
        <f t="shared" si="131"/>
        <v>0</v>
      </c>
      <c r="AH217" s="157">
        <f t="shared" si="131"/>
        <v>0</v>
      </c>
      <c r="AI217" s="157">
        <f t="shared" si="131"/>
        <v>0</v>
      </c>
      <c r="AJ217" s="157">
        <f t="shared" si="131"/>
        <v>0</v>
      </c>
    </row>
    <row r="218" spans="1:36" ht="16.5" x14ac:dyDescent="0.25">
      <c r="A218" s="157">
        <f t="shared" si="127"/>
        <v>2.0799999999999983</v>
      </c>
      <c r="B218" s="153">
        <f t="shared" si="93"/>
        <v>170</v>
      </c>
      <c r="C218" s="155" t="s">
        <v>493</v>
      </c>
      <c r="D218" s="156" t="s">
        <v>553</v>
      </c>
      <c r="E218" s="157">
        <f t="shared" si="128"/>
        <v>0.90500000000000003</v>
      </c>
      <c r="F218" s="249" t="s">
        <v>555</v>
      </c>
      <c r="G218" s="157">
        <f t="shared" ref="G218:AJ218" si="133">+IF($F218=G$20,VLOOKUP(G$10&amp;" "&amp;G$11&amp;G$20,Vol_Poste,4,0)*G$9,0)</f>
        <v>0</v>
      </c>
      <c r="H218" s="157">
        <f t="shared" si="133"/>
        <v>0.90500000000000003</v>
      </c>
      <c r="I218" s="157">
        <f t="shared" si="133"/>
        <v>0</v>
      </c>
      <c r="J218" s="157">
        <f t="shared" si="133"/>
        <v>0</v>
      </c>
      <c r="K218" s="157">
        <f t="shared" si="133"/>
        <v>0</v>
      </c>
      <c r="L218" s="157">
        <f t="shared" si="133"/>
        <v>0</v>
      </c>
      <c r="M218" s="157">
        <f t="shared" si="133"/>
        <v>0</v>
      </c>
      <c r="N218" s="157">
        <f t="shared" si="133"/>
        <v>0</v>
      </c>
      <c r="O218" s="157">
        <f t="shared" si="133"/>
        <v>0</v>
      </c>
      <c r="P218" s="157">
        <f t="shared" si="133"/>
        <v>0</v>
      </c>
      <c r="Q218" s="157">
        <f t="shared" si="133"/>
        <v>0</v>
      </c>
      <c r="R218" s="157">
        <f t="shared" si="133"/>
        <v>0</v>
      </c>
      <c r="S218" s="157">
        <f t="shared" si="133"/>
        <v>0</v>
      </c>
      <c r="T218" s="157">
        <f t="shared" si="133"/>
        <v>0</v>
      </c>
      <c r="U218" s="157">
        <f t="shared" si="133"/>
        <v>0</v>
      </c>
      <c r="V218" s="157">
        <f t="shared" si="133"/>
        <v>0</v>
      </c>
      <c r="W218" s="157">
        <f t="shared" si="133"/>
        <v>0</v>
      </c>
      <c r="X218" s="157">
        <f t="shared" si="133"/>
        <v>0</v>
      </c>
      <c r="Y218" s="157">
        <f t="shared" si="133"/>
        <v>0</v>
      </c>
      <c r="Z218" s="157">
        <f t="shared" si="133"/>
        <v>0</v>
      </c>
      <c r="AA218" s="157">
        <f t="shared" si="133"/>
        <v>0</v>
      </c>
      <c r="AB218" s="157">
        <f t="shared" si="133"/>
        <v>0</v>
      </c>
      <c r="AC218" s="157">
        <f t="shared" si="133"/>
        <v>0</v>
      </c>
      <c r="AD218" s="157">
        <f t="shared" si="133"/>
        <v>0</v>
      </c>
      <c r="AE218" s="157">
        <f t="shared" si="133"/>
        <v>0</v>
      </c>
      <c r="AF218" s="157">
        <f t="shared" si="133"/>
        <v>0</v>
      </c>
      <c r="AG218" s="157">
        <f t="shared" si="133"/>
        <v>0</v>
      </c>
      <c r="AH218" s="157">
        <f t="shared" si="133"/>
        <v>0</v>
      </c>
      <c r="AI218" s="157">
        <f t="shared" si="133"/>
        <v>0</v>
      </c>
      <c r="AJ218" s="157">
        <f t="shared" si="133"/>
        <v>0</v>
      </c>
    </row>
    <row r="219" spans="1:36" ht="16.5" x14ac:dyDescent="0.25">
      <c r="A219" s="157">
        <f t="shared" si="127"/>
        <v>2.0899999999999981</v>
      </c>
      <c r="B219" s="153">
        <f t="shared" si="93"/>
        <v>171</v>
      </c>
      <c r="C219" s="155" t="s">
        <v>494</v>
      </c>
      <c r="D219" s="156" t="s">
        <v>364</v>
      </c>
      <c r="E219" s="157">
        <f t="shared" si="128"/>
        <v>0</v>
      </c>
      <c r="F219" s="249" t="s">
        <v>554</v>
      </c>
      <c r="G219" s="157">
        <f>+SUM(G$215:G$216)</f>
        <v>0</v>
      </c>
      <c r="H219" s="157">
        <f t="shared" ref="H219:AJ219" si="134">+SUM(H$215:H$216)</f>
        <v>0</v>
      </c>
      <c r="I219" s="157">
        <f t="shared" si="134"/>
        <v>0</v>
      </c>
      <c r="J219" s="157">
        <f t="shared" si="134"/>
        <v>0</v>
      </c>
      <c r="K219" s="157">
        <f t="shared" si="134"/>
        <v>0</v>
      </c>
      <c r="L219" s="157">
        <f t="shared" si="134"/>
        <v>0</v>
      </c>
      <c r="M219" s="157">
        <f t="shared" si="134"/>
        <v>0</v>
      </c>
      <c r="N219" s="157">
        <f t="shared" si="134"/>
        <v>0</v>
      </c>
      <c r="O219" s="157">
        <f t="shared" si="134"/>
        <v>0</v>
      </c>
      <c r="P219" s="157">
        <f t="shared" si="134"/>
        <v>0</v>
      </c>
      <c r="Q219" s="157">
        <f t="shared" si="134"/>
        <v>0</v>
      </c>
      <c r="R219" s="157">
        <f t="shared" si="134"/>
        <v>0</v>
      </c>
      <c r="S219" s="157">
        <f t="shared" si="134"/>
        <v>0</v>
      </c>
      <c r="T219" s="157">
        <f t="shared" si="134"/>
        <v>0</v>
      </c>
      <c r="U219" s="157">
        <f t="shared" si="134"/>
        <v>0</v>
      </c>
      <c r="V219" s="157">
        <f t="shared" si="134"/>
        <v>0</v>
      </c>
      <c r="W219" s="157">
        <f t="shared" si="134"/>
        <v>0</v>
      </c>
      <c r="X219" s="157">
        <f t="shared" si="134"/>
        <v>0</v>
      </c>
      <c r="Y219" s="157">
        <f t="shared" si="134"/>
        <v>0</v>
      </c>
      <c r="Z219" s="157">
        <f t="shared" si="134"/>
        <v>0</v>
      </c>
      <c r="AA219" s="157">
        <f t="shared" si="134"/>
        <v>0</v>
      </c>
      <c r="AB219" s="157">
        <f t="shared" si="134"/>
        <v>0</v>
      </c>
      <c r="AC219" s="157">
        <f t="shared" si="134"/>
        <v>0</v>
      </c>
      <c r="AD219" s="157">
        <f t="shared" si="134"/>
        <v>0</v>
      </c>
      <c r="AE219" s="157">
        <f t="shared" si="134"/>
        <v>0</v>
      </c>
      <c r="AF219" s="157">
        <f t="shared" si="134"/>
        <v>0</v>
      </c>
      <c r="AG219" s="157">
        <f t="shared" si="134"/>
        <v>0</v>
      </c>
      <c r="AH219" s="157">
        <f t="shared" si="134"/>
        <v>0</v>
      </c>
      <c r="AI219" s="157">
        <f t="shared" si="134"/>
        <v>0</v>
      </c>
      <c r="AJ219" s="157">
        <f t="shared" si="134"/>
        <v>0</v>
      </c>
    </row>
    <row r="220" spans="1:36" ht="16.5" x14ac:dyDescent="0.25">
      <c r="A220" s="157">
        <f t="shared" si="127"/>
        <v>2.0999999999999979</v>
      </c>
      <c r="B220" s="153">
        <f t="shared" si="93"/>
        <v>172</v>
      </c>
      <c r="C220" s="155" t="s">
        <v>495</v>
      </c>
      <c r="D220" s="156" t="s">
        <v>364</v>
      </c>
      <c r="E220" s="157">
        <f t="shared" si="128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27"/>
        <v>2.1099999999999977</v>
      </c>
      <c r="B221" s="153">
        <f t="shared" si="93"/>
        <v>173</v>
      </c>
      <c r="C221" s="155" t="s">
        <v>496</v>
      </c>
      <c r="D221" s="156" t="s">
        <v>364</v>
      </c>
      <c r="E221" s="157">
        <f t="shared" si="128"/>
        <v>0</v>
      </c>
      <c r="F221" s="249"/>
      <c r="G221" s="157">
        <f>+SUM(G$219:G$220)</f>
        <v>0</v>
      </c>
      <c r="H221" s="157">
        <f t="shared" ref="H221:AJ221" si="135">+SUM(H$219:H$220)</f>
        <v>0</v>
      </c>
      <c r="I221" s="157">
        <f t="shared" si="135"/>
        <v>0</v>
      </c>
      <c r="J221" s="157">
        <f t="shared" si="135"/>
        <v>0</v>
      </c>
      <c r="K221" s="157">
        <f t="shared" si="135"/>
        <v>0</v>
      </c>
      <c r="L221" s="157">
        <f t="shared" si="135"/>
        <v>0</v>
      </c>
      <c r="M221" s="157">
        <f t="shared" si="135"/>
        <v>0</v>
      </c>
      <c r="N221" s="157">
        <f t="shared" si="135"/>
        <v>0</v>
      </c>
      <c r="O221" s="157">
        <f t="shared" si="135"/>
        <v>0</v>
      </c>
      <c r="P221" s="157">
        <f t="shared" si="135"/>
        <v>0</v>
      </c>
      <c r="Q221" s="157">
        <f t="shared" si="135"/>
        <v>0</v>
      </c>
      <c r="R221" s="157">
        <f t="shared" si="135"/>
        <v>0</v>
      </c>
      <c r="S221" s="157">
        <f t="shared" si="135"/>
        <v>0</v>
      </c>
      <c r="T221" s="157">
        <f t="shared" si="135"/>
        <v>0</v>
      </c>
      <c r="U221" s="157">
        <f t="shared" si="135"/>
        <v>0</v>
      </c>
      <c r="V221" s="157">
        <f t="shared" si="135"/>
        <v>0</v>
      </c>
      <c r="W221" s="157">
        <f t="shared" si="135"/>
        <v>0</v>
      </c>
      <c r="X221" s="157">
        <f t="shared" si="135"/>
        <v>0</v>
      </c>
      <c r="Y221" s="157">
        <f t="shared" si="135"/>
        <v>0</v>
      </c>
      <c r="Z221" s="157">
        <f t="shared" si="135"/>
        <v>0</v>
      </c>
      <c r="AA221" s="157">
        <f t="shared" si="135"/>
        <v>0</v>
      </c>
      <c r="AB221" s="157">
        <f t="shared" si="135"/>
        <v>0</v>
      </c>
      <c r="AC221" s="157">
        <f t="shared" si="135"/>
        <v>0</v>
      </c>
      <c r="AD221" s="157">
        <f t="shared" si="135"/>
        <v>0</v>
      </c>
      <c r="AE221" s="157">
        <f t="shared" si="135"/>
        <v>0</v>
      </c>
      <c r="AF221" s="157">
        <f t="shared" si="135"/>
        <v>0</v>
      </c>
      <c r="AG221" s="157">
        <f t="shared" si="135"/>
        <v>0</v>
      </c>
      <c r="AH221" s="157">
        <f t="shared" si="135"/>
        <v>0</v>
      </c>
      <c r="AI221" s="157">
        <f t="shared" si="135"/>
        <v>0</v>
      </c>
      <c r="AJ221" s="157">
        <f t="shared" si="135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93"/>
        <v>174</v>
      </c>
      <c r="C222" s="162" t="s">
        <v>497</v>
      </c>
      <c r="D222" s="164" t="s">
        <v>364</v>
      </c>
      <c r="E222" s="157">
        <f t="shared" si="128"/>
        <v>0</v>
      </c>
      <c r="F222" s="314" t="s">
        <v>327</v>
      </c>
      <c r="G222" s="157">
        <f>+IF($F222=G$10&amp;" "&amp;G$11,G$9,0)</f>
        <v>0</v>
      </c>
      <c r="H222" s="157">
        <f t="shared" ref="H222:AJ222" si="136">+IF($F222=H$10&amp;" "&amp;H$11,H$9,0)</f>
        <v>0</v>
      </c>
      <c r="I222" s="157">
        <f t="shared" si="136"/>
        <v>0</v>
      </c>
      <c r="J222" s="157">
        <f t="shared" si="136"/>
        <v>0</v>
      </c>
      <c r="K222" s="157">
        <f t="shared" si="136"/>
        <v>0</v>
      </c>
      <c r="L222" s="157">
        <f t="shared" si="136"/>
        <v>0</v>
      </c>
      <c r="M222" s="157">
        <f t="shared" si="136"/>
        <v>0</v>
      </c>
      <c r="N222" s="157">
        <f t="shared" si="136"/>
        <v>0</v>
      </c>
      <c r="O222" s="157">
        <f t="shared" si="136"/>
        <v>0</v>
      </c>
      <c r="P222" s="157">
        <f t="shared" si="136"/>
        <v>0</v>
      </c>
      <c r="Q222" s="157">
        <f t="shared" si="136"/>
        <v>0</v>
      </c>
      <c r="R222" s="157">
        <f t="shared" si="136"/>
        <v>0</v>
      </c>
      <c r="S222" s="157">
        <f t="shared" si="136"/>
        <v>0</v>
      </c>
      <c r="T222" s="157">
        <f t="shared" si="136"/>
        <v>0</v>
      </c>
      <c r="U222" s="157">
        <f t="shared" si="136"/>
        <v>0</v>
      </c>
      <c r="V222" s="157">
        <f t="shared" si="136"/>
        <v>0</v>
      </c>
      <c r="W222" s="157">
        <f t="shared" si="136"/>
        <v>0</v>
      </c>
      <c r="X222" s="157">
        <f t="shared" si="136"/>
        <v>0</v>
      </c>
      <c r="Y222" s="157">
        <f t="shared" si="136"/>
        <v>0</v>
      </c>
      <c r="Z222" s="157">
        <f t="shared" si="136"/>
        <v>0</v>
      </c>
      <c r="AA222" s="157">
        <f t="shared" si="136"/>
        <v>0</v>
      </c>
      <c r="AB222" s="157">
        <f t="shared" si="136"/>
        <v>0</v>
      </c>
      <c r="AC222" s="157">
        <f t="shared" si="136"/>
        <v>0</v>
      </c>
      <c r="AD222" s="157">
        <f t="shared" si="136"/>
        <v>0</v>
      </c>
      <c r="AE222" s="157">
        <f t="shared" si="136"/>
        <v>0</v>
      </c>
      <c r="AF222" s="157">
        <f t="shared" si="136"/>
        <v>0</v>
      </c>
      <c r="AG222" s="157">
        <f t="shared" si="136"/>
        <v>0</v>
      </c>
      <c r="AH222" s="157">
        <f t="shared" si="136"/>
        <v>0</v>
      </c>
      <c r="AI222" s="157">
        <f t="shared" si="136"/>
        <v>0</v>
      </c>
      <c r="AJ222" s="157">
        <f t="shared" si="136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93"/>
        <v>175</v>
      </c>
      <c r="C223" s="162" t="s">
        <v>498</v>
      </c>
      <c r="D223" s="164" t="s">
        <v>364</v>
      </c>
      <c r="E223" s="157">
        <f t="shared" si="128"/>
        <v>1</v>
      </c>
      <c r="F223" s="314" t="s">
        <v>328</v>
      </c>
      <c r="G223" s="157">
        <f t="shared" ref="G223:AJ223" si="137">+IF($F223=G$10&amp;" "&amp;G$11,G$9,0)</f>
        <v>0</v>
      </c>
      <c r="H223" s="157">
        <f t="shared" si="137"/>
        <v>1</v>
      </c>
      <c r="I223" s="157">
        <f t="shared" si="137"/>
        <v>0</v>
      </c>
      <c r="J223" s="157">
        <f t="shared" si="137"/>
        <v>0</v>
      </c>
      <c r="K223" s="157">
        <f t="shared" si="137"/>
        <v>0</v>
      </c>
      <c r="L223" s="157">
        <f t="shared" si="137"/>
        <v>0</v>
      </c>
      <c r="M223" s="157">
        <f t="shared" si="137"/>
        <v>0</v>
      </c>
      <c r="N223" s="157">
        <f t="shared" si="137"/>
        <v>0</v>
      </c>
      <c r="O223" s="157">
        <f t="shared" si="137"/>
        <v>0</v>
      </c>
      <c r="P223" s="157">
        <f t="shared" si="137"/>
        <v>0</v>
      </c>
      <c r="Q223" s="157">
        <f t="shared" si="137"/>
        <v>0</v>
      </c>
      <c r="R223" s="157">
        <f t="shared" si="137"/>
        <v>0</v>
      </c>
      <c r="S223" s="157">
        <f t="shared" si="137"/>
        <v>0</v>
      </c>
      <c r="T223" s="157">
        <f t="shared" si="137"/>
        <v>0</v>
      </c>
      <c r="U223" s="157">
        <f t="shared" si="137"/>
        <v>0</v>
      </c>
      <c r="V223" s="157">
        <f t="shared" si="137"/>
        <v>0</v>
      </c>
      <c r="W223" s="157">
        <f t="shared" si="137"/>
        <v>0</v>
      </c>
      <c r="X223" s="157">
        <f t="shared" si="137"/>
        <v>0</v>
      </c>
      <c r="Y223" s="157">
        <f t="shared" si="137"/>
        <v>0</v>
      </c>
      <c r="Z223" s="157">
        <f t="shared" si="137"/>
        <v>0</v>
      </c>
      <c r="AA223" s="157">
        <f t="shared" si="137"/>
        <v>0</v>
      </c>
      <c r="AB223" s="157">
        <f t="shared" si="137"/>
        <v>0</v>
      </c>
      <c r="AC223" s="157">
        <f t="shared" si="137"/>
        <v>0</v>
      </c>
      <c r="AD223" s="157">
        <f t="shared" si="137"/>
        <v>0</v>
      </c>
      <c r="AE223" s="157">
        <f t="shared" si="137"/>
        <v>0</v>
      </c>
      <c r="AF223" s="157">
        <f t="shared" si="137"/>
        <v>0</v>
      </c>
      <c r="AG223" s="157">
        <f t="shared" si="137"/>
        <v>0</v>
      </c>
      <c r="AH223" s="157">
        <f t="shared" si="137"/>
        <v>0</v>
      </c>
      <c r="AI223" s="157">
        <f t="shared" si="137"/>
        <v>0</v>
      </c>
      <c r="AJ223" s="157">
        <f t="shared" si="137"/>
        <v>0</v>
      </c>
    </row>
    <row r="224" spans="1:36" ht="16.5" x14ac:dyDescent="0.25">
      <c r="A224" s="172"/>
      <c r="B224" s="173">
        <f t="shared" si="93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93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38">+A225+0.01</f>
        <v>3.01</v>
      </c>
      <c r="B226" s="153">
        <f t="shared" si="93"/>
        <v>178</v>
      </c>
      <c r="C226" s="199" t="s">
        <v>486</v>
      </c>
      <c r="D226" s="156" t="s">
        <v>553</v>
      </c>
      <c r="E226" s="157">
        <f t="shared" ref="E226:E233" si="139">+SUM(G226:AJ226)</f>
        <v>0</v>
      </c>
      <c r="F226" s="249"/>
      <c r="G226" s="157">
        <f t="shared" ref="G226:AJ226" si="140">+VLOOKUP("RI",Vol_Retenida,4,0)*G$15*G$31+VLOOKUP("RV",Vol_Retenida,4,0)*G$16*G$31+VLOOKUP("RIY",Vol_Retenida,4,0)*G$17*G$31+VLOOKUP("RVY",Vol_Retenida,4,0)*G$18*G$31</f>
        <v>0</v>
      </c>
      <c r="H226" s="157">
        <f t="shared" si="140"/>
        <v>0</v>
      </c>
      <c r="I226" s="157">
        <f t="shared" si="140"/>
        <v>0</v>
      </c>
      <c r="J226" s="157">
        <f t="shared" si="140"/>
        <v>0</v>
      </c>
      <c r="K226" s="157">
        <f t="shared" si="140"/>
        <v>0</v>
      </c>
      <c r="L226" s="157">
        <f t="shared" si="140"/>
        <v>0</v>
      </c>
      <c r="M226" s="157">
        <f t="shared" si="140"/>
        <v>0</v>
      </c>
      <c r="N226" s="157">
        <f t="shared" si="140"/>
        <v>0</v>
      </c>
      <c r="O226" s="157">
        <f t="shared" si="140"/>
        <v>0</v>
      </c>
      <c r="P226" s="157">
        <f t="shared" si="140"/>
        <v>0</v>
      </c>
      <c r="Q226" s="157">
        <f t="shared" si="140"/>
        <v>0</v>
      </c>
      <c r="R226" s="157">
        <f t="shared" si="140"/>
        <v>0</v>
      </c>
      <c r="S226" s="157">
        <f t="shared" si="140"/>
        <v>0</v>
      </c>
      <c r="T226" s="157">
        <f t="shared" si="140"/>
        <v>0</v>
      </c>
      <c r="U226" s="157">
        <f t="shared" si="140"/>
        <v>0</v>
      </c>
      <c r="V226" s="157">
        <f t="shared" si="140"/>
        <v>0</v>
      </c>
      <c r="W226" s="157">
        <f t="shared" si="140"/>
        <v>0</v>
      </c>
      <c r="X226" s="157">
        <f t="shared" si="140"/>
        <v>0</v>
      </c>
      <c r="Y226" s="157">
        <f t="shared" si="140"/>
        <v>0</v>
      </c>
      <c r="Z226" s="157">
        <f t="shared" si="140"/>
        <v>0</v>
      </c>
      <c r="AA226" s="157">
        <f t="shared" si="140"/>
        <v>0</v>
      </c>
      <c r="AB226" s="157">
        <f t="shared" si="140"/>
        <v>0</v>
      </c>
      <c r="AC226" s="157">
        <f t="shared" si="140"/>
        <v>0</v>
      </c>
      <c r="AD226" s="157">
        <f t="shared" si="140"/>
        <v>0</v>
      </c>
      <c r="AE226" s="157">
        <f t="shared" si="140"/>
        <v>0</v>
      </c>
      <c r="AF226" s="157">
        <f t="shared" si="140"/>
        <v>0</v>
      </c>
      <c r="AG226" s="157">
        <f t="shared" si="140"/>
        <v>0</v>
      </c>
      <c r="AH226" s="157">
        <f t="shared" si="140"/>
        <v>0</v>
      </c>
      <c r="AI226" s="157">
        <f t="shared" si="140"/>
        <v>0</v>
      </c>
      <c r="AJ226" s="157">
        <f t="shared" si="140"/>
        <v>0</v>
      </c>
    </row>
    <row r="227" spans="1:36" ht="16.5" x14ac:dyDescent="0.25">
      <c r="A227" s="157">
        <f t="shared" si="138"/>
        <v>3.0199999999999996</v>
      </c>
      <c r="B227" s="153">
        <f t="shared" si="93"/>
        <v>179</v>
      </c>
      <c r="C227" s="199" t="s">
        <v>487</v>
      </c>
      <c r="D227" s="156" t="s">
        <v>553</v>
      </c>
      <c r="E227" s="157">
        <f t="shared" si="139"/>
        <v>0</v>
      </c>
      <c r="F227" s="249"/>
      <c r="G227" s="157">
        <f t="shared" ref="G227:AJ227" si="141">+VLOOKUP("RI",Vol_Retenida,4,0)*G$15*G$32+VLOOKUP("RV",Vol_Retenida,4,0)*G$16*G$32+VLOOKUP("RIY",Vol_Retenida,4,0)*G$17*G$32+VLOOKUP("RVY",Vol_Retenida,4,0)*G$18*G$32</f>
        <v>0</v>
      </c>
      <c r="H227" s="157">
        <f t="shared" si="141"/>
        <v>0</v>
      </c>
      <c r="I227" s="157">
        <f t="shared" si="141"/>
        <v>0</v>
      </c>
      <c r="J227" s="157">
        <f t="shared" si="141"/>
        <v>0</v>
      </c>
      <c r="K227" s="157">
        <f t="shared" si="141"/>
        <v>0</v>
      </c>
      <c r="L227" s="157">
        <f t="shared" si="141"/>
        <v>0</v>
      </c>
      <c r="M227" s="157">
        <f t="shared" si="141"/>
        <v>0</v>
      </c>
      <c r="N227" s="157">
        <f t="shared" si="141"/>
        <v>0</v>
      </c>
      <c r="O227" s="157">
        <f t="shared" si="141"/>
        <v>0</v>
      </c>
      <c r="P227" s="157">
        <f t="shared" si="141"/>
        <v>0</v>
      </c>
      <c r="Q227" s="157">
        <f t="shared" si="141"/>
        <v>0</v>
      </c>
      <c r="R227" s="157">
        <f t="shared" si="141"/>
        <v>0</v>
      </c>
      <c r="S227" s="157">
        <f t="shared" si="141"/>
        <v>0</v>
      </c>
      <c r="T227" s="157">
        <f t="shared" si="141"/>
        <v>0</v>
      </c>
      <c r="U227" s="157">
        <f t="shared" si="141"/>
        <v>0</v>
      </c>
      <c r="V227" s="157">
        <f t="shared" si="141"/>
        <v>0</v>
      </c>
      <c r="W227" s="157">
        <f t="shared" si="141"/>
        <v>0</v>
      </c>
      <c r="X227" s="157">
        <f t="shared" si="141"/>
        <v>0</v>
      </c>
      <c r="Y227" s="157">
        <f t="shared" si="141"/>
        <v>0</v>
      </c>
      <c r="Z227" s="157">
        <f t="shared" si="141"/>
        <v>0</v>
      </c>
      <c r="AA227" s="157">
        <f t="shared" si="141"/>
        <v>0</v>
      </c>
      <c r="AB227" s="157">
        <f t="shared" si="141"/>
        <v>0</v>
      </c>
      <c r="AC227" s="157">
        <f t="shared" si="141"/>
        <v>0</v>
      </c>
      <c r="AD227" s="157">
        <f t="shared" si="141"/>
        <v>0</v>
      </c>
      <c r="AE227" s="157">
        <f t="shared" si="141"/>
        <v>0</v>
      </c>
      <c r="AF227" s="157">
        <f t="shared" si="141"/>
        <v>0</v>
      </c>
      <c r="AG227" s="157">
        <f t="shared" si="141"/>
        <v>0</v>
      </c>
      <c r="AH227" s="157">
        <f t="shared" si="141"/>
        <v>0</v>
      </c>
      <c r="AI227" s="157">
        <f t="shared" si="141"/>
        <v>0</v>
      </c>
      <c r="AJ227" s="157">
        <f t="shared" si="141"/>
        <v>0</v>
      </c>
    </row>
    <row r="228" spans="1:36" ht="16.5" x14ac:dyDescent="0.25">
      <c r="A228" s="157">
        <f t="shared" si="138"/>
        <v>3.0299999999999994</v>
      </c>
      <c r="B228" s="153">
        <f t="shared" si="93"/>
        <v>180</v>
      </c>
      <c r="C228" s="199" t="s">
        <v>500</v>
      </c>
      <c r="D228" s="156" t="s">
        <v>364</v>
      </c>
      <c r="E228" s="157">
        <f t="shared" si="139"/>
        <v>0</v>
      </c>
      <c r="F228" s="249"/>
      <c r="G228" s="157">
        <f>+G$15</f>
        <v>0</v>
      </c>
      <c r="H228" s="157">
        <f t="shared" ref="H228:AJ228" si="142">+H$15</f>
        <v>0</v>
      </c>
      <c r="I228" s="157">
        <f t="shared" si="142"/>
        <v>0</v>
      </c>
      <c r="J228" s="157">
        <f t="shared" si="142"/>
        <v>0</v>
      </c>
      <c r="K228" s="157">
        <f t="shared" si="142"/>
        <v>0</v>
      </c>
      <c r="L228" s="157">
        <f t="shared" si="142"/>
        <v>0</v>
      </c>
      <c r="M228" s="157">
        <f t="shared" si="142"/>
        <v>0</v>
      </c>
      <c r="N228" s="157">
        <f t="shared" si="142"/>
        <v>0</v>
      </c>
      <c r="O228" s="157">
        <f t="shared" si="142"/>
        <v>0</v>
      </c>
      <c r="P228" s="157">
        <f t="shared" si="142"/>
        <v>0</v>
      </c>
      <c r="Q228" s="157">
        <f t="shared" si="142"/>
        <v>0</v>
      </c>
      <c r="R228" s="157">
        <f t="shared" si="142"/>
        <v>0</v>
      </c>
      <c r="S228" s="157">
        <f t="shared" si="142"/>
        <v>0</v>
      </c>
      <c r="T228" s="157">
        <f t="shared" si="142"/>
        <v>0</v>
      </c>
      <c r="U228" s="157">
        <f t="shared" si="142"/>
        <v>0</v>
      </c>
      <c r="V228" s="157">
        <f t="shared" si="142"/>
        <v>0</v>
      </c>
      <c r="W228" s="157">
        <f t="shared" si="142"/>
        <v>0</v>
      </c>
      <c r="X228" s="157">
        <f t="shared" si="142"/>
        <v>0</v>
      </c>
      <c r="Y228" s="157">
        <f t="shared" si="142"/>
        <v>0</v>
      </c>
      <c r="Z228" s="157">
        <f t="shared" si="142"/>
        <v>0</v>
      </c>
      <c r="AA228" s="157">
        <f t="shared" si="142"/>
        <v>0</v>
      </c>
      <c r="AB228" s="157">
        <f t="shared" si="142"/>
        <v>0</v>
      </c>
      <c r="AC228" s="157">
        <f t="shared" si="142"/>
        <v>0</v>
      </c>
      <c r="AD228" s="157">
        <f t="shared" si="142"/>
        <v>0</v>
      </c>
      <c r="AE228" s="157">
        <f t="shared" si="142"/>
        <v>0</v>
      </c>
      <c r="AF228" s="157">
        <f t="shared" si="142"/>
        <v>0</v>
      </c>
      <c r="AG228" s="157">
        <f t="shared" si="142"/>
        <v>0</v>
      </c>
      <c r="AH228" s="157">
        <f t="shared" si="142"/>
        <v>0</v>
      </c>
      <c r="AI228" s="157">
        <f t="shared" si="142"/>
        <v>0</v>
      </c>
      <c r="AJ228" s="157">
        <f t="shared" si="142"/>
        <v>0</v>
      </c>
    </row>
    <row r="229" spans="1:36" ht="16.5" x14ac:dyDescent="0.25">
      <c r="A229" s="157">
        <f t="shared" si="138"/>
        <v>3.0399999999999991</v>
      </c>
      <c r="B229" s="153">
        <f t="shared" si="93"/>
        <v>181</v>
      </c>
      <c r="C229" s="199" t="s">
        <v>501</v>
      </c>
      <c r="D229" s="156" t="s">
        <v>364</v>
      </c>
      <c r="E229" s="157">
        <f t="shared" si="139"/>
        <v>0</v>
      </c>
      <c r="F229" s="249"/>
      <c r="G229" s="157">
        <f>+G$17</f>
        <v>0</v>
      </c>
      <c r="H229" s="157">
        <f t="shared" ref="H229:AJ229" si="143">+H$17</f>
        <v>0</v>
      </c>
      <c r="I229" s="157">
        <f t="shared" si="143"/>
        <v>0</v>
      </c>
      <c r="J229" s="157">
        <f t="shared" si="143"/>
        <v>0</v>
      </c>
      <c r="K229" s="157">
        <f t="shared" si="143"/>
        <v>0</v>
      </c>
      <c r="L229" s="157">
        <f t="shared" si="143"/>
        <v>0</v>
      </c>
      <c r="M229" s="157">
        <f t="shared" si="143"/>
        <v>0</v>
      </c>
      <c r="N229" s="157">
        <f t="shared" si="143"/>
        <v>0</v>
      </c>
      <c r="O229" s="157">
        <f t="shared" si="143"/>
        <v>0</v>
      </c>
      <c r="P229" s="157">
        <f t="shared" si="143"/>
        <v>0</v>
      </c>
      <c r="Q229" s="157">
        <f t="shared" si="143"/>
        <v>0</v>
      </c>
      <c r="R229" s="157">
        <f t="shared" si="143"/>
        <v>0</v>
      </c>
      <c r="S229" s="157">
        <f t="shared" si="143"/>
        <v>0</v>
      </c>
      <c r="T229" s="157">
        <f t="shared" si="143"/>
        <v>0</v>
      </c>
      <c r="U229" s="157">
        <f t="shared" si="143"/>
        <v>0</v>
      </c>
      <c r="V229" s="157">
        <f t="shared" si="143"/>
        <v>0</v>
      </c>
      <c r="W229" s="157">
        <f t="shared" si="143"/>
        <v>0</v>
      </c>
      <c r="X229" s="157">
        <f t="shared" si="143"/>
        <v>0</v>
      </c>
      <c r="Y229" s="157">
        <f t="shared" si="143"/>
        <v>0</v>
      </c>
      <c r="Z229" s="157">
        <f t="shared" si="143"/>
        <v>0</v>
      </c>
      <c r="AA229" s="157">
        <f t="shared" si="143"/>
        <v>0</v>
      </c>
      <c r="AB229" s="157">
        <f t="shared" si="143"/>
        <v>0</v>
      </c>
      <c r="AC229" s="157">
        <f t="shared" si="143"/>
        <v>0</v>
      </c>
      <c r="AD229" s="157">
        <f t="shared" si="143"/>
        <v>0</v>
      </c>
      <c r="AE229" s="157">
        <f t="shared" si="143"/>
        <v>0</v>
      </c>
      <c r="AF229" s="157">
        <f t="shared" si="143"/>
        <v>0</v>
      </c>
      <c r="AG229" s="157">
        <f t="shared" si="143"/>
        <v>0</v>
      </c>
      <c r="AH229" s="157">
        <f t="shared" si="143"/>
        <v>0</v>
      </c>
      <c r="AI229" s="157">
        <f t="shared" si="143"/>
        <v>0</v>
      </c>
      <c r="AJ229" s="157">
        <f t="shared" si="143"/>
        <v>0</v>
      </c>
    </row>
    <row r="230" spans="1:36" ht="16.5" x14ac:dyDescent="0.25">
      <c r="A230" s="157">
        <f t="shared" si="138"/>
        <v>3.0499999999999989</v>
      </c>
      <c r="B230" s="153">
        <f t="shared" si="93"/>
        <v>182</v>
      </c>
      <c r="C230" s="199" t="s">
        <v>502</v>
      </c>
      <c r="D230" s="156" t="s">
        <v>553</v>
      </c>
      <c r="E230" s="157">
        <f t="shared" si="139"/>
        <v>0</v>
      </c>
      <c r="F230" s="249"/>
      <c r="G230" s="157">
        <f t="shared" ref="G230:AJ230" si="144">+VLOOKUP("RI",Vol_Retenida,5,0)*G$15*G$31+VLOOKUP("RV",Vol_Retenida,5,0)*G$16*G$31+VLOOKUP("RIY",Vol_Retenida,5,0)*G$17*G$31+VLOOKUP("RVY",Vol_Retenida,5,0)*G$18*G$31</f>
        <v>0</v>
      </c>
      <c r="H230" s="157">
        <f t="shared" si="144"/>
        <v>0</v>
      </c>
      <c r="I230" s="157">
        <f t="shared" si="144"/>
        <v>0</v>
      </c>
      <c r="J230" s="157">
        <f t="shared" si="144"/>
        <v>0</v>
      </c>
      <c r="K230" s="157">
        <f t="shared" si="144"/>
        <v>0</v>
      </c>
      <c r="L230" s="157">
        <f t="shared" si="144"/>
        <v>0</v>
      </c>
      <c r="M230" s="157">
        <f t="shared" si="144"/>
        <v>0</v>
      </c>
      <c r="N230" s="157">
        <f t="shared" si="144"/>
        <v>0</v>
      </c>
      <c r="O230" s="157">
        <f t="shared" si="144"/>
        <v>0</v>
      </c>
      <c r="P230" s="157">
        <f t="shared" si="144"/>
        <v>0</v>
      </c>
      <c r="Q230" s="157">
        <f t="shared" si="144"/>
        <v>0</v>
      </c>
      <c r="R230" s="157">
        <f t="shared" si="144"/>
        <v>0</v>
      </c>
      <c r="S230" s="157">
        <f t="shared" si="144"/>
        <v>0</v>
      </c>
      <c r="T230" s="157">
        <f t="shared" si="144"/>
        <v>0</v>
      </c>
      <c r="U230" s="157">
        <f t="shared" si="144"/>
        <v>0</v>
      </c>
      <c r="V230" s="157">
        <f t="shared" si="144"/>
        <v>0</v>
      </c>
      <c r="W230" s="157">
        <f t="shared" si="144"/>
        <v>0</v>
      </c>
      <c r="X230" s="157">
        <f t="shared" si="144"/>
        <v>0</v>
      </c>
      <c r="Y230" s="157">
        <f t="shared" si="144"/>
        <v>0</v>
      </c>
      <c r="Z230" s="157">
        <f t="shared" si="144"/>
        <v>0</v>
      </c>
      <c r="AA230" s="157">
        <f t="shared" si="144"/>
        <v>0</v>
      </c>
      <c r="AB230" s="157">
        <f t="shared" si="144"/>
        <v>0</v>
      </c>
      <c r="AC230" s="157">
        <f t="shared" si="144"/>
        <v>0</v>
      </c>
      <c r="AD230" s="157">
        <f t="shared" si="144"/>
        <v>0</v>
      </c>
      <c r="AE230" s="157">
        <f t="shared" si="144"/>
        <v>0</v>
      </c>
      <c r="AF230" s="157">
        <f t="shared" si="144"/>
        <v>0</v>
      </c>
      <c r="AG230" s="157">
        <f t="shared" si="144"/>
        <v>0</v>
      </c>
      <c r="AH230" s="157">
        <f t="shared" si="144"/>
        <v>0</v>
      </c>
      <c r="AI230" s="157">
        <f t="shared" si="144"/>
        <v>0</v>
      </c>
      <c r="AJ230" s="157">
        <f t="shared" si="144"/>
        <v>0</v>
      </c>
    </row>
    <row r="231" spans="1:36" ht="16.5" x14ac:dyDescent="0.25">
      <c r="A231" s="157">
        <f t="shared" si="138"/>
        <v>3.0599999999999987</v>
      </c>
      <c r="B231" s="153">
        <f t="shared" si="93"/>
        <v>183</v>
      </c>
      <c r="C231" s="199" t="s">
        <v>503</v>
      </c>
      <c r="D231" s="156" t="s">
        <v>553</v>
      </c>
      <c r="E231" s="157">
        <f t="shared" si="139"/>
        <v>0</v>
      </c>
      <c r="F231" s="249"/>
      <c r="G231" s="157">
        <f t="shared" ref="G231:AJ231" si="145">+VLOOKUP("RI",Vol_Retenida,5,0)*G$15*G$32+VLOOKUP("RV",Vol_Retenida,5,0)*G$16*G$32+VLOOKUP("RIY",Vol_Retenida,5,0)*G$17*G$32+VLOOKUP("RVY",Vol_Retenida,5,0)*G$18*G$32</f>
        <v>0</v>
      </c>
      <c r="H231" s="157">
        <f t="shared" si="145"/>
        <v>0</v>
      </c>
      <c r="I231" s="157">
        <f t="shared" si="145"/>
        <v>0</v>
      </c>
      <c r="J231" s="157">
        <f t="shared" si="145"/>
        <v>0</v>
      </c>
      <c r="K231" s="157">
        <f t="shared" si="145"/>
        <v>0</v>
      </c>
      <c r="L231" s="157">
        <f t="shared" si="145"/>
        <v>0</v>
      </c>
      <c r="M231" s="157">
        <f t="shared" si="145"/>
        <v>0</v>
      </c>
      <c r="N231" s="157">
        <f t="shared" si="145"/>
        <v>0</v>
      </c>
      <c r="O231" s="157">
        <f t="shared" si="145"/>
        <v>0</v>
      </c>
      <c r="P231" s="157">
        <f t="shared" si="145"/>
        <v>0</v>
      </c>
      <c r="Q231" s="157">
        <f t="shared" si="145"/>
        <v>0</v>
      </c>
      <c r="R231" s="157">
        <f t="shared" si="145"/>
        <v>0</v>
      </c>
      <c r="S231" s="157">
        <f t="shared" si="145"/>
        <v>0</v>
      </c>
      <c r="T231" s="157">
        <f t="shared" si="145"/>
        <v>0</v>
      </c>
      <c r="U231" s="157">
        <f t="shared" si="145"/>
        <v>0</v>
      </c>
      <c r="V231" s="157">
        <f t="shared" si="145"/>
        <v>0</v>
      </c>
      <c r="W231" s="157">
        <f t="shared" si="145"/>
        <v>0</v>
      </c>
      <c r="X231" s="157">
        <f t="shared" si="145"/>
        <v>0</v>
      </c>
      <c r="Y231" s="157">
        <f t="shared" si="145"/>
        <v>0</v>
      </c>
      <c r="Z231" s="157">
        <f t="shared" si="145"/>
        <v>0</v>
      </c>
      <c r="AA231" s="157">
        <f t="shared" si="145"/>
        <v>0</v>
      </c>
      <c r="AB231" s="157">
        <f t="shared" si="145"/>
        <v>0</v>
      </c>
      <c r="AC231" s="157">
        <f t="shared" si="145"/>
        <v>0</v>
      </c>
      <c r="AD231" s="157">
        <f t="shared" si="145"/>
        <v>0</v>
      </c>
      <c r="AE231" s="157">
        <f t="shared" si="145"/>
        <v>0</v>
      </c>
      <c r="AF231" s="157">
        <f t="shared" si="145"/>
        <v>0</v>
      </c>
      <c r="AG231" s="157">
        <f t="shared" si="145"/>
        <v>0</v>
      </c>
      <c r="AH231" s="157">
        <f t="shared" si="145"/>
        <v>0</v>
      </c>
      <c r="AI231" s="157">
        <f t="shared" si="145"/>
        <v>0</v>
      </c>
      <c r="AJ231" s="157">
        <f t="shared" si="145"/>
        <v>0</v>
      </c>
    </row>
    <row r="232" spans="1:36" s="188" customFormat="1" ht="16.5" x14ac:dyDescent="0.25">
      <c r="A232" s="160">
        <f t="shared" si="138"/>
        <v>3.0699999999999985</v>
      </c>
      <c r="B232" s="161">
        <f t="shared" si="93"/>
        <v>184</v>
      </c>
      <c r="C232" s="316" t="s">
        <v>637</v>
      </c>
      <c r="D232" s="164" t="s">
        <v>364</v>
      </c>
      <c r="E232" s="157">
        <f t="shared" si="139"/>
        <v>0</v>
      </c>
      <c r="F232" s="246"/>
      <c r="G232" s="160">
        <f>+G$16</f>
        <v>0</v>
      </c>
      <c r="H232" s="160">
        <f t="shared" ref="H232:AJ232" si="146">+H$16</f>
        <v>0</v>
      </c>
      <c r="I232" s="160">
        <f t="shared" si="146"/>
        <v>0</v>
      </c>
      <c r="J232" s="160">
        <f t="shared" si="146"/>
        <v>0</v>
      </c>
      <c r="K232" s="160">
        <f t="shared" si="146"/>
        <v>0</v>
      </c>
      <c r="L232" s="160">
        <f t="shared" si="146"/>
        <v>0</v>
      </c>
      <c r="M232" s="160">
        <f t="shared" si="146"/>
        <v>0</v>
      </c>
      <c r="N232" s="160">
        <f t="shared" si="146"/>
        <v>0</v>
      </c>
      <c r="O232" s="160">
        <f t="shared" si="146"/>
        <v>0</v>
      </c>
      <c r="P232" s="160">
        <f t="shared" si="146"/>
        <v>0</v>
      </c>
      <c r="Q232" s="160">
        <f t="shared" si="146"/>
        <v>0</v>
      </c>
      <c r="R232" s="160">
        <f t="shared" si="146"/>
        <v>0</v>
      </c>
      <c r="S232" s="160">
        <f t="shared" si="146"/>
        <v>0</v>
      </c>
      <c r="T232" s="160">
        <f t="shared" si="146"/>
        <v>0</v>
      </c>
      <c r="U232" s="160">
        <f t="shared" si="146"/>
        <v>0</v>
      </c>
      <c r="V232" s="160">
        <f t="shared" si="146"/>
        <v>0</v>
      </c>
      <c r="W232" s="160">
        <f t="shared" si="146"/>
        <v>0</v>
      </c>
      <c r="X232" s="160">
        <f t="shared" si="146"/>
        <v>0</v>
      </c>
      <c r="Y232" s="160">
        <f t="shared" si="146"/>
        <v>0</v>
      </c>
      <c r="Z232" s="160">
        <f t="shared" si="146"/>
        <v>0</v>
      </c>
      <c r="AA232" s="160">
        <f t="shared" si="146"/>
        <v>0</v>
      </c>
      <c r="AB232" s="160">
        <f t="shared" si="146"/>
        <v>0</v>
      </c>
      <c r="AC232" s="160">
        <f t="shared" si="146"/>
        <v>0</v>
      </c>
      <c r="AD232" s="160">
        <f t="shared" si="146"/>
        <v>0</v>
      </c>
      <c r="AE232" s="160">
        <f t="shared" si="146"/>
        <v>0</v>
      </c>
      <c r="AF232" s="160">
        <f t="shared" si="146"/>
        <v>0</v>
      </c>
      <c r="AG232" s="160">
        <f t="shared" si="146"/>
        <v>0</v>
      </c>
      <c r="AH232" s="160">
        <f t="shared" si="146"/>
        <v>0</v>
      </c>
      <c r="AI232" s="160">
        <f t="shared" si="146"/>
        <v>0</v>
      </c>
      <c r="AJ232" s="160">
        <f t="shared" si="146"/>
        <v>0</v>
      </c>
    </row>
    <row r="233" spans="1:36" s="188" customFormat="1" ht="16.5" x14ac:dyDescent="0.25">
      <c r="A233" s="160">
        <f t="shared" si="138"/>
        <v>3.0799999999999983</v>
      </c>
      <c r="B233" s="161">
        <f t="shared" si="93"/>
        <v>185</v>
      </c>
      <c r="C233" s="316" t="s">
        <v>638</v>
      </c>
      <c r="D233" s="164" t="s">
        <v>364</v>
      </c>
      <c r="E233" s="157">
        <f t="shared" si="139"/>
        <v>0</v>
      </c>
      <c r="F233" s="246"/>
      <c r="G233" s="160">
        <f>+G$18</f>
        <v>0</v>
      </c>
      <c r="H233" s="160">
        <f t="shared" ref="H233:AJ233" si="147">+H$18</f>
        <v>0</v>
      </c>
      <c r="I233" s="160">
        <f t="shared" si="147"/>
        <v>0</v>
      </c>
      <c r="J233" s="160">
        <f t="shared" si="147"/>
        <v>0</v>
      </c>
      <c r="K233" s="160">
        <f t="shared" si="147"/>
        <v>0</v>
      </c>
      <c r="L233" s="160">
        <f t="shared" si="147"/>
        <v>0</v>
      </c>
      <c r="M233" s="160">
        <f t="shared" si="147"/>
        <v>0</v>
      </c>
      <c r="N233" s="160">
        <f t="shared" si="147"/>
        <v>0</v>
      </c>
      <c r="O233" s="160">
        <f t="shared" si="147"/>
        <v>0</v>
      </c>
      <c r="P233" s="160">
        <f t="shared" si="147"/>
        <v>0</v>
      </c>
      <c r="Q233" s="160">
        <f t="shared" si="147"/>
        <v>0</v>
      </c>
      <c r="R233" s="160">
        <f t="shared" si="147"/>
        <v>0</v>
      </c>
      <c r="S233" s="160">
        <f t="shared" si="147"/>
        <v>0</v>
      </c>
      <c r="T233" s="160">
        <f t="shared" si="147"/>
        <v>0</v>
      </c>
      <c r="U233" s="160">
        <f t="shared" si="147"/>
        <v>0</v>
      </c>
      <c r="V233" s="160">
        <f t="shared" si="147"/>
        <v>0</v>
      </c>
      <c r="W233" s="160">
        <f t="shared" si="147"/>
        <v>0</v>
      </c>
      <c r="X233" s="160">
        <f t="shared" si="147"/>
        <v>0</v>
      </c>
      <c r="Y233" s="160">
        <f t="shared" si="147"/>
        <v>0</v>
      </c>
      <c r="Z233" s="160">
        <f t="shared" si="147"/>
        <v>0</v>
      </c>
      <c r="AA233" s="160">
        <f t="shared" si="147"/>
        <v>0</v>
      </c>
      <c r="AB233" s="160">
        <f t="shared" si="147"/>
        <v>0</v>
      </c>
      <c r="AC233" s="160">
        <f t="shared" si="147"/>
        <v>0</v>
      </c>
      <c r="AD233" s="160">
        <f t="shared" si="147"/>
        <v>0</v>
      </c>
      <c r="AE233" s="160">
        <f t="shared" si="147"/>
        <v>0</v>
      </c>
      <c r="AF233" s="160">
        <f t="shared" si="147"/>
        <v>0</v>
      </c>
      <c r="AG233" s="160">
        <f t="shared" si="147"/>
        <v>0</v>
      </c>
      <c r="AH233" s="160">
        <f t="shared" si="147"/>
        <v>0</v>
      </c>
      <c r="AI233" s="160">
        <f t="shared" si="147"/>
        <v>0</v>
      </c>
      <c r="AJ233" s="160">
        <f t="shared" si="147"/>
        <v>0</v>
      </c>
    </row>
    <row r="234" spans="1:36" ht="16.5" x14ac:dyDescent="0.25">
      <c r="A234" s="157"/>
      <c r="B234" s="153">
        <f t="shared" si="93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93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93"/>
        <v>188</v>
      </c>
      <c r="C236" s="155" t="s">
        <v>505</v>
      </c>
      <c r="D236" s="156" t="s">
        <v>410</v>
      </c>
      <c r="E236" s="157">
        <f t="shared" ref="E236:E252" si="148">+SUM(G236:AJ236)</f>
        <v>0</v>
      </c>
      <c r="F236" s="249"/>
      <c r="G236" s="157">
        <f t="shared" ref="G236:P245" si="149">+HLOOKUP(G$3,ARMADO_RP,$B236,0)+HLOOKUP(G$4,ARMADO_RP,$B236,0)</f>
        <v>0</v>
      </c>
      <c r="H236" s="157">
        <f t="shared" si="149"/>
        <v>0</v>
      </c>
      <c r="I236" s="157">
        <f t="shared" si="149"/>
        <v>0</v>
      </c>
      <c r="J236" s="157">
        <f t="shared" si="149"/>
        <v>0</v>
      </c>
      <c r="K236" s="157">
        <f t="shared" si="149"/>
        <v>0</v>
      </c>
      <c r="L236" s="157">
        <f t="shared" si="149"/>
        <v>0</v>
      </c>
      <c r="M236" s="157">
        <f t="shared" si="149"/>
        <v>0</v>
      </c>
      <c r="N236" s="157">
        <f t="shared" si="149"/>
        <v>0</v>
      </c>
      <c r="O236" s="157">
        <f t="shared" si="149"/>
        <v>0</v>
      </c>
      <c r="P236" s="157">
        <f t="shared" si="149"/>
        <v>0</v>
      </c>
      <c r="Q236" s="157">
        <f t="shared" ref="Q236:Z245" si="150">+HLOOKUP(Q$3,ARMADO_RP,$B236,0)+HLOOKUP(Q$4,ARMADO_RP,$B236,0)</f>
        <v>0</v>
      </c>
      <c r="R236" s="157">
        <f t="shared" si="150"/>
        <v>0</v>
      </c>
      <c r="S236" s="157">
        <f t="shared" si="150"/>
        <v>0</v>
      </c>
      <c r="T236" s="157">
        <f t="shared" si="150"/>
        <v>0</v>
      </c>
      <c r="U236" s="157">
        <f t="shared" si="150"/>
        <v>0</v>
      </c>
      <c r="V236" s="157">
        <f t="shared" si="150"/>
        <v>0</v>
      </c>
      <c r="W236" s="157">
        <f t="shared" si="150"/>
        <v>0</v>
      </c>
      <c r="X236" s="157">
        <f t="shared" si="150"/>
        <v>0</v>
      </c>
      <c r="Y236" s="157">
        <f t="shared" si="150"/>
        <v>0</v>
      </c>
      <c r="Z236" s="157">
        <f t="shared" si="150"/>
        <v>0</v>
      </c>
      <c r="AA236" s="157">
        <f t="shared" ref="AA236:AJ245" si="151">+HLOOKUP(AA$3,ARMADO_RP,$B236,0)+HLOOKUP(AA$4,ARMADO_RP,$B236,0)</f>
        <v>0</v>
      </c>
      <c r="AB236" s="157">
        <f t="shared" si="151"/>
        <v>0</v>
      </c>
      <c r="AC236" s="157">
        <f t="shared" si="151"/>
        <v>0</v>
      </c>
      <c r="AD236" s="157">
        <f t="shared" si="151"/>
        <v>0</v>
      </c>
      <c r="AE236" s="157">
        <f t="shared" si="151"/>
        <v>0</v>
      </c>
      <c r="AF236" s="157">
        <f t="shared" si="151"/>
        <v>0</v>
      </c>
      <c r="AG236" s="157">
        <f t="shared" si="151"/>
        <v>0</v>
      </c>
      <c r="AH236" s="157">
        <f t="shared" si="151"/>
        <v>0</v>
      </c>
      <c r="AI236" s="157">
        <f t="shared" si="151"/>
        <v>0</v>
      </c>
      <c r="AJ236" s="157">
        <f t="shared" si="151"/>
        <v>0</v>
      </c>
    </row>
    <row r="237" spans="1:36" ht="16.5" x14ac:dyDescent="0.25">
      <c r="A237" s="157">
        <f t="shared" ref="A237:A252" si="152">+A236+0.01</f>
        <v>4.0199999999999996</v>
      </c>
      <c r="B237" s="153">
        <f t="shared" si="93"/>
        <v>189</v>
      </c>
      <c r="C237" s="155" t="s">
        <v>506</v>
      </c>
      <c r="D237" s="156" t="s">
        <v>410</v>
      </c>
      <c r="E237" s="157">
        <f t="shared" si="148"/>
        <v>0</v>
      </c>
      <c r="F237" s="249"/>
      <c r="G237" s="157">
        <f t="shared" si="149"/>
        <v>0</v>
      </c>
      <c r="H237" s="157">
        <f t="shared" si="149"/>
        <v>0</v>
      </c>
      <c r="I237" s="157">
        <f t="shared" si="149"/>
        <v>0</v>
      </c>
      <c r="J237" s="157">
        <f t="shared" si="149"/>
        <v>0</v>
      </c>
      <c r="K237" s="157">
        <f t="shared" si="149"/>
        <v>0</v>
      </c>
      <c r="L237" s="157">
        <f t="shared" si="149"/>
        <v>0</v>
      </c>
      <c r="M237" s="157">
        <f t="shared" si="149"/>
        <v>0</v>
      </c>
      <c r="N237" s="157">
        <f t="shared" si="149"/>
        <v>0</v>
      </c>
      <c r="O237" s="157">
        <f t="shared" si="149"/>
        <v>0</v>
      </c>
      <c r="P237" s="157">
        <f t="shared" si="149"/>
        <v>0</v>
      </c>
      <c r="Q237" s="157">
        <f t="shared" si="150"/>
        <v>0</v>
      </c>
      <c r="R237" s="157">
        <f t="shared" si="150"/>
        <v>0</v>
      </c>
      <c r="S237" s="157">
        <f t="shared" si="150"/>
        <v>0</v>
      </c>
      <c r="T237" s="157">
        <f t="shared" si="150"/>
        <v>0</v>
      </c>
      <c r="U237" s="157">
        <f t="shared" si="150"/>
        <v>0</v>
      </c>
      <c r="V237" s="157">
        <f t="shared" si="150"/>
        <v>0</v>
      </c>
      <c r="W237" s="157">
        <f t="shared" si="150"/>
        <v>0</v>
      </c>
      <c r="X237" s="157">
        <f t="shared" si="150"/>
        <v>0</v>
      </c>
      <c r="Y237" s="157">
        <f t="shared" si="150"/>
        <v>0</v>
      </c>
      <c r="Z237" s="157">
        <f t="shared" si="150"/>
        <v>0</v>
      </c>
      <c r="AA237" s="157">
        <f t="shared" si="151"/>
        <v>0</v>
      </c>
      <c r="AB237" s="157">
        <f t="shared" si="151"/>
        <v>0</v>
      </c>
      <c r="AC237" s="157">
        <f t="shared" si="151"/>
        <v>0</v>
      </c>
      <c r="AD237" s="157">
        <f t="shared" si="151"/>
        <v>0</v>
      </c>
      <c r="AE237" s="157">
        <f t="shared" si="151"/>
        <v>0</v>
      </c>
      <c r="AF237" s="157">
        <f t="shared" si="151"/>
        <v>0</v>
      </c>
      <c r="AG237" s="157">
        <f t="shared" si="151"/>
        <v>0</v>
      </c>
      <c r="AH237" s="157">
        <f t="shared" si="151"/>
        <v>0</v>
      </c>
      <c r="AI237" s="157">
        <f t="shared" si="151"/>
        <v>0</v>
      </c>
      <c r="AJ237" s="157">
        <f t="shared" si="151"/>
        <v>0</v>
      </c>
    </row>
    <row r="238" spans="1:36" ht="16.5" x14ac:dyDescent="0.25">
      <c r="A238" s="157">
        <f t="shared" si="152"/>
        <v>4.0299999999999994</v>
      </c>
      <c r="B238" s="153">
        <f t="shared" si="93"/>
        <v>190</v>
      </c>
      <c r="C238" s="155" t="s">
        <v>507</v>
      </c>
      <c r="D238" s="156" t="s">
        <v>410</v>
      </c>
      <c r="E238" s="157">
        <f t="shared" si="148"/>
        <v>0</v>
      </c>
      <c r="F238" s="249"/>
      <c r="G238" s="157">
        <f t="shared" si="149"/>
        <v>0</v>
      </c>
      <c r="H238" s="157">
        <f t="shared" si="149"/>
        <v>0</v>
      </c>
      <c r="I238" s="157">
        <f t="shared" si="149"/>
        <v>0</v>
      </c>
      <c r="J238" s="157">
        <f t="shared" si="149"/>
        <v>0</v>
      </c>
      <c r="K238" s="157">
        <f t="shared" si="149"/>
        <v>0</v>
      </c>
      <c r="L238" s="157">
        <f t="shared" si="149"/>
        <v>0</v>
      </c>
      <c r="M238" s="157">
        <f t="shared" si="149"/>
        <v>0</v>
      </c>
      <c r="N238" s="157">
        <f t="shared" si="149"/>
        <v>0</v>
      </c>
      <c r="O238" s="157">
        <f t="shared" si="149"/>
        <v>0</v>
      </c>
      <c r="P238" s="157">
        <f t="shared" si="149"/>
        <v>0</v>
      </c>
      <c r="Q238" s="157">
        <f t="shared" si="150"/>
        <v>0</v>
      </c>
      <c r="R238" s="157">
        <f t="shared" si="150"/>
        <v>0</v>
      </c>
      <c r="S238" s="157">
        <f t="shared" si="150"/>
        <v>0</v>
      </c>
      <c r="T238" s="157">
        <f t="shared" si="150"/>
        <v>0</v>
      </c>
      <c r="U238" s="157">
        <f t="shared" si="150"/>
        <v>0</v>
      </c>
      <c r="V238" s="157">
        <f t="shared" si="150"/>
        <v>0</v>
      </c>
      <c r="W238" s="157">
        <f t="shared" si="150"/>
        <v>0</v>
      </c>
      <c r="X238" s="157">
        <f t="shared" si="150"/>
        <v>0</v>
      </c>
      <c r="Y238" s="157">
        <f t="shared" si="150"/>
        <v>0</v>
      </c>
      <c r="Z238" s="157">
        <f t="shared" si="150"/>
        <v>0</v>
      </c>
      <c r="AA238" s="157">
        <f t="shared" si="151"/>
        <v>0</v>
      </c>
      <c r="AB238" s="157">
        <f t="shared" si="151"/>
        <v>0</v>
      </c>
      <c r="AC238" s="157">
        <f t="shared" si="151"/>
        <v>0</v>
      </c>
      <c r="AD238" s="157">
        <f t="shared" si="151"/>
        <v>0</v>
      </c>
      <c r="AE238" s="157">
        <f t="shared" si="151"/>
        <v>0</v>
      </c>
      <c r="AF238" s="157">
        <f t="shared" si="151"/>
        <v>0</v>
      </c>
      <c r="AG238" s="157">
        <f t="shared" si="151"/>
        <v>0</v>
      </c>
      <c r="AH238" s="157">
        <f t="shared" si="151"/>
        <v>0</v>
      </c>
      <c r="AI238" s="157">
        <f t="shared" si="151"/>
        <v>0</v>
      </c>
      <c r="AJ238" s="157">
        <f t="shared" si="151"/>
        <v>0</v>
      </c>
    </row>
    <row r="239" spans="1:36" ht="16.5" x14ac:dyDescent="0.25">
      <c r="A239" s="157">
        <f t="shared" si="152"/>
        <v>4.0399999999999991</v>
      </c>
      <c r="B239" s="153">
        <f t="shared" si="93"/>
        <v>191</v>
      </c>
      <c r="C239" s="155" t="s">
        <v>508</v>
      </c>
      <c r="D239" s="156" t="s">
        <v>410</v>
      </c>
      <c r="E239" s="157">
        <f t="shared" si="148"/>
        <v>0</v>
      </c>
      <c r="F239" s="249"/>
      <c r="G239" s="157">
        <f t="shared" si="149"/>
        <v>0</v>
      </c>
      <c r="H239" s="157">
        <f t="shared" si="149"/>
        <v>0</v>
      </c>
      <c r="I239" s="157">
        <f t="shared" si="149"/>
        <v>0</v>
      </c>
      <c r="J239" s="157">
        <f t="shared" si="149"/>
        <v>0</v>
      </c>
      <c r="K239" s="157">
        <f t="shared" si="149"/>
        <v>0</v>
      </c>
      <c r="L239" s="157">
        <f t="shared" si="149"/>
        <v>0</v>
      </c>
      <c r="M239" s="157">
        <f t="shared" si="149"/>
        <v>0</v>
      </c>
      <c r="N239" s="157">
        <f t="shared" si="149"/>
        <v>0</v>
      </c>
      <c r="O239" s="157">
        <f t="shared" si="149"/>
        <v>0</v>
      </c>
      <c r="P239" s="157">
        <f t="shared" si="149"/>
        <v>0</v>
      </c>
      <c r="Q239" s="157">
        <f t="shared" si="150"/>
        <v>0</v>
      </c>
      <c r="R239" s="157">
        <f t="shared" si="150"/>
        <v>0</v>
      </c>
      <c r="S239" s="157">
        <f t="shared" si="150"/>
        <v>0</v>
      </c>
      <c r="T239" s="157">
        <f t="shared" si="150"/>
        <v>0</v>
      </c>
      <c r="U239" s="157">
        <f t="shared" si="150"/>
        <v>0</v>
      </c>
      <c r="V239" s="157">
        <f t="shared" si="150"/>
        <v>0</v>
      </c>
      <c r="W239" s="157">
        <f t="shared" si="150"/>
        <v>0</v>
      </c>
      <c r="X239" s="157">
        <f t="shared" si="150"/>
        <v>0</v>
      </c>
      <c r="Y239" s="157">
        <f t="shared" si="150"/>
        <v>0</v>
      </c>
      <c r="Z239" s="157">
        <f t="shared" si="150"/>
        <v>0</v>
      </c>
      <c r="AA239" s="157">
        <f t="shared" si="151"/>
        <v>0</v>
      </c>
      <c r="AB239" s="157">
        <f t="shared" si="151"/>
        <v>0</v>
      </c>
      <c r="AC239" s="157">
        <f t="shared" si="151"/>
        <v>0</v>
      </c>
      <c r="AD239" s="157">
        <f t="shared" si="151"/>
        <v>0</v>
      </c>
      <c r="AE239" s="157">
        <f t="shared" si="151"/>
        <v>0</v>
      </c>
      <c r="AF239" s="157">
        <f t="shared" si="151"/>
        <v>0</v>
      </c>
      <c r="AG239" s="157">
        <f t="shared" si="151"/>
        <v>0</v>
      </c>
      <c r="AH239" s="157">
        <f t="shared" si="151"/>
        <v>0</v>
      </c>
      <c r="AI239" s="157">
        <f t="shared" si="151"/>
        <v>0</v>
      </c>
      <c r="AJ239" s="157">
        <f t="shared" si="151"/>
        <v>0</v>
      </c>
    </row>
    <row r="240" spans="1:36" ht="16.5" x14ac:dyDescent="0.25">
      <c r="A240" s="157">
        <f t="shared" si="152"/>
        <v>4.0499999999999989</v>
      </c>
      <c r="B240" s="153">
        <f t="shared" si="93"/>
        <v>192</v>
      </c>
      <c r="C240" s="155" t="s">
        <v>509</v>
      </c>
      <c r="D240" s="156" t="s">
        <v>410</v>
      </c>
      <c r="E240" s="157">
        <f t="shared" si="148"/>
        <v>0</v>
      </c>
      <c r="F240" s="249"/>
      <c r="G240" s="157">
        <f t="shared" si="149"/>
        <v>0</v>
      </c>
      <c r="H240" s="157">
        <f t="shared" si="149"/>
        <v>0</v>
      </c>
      <c r="I240" s="157">
        <f t="shared" si="149"/>
        <v>0</v>
      </c>
      <c r="J240" s="157">
        <f t="shared" si="149"/>
        <v>0</v>
      </c>
      <c r="K240" s="157">
        <f t="shared" si="149"/>
        <v>0</v>
      </c>
      <c r="L240" s="157">
        <f t="shared" si="149"/>
        <v>0</v>
      </c>
      <c r="M240" s="157">
        <f t="shared" si="149"/>
        <v>0</v>
      </c>
      <c r="N240" s="157">
        <f t="shared" si="149"/>
        <v>0</v>
      </c>
      <c r="O240" s="157">
        <f t="shared" si="149"/>
        <v>0</v>
      </c>
      <c r="P240" s="157">
        <f t="shared" si="149"/>
        <v>0</v>
      </c>
      <c r="Q240" s="157">
        <f t="shared" si="150"/>
        <v>0</v>
      </c>
      <c r="R240" s="157">
        <f t="shared" si="150"/>
        <v>0</v>
      </c>
      <c r="S240" s="157">
        <f t="shared" si="150"/>
        <v>0</v>
      </c>
      <c r="T240" s="157">
        <f t="shared" si="150"/>
        <v>0</v>
      </c>
      <c r="U240" s="157">
        <f t="shared" si="150"/>
        <v>0</v>
      </c>
      <c r="V240" s="157">
        <f t="shared" si="150"/>
        <v>0</v>
      </c>
      <c r="W240" s="157">
        <f t="shared" si="150"/>
        <v>0</v>
      </c>
      <c r="X240" s="157">
        <f t="shared" si="150"/>
        <v>0</v>
      </c>
      <c r="Y240" s="157">
        <f t="shared" si="150"/>
        <v>0</v>
      </c>
      <c r="Z240" s="157">
        <f t="shared" si="150"/>
        <v>0</v>
      </c>
      <c r="AA240" s="157">
        <f t="shared" si="151"/>
        <v>0</v>
      </c>
      <c r="AB240" s="157">
        <f t="shared" si="151"/>
        <v>0</v>
      </c>
      <c r="AC240" s="157">
        <f t="shared" si="151"/>
        <v>0</v>
      </c>
      <c r="AD240" s="157">
        <f t="shared" si="151"/>
        <v>0</v>
      </c>
      <c r="AE240" s="157">
        <f t="shared" si="151"/>
        <v>0</v>
      </c>
      <c r="AF240" s="157">
        <f t="shared" si="151"/>
        <v>0</v>
      </c>
      <c r="AG240" s="157">
        <f t="shared" si="151"/>
        <v>0</v>
      </c>
      <c r="AH240" s="157">
        <f t="shared" si="151"/>
        <v>0</v>
      </c>
      <c r="AI240" s="157">
        <f t="shared" si="151"/>
        <v>0</v>
      </c>
      <c r="AJ240" s="157">
        <f t="shared" si="151"/>
        <v>0</v>
      </c>
    </row>
    <row r="241" spans="1:36" ht="16.5" x14ac:dyDescent="0.25">
      <c r="A241" s="157">
        <f t="shared" si="152"/>
        <v>4.0599999999999987</v>
      </c>
      <c r="B241" s="153">
        <f t="shared" si="93"/>
        <v>193</v>
      </c>
      <c r="C241" s="155" t="s">
        <v>510</v>
      </c>
      <c r="D241" s="156" t="s">
        <v>410</v>
      </c>
      <c r="E241" s="157">
        <f t="shared" si="148"/>
        <v>0</v>
      </c>
      <c r="F241" s="249"/>
      <c r="G241" s="157">
        <f t="shared" si="149"/>
        <v>0</v>
      </c>
      <c r="H241" s="157">
        <f t="shared" si="149"/>
        <v>0</v>
      </c>
      <c r="I241" s="157">
        <f t="shared" si="149"/>
        <v>0</v>
      </c>
      <c r="J241" s="157">
        <f t="shared" si="149"/>
        <v>0</v>
      </c>
      <c r="K241" s="157">
        <f t="shared" si="149"/>
        <v>0</v>
      </c>
      <c r="L241" s="157">
        <f t="shared" si="149"/>
        <v>0</v>
      </c>
      <c r="M241" s="157">
        <f t="shared" si="149"/>
        <v>0</v>
      </c>
      <c r="N241" s="157">
        <f t="shared" si="149"/>
        <v>0</v>
      </c>
      <c r="O241" s="157">
        <f t="shared" si="149"/>
        <v>0</v>
      </c>
      <c r="P241" s="157">
        <f t="shared" si="149"/>
        <v>0</v>
      </c>
      <c r="Q241" s="157">
        <f t="shared" si="150"/>
        <v>0</v>
      </c>
      <c r="R241" s="157">
        <f t="shared" si="150"/>
        <v>0</v>
      </c>
      <c r="S241" s="157">
        <f t="shared" si="150"/>
        <v>0</v>
      </c>
      <c r="T241" s="157">
        <f t="shared" si="150"/>
        <v>0</v>
      </c>
      <c r="U241" s="157">
        <f t="shared" si="150"/>
        <v>0</v>
      </c>
      <c r="V241" s="157">
        <f t="shared" si="150"/>
        <v>0</v>
      </c>
      <c r="W241" s="157">
        <f t="shared" si="150"/>
        <v>0</v>
      </c>
      <c r="X241" s="157">
        <f t="shared" si="150"/>
        <v>0</v>
      </c>
      <c r="Y241" s="157">
        <f t="shared" si="150"/>
        <v>0</v>
      </c>
      <c r="Z241" s="157">
        <f t="shared" si="150"/>
        <v>0</v>
      </c>
      <c r="AA241" s="157">
        <f t="shared" si="151"/>
        <v>0</v>
      </c>
      <c r="AB241" s="157">
        <f t="shared" si="151"/>
        <v>0</v>
      </c>
      <c r="AC241" s="157">
        <f t="shared" si="151"/>
        <v>0</v>
      </c>
      <c r="AD241" s="157">
        <f t="shared" si="151"/>
        <v>0</v>
      </c>
      <c r="AE241" s="157">
        <f t="shared" si="151"/>
        <v>0</v>
      </c>
      <c r="AF241" s="157">
        <f t="shared" si="151"/>
        <v>0</v>
      </c>
      <c r="AG241" s="157">
        <f t="shared" si="151"/>
        <v>0</v>
      </c>
      <c r="AH241" s="157">
        <f t="shared" si="151"/>
        <v>0</v>
      </c>
      <c r="AI241" s="157">
        <f t="shared" si="151"/>
        <v>0</v>
      </c>
      <c r="AJ241" s="157">
        <f t="shared" si="151"/>
        <v>0</v>
      </c>
    </row>
    <row r="242" spans="1:36" ht="16.5" x14ac:dyDescent="0.25">
      <c r="A242" s="157">
        <f t="shared" si="152"/>
        <v>4.0699999999999985</v>
      </c>
      <c r="B242" s="153">
        <f t="shared" si="93"/>
        <v>194</v>
      </c>
      <c r="C242" s="155" t="s">
        <v>511</v>
      </c>
      <c r="D242" s="156" t="s">
        <v>410</v>
      </c>
      <c r="E242" s="157">
        <f t="shared" si="148"/>
        <v>0</v>
      </c>
      <c r="F242" s="249"/>
      <c r="G242" s="157">
        <f t="shared" si="149"/>
        <v>0</v>
      </c>
      <c r="H242" s="157">
        <f t="shared" si="149"/>
        <v>0</v>
      </c>
      <c r="I242" s="157">
        <f t="shared" si="149"/>
        <v>0</v>
      </c>
      <c r="J242" s="157">
        <f t="shared" si="149"/>
        <v>0</v>
      </c>
      <c r="K242" s="157">
        <f t="shared" si="149"/>
        <v>0</v>
      </c>
      <c r="L242" s="157">
        <f t="shared" si="149"/>
        <v>0</v>
      </c>
      <c r="M242" s="157">
        <f t="shared" si="149"/>
        <v>0</v>
      </c>
      <c r="N242" s="157">
        <f t="shared" si="149"/>
        <v>0</v>
      </c>
      <c r="O242" s="157">
        <f t="shared" si="149"/>
        <v>0</v>
      </c>
      <c r="P242" s="157">
        <f t="shared" si="149"/>
        <v>0</v>
      </c>
      <c r="Q242" s="157">
        <f t="shared" si="150"/>
        <v>0</v>
      </c>
      <c r="R242" s="157">
        <f t="shared" si="150"/>
        <v>0</v>
      </c>
      <c r="S242" s="157">
        <f t="shared" si="150"/>
        <v>0</v>
      </c>
      <c r="T242" s="157">
        <f t="shared" si="150"/>
        <v>0</v>
      </c>
      <c r="U242" s="157">
        <f t="shared" si="150"/>
        <v>0</v>
      </c>
      <c r="V242" s="157">
        <f t="shared" si="150"/>
        <v>0</v>
      </c>
      <c r="W242" s="157">
        <f t="shared" si="150"/>
        <v>0</v>
      </c>
      <c r="X242" s="157">
        <f t="shared" si="150"/>
        <v>0</v>
      </c>
      <c r="Y242" s="157">
        <f t="shared" si="150"/>
        <v>0</v>
      </c>
      <c r="Z242" s="157">
        <f t="shared" si="150"/>
        <v>0</v>
      </c>
      <c r="AA242" s="157">
        <f t="shared" si="151"/>
        <v>0</v>
      </c>
      <c r="AB242" s="157">
        <f t="shared" si="151"/>
        <v>0</v>
      </c>
      <c r="AC242" s="157">
        <f t="shared" si="151"/>
        <v>0</v>
      </c>
      <c r="AD242" s="157">
        <f t="shared" si="151"/>
        <v>0</v>
      </c>
      <c r="AE242" s="157">
        <f t="shared" si="151"/>
        <v>0</v>
      </c>
      <c r="AF242" s="157">
        <f t="shared" si="151"/>
        <v>0</v>
      </c>
      <c r="AG242" s="157">
        <f t="shared" si="151"/>
        <v>0</v>
      </c>
      <c r="AH242" s="157">
        <f t="shared" si="151"/>
        <v>0</v>
      </c>
      <c r="AI242" s="157">
        <f t="shared" si="151"/>
        <v>0</v>
      </c>
      <c r="AJ242" s="157">
        <f t="shared" si="151"/>
        <v>0</v>
      </c>
    </row>
    <row r="243" spans="1:36" ht="16.5" x14ac:dyDescent="0.25">
      <c r="A243" s="157">
        <f t="shared" si="152"/>
        <v>4.0799999999999983</v>
      </c>
      <c r="B243" s="153">
        <f t="shared" ref="B243:B269" si="153">+B242+1</f>
        <v>195</v>
      </c>
      <c r="C243" s="155" t="s">
        <v>512</v>
      </c>
      <c r="D243" s="156" t="s">
        <v>410</v>
      </c>
      <c r="E243" s="157">
        <f t="shared" si="148"/>
        <v>0</v>
      </c>
      <c r="F243" s="249"/>
      <c r="G243" s="157">
        <f t="shared" si="149"/>
        <v>0</v>
      </c>
      <c r="H243" s="157">
        <f t="shared" si="149"/>
        <v>0</v>
      </c>
      <c r="I243" s="157">
        <f t="shared" si="149"/>
        <v>0</v>
      </c>
      <c r="J243" s="157">
        <f t="shared" si="149"/>
        <v>0</v>
      </c>
      <c r="K243" s="157">
        <f t="shared" si="149"/>
        <v>0</v>
      </c>
      <c r="L243" s="157">
        <f t="shared" si="149"/>
        <v>0</v>
      </c>
      <c r="M243" s="157">
        <f t="shared" si="149"/>
        <v>0</v>
      </c>
      <c r="N243" s="157">
        <f t="shared" si="149"/>
        <v>0</v>
      </c>
      <c r="O243" s="157">
        <f t="shared" si="149"/>
        <v>0</v>
      </c>
      <c r="P243" s="157">
        <f t="shared" si="149"/>
        <v>0</v>
      </c>
      <c r="Q243" s="157">
        <f t="shared" si="150"/>
        <v>0</v>
      </c>
      <c r="R243" s="157">
        <f t="shared" si="150"/>
        <v>0</v>
      </c>
      <c r="S243" s="157">
        <f t="shared" si="150"/>
        <v>0</v>
      </c>
      <c r="T243" s="157">
        <f t="shared" si="150"/>
        <v>0</v>
      </c>
      <c r="U243" s="157">
        <f t="shared" si="150"/>
        <v>0</v>
      </c>
      <c r="V243" s="157">
        <f t="shared" si="150"/>
        <v>0</v>
      </c>
      <c r="W243" s="157">
        <f t="shared" si="150"/>
        <v>0</v>
      </c>
      <c r="X243" s="157">
        <f t="shared" si="150"/>
        <v>0</v>
      </c>
      <c r="Y243" s="157">
        <f t="shared" si="150"/>
        <v>0</v>
      </c>
      <c r="Z243" s="157">
        <f t="shared" si="150"/>
        <v>0</v>
      </c>
      <c r="AA243" s="157">
        <f t="shared" si="151"/>
        <v>0</v>
      </c>
      <c r="AB243" s="157">
        <f t="shared" si="151"/>
        <v>0</v>
      </c>
      <c r="AC243" s="157">
        <f t="shared" si="151"/>
        <v>0</v>
      </c>
      <c r="AD243" s="157">
        <f t="shared" si="151"/>
        <v>0</v>
      </c>
      <c r="AE243" s="157">
        <f t="shared" si="151"/>
        <v>0</v>
      </c>
      <c r="AF243" s="157">
        <f t="shared" si="151"/>
        <v>0</v>
      </c>
      <c r="AG243" s="157">
        <f t="shared" si="151"/>
        <v>0</v>
      </c>
      <c r="AH243" s="157">
        <f t="shared" si="151"/>
        <v>0</v>
      </c>
      <c r="AI243" s="157">
        <f t="shared" si="151"/>
        <v>0</v>
      </c>
      <c r="AJ243" s="157">
        <f t="shared" si="151"/>
        <v>0</v>
      </c>
    </row>
    <row r="244" spans="1:36" ht="16.5" x14ac:dyDescent="0.25">
      <c r="A244" s="157">
        <f t="shared" si="152"/>
        <v>4.0899999999999981</v>
      </c>
      <c r="B244" s="153">
        <f t="shared" si="153"/>
        <v>196</v>
      </c>
      <c r="C244" s="155" t="s">
        <v>513</v>
      </c>
      <c r="D244" s="156" t="s">
        <v>410</v>
      </c>
      <c r="E244" s="157">
        <f t="shared" si="148"/>
        <v>0</v>
      </c>
      <c r="F244" s="249"/>
      <c r="G244" s="157">
        <f t="shared" si="149"/>
        <v>0</v>
      </c>
      <c r="H244" s="157">
        <f t="shared" si="149"/>
        <v>0</v>
      </c>
      <c r="I244" s="157">
        <f t="shared" si="149"/>
        <v>0</v>
      </c>
      <c r="J244" s="157">
        <f t="shared" si="149"/>
        <v>0</v>
      </c>
      <c r="K244" s="157">
        <f t="shared" si="149"/>
        <v>0</v>
      </c>
      <c r="L244" s="157">
        <f t="shared" si="149"/>
        <v>0</v>
      </c>
      <c r="M244" s="157">
        <f t="shared" si="149"/>
        <v>0</v>
      </c>
      <c r="N244" s="157">
        <f t="shared" si="149"/>
        <v>0</v>
      </c>
      <c r="O244" s="157">
        <f t="shared" si="149"/>
        <v>0</v>
      </c>
      <c r="P244" s="157">
        <f t="shared" si="149"/>
        <v>0</v>
      </c>
      <c r="Q244" s="157">
        <f t="shared" si="150"/>
        <v>0</v>
      </c>
      <c r="R244" s="157">
        <f t="shared" si="150"/>
        <v>0</v>
      </c>
      <c r="S244" s="157">
        <f t="shared" si="150"/>
        <v>0</v>
      </c>
      <c r="T244" s="157">
        <f t="shared" si="150"/>
        <v>0</v>
      </c>
      <c r="U244" s="157">
        <f t="shared" si="150"/>
        <v>0</v>
      </c>
      <c r="V244" s="157">
        <f t="shared" si="150"/>
        <v>0</v>
      </c>
      <c r="W244" s="157">
        <f t="shared" si="150"/>
        <v>0</v>
      </c>
      <c r="X244" s="157">
        <f t="shared" si="150"/>
        <v>0</v>
      </c>
      <c r="Y244" s="157">
        <f t="shared" si="150"/>
        <v>0</v>
      </c>
      <c r="Z244" s="157">
        <f t="shared" si="150"/>
        <v>0</v>
      </c>
      <c r="AA244" s="157">
        <f t="shared" si="151"/>
        <v>0</v>
      </c>
      <c r="AB244" s="157">
        <f t="shared" si="151"/>
        <v>0</v>
      </c>
      <c r="AC244" s="157">
        <f t="shared" si="151"/>
        <v>0</v>
      </c>
      <c r="AD244" s="157">
        <f t="shared" si="151"/>
        <v>0</v>
      </c>
      <c r="AE244" s="157">
        <f t="shared" si="151"/>
        <v>0</v>
      </c>
      <c r="AF244" s="157">
        <f t="shared" si="151"/>
        <v>0</v>
      </c>
      <c r="AG244" s="157">
        <f t="shared" si="151"/>
        <v>0</v>
      </c>
      <c r="AH244" s="157">
        <f t="shared" si="151"/>
        <v>0</v>
      </c>
      <c r="AI244" s="157">
        <f t="shared" si="151"/>
        <v>0</v>
      </c>
      <c r="AJ244" s="157">
        <f t="shared" si="151"/>
        <v>0</v>
      </c>
    </row>
    <row r="245" spans="1:36" ht="16.5" x14ac:dyDescent="0.25">
      <c r="A245" s="157">
        <f t="shared" si="152"/>
        <v>4.0999999999999979</v>
      </c>
      <c r="B245" s="153">
        <f t="shared" si="153"/>
        <v>197</v>
      </c>
      <c r="C245" s="155" t="s">
        <v>514</v>
      </c>
      <c r="D245" s="156" t="s">
        <v>410</v>
      </c>
      <c r="E245" s="157">
        <f t="shared" si="148"/>
        <v>0</v>
      </c>
      <c r="F245" s="249"/>
      <c r="G245" s="157">
        <f t="shared" si="149"/>
        <v>0</v>
      </c>
      <c r="H245" s="157">
        <f t="shared" si="149"/>
        <v>0</v>
      </c>
      <c r="I245" s="157">
        <f t="shared" si="149"/>
        <v>0</v>
      </c>
      <c r="J245" s="157">
        <f t="shared" si="149"/>
        <v>0</v>
      </c>
      <c r="K245" s="157">
        <f t="shared" si="149"/>
        <v>0</v>
      </c>
      <c r="L245" s="157">
        <f t="shared" si="149"/>
        <v>0</v>
      </c>
      <c r="M245" s="157">
        <f t="shared" si="149"/>
        <v>0</v>
      </c>
      <c r="N245" s="157">
        <f t="shared" si="149"/>
        <v>0</v>
      </c>
      <c r="O245" s="157">
        <f t="shared" si="149"/>
        <v>0</v>
      </c>
      <c r="P245" s="157">
        <f t="shared" si="149"/>
        <v>0</v>
      </c>
      <c r="Q245" s="157">
        <f t="shared" si="150"/>
        <v>0</v>
      </c>
      <c r="R245" s="157">
        <f t="shared" si="150"/>
        <v>0</v>
      </c>
      <c r="S245" s="157">
        <f t="shared" si="150"/>
        <v>0</v>
      </c>
      <c r="T245" s="157">
        <f t="shared" si="150"/>
        <v>0</v>
      </c>
      <c r="U245" s="157">
        <f t="shared" si="150"/>
        <v>0</v>
      </c>
      <c r="V245" s="157">
        <f t="shared" si="150"/>
        <v>0</v>
      </c>
      <c r="W245" s="157">
        <f t="shared" si="150"/>
        <v>0</v>
      </c>
      <c r="X245" s="157">
        <f t="shared" si="150"/>
        <v>0</v>
      </c>
      <c r="Y245" s="157">
        <f t="shared" si="150"/>
        <v>0</v>
      </c>
      <c r="Z245" s="157">
        <f t="shared" si="150"/>
        <v>0</v>
      </c>
      <c r="AA245" s="157">
        <f t="shared" si="151"/>
        <v>0</v>
      </c>
      <c r="AB245" s="157">
        <f t="shared" si="151"/>
        <v>0</v>
      </c>
      <c r="AC245" s="157">
        <f t="shared" si="151"/>
        <v>0</v>
      </c>
      <c r="AD245" s="157">
        <f t="shared" si="151"/>
        <v>0</v>
      </c>
      <c r="AE245" s="157">
        <f t="shared" si="151"/>
        <v>0</v>
      </c>
      <c r="AF245" s="157">
        <f t="shared" si="151"/>
        <v>0</v>
      </c>
      <c r="AG245" s="157">
        <f t="shared" si="151"/>
        <v>0</v>
      </c>
      <c r="AH245" s="157">
        <f t="shared" si="151"/>
        <v>0</v>
      </c>
      <c r="AI245" s="157">
        <f t="shared" si="151"/>
        <v>0</v>
      </c>
      <c r="AJ245" s="157">
        <f t="shared" si="151"/>
        <v>0</v>
      </c>
    </row>
    <row r="246" spans="1:36" s="188" customFormat="1" ht="16.5" x14ac:dyDescent="0.25">
      <c r="A246" s="160">
        <f t="shared" si="152"/>
        <v>4.1099999999999977</v>
      </c>
      <c r="B246" s="161">
        <f t="shared" si="153"/>
        <v>198</v>
      </c>
      <c r="C246" s="163" t="s">
        <v>536</v>
      </c>
      <c r="D246" s="164" t="s">
        <v>410</v>
      </c>
      <c r="E246" s="157">
        <f t="shared" si="148"/>
        <v>0</v>
      </c>
      <c r="F246" s="249"/>
      <c r="G246" s="160">
        <f t="shared" ref="G246:P252" si="154">+HLOOKUP(G$3,ARMADO_RP,$B246,0)+HLOOKUP(G$4,ARMADO_RP,$B246,0)</f>
        <v>0</v>
      </c>
      <c r="H246" s="160">
        <f t="shared" si="154"/>
        <v>0</v>
      </c>
      <c r="I246" s="160">
        <f t="shared" si="154"/>
        <v>0</v>
      </c>
      <c r="J246" s="160">
        <f t="shared" si="154"/>
        <v>0</v>
      </c>
      <c r="K246" s="160">
        <f t="shared" si="154"/>
        <v>0</v>
      </c>
      <c r="L246" s="160">
        <f t="shared" si="154"/>
        <v>0</v>
      </c>
      <c r="M246" s="160">
        <f t="shared" si="154"/>
        <v>0</v>
      </c>
      <c r="N246" s="160">
        <f t="shared" si="154"/>
        <v>0</v>
      </c>
      <c r="O246" s="160">
        <f t="shared" si="154"/>
        <v>0</v>
      </c>
      <c r="P246" s="160">
        <f t="shared" si="154"/>
        <v>0</v>
      </c>
      <c r="Q246" s="160">
        <f t="shared" ref="Q246:Z252" si="155">+HLOOKUP(Q$3,ARMADO_RP,$B246,0)+HLOOKUP(Q$4,ARMADO_RP,$B246,0)</f>
        <v>0</v>
      </c>
      <c r="R246" s="160">
        <f t="shared" si="155"/>
        <v>0</v>
      </c>
      <c r="S246" s="160">
        <f t="shared" si="155"/>
        <v>0</v>
      </c>
      <c r="T246" s="160">
        <f t="shared" si="155"/>
        <v>0</v>
      </c>
      <c r="U246" s="160">
        <f t="shared" si="155"/>
        <v>0</v>
      </c>
      <c r="V246" s="160">
        <f t="shared" si="155"/>
        <v>0</v>
      </c>
      <c r="W246" s="160">
        <f t="shared" si="155"/>
        <v>0</v>
      </c>
      <c r="X246" s="160">
        <f t="shared" si="155"/>
        <v>0</v>
      </c>
      <c r="Y246" s="160">
        <f t="shared" si="155"/>
        <v>0</v>
      </c>
      <c r="Z246" s="160">
        <f t="shared" si="155"/>
        <v>0</v>
      </c>
      <c r="AA246" s="160">
        <f t="shared" ref="AA246:AJ252" si="156">+HLOOKUP(AA$3,ARMADO_RP,$B246,0)+HLOOKUP(AA$4,ARMADO_RP,$B246,0)</f>
        <v>0</v>
      </c>
      <c r="AB246" s="160">
        <f t="shared" si="156"/>
        <v>0</v>
      </c>
      <c r="AC246" s="160">
        <f t="shared" si="156"/>
        <v>0</v>
      </c>
      <c r="AD246" s="160">
        <f t="shared" si="156"/>
        <v>0</v>
      </c>
      <c r="AE246" s="160">
        <f t="shared" si="156"/>
        <v>0</v>
      </c>
      <c r="AF246" s="160">
        <f t="shared" si="156"/>
        <v>0</v>
      </c>
      <c r="AG246" s="160">
        <f t="shared" si="156"/>
        <v>0</v>
      </c>
      <c r="AH246" s="160">
        <f t="shared" si="156"/>
        <v>0</v>
      </c>
      <c r="AI246" s="160">
        <f t="shared" si="156"/>
        <v>0</v>
      </c>
      <c r="AJ246" s="160">
        <f t="shared" si="156"/>
        <v>0</v>
      </c>
    </row>
    <row r="247" spans="1:36" s="188" customFormat="1" ht="16.5" x14ac:dyDescent="0.25">
      <c r="A247" s="160">
        <f t="shared" si="152"/>
        <v>4.1199999999999974</v>
      </c>
      <c r="B247" s="161">
        <f t="shared" si="153"/>
        <v>199</v>
      </c>
      <c r="C247" s="163" t="s">
        <v>537</v>
      </c>
      <c r="D247" s="164" t="s">
        <v>410</v>
      </c>
      <c r="E247" s="157">
        <f t="shared" si="148"/>
        <v>0</v>
      </c>
      <c r="F247" s="249"/>
      <c r="G247" s="160">
        <f t="shared" si="154"/>
        <v>0</v>
      </c>
      <c r="H247" s="160">
        <f t="shared" si="154"/>
        <v>0</v>
      </c>
      <c r="I247" s="160">
        <f t="shared" si="154"/>
        <v>0</v>
      </c>
      <c r="J247" s="160">
        <f t="shared" si="154"/>
        <v>0</v>
      </c>
      <c r="K247" s="160">
        <f t="shared" si="154"/>
        <v>0</v>
      </c>
      <c r="L247" s="160">
        <f t="shared" si="154"/>
        <v>0</v>
      </c>
      <c r="M247" s="160">
        <f t="shared" si="154"/>
        <v>0</v>
      </c>
      <c r="N247" s="160">
        <f t="shared" si="154"/>
        <v>0</v>
      </c>
      <c r="O247" s="160">
        <f t="shared" si="154"/>
        <v>0</v>
      </c>
      <c r="P247" s="160">
        <f t="shared" si="154"/>
        <v>0</v>
      </c>
      <c r="Q247" s="160">
        <f t="shared" si="155"/>
        <v>0</v>
      </c>
      <c r="R247" s="160">
        <f t="shared" si="155"/>
        <v>0</v>
      </c>
      <c r="S247" s="160">
        <f t="shared" si="155"/>
        <v>0</v>
      </c>
      <c r="T247" s="160">
        <f t="shared" si="155"/>
        <v>0</v>
      </c>
      <c r="U247" s="160">
        <f t="shared" si="155"/>
        <v>0</v>
      </c>
      <c r="V247" s="160">
        <f t="shared" si="155"/>
        <v>0</v>
      </c>
      <c r="W247" s="160">
        <f t="shared" si="155"/>
        <v>0</v>
      </c>
      <c r="X247" s="160">
        <f t="shared" si="155"/>
        <v>0</v>
      </c>
      <c r="Y247" s="160">
        <f t="shared" si="155"/>
        <v>0</v>
      </c>
      <c r="Z247" s="160">
        <f t="shared" si="155"/>
        <v>0</v>
      </c>
      <c r="AA247" s="160">
        <f t="shared" si="156"/>
        <v>0</v>
      </c>
      <c r="AB247" s="160">
        <f t="shared" si="156"/>
        <v>0</v>
      </c>
      <c r="AC247" s="160">
        <f t="shared" si="156"/>
        <v>0</v>
      </c>
      <c r="AD247" s="160">
        <f t="shared" si="156"/>
        <v>0</v>
      </c>
      <c r="AE247" s="160">
        <f t="shared" si="156"/>
        <v>0</v>
      </c>
      <c r="AF247" s="160">
        <f t="shared" si="156"/>
        <v>0</v>
      </c>
      <c r="AG247" s="160">
        <f t="shared" si="156"/>
        <v>0</v>
      </c>
      <c r="AH247" s="160">
        <f t="shared" si="156"/>
        <v>0</v>
      </c>
      <c r="AI247" s="160">
        <f t="shared" si="156"/>
        <v>0</v>
      </c>
      <c r="AJ247" s="160">
        <f t="shared" si="156"/>
        <v>0</v>
      </c>
    </row>
    <row r="248" spans="1:36" s="188" customFormat="1" ht="16.5" x14ac:dyDescent="0.25">
      <c r="A248" s="160">
        <f t="shared" si="152"/>
        <v>4.1299999999999972</v>
      </c>
      <c r="B248" s="161">
        <f t="shared" si="153"/>
        <v>200</v>
      </c>
      <c r="C248" s="163" t="s">
        <v>538</v>
      </c>
      <c r="D248" s="164" t="s">
        <v>410</v>
      </c>
      <c r="E248" s="157">
        <f t="shared" si="148"/>
        <v>1</v>
      </c>
      <c r="F248" s="249"/>
      <c r="G248" s="160">
        <f t="shared" si="154"/>
        <v>0</v>
      </c>
      <c r="H248" s="160">
        <f t="shared" si="154"/>
        <v>1</v>
      </c>
      <c r="I248" s="160">
        <f t="shared" si="154"/>
        <v>0</v>
      </c>
      <c r="J248" s="160">
        <f t="shared" si="154"/>
        <v>0</v>
      </c>
      <c r="K248" s="160">
        <f t="shared" si="154"/>
        <v>0</v>
      </c>
      <c r="L248" s="160">
        <f t="shared" si="154"/>
        <v>0</v>
      </c>
      <c r="M248" s="160">
        <f t="shared" si="154"/>
        <v>0</v>
      </c>
      <c r="N248" s="160">
        <f t="shared" si="154"/>
        <v>0</v>
      </c>
      <c r="O248" s="160">
        <f t="shared" si="154"/>
        <v>0</v>
      </c>
      <c r="P248" s="160">
        <f t="shared" si="154"/>
        <v>0</v>
      </c>
      <c r="Q248" s="160">
        <f t="shared" si="155"/>
        <v>0</v>
      </c>
      <c r="R248" s="160">
        <f t="shared" si="155"/>
        <v>0</v>
      </c>
      <c r="S248" s="160">
        <f t="shared" si="155"/>
        <v>0</v>
      </c>
      <c r="T248" s="160">
        <f t="shared" si="155"/>
        <v>0</v>
      </c>
      <c r="U248" s="160">
        <f t="shared" si="155"/>
        <v>0</v>
      </c>
      <c r="V248" s="160">
        <f t="shared" si="155"/>
        <v>0</v>
      </c>
      <c r="W248" s="160">
        <f t="shared" si="155"/>
        <v>0</v>
      </c>
      <c r="X248" s="160">
        <f t="shared" si="155"/>
        <v>0</v>
      </c>
      <c r="Y248" s="160">
        <f t="shared" si="155"/>
        <v>0</v>
      </c>
      <c r="Z248" s="160">
        <f t="shared" si="155"/>
        <v>0</v>
      </c>
      <c r="AA248" s="160">
        <f t="shared" si="156"/>
        <v>0</v>
      </c>
      <c r="AB248" s="160">
        <f t="shared" si="156"/>
        <v>0</v>
      </c>
      <c r="AC248" s="160">
        <f t="shared" si="156"/>
        <v>0</v>
      </c>
      <c r="AD248" s="160">
        <f t="shared" si="156"/>
        <v>0</v>
      </c>
      <c r="AE248" s="160">
        <f t="shared" si="156"/>
        <v>0</v>
      </c>
      <c r="AF248" s="160">
        <f t="shared" si="156"/>
        <v>0</v>
      </c>
      <c r="AG248" s="160">
        <f t="shared" si="156"/>
        <v>0</v>
      </c>
      <c r="AH248" s="160">
        <f t="shared" si="156"/>
        <v>0</v>
      </c>
      <c r="AI248" s="160">
        <f t="shared" si="156"/>
        <v>0</v>
      </c>
      <c r="AJ248" s="160">
        <f t="shared" si="156"/>
        <v>0</v>
      </c>
    </row>
    <row r="249" spans="1:36" s="188" customFormat="1" ht="16.5" x14ac:dyDescent="0.25">
      <c r="A249" s="160">
        <f t="shared" si="152"/>
        <v>4.139999999999997</v>
      </c>
      <c r="B249" s="161">
        <f t="shared" si="153"/>
        <v>201</v>
      </c>
      <c r="C249" s="163" t="s">
        <v>539</v>
      </c>
      <c r="D249" s="164" t="s">
        <v>410</v>
      </c>
      <c r="E249" s="157">
        <f t="shared" si="148"/>
        <v>1</v>
      </c>
      <c r="F249" s="249"/>
      <c r="G249" s="160">
        <f t="shared" si="154"/>
        <v>0</v>
      </c>
      <c r="H249" s="160">
        <f t="shared" si="154"/>
        <v>1</v>
      </c>
      <c r="I249" s="160">
        <f t="shared" si="154"/>
        <v>0</v>
      </c>
      <c r="J249" s="160">
        <f t="shared" si="154"/>
        <v>0</v>
      </c>
      <c r="K249" s="160">
        <f t="shared" si="154"/>
        <v>0</v>
      </c>
      <c r="L249" s="160">
        <f t="shared" si="154"/>
        <v>0</v>
      </c>
      <c r="M249" s="160">
        <f t="shared" si="154"/>
        <v>0</v>
      </c>
      <c r="N249" s="160">
        <f t="shared" si="154"/>
        <v>0</v>
      </c>
      <c r="O249" s="160">
        <f t="shared" si="154"/>
        <v>0</v>
      </c>
      <c r="P249" s="160">
        <f t="shared" si="154"/>
        <v>0</v>
      </c>
      <c r="Q249" s="160">
        <f t="shared" si="155"/>
        <v>0</v>
      </c>
      <c r="R249" s="160">
        <f t="shared" si="155"/>
        <v>0</v>
      </c>
      <c r="S249" s="160">
        <f t="shared" si="155"/>
        <v>0</v>
      </c>
      <c r="T249" s="160">
        <f t="shared" si="155"/>
        <v>0</v>
      </c>
      <c r="U249" s="160">
        <f t="shared" si="155"/>
        <v>0</v>
      </c>
      <c r="V249" s="160">
        <f t="shared" si="155"/>
        <v>0</v>
      </c>
      <c r="W249" s="160">
        <f t="shared" si="155"/>
        <v>0</v>
      </c>
      <c r="X249" s="160">
        <f t="shared" si="155"/>
        <v>0</v>
      </c>
      <c r="Y249" s="160">
        <f t="shared" si="155"/>
        <v>0</v>
      </c>
      <c r="Z249" s="160">
        <f t="shared" si="155"/>
        <v>0</v>
      </c>
      <c r="AA249" s="160">
        <f t="shared" si="156"/>
        <v>0</v>
      </c>
      <c r="AB249" s="160">
        <f t="shared" si="156"/>
        <v>0</v>
      </c>
      <c r="AC249" s="160">
        <f t="shared" si="156"/>
        <v>0</v>
      </c>
      <c r="AD249" s="160">
        <f t="shared" si="156"/>
        <v>0</v>
      </c>
      <c r="AE249" s="160">
        <f t="shared" si="156"/>
        <v>0</v>
      </c>
      <c r="AF249" s="160">
        <f t="shared" si="156"/>
        <v>0</v>
      </c>
      <c r="AG249" s="160">
        <f t="shared" si="156"/>
        <v>0</v>
      </c>
      <c r="AH249" s="160">
        <f t="shared" si="156"/>
        <v>0</v>
      </c>
      <c r="AI249" s="160">
        <f t="shared" si="156"/>
        <v>0</v>
      </c>
      <c r="AJ249" s="160">
        <f t="shared" si="156"/>
        <v>0</v>
      </c>
    </row>
    <row r="250" spans="1:36" s="188" customFormat="1" ht="16.5" x14ac:dyDescent="0.25">
      <c r="A250" s="160">
        <f t="shared" si="152"/>
        <v>4.1499999999999968</v>
      </c>
      <c r="B250" s="161">
        <f t="shared" si="153"/>
        <v>202</v>
      </c>
      <c r="C250" s="163" t="s">
        <v>540</v>
      </c>
      <c r="D250" s="164" t="s">
        <v>410</v>
      </c>
      <c r="E250" s="157">
        <f t="shared" si="148"/>
        <v>0</v>
      </c>
      <c r="F250" s="249"/>
      <c r="G250" s="160">
        <f t="shared" si="154"/>
        <v>0</v>
      </c>
      <c r="H250" s="160">
        <f t="shared" si="154"/>
        <v>0</v>
      </c>
      <c r="I250" s="160">
        <f t="shared" si="154"/>
        <v>0</v>
      </c>
      <c r="J250" s="160">
        <f t="shared" si="154"/>
        <v>0</v>
      </c>
      <c r="K250" s="160">
        <f t="shared" si="154"/>
        <v>0</v>
      </c>
      <c r="L250" s="160">
        <f t="shared" si="154"/>
        <v>0</v>
      </c>
      <c r="M250" s="160">
        <f t="shared" si="154"/>
        <v>0</v>
      </c>
      <c r="N250" s="160">
        <f t="shared" si="154"/>
        <v>0</v>
      </c>
      <c r="O250" s="160">
        <f t="shared" si="154"/>
        <v>0</v>
      </c>
      <c r="P250" s="160">
        <f t="shared" si="154"/>
        <v>0</v>
      </c>
      <c r="Q250" s="160">
        <f t="shared" si="155"/>
        <v>0</v>
      </c>
      <c r="R250" s="160">
        <f t="shared" si="155"/>
        <v>0</v>
      </c>
      <c r="S250" s="160">
        <f t="shared" si="155"/>
        <v>0</v>
      </c>
      <c r="T250" s="160">
        <f t="shared" si="155"/>
        <v>0</v>
      </c>
      <c r="U250" s="160">
        <f t="shared" si="155"/>
        <v>0</v>
      </c>
      <c r="V250" s="160">
        <f t="shared" si="155"/>
        <v>0</v>
      </c>
      <c r="W250" s="160">
        <f t="shared" si="155"/>
        <v>0</v>
      </c>
      <c r="X250" s="160">
        <f t="shared" si="155"/>
        <v>0</v>
      </c>
      <c r="Y250" s="160">
        <f t="shared" si="155"/>
        <v>0</v>
      </c>
      <c r="Z250" s="160">
        <f t="shared" si="155"/>
        <v>0</v>
      </c>
      <c r="AA250" s="160">
        <f t="shared" si="156"/>
        <v>0</v>
      </c>
      <c r="AB250" s="160">
        <f t="shared" si="156"/>
        <v>0</v>
      </c>
      <c r="AC250" s="160">
        <f t="shared" si="156"/>
        <v>0</v>
      </c>
      <c r="AD250" s="160">
        <f t="shared" si="156"/>
        <v>0</v>
      </c>
      <c r="AE250" s="160">
        <f t="shared" si="156"/>
        <v>0</v>
      </c>
      <c r="AF250" s="160">
        <f t="shared" si="156"/>
        <v>0</v>
      </c>
      <c r="AG250" s="160">
        <f t="shared" si="156"/>
        <v>0</v>
      </c>
      <c r="AH250" s="160">
        <f t="shared" si="156"/>
        <v>0</v>
      </c>
      <c r="AI250" s="160">
        <f t="shared" si="156"/>
        <v>0</v>
      </c>
      <c r="AJ250" s="160">
        <f t="shared" si="156"/>
        <v>0</v>
      </c>
    </row>
    <row r="251" spans="1:36" s="188" customFormat="1" ht="16.5" x14ac:dyDescent="0.25">
      <c r="A251" s="160">
        <f t="shared" si="152"/>
        <v>4.1599999999999966</v>
      </c>
      <c r="B251" s="161">
        <f t="shared" si="153"/>
        <v>203</v>
      </c>
      <c r="C251" s="163" t="s">
        <v>541</v>
      </c>
      <c r="D251" s="164" t="s">
        <v>410</v>
      </c>
      <c r="E251" s="157">
        <f t="shared" si="148"/>
        <v>0</v>
      </c>
      <c r="F251" s="249"/>
      <c r="G251" s="160">
        <f t="shared" si="154"/>
        <v>0</v>
      </c>
      <c r="H251" s="160">
        <f t="shared" si="154"/>
        <v>0</v>
      </c>
      <c r="I251" s="160">
        <f t="shared" si="154"/>
        <v>0</v>
      </c>
      <c r="J251" s="160">
        <f t="shared" si="154"/>
        <v>0</v>
      </c>
      <c r="K251" s="160">
        <f t="shared" si="154"/>
        <v>0</v>
      </c>
      <c r="L251" s="160">
        <f t="shared" si="154"/>
        <v>0</v>
      </c>
      <c r="M251" s="160">
        <f t="shared" si="154"/>
        <v>0</v>
      </c>
      <c r="N251" s="160">
        <f t="shared" si="154"/>
        <v>0</v>
      </c>
      <c r="O251" s="160">
        <f t="shared" si="154"/>
        <v>0</v>
      </c>
      <c r="P251" s="160">
        <f t="shared" si="154"/>
        <v>0</v>
      </c>
      <c r="Q251" s="160">
        <f t="shared" si="155"/>
        <v>0</v>
      </c>
      <c r="R251" s="160">
        <f t="shared" si="155"/>
        <v>0</v>
      </c>
      <c r="S251" s="160">
        <f t="shared" si="155"/>
        <v>0</v>
      </c>
      <c r="T251" s="160">
        <f t="shared" si="155"/>
        <v>0</v>
      </c>
      <c r="U251" s="160">
        <f t="shared" si="155"/>
        <v>0</v>
      </c>
      <c r="V251" s="160">
        <f t="shared" si="155"/>
        <v>0</v>
      </c>
      <c r="W251" s="160">
        <f t="shared" si="155"/>
        <v>0</v>
      </c>
      <c r="X251" s="160">
        <f t="shared" si="155"/>
        <v>0</v>
      </c>
      <c r="Y251" s="160">
        <f t="shared" si="155"/>
        <v>0</v>
      </c>
      <c r="Z251" s="160">
        <f t="shared" si="155"/>
        <v>0</v>
      </c>
      <c r="AA251" s="160">
        <f t="shared" si="156"/>
        <v>0</v>
      </c>
      <c r="AB251" s="160">
        <f t="shared" si="156"/>
        <v>0</v>
      </c>
      <c r="AC251" s="160">
        <f t="shared" si="156"/>
        <v>0</v>
      </c>
      <c r="AD251" s="160">
        <f t="shared" si="156"/>
        <v>0</v>
      </c>
      <c r="AE251" s="160">
        <f t="shared" si="156"/>
        <v>0</v>
      </c>
      <c r="AF251" s="160">
        <f t="shared" si="156"/>
        <v>0</v>
      </c>
      <c r="AG251" s="160">
        <f t="shared" si="156"/>
        <v>0</v>
      </c>
      <c r="AH251" s="160">
        <f t="shared" si="156"/>
        <v>0</v>
      </c>
      <c r="AI251" s="160">
        <f t="shared" si="156"/>
        <v>0</v>
      </c>
      <c r="AJ251" s="160">
        <f t="shared" si="156"/>
        <v>0</v>
      </c>
    </row>
    <row r="252" spans="1:36" s="188" customFormat="1" ht="16.5" x14ac:dyDescent="0.25">
      <c r="A252" s="160">
        <f t="shared" si="152"/>
        <v>4.1699999999999964</v>
      </c>
      <c r="B252" s="161">
        <f t="shared" si="153"/>
        <v>204</v>
      </c>
      <c r="C252" s="163" t="s">
        <v>542</v>
      </c>
      <c r="D252" s="164" t="s">
        <v>410</v>
      </c>
      <c r="E252" s="157">
        <f t="shared" si="148"/>
        <v>0</v>
      </c>
      <c r="F252" s="249"/>
      <c r="G252" s="160">
        <f t="shared" si="154"/>
        <v>0</v>
      </c>
      <c r="H252" s="160">
        <f t="shared" si="154"/>
        <v>0</v>
      </c>
      <c r="I252" s="160">
        <f t="shared" si="154"/>
        <v>0</v>
      </c>
      <c r="J252" s="160">
        <f t="shared" si="154"/>
        <v>0</v>
      </c>
      <c r="K252" s="160">
        <f t="shared" si="154"/>
        <v>0</v>
      </c>
      <c r="L252" s="160">
        <f t="shared" si="154"/>
        <v>0</v>
      </c>
      <c r="M252" s="160">
        <f t="shared" si="154"/>
        <v>0</v>
      </c>
      <c r="N252" s="160">
        <f t="shared" si="154"/>
        <v>0</v>
      </c>
      <c r="O252" s="160">
        <f t="shared" si="154"/>
        <v>0</v>
      </c>
      <c r="P252" s="160">
        <f t="shared" si="154"/>
        <v>0</v>
      </c>
      <c r="Q252" s="160">
        <f t="shared" si="155"/>
        <v>0</v>
      </c>
      <c r="R252" s="160">
        <f t="shared" si="155"/>
        <v>0</v>
      </c>
      <c r="S252" s="160">
        <f t="shared" si="155"/>
        <v>0</v>
      </c>
      <c r="T252" s="160">
        <f t="shared" si="155"/>
        <v>0</v>
      </c>
      <c r="U252" s="160">
        <f t="shared" si="155"/>
        <v>0</v>
      </c>
      <c r="V252" s="160">
        <f t="shared" si="155"/>
        <v>0</v>
      </c>
      <c r="W252" s="160">
        <f t="shared" si="155"/>
        <v>0</v>
      </c>
      <c r="X252" s="160">
        <f t="shared" si="155"/>
        <v>0</v>
      </c>
      <c r="Y252" s="160">
        <f t="shared" si="155"/>
        <v>0</v>
      </c>
      <c r="Z252" s="160">
        <f t="shared" si="155"/>
        <v>0</v>
      </c>
      <c r="AA252" s="160">
        <f t="shared" si="156"/>
        <v>0</v>
      </c>
      <c r="AB252" s="160">
        <f t="shared" si="156"/>
        <v>0</v>
      </c>
      <c r="AC252" s="160">
        <f t="shared" si="156"/>
        <v>0</v>
      </c>
      <c r="AD252" s="160">
        <f t="shared" si="156"/>
        <v>0</v>
      </c>
      <c r="AE252" s="160">
        <f t="shared" si="156"/>
        <v>0</v>
      </c>
      <c r="AF252" s="160">
        <f t="shared" si="156"/>
        <v>0</v>
      </c>
      <c r="AG252" s="160">
        <f t="shared" si="156"/>
        <v>0</v>
      </c>
      <c r="AH252" s="160">
        <f t="shared" si="156"/>
        <v>0</v>
      </c>
      <c r="AI252" s="160">
        <f t="shared" si="156"/>
        <v>0</v>
      </c>
      <c r="AJ252" s="160">
        <f t="shared" si="156"/>
        <v>0</v>
      </c>
    </row>
    <row r="253" spans="1:36" ht="16.5" x14ac:dyDescent="0.25">
      <c r="A253" s="172"/>
      <c r="B253" s="161">
        <f t="shared" si="153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153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153"/>
        <v>207</v>
      </c>
      <c r="C255" s="155" t="s">
        <v>516</v>
      </c>
      <c r="D255" s="156" t="s">
        <v>389</v>
      </c>
      <c r="E255" s="157">
        <f>+SUM(G255:AJ255)</f>
        <v>4.3407899999999992E-2</v>
      </c>
      <c r="F255" s="249" t="s">
        <v>62</v>
      </c>
      <c r="G255" s="157">
        <f t="shared" ref="G255:AJ255" si="157">+IF($F255=G$13,G$12*f_cond*G$14/1000,0)</f>
        <v>0</v>
      </c>
      <c r="H255" s="157">
        <f t="shared" si="157"/>
        <v>4.3407899999999992E-2</v>
      </c>
      <c r="I255" s="157">
        <f t="shared" si="157"/>
        <v>0</v>
      </c>
      <c r="J255" s="157">
        <f t="shared" si="157"/>
        <v>0</v>
      </c>
      <c r="K255" s="157">
        <f t="shared" si="157"/>
        <v>0</v>
      </c>
      <c r="L255" s="157">
        <f t="shared" si="157"/>
        <v>0</v>
      </c>
      <c r="M255" s="157">
        <f t="shared" si="157"/>
        <v>0</v>
      </c>
      <c r="N255" s="157">
        <f t="shared" si="157"/>
        <v>0</v>
      </c>
      <c r="O255" s="157">
        <f t="shared" si="157"/>
        <v>0</v>
      </c>
      <c r="P255" s="157">
        <f t="shared" si="157"/>
        <v>0</v>
      </c>
      <c r="Q255" s="157">
        <f t="shared" si="157"/>
        <v>0</v>
      </c>
      <c r="R255" s="157">
        <f t="shared" si="157"/>
        <v>0</v>
      </c>
      <c r="S255" s="157">
        <f t="shared" si="157"/>
        <v>0</v>
      </c>
      <c r="T255" s="157">
        <f t="shared" si="157"/>
        <v>0</v>
      </c>
      <c r="U255" s="157">
        <f t="shared" si="157"/>
        <v>0</v>
      </c>
      <c r="V255" s="157">
        <f t="shared" si="157"/>
        <v>0</v>
      </c>
      <c r="W255" s="157">
        <f t="shared" si="157"/>
        <v>0</v>
      </c>
      <c r="X255" s="157">
        <f t="shared" si="157"/>
        <v>0</v>
      </c>
      <c r="Y255" s="157">
        <f t="shared" si="157"/>
        <v>0</v>
      </c>
      <c r="Z255" s="157">
        <f t="shared" si="157"/>
        <v>0</v>
      </c>
      <c r="AA255" s="157">
        <f t="shared" si="157"/>
        <v>0</v>
      </c>
      <c r="AB255" s="157">
        <f t="shared" si="157"/>
        <v>0</v>
      </c>
      <c r="AC255" s="157">
        <f t="shared" si="157"/>
        <v>0</v>
      </c>
      <c r="AD255" s="157">
        <f t="shared" si="157"/>
        <v>0</v>
      </c>
      <c r="AE255" s="157">
        <f t="shared" si="157"/>
        <v>0</v>
      </c>
      <c r="AF255" s="157">
        <f t="shared" si="157"/>
        <v>0</v>
      </c>
      <c r="AG255" s="157">
        <f t="shared" si="157"/>
        <v>0</v>
      </c>
      <c r="AH255" s="157">
        <f t="shared" si="157"/>
        <v>0</v>
      </c>
      <c r="AI255" s="157">
        <f t="shared" si="157"/>
        <v>0</v>
      </c>
      <c r="AJ255" s="157">
        <f t="shared" si="157"/>
        <v>0</v>
      </c>
    </row>
    <row r="256" spans="1:36" ht="16.5" x14ac:dyDescent="0.25">
      <c r="A256" s="157"/>
      <c r="B256" s="153">
        <f t="shared" si="153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153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158">+A257+0.01</f>
        <v>6.01</v>
      </c>
      <c r="B258" s="153">
        <f t="shared" si="153"/>
        <v>210</v>
      </c>
      <c r="C258" s="155" t="s">
        <v>486</v>
      </c>
      <c r="D258" s="156" t="s">
        <v>553</v>
      </c>
      <c r="E258" s="157">
        <f t="shared" ref="E258:E264" si="159">+SUM(G258:AJ258)</f>
        <v>5.0890000000000004</v>
      </c>
      <c r="F258" s="249"/>
      <c r="G258" s="157">
        <f t="shared" ref="G258:AJ258" si="160">+VLOOKUP(G$19,Vol_PAT,4,0)*G$33</f>
        <v>0</v>
      </c>
      <c r="H258" s="157">
        <f t="shared" si="160"/>
        <v>5.0890000000000004</v>
      </c>
      <c r="I258" s="157">
        <f t="shared" si="160"/>
        <v>0</v>
      </c>
      <c r="J258" s="157">
        <f t="shared" si="160"/>
        <v>0</v>
      </c>
      <c r="K258" s="157">
        <f t="shared" si="160"/>
        <v>0</v>
      </c>
      <c r="L258" s="157">
        <f t="shared" si="160"/>
        <v>0</v>
      </c>
      <c r="M258" s="157">
        <f t="shared" si="160"/>
        <v>0</v>
      </c>
      <c r="N258" s="157">
        <f t="shared" si="160"/>
        <v>0</v>
      </c>
      <c r="O258" s="157">
        <f t="shared" si="160"/>
        <v>0</v>
      </c>
      <c r="P258" s="157">
        <f t="shared" si="160"/>
        <v>0</v>
      </c>
      <c r="Q258" s="157">
        <f t="shared" si="160"/>
        <v>0</v>
      </c>
      <c r="R258" s="157">
        <f t="shared" si="160"/>
        <v>0</v>
      </c>
      <c r="S258" s="157">
        <f t="shared" si="160"/>
        <v>0</v>
      </c>
      <c r="T258" s="157">
        <f t="shared" si="160"/>
        <v>0</v>
      </c>
      <c r="U258" s="157">
        <f t="shared" si="160"/>
        <v>0</v>
      </c>
      <c r="V258" s="157">
        <f t="shared" si="160"/>
        <v>0</v>
      </c>
      <c r="W258" s="157">
        <f t="shared" si="160"/>
        <v>0</v>
      </c>
      <c r="X258" s="157">
        <f t="shared" si="160"/>
        <v>0</v>
      </c>
      <c r="Y258" s="157">
        <f t="shared" si="160"/>
        <v>0</v>
      </c>
      <c r="Z258" s="157">
        <f t="shared" si="160"/>
        <v>0</v>
      </c>
      <c r="AA258" s="157">
        <f t="shared" si="160"/>
        <v>0</v>
      </c>
      <c r="AB258" s="157">
        <f t="shared" si="160"/>
        <v>0</v>
      </c>
      <c r="AC258" s="157">
        <f t="shared" si="160"/>
        <v>0</v>
      </c>
      <c r="AD258" s="157">
        <f t="shared" si="160"/>
        <v>0</v>
      </c>
      <c r="AE258" s="157">
        <f t="shared" si="160"/>
        <v>0</v>
      </c>
      <c r="AF258" s="157">
        <f t="shared" si="160"/>
        <v>0</v>
      </c>
      <c r="AG258" s="157">
        <f t="shared" si="160"/>
        <v>0</v>
      </c>
      <c r="AH258" s="157">
        <f t="shared" si="160"/>
        <v>0</v>
      </c>
      <c r="AI258" s="157">
        <f t="shared" si="160"/>
        <v>0</v>
      </c>
      <c r="AJ258" s="157">
        <f t="shared" si="160"/>
        <v>0</v>
      </c>
    </row>
    <row r="259" spans="1:36" ht="16.5" x14ac:dyDescent="0.25">
      <c r="A259" s="157">
        <f t="shared" si="158"/>
        <v>6.02</v>
      </c>
      <c r="B259" s="153">
        <f t="shared" si="153"/>
        <v>211</v>
      </c>
      <c r="C259" s="155" t="s">
        <v>487</v>
      </c>
      <c r="D259" s="156" t="s">
        <v>553</v>
      </c>
      <c r="E259" s="157">
        <f t="shared" si="159"/>
        <v>0</v>
      </c>
      <c r="F259" s="249"/>
      <c r="G259" s="157">
        <f t="shared" ref="G259:AJ259" si="161">+VLOOKUP(G$19,Vol_PAT,4,0)*G$34</f>
        <v>0</v>
      </c>
      <c r="H259" s="157">
        <f t="shared" si="161"/>
        <v>0</v>
      </c>
      <c r="I259" s="157">
        <f t="shared" si="161"/>
        <v>0</v>
      </c>
      <c r="J259" s="157">
        <f t="shared" si="161"/>
        <v>0</v>
      </c>
      <c r="K259" s="157">
        <f t="shared" si="161"/>
        <v>0</v>
      </c>
      <c r="L259" s="157">
        <f t="shared" si="161"/>
        <v>0</v>
      </c>
      <c r="M259" s="157">
        <f t="shared" si="161"/>
        <v>0</v>
      </c>
      <c r="N259" s="157">
        <f t="shared" si="161"/>
        <v>0</v>
      </c>
      <c r="O259" s="157">
        <f t="shared" si="161"/>
        <v>0</v>
      </c>
      <c r="P259" s="157">
        <f t="shared" si="161"/>
        <v>0</v>
      </c>
      <c r="Q259" s="157">
        <f t="shared" si="161"/>
        <v>0</v>
      </c>
      <c r="R259" s="157">
        <f t="shared" si="161"/>
        <v>0</v>
      </c>
      <c r="S259" s="157">
        <f t="shared" si="161"/>
        <v>0</v>
      </c>
      <c r="T259" s="157">
        <f t="shared" si="161"/>
        <v>0</v>
      </c>
      <c r="U259" s="157">
        <f t="shared" si="161"/>
        <v>0</v>
      </c>
      <c r="V259" s="157">
        <f t="shared" si="161"/>
        <v>0</v>
      </c>
      <c r="W259" s="157">
        <f t="shared" si="161"/>
        <v>0</v>
      </c>
      <c r="X259" s="157">
        <f t="shared" si="161"/>
        <v>0</v>
      </c>
      <c r="Y259" s="157">
        <f t="shared" si="161"/>
        <v>0</v>
      </c>
      <c r="Z259" s="157">
        <f t="shared" si="161"/>
        <v>0</v>
      </c>
      <c r="AA259" s="157">
        <f t="shared" si="161"/>
        <v>0</v>
      </c>
      <c r="AB259" s="157">
        <f t="shared" si="161"/>
        <v>0</v>
      </c>
      <c r="AC259" s="157">
        <f t="shared" si="161"/>
        <v>0</v>
      </c>
      <c r="AD259" s="157">
        <f t="shared" si="161"/>
        <v>0</v>
      </c>
      <c r="AE259" s="157">
        <f t="shared" si="161"/>
        <v>0</v>
      </c>
      <c r="AF259" s="157">
        <f t="shared" si="161"/>
        <v>0</v>
      </c>
      <c r="AG259" s="157">
        <f t="shared" si="161"/>
        <v>0</v>
      </c>
      <c r="AH259" s="157">
        <f t="shared" si="161"/>
        <v>0</v>
      </c>
      <c r="AI259" s="157">
        <f t="shared" si="161"/>
        <v>0</v>
      </c>
      <c r="AJ259" s="157">
        <f t="shared" si="161"/>
        <v>0</v>
      </c>
    </row>
    <row r="260" spans="1:36" ht="16.5" x14ac:dyDescent="0.25">
      <c r="A260" s="157">
        <f t="shared" si="158"/>
        <v>6.0299999999999994</v>
      </c>
      <c r="B260" s="153">
        <f t="shared" si="153"/>
        <v>212</v>
      </c>
      <c r="C260" s="155" t="s">
        <v>518</v>
      </c>
      <c r="D260" s="156" t="s">
        <v>364</v>
      </c>
      <c r="E260" s="157">
        <f t="shared" si="159"/>
        <v>0</v>
      </c>
      <c r="F260" s="249"/>
      <c r="G260" s="157">
        <f t="shared" ref="G260:P263" si="162">+HLOOKUP(G$3,ARMADO_RP,$B260,0)+HLOOKUP(G$4,ARMADO_RP,$B260,0)+HLOOKUP(G$19,ARMADO_RP,$B260,0)</f>
        <v>0</v>
      </c>
      <c r="H260" s="157">
        <f t="shared" si="162"/>
        <v>0</v>
      </c>
      <c r="I260" s="157">
        <f t="shared" si="162"/>
        <v>0</v>
      </c>
      <c r="J260" s="157">
        <f t="shared" si="162"/>
        <v>0</v>
      </c>
      <c r="K260" s="157">
        <f t="shared" si="162"/>
        <v>0</v>
      </c>
      <c r="L260" s="157">
        <f t="shared" si="162"/>
        <v>0</v>
      </c>
      <c r="M260" s="157">
        <f t="shared" si="162"/>
        <v>0</v>
      </c>
      <c r="N260" s="157">
        <f t="shared" si="162"/>
        <v>0</v>
      </c>
      <c r="O260" s="157">
        <f t="shared" si="162"/>
        <v>0</v>
      </c>
      <c r="P260" s="157">
        <f t="shared" si="162"/>
        <v>0</v>
      </c>
      <c r="Q260" s="157">
        <f t="shared" ref="Q260:Z263" si="163">+HLOOKUP(Q$3,ARMADO_RP,$B260,0)+HLOOKUP(Q$4,ARMADO_RP,$B260,0)+HLOOKUP(Q$19,ARMADO_RP,$B260,0)</f>
        <v>0</v>
      </c>
      <c r="R260" s="157">
        <f t="shared" si="163"/>
        <v>0</v>
      </c>
      <c r="S260" s="157">
        <f t="shared" si="163"/>
        <v>0</v>
      </c>
      <c r="T260" s="157">
        <f t="shared" si="163"/>
        <v>0</v>
      </c>
      <c r="U260" s="157">
        <f t="shared" si="163"/>
        <v>0</v>
      </c>
      <c r="V260" s="157">
        <f t="shared" si="163"/>
        <v>0</v>
      </c>
      <c r="W260" s="157">
        <f t="shared" si="163"/>
        <v>0</v>
      </c>
      <c r="X260" s="157">
        <f t="shared" si="163"/>
        <v>0</v>
      </c>
      <c r="Y260" s="157">
        <f t="shared" si="163"/>
        <v>0</v>
      </c>
      <c r="Z260" s="157">
        <f t="shared" si="163"/>
        <v>0</v>
      </c>
      <c r="AA260" s="157">
        <f t="shared" ref="AA260:AJ263" si="164">+HLOOKUP(AA$3,ARMADO_RP,$B260,0)+HLOOKUP(AA$4,ARMADO_RP,$B260,0)+HLOOKUP(AA$19,ARMADO_RP,$B260,0)</f>
        <v>0</v>
      </c>
      <c r="AB260" s="157">
        <f t="shared" si="164"/>
        <v>0</v>
      </c>
      <c r="AC260" s="157">
        <f t="shared" si="164"/>
        <v>0</v>
      </c>
      <c r="AD260" s="157">
        <f t="shared" si="164"/>
        <v>0</v>
      </c>
      <c r="AE260" s="157">
        <f t="shared" si="164"/>
        <v>0</v>
      </c>
      <c r="AF260" s="157">
        <f t="shared" si="164"/>
        <v>0</v>
      </c>
      <c r="AG260" s="157">
        <f t="shared" si="164"/>
        <v>0</v>
      </c>
      <c r="AH260" s="157">
        <f t="shared" si="164"/>
        <v>0</v>
      </c>
      <c r="AI260" s="157">
        <f t="shared" si="164"/>
        <v>0</v>
      </c>
      <c r="AJ260" s="157">
        <f t="shared" si="164"/>
        <v>0</v>
      </c>
    </row>
    <row r="261" spans="1:36" ht="16.5" x14ac:dyDescent="0.25">
      <c r="A261" s="157">
        <f t="shared" si="158"/>
        <v>6.0399999999999991</v>
      </c>
      <c r="B261" s="153">
        <f t="shared" si="153"/>
        <v>213</v>
      </c>
      <c r="C261" s="155" t="s">
        <v>519</v>
      </c>
      <c r="D261" s="156" t="s">
        <v>364</v>
      </c>
      <c r="E261" s="157">
        <f t="shared" si="159"/>
        <v>0</v>
      </c>
      <c r="F261" s="249"/>
      <c r="G261" s="157">
        <f t="shared" si="162"/>
        <v>0</v>
      </c>
      <c r="H261" s="157">
        <f t="shared" si="162"/>
        <v>0</v>
      </c>
      <c r="I261" s="157">
        <f t="shared" si="162"/>
        <v>0</v>
      </c>
      <c r="J261" s="157">
        <f t="shared" si="162"/>
        <v>0</v>
      </c>
      <c r="K261" s="157">
        <f t="shared" si="162"/>
        <v>0</v>
      </c>
      <c r="L261" s="157">
        <f t="shared" si="162"/>
        <v>0</v>
      </c>
      <c r="M261" s="157">
        <f t="shared" si="162"/>
        <v>0</v>
      </c>
      <c r="N261" s="157">
        <f t="shared" si="162"/>
        <v>0</v>
      </c>
      <c r="O261" s="157">
        <f t="shared" si="162"/>
        <v>0</v>
      </c>
      <c r="P261" s="157">
        <f t="shared" si="162"/>
        <v>0</v>
      </c>
      <c r="Q261" s="157">
        <f t="shared" si="163"/>
        <v>0</v>
      </c>
      <c r="R261" s="157">
        <f t="shared" si="163"/>
        <v>0</v>
      </c>
      <c r="S261" s="157">
        <f t="shared" si="163"/>
        <v>0</v>
      </c>
      <c r="T261" s="157">
        <f t="shared" si="163"/>
        <v>0</v>
      </c>
      <c r="U261" s="157">
        <f t="shared" si="163"/>
        <v>0</v>
      </c>
      <c r="V261" s="157">
        <f t="shared" si="163"/>
        <v>0</v>
      </c>
      <c r="W261" s="157">
        <f t="shared" si="163"/>
        <v>0</v>
      </c>
      <c r="X261" s="157">
        <f t="shared" si="163"/>
        <v>0</v>
      </c>
      <c r="Y261" s="157">
        <f t="shared" si="163"/>
        <v>0</v>
      </c>
      <c r="Z261" s="157">
        <f t="shared" si="163"/>
        <v>0</v>
      </c>
      <c r="AA261" s="157">
        <f t="shared" si="164"/>
        <v>0</v>
      </c>
      <c r="AB261" s="157">
        <f t="shared" si="164"/>
        <v>0</v>
      </c>
      <c r="AC261" s="157">
        <f t="shared" si="164"/>
        <v>0</v>
      </c>
      <c r="AD261" s="157">
        <f t="shared" si="164"/>
        <v>0</v>
      </c>
      <c r="AE261" s="157">
        <f t="shared" si="164"/>
        <v>0</v>
      </c>
      <c r="AF261" s="157">
        <f t="shared" si="164"/>
        <v>0</v>
      </c>
      <c r="AG261" s="157">
        <f t="shared" si="164"/>
        <v>0</v>
      </c>
      <c r="AH261" s="157">
        <f t="shared" si="164"/>
        <v>0</v>
      </c>
      <c r="AI261" s="157">
        <f t="shared" si="164"/>
        <v>0</v>
      </c>
      <c r="AJ261" s="157">
        <f t="shared" si="164"/>
        <v>0</v>
      </c>
    </row>
    <row r="262" spans="1:36" ht="16.5" x14ac:dyDescent="0.25">
      <c r="A262" s="157">
        <f t="shared" si="158"/>
        <v>6.0499999999999989</v>
      </c>
      <c r="B262" s="153">
        <f t="shared" si="153"/>
        <v>214</v>
      </c>
      <c r="C262" s="155" t="s">
        <v>520</v>
      </c>
      <c r="D262" s="156" t="s">
        <v>364</v>
      </c>
      <c r="E262" s="157">
        <f t="shared" si="159"/>
        <v>1</v>
      </c>
      <c r="F262" s="249"/>
      <c r="G262" s="157">
        <f t="shared" si="162"/>
        <v>0</v>
      </c>
      <c r="H262" s="157">
        <f t="shared" si="162"/>
        <v>1</v>
      </c>
      <c r="I262" s="157">
        <f t="shared" si="162"/>
        <v>0</v>
      </c>
      <c r="J262" s="157">
        <f t="shared" si="162"/>
        <v>0</v>
      </c>
      <c r="K262" s="157">
        <f t="shared" si="162"/>
        <v>0</v>
      </c>
      <c r="L262" s="157">
        <f t="shared" si="162"/>
        <v>0</v>
      </c>
      <c r="M262" s="157">
        <f t="shared" si="162"/>
        <v>0</v>
      </c>
      <c r="N262" s="157">
        <f t="shared" si="162"/>
        <v>0</v>
      </c>
      <c r="O262" s="157">
        <f t="shared" si="162"/>
        <v>0</v>
      </c>
      <c r="P262" s="157">
        <f t="shared" si="162"/>
        <v>0</v>
      </c>
      <c r="Q262" s="157">
        <f t="shared" si="163"/>
        <v>0</v>
      </c>
      <c r="R262" s="157">
        <f t="shared" si="163"/>
        <v>0</v>
      </c>
      <c r="S262" s="157">
        <f t="shared" si="163"/>
        <v>0</v>
      </c>
      <c r="T262" s="157">
        <f t="shared" si="163"/>
        <v>0</v>
      </c>
      <c r="U262" s="157">
        <f t="shared" si="163"/>
        <v>0</v>
      </c>
      <c r="V262" s="157">
        <f t="shared" si="163"/>
        <v>0</v>
      </c>
      <c r="W262" s="157">
        <f t="shared" si="163"/>
        <v>0</v>
      </c>
      <c r="X262" s="157">
        <f t="shared" si="163"/>
        <v>0</v>
      </c>
      <c r="Y262" s="157">
        <f t="shared" si="163"/>
        <v>0</v>
      </c>
      <c r="Z262" s="157">
        <f t="shared" si="163"/>
        <v>0</v>
      </c>
      <c r="AA262" s="157">
        <f t="shared" si="164"/>
        <v>0</v>
      </c>
      <c r="AB262" s="157">
        <f t="shared" si="164"/>
        <v>0</v>
      </c>
      <c r="AC262" s="157">
        <f t="shared" si="164"/>
        <v>0</v>
      </c>
      <c r="AD262" s="157">
        <f t="shared" si="164"/>
        <v>0</v>
      </c>
      <c r="AE262" s="157">
        <f t="shared" si="164"/>
        <v>0</v>
      </c>
      <c r="AF262" s="157">
        <f t="shared" si="164"/>
        <v>0</v>
      </c>
      <c r="AG262" s="157">
        <f t="shared" si="164"/>
        <v>0</v>
      </c>
      <c r="AH262" s="157">
        <f t="shared" si="164"/>
        <v>0</v>
      </c>
      <c r="AI262" s="157">
        <f t="shared" si="164"/>
        <v>0</v>
      </c>
      <c r="AJ262" s="157">
        <f t="shared" si="164"/>
        <v>0</v>
      </c>
    </row>
    <row r="263" spans="1:36" ht="16.5" x14ac:dyDescent="0.25">
      <c r="A263" s="157">
        <f t="shared" si="158"/>
        <v>6.0599999999999987</v>
      </c>
      <c r="B263" s="153">
        <f t="shared" si="153"/>
        <v>215</v>
      </c>
      <c r="C263" s="155" t="s">
        <v>521</v>
      </c>
      <c r="D263" s="156" t="s">
        <v>364</v>
      </c>
      <c r="E263" s="157">
        <f t="shared" si="159"/>
        <v>0</v>
      </c>
      <c r="F263" s="249"/>
      <c r="G263" s="157">
        <f t="shared" si="162"/>
        <v>0</v>
      </c>
      <c r="H263" s="157">
        <f t="shared" si="162"/>
        <v>0</v>
      </c>
      <c r="I263" s="157">
        <f t="shared" si="162"/>
        <v>0</v>
      </c>
      <c r="J263" s="157">
        <f t="shared" si="162"/>
        <v>0</v>
      </c>
      <c r="K263" s="157">
        <f t="shared" si="162"/>
        <v>0</v>
      </c>
      <c r="L263" s="157">
        <f t="shared" si="162"/>
        <v>0</v>
      </c>
      <c r="M263" s="157">
        <f t="shared" si="162"/>
        <v>0</v>
      </c>
      <c r="N263" s="157">
        <f t="shared" si="162"/>
        <v>0</v>
      </c>
      <c r="O263" s="157">
        <f t="shared" si="162"/>
        <v>0</v>
      </c>
      <c r="P263" s="157">
        <f t="shared" si="162"/>
        <v>0</v>
      </c>
      <c r="Q263" s="157">
        <f t="shared" si="163"/>
        <v>0</v>
      </c>
      <c r="R263" s="157">
        <f t="shared" si="163"/>
        <v>0</v>
      </c>
      <c r="S263" s="157">
        <f t="shared" si="163"/>
        <v>0</v>
      </c>
      <c r="T263" s="157">
        <f t="shared" si="163"/>
        <v>0</v>
      </c>
      <c r="U263" s="157">
        <f t="shared" si="163"/>
        <v>0</v>
      </c>
      <c r="V263" s="157">
        <f t="shared" si="163"/>
        <v>0</v>
      </c>
      <c r="W263" s="157">
        <f t="shared" si="163"/>
        <v>0</v>
      </c>
      <c r="X263" s="157">
        <f t="shared" si="163"/>
        <v>0</v>
      </c>
      <c r="Y263" s="157">
        <f t="shared" si="163"/>
        <v>0</v>
      </c>
      <c r="Z263" s="157">
        <f t="shared" si="163"/>
        <v>0</v>
      </c>
      <c r="AA263" s="157">
        <f t="shared" si="164"/>
        <v>0</v>
      </c>
      <c r="AB263" s="157">
        <f t="shared" si="164"/>
        <v>0</v>
      </c>
      <c r="AC263" s="157">
        <f t="shared" si="164"/>
        <v>0</v>
      </c>
      <c r="AD263" s="157">
        <f t="shared" si="164"/>
        <v>0</v>
      </c>
      <c r="AE263" s="157">
        <f t="shared" si="164"/>
        <v>0</v>
      </c>
      <c r="AF263" s="157">
        <f t="shared" si="164"/>
        <v>0</v>
      </c>
      <c r="AG263" s="157">
        <f t="shared" si="164"/>
        <v>0</v>
      </c>
      <c r="AH263" s="157">
        <f t="shared" si="164"/>
        <v>0</v>
      </c>
      <c r="AI263" s="157">
        <f t="shared" si="164"/>
        <v>0</v>
      </c>
      <c r="AJ263" s="157">
        <f t="shared" si="164"/>
        <v>0</v>
      </c>
    </row>
    <row r="264" spans="1:36" ht="16.5" x14ac:dyDescent="0.25">
      <c r="A264" s="157">
        <f t="shared" si="158"/>
        <v>6.0699999999999985</v>
      </c>
      <c r="B264" s="153">
        <f t="shared" si="153"/>
        <v>216</v>
      </c>
      <c r="C264" s="155" t="s">
        <v>522</v>
      </c>
      <c r="D264" s="156" t="s">
        <v>553</v>
      </c>
      <c r="E264" s="157">
        <f t="shared" si="159"/>
        <v>4.8250000000000002</v>
      </c>
      <c r="F264" s="249"/>
      <c r="G264" s="157">
        <f t="shared" ref="G264:AJ264" si="165">+VLOOKUP(G$19,Vol_PAT,5,0)</f>
        <v>0</v>
      </c>
      <c r="H264" s="157">
        <f t="shared" si="165"/>
        <v>4.8250000000000002</v>
      </c>
      <c r="I264" s="157">
        <f t="shared" si="165"/>
        <v>0</v>
      </c>
      <c r="J264" s="157">
        <f t="shared" si="165"/>
        <v>0</v>
      </c>
      <c r="K264" s="157">
        <f t="shared" si="165"/>
        <v>0</v>
      </c>
      <c r="L264" s="157">
        <f t="shared" si="165"/>
        <v>0</v>
      </c>
      <c r="M264" s="157">
        <f t="shared" si="165"/>
        <v>0</v>
      </c>
      <c r="N264" s="157">
        <f t="shared" si="165"/>
        <v>0</v>
      </c>
      <c r="O264" s="157">
        <f t="shared" si="165"/>
        <v>0</v>
      </c>
      <c r="P264" s="157">
        <f t="shared" si="165"/>
        <v>0</v>
      </c>
      <c r="Q264" s="157">
        <f t="shared" si="165"/>
        <v>0</v>
      </c>
      <c r="R264" s="157">
        <f t="shared" si="165"/>
        <v>0</v>
      </c>
      <c r="S264" s="157">
        <f t="shared" si="165"/>
        <v>0</v>
      </c>
      <c r="T264" s="157">
        <f t="shared" si="165"/>
        <v>0</v>
      </c>
      <c r="U264" s="157">
        <f t="shared" si="165"/>
        <v>0</v>
      </c>
      <c r="V264" s="157">
        <f t="shared" si="165"/>
        <v>0</v>
      </c>
      <c r="W264" s="157">
        <f t="shared" si="165"/>
        <v>0</v>
      </c>
      <c r="X264" s="157">
        <f t="shared" si="165"/>
        <v>0</v>
      </c>
      <c r="Y264" s="157">
        <f t="shared" si="165"/>
        <v>0</v>
      </c>
      <c r="Z264" s="157">
        <f t="shared" si="165"/>
        <v>0</v>
      </c>
      <c r="AA264" s="157">
        <f t="shared" si="165"/>
        <v>0</v>
      </c>
      <c r="AB264" s="157">
        <f t="shared" si="165"/>
        <v>0</v>
      </c>
      <c r="AC264" s="157">
        <f t="shared" si="165"/>
        <v>0</v>
      </c>
      <c r="AD264" s="157">
        <f t="shared" si="165"/>
        <v>0</v>
      </c>
      <c r="AE264" s="157">
        <f t="shared" si="165"/>
        <v>0</v>
      </c>
      <c r="AF264" s="157">
        <f t="shared" si="165"/>
        <v>0</v>
      </c>
      <c r="AG264" s="157">
        <f t="shared" si="165"/>
        <v>0</v>
      </c>
      <c r="AH264" s="157">
        <f t="shared" si="165"/>
        <v>0</v>
      </c>
      <c r="AI264" s="157">
        <f t="shared" si="165"/>
        <v>0</v>
      </c>
      <c r="AJ264" s="157">
        <f t="shared" si="165"/>
        <v>0</v>
      </c>
    </row>
    <row r="265" spans="1:36" ht="16.5" x14ac:dyDescent="0.25">
      <c r="A265" s="157"/>
      <c r="B265" s="153">
        <f t="shared" si="153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153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166">+A266+0.01</f>
        <v>7.01</v>
      </c>
      <c r="B267" s="153">
        <f t="shared" si="153"/>
        <v>219</v>
      </c>
      <c r="C267" s="155" t="s">
        <v>524</v>
      </c>
      <c r="D267" s="156" t="s">
        <v>452</v>
      </c>
      <c r="E267" s="157">
        <f>+ROUNDUP(SUM(G267:AJ267),0)</f>
        <v>1</v>
      </c>
      <c r="F267" s="249"/>
      <c r="G267" s="157">
        <f>+IF(G$2&lt;&gt;0,1/COUNTA(G$2:M$2),0)</f>
        <v>0.14285714285714285</v>
      </c>
      <c r="H267" s="157">
        <f t="shared" ref="H267:W268" si="167">+IF(H$2&lt;&gt;0,1/COUNTA(H$2:N$2),0)</f>
        <v>0.14285714285714285</v>
      </c>
      <c r="I267" s="157">
        <f t="shared" si="167"/>
        <v>0</v>
      </c>
      <c r="J267" s="157">
        <f t="shared" si="167"/>
        <v>0</v>
      </c>
      <c r="K267" s="157">
        <f t="shared" si="167"/>
        <v>0</v>
      </c>
      <c r="L267" s="157">
        <f t="shared" si="167"/>
        <v>0</v>
      </c>
      <c r="M267" s="157">
        <f t="shared" si="167"/>
        <v>0</v>
      </c>
      <c r="N267" s="157">
        <f t="shared" si="167"/>
        <v>0</v>
      </c>
      <c r="O267" s="157">
        <f t="shared" si="167"/>
        <v>0</v>
      </c>
      <c r="P267" s="157">
        <f t="shared" si="167"/>
        <v>0</v>
      </c>
      <c r="Q267" s="157">
        <f t="shared" si="167"/>
        <v>0</v>
      </c>
      <c r="R267" s="157">
        <f t="shared" si="167"/>
        <v>0</v>
      </c>
      <c r="S267" s="157">
        <f t="shared" si="167"/>
        <v>0</v>
      </c>
      <c r="T267" s="157">
        <f t="shared" si="167"/>
        <v>0</v>
      </c>
      <c r="U267" s="157">
        <f t="shared" si="167"/>
        <v>0</v>
      </c>
      <c r="V267" s="157">
        <f t="shared" si="167"/>
        <v>0</v>
      </c>
      <c r="W267" s="157">
        <f t="shared" si="167"/>
        <v>0</v>
      </c>
      <c r="X267" s="157">
        <f t="shared" ref="X267:AJ268" si="168">+IF(X$2&lt;&gt;0,1/COUNTA(X$2:AD$2),0)</f>
        <v>0</v>
      </c>
      <c r="Y267" s="157">
        <f t="shared" si="168"/>
        <v>0</v>
      </c>
      <c r="Z267" s="157">
        <f t="shared" si="168"/>
        <v>0</v>
      </c>
      <c r="AA267" s="157">
        <f t="shared" si="168"/>
        <v>0</v>
      </c>
      <c r="AB267" s="157">
        <f t="shared" si="168"/>
        <v>0</v>
      </c>
      <c r="AC267" s="157">
        <f t="shared" si="168"/>
        <v>0</v>
      </c>
      <c r="AD267" s="157">
        <f t="shared" si="168"/>
        <v>0</v>
      </c>
      <c r="AE267" s="157">
        <f t="shared" si="168"/>
        <v>0</v>
      </c>
      <c r="AF267" s="157">
        <f t="shared" si="168"/>
        <v>0</v>
      </c>
      <c r="AG267" s="157">
        <f t="shared" si="168"/>
        <v>0</v>
      </c>
      <c r="AH267" s="157">
        <f t="shared" si="168"/>
        <v>0</v>
      </c>
      <c r="AI267" s="157">
        <f t="shared" si="168"/>
        <v>0</v>
      </c>
      <c r="AJ267" s="157">
        <f t="shared" si="168"/>
        <v>0</v>
      </c>
    </row>
    <row r="268" spans="1:36" ht="16.5" x14ac:dyDescent="0.25">
      <c r="A268" s="157">
        <f t="shared" si="166"/>
        <v>7.02</v>
      </c>
      <c r="B268" s="153">
        <f t="shared" si="153"/>
        <v>220</v>
      </c>
      <c r="C268" s="155" t="s">
        <v>525</v>
      </c>
      <c r="D268" s="156" t="s">
        <v>452</v>
      </c>
      <c r="E268" s="157">
        <f>+ROUNDUP(SUM(G268:AJ268),0)</f>
        <v>1</v>
      </c>
      <c r="F268" s="249"/>
      <c r="G268" s="157">
        <f>+IF(G$2&lt;&gt;0,1/COUNTA(G$2:M$2),0)</f>
        <v>0.14285714285714285</v>
      </c>
      <c r="H268" s="157">
        <f t="shared" si="167"/>
        <v>0.14285714285714285</v>
      </c>
      <c r="I268" s="157">
        <f t="shared" si="167"/>
        <v>0</v>
      </c>
      <c r="J268" s="157">
        <f t="shared" si="167"/>
        <v>0</v>
      </c>
      <c r="K268" s="157">
        <f t="shared" si="167"/>
        <v>0</v>
      </c>
      <c r="L268" s="157">
        <f t="shared" si="167"/>
        <v>0</v>
      </c>
      <c r="M268" s="157">
        <f t="shared" si="167"/>
        <v>0</v>
      </c>
      <c r="N268" s="157">
        <f t="shared" si="167"/>
        <v>0</v>
      </c>
      <c r="O268" s="157">
        <f t="shared" si="167"/>
        <v>0</v>
      </c>
      <c r="P268" s="157">
        <f t="shared" si="167"/>
        <v>0</v>
      </c>
      <c r="Q268" s="157">
        <f t="shared" si="167"/>
        <v>0</v>
      </c>
      <c r="R268" s="157">
        <f t="shared" si="167"/>
        <v>0</v>
      </c>
      <c r="S268" s="157">
        <f t="shared" si="167"/>
        <v>0</v>
      </c>
      <c r="T268" s="157">
        <f t="shared" si="167"/>
        <v>0</v>
      </c>
      <c r="U268" s="157">
        <f t="shared" si="167"/>
        <v>0</v>
      </c>
      <c r="V268" s="157">
        <f t="shared" si="167"/>
        <v>0</v>
      </c>
      <c r="W268" s="157">
        <f t="shared" si="167"/>
        <v>0</v>
      </c>
      <c r="X268" s="157">
        <f t="shared" si="168"/>
        <v>0</v>
      </c>
      <c r="Y268" s="157">
        <f t="shared" si="168"/>
        <v>0</v>
      </c>
      <c r="Z268" s="157">
        <f t="shared" si="168"/>
        <v>0</v>
      </c>
      <c r="AA268" s="157">
        <f t="shared" si="168"/>
        <v>0</v>
      </c>
      <c r="AB268" s="157">
        <f t="shared" si="168"/>
        <v>0</v>
      </c>
      <c r="AC268" s="157">
        <f t="shared" si="168"/>
        <v>0</v>
      </c>
      <c r="AD268" s="157">
        <f t="shared" si="168"/>
        <v>0</v>
      </c>
      <c r="AE268" s="157">
        <f t="shared" si="168"/>
        <v>0</v>
      </c>
      <c r="AF268" s="157">
        <f t="shared" si="168"/>
        <v>0</v>
      </c>
      <c r="AG268" s="157">
        <f t="shared" si="168"/>
        <v>0</v>
      </c>
      <c r="AH268" s="157">
        <f t="shared" si="168"/>
        <v>0</v>
      </c>
      <c r="AI268" s="157">
        <f t="shared" si="168"/>
        <v>0</v>
      </c>
      <c r="AJ268" s="157">
        <f t="shared" si="168"/>
        <v>0</v>
      </c>
    </row>
    <row r="269" spans="1:36" ht="16.5" x14ac:dyDescent="0.25">
      <c r="A269" s="172"/>
      <c r="B269" s="173">
        <f t="shared" si="153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C22:E22"/>
    <mergeCell ref="C23:D24"/>
    <mergeCell ref="C25:E25"/>
    <mergeCell ref="C26:E26"/>
    <mergeCell ref="C27:E27"/>
    <mergeCell ref="C28:C29"/>
    <mergeCell ref="D28:E28"/>
    <mergeCell ref="D29:E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61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0F22-F94B-4344-B848-65BD2C6718EA}">
  <sheetPr>
    <tabColor rgb="FF92D050"/>
  </sheetPr>
  <dimension ref="A1:AJ270"/>
  <sheetViews>
    <sheetView view="pageBreakPreview" topLeftCell="A48" zoomScale="90" zoomScaleNormal="80" zoomScaleSheetLayoutView="90" workbookViewId="0">
      <selection activeCell="A59" sqref="A59:XFD59"/>
    </sheetView>
  </sheetViews>
  <sheetFormatPr baseColWidth="10" defaultRowHeight="15" x14ac:dyDescent="0.25"/>
  <cols>
    <col min="2" max="2" width="5" customWidth="1"/>
    <col min="3" max="3" width="81.7109375" customWidth="1"/>
    <col min="6" max="6" width="14.7109375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AJ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si="0"/>
        <v>20</v>
      </c>
      <c r="AA1">
        <f t="shared" si="0"/>
        <v>21</v>
      </c>
      <c r="AB1">
        <f t="shared" si="0"/>
        <v>22</v>
      </c>
      <c r="AC1">
        <f t="shared" si="0"/>
        <v>23</v>
      </c>
      <c r="AD1">
        <f t="shared" si="0"/>
        <v>24</v>
      </c>
      <c r="AE1">
        <f t="shared" si="0"/>
        <v>25</v>
      </c>
      <c r="AF1">
        <f t="shared" si="0"/>
        <v>26</v>
      </c>
      <c r="AG1">
        <f t="shared" si="0"/>
        <v>27</v>
      </c>
      <c r="AH1">
        <f t="shared" si="0"/>
        <v>28</v>
      </c>
      <c r="AI1">
        <f t="shared" si="0"/>
        <v>29</v>
      </c>
      <c r="AJ1">
        <f t="shared" si="0"/>
        <v>30</v>
      </c>
    </row>
    <row r="2" spans="3:36" x14ac:dyDescent="0.25">
      <c r="C2" s="474" t="s">
        <v>4</v>
      </c>
      <c r="D2" s="475"/>
      <c r="E2" s="476"/>
      <c r="G2" s="254">
        <f t="array" ref="G2:AJ30">+TRANSPOSE(P_13!B13:AD42)</f>
        <v>1</v>
      </c>
      <c r="H2" s="255">
        <v>2</v>
      </c>
      <c r="I2" s="255">
        <v>3</v>
      </c>
      <c r="J2" s="255">
        <v>0</v>
      </c>
      <c r="K2" s="255">
        <v>0</v>
      </c>
      <c r="L2" s="255">
        <v>0</v>
      </c>
      <c r="M2" s="255">
        <v>0</v>
      </c>
      <c r="N2" s="255">
        <v>0</v>
      </c>
      <c r="O2" s="255">
        <v>0</v>
      </c>
      <c r="P2" s="255">
        <v>0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8" t="str">
        <v>DT-0</v>
      </c>
      <c r="H3" s="258" t="str">
        <v>PS1-0</v>
      </c>
      <c r="I3" s="258" t="str">
        <v>PTV-0</v>
      </c>
      <c r="J3" s="258" t="str">
        <v>-</v>
      </c>
      <c r="K3" s="258" t="str">
        <v>-</v>
      </c>
      <c r="L3" s="258" t="str">
        <v>-</v>
      </c>
      <c r="M3" s="258" t="str">
        <v>-</v>
      </c>
      <c r="N3" s="258" t="str">
        <v>-</v>
      </c>
      <c r="O3" s="258" t="str">
        <v>-</v>
      </c>
      <c r="P3" s="258" t="str">
        <v>-</v>
      </c>
      <c r="Q3" s="258" t="str">
        <v>-</v>
      </c>
      <c r="R3" s="258" t="str">
        <v>-</v>
      </c>
      <c r="S3" s="258" t="str">
        <v>-</v>
      </c>
      <c r="T3" s="258" t="str">
        <v>-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8">
        <v>0</v>
      </c>
      <c r="H4" s="258" t="str">
        <v>-</v>
      </c>
      <c r="I4" s="258" t="str">
        <v>SMM-1P</v>
      </c>
      <c r="J4" s="258" t="str">
        <v>-</v>
      </c>
      <c r="K4" s="258" t="str">
        <v>-</v>
      </c>
      <c r="L4" s="258" t="str">
        <v>-</v>
      </c>
      <c r="M4" s="258" t="str">
        <v>-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-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-</v>
      </c>
      <c r="I5" s="258" t="str">
        <v>2A-K</v>
      </c>
      <c r="J5" s="258" t="str">
        <v>-</v>
      </c>
      <c r="K5" s="258" t="str">
        <v>-</v>
      </c>
      <c r="L5" s="258" t="str">
        <v>-</v>
      </c>
      <c r="M5" s="258" t="str">
        <v>-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-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-</v>
      </c>
      <c r="I6" s="258" t="str">
        <v>01</v>
      </c>
      <c r="J6" s="258" t="str">
        <v>-</v>
      </c>
      <c r="K6" s="258" t="str">
        <v>-</v>
      </c>
      <c r="L6" s="258" t="str">
        <v>-</v>
      </c>
      <c r="M6" s="258" t="str">
        <v>-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-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-</v>
      </c>
      <c r="I7" s="258" t="str">
        <v>5kVA-1ø-13,2kV</v>
      </c>
      <c r="J7" s="258" t="str">
        <v>-</v>
      </c>
      <c r="K7" s="258" t="str">
        <v>-</v>
      </c>
      <c r="L7" s="258" t="str">
        <v>-</v>
      </c>
      <c r="M7" s="258" t="str">
        <v>-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-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 t="str">
        <v>-</v>
      </c>
      <c r="I8" s="258">
        <v>5</v>
      </c>
      <c r="J8" s="258" t="str">
        <v>-</v>
      </c>
      <c r="K8" s="258" t="str">
        <v>-</v>
      </c>
      <c r="L8" s="258" t="str">
        <v>-</v>
      </c>
      <c r="M8" s="258" t="str">
        <v>-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 t="str">
        <v>-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1</v>
      </c>
      <c r="I9" s="258">
        <v>1</v>
      </c>
      <c r="J9" s="258">
        <v>0</v>
      </c>
      <c r="K9" s="258">
        <v>0</v>
      </c>
      <c r="L9" s="258">
        <v>0</v>
      </c>
      <c r="M9" s="258">
        <v>0</v>
      </c>
      <c r="N9" s="258">
        <v>0</v>
      </c>
      <c r="O9" s="258">
        <v>0</v>
      </c>
      <c r="P9" s="258">
        <v>0</v>
      </c>
      <c r="Q9" s="258">
        <v>0</v>
      </c>
      <c r="R9" s="258">
        <v>0</v>
      </c>
      <c r="S9" s="258">
        <v>0</v>
      </c>
      <c r="T9" s="258">
        <v>0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CAC</v>
      </c>
      <c r="I10" s="258" t="str">
        <v>CAC</v>
      </c>
      <c r="J10" s="258" t="str">
        <v>-</v>
      </c>
      <c r="K10" s="258" t="str">
        <v>-</v>
      </c>
      <c r="L10" s="258" t="str">
        <v>-</v>
      </c>
      <c r="M10" s="258" t="str">
        <v>-</v>
      </c>
      <c r="N10" s="258" t="str">
        <v>-</v>
      </c>
      <c r="O10" s="258" t="str">
        <v>-</v>
      </c>
      <c r="P10" s="258" t="str">
        <v>-</v>
      </c>
      <c r="Q10" s="258" t="str">
        <v>-</v>
      </c>
      <c r="R10" s="258" t="str">
        <v>-</v>
      </c>
      <c r="S10" s="258" t="str">
        <v>-</v>
      </c>
      <c r="T10" s="258" t="str">
        <v>-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12/300</v>
      </c>
      <c r="I11" s="258" t="str">
        <v>12/300</v>
      </c>
      <c r="J11" s="258" t="str">
        <v>-</v>
      </c>
      <c r="K11" s="258" t="str">
        <v>-</v>
      </c>
      <c r="L11" s="258" t="str">
        <v>-</v>
      </c>
      <c r="M11" s="258" t="str">
        <v>-</v>
      </c>
      <c r="N11" s="258" t="str">
        <v>-</v>
      </c>
      <c r="O11" s="258" t="str">
        <v>-</v>
      </c>
      <c r="P11" s="258" t="str">
        <v>-</v>
      </c>
      <c r="Q11" s="258" t="str">
        <v>-</v>
      </c>
      <c r="R11" s="258" t="str">
        <v>-</v>
      </c>
      <c r="S11" s="258" t="str">
        <v>-</v>
      </c>
      <c r="T11" s="258" t="str">
        <v>-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16</v>
      </c>
      <c r="I12" s="258">
        <v>25</v>
      </c>
      <c r="J12" s="258" t="str">
        <v>-</v>
      </c>
      <c r="K12" s="258" t="str">
        <v>-</v>
      </c>
      <c r="L12" s="258" t="str">
        <v>-</v>
      </c>
      <c r="M12" s="258" t="str">
        <v>-</v>
      </c>
      <c r="N12" s="258" t="str">
        <v>-</v>
      </c>
      <c r="O12" s="258" t="str">
        <v>-</v>
      </c>
      <c r="P12" s="258" t="str">
        <v>-</v>
      </c>
      <c r="Q12" s="258" t="str">
        <v>-</v>
      </c>
      <c r="R12" s="258" t="str">
        <v>-</v>
      </c>
      <c r="S12" s="258" t="str">
        <v>-</v>
      </c>
      <c r="T12" s="258" t="str">
        <v>-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35 mm² AAAC</v>
      </c>
      <c r="J13" s="258" t="str">
        <v>-</v>
      </c>
      <c r="K13" s="258" t="str">
        <v>-</v>
      </c>
      <c r="L13" s="258" t="str">
        <v>-</v>
      </c>
      <c r="M13" s="258" t="str">
        <v>-</v>
      </c>
      <c r="N13" s="258" t="str">
        <v>-</v>
      </c>
      <c r="O13" s="258" t="str">
        <v>-</v>
      </c>
      <c r="P13" s="258" t="str">
        <v>-</v>
      </c>
      <c r="Q13" s="258" t="str">
        <v>-</v>
      </c>
      <c r="R13" s="258" t="str">
        <v>-</v>
      </c>
      <c r="S13" s="258" t="str">
        <v>-</v>
      </c>
      <c r="T13" s="258" t="str">
        <v>-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1</v>
      </c>
      <c r="H14" s="258">
        <v>1</v>
      </c>
      <c r="I14" s="258">
        <v>1</v>
      </c>
      <c r="J14" s="258" t="str">
        <v>-</v>
      </c>
      <c r="K14" s="258" t="str">
        <v>-</v>
      </c>
      <c r="L14" s="258" t="str">
        <v>-</v>
      </c>
      <c r="M14" s="258" t="str">
        <v>-</v>
      </c>
      <c r="N14" s="258" t="str">
        <v>-</v>
      </c>
      <c r="O14" s="258" t="str">
        <v>-</v>
      </c>
      <c r="P14" s="258" t="str">
        <v>-</v>
      </c>
      <c r="Q14" s="258" t="str">
        <v>-</v>
      </c>
      <c r="R14" s="258" t="str">
        <v>-</v>
      </c>
      <c r="S14" s="258" t="str">
        <v>-</v>
      </c>
      <c r="T14" s="258" t="str">
        <v>-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0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PAT-1C</v>
      </c>
      <c r="I19" s="258" t="str">
        <v>PAT-3</v>
      </c>
      <c r="J19" s="258" t="str">
        <v>-</v>
      </c>
      <c r="K19" s="258" t="str">
        <v>-</v>
      </c>
      <c r="L19" s="258" t="str">
        <v>-</v>
      </c>
      <c r="M19" s="258" t="str">
        <v>-</v>
      </c>
      <c r="N19" s="258" t="str">
        <v>-</v>
      </c>
      <c r="O19" s="258" t="str">
        <v>-</v>
      </c>
      <c r="P19" s="258" t="str">
        <v>-</v>
      </c>
      <c r="Q19" s="258" t="str">
        <v>-</v>
      </c>
      <c r="R19" s="258" t="str">
        <v>-</v>
      </c>
      <c r="S19" s="258" t="str">
        <v>-</v>
      </c>
      <c r="T19" s="258" t="str">
        <v>-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CI-C</v>
      </c>
      <c r="I20" s="258" t="str">
        <v>CI-C</v>
      </c>
      <c r="J20" s="258" t="str">
        <v>-</v>
      </c>
      <c r="K20" s="258" t="str">
        <v>-</v>
      </c>
      <c r="L20" s="258" t="str">
        <v>-</v>
      </c>
      <c r="M20" s="258" t="str">
        <v>-</v>
      </c>
      <c r="N20" s="258" t="str">
        <v>-</v>
      </c>
      <c r="O20" s="258" t="str">
        <v>-</v>
      </c>
      <c r="P20" s="258" t="str">
        <v>-</v>
      </c>
      <c r="Q20" s="258" t="str">
        <v>-</v>
      </c>
      <c r="R20" s="258" t="str">
        <v>-</v>
      </c>
      <c r="S20" s="258" t="str">
        <v>-</v>
      </c>
      <c r="T20" s="258" t="str">
        <v>-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SI</v>
      </c>
      <c r="H21" s="258" t="str">
        <v>SI</v>
      </c>
      <c r="I21" s="258" t="str">
        <v>SI</v>
      </c>
      <c r="J21" s="258" t="str">
        <v>-</v>
      </c>
      <c r="K21" s="258" t="str">
        <v>-</v>
      </c>
      <c r="L21" s="258" t="str">
        <v>-</v>
      </c>
      <c r="M21" s="258" t="str">
        <v>-</v>
      </c>
      <c r="N21" s="258" t="str">
        <v>-</v>
      </c>
      <c r="O21" s="258" t="str">
        <v>-</v>
      </c>
      <c r="P21" s="258" t="str">
        <v>-</v>
      </c>
      <c r="Q21" s="258" t="str">
        <v>-</v>
      </c>
      <c r="R21" s="258" t="str">
        <v>-</v>
      </c>
      <c r="S21" s="258" t="str">
        <v>-</v>
      </c>
      <c r="T21" s="258" t="str">
        <v>-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>
        <v>0</v>
      </c>
      <c r="J22" s="258" t="str">
        <v>-</v>
      </c>
      <c r="K22" s="258" t="str">
        <v>-</v>
      </c>
      <c r="L22" s="258" t="str">
        <v>-</v>
      </c>
      <c r="M22" s="258" t="str">
        <v>-</v>
      </c>
      <c r="N22" s="258" t="str">
        <v>-</v>
      </c>
      <c r="O22" s="258" t="str">
        <v>-</v>
      </c>
      <c r="P22" s="258" t="str">
        <v>-</v>
      </c>
      <c r="Q22" s="258" t="str">
        <v>-</v>
      </c>
      <c r="R22" s="258" t="str">
        <v>-</v>
      </c>
      <c r="S22" s="258" t="str">
        <v>-</v>
      </c>
      <c r="T22" s="258" t="str">
        <v>-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821469.2362</v>
      </c>
      <c r="H23" s="258">
        <v>821480.24739999999</v>
      </c>
      <c r="I23" s="258" t="str">
        <v>821497.8347</v>
      </c>
      <c r="J23" s="258" t="str">
        <v>-</v>
      </c>
      <c r="K23" s="258" t="str">
        <v>-</v>
      </c>
      <c r="L23" s="258" t="str">
        <v>-</v>
      </c>
      <c r="M23" s="258" t="str">
        <v>-</v>
      </c>
      <c r="N23" s="258" t="str">
        <v>-</v>
      </c>
      <c r="O23" s="258" t="str">
        <v>-</v>
      </c>
      <c r="P23" s="258" t="str">
        <v>-</v>
      </c>
      <c r="Q23" s="258" t="str">
        <v>-</v>
      </c>
      <c r="R23" s="258" t="str">
        <v>-</v>
      </c>
      <c r="S23" s="258" t="str">
        <v>-</v>
      </c>
      <c r="T23" s="258" t="str">
        <v>-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9002799.9433</v>
      </c>
      <c r="H24" s="258">
        <v>9002788.7932999991</v>
      </c>
      <c r="I24" s="258" t="str">
        <v>9002771.0121</v>
      </c>
      <c r="J24" s="258" t="str">
        <v>-</v>
      </c>
      <c r="K24" s="258" t="str">
        <v>-</v>
      </c>
      <c r="L24" s="258" t="str">
        <v>-</v>
      </c>
      <c r="M24" s="258" t="str">
        <v>-</v>
      </c>
      <c r="N24" s="258" t="str">
        <v>-</v>
      </c>
      <c r="O24" s="258" t="str">
        <v>-</v>
      </c>
      <c r="P24" s="258" t="str">
        <v>-</v>
      </c>
      <c r="Q24" s="258" t="str">
        <v>-</v>
      </c>
      <c r="R24" s="258" t="str">
        <v>-</v>
      </c>
      <c r="S24" s="258" t="str">
        <v>-</v>
      </c>
      <c r="T24" s="258" t="str">
        <v>-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2</v>
      </c>
      <c r="J25" s="258">
        <v>0</v>
      </c>
      <c r="K25" s="258">
        <v>0</v>
      </c>
      <c r="L25" s="258">
        <v>0</v>
      </c>
      <c r="M25" s="258">
        <v>0</v>
      </c>
      <c r="N25" s="258">
        <v>0</v>
      </c>
      <c r="O25" s="258">
        <v>0</v>
      </c>
      <c r="P25" s="258">
        <v>0</v>
      </c>
      <c r="Q25" s="258">
        <v>0</v>
      </c>
      <c r="R25" s="258">
        <v>0</v>
      </c>
      <c r="S25" s="258">
        <v>0</v>
      </c>
      <c r="T25" s="258">
        <v>0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-</v>
      </c>
      <c r="I26" s="258" t="str">
        <v>13,2kV</v>
      </c>
      <c r="J26" s="258" t="str">
        <v>-</v>
      </c>
      <c r="K26" s="258" t="str">
        <v>-</v>
      </c>
      <c r="L26" s="258" t="str">
        <v>-</v>
      </c>
      <c r="M26" s="258" t="str">
        <v>-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-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NO</v>
      </c>
      <c r="J27" s="258" t="str">
        <v>-</v>
      </c>
      <c r="K27" s="258" t="str">
        <v>-</v>
      </c>
      <c r="L27" s="258" t="str">
        <v>-</v>
      </c>
      <c r="M27" s="258" t="str">
        <v>-</v>
      </c>
      <c r="N27" s="258" t="str">
        <v>-</v>
      </c>
      <c r="O27" s="258" t="str">
        <v>-</v>
      </c>
      <c r="P27" s="258" t="str">
        <v>-</v>
      </c>
      <c r="Q27" s="258" t="str">
        <v>-</v>
      </c>
      <c r="R27" s="258" t="str">
        <v>-</v>
      </c>
      <c r="S27" s="258" t="str">
        <v>-</v>
      </c>
      <c r="T27" s="258" t="str">
        <v>-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1</v>
      </c>
      <c r="J28" s="258">
        <v>0</v>
      </c>
      <c r="K28" s="258">
        <v>0</v>
      </c>
      <c r="L28" s="258">
        <v>0</v>
      </c>
      <c r="M28" s="258">
        <v>0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9" t="s">
        <v>120</v>
      </c>
      <c r="D31" s="482" t="s">
        <v>152</v>
      </c>
      <c r="E31" s="483"/>
      <c r="G31" s="254" cm="1">
        <f t="array" ref="G31:AJ34">+TRANSPOSE(P_13!AE13:AH42)</f>
        <v>0</v>
      </c>
      <c r="H31" s="255">
        <v>0</v>
      </c>
      <c r="I31" s="255">
        <v>0</v>
      </c>
      <c r="J31" s="255">
        <v>0</v>
      </c>
      <c r="K31" s="255">
        <v>0</v>
      </c>
      <c r="L31" s="255">
        <v>0</v>
      </c>
      <c r="M31" s="255">
        <v>0</v>
      </c>
      <c r="N31" s="255">
        <v>0</v>
      </c>
      <c r="O31" s="255">
        <v>0</v>
      </c>
      <c r="P31" s="255">
        <v>0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90"/>
      <c r="D32" s="484" t="s">
        <v>153</v>
      </c>
      <c r="E32" s="485"/>
      <c r="G32" s="257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9" t="s">
        <v>649</v>
      </c>
      <c r="D33" s="463" t="s">
        <v>152</v>
      </c>
      <c r="E33" s="486"/>
      <c r="G33" s="257">
        <v>0</v>
      </c>
      <c r="H33" s="258">
        <v>1</v>
      </c>
      <c r="I33" s="258">
        <v>1</v>
      </c>
      <c r="J33" s="258">
        <v>0</v>
      </c>
      <c r="K33" s="258">
        <v>0</v>
      </c>
      <c r="L33" s="258">
        <v>0</v>
      </c>
      <c r="M33" s="258">
        <v>0</v>
      </c>
      <c r="N33" s="258">
        <v>0</v>
      </c>
      <c r="O33" s="258">
        <v>0</v>
      </c>
      <c r="P33" s="258">
        <v>0</v>
      </c>
      <c r="Q33" s="258">
        <v>0</v>
      </c>
      <c r="R33" s="258">
        <v>0</v>
      </c>
      <c r="S33" s="258">
        <v>0</v>
      </c>
      <c r="T33" s="258">
        <v>0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90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>
        <f>+G2</f>
        <v>1</v>
      </c>
      <c r="H43" s="306">
        <f t="shared" ref="H43:AJ43" si="1">+H2</f>
        <v>2</v>
      </c>
      <c r="I43" s="306">
        <f t="shared" si="1"/>
        <v>3</v>
      </c>
      <c r="J43" s="306">
        <f t="shared" si="1"/>
        <v>0</v>
      </c>
      <c r="K43" s="306">
        <f t="shared" si="1"/>
        <v>0</v>
      </c>
      <c r="L43" s="306">
        <f t="shared" si="1"/>
        <v>0</v>
      </c>
      <c r="M43" s="306">
        <f t="shared" si="1"/>
        <v>0</v>
      </c>
      <c r="N43" s="306">
        <f t="shared" si="1"/>
        <v>0</v>
      </c>
      <c r="O43" s="306">
        <f t="shared" si="1"/>
        <v>0</v>
      </c>
      <c r="P43" s="306">
        <f t="shared" si="1"/>
        <v>0</v>
      </c>
      <c r="Q43" s="306">
        <f t="shared" si="1"/>
        <v>0</v>
      </c>
      <c r="R43" s="306">
        <f t="shared" si="1"/>
        <v>0</v>
      </c>
      <c r="S43" s="306">
        <f t="shared" si="1"/>
        <v>0</v>
      </c>
      <c r="T43" s="306">
        <f t="shared" si="1"/>
        <v>0</v>
      </c>
      <c r="U43" s="306">
        <f t="shared" si="1"/>
        <v>0</v>
      </c>
      <c r="V43" s="306">
        <f t="shared" si="1"/>
        <v>0</v>
      </c>
      <c r="W43" s="306">
        <f t="shared" si="1"/>
        <v>0</v>
      </c>
      <c r="X43" s="306">
        <f t="shared" si="1"/>
        <v>0</v>
      </c>
      <c r="Y43" s="306">
        <f t="shared" si="1"/>
        <v>0</v>
      </c>
      <c r="Z43" s="306">
        <f t="shared" si="1"/>
        <v>0</v>
      </c>
      <c r="AA43" s="306">
        <f t="shared" si="1"/>
        <v>0</v>
      </c>
      <c r="AB43" s="306">
        <f t="shared" si="1"/>
        <v>0</v>
      </c>
      <c r="AC43" s="306">
        <f t="shared" si="1"/>
        <v>0</v>
      </c>
      <c r="AD43" s="306">
        <f t="shared" si="1"/>
        <v>0</v>
      </c>
      <c r="AE43" s="306">
        <f t="shared" si="1"/>
        <v>0</v>
      </c>
      <c r="AF43" s="306">
        <f t="shared" si="1"/>
        <v>0</v>
      </c>
      <c r="AG43" s="306">
        <f t="shared" si="1"/>
        <v>0</v>
      </c>
      <c r="AH43" s="306">
        <f t="shared" si="1"/>
        <v>0</v>
      </c>
      <c r="AI43" s="306">
        <f t="shared" si="1"/>
        <v>0</v>
      </c>
      <c r="AJ43" s="307">
        <f t="shared" si="1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2">+H10</f>
        <v>CAC</v>
      </c>
      <c r="I44" s="309" t="str">
        <f t="shared" si="2"/>
        <v>CAC</v>
      </c>
      <c r="J44" s="309" t="str">
        <f t="shared" si="2"/>
        <v>-</v>
      </c>
      <c r="K44" s="309" t="str">
        <f t="shared" si="2"/>
        <v>-</v>
      </c>
      <c r="L44" s="309" t="str">
        <f t="shared" si="2"/>
        <v>-</v>
      </c>
      <c r="M44" s="309" t="str">
        <f t="shared" si="2"/>
        <v>-</v>
      </c>
      <c r="N44" s="309" t="str">
        <f t="shared" si="2"/>
        <v>-</v>
      </c>
      <c r="O44" s="309" t="str">
        <f t="shared" si="2"/>
        <v>-</v>
      </c>
      <c r="P44" s="309" t="str">
        <f t="shared" si="2"/>
        <v>-</v>
      </c>
      <c r="Q44" s="309" t="str">
        <f t="shared" si="2"/>
        <v>-</v>
      </c>
      <c r="R44" s="309" t="str">
        <f t="shared" si="2"/>
        <v>-</v>
      </c>
      <c r="S44" s="309" t="str">
        <f t="shared" si="2"/>
        <v>-</v>
      </c>
      <c r="T44" s="309" t="str">
        <f t="shared" si="2"/>
        <v>-</v>
      </c>
      <c r="U44" s="309" t="str">
        <f t="shared" si="2"/>
        <v>-</v>
      </c>
      <c r="V44" s="309" t="str">
        <f t="shared" si="2"/>
        <v>-</v>
      </c>
      <c r="W44" s="309" t="str">
        <f t="shared" si="2"/>
        <v>-</v>
      </c>
      <c r="X44" s="309" t="str">
        <f t="shared" si="2"/>
        <v>-</v>
      </c>
      <c r="Y44" s="309" t="str">
        <f t="shared" si="2"/>
        <v>-</v>
      </c>
      <c r="Z44" s="309" t="str">
        <f t="shared" si="2"/>
        <v>-</v>
      </c>
      <c r="AA44" s="309" t="str">
        <f t="shared" si="2"/>
        <v>-</v>
      </c>
      <c r="AB44" s="309" t="str">
        <f t="shared" si="2"/>
        <v>-</v>
      </c>
      <c r="AC44" s="309" t="str">
        <f t="shared" si="2"/>
        <v>-</v>
      </c>
      <c r="AD44" s="309" t="str">
        <f t="shared" si="2"/>
        <v>-</v>
      </c>
      <c r="AE44" s="309" t="str">
        <f t="shared" si="2"/>
        <v>-</v>
      </c>
      <c r="AF44" s="309" t="str">
        <f t="shared" si="2"/>
        <v>-</v>
      </c>
      <c r="AG44" s="309" t="str">
        <f t="shared" si="2"/>
        <v>-</v>
      </c>
      <c r="AH44" s="309" t="str">
        <f t="shared" si="2"/>
        <v>-</v>
      </c>
      <c r="AI44" s="309" t="str">
        <f t="shared" si="2"/>
        <v>-</v>
      </c>
      <c r="AJ44" s="310" t="str">
        <f t="shared" si="2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 t="str">
        <f>+G3</f>
        <v>DT-0</v>
      </c>
      <c r="H45" s="309" t="str">
        <f t="shared" ref="H45:AJ46" si="3">+H3</f>
        <v>PS1-0</v>
      </c>
      <c r="I45" s="309" t="str">
        <f t="shared" si="3"/>
        <v>PTV-0</v>
      </c>
      <c r="J45" s="309" t="str">
        <f t="shared" si="3"/>
        <v>-</v>
      </c>
      <c r="K45" s="309" t="str">
        <f t="shared" si="3"/>
        <v>-</v>
      </c>
      <c r="L45" s="309" t="str">
        <f t="shared" si="3"/>
        <v>-</v>
      </c>
      <c r="M45" s="309" t="str">
        <f t="shared" si="3"/>
        <v>-</v>
      </c>
      <c r="N45" s="309" t="str">
        <f t="shared" si="3"/>
        <v>-</v>
      </c>
      <c r="O45" s="309" t="str">
        <f t="shared" si="3"/>
        <v>-</v>
      </c>
      <c r="P45" s="309" t="str">
        <f t="shared" si="3"/>
        <v>-</v>
      </c>
      <c r="Q45" s="309" t="str">
        <f t="shared" si="3"/>
        <v>-</v>
      </c>
      <c r="R45" s="309" t="str">
        <f t="shared" si="3"/>
        <v>-</v>
      </c>
      <c r="S45" s="309" t="str">
        <f t="shared" si="3"/>
        <v>-</v>
      </c>
      <c r="T45" s="309" t="str">
        <f t="shared" si="3"/>
        <v>-</v>
      </c>
      <c r="U45" s="309" t="str">
        <f t="shared" si="3"/>
        <v>-</v>
      </c>
      <c r="V45" s="309" t="str">
        <f t="shared" si="3"/>
        <v>-</v>
      </c>
      <c r="W45" s="309" t="str">
        <f t="shared" si="3"/>
        <v>-</v>
      </c>
      <c r="X45" s="309" t="str">
        <f t="shared" si="3"/>
        <v>-</v>
      </c>
      <c r="Y45" s="309" t="str">
        <f t="shared" si="3"/>
        <v>-</v>
      </c>
      <c r="Z45" s="309" t="str">
        <f t="shared" si="3"/>
        <v>-</v>
      </c>
      <c r="AA45" s="309" t="str">
        <f t="shared" si="3"/>
        <v>-</v>
      </c>
      <c r="AB45" s="309" t="str">
        <f t="shared" si="3"/>
        <v>-</v>
      </c>
      <c r="AC45" s="309" t="str">
        <f t="shared" si="3"/>
        <v>-</v>
      </c>
      <c r="AD45" s="309" t="str">
        <f t="shared" si="3"/>
        <v>-</v>
      </c>
      <c r="AE45" s="309" t="str">
        <f t="shared" si="3"/>
        <v>-</v>
      </c>
      <c r="AF45" s="309" t="str">
        <f t="shared" si="3"/>
        <v>-</v>
      </c>
      <c r="AG45" s="309" t="str">
        <f t="shared" si="3"/>
        <v>-</v>
      </c>
      <c r="AH45" s="309" t="str">
        <f t="shared" si="3"/>
        <v>-</v>
      </c>
      <c r="AI45" s="309" t="str">
        <f t="shared" si="3"/>
        <v>-</v>
      </c>
      <c r="AJ45" s="310" t="str">
        <f t="shared" si="3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>
        <f>+G4</f>
        <v>0</v>
      </c>
      <c r="H46" s="309" t="str">
        <f t="shared" si="3"/>
        <v>-</v>
      </c>
      <c r="I46" s="309" t="str">
        <f t="shared" si="3"/>
        <v>SMM-1P</v>
      </c>
      <c r="J46" s="309" t="str">
        <f t="shared" si="3"/>
        <v>-</v>
      </c>
      <c r="K46" s="309" t="str">
        <f t="shared" si="3"/>
        <v>-</v>
      </c>
      <c r="L46" s="309" t="str">
        <f t="shared" si="3"/>
        <v>-</v>
      </c>
      <c r="M46" s="309" t="str">
        <f t="shared" si="3"/>
        <v>-</v>
      </c>
      <c r="N46" s="309" t="str">
        <f t="shared" si="3"/>
        <v>-</v>
      </c>
      <c r="O46" s="309" t="str">
        <f t="shared" si="3"/>
        <v>-</v>
      </c>
      <c r="P46" s="309" t="str">
        <f t="shared" si="3"/>
        <v>-</v>
      </c>
      <c r="Q46" s="309" t="str">
        <f t="shared" si="3"/>
        <v>-</v>
      </c>
      <c r="R46" s="309" t="str">
        <f t="shared" si="3"/>
        <v>-</v>
      </c>
      <c r="S46" s="309" t="str">
        <f t="shared" si="3"/>
        <v>-</v>
      </c>
      <c r="T46" s="309" t="str">
        <f t="shared" si="3"/>
        <v>-</v>
      </c>
      <c r="U46" s="309" t="str">
        <f t="shared" si="3"/>
        <v>-</v>
      </c>
      <c r="V46" s="309" t="str">
        <f t="shared" si="3"/>
        <v>-</v>
      </c>
      <c r="W46" s="309" t="str">
        <f t="shared" si="3"/>
        <v>-</v>
      </c>
      <c r="X46" s="309" t="str">
        <f t="shared" si="3"/>
        <v>-</v>
      </c>
      <c r="Y46" s="309" t="str">
        <f t="shared" si="3"/>
        <v>-</v>
      </c>
      <c r="Z46" s="309" t="str">
        <f t="shared" si="3"/>
        <v>-</v>
      </c>
      <c r="AA46" s="309" t="str">
        <f t="shared" si="3"/>
        <v>-</v>
      </c>
      <c r="AB46" s="309" t="str">
        <f t="shared" si="3"/>
        <v>-</v>
      </c>
      <c r="AC46" s="309" t="str">
        <f t="shared" si="3"/>
        <v>-</v>
      </c>
      <c r="AD46" s="309" t="str">
        <f t="shared" si="3"/>
        <v>-</v>
      </c>
      <c r="AE46" s="309" t="str">
        <f t="shared" si="3"/>
        <v>-</v>
      </c>
      <c r="AF46" s="309" t="str">
        <f t="shared" si="3"/>
        <v>-</v>
      </c>
      <c r="AG46" s="309" t="str">
        <f t="shared" si="3"/>
        <v>-</v>
      </c>
      <c r="AH46" s="309" t="str">
        <f t="shared" si="3"/>
        <v>-</v>
      </c>
      <c r="AI46" s="309" t="str">
        <f t="shared" si="3"/>
        <v>-</v>
      </c>
      <c r="AJ46" s="310" t="str">
        <f t="shared" si="3"/>
        <v>-</v>
      </c>
    </row>
    <row r="47" spans="1:36" ht="17.25" thickBot="1" x14ac:dyDescent="0.3">
      <c r="A47" s="298">
        <f>+P_13!S3</f>
        <v>13</v>
      </c>
      <c r="B47" s="299"/>
      <c r="C47" s="300" t="str">
        <f>+VLOOKUP($A$47,LOCALIDAD,2,FALSE)</f>
        <v>SHIJISPAMPA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4">+H6</f>
        <v>-</v>
      </c>
      <c r="I47" s="312" t="str">
        <f t="shared" si="4"/>
        <v>01</v>
      </c>
      <c r="J47" s="312" t="str">
        <f t="shared" si="4"/>
        <v>-</v>
      </c>
      <c r="K47" s="312" t="str">
        <f t="shared" si="4"/>
        <v>-</v>
      </c>
      <c r="L47" s="312" t="str">
        <f t="shared" si="4"/>
        <v>-</v>
      </c>
      <c r="M47" s="312" t="str">
        <f t="shared" si="4"/>
        <v>-</v>
      </c>
      <c r="N47" s="312" t="str">
        <f t="shared" si="4"/>
        <v>-</v>
      </c>
      <c r="O47" s="312" t="str">
        <f t="shared" si="4"/>
        <v>-</v>
      </c>
      <c r="P47" s="312" t="str">
        <f t="shared" si="4"/>
        <v>-</v>
      </c>
      <c r="Q47" s="312" t="str">
        <f t="shared" si="4"/>
        <v>-</v>
      </c>
      <c r="R47" s="312" t="str">
        <f t="shared" si="4"/>
        <v>-</v>
      </c>
      <c r="S47" s="312" t="str">
        <f t="shared" si="4"/>
        <v>-</v>
      </c>
      <c r="T47" s="312" t="str">
        <f t="shared" si="4"/>
        <v>-</v>
      </c>
      <c r="U47" s="312" t="str">
        <f t="shared" si="4"/>
        <v>-</v>
      </c>
      <c r="V47" s="312" t="str">
        <f t="shared" si="4"/>
        <v>-</v>
      </c>
      <c r="W47" s="312" t="str">
        <f t="shared" si="4"/>
        <v>-</v>
      </c>
      <c r="X47" s="312" t="str">
        <f t="shared" si="4"/>
        <v>-</v>
      </c>
      <c r="Y47" s="312" t="str">
        <f t="shared" si="4"/>
        <v>-</v>
      </c>
      <c r="Z47" s="312" t="str">
        <f t="shared" si="4"/>
        <v>-</v>
      </c>
      <c r="AA47" s="312" t="str">
        <f t="shared" si="4"/>
        <v>-</v>
      </c>
      <c r="AB47" s="312" t="str">
        <f t="shared" si="4"/>
        <v>-</v>
      </c>
      <c r="AC47" s="312" t="str">
        <f t="shared" si="4"/>
        <v>-</v>
      </c>
      <c r="AD47" s="312" t="str">
        <f t="shared" si="4"/>
        <v>-</v>
      </c>
      <c r="AE47" s="312" t="str">
        <f t="shared" si="4"/>
        <v>-</v>
      </c>
      <c r="AF47" s="312" t="str">
        <f t="shared" si="4"/>
        <v>-</v>
      </c>
      <c r="AG47" s="312" t="str">
        <f t="shared" si="4"/>
        <v>-</v>
      </c>
      <c r="AH47" s="312" t="str">
        <f t="shared" si="4"/>
        <v>-</v>
      </c>
      <c r="AI47" s="312" t="str">
        <f t="shared" si="4"/>
        <v>-</v>
      </c>
      <c r="AJ47" s="313" t="str">
        <f t="shared" si="4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5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5"/>
        <v>4</v>
      </c>
      <c r="C52" s="158" t="s">
        <v>363</v>
      </c>
      <c r="D52" s="156" t="s">
        <v>364</v>
      </c>
      <c r="E52" s="157">
        <f>+SUM(G52:AJ52)</f>
        <v>1</v>
      </c>
      <c r="F52" s="249"/>
      <c r="G52" s="157">
        <f t="shared" ref="G52:P55" si="6">+HLOOKUP(G$3,ARMADO_RP,$B52,0)+HLOOKUP(G$4,ARMADO_RP,$B52,0)</f>
        <v>0</v>
      </c>
      <c r="H52" s="157">
        <f>+HLOOKUP(H$3,ARMADO_RP,$B52,0)+HLOOKUP(H$4,ARMADO_RP,$B52,0)</f>
        <v>0</v>
      </c>
      <c r="I52" s="157">
        <f t="shared" si="6"/>
        <v>1</v>
      </c>
      <c r="J52" s="157">
        <f t="shared" si="6"/>
        <v>0</v>
      </c>
      <c r="K52" s="157">
        <f t="shared" si="6"/>
        <v>0</v>
      </c>
      <c r="L52" s="157">
        <f t="shared" si="6"/>
        <v>0</v>
      </c>
      <c r="M52" s="157">
        <f t="shared" si="6"/>
        <v>0</v>
      </c>
      <c r="N52" s="157">
        <f t="shared" si="6"/>
        <v>0</v>
      </c>
      <c r="O52" s="157">
        <f t="shared" si="6"/>
        <v>0</v>
      </c>
      <c r="P52" s="157">
        <f t="shared" si="6"/>
        <v>0</v>
      </c>
      <c r="Q52" s="157">
        <f t="shared" ref="Q52:Z55" si="7">+HLOOKUP(Q$3,ARMADO_RP,$B52,0)+HLOOKUP(Q$4,ARMADO_RP,$B52,0)</f>
        <v>0</v>
      </c>
      <c r="R52" s="157">
        <f t="shared" si="7"/>
        <v>0</v>
      </c>
      <c r="S52" s="157">
        <f t="shared" si="7"/>
        <v>0</v>
      </c>
      <c r="T52" s="157">
        <f t="shared" si="7"/>
        <v>0</v>
      </c>
      <c r="U52" s="157">
        <f t="shared" si="7"/>
        <v>0</v>
      </c>
      <c r="V52" s="157">
        <f t="shared" si="7"/>
        <v>0</v>
      </c>
      <c r="W52" s="157">
        <f t="shared" si="7"/>
        <v>0</v>
      </c>
      <c r="X52" s="157">
        <f t="shared" si="7"/>
        <v>0</v>
      </c>
      <c r="Y52" s="157">
        <f t="shared" si="7"/>
        <v>0</v>
      </c>
      <c r="Z52" s="157">
        <f t="shared" si="7"/>
        <v>0</v>
      </c>
      <c r="AA52" s="157">
        <f t="shared" ref="AA52:AJ55" si="8">+HLOOKUP(AA$3,ARMADO_RP,$B52,0)+HLOOKUP(AA$4,ARMADO_RP,$B52,0)</f>
        <v>0</v>
      </c>
      <c r="AB52" s="157">
        <f t="shared" si="8"/>
        <v>0</v>
      </c>
      <c r="AC52" s="157">
        <f t="shared" si="8"/>
        <v>0</v>
      </c>
      <c r="AD52" s="157">
        <f t="shared" si="8"/>
        <v>0</v>
      </c>
      <c r="AE52" s="157">
        <f t="shared" si="8"/>
        <v>0</v>
      </c>
      <c r="AF52" s="157">
        <f t="shared" si="8"/>
        <v>0</v>
      </c>
      <c r="AG52" s="157">
        <f t="shared" si="8"/>
        <v>0</v>
      </c>
      <c r="AH52" s="157">
        <f t="shared" si="8"/>
        <v>0</v>
      </c>
      <c r="AI52" s="157">
        <f t="shared" si="8"/>
        <v>0</v>
      </c>
      <c r="AJ52" s="157">
        <f t="shared" si="8"/>
        <v>0</v>
      </c>
    </row>
    <row r="53" spans="1:36" ht="16.5" x14ac:dyDescent="0.25">
      <c r="A53" s="157">
        <f>+A52+0.01</f>
        <v>1.02</v>
      </c>
      <c r="B53" s="153">
        <f t="shared" si="5"/>
        <v>5</v>
      </c>
      <c r="C53" s="158" t="s">
        <v>365</v>
      </c>
      <c r="D53" s="156" t="s">
        <v>364</v>
      </c>
      <c r="E53" s="157">
        <f t="shared" ref="E53:E55" si="9">+SUM(G53:AJ53)</f>
        <v>0</v>
      </c>
      <c r="F53" s="249"/>
      <c r="G53" s="157">
        <f t="shared" si="6"/>
        <v>0</v>
      </c>
      <c r="H53" s="157">
        <f t="shared" si="6"/>
        <v>0</v>
      </c>
      <c r="I53" s="157">
        <f t="shared" si="6"/>
        <v>0</v>
      </c>
      <c r="J53" s="157">
        <f t="shared" si="6"/>
        <v>0</v>
      </c>
      <c r="K53" s="157">
        <f t="shared" si="6"/>
        <v>0</v>
      </c>
      <c r="L53" s="157">
        <f t="shared" si="6"/>
        <v>0</v>
      </c>
      <c r="M53" s="157">
        <f t="shared" si="6"/>
        <v>0</v>
      </c>
      <c r="N53" s="157">
        <f t="shared" si="6"/>
        <v>0</v>
      </c>
      <c r="O53" s="157">
        <f t="shared" si="6"/>
        <v>0</v>
      </c>
      <c r="P53" s="157">
        <f t="shared" si="6"/>
        <v>0</v>
      </c>
      <c r="Q53" s="157">
        <f t="shared" si="7"/>
        <v>0</v>
      </c>
      <c r="R53" s="157">
        <f t="shared" si="7"/>
        <v>0</v>
      </c>
      <c r="S53" s="157">
        <f t="shared" si="7"/>
        <v>0</v>
      </c>
      <c r="T53" s="157">
        <f t="shared" si="7"/>
        <v>0</v>
      </c>
      <c r="U53" s="157">
        <f t="shared" si="7"/>
        <v>0</v>
      </c>
      <c r="V53" s="157">
        <f t="shared" si="7"/>
        <v>0</v>
      </c>
      <c r="W53" s="157">
        <f t="shared" si="7"/>
        <v>0</v>
      </c>
      <c r="X53" s="157">
        <f t="shared" si="7"/>
        <v>0</v>
      </c>
      <c r="Y53" s="157">
        <f t="shared" si="7"/>
        <v>0</v>
      </c>
      <c r="Z53" s="157">
        <f t="shared" si="7"/>
        <v>0</v>
      </c>
      <c r="AA53" s="157">
        <f t="shared" si="8"/>
        <v>0</v>
      </c>
      <c r="AB53" s="157">
        <f t="shared" si="8"/>
        <v>0</v>
      </c>
      <c r="AC53" s="157">
        <f t="shared" si="8"/>
        <v>0</v>
      </c>
      <c r="AD53" s="157">
        <f t="shared" si="8"/>
        <v>0</v>
      </c>
      <c r="AE53" s="157">
        <f t="shared" si="8"/>
        <v>0</v>
      </c>
      <c r="AF53" s="157">
        <f t="shared" si="8"/>
        <v>0</v>
      </c>
      <c r="AG53" s="157">
        <f t="shared" si="8"/>
        <v>0</v>
      </c>
      <c r="AH53" s="157">
        <f t="shared" si="8"/>
        <v>0</v>
      </c>
      <c r="AI53" s="157">
        <f t="shared" si="8"/>
        <v>0</v>
      </c>
      <c r="AJ53" s="157">
        <f t="shared" si="8"/>
        <v>0</v>
      </c>
    </row>
    <row r="54" spans="1:36" s="188" customFormat="1" ht="16.5" x14ac:dyDescent="0.25">
      <c r="A54" s="160">
        <f t="shared" ref="A54:A55" si="10">+A53+0.01</f>
        <v>1.03</v>
      </c>
      <c r="B54" s="161">
        <f t="shared" si="5"/>
        <v>6</v>
      </c>
      <c r="C54" s="162" t="s">
        <v>532</v>
      </c>
      <c r="D54" s="164" t="s">
        <v>364</v>
      </c>
      <c r="E54" s="157">
        <f t="shared" si="9"/>
        <v>0</v>
      </c>
      <c r="F54" s="249"/>
      <c r="G54" s="157">
        <f t="shared" si="6"/>
        <v>0</v>
      </c>
      <c r="H54" s="157">
        <f t="shared" si="6"/>
        <v>0</v>
      </c>
      <c r="I54" s="157">
        <f t="shared" si="6"/>
        <v>0</v>
      </c>
      <c r="J54" s="157">
        <f t="shared" si="6"/>
        <v>0</v>
      </c>
      <c r="K54" s="157">
        <f t="shared" si="6"/>
        <v>0</v>
      </c>
      <c r="L54" s="157">
        <f t="shared" si="6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  <c r="P54" s="157">
        <f t="shared" si="6"/>
        <v>0</v>
      </c>
      <c r="Q54" s="157">
        <f t="shared" si="7"/>
        <v>0</v>
      </c>
      <c r="R54" s="157">
        <f t="shared" si="7"/>
        <v>0</v>
      </c>
      <c r="S54" s="157">
        <f t="shared" si="7"/>
        <v>0</v>
      </c>
      <c r="T54" s="157">
        <f t="shared" si="7"/>
        <v>0</v>
      </c>
      <c r="U54" s="157">
        <f t="shared" si="7"/>
        <v>0</v>
      </c>
      <c r="V54" s="157">
        <f t="shared" si="7"/>
        <v>0</v>
      </c>
      <c r="W54" s="157">
        <f t="shared" si="7"/>
        <v>0</v>
      </c>
      <c r="X54" s="157">
        <f t="shared" si="7"/>
        <v>0</v>
      </c>
      <c r="Y54" s="157">
        <f t="shared" si="7"/>
        <v>0</v>
      </c>
      <c r="Z54" s="157">
        <f t="shared" si="7"/>
        <v>0</v>
      </c>
      <c r="AA54" s="157">
        <f t="shared" si="8"/>
        <v>0</v>
      </c>
      <c r="AB54" s="157">
        <f t="shared" si="8"/>
        <v>0</v>
      </c>
      <c r="AC54" s="157">
        <f t="shared" si="8"/>
        <v>0</v>
      </c>
      <c r="AD54" s="157">
        <f t="shared" si="8"/>
        <v>0</v>
      </c>
      <c r="AE54" s="157">
        <f t="shared" si="8"/>
        <v>0</v>
      </c>
      <c r="AF54" s="157">
        <f t="shared" si="8"/>
        <v>0</v>
      </c>
      <c r="AG54" s="157">
        <f t="shared" si="8"/>
        <v>0</v>
      </c>
      <c r="AH54" s="157">
        <f t="shared" si="8"/>
        <v>0</v>
      </c>
      <c r="AI54" s="157">
        <f t="shared" si="8"/>
        <v>0</v>
      </c>
      <c r="AJ54" s="157">
        <f t="shared" si="8"/>
        <v>0</v>
      </c>
    </row>
    <row r="55" spans="1:36" s="188" customFormat="1" ht="16.5" x14ac:dyDescent="0.25">
      <c r="A55" s="160">
        <f t="shared" si="10"/>
        <v>1.04</v>
      </c>
      <c r="B55" s="161">
        <f t="shared" si="5"/>
        <v>7</v>
      </c>
      <c r="C55" s="162" t="s">
        <v>531</v>
      </c>
      <c r="D55" s="164" t="s">
        <v>364</v>
      </c>
      <c r="E55" s="157">
        <f t="shared" si="9"/>
        <v>0</v>
      </c>
      <c r="F55" s="249"/>
      <c r="G55" s="157">
        <f t="shared" si="6"/>
        <v>0</v>
      </c>
      <c r="H55" s="157">
        <f t="shared" si="6"/>
        <v>0</v>
      </c>
      <c r="I55" s="157">
        <f t="shared" si="6"/>
        <v>0</v>
      </c>
      <c r="J55" s="157">
        <f t="shared" si="6"/>
        <v>0</v>
      </c>
      <c r="K55" s="157">
        <f t="shared" si="6"/>
        <v>0</v>
      </c>
      <c r="L55" s="157">
        <f t="shared" si="6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  <c r="P55" s="157">
        <f t="shared" si="6"/>
        <v>0</v>
      </c>
      <c r="Q55" s="157">
        <f t="shared" si="7"/>
        <v>0</v>
      </c>
      <c r="R55" s="157">
        <f t="shared" si="7"/>
        <v>0</v>
      </c>
      <c r="S55" s="157">
        <f t="shared" si="7"/>
        <v>0</v>
      </c>
      <c r="T55" s="157">
        <f t="shared" si="7"/>
        <v>0</v>
      </c>
      <c r="U55" s="157">
        <f t="shared" si="7"/>
        <v>0</v>
      </c>
      <c r="V55" s="157">
        <f t="shared" si="7"/>
        <v>0</v>
      </c>
      <c r="W55" s="157">
        <f t="shared" si="7"/>
        <v>0</v>
      </c>
      <c r="X55" s="157">
        <f t="shared" si="7"/>
        <v>0</v>
      </c>
      <c r="Y55" s="157">
        <f t="shared" si="7"/>
        <v>0</v>
      </c>
      <c r="Z55" s="157">
        <f t="shared" si="7"/>
        <v>0</v>
      </c>
      <c r="AA55" s="157">
        <f t="shared" si="8"/>
        <v>0</v>
      </c>
      <c r="AB55" s="157">
        <f t="shared" si="8"/>
        <v>0</v>
      </c>
      <c r="AC55" s="157">
        <f t="shared" si="8"/>
        <v>0</v>
      </c>
      <c r="AD55" s="157">
        <f t="shared" si="8"/>
        <v>0</v>
      </c>
      <c r="AE55" s="157">
        <f t="shared" si="8"/>
        <v>0</v>
      </c>
      <c r="AF55" s="157">
        <f t="shared" si="8"/>
        <v>0</v>
      </c>
      <c r="AG55" s="157">
        <f t="shared" si="8"/>
        <v>0</v>
      </c>
      <c r="AH55" s="157">
        <f t="shared" si="8"/>
        <v>0</v>
      </c>
      <c r="AI55" s="157">
        <f t="shared" si="8"/>
        <v>0</v>
      </c>
      <c r="AJ55" s="157">
        <f t="shared" si="8"/>
        <v>0</v>
      </c>
    </row>
    <row r="56" spans="1:36" ht="16.5" x14ac:dyDescent="0.25">
      <c r="A56" s="159"/>
      <c r="B56" s="153">
        <f t="shared" si="5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5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5"/>
        <v>10</v>
      </c>
      <c r="C58" s="155" t="s">
        <v>367</v>
      </c>
      <c r="D58" s="156" t="s">
        <v>364</v>
      </c>
      <c r="E58" s="157">
        <f t="shared" ref="E58:E61" si="11">+SUM(G58:AJ58)</f>
        <v>0</v>
      </c>
      <c r="F58" s="314" t="s">
        <v>214</v>
      </c>
      <c r="G58" s="157">
        <f>+IF($F58=G$10&amp;" "&amp;G$11,G$9,0)</f>
        <v>0</v>
      </c>
      <c r="H58" s="157">
        <f t="shared" ref="H58:AJ61" si="12">+IF($F58=H$10&amp;" "&amp;H$11,H$9,0)</f>
        <v>0</v>
      </c>
      <c r="I58" s="157">
        <f t="shared" si="12"/>
        <v>0</v>
      </c>
      <c r="J58" s="157">
        <f t="shared" si="12"/>
        <v>0</v>
      </c>
      <c r="K58" s="157">
        <f t="shared" si="12"/>
        <v>0</v>
      </c>
      <c r="L58" s="157">
        <f t="shared" si="12"/>
        <v>0</v>
      </c>
      <c r="M58" s="157">
        <f t="shared" si="12"/>
        <v>0</v>
      </c>
      <c r="N58" s="157">
        <f t="shared" si="12"/>
        <v>0</v>
      </c>
      <c r="O58" s="157">
        <f t="shared" si="12"/>
        <v>0</v>
      </c>
      <c r="P58" s="157">
        <f t="shared" si="12"/>
        <v>0</v>
      </c>
      <c r="Q58" s="157">
        <f t="shared" si="12"/>
        <v>0</v>
      </c>
      <c r="R58" s="157">
        <f t="shared" si="12"/>
        <v>0</v>
      </c>
      <c r="S58" s="157">
        <f t="shared" si="12"/>
        <v>0</v>
      </c>
      <c r="T58" s="157">
        <f t="shared" si="12"/>
        <v>0</v>
      </c>
      <c r="U58" s="157">
        <f t="shared" si="12"/>
        <v>0</v>
      </c>
      <c r="V58" s="157">
        <f t="shared" si="12"/>
        <v>0</v>
      </c>
      <c r="W58" s="157">
        <f t="shared" si="12"/>
        <v>0</v>
      </c>
      <c r="X58" s="157">
        <f t="shared" si="12"/>
        <v>0</v>
      </c>
      <c r="Y58" s="157">
        <f t="shared" si="12"/>
        <v>0</v>
      </c>
      <c r="Z58" s="157">
        <f t="shared" si="12"/>
        <v>0</v>
      </c>
      <c r="AA58" s="157">
        <f t="shared" si="12"/>
        <v>0</v>
      </c>
      <c r="AB58" s="157">
        <f t="shared" si="12"/>
        <v>0</v>
      </c>
      <c r="AC58" s="157">
        <f t="shared" si="12"/>
        <v>0</v>
      </c>
      <c r="AD58" s="157">
        <f t="shared" si="12"/>
        <v>0</v>
      </c>
      <c r="AE58" s="157">
        <f t="shared" si="12"/>
        <v>0</v>
      </c>
      <c r="AF58" s="157">
        <f t="shared" si="12"/>
        <v>0</v>
      </c>
      <c r="AG58" s="157">
        <f t="shared" si="12"/>
        <v>0</v>
      </c>
      <c r="AH58" s="157">
        <f t="shared" si="12"/>
        <v>0</v>
      </c>
      <c r="AI58" s="157">
        <f t="shared" si="12"/>
        <v>0</v>
      </c>
      <c r="AJ58" s="157">
        <f t="shared" si="12"/>
        <v>0</v>
      </c>
    </row>
    <row r="59" spans="1:36" ht="16.5" x14ac:dyDescent="0.25">
      <c r="A59" s="157">
        <f t="shared" ref="A59:A61" si="13">+A58+0.01</f>
        <v>2.0199999999999996</v>
      </c>
      <c r="B59" s="153">
        <f t="shared" si="5"/>
        <v>11</v>
      </c>
      <c r="C59" s="155" t="s">
        <v>368</v>
      </c>
      <c r="D59" s="156" t="s">
        <v>364</v>
      </c>
      <c r="E59" s="157">
        <f t="shared" si="11"/>
        <v>2</v>
      </c>
      <c r="F59" s="314" t="s">
        <v>172</v>
      </c>
      <c r="G59" s="157">
        <f t="shared" ref="G59:V61" si="14">+IF($F59=G$10&amp;" "&amp;G$11,G$9,0)</f>
        <v>0</v>
      </c>
      <c r="H59" s="157">
        <f t="shared" si="14"/>
        <v>1</v>
      </c>
      <c r="I59" s="157">
        <f t="shared" si="14"/>
        <v>1</v>
      </c>
      <c r="J59" s="157">
        <f t="shared" si="14"/>
        <v>0</v>
      </c>
      <c r="K59" s="157">
        <f t="shared" si="14"/>
        <v>0</v>
      </c>
      <c r="L59" s="157">
        <f t="shared" si="14"/>
        <v>0</v>
      </c>
      <c r="M59" s="157">
        <f t="shared" si="14"/>
        <v>0</v>
      </c>
      <c r="N59" s="157">
        <f t="shared" si="14"/>
        <v>0</v>
      </c>
      <c r="O59" s="157">
        <f t="shared" si="14"/>
        <v>0</v>
      </c>
      <c r="P59" s="157">
        <f t="shared" si="14"/>
        <v>0</v>
      </c>
      <c r="Q59" s="157">
        <f t="shared" si="14"/>
        <v>0</v>
      </c>
      <c r="R59" s="157">
        <f t="shared" si="14"/>
        <v>0</v>
      </c>
      <c r="S59" s="157">
        <f t="shared" si="14"/>
        <v>0</v>
      </c>
      <c r="T59" s="157">
        <f t="shared" si="14"/>
        <v>0</v>
      </c>
      <c r="U59" s="157">
        <f t="shared" si="14"/>
        <v>0</v>
      </c>
      <c r="V59" s="157">
        <f t="shared" si="14"/>
        <v>0</v>
      </c>
      <c r="W59" s="157">
        <f t="shared" si="12"/>
        <v>0</v>
      </c>
      <c r="X59" s="157">
        <f t="shared" si="12"/>
        <v>0</v>
      </c>
      <c r="Y59" s="157">
        <f t="shared" si="12"/>
        <v>0</v>
      </c>
      <c r="Z59" s="157">
        <f t="shared" si="12"/>
        <v>0</v>
      </c>
      <c r="AA59" s="157">
        <f t="shared" si="12"/>
        <v>0</v>
      </c>
      <c r="AB59" s="157">
        <f t="shared" si="12"/>
        <v>0</v>
      </c>
      <c r="AC59" s="157">
        <f t="shared" si="12"/>
        <v>0</v>
      </c>
      <c r="AD59" s="157">
        <f t="shared" si="12"/>
        <v>0</v>
      </c>
      <c r="AE59" s="157">
        <f t="shared" si="12"/>
        <v>0</v>
      </c>
      <c r="AF59" s="157">
        <f t="shared" si="12"/>
        <v>0</v>
      </c>
      <c r="AG59" s="157">
        <f t="shared" si="12"/>
        <v>0</v>
      </c>
      <c r="AH59" s="157">
        <f t="shared" si="12"/>
        <v>0</v>
      </c>
      <c r="AI59" s="157">
        <f t="shared" si="12"/>
        <v>0</v>
      </c>
      <c r="AJ59" s="157">
        <f t="shared" si="12"/>
        <v>0</v>
      </c>
    </row>
    <row r="60" spans="1:36" ht="16.5" x14ac:dyDescent="0.25">
      <c r="A60" s="157">
        <f t="shared" si="13"/>
        <v>2.0299999999999994</v>
      </c>
      <c r="B60" s="153">
        <f t="shared" si="5"/>
        <v>12</v>
      </c>
      <c r="C60" s="155" t="s">
        <v>369</v>
      </c>
      <c r="D60" s="156" t="s">
        <v>364</v>
      </c>
      <c r="E60" s="157">
        <f t="shared" si="11"/>
        <v>0</v>
      </c>
      <c r="F60" s="314" t="s">
        <v>274</v>
      </c>
      <c r="G60" s="157">
        <f t="shared" si="14"/>
        <v>0</v>
      </c>
      <c r="H60" s="157">
        <f t="shared" si="12"/>
        <v>0</v>
      </c>
      <c r="I60" s="157">
        <f t="shared" si="12"/>
        <v>0</v>
      </c>
      <c r="J60" s="157">
        <f t="shared" si="12"/>
        <v>0</v>
      </c>
      <c r="K60" s="157">
        <f t="shared" si="12"/>
        <v>0</v>
      </c>
      <c r="L60" s="157">
        <f t="shared" si="12"/>
        <v>0</v>
      </c>
      <c r="M60" s="157">
        <f t="shared" si="12"/>
        <v>0</v>
      </c>
      <c r="N60" s="157">
        <f t="shared" si="12"/>
        <v>0</v>
      </c>
      <c r="O60" s="157">
        <f t="shared" si="12"/>
        <v>0</v>
      </c>
      <c r="P60" s="157">
        <f t="shared" si="12"/>
        <v>0</v>
      </c>
      <c r="Q60" s="157">
        <f t="shared" si="12"/>
        <v>0</v>
      </c>
      <c r="R60" s="157">
        <f t="shared" si="12"/>
        <v>0</v>
      </c>
      <c r="S60" s="157">
        <f t="shared" si="12"/>
        <v>0</v>
      </c>
      <c r="T60" s="157">
        <f t="shared" si="12"/>
        <v>0</v>
      </c>
      <c r="U60" s="157">
        <f t="shared" si="12"/>
        <v>0</v>
      </c>
      <c r="V60" s="157">
        <f t="shared" si="12"/>
        <v>0</v>
      </c>
      <c r="W60" s="157">
        <f t="shared" si="12"/>
        <v>0</v>
      </c>
      <c r="X60" s="157">
        <f t="shared" si="12"/>
        <v>0</v>
      </c>
      <c r="Y60" s="157">
        <f t="shared" si="12"/>
        <v>0</v>
      </c>
      <c r="Z60" s="157">
        <f t="shared" si="12"/>
        <v>0</v>
      </c>
      <c r="AA60" s="157">
        <f t="shared" si="12"/>
        <v>0</v>
      </c>
      <c r="AB60" s="157">
        <f t="shared" si="12"/>
        <v>0</v>
      </c>
      <c r="AC60" s="157">
        <f t="shared" si="12"/>
        <v>0</v>
      </c>
      <c r="AD60" s="157">
        <f t="shared" si="12"/>
        <v>0</v>
      </c>
      <c r="AE60" s="157">
        <f t="shared" si="12"/>
        <v>0</v>
      </c>
      <c r="AF60" s="157">
        <f t="shared" si="12"/>
        <v>0</v>
      </c>
      <c r="AG60" s="157">
        <f t="shared" si="12"/>
        <v>0</v>
      </c>
      <c r="AH60" s="157">
        <f t="shared" si="12"/>
        <v>0</v>
      </c>
      <c r="AI60" s="157">
        <f t="shared" si="12"/>
        <v>0</v>
      </c>
      <c r="AJ60" s="157">
        <f t="shared" si="12"/>
        <v>0</v>
      </c>
    </row>
    <row r="61" spans="1:36" ht="16.5" x14ac:dyDescent="0.25">
      <c r="A61" s="157">
        <f t="shared" si="13"/>
        <v>2.0399999999999991</v>
      </c>
      <c r="B61" s="153">
        <f t="shared" si="5"/>
        <v>13</v>
      </c>
      <c r="C61" s="155" t="s">
        <v>370</v>
      </c>
      <c r="D61" s="156" t="s">
        <v>364</v>
      </c>
      <c r="E61" s="157">
        <f t="shared" si="11"/>
        <v>0</v>
      </c>
      <c r="F61" s="314" t="s">
        <v>252</v>
      </c>
      <c r="G61" s="157">
        <f t="shared" si="14"/>
        <v>0</v>
      </c>
      <c r="H61" s="157">
        <f t="shared" si="12"/>
        <v>0</v>
      </c>
      <c r="I61" s="157">
        <f t="shared" si="12"/>
        <v>0</v>
      </c>
      <c r="J61" s="157">
        <f t="shared" si="12"/>
        <v>0</v>
      </c>
      <c r="K61" s="157">
        <f t="shared" si="12"/>
        <v>0</v>
      </c>
      <c r="L61" s="157">
        <f t="shared" si="12"/>
        <v>0</v>
      </c>
      <c r="M61" s="157">
        <f t="shared" si="12"/>
        <v>0</v>
      </c>
      <c r="N61" s="157">
        <f t="shared" si="12"/>
        <v>0</v>
      </c>
      <c r="O61" s="157">
        <f t="shared" si="12"/>
        <v>0</v>
      </c>
      <c r="P61" s="157">
        <f t="shared" si="12"/>
        <v>0</v>
      </c>
      <c r="Q61" s="157">
        <f t="shared" si="12"/>
        <v>0</v>
      </c>
      <c r="R61" s="157">
        <f t="shared" si="12"/>
        <v>0</v>
      </c>
      <c r="S61" s="157">
        <f t="shared" si="12"/>
        <v>0</v>
      </c>
      <c r="T61" s="157">
        <f t="shared" si="12"/>
        <v>0</v>
      </c>
      <c r="U61" s="157">
        <f t="shared" si="12"/>
        <v>0</v>
      </c>
      <c r="V61" s="157">
        <f t="shared" si="12"/>
        <v>0</v>
      </c>
      <c r="W61" s="157">
        <f t="shared" si="12"/>
        <v>0</v>
      </c>
      <c r="X61" s="157">
        <f t="shared" si="12"/>
        <v>0</v>
      </c>
      <c r="Y61" s="157">
        <f t="shared" si="12"/>
        <v>0</v>
      </c>
      <c r="Z61" s="157">
        <f t="shared" si="12"/>
        <v>0</v>
      </c>
      <c r="AA61" s="157">
        <f t="shared" si="12"/>
        <v>0</v>
      </c>
      <c r="AB61" s="157">
        <f t="shared" si="12"/>
        <v>0</v>
      </c>
      <c r="AC61" s="157">
        <f t="shared" si="12"/>
        <v>0</v>
      </c>
      <c r="AD61" s="157">
        <f t="shared" si="12"/>
        <v>0</v>
      </c>
      <c r="AE61" s="157">
        <f t="shared" si="12"/>
        <v>0</v>
      </c>
      <c r="AF61" s="157">
        <f t="shared" si="12"/>
        <v>0</v>
      </c>
      <c r="AG61" s="157">
        <f t="shared" si="12"/>
        <v>0</v>
      </c>
      <c r="AH61" s="157">
        <f t="shared" si="12"/>
        <v>0</v>
      </c>
      <c r="AI61" s="157">
        <f t="shared" si="12"/>
        <v>0</v>
      </c>
      <c r="AJ61" s="157">
        <f t="shared" si="12"/>
        <v>0</v>
      </c>
    </row>
    <row r="62" spans="1:36" ht="16.5" x14ac:dyDescent="0.25">
      <c r="A62" s="159"/>
      <c r="B62" s="153">
        <f t="shared" si="5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5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5"/>
        <v>16</v>
      </c>
      <c r="C64" s="158" t="s">
        <v>372</v>
      </c>
      <c r="D64" s="156" t="s">
        <v>364</v>
      </c>
      <c r="E64" s="157">
        <f t="shared" ref="E64:E68" si="15">+SUM(G64:AJ64)</f>
        <v>0</v>
      </c>
      <c r="F64" s="314" t="s">
        <v>633</v>
      </c>
      <c r="G64" s="157">
        <f t="shared" ref="G64:V68" si="16">+IF($F64=G$10&amp;" "&amp;G$11,G$9,0)</f>
        <v>0</v>
      </c>
      <c r="H64" s="157">
        <f t="shared" si="16"/>
        <v>0</v>
      </c>
      <c r="I64" s="157">
        <f t="shared" si="16"/>
        <v>0</v>
      </c>
      <c r="J64" s="157">
        <f t="shared" si="16"/>
        <v>0</v>
      </c>
      <c r="K64" s="157">
        <f t="shared" si="16"/>
        <v>0</v>
      </c>
      <c r="L64" s="157">
        <f t="shared" si="16"/>
        <v>0</v>
      </c>
      <c r="M64" s="157">
        <f t="shared" si="16"/>
        <v>0</v>
      </c>
      <c r="N64" s="157">
        <f t="shared" si="16"/>
        <v>0</v>
      </c>
      <c r="O64" s="157">
        <f t="shared" si="16"/>
        <v>0</v>
      </c>
      <c r="P64" s="157">
        <f t="shared" si="16"/>
        <v>0</v>
      </c>
      <c r="Q64" s="157">
        <f t="shared" si="16"/>
        <v>0</v>
      </c>
      <c r="R64" s="157">
        <f t="shared" si="16"/>
        <v>0</v>
      </c>
      <c r="S64" s="157">
        <f t="shared" si="16"/>
        <v>0</v>
      </c>
      <c r="T64" s="157">
        <f t="shared" si="16"/>
        <v>0</v>
      </c>
      <c r="U64" s="157">
        <f t="shared" si="16"/>
        <v>0</v>
      </c>
      <c r="V64" s="157">
        <f t="shared" si="16"/>
        <v>0</v>
      </c>
      <c r="W64" s="157">
        <f t="shared" ref="W64:AJ68" si="17">+IF($F64=W$10&amp;" "&amp;W$11,W$9,0)</f>
        <v>0</v>
      </c>
      <c r="X64" s="157">
        <f t="shared" si="17"/>
        <v>0</v>
      </c>
      <c r="Y64" s="157">
        <f t="shared" si="17"/>
        <v>0</v>
      </c>
      <c r="Z64" s="157">
        <f t="shared" si="17"/>
        <v>0</v>
      </c>
      <c r="AA64" s="157">
        <f t="shared" si="17"/>
        <v>0</v>
      </c>
      <c r="AB64" s="157">
        <f t="shared" si="17"/>
        <v>0</v>
      </c>
      <c r="AC64" s="157">
        <f t="shared" si="17"/>
        <v>0</v>
      </c>
      <c r="AD64" s="157">
        <f t="shared" si="17"/>
        <v>0</v>
      </c>
      <c r="AE64" s="157">
        <f t="shared" si="17"/>
        <v>0</v>
      </c>
      <c r="AF64" s="157">
        <f t="shared" si="17"/>
        <v>0</v>
      </c>
      <c r="AG64" s="157">
        <f t="shared" si="17"/>
        <v>0</v>
      </c>
      <c r="AH64" s="157">
        <f t="shared" si="17"/>
        <v>0</v>
      </c>
      <c r="AI64" s="157">
        <f t="shared" si="17"/>
        <v>0</v>
      </c>
      <c r="AJ64" s="157">
        <f t="shared" si="17"/>
        <v>0</v>
      </c>
    </row>
    <row r="65" spans="1:36" ht="16.5" x14ac:dyDescent="0.25">
      <c r="A65" s="157"/>
      <c r="B65" s="153">
        <f t="shared" si="5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5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5"/>
        <v>19</v>
      </c>
      <c r="C67" s="162" t="s">
        <v>373</v>
      </c>
      <c r="D67" s="164" t="s">
        <v>364</v>
      </c>
      <c r="E67" s="157">
        <f t="shared" si="15"/>
        <v>0</v>
      </c>
      <c r="F67" s="249" t="s">
        <v>327</v>
      </c>
      <c r="G67" s="157">
        <f t="shared" si="16"/>
        <v>0</v>
      </c>
      <c r="H67" s="157">
        <f t="shared" si="16"/>
        <v>0</v>
      </c>
      <c r="I67" s="157">
        <f t="shared" si="16"/>
        <v>0</v>
      </c>
      <c r="J67" s="157">
        <f t="shared" si="16"/>
        <v>0</v>
      </c>
      <c r="K67" s="157">
        <f t="shared" si="16"/>
        <v>0</v>
      </c>
      <c r="L67" s="157">
        <f t="shared" si="16"/>
        <v>0</v>
      </c>
      <c r="M67" s="157">
        <f t="shared" si="16"/>
        <v>0</v>
      </c>
      <c r="N67" s="157">
        <f t="shared" si="16"/>
        <v>0</v>
      </c>
      <c r="O67" s="157">
        <f t="shared" si="16"/>
        <v>0</v>
      </c>
      <c r="P67" s="157">
        <f t="shared" si="16"/>
        <v>0</v>
      </c>
      <c r="Q67" s="157">
        <f t="shared" si="16"/>
        <v>0</v>
      </c>
      <c r="R67" s="157">
        <f t="shared" si="16"/>
        <v>0</v>
      </c>
      <c r="S67" s="157">
        <f t="shared" si="16"/>
        <v>0</v>
      </c>
      <c r="T67" s="157">
        <f t="shared" si="16"/>
        <v>0</v>
      </c>
      <c r="U67" s="157">
        <f t="shared" si="16"/>
        <v>0</v>
      </c>
      <c r="V67" s="157">
        <f t="shared" si="16"/>
        <v>0</v>
      </c>
      <c r="W67" s="157">
        <f t="shared" si="17"/>
        <v>0</v>
      </c>
      <c r="X67" s="157">
        <f t="shared" si="17"/>
        <v>0</v>
      </c>
      <c r="Y67" s="157">
        <f t="shared" si="17"/>
        <v>0</v>
      </c>
      <c r="Z67" s="157">
        <f t="shared" si="17"/>
        <v>0</v>
      </c>
      <c r="AA67" s="157">
        <f t="shared" si="17"/>
        <v>0</v>
      </c>
      <c r="AB67" s="157">
        <f t="shared" si="17"/>
        <v>0</v>
      </c>
      <c r="AC67" s="157">
        <f t="shared" si="17"/>
        <v>0</v>
      </c>
      <c r="AD67" s="157">
        <f t="shared" si="17"/>
        <v>0</v>
      </c>
      <c r="AE67" s="157">
        <f t="shared" si="17"/>
        <v>0</v>
      </c>
      <c r="AF67" s="157">
        <f t="shared" si="17"/>
        <v>0</v>
      </c>
      <c r="AG67" s="157">
        <f t="shared" si="17"/>
        <v>0</v>
      </c>
      <c r="AH67" s="157">
        <f t="shared" si="17"/>
        <v>0</v>
      </c>
      <c r="AI67" s="157">
        <f t="shared" si="17"/>
        <v>0</v>
      </c>
      <c r="AJ67" s="157">
        <f t="shared" si="17"/>
        <v>0</v>
      </c>
    </row>
    <row r="68" spans="1:36" s="188" customFormat="1" ht="16.5" x14ac:dyDescent="0.25">
      <c r="A68" s="160">
        <f>+A67+0.01</f>
        <v>3.0299999999999994</v>
      </c>
      <c r="B68" s="161">
        <f t="shared" si="5"/>
        <v>20</v>
      </c>
      <c r="C68" s="162" t="s">
        <v>374</v>
      </c>
      <c r="D68" s="164" t="s">
        <v>364</v>
      </c>
      <c r="E68" s="157">
        <f t="shared" si="15"/>
        <v>0</v>
      </c>
      <c r="F68" s="249" t="s">
        <v>328</v>
      </c>
      <c r="G68" s="157">
        <f t="shared" si="16"/>
        <v>0</v>
      </c>
      <c r="H68" s="157">
        <f t="shared" si="16"/>
        <v>0</v>
      </c>
      <c r="I68" s="157">
        <f t="shared" si="16"/>
        <v>0</v>
      </c>
      <c r="J68" s="157">
        <f t="shared" si="16"/>
        <v>0</v>
      </c>
      <c r="K68" s="157">
        <f t="shared" si="16"/>
        <v>0</v>
      </c>
      <c r="L68" s="157">
        <f t="shared" si="16"/>
        <v>0</v>
      </c>
      <c r="M68" s="157">
        <f t="shared" si="16"/>
        <v>0</v>
      </c>
      <c r="N68" s="157">
        <f t="shared" si="16"/>
        <v>0</v>
      </c>
      <c r="O68" s="157">
        <f t="shared" si="16"/>
        <v>0</v>
      </c>
      <c r="P68" s="157">
        <f t="shared" si="16"/>
        <v>0</v>
      </c>
      <c r="Q68" s="157">
        <f t="shared" si="16"/>
        <v>0</v>
      </c>
      <c r="R68" s="157">
        <f t="shared" si="16"/>
        <v>0</v>
      </c>
      <c r="S68" s="157">
        <f t="shared" si="16"/>
        <v>0</v>
      </c>
      <c r="T68" s="157">
        <f t="shared" si="16"/>
        <v>0</v>
      </c>
      <c r="U68" s="157">
        <f t="shared" si="16"/>
        <v>0</v>
      </c>
      <c r="V68" s="157">
        <f t="shared" si="16"/>
        <v>0</v>
      </c>
      <c r="W68" s="157">
        <f t="shared" si="17"/>
        <v>0</v>
      </c>
      <c r="X68" s="157">
        <f t="shared" si="17"/>
        <v>0</v>
      </c>
      <c r="Y68" s="157">
        <f t="shared" si="17"/>
        <v>0</v>
      </c>
      <c r="Z68" s="157">
        <f t="shared" si="17"/>
        <v>0</v>
      </c>
      <c r="AA68" s="157">
        <f t="shared" si="17"/>
        <v>0</v>
      </c>
      <c r="AB68" s="157">
        <f t="shared" si="17"/>
        <v>0</v>
      </c>
      <c r="AC68" s="157">
        <f t="shared" si="17"/>
        <v>0</v>
      </c>
      <c r="AD68" s="157">
        <f t="shared" si="17"/>
        <v>0</v>
      </c>
      <c r="AE68" s="157">
        <f t="shared" si="17"/>
        <v>0</v>
      </c>
      <c r="AF68" s="157">
        <f t="shared" si="17"/>
        <v>0</v>
      </c>
      <c r="AG68" s="157">
        <f t="shared" si="17"/>
        <v>0</v>
      </c>
      <c r="AH68" s="157">
        <f t="shared" si="17"/>
        <v>0</v>
      </c>
      <c r="AI68" s="157">
        <f t="shared" si="17"/>
        <v>0</v>
      </c>
      <c r="AJ68" s="157">
        <f t="shared" si="17"/>
        <v>0</v>
      </c>
    </row>
    <row r="69" spans="1:36" ht="16.5" x14ac:dyDescent="0.25">
      <c r="A69" s="159"/>
      <c r="B69" s="153">
        <f t="shared" si="5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5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18">+A70+0.01</f>
        <v>4.01</v>
      </c>
      <c r="B71" s="153">
        <f t="shared" si="5"/>
        <v>23</v>
      </c>
      <c r="C71" s="155" t="s">
        <v>376</v>
      </c>
      <c r="D71" s="156" t="s">
        <v>364</v>
      </c>
      <c r="E71" s="157">
        <f t="shared" ref="E71:E73" si="19">+SUM(G71:AJ71)</f>
        <v>0</v>
      </c>
      <c r="F71" s="249"/>
      <c r="G71" s="157">
        <f t="shared" ref="G71:P73" si="20">+HLOOKUP(G$3,ARMADO_RP,$B71,0)+HLOOKUP(G$4,ARMADO_RP,$B71,0)</f>
        <v>0</v>
      </c>
      <c r="H71" s="157">
        <f t="shared" si="20"/>
        <v>0</v>
      </c>
      <c r="I71" s="157">
        <f t="shared" si="20"/>
        <v>0</v>
      </c>
      <c r="J71" s="157">
        <f t="shared" si="20"/>
        <v>0</v>
      </c>
      <c r="K71" s="157">
        <f t="shared" si="20"/>
        <v>0</v>
      </c>
      <c r="L71" s="157">
        <f t="shared" si="20"/>
        <v>0</v>
      </c>
      <c r="M71" s="157">
        <f t="shared" si="20"/>
        <v>0</v>
      </c>
      <c r="N71" s="157">
        <f t="shared" si="20"/>
        <v>0</v>
      </c>
      <c r="O71" s="157">
        <f t="shared" si="20"/>
        <v>0</v>
      </c>
      <c r="P71" s="157">
        <f t="shared" si="20"/>
        <v>0</v>
      </c>
      <c r="Q71" s="157">
        <f t="shared" ref="Q71:Z73" si="21">+HLOOKUP(Q$3,ARMADO_RP,$B71,0)+HLOOKUP(Q$4,ARMADO_RP,$B71,0)</f>
        <v>0</v>
      </c>
      <c r="R71" s="157">
        <f t="shared" si="21"/>
        <v>0</v>
      </c>
      <c r="S71" s="157">
        <f t="shared" si="21"/>
        <v>0</v>
      </c>
      <c r="T71" s="157">
        <f t="shared" si="21"/>
        <v>0</v>
      </c>
      <c r="U71" s="157">
        <f t="shared" si="21"/>
        <v>0</v>
      </c>
      <c r="V71" s="157">
        <f t="shared" si="21"/>
        <v>0</v>
      </c>
      <c r="W71" s="157">
        <f t="shared" si="21"/>
        <v>0</v>
      </c>
      <c r="X71" s="157">
        <f t="shared" si="21"/>
        <v>0</v>
      </c>
      <c r="Y71" s="157">
        <f t="shared" si="21"/>
        <v>0</v>
      </c>
      <c r="Z71" s="157">
        <f t="shared" si="21"/>
        <v>0</v>
      </c>
      <c r="AA71" s="157">
        <f t="shared" ref="AA71:AJ73" si="22">+HLOOKUP(AA$3,ARMADO_RP,$B71,0)+HLOOKUP(AA$4,ARMADO_RP,$B71,0)</f>
        <v>0</v>
      </c>
      <c r="AB71" s="157">
        <f t="shared" si="22"/>
        <v>0</v>
      </c>
      <c r="AC71" s="157">
        <f t="shared" si="22"/>
        <v>0</v>
      </c>
      <c r="AD71" s="157">
        <f t="shared" si="22"/>
        <v>0</v>
      </c>
      <c r="AE71" s="157">
        <f t="shared" si="22"/>
        <v>0</v>
      </c>
      <c r="AF71" s="157">
        <f t="shared" si="22"/>
        <v>0</v>
      </c>
      <c r="AG71" s="157">
        <f t="shared" si="22"/>
        <v>0</v>
      </c>
      <c r="AH71" s="157">
        <f t="shared" si="22"/>
        <v>0</v>
      </c>
      <c r="AI71" s="157">
        <f t="shared" si="22"/>
        <v>0</v>
      </c>
      <c r="AJ71" s="157">
        <f t="shared" si="22"/>
        <v>0</v>
      </c>
    </row>
    <row r="72" spans="1:36" ht="16.5" x14ac:dyDescent="0.25">
      <c r="A72" s="157">
        <f t="shared" si="18"/>
        <v>4.0199999999999996</v>
      </c>
      <c r="B72" s="153">
        <f t="shared" si="5"/>
        <v>24</v>
      </c>
      <c r="C72" s="155" t="s">
        <v>377</v>
      </c>
      <c r="D72" s="156" t="s">
        <v>364</v>
      </c>
      <c r="E72" s="157">
        <f t="shared" si="19"/>
        <v>0</v>
      </c>
      <c r="F72" s="249"/>
      <c r="G72" s="157">
        <f t="shared" si="20"/>
        <v>0</v>
      </c>
      <c r="H72" s="157">
        <f t="shared" si="20"/>
        <v>0</v>
      </c>
      <c r="I72" s="157">
        <f t="shared" si="20"/>
        <v>0</v>
      </c>
      <c r="J72" s="157">
        <f t="shared" si="20"/>
        <v>0</v>
      </c>
      <c r="K72" s="157">
        <f t="shared" si="20"/>
        <v>0</v>
      </c>
      <c r="L72" s="157">
        <f t="shared" si="20"/>
        <v>0</v>
      </c>
      <c r="M72" s="157">
        <f t="shared" si="20"/>
        <v>0</v>
      </c>
      <c r="N72" s="157">
        <f t="shared" si="20"/>
        <v>0</v>
      </c>
      <c r="O72" s="157">
        <f t="shared" si="20"/>
        <v>0</v>
      </c>
      <c r="P72" s="157">
        <f t="shared" si="20"/>
        <v>0</v>
      </c>
      <c r="Q72" s="157">
        <f t="shared" si="21"/>
        <v>0</v>
      </c>
      <c r="R72" s="157">
        <f t="shared" si="21"/>
        <v>0</v>
      </c>
      <c r="S72" s="157">
        <f t="shared" si="21"/>
        <v>0</v>
      </c>
      <c r="T72" s="157">
        <f t="shared" si="21"/>
        <v>0</v>
      </c>
      <c r="U72" s="157">
        <f t="shared" si="21"/>
        <v>0</v>
      </c>
      <c r="V72" s="157">
        <f t="shared" si="21"/>
        <v>0</v>
      </c>
      <c r="W72" s="157">
        <f t="shared" si="21"/>
        <v>0</v>
      </c>
      <c r="X72" s="157">
        <f t="shared" si="21"/>
        <v>0</v>
      </c>
      <c r="Y72" s="157">
        <f t="shared" si="21"/>
        <v>0</v>
      </c>
      <c r="Z72" s="157">
        <f t="shared" si="21"/>
        <v>0</v>
      </c>
      <c r="AA72" s="157">
        <f t="shared" si="22"/>
        <v>0</v>
      </c>
      <c r="AB72" s="157">
        <f t="shared" si="22"/>
        <v>0</v>
      </c>
      <c r="AC72" s="157">
        <f t="shared" si="22"/>
        <v>0</v>
      </c>
      <c r="AD72" s="157">
        <f t="shared" si="22"/>
        <v>0</v>
      </c>
      <c r="AE72" s="157">
        <f t="shared" si="22"/>
        <v>0</v>
      </c>
      <c r="AF72" s="157">
        <f t="shared" si="22"/>
        <v>0</v>
      </c>
      <c r="AG72" s="157">
        <f t="shared" si="22"/>
        <v>0</v>
      </c>
      <c r="AH72" s="157">
        <f t="shared" si="22"/>
        <v>0</v>
      </c>
      <c r="AI72" s="157">
        <f t="shared" si="22"/>
        <v>0</v>
      </c>
      <c r="AJ72" s="157">
        <f t="shared" si="22"/>
        <v>0</v>
      </c>
    </row>
    <row r="73" spans="1:36" ht="16.5" x14ac:dyDescent="0.25">
      <c r="A73" s="157">
        <f t="shared" si="18"/>
        <v>4.0299999999999994</v>
      </c>
      <c r="B73" s="153">
        <f t="shared" si="5"/>
        <v>25</v>
      </c>
      <c r="C73" s="155" t="s">
        <v>378</v>
      </c>
      <c r="D73" s="156" t="s">
        <v>364</v>
      </c>
      <c r="E73" s="157">
        <f t="shared" si="19"/>
        <v>0</v>
      </c>
      <c r="F73" s="249"/>
      <c r="G73" s="157">
        <f t="shared" si="20"/>
        <v>0</v>
      </c>
      <c r="H73" s="157">
        <f t="shared" si="20"/>
        <v>0</v>
      </c>
      <c r="I73" s="157">
        <f t="shared" si="20"/>
        <v>0</v>
      </c>
      <c r="J73" s="157">
        <f t="shared" si="20"/>
        <v>0</v>
      </c>
      <c r="K73" s="157">
        <f t="shared" si="20"/>
        <v>0</v>
      </c>
      <c r="L73" s="157">
        <f t="shared" si="20"/>
        <v>0</v>
      </c>
      <c r="M73" s="157">
        <f t="shared" si="20"/>
        <v>0</v>
      </c>
      <c r="N73" s="157">
        <f t="shared" si="20"/>
        <v>0</v>
      </c>
      <c r="O73" s="157">
        <f t="shared" si="20"/>
        <v>0</v>
      </c>
      <c r="P73" s="157">
        <f t="shared" si="20"/>
        <v>0</v>
      </c>
      <c r="Q73" s="157">
        <f t="shared" si="21"/>
        <v>0</v>
      </c>
      <c r="R73" s="157">
        <f t="shared" si="21"/>
        <v>0</v>
      </c>
      <c r="S73" s="157">
        <f t="shared" si="21"/>
        <v>0</v>
      </c>
      <c r="T73" s="157">
        <f t="shared" si="21"/>
        <v>0</v>
      </c>
      <c r="U73" s="157">
        <f t="shared" si="21"/>
        <v>0</v>
      </c>
      <c r="V73" s="157">
        <f t="shared" si="21"/>
        <v>0</v>
      </c>
      <c r="W73" s="157">
        <f t="shared" si="21"/>
        <v>0</v>
      </c>
      <c r="X73" s="157">
        <f t="shared" si="21"/>
        <v>0</v>
      </c>
      <c r="Y73" s="157">
        <f t="shared" si="21"/>
        <v>0</v>
      </c>
      <c r="Z73" s="157">
        <f t="shared" si="21"/>
        <v>0</v>
      </c>
      <c r="AA73" s="157">
        <f t="shared" si="22"/>
        <v>0</v>
      </c>
      <c r="AB73" s="157">
        <f t="shared" si="22"/>
        <v>0</v>
      </c>
      <c r="AC73" s="157">
        <f t="shared" si="22"/>
        <v>0</v>
      </c>
      <c r="AD73" s="157">
        <f t="shared" si="22"/>
        <v>0</v>
      </c>
      <c r="AE73" s="157">
        <f t="shared" si="22"/>
        <v>0</v>
      </c>
      <c r="AF73" s="157">
        <f t="shared" si="22"/>
        <v>0</v>
      </c>
      <c r="AG73" s="157">
        <f t="shared" si="22"/>
        <v>0</v>
      </c>
      <c r="AH73" s="157">
        <f t="shared" si="22"/>
        <v>0</v>
      </c>
      <c r="AI73" s="157">
        <f t="shared" si="22"/>
        <v>0</v>
      </c>
      <c r="AJ73" s="157">
        <f t="shared" si="22"/>
        <v>0</v>
      </c>
    </row>
    <row r="74" spans="1:36" ht="16.5" x14ac:dyDescent="0.25">
      <c r="A74" s="159"/>
      <c r="B74" s="153">
        <f t="shared" si="5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5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3">+A75+0.01</f>
        <v>5.01</v>
      </c>
      <c r="B76" s="153">
        <f t="shared" si="5"/>
        <v>28</v>
      </c>
      <c r="C76" s="155" t="s">
        <v>380</v>
      </c>
      <c r="D76" s="156" t="s">
        <v>364</v>
      </c>
      <c r="E76" s="157">
        <f t="shared" ref="E76:E80" si="24">+SUM(G76:AJ76)</f>
        <v>1</v>
      </c>
      <c r="F76" s="249"/>
      <c r="G76" s="157">
        <f t="shared" ref="G76:P80" si="25">+HLOOKUP(G$3,ARMADO_RP,$B76,0)+HLOOKUP(G$4,ARMADO_RP,$B76,0)</f>
        <v>0</v>
      </c>
      <c r="H76" s="157">
        <f t="shared" si="25"/>
        <v>1</v>
      </c>
      <c r="I76" s="157">
        <f t="shared" si="25"/>
        <v>0</v>
      </c>
      <c r="J76" s="157">
        <f t="shared" si="25"/>
        <v>0</v>
      </c>
      <c r="K76" s="157">
        <f t="shared" si="25"/>
        <v>0</v>
      </c>
      <c r="L76" s="157">
        <f t="shared" si="25"/>
        <v>0</v>
      </c>
      <c r="M76" s="157">
        <f t="shared" si="25"/>
        <v>0</v>
      </c>
      <c r="N76" s="157">
        <f t="shared" si="25"/>
        <v>0</v>
      </c>
      <c r="O76" s="157">
        <f t="shared" si="25"/>
        <v>0</v>
      </c>
      <c r="P76" s="157">
        <f t="shared" si="25"/>
        <v>0</v>
      </c>
      <c r="Q76" s="157">
        <f t="shared" ref="Q76:Z80" si="26">+HLOOKUP(Q$3,ARMADO_RP,$B76,0)+HLOOKUP(Q$4,ARMADO_RP,$B76,0)</f>
        <v>0</v>
      </c>
      <c r="R76" s="157">
        <f t="shared" si="26"/>
        <v>0</v>
      </c>
      <c r="S76" s="157">
        <f t="shared" si="26"/>
        <v>0</v>
      </c>
      <c r="T76" s="157">
        <f t="shared" si="26"/>
        <v>0</v>
      </c>
      <c r="U76" s="157">
        <f t="shared" si="26"/>
        <v>0</v>
      </c>
      <c r="V76" s="157">
        <f t="shared" si="26"/>
        <v>0</v>
      </c>
      <c r="W76" s="157">
        <f t="shared" si="26"/>
        <v>0</v>
      </c>
      <c r="X76" s="157">
        <f t="shared" si="26"/>
        <v>0</v>
      </c>
      <c r="Y76" s="157">
        <f t="shared" si="26"/>
        <v>0</v>
      </c>
      <c r="Z76" s="157">
        <f t="shared" si="26"/>
        <v>0</v>
      </c>
      <c r="AA76" s="157">
        <f t="shared" ref="AA76:AJ80" si="27">+HLOOKUP(AA$3,ARMADO_RP,$B76,0)+HLOOKUP(AA$4,ARMADO_RP,$B76,0)</f>
        <v>0</v>
      </c>
      <c r="AB76" s="157">
        <f t="shared" si="27"/>
        <v>0</v>
      </c>
      <c r="AC76" s="157">
        <f t="shared" si="27"/>
        <v>0</v>
      </c>
      <c r="AD76" s="157">
        <f t="shared" si="27"/>
        <v>0</v>
      </c>
      <c r="AE76" s="157">
        <f t="shared" si="27"/>
        <v>0</v>
      </c>
      <c r="AF76" s="157">
        <f t="shared" si="27"/>
        <v>0</v>
      </c>
      <c r="AG76" s="157">
        <f t="shared" si="27"/>
        <v>0</v>
      </c>
      <c r="AH76" s="157">
        <f t="shared" si="27"/>
        <v>0</v>
      </c>
      <c r="AI76" s="157">
        <f t="shared" si="27"/>
        <v>0</v>
      </c>
      <c r="AJ76" s="157">
        <f t="shared" si="27"/>
        <v>0</v>
      </c>
    </row>
    <row r="77" spans="1:36" ht="16.5" x14ac:dyDescent="0.25">
      <c r="A77" s="157">
        <f t="shared" si="23"/>
        <v>5.0199999999999996</v>
      </c>
      <c r="B77" s="153">
        <f t="shared" si="5"/>
        <v>29</v>
      </c>
      <c r="C77" s="155" t="s">
        <v>381</v>
      </c>
      <c r="D77" s="156" t="s">
        <v>364</v>
      </c>
      <c r="E77" s="157">
        <f t="shared" si="24"/>
        <v>1</v>
      </c>
      <c r="F77" s="249"/>
      <c r="G77" s="157">
        <f t="shared" si="25"/>
        <v>0</v>
      </c>
      <c r="H77" s="157">
        <f t="shared" si="25"/>
        <v>1</v>
      </c>
      <c r="I77" s="157">
        <f t="shared" si="25"/>
        <v>0</v>
      </c>
      <c r="J77" s="157">
        <f t="shared" si="25"/>
        <v>0</v>
      </c>
      <c r="K77" s="157">
        <f t="shared" si="25"/>
        <v>0</v>
      </c>
      <c r="L77" s="157">
        <f t="shared" si="25"/>
        <v>0</v>
      </c>
      <c r="M77" s="157">
        <f t="shared" si="25"/>
        <v>0</v>
      </c>
      <c r="N77" s="157">
        <f t="shared" si="25"/>
        <v>0</v>
      </c>
      <c r="O77" s="157">
        <f t="shared" si="25"/>
        <v>0</v>
      </c>
      <c r="P77" s="157">
        <f t="shared" si="25"/>
        <v>0</v>
      </c>
      <c r="Q77" s="157">
        <f t="shared" si="26"/>
        <v>0</v>
      </c>
      <c r="R77" s="157">
        <f t="shared" si="26"/>
        <v>0</v>
      </c>
      <c r="S77" s="157">
        <f t="shared" si="26"/>
        <v>0</v>
      </c>
      <c r="T77" s="157">
        <f t="shared" si="26"/>
        <v>0</v>
      </c>
      <c r="U77" s="157">
        <f t="shared" si="26"/>
        <v>0</v>
      </c>
      <c r="V77" s="157">
        <f t="shared" si="26"/>
        <v>0</v>
      </c>
      <c r="W77" s="157">
        <f t="shared" si="26"/>
        <v>0</v>
      </c>
      <c r="X77" s="157">
        <f t="shared" si="26"/>
        <v>0</v>
      </c>
      <c r="Y77" s="157">
        <f t="shared" si="26"/>
        <v>0</v>
      </c>
      <c r="Z77" s="157">
        <f t="shared" si="26"/>
        <v>0</v>
      </c>
      <c r="AA77" s="157">
        <f t="shared" si="27"/>
        <v>0</v>
      </c>
      <c r="AB77" s="157">
        <f t="shared" si="27"/>
        <v>0</v>
      </c>
      <c r="AC77" s="157">
        <f t="shared" si="27"/>
        <v>0</v>
      </c>
      <c r="AD77" s="157">
        <f t="shared" si="27"/>
        <v>0</v>
      </c>
      <c r="AE77" s="157">
        <f t="shared" si="27"/>
        <v>0</v>
      </c>
      <c r="AF77" s="157">
        <f t="shared" si="27"/>
        <v>0</v>
      </c>
      <c r="AG77" s="157">
        <f t="shared" si="27"/>
        <v>0</v>
      </c>
      <c r="AH77" s="157">
        <f t="shared" si="27"/>
        <v>0</v>
      </c>
      <c r="AI77" s="157">
        <f t="shared" si="27"/>
        <v>0</v>
      </c>
      <c r="AJ77" s="157">
        <f t="shared" si="27"/>
        <v>0</v>
      </c>
    </row>
    <row r="78" spans="1:36" ht="16.5" x14ac:dyDescent="0.25">
      <c r="A78" s="157">
        <f t="shared" si="23"/>
        <v>5.0299999999999994</v>
      </c>
      <c r="B78" s="153">
        <f t="shared" si="5"/>
        <v>30</v>
      </c>
      <c r="C78" s="155" t="s">
        <v>382</v>
      </c>
      <c r="D78" s="156"/>
      <c r="E78" s="157">
        <f t="shared" si="24"/>
        <v>0</v>
      </c>
      <c r="F78" s="249"/>
      <c r="G78" s="157">
        <f t="shared" si="25"/>
        <v>0</v>
      </c>
      <c r="H78" s="157">
        <f t="shared" si="25"/>
        <v>0</v>
      </c>
      <c r="I78" s="157">
        <f t="shared" si="25"/>
        <v>0</v>
      </c>
      <c r="J78" s="157">
        <f t="shared" si="25"/>
        <v>0</v>
      </c>
      <c r="K78" s="157">
        <f t="shared" si="25"/>
        <v>0</v>
      </c>
      <c r="L78" s="157">
        <f t="shared" si="25"/>
        <v>0</v>
      </c>
      <c r="M78" s="157">
        <f t="shared" si="25"/>
        <v>0</v>
      </c>
      <c r="N78" s="157">
        <f t="shared" si="25"/>
        <v>0</v>
      </c>
      <c r="O78" s="157">
        <f t="shared" si="25"/>
        <v>0</v>
      </c>
      <c r="P78" s="157">
        <f t="shared" si="25"/>
        <v>0</v>
      </c>
      <c r="Q78" s="157">
        <f t="shared" si="26"/>
        <v>0</v>
      </c>
      <c r="R78" s="157">
        <f t="shared" si="26"/>
        <v>0</v>
      </c>
      <c r="S78" s="157">
        <f t="shared" si="26"/>
        <v>0</v>
      </c>
      <c r="T78" s="157">
        <f t="shared" si="26"/>
        <v>0</v>
      </c>
      <c r="U78" s="157">
        <f t="shared" si="26"/>
        <v>0</v>
      </c>
      <c r="V78" s="157">
        <f t="shared" si="26"/>
        <v>0</v>
      </c>
      <c r="W78" s="157">
        <f t="shared" si="26"/>
        <v>0</v>
      </c>
      <c r="X78" s="157">
        <f t="shared" si="26"/>
        <v>0</v>
      </c>
      <c r="Y78" s="157">
        <f t="shared" si="26"/>
        <v>0</v>
      </c>
      <c r="Z78" s="157">
        <f t="shared" si="26"/>
        <v>0</v>
      </c>
      <c r="AA78" s="157">
        <f t="shared" si="27"/>
        <v>0</v>
      </c>
      <c r="AB78" s="157">
        <f t="shared" si="27"/>
        <v>0</v>
      </c>
      <c r="AC78" s="157">
        <f t="shared" si="27"/>
        <v>0</v>
      </c>
      <c r="AD78" s="157">
        <f t="shared" si="27"/>
        <v>0</v>
      </c>
      <c r="AE78" s="157">
        <f t="shared" si="27"/>
        <v>0</v>
      </c>
      <c r="AF78" s="157">
        <f t="shared" si="27"/>
        <v>0</v>
      </c>
      <c r="AG78" s="157">
        <f t="shared" si="27"/>
        <v>0</v>
      </c>
      <c r="AH78" s="157">
        <f t="shared" si="27"/>
        <v>0</v>
      </c>
      <c r="AI78" s="157">
        <f t="shared" si="27"/>
        <v>0</v>
      </c>
      <c r="AJ78" s="157">
        <f t="shared" si="27"/>
        <v>0</v>
      </c>
    </row>
    <row r="79" spans="1:36" ht="16.5" x14ac:dyDescent="0.25">
      <c r="A79" s="157"/>
      <c r="B79" s="153">
        <f t="shared" si="5"/>
        <v>31</v>
      </c>
      <c r="C79" s="155" t="s">
        <v>383</v>
      </c>
      <c r="D79" s="156" t="s">
        <v>364</v>
      </c>
      <c r="E79" s="157">
        <f t="shared" si="24"/>
        <v>0</v>
      </c>
      <c r="F79" s="249"/>
      <c r="G79" s="157">
        <f t="shared" si="25"/>
        <v>0</v>
      </c>
      <c r="H79" s="157">
        <f t="shared" si="25"/>
        <v>0</v>
      </c>
      <c r="I79" s="157">
        <f t="shared" si="25"/>
        <v>0</v>
      </c>
      <c r="J79" s="157">
        <f t="shared" si="25"/>
        <v>0</v>
      </c>
      <c r="K79" s="157">
        <f t="shared" si="25"/>
        <v>0</v>
      </c>
      <c r="L79" s="157">
        <f t="shared" si="25"/>
        <v>0</v>
      </c>
      <c r="M79" s="157">
        <f t="shared" si="25"/>
        <v>0</v>
      </c>
      <c r="N79" s="157">
        <f t="shared" si="25"/>
        <v>0</v>
      </c>
      <c r="O79" s="157">
        <f t="shared" si="25"/>
        <v>0</v>
      </c>
      <c r="P79" s="157">
        <f t="shared" si="25"/>
        <v>0</v>
      </c>
      <c r="Q79" s="157">
        <f t="shared" si="26"/>
        <v>0</v>
      </c>
      <c r="R79" s="157">
        <f t="shared" si="26"/>
        <v>0</v>
      </c>
      <c r="S79" s="157">
        <f t="shared" si="26"/>
        <v>0</v>
      </c>
      <c r="T79" s="157">
        <f t="shared" si="26"/>
        <v>0</v>
      </c>
      <c r="U79" s="157">
        <f t="shared" si="26"/>
        <v>0</v>
      </c>
      <c r="V79" s="157">
        <f t="shared" si="26"/>
        <v>0</v>
      </c>
      <c r="W79" s="157">
        <f t="shared" si="26"/>
        <v>0</v>
      </c>
      <c r="X79" s="157">
        <f t="shared" si="26"/>
        <v>0</v>
      </c>
      <c r="Y79" s="157">
        <f t="shared" si="26"/>
        <v>0</v>
      </c>
      <c r="Z79" s="157">
        <f t="shared" si="26"/>
        <v>0</v>
      </c>
      <c r="AA79" s="157">
        <f t="shared" si="27"/>
        <v>0</v>
      </c>
      <c r="AB79" s="157">
        <f t="shared" si="27"/>
        <v>0</v>
      </c>
      <c r="AC79" s="157">
        <f t="shared" si="27"/>
        <v>0</v>
      </c>
      <c r="AD79" s="157">
        <f t="shared" si="27"/>
        <v>0</v>
      </c>
      <c r="AE79" s="157">
        <f t="shared" si="27"/>
        <v>0</v>
      </c>
      <c r="AF79" s="157">
        <f t="shared" si="27"/>
        <v>0</v>
      </c>
      <c r="AG79" s="157">
        <f t="shared" si="27"/>
        <v>0</v>
      </c>
      <c r="AH79" s="157">
        <f t="shared" si="27"/>
        <v>0</v>
      </c>
      <c r="AI79" s="157">
        <f t="shared" si="27"/>
        <v>0</v>
      </c>
      <c r="AJ79" s="157">
        <f t="shared" si="27"/>
        <v>0</v>
      </c>
    </row>
    <row r="80" spans="1:36" s="188" customFormat="1" ht="16.5" x14ac:dyDescent="0.25">
      <c r="A80" s="160">
        <v>5.04</v>
      </c>
      <c r="B80" s="161">
        <f t="shared" si="5"/>
        <v>32</v>
      </c>
      <c r="C80" s="163" t="s">
        <v>547</v>
      </c>
      <c r="D80" s="164" t="s">
        <v>364</v>
      </c>
      <c r="E80" s="157">
        <f t="shared" si="24"/>
        <v>0</v>
      </c>
      <c r="F80" s="249"/>
      <c r="G80" s="157">
        <f t="shared" si="25"/>
        <v>0</v>
      </c>
      <c r="H80" s="157">
        <f t="shared" si="25"/>
        <v>0</v>
      </c>
      <c r="I80" s="157">
        <f t="shared" si="25"/>
        <v>0</v>
      </c>
      <c r="J80" s="157">
        <f t="shared" si="25"/>
        <v>0</v>
      </c>
      <c r="K80" s="157">
        <f t="shared" si="25"/>
        <v>0</v>
      </c>
      <c r="L80" s="157">
        <f t="shared" si="25"/>
        <v>0</v>
      </c>
      <c r="M80" s="157">
        <f t="shared" si="25"/>
        <v>0</v>
      </c>
      <c r="N80" s="157">
        <f t="shared" si="25"/>
        <v>0</v>
      </c>
      <c r="O80" s="157">
        <f t="shared" si="25"/>
        <v>0</v>
      </c>
      <c r="P80" s="157">
        <f t="shared" si="25"/>
        <v>0</v>
      </c>
      <c r="Q80" s="157">
        <f t="shared" si="26"/>
        <v>0</v>
      </c>
      <c r="R80" s="157">
        <f t="shared" si="26"/>
        <v>0</v>
      </c>
      <c r="S80" s="157">
        <f t="shared" si="26"/>
        <v>0</v>
      </c>
      <c r="T80" s="157">
        <f t="shared" si="26"/>
        <v>0</v>
      </c>
      <c r="U80" s="157">
        <f t="shared" si="26"/>
        <v>0</v>
      </c>
      <c r="V80" s="157">
        <f t="shared" si="26"/>
        <v>0</v>
      </c>
      <c r="W80" s="157">
        <f t="shared" si="26"/>
        <v>0</v>
      </c>
      <c r="X80" s="157">
        <f t="shared" si="26"/>
        <v>0</v>
      </c>
      <c r="Y80" s="157">
        <f t="shared" si="26"/>
        <v>0</v>
      </c>
      <c r="Z80" s="157">
        <f t="shared" si="26"/>
        <v>0</v>
      </c>
      <c r="AA80" s="157">
        <f t="shared" si="27"/>
        <v>0</v>
      </c>
      <c r="AB80" s="157">
        <f t="shared" si="27"/>
        <v>0</v>
      </c>
      <c r="AC80" s="157">
        <f t="shared" si="27"/>
        <v>0</v>
      </c>
      <c r="AD80" s="157">
        <f t="shared" si="27"/>
        <v>0</v>
      </c>
      <c r="AE80" s="157">
        <f t="shared" si="27"/>
        <v>0</v>
      </c>
      <c r="AF80" s="157">
        <f t="shared" si="27"/>
        <v>0</v>
      </c>
      <c r="AG80" s="157">
        <f t="shared" si="27"/>
        <v>0</v>
      </c>
      <c r="AH80" s="157">
        <f t="shared" si="27"/>
        <v>0</v>
      </c>
      <c r="AI80" s="157">
        <f t="shared" si="27"/>
        <v>0</v>
      </c>
      <c r="AJ80" s="157">
        <f t="shared" si="27"/>
        <v>0</v>
      </c>
    </row>
    <row r="81" spans="1:36" ht="16.5" x14ac:dyDescent="0.25">
      <c r="A81" s="159"/>
      <c r="B81" s="153">
        <f t="shared" si="5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5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5"/>
        <v>35</v>
      </c>
      <c r="C83" s="158" t="s">
        <v>385</v>
      </c>
      <c r="D83" s="156" t="s">
        <v>364</v>
      </c>
      <c r="E83" s="157">
        <f t="shared" ref="E83:E84" si="28">+SUM(G83:AJ83)</f>
        <v>2</v>
      </c>
      <c r="F83" s="249"/>
      <c r="G83" s="157">
        <f t="shared" ref="G83:P84" si="29">+HLOOKUP(G$3,ARMADO_RP,$B83,0)+HLOOKUP(G$4,ARMADO_RP,$B83,0)</f>
        <v>1</v>
      </c>
      <c r="H83" s="157">
        <f t="shared" si="29"/>
        <v>0</v>
      </c>
      <c r="I83" s="157">
        <f t="shared" si="29"/>
        <v>1</v>
      </c>
      <c r="J83" s="157">
        <f t="shared" si="29"/>
        <v>0</v>
      </c>
      <c r="K83" s="157">
        <f t="shared" si="29"/>
        <v>0</v>
      </c>
      <c r="L83" s="157">
        <f t="shared" si="29"/>
        <v>0</v>
      </c>
      <c r="M83" s="157">
        <f t="shared" si="29"/>
        <v>0</v>
      </c>
      <c r="N83" s="157">
        <f t="shared" si="29"/>
        <v>0</v>
      </c>
      <c r="O83" s="157">
        <f t="shared" si="29"/>
        <v>0</v>
      </c>
      <c r="P83" s="157">
        <f t="shared" si="29"/>
        <v>0</v>
      </c>
      <c r="Q83" s="157">
        <f t="shared" ref="Q83:Z84" si="30">+HLOOKUP(Q$3,ARMADO_RP,$B83,0)+HLOOKUP(Q$4,ARMADO_RP,$B83,0)</f>
        <v>0</v>
      </c>
      <c r="R83" s="157">
        <f t="shared" si="30"/>
        <v>0</v>
      </c>
      <c r="S83" s="157">
        <f t="shared" si="30"/>
        <v>0</v>
      </c>
      <c r="T83" s="157">
        <f t="shared" si="30"/>
        <v>0</v>
      </c>
      <c r="U83" s="157">
        <f t="shared" si="30"/>
        <v>0</v>
      </c>
      <c r="V83" s="157">
        <f t="shared" si="30"/>
        <v>0</v>
      </c>
      <c r="W83" s="157">
        <f t="shared" si="30"/>
        <v>0</v>
      </c>
      <c r="X83" s="157">
        <f t="shared" si="30"/>
        <v>0</v>
      </c>
      <c r="Y83" s="157">
        <f t="shared" si="30"/>
        <v>0</v>
      </c>
      <c r="Z83" s="157">
        <f t="shared" si="30"/>
        <v>0</v>
      </c>
      <c r="AA83" s="157">
        <f t="shared" ref="AA83:AJ84" si="31">+HLOOKUP(AA$3,ARMADO_RP,$B83,0)+HLOOKUP(AA$4,ARMADO_RP,$B83,0)</f>
        <v>0</v>
      </c>
      <c r="AB83" s="157">
        <f t="shared" si="31"/>
        <v>0</v>
      </c>
      <c r="AC83" s="157">
        <f t="shared" si="31"/>
        <v>0</v>
      </c>
      <c r="AD83" s="157">
        <f t="shared" si="31"/>
        <v>0</v>
      </c>
      <c r="AE83" s="157">
        <f t="shared" si="31"/>
        <v>0</v>
      </c>
      <c r="AF83" s="157">
        <f t="shared" si="31"/>
        <v>0</v>
      </c>
      <c r="AG83" s="157">
        <f t="shared" si="31"/>
        <v>0</v>
      </c>
      <c r="AH83" s="157">
        <f t="shared" si="31"/>
        <v>0</v>
      </c>
      <c r="AI83" s="157">
        <f t="shared" si="31"/>
        <v>0</v>
      </c>
      <c r="AJ83" s="157">
        <f t="shared" si="31"/>
        <v>0</v>
      </c>
    </row>
    <row r="84" spans="1:36" ht="16.5" x14ac:dyDescent="0.25">
      <c r="A84" s="157">
        <f>+A83+0.01</f>
        <v>6.02</v>
      </c>
      <c r="B84" s="153">
        <f t="shared" si="5"/>
        <v>36</v>
      </c>
      <c r="C84" s="158" t="s">
        <v>386</v>
      </c>
      <c r="D84" s="156" t="s">
        <v>364</v>
      </c>
      <c r="E84" s="157">
        <f t="shared" si="28"/>
        <v>2</v>
      </c>
      <c r="F84" s="249"/>
      <c r="G84" s="157">
        <f t="shared" si="29"/>
        <v>1</v>
      </c>
      <c r="H84" s="157">
        <f t="shared" si="29"/>
        <v>0</v>
      </c>
      <c r="I84" s="157">
        <f t="shared" si="29"/>
        <v>1</v>
      </c>
      <c r="J84" s="157">
        <f t="shared" si="29"/>
        <v>0</v>
      </c>
      <c r="K84" s="157">
        <f t="shared" si="29"/>
        <v>0</v>
      </c>
      <c r="L84" s="157">
        <f t="shared" si="29"/>
        <v>0</v>
      </c>
      <c r="M84" s="157">
        <f t="shared" si="29"/>
        <v>0</v>
      </c>
      <c r="N84" s="157">
        <f t="shared" si="29"/>
        <v>0</v>
      </c>
      <c r="O84" s="157">
        <f t="shared" si="29"/>
        <v>0</v>
      </c>
      <c r="P84" s="157">
        <f t="shared" si="29"/>
        <v>0</v>
      </c>
      <c r="Q84" s="157">
        <f t="shared" si="30"/>
        <v>0</v>
      </c>
      <c r="R84" s="157">
        <f t="shared" si="30"/>
        <v>0</v>
      </c>
      <c r="S84" s="157">
        <f t="shared" si="30"/>
        <v>0</v>
      </c>
      <c r="T84" s="157">
        <f t="shared" si="30"/>
        <v>0</v>
      </c>
      <c r="U84" s="157">
        <f t="shared" si="30"/>
        <v>0</v>
      </c>
      <c r="V84" s="157">
        <f t="shared" si="30"/>
        <v>0</v>
      </c>
      <c r="W84" s="157">
        <f t="shared" si="30"/>
        <v>0</v>
      </c>
      <c r="X84" s="157">
        <f t="shared" si="30"/>
        <v>0</v>
      </c>
      <c r="Y84" s="157">
        <f t="shared" si="30"/>
        <v>0</v>
      </c>
      <c r="Z84" s="157">
        <f t="shared" si="30"/>
        <v>0</v>
      </c>
      <c r="AA84" s="157">
        <f t="shared" si="31"/>
        <v>0</v>
      </c>
      <c r="AB84" s="157">
        <f t="shared" si="31"/>
        <v>0</v>
      </c>
      <c r="AC84" s="157">
        <f t="shared" si="31"/>
        <v>0</v>
      </c>
      <c r="AD84" s="157">
        <f t="shared" si="31"/>
        <v>0</v>
      </c>
      <c r="AE84" s="157">
        <f t="shared" si="31"/>
        <v>0</v>
      </c>
      <c r="AF84" s="157">
        <f t="shared" si="31"/>
        <v>0</v>
      </c>
      <c r="AG84" s="157">
        <f t="shared" si="31"/>
        <v>0</v>
      </c>
      <c r="AH84" s="157">
        <f t="shared" si="31"/>
        <v>0</v>
      </c>
      <c r="AI84" s="157">
        <f t="shared" si="31"/>
        <v>0</v>
      </c>
      <c r="AJ84" s="157">
        <f t="shared" si="31"/>
        <v>0</v>
      </c>
    </row>
    <row r="85" spans="1:36" ht="16.5" x14ac:dyDescent="0.25">
      <c r="A85" s="159"/>
      <c r="B85" s="153">
        <f t="shared" si="5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5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2">+A86+0.01</f>
        <v>7.01</v>
      </c>
      <c r="B87" s="153">
        <f t="shared" si="5"/>
        <v>39</v>
      </c>
      <c r="C87" s="158" t="s">
        <v>388</v>
      </c>
      <c r="D87" s="156" t="s">
        <v>389</v>
      </c>
      <c r="E87" s="157">
        <f>+SUM(G87:AJ87)</f>
        <v>4.2434999999999994E-2</v>
      </c>
      <c r="F87" s="249" t="s">
        <v>62</v>
      </c>
      <c r="G87" s="157">
        <f t="shared" ref="G87:AJ87" si="33">+IF($F87=G$13,G$12*f_cond*G$14/1000,0)</f>
        <v>0</v>
      </c>
      <c r="H87" s="157">
        <f t="shared" si="33"/>
        <v>1.6559999999999998E-2</v>
      </c>
      <c r="I87" s="157">
        <f t="shared" si="33"/>
        <v>2.5874999999999995E-2</v>
      </c>
      <c r="J87" s="157">
        <f t="shared" si="33"/>
        <v>0</v>
      </c>
      <c r="K87" s="157">
        <f t="shared" si="33"/>
        <v>0</v>
      </c>
      <c r="L87" s="157">
        <f t="shared" si="33"/>
        <v>0</v>
      </c>
      <c r="M87" s="157">
        <f t="shared" si="33"/>
        <v>0</v>
      </c>
      <c r="N87" s="157">
        <f t="shared" si="33"/>
        <v>0</v>
      </c>
      <c r="O87" s="157">
        <f t="shared" si="33"/>
        <v>0</v>
      </c>
      <c r="P87" s="157">
        <f t="shared" si="33"/>
        <v>0</v>
      </c>
      <c r="Q87" s="157">
        <f t="shared" si="33"/>
        <v>0</v>
      </c>
      <c r="R87" s="157">
        <f t="shared" si="33"/>
        <v>0</v>
      </c>
      <c r="S87" s="157">
        <f t="shared" si="33"/>
        <v>0</v>
      </c>
      <c r="T87" s="157">
        <f t="shared" si="33"/>
        <v>0</v>
      </c>
      <c r="U87" s="157">
        <f t="shared" si="33"/>
        <v>0</v>
      </c>
      <c r="V87" s="157">
        <f t="shared" si="33"/>
        <v>0</v>
      </c>
      <c r="W87" s="157">
        <f t="shared" si="33"/>
        <v>0</v>
      </c>
      <c r="X87" s="157">
        <f t="shared" si="33"/>
        <v>0</v>
      </c>
      <c r="Y87" s="157">
        <f t="shared" si="33"/>
        <v>0</v>
      </c>
      <c r="Z87" s="157">
        <f t="shared" si="33"/>
        <v>0</v>
      </c>
      <c r="AA87" s="157">
        <f t="shared" si="33"/>
        <v>0</v>
      </c>
      <c r="AB87" s="157">
        <f t="shared" si="33"/>
        <v>0</v>
      </c>
      <c r="AC87" s="157">
        <f t="shared" si="33"/>
        <v>0</v>
      </c>
      <c r="AD87" s="157">
        <f t="shared" si="33"/>
        <v>0</v>
      </c>
      <c r="AE87" s="157">
        <f t="shared" si="33"/>
        <v>0</v>
      </c>
      <c r="AF87" s="157">
        <f t="shared" si="33"/>
        <v>0</v>
      </c>
      <c r="AG87" s="157">
        <f t="shared" si="33"/>
        <v>0</v>
      </c>
      <c r="AH87" s="157">
        <f t="shared" si="33"/>
        <v>0</v>
      </c>
      <c r="AI87" s="157">
        <f t="shared" si="33"/>
        <v>0</v>
      </c>
      <c r="AJ87" s="157">
        <f t="shared" si="33"/>
        <v>0</v>
      </c>
    </row>
    <row r="88" spans="1:36" ht="16.5" x14ac:dyDescent="0.25">
      <c r="A88" s="159"/>
      <c r="B88" s="153">
        <f t="shared" si="5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5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4">+A89+0.01</f>
        <v>8.01</v>
      </c>
      <c r="B90" s="153">
        <f t="shared" si="5"/>
        <v>42</v>
      </c>
      <c r="C90" s="158" t="s">
        <v>391</v>
      </c>
      <c r="D90" s="156" t="s">
        <v>364</v>
      </c>
      <c r="E90" s="157">
        <f t="shared" ref="E90:E95" si="35">+SUM(G90:AJ90)</f>
        <v>1</v>
      </c>
      <c r="F90" s="249"/>
      <c r="G90" s="157">
        <f t="shared" ref="G90:P95" si="36">+HLOOKUP(G$3,ARMADO_RP,$B90,0)+HLOOKUP(G$4,ARMADO_RP,$B90,0)</f>
        <v>0</v>
      </c>
      <c r="H90" s="157">
        <f t="shared" si="36"/>
        <v>1</v>
      </c>
      <c r="I90" s="157">
        <f t="shared" si="36"/>
        <v>0</v>
      </c>
      <c r="J90" s="157">
        <f t="shared" si="36"/>
        <v>0</v>
      </c>
      <c r="K90" s="157">
        <f t="shared" si="36"/>
        <v>0</v>
      </c>
      <c r="L90" s="157">
        <f t="shared" si="36"/>
        <v>0</v>
      </c>
      <c r="M90" s="157">
        <f t="shared" si="36"/>
        <v>0</v>
      </c>
      <c r="N90" s="157">
        <f t="shared" si="36"/>
        <v>0</v>
      </c>
      <c r="O90" s="157">
        <f t="shared" si="36"/>
        <v>0</v>
      </c>
      <c r="P90" s="157">
        <f t="shared" si="36"/>
        <v>0</v>
      </c>
      <c r="Q90" s="157">
        <f t="shared" ref="Q90:Z95" si="37">+HLOOKUP(Q$3,ARMADO_RP,$B90,0)+HLOOKUP(Q$4,ARMADO_RP,$B90,0)</f>
        <v>0</v>
      </c>
      <c r="R90" s="157">
        <f t="shared" si="37"/>
        <v>0</v>
      </c>
      <c r="S90" s="157">
        <f t="shared" si="37"/>
        <v>0</v>
      </c>
      <c r="T90" s="157">
        <f t="shared" si="37"/>
        <v>0</v>
      </c>
      <c r="U90" s="157">
        <f t="shared" si="37"/>
        <v>0</v>
      </c>
      <c r="V90" s="157">
        <f t="shared" si="37"/>
        <v>0</v>
      </c>
      <c r="W90" s="157">
        <f t="shared" si="37"/>
        <v>0</v>
      </c>
      <c r="X90" s="157">
        <f t="shared" si="37"/>
        <v>0</v>
      </c>
      <c r="Y90" s="157">
        <f t="shared" si="37"/>
        <v>0</v>
      </c>
      <c r="Z90" s="157">
        <f t="shared" si="37"/>
        <v>0</v>
      </c>
      <c r="AA90" s="157">
        <f t="shared" ref="AA90:AJ95" si="38">+HLOOKUP(AA$3,ARMADO_RP,$B90,0)+HLOOKUP(AA$4,ARMADO_RP,$B90,0)</f>
        <v>0</v>
      </c>
      <c r="AB90" s="157">
        <f t="shared" si="38"/>
        <v>0</v>
      </c>
      <c r="AC90" s="157">
        <f t="shared" si="38"/>
        <v>0</v>
      </c>
      <c r="AD90" s="157">
        <f t="shared" si="38"/>
        <v>0</v>
      </c>
      <c r="AE90" s="157">
        <f t="shared" si="38"/>
        <v>0</v>
      </c>
      <c r="AF90" s="157">
        <f t="shared" si="38"/>
        <v>0</v>
      </c>
      <c r="AG90" s="157">
        <f t="shared" si="38"/>
        <v>0</v>
      </c>
      <c r="AH90" s="157">
        <f t="shared" si="38"/>
        <v>0</v>
      </c>
      <c r="AI90" s="157">
        <f t="shared" si="38"/>
        <v>0</v>
      </c>
      <c r="AJ90" s="157">
        <f t="shared" si="38"/>
        <v>0</v>
      </c>
    </row>
    <row r="91" spans="1:36" ht="16.5" x14ac:dyDescent="0.25">
      <c r="A91" s="157">
        <f t="shared" si="34"/>
        <v>8.02</v>
      </c>
      <c r="B91" s="153">
        <f t="shared" si="5"/>
        <v>43</v>
      </c>
      <c r="C91" s="158" t="s">
        <v>392</v>
      </c>
      <c r="D91" s="156" t="s">
        <v>364</v>
      </c>
      <c r="E91" s="157">
        <f t="shared" si="35"/>
        <v>0</v>
      </c>
      <c r="F91" s="249"/>
      <c r="G91" s="157">
        <f t="shared" si="36"/>
        <v>0</v>
      </c>
      <c r="H91" s="157">
        <f t="shared" si="36"/>
        <v>0</v>
      </c>
      <c r="I91" s="157">
        <f t="shared" si="36"/>
        <v>0</v>
      </c>
      <c r="J91" s="157">
        <f t="shared" si="36"/>
        <v>0</v>
      </c>
      <c r="K91" s="157">
        <f t="shared" si="36"/>
        <v>0</v>
      </c>
      <c r="L91" s="157">
        <f t="shared" si="36"/>
        <v>0</v>
      </c>
      <c r="M91" s="157">
        <f t="shared" si="36"/>
        <v>0</v>
      </c>
      <c r="N91" s="157">
        <f t="shared" si="36"/>
        <v>0</v>
      </c>
      <c r="O91" s="157">
        <f t="shared" si="36"/>
        <v>0</v>
      </c>
      <c r="P91" s="157">
        <f t="shared" si="36"/>
        <v>0</v>
      </c>
      <c r="Q91" s="157">
        <f t="shared" si="37"/>
        <v>0</v>
      </c>
      <c r="R91" s="157">
        <f t="shared" si="37"/>
        <v>0</v>
      </c>
      <c r="S91" s="157">
        <f t="shared" si="37"/>
        <v>0</v>
      </c>
      <c r="T91" s="157">
        <f t="shared" si="37"/>
        <v>0</v>
      </c>
      <c r="U91" s="157">
        <f t="shared" si="37"/>
        <v>0</v>
      </c>
      <c r="V91" s="157">
        <f t="shared" si="37"/>
        <v>0</v>
      </c>
      <c r="W91" s="157">
        <f t="shared" si="37"/>
        <v>0</v>
      </c>
      <c r="X91" s="157">
        <f t="shared" si="37"/>
        <v>0</v>
      </c>
      <c r="Y91" s="157">
        <f t="shared" si="37"/>
        <v>0</v>
      </c>
      <c r="Z91" s="157">
        <f t="shared" si="37"/>
        <v>0</v>
      </c>
      <c r="AA91" s="157">
        <f t="shared" si="38"/>
        <v>0</v>
      </c>
      <c r="AB91" s="157">
        <f t="shared" si="38"/>
        <v>0</v>
      </c>
      <c r="AC91" s="157">
        <f t="shared" si="38"/>
        <v>0</v>
      </c>
      <c r="AD91" s="157">
        <f t="shared" si="38"/>
        <v>0</v>
      </c>
      <c r="AE91" s="157">
        <f t="shared" si="38"/>
        <v>0</v>
      </c>
      <c r="AF91" s="157">
        <f t="shared" si="38"/>
        <v>0</v>
      </c>
      <c r="AG91" s="157">
        <f t="shared" si="38"/>
        <v>0</v>
      </c>
      <c r="AH91" s="157">
        <f t="shared" si="38"/>
        <v>0</v>
      </c>
      <c r="AI91" s="157">
        <f t="shared" si="38"/>
        <v>0</v>
      </c>
      <c r="AJ91" s="157">
        <f t="shared" si="38"/>
        <v>0</v>
      </c>
    </row>
    <row r="92" spans="1:36" ht="16.5" x14ac:dyDescent="0.25">
      <c r="A92" s="157">
        <f t="shared" si="34"/>
        <v>8.0299999999999994</v>
      </c>
      <c r="B92" s="153">
        <f t="shared" si="5"/>
        <v>44</v>
      </c>
      <c r="C92" s="158" t="s">
        <v>393</v>
      </c>
      <c r="D92" s="156" t="s">
        <v>146</v>
      </c>
      <c r="E92" s="157">
        <f t="shared" si="35"/>
        <v>2.5</v>
      </c>
      <c r="F92" s="249"/>
      <c r="G92" s="157">
        <f t="shared" si="36"/>
        <v>0</v>
      </c>
      <c r="H92" s="157">
        <f t="shared" si="36"/>
        <v>2.5</v>
      </c>
      <c r="I92" s="157">
        <f t="shared" si="36"/>
        <v>0</v>
      </c>
      <c r="J92" s="157">
        <f t="shared" si="36"/>
        <v>0</v>
      </c>
      <c r="K92" s="157">
        <f t="shared" si="36"/>
        <v>0</v>
      </c>
      <c r="L92" s="157">
        <f t="shared" si="36"/>
        <v>0</v>
      </c>
      <c r="M92" s="157">
        <f t="shared" si="36"/>
        <v>0</v>
      </c>
      <c r="N92" s="157">
        <f t="shared" si="36"/>
        <v>0</v>
      </c>
      <c r="O92" s="157">
        <f t="shared" si="36"/>
        <v>0</v>
      </c>
      <c r="P92" s="157">
        <f t="shared" si="36"/>
        <v>0</v>
      </c>
      <c r="Q92" s="157">
        <f t="shared" si="37"/>
        <v>0</v>
      </c>
      <c r="R92" s="157">
        <f t="shared" si="37"/>
        <v>0</v>
      </c>
      <c r="S92" s="157">
        <f t="shared" si="37"/>
        <v>0</v>
      </c>
      <c r="T92" s="157">
        <f t="shared" si="37"/>
        <v>0</v>
      </c>
      <c r="U92" s="157">
        <f t="shared" si="37"/>
        <v>0</v>
      </c>
      <c r="V92" s="157">
        <f t="shared" si="37"/>
        <v>0</v>
      </c>
      <c r="W92" s="157">
        <f t="shared" si="37"/>
        <v>0</v>
      </c>
      <c r="X92" s="157">
        <f t="shared" si="37"/>
        <v>0</v>
      </c>
      <c r="Y92" s="157">
        <f t="shared" si="37"/>
        <v>0</v>
      </c>
      <c r="Z92" s="157">
        <f t="shared" si="37"/>
        <v>0</v>
      </c>
      <c r="AA92" s="157">
        <f t="shared" si="38"/>
        <v>0</v>
      </c>
      <c r="AB92" s="157">
        <f t="shared" si="38"/>
        <v>0</v>
      </c>
      <c r="AC92" s="157">
        <f t="shared" si="38"/>
        <v>0</v>
      </c>
      <c r="AD92" s="157">
        <f t="shared" si="38"/>
        <v>0</v>
      </c>
      <c r="AE92" s="157">
        <f t="shared" si="38"/>
        <v>0</v>
      </c>
      <c r="AF92" s="157">
        <f t="shared" si="38"/>
        <v>0</v>
      </c>
      <c r="AG92" s="157">
        <f t="shared" si="38"/>
        <v>0</v>
      </c>
      <c r="AH92" s="157">
        <f t="shared" si="38"/>
        <v>0</v>
      </c>
      <c r="AI92" s="157">
        <f t="shared" si="38"/>
        <v>0</v>
      </c>
      <c r="AJ92" s="157">
        <f t="shared" si="38"/>
        <v>0</v>
      </c>
    </row>
    <row r="93" spans="1:36" ht="16.5" x14ac:dyDescent="0.25">
      <c r="A93" s="157">
        <f t="shared" si="34"/>
        <v>8.0399999999999991</v>
      </c>
      <c r="B93" s="153">
        <f t="shared" si="5"/>
        <v>45</v>
      </c>
      <c r="C93" s="158" t="s">
        <v>394</v>
      </c>
      <c r="D93" s="156" t="s">
        <v>364</v>
      </c>
      <c r="E93" s="157">
        <f t="shared" si="35"/>
        <v>1</v>
      </c>
      <c r="F93" s="249"/>
      <c r="G93" s="157">
        <f t="shared" si="36"/>
        <v>0</v>
      </c>
      <c r="H93" s="157">
        <f t="shared" si="36"/>
        <v>0</v>
      </c>
      <c r="I93" s="157">
        <f t="shared" si="36"/>
        <v>1</v>
      </c>
      <c r="J93" s="157">
        <f t="shared" si="36"/>
        <v>0</v>
      </c>
      <c r="K93" s="157">
        <f t="shared" si="36"/>
        <v>0</v>
      </c>
      <c r="L93" s="157">
        <f t="shared" si="36"/>
        <v>0</v>
      </c>
      <c r="M93" s="157">
        <f t="shared" si="36"/>
        <v>0</v>
      </c>
      <c r="N93" s="157">
        <f t="shared" si="36"/>
        <v>0</v>
      </c>
      <c r="O93" s="157">
        <f t="shared" si="36"/>
        <v>0</v>
      </c>
      <c r="P93" s="157">
        <f t="shared" si="36"/>
        <v>0</v>
      </c>
      <c r="Q93" s="157">
        <f t="shared" si="37"/>
        <v>0</v>
      </c>
      <c r="R93" s="157">
        <f t="shared" si="37"/>
        <v>0</v>
      </c>
      <c r="S93" s="157">
        <f t="shared" si="37"/>
        <v>0</v>
      </c>
      <c r="T93" s="157">
        <f t="shared" si="37"/>
        <v>0</v>
      </c>
      <c r="U93" s="157">
        <f t="shared" si="37"/>
        <v>0</v>
      </c>
      <c r="V93" s="157">
        <f t="shared" si="37"/>
        <v>0</v>
      </c>
      <c r="W93" s="157">
        <f t="shared" si="37"/>
        <v>0</v>
      </c>
      <c r="X93" s="157">
        <f t="shared" si="37"/>
        <v>0</v>
      </c>
      <c r="Y93" s="157">
        <f t="shared" si="37"/>
        <v>0</v>
      </c>
      <c r="Z93" s="157">
        <f t="shared" si="37"/>
        <v>0</v>
      </c>
      <c r="AA93" s="157">
        <f t="shared" si="38"/>
        <v>0</v>
      </c>
      <c r="AB93" s="157">
        <f t="shared" si="38"/>
        <v>0</v>
      </c>
      <c r="AC93" s="157">
        <f t="shared" si="38"/>
        <v>0</v>
      </c>
      <c r="AD93" s="157">
        <f t="shared" si="38"/>
        <v>0</v>
      </c>
      <c r="AE93" s="157">
        <f t="shared" si="38"/>
        <v>0</v>
      </c>
      <c r="AF93" s="157">
        <f t="shared" si="38"/>
        <v>0</v>
      </c>
      <c r="AG93" s="157">
        <f t="shared" si="38"/>
        <v>0</v>
      </c>
      <c r="AH93" s="157">
        <f t="shared" si="38"/>
        <v>0</v>
      </c>
      <c r="AI93" s="157">
        <f t="shared" si="38"/>
        <v>0</v>
      </c>
      <c r="AJ93" s="157">
        <f t="shared" si="38"/>
        <v>0</v>
      </c>
    </row>
    <row r="94" spans="1:36" s="188" customFormat="1" ht="16.5" x14ac:dyDescent="0.25">
      <c r="A94" s="160">
        <f t="shared" si="34"/>
        <v>8.0499999999999989</v>
      </c>
      <c r="B94" s="161">
        <f t="shared" si="5"/>
        <v>46</v>
      </c>
      <c r="C94" s="162" t="s">
        <v>529</v>
      </c>
      <c r="D94" s="164" t="s">
        <v>364</v>
      </c>
      <c r="E94" s="157">
        <f t="shared" si="35"/>
        <v>0</v>
      </c>
      <c r="F94" s="249"/>
      <c r="G94" s="157">
        <f t="shared" si="36"/>
        <v>0</v>
      </c>
      <c r="H94" s="157">
        <f t="shared" si="36"/>
        <v>0</v>
      </c>
      <c r="I94" s="157">
        <f t="shared" si="36"/>
        <v>0</v>
      </c>
      <c r="J94" s="157">
        <f t="shared" si="36"/>
        <v>0</v>
      </c>
      <c r="K94" s="157">
        <f t="shared" si="36"/>
        <v>0</v>
      </c>
      <c r="L94" s="157">
        <f t="shared" si="36"/>
        <v>0</v>
      </c>
      <c r="M94" s="157">
        <f t="shared" si="36"/>
        <v>0</v>
      </c>
      <c r="N94" s="157">
        <f t="shared" si="36"/>
        <v>0</v>
      </c>
      <c r="O94" s="157">
        <f t="shared" si="36"/>
        <v>0</v>
      </c>
      <c r="P94" s="157">
        <f t="shared" si="36"/>
        <v>0</v>
      </c>
      <c r="Q94" s="157">
        <f t="shared" si="37"/>
        <v>0</v>
      </c>
      <c r="R94" s="157">
        <f t="shared" si="37"/>
        <v>0</v>
      </c>
      <c r="S94" s="157">
        <f t="shared" si="37"/>
        <v>0</v>
      </c>
      <c r="T94" s="157">
        <f t="shared" si="37"/>
        <v>0</v>
      </c>
      <c r="U94" s="157">
        <f t="shared" si="37"/>
        <v>0</v>
      </c>
      <c r="V94" s="157">
        <f t="shared" si="37"/>
        <v>0</v>
      </c>
      <c r="W94" s="157">
        <f t="shared" si="37"/>
        <v>0</v>
      </c>
      <c r="X94" s="157">
        <f t="shared" si="37"/>
        <v>0</v>
      </c>
      <c r="Y94" s="157">
        <f t="shared" si="37"/>
        <v>0</v>
      </c>
      <c r="Z94" s="157">
        <f t="shared" si="37"/>
        <v>0</v>
      </c>
      <c r="AA94" s="157">
        <f t="shared" si="38"/>
        <v>0</v>
      </c>
      <c r="AB94" s="157">
        <f t="shared" si="38"/>
        <v>0</v>
      </c>
      <c r="AC94" s="157">
        <f t="shared" si="38"/>
        <v>0</v>
      </c>
      <c r="AD94" s="157">
        <f t="shared" si="38"/>
        <v>0</v>
      </c>
      <c r="AE94" s="157">
        <f t="shared" si="38"/>
        <v>0</v>
      </c>
      <c r="AF94" s="157">
        <f t="shared" si="38"/>
        <v>0</v>
      </c>
      <c r="AG94" s="157">
        <f t="shared" si="38"/>
        <v>0</v>
      </c>
      <c r="AH94" s="157">
        <f t="shared" si="38"/>
        <v>0</v>
      </c>
      <c r="AI94" s="157">
        <f t="shared" si="38"/>
        <v>0</v>
      </c>
      <c r="AJ94" s="157">
        <f t="shared" si="38"/>
        <v>0</v>
      </c>
    </row>
    <row r="95" spans="1:36" s="188" customFormat="1" ht="16.5" x14ac:dyDescent="0.25">
      <c r="A95" s="160">
        <f t="shared" si="34"/>
        <v>8.0599999999999987</v>
      </c>
      <c r="B95" s="161">
        <f t="shared" si="5"/>
        <v>47</v>
      </c>
      <c r="C95" s="162" t="s">
        <v>530</v>
      </c>
      <c r="D95" s="164" t="s">
        <v>146</v>
      </c>
      <c r="E95" s="157">
        <f t="shared" si="35"/>
        <v>1.2</v>
      </c>
      <c r="F95" s="249"/>
      <c r="G95" s="157">
        <f t="shared" si="36"/>
        <v>0.6</v>
      </c>
      <c r="H95" s="157">
        <f t="shared" si="36"/>
        <v>0</v>
      </c>
      <c r="I95" s="157">
        <f t="shared" si="36"/>
        <v>0.6</v>
      </c>
      <c r="J95" s="157">
        <f t="shared" si="36"/>
        <v>0</v>
      </c>
      <c r="K95" s="157">
        <f t="shared" si="36"/>
        <v>0</v>
      </c>
      <c r="L95" s="157">
        <f t="shared" si="36"/>
        <v>0</v>
      </c>
      <c r="M95" s="157">
        <f t="shared" si="36"/>
        <v>0</v>
      </c>
      <c r="N95" s="157">
        <f t="shared" si="36"/>
        <v>0</v>
      </c>
      <c r="O95" s="157">
        <f t="shared" si="36"/>
        <v>0</v>
      </c>
      <c r="P95" s="157">
        <f t="shared" si="36"/>
        <v>0</v>
      </c>
      <c r="Q95" s="157">
        <f t="shared" si="37"/>
        <v>0</v>
      </c>
      <c r="R95" s="157">
        <f t="shared" si="37"/>
        <v>0</v>
      </c>
      <c r="S95" s="157">
        <f t="shared" si="37"/>
        <v>0</v>
      </c>
      <c r="T95" s="157">
        <f t="shared" si="37"/>
        <v>0</v>
      </c>
      <c r="U95" s="157">
        <f t="shared" si="37"/>
        <v>0</v>
      </c>
      <c r="V95" s="157">
        <f t="shared" si="37"/>
        <v>0</v>
      </c>
      <c r="W95" s="157">
        <f t="shared" si="37"/>
        <v>0</v>
      </c>
      <c r="X95" s="157">
        <f t="shared" si="37"/>
        <v>0</v>
      </c>
      <c r="Y95" s="157">
        <f t="shared" si="37"/>
        <v>0</v>
      </c>
      <c r="Z95" s="157">
        <f t="shared" si="37"/>
        <v>0</v>
      </c>
      <c r="AA95" s="157">
        <f t="shared" si="38"/>
        <v>0</v>
      </c>
      <c r="AB95" s="157">
        <f t="shared" si="38"/>
        <v>0</v>
      </c>
      <c r="AC95" s="157">
        <f t="shared" si="38"/>
        <v>0</v>
      </c>
      <c r="AD95" s="157">
        <f t="shared" si="38"/>
        <v>0</v>
      </c>
      <c r="AE95" s="157">
        <f t="shared" si="38"/>
        <v>0</v>
      </c>
      <c r="AF95" s="157">
        <f t="shared" si="38"/>
        <v>0</v>
      </c>
      <c r="AG95" s="157">
        <f t="shared" si="38"/>
        <v>0</v>
      </c>
      <c r="AH95" s="157">
        <f t="shared" si="38"/>
        <v>0</v>
      </c>
      <c r="AI95" s="157">
        <f t="shared" si="38"/>
        <v>0</v>
      </c>
      <c r="AJ95" s="157">
        <f t="shared" si="38"/>
        <v>0</v>
      </c>
    </row>
    <row r="96" spans="1:36" ht="16.5" x14ac:dyDescent="0.25">
      <c r="A96" s="159"/>
      <c r="B96" s="161">
        <f t="shared" si="5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5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5"/>
        <v>50</v>
      </c>
      <c r="C98" s="158" t="s">
        <v>396</v>
      </c>
      <c r="D98" s="156" t="s">
        <v>146</v>
      </c>
      <c r="E98" s="157">
        <f>+SUM(G98:AJ98)</f>
        <v>24</v>
      </c>
      <c r="F98" s="249"/>
      <c r="G98" s="157">
        <f t="shared" ref="G98:AJ98" si="39">+HLOOKUP(G$3,ARMADO_RP,$B98,0)+HLOOKUP(G$4,ARMADO_RP,$B98,0)+HLOOKUP(G$19,ARMADO_RP,$B98,0)</f>
        <v>1</v>
      </c>
      <c r="H98" s="157">
        <f t="shared" si="39"/>
        <v>0</v>
      </c>
      <c r="I98" s="157">
        <f t="shared" si="39"/>
        <v>23</v>
      </c>
      <c r="J98" s="157">
        <f t="shared" si="39"/>
        <v>0</v>
      </c>
      <c r="K98" s="157">
        <f t="shared" si="39"/>
        <v>0</v>
      </c>
      <c r="L98" s="157">
        <f t="shared" si="39"/>
        <v>0</v>
      </c>
      <c r="M98" s="157">
        <f t="shared" si="39"/>
        <v>0</v>
      </c>
      <c r="N98" s="157">
        <f t="shared" si="39"/>
        <v>0</v>
      </c>
      <c r="O98" s="157">
        <f t="shared" si="39"/>
        <v>0</v>
      </c>
      <c r="P98" s="157">
        <f t="shared" si="39"/>
        <v>0</v>
      </c>
      <c r="Q98" s="157">
        <f t="shared" si="39"/>
        <v>0</v>
      </c>
      <c r="R98" s="157">
        <f t="shared" si="39"/>
        <v>0</v>
      </c>
      <c r="S98" s="157">
        <f t="shared" si="39"/>
        <v>0</v>
      </c>
      <c r="T98" s="157">
        <f t="shared" si="39"/>
        <v>0</v>
      </c>
      <c r="U98" s="157">
        <f t="shared" si="39"/>
        <v>0</v>
      </c>
      <c r="V98" s="157">
        <f t="shared" si="39"/>
        <v>0</v>
      </c>
      <c r="W98" s="157">
        <f t="shared" si="39"/>
        <v>0</v>
      </c>
      <c r="X98" s="157">
        <f t="shared" si="39"/>
        <v>0</v>
      </c>
      <c r="Y98" s="157">
        <f t="shared" si="39"/>
        <v>0</v>
      </c>
      <c r="Z98" s="157">
        <f t="shared" si="39"/>
        <v>0</v>
      </c>
      <c r="AA98" s="157">
        <f t="shared" si="39"/>
        <v>0</v>
      </c>
      <c r="AB98" s="157">
        <f t="shared" si="39"/>
        <v>0</v>
      </c>
      <c r="AC98" s="157">
        <f t="shared" si="39"/>
        <v>0</v>
      </c>
      <c r="AD98" s="157">
        <f t="shared" si="39"/>
        <v>0</v>
      </c>
      <c r="AE98" s="157">
        <f t="shared" si="39"/>
        <v>0</v>
      </c>
      <c r="AF98" s="157">
        <f t="shared" si="39"/>
        <v>0</v>
      </c>
      <c r="AG98" s="157">
        <f t="shared" si="39"/>
        <v>0</v>
      </c>
      <c r="AH98" s="157">
        <f t="shared" si="39"/>
        <v>0</v>
      </c>
      <c r="AI98" s="157">
        <f t="shared" si="39"/>
        <v>0</v>
      </c>
      <c r="AJ98" s="157">
        <f t="shared" si="39"/>
        <v>0</v>
      </c>
    </row>
    <row r="99" spans="1:36" ht="16.5" x14ac:dyDescent="0.25">
      <c r="A99" s="152"/>
      <c r="B99" s="153">
        <f t="shared" si="5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5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0">+A100+0.01</f>
        <v>10.01</v>
      </c>
      <c r="B101" s="153">
        <f t="shared" si="5"/>
        <v>53</v>
      </c>
      <c r="C101" s="158" t="s">
        <v>398</v>
      </c>
      <c r="D101" s="156" t="s">
        <v>364</v>
      </c>
      <c r="E101" s="157">
        <f t="shared" ref="E101:E118" si="41">+SUM(G101:AJ101)</f>
        <v>1</v>
      </c>
      <c r="F101" s="249"/>
      <c r="G101" s="157">
        <f t="shared" ref="G101:P111" si="42">+HLOOKUP(G$3,ARMADO_RP,$B101,0)+HLOOKUP(G$4,ARMADO_RP,$B101,0)</f>
        <v>0</v>
      </c>
      <c r="H101" s="157">
        <f t="shared" si="42"/>
        <v>0</v>
      </c>
      <c r="I101" s="157">
        <f t="shared" si="42"/>
        <v>1</v>
      </c>
      <c r="J101" s="157">
        <f t="shared" si="42"/>
        <v>0</v>
      </c>
      <c r="K101" s="157">
        <f t="shared" si="42"/>
        <v>0</v>
      </c>
      <c r="L101" s="157">
        <f t="shared" si="42"/>
        <v>0</v>
      </c>
      <c r="M101" s="157">
        <f t="shared" si="42"/>
        <v>0</v>
      </c>
      <c r="N101" s="157">
        <f t="shared" si="42"/>
        <v>0</v>
      </c>
      <c r="O101" s="157">
        <f t="shared" si="42"/>
        <v>0</v>
      </c>
      <c r="P101" s="157">
        <f t="shared" si="42"/>
        <v>0</v>
      </c>
      <c r="Q101" s="157">
        <f t="shared" ref="Q101:Z111" si="43">+HLOOKUP(Q$3,ARMADO_RP,$B101,0)+HLOOKUP(Q$4,ARMADO_RP,$B101,0)</f>
        <v>0</v>
      </c>
      <c r="R101" s="157">
        <f t="shared" si="43"/>
        <v>0</v>
      </c>
      <c r="S101" s="157">
        <f t="shared" si="43"/>
        <v>0</v>
      </c>
      <c r="T101" s="157">
        <f t="shared" si="43"/>
        <v>0</v>
      </c>
      <c r="U101" s="157">
        <f t="shared" si="43"/>
        <v>0</v>
      </c>
      <c r="V101" s="157">
        <f t="shared" si="43"/>
        <v>0</v>
      </c>
      <c r="W101" s="157">
        <f t="shared" si="43"/>
        <v>0</v>
      </c>
      <c r="X101" s="157">
        <f t="shared" si="43"/>
        <v>0</v>
      </c>
      <c r="Y101" s="157">
        <f t="shared" si="43"/>
        <v>0</v>
      </c>
      <c r="Z101" s="157">
        <f t="shared" si="43"/>
        <v>0</v>
      </c>
      <c r="AA101" s="157">
        <f t="shared" ref="AA101:AJ111" si="44">+HLOOKUP(AA$3,ARMADO_RP,$B101,0)+HLOOKUP(AA$4,ARMADO_RP,$B101,0)</f>
        <v>0</v>
      </c>
      <c r="AB101" s="157">
        <f t="shared" si="44"/>
        <v>0</v>
      </c>
      <c r="AC101" s="157">
        <f t="shared" si="44"/>
        <v>0</v>
      </c>
      <c r="AD101" s="157">
        <f t="shared" si="44"/>
        <v>0</v>
      </c>
      <c r="AE101" s="157">
        <f t="shared" si="44"/>
        <v>0</v>
      </c>
      <c r="AF101" s="157">
        <f t="shared" si="44"/>
        <v>0</v>
      </c>
      <c r="AG101" s="157">
        <f t="shared" si="44"/>
        <v>0</v>
      </c>
      <c r="AH101" s="157">
        <f t="shared" si="44"/>
        <v>0</v>
      </c>
      <c r="AI101" s="157">
        <f t="shared" si="44"/>
        <v>0</v>
      </c>
      <c r="AJ101" s="157">
        <f t="shared" si="44"/>
        <v>0</v>
      </c>
    </row>
    <row r="102" spans="1:36" ht="16.5" x14ac:dyDescent="0.25">
      <c r="A102" s="157">
        <f t="shared" si="40"/>
        <v>10.02</v>
      </c>
      <c r="B102" s="153">
        <f t="shared" si="5"/>
        <v>54</v>
      </c>
      <c r="C102" s="158" t="s">
        <v>399</v>
      </c>
      <c r="D102" s="156" t="s">
        <v>364</v>
      </c>
      <c r="E102" s="157">
        <f t="shared" si="41"/>
        <v>1</v>
      </c>
      <c r="F102" s="249"/>
      <c r="G102" s="157">
        <f t="shared" si="42"/>
        <v>0</v>
      </c>
      <c r="H102" s="157">
        <f t="shared" si="42"/>
        <v>0</v>
      </c>
      <c r="I102" s="157">
        <f t="shared" si="42"/>
        <v>1</v>
      </c>
      <c r="J102" s="157">
        <f t="shared" si="42"/>
        <v>0</v>
      </c>
      <c r="K102" s="157">
        <f t="shared" si="42"/>
        <v>0</v>
      </c>
      <c r="L102" s="157">
        <f t="shared" si="42"/>
        <v>0</v>
      </c>
      <c r="M102" s="157">
        <f t="shared" si="42"/>
        <v>0</v>
      </c>
      <c r="N102" s="157">
        <f t="shared" si="42"/>
        <v>0</v>
      </c>
      <c r="O102" s="157">
        <f t="shared" si="42"/>
        <v>0</v>
      </c>
      <c r="P102" s="157">
        <f t="shared" si="42"/>
        <v>0</v>
      </c>
      <c r="Q102" s="157">
        <f t="shared" si="43"/>
        <v>0</v>
      </c>
      <c r="R102" s="157">
        <f t="shared" si="43"/>
        <v>0</v>
      </c>
      <c r="S102" s="157">
        <f t="shared" si="43"/>
        <v>0</v>
      </c>
      <c r="T102" s="157">
        <f t="shared" si="43"/>
        <v>0</v>
      </c>
      <c r="U102" s="157">
        <f t="shared" si="43"/>
        <v>0</v>
      </c>
      <c r="V102" s="157">
        <f t="shared" si="43"/>
        <v>0</v>
      </c>
      <c r="W102" s="157">
        <f t="shared" si="43"/>
        <v>0</v>
      </c>
      <c r="X102" s="157">
        <f t="shared" si="43"/>
        <v>0</v>
      </c>
      <c r="Y102" s="157">
        <f t="shared" si="43"/>
        <v>0</v>
      </c>
      <c r="Z102" s="157">
        <f t="shared" si="43"/>
        <v>0</v>
      </c>
      <c r="AA102" s="157">
        <f t="shared" si="44"/>
        <v>0</v>
      </c>
      <c r="AB102" s="157">
        <f t="shared" si="44"/>
        <v>0</v>
      </c>
      <c r="AC102" s="157">
        <f t="shared" si="44"/>
        <v>0</v>
      </c>
      <c r="AD102" s="157">
        <f t="shared" si="44"/>
        <v>0</v>
      </c>
      <c r="AE102" s="157">
        <f t="shared" si="44"/>
        <v>0</v>
      </c>
      <c r="AF102" s="157">
        <f t="shared" si="44"/>
        <v>0</v>
      </c>
      <c r="AG102" s="157">
        <f t="shared" si="44"/>
        <v>0</v>
      </c>
      <c r="AH102" s="157">
        <f t="shared" si="44"/>
        <v>0</v>
      </c>
      <c r="AI102" s="157">
        <f t="shared" si="44"/>
        <v>0</v>
      </c>
      <c r="AJ102" s="157">
        <f t="shared" si="44"/>
        <v>0</v>
      </c>
    </row>
    <row r="103" spans="1:36" ht="16.5" x14ac:dyDescent="0.25">
      <c r="A103" s="157">
        <f t="shared" si="40"/>
        <v>10.029999999999999</v>
      </c>
      <c r="B103" s="153">
        <f t="shared" si="5"/>
        <v>55</v>
      </c>
      <c r="C103" s="158" t="s">
        <v>400</v>
      </c>
      <c r="D103" s="156" t="s">
        <v>364</v>
      </c>
      <c r="E103" s="157">
        <f t="shared" si="41"/>
        <v>2</v>
      </c>
      <c r="F103" s="249"/>
      <c r="G103" s="157">
        <f t="shared" si="42"/>
        <v>0</v>
      </c>
      <c r="H103" s="157">
        <f t="shared" si="42"/>
        <v>2</v>
      </c>
      <c r="I103" s="157">
        <f t="shared" si="42"/>
        <v>0</v>
      </c>
      <c r="J103" s="157">
        <f t="shared" si="42"/>
        <v>0</v>
      </c>
      <c r="K103" s="157">
        <f t="shared" si="42"/>
        <v>0</v>
      </c>
      <c r="L103" s="157">
        <f t="shared" si="42"/>
        <v>0</v>
      </c>
      <c r="M103" s="157">
        <f t="shared" si="42"/>
        <v>0</v>
      </c>
      <c r="N103" s="157">
        <f t="shared" si="42"/>
        <v>0</v>
      </c>
      <c r="O103" s="157">
        <f t="shared" si="42"/>
        <v>0</v>
      </c>
      <c r="P103" s="157">
        <f t="shared" si="42"/>
        <v>0</v>
      </c>
      <c r="Q103" s="157">
        <f t="shared" si="43"/>
        <v>0</v>
      </c>
      <c r="R103" s="157">
        <f t="shared" si="43"/>
        <v>0</v>
      </c>
      <c r="S103" s="157">
        <f t="shared" si="43"/>
        <v>0</v>
      </c>
      <c r="T103" s="157">
        <f t="shared" si="43"/>
        <v>0</v>
      </c>
      <c r="U103" s="157">
        <f t="shared" si="43"/>
        <v>0</v>
      </c>
      <c r="V103" s="157">
        <f t="shared" si="43"/>
        <v>0</v>
      </c>
      <c r="W103" s="157">
        <f t="shared" si="43"/>
        <v>0</v>
      </c>
      <c r="X103" s="157">
        <f t="shared" si="43"/>
        <v>0</v>
      </c>
      <c r="Y103" s="157">
        <f t="shared" si="43"/>
        <v>0</v>
      </c>
      <c r="Z103" s="157">
        <f t="shared" si="43"/>
        <v>0</v>
      </c>
      <c r="AA103" s="157">
        <f t="shared" si="44"/>
        <v>0</v>
      </c>
      <c r="AB103" s="157">
        <f t="shared" si="44"/>
        <v>0</v>
      </c>
      <c r="AC103" s="157">
        <f t="shared" si="44"/>
        <v>0</v>
      </c>
      <c r="AD103" s="157">
        <f t="shared" si="44"/>
        <v>0</v>
      </c>
      <c r="AE103" s="157">
        <f t="shared" si="44"/>
        <v>0</v>
      </c>
      <c r="AF103" s="157">
        <f t="shared" si="44"/>
        <v>0</v>
      </c>
      <c r="AG103" s="157">
        <f t="shared" si="44"/>
        <v>0</v>
      </c>
      <c r="AH103" s="157">
        <f t="shared" si="44"/>
        <v>0</v>
      </c>
      <c r="AI103" s="157">
        <f t="shared" si="44"/>
        <v>0</v>
      </c>
      <c r="AJ103" s="157">
        <f t="shared" si="44"/>
        <v>0</v>
      </c>
    </row>
    <row r="104" spans="1:36" ht="16.5" x14ac:dyDescent="0.25">
      <c r="A104" s="157">
        <f t="shared" si="40"/>
        <v>10.039999999999999</v>
      </c>
      <c r="B104" s="153">
        <f t="shared" si="5"/>
        <v>56</v>
      </c>
      <c r="C104" s="158" t="s">
        <v>401</v>
      </c>
      <c r="D104" s="156" t="s">
        <v>364</v>
      </c>
      <c r="E104" s="157">
        <f t="shared" si="41"/>
        <v>2</v>
      </c>
      <c r="F104" s="249"/>
      <c r="G104" s="157">
        <f t="shared" si="42"/>
        <v>0</v>
      </c>
      <c r="H104" s="157">
        <f t="shared" si="42"/>
        <v>0</v>
      </c>
      <c r="I104" s="157">
        <f t="shared" si="42"/>
        <v>2</v>
      </c>
      <c r="J104" s="157">
        <f t="shared" si="42"/>
        <v>0</v>
      </c>
      <c r="K104" s="157">
        <f t="shared" si="42"/>
        <v>0</v>
      </c>
      <c r="L104" s="157">
        <f t="shared" si="42"/>
        <v>0</v>
      </c>
      <c r="M104" s="157">
        <f t="shared" si="42"/>
        <v>0</v>
      </c>
      <c r="N104" s="157">
        <f t="shared" si="42"/>
        <v>0</v>
      </c>
      <c r="O104" s="157">
        <f t="shared" si="42"/>
        <v>0</v>
      </c>
      <c r="P104" s="157">
        <f t="shared" si="42"/>
        <v>0</v>
      </c>
      <c r="Q104" s="157">
        <f t="shared" si="43"/>
        <v>0</v>
      </c>
      <c r="R104" s="157">
        <f t="shared" si="43"/>
        <v>0</v>
      </c>
      <c r="S104" s="157">
        <f t="shared" si="43"/>
        <v>0</v>
      </c>
      <c r="T104" s="157">
        <f t="shared" si="43"/>
        <v>0</v>
      </c>
      <c r="U104" s="157">
        <f t="shared" si="43"/>
        <v>0</v>
      </c>
      <c r="V104" s="157">
        <f t="shared" si="43"/>
        <v>0</v>
      </c>
      <c r="W104" s="157">
        <f t="shared" si="43"/>
        <v>0</v>
      </c>
      <c r="X104" s="157">
        <f t="shared" si="43"/>
        <v>0</v>
      </c>
      <c r="Y104" s="157">
        <f t="shared" si="43"/>
        <v>0</v>
      </c>
      <c r="Z104" s="157">
        <f t="shared" si="43"/>
        <v>0</v>
      </c>
      <c r="AA104" s="157">
        <f t="shared" si="44"/>
        <v>0</v>
      </c>
      <c r="AB104" s="157">
        <f t="shared" si="44"/>
        <v>0</v>
      </c>
      <c r="AC104" s="157">
        <f t="shared" si="44"/>
        <v>0</v>
      </c>
      <c r="AD104" s="157">
        <f t="shared" si="44"/>
        <v>0</v>
      </c>
      <c r="AE104" s="157">
        <f t="shared" si="44"/>
        <v>0</v>
      </c>
      <c r="AF104" s="157">
        <f t="shared" si="44"/>
        <v>0</v>
      </c>
      <c r="AG104" s="157">
        <f t="shared" si="44"/>
        <v>0</v>
      </c>
      <c r="AH104" s="157">
        <f t="shared" si="44"/>
        <v>0</v>
      </c>
      <c r="AI104" s="157">
        <f t="shared" si="44"/>
        <v>0</v>
      </c>
      <c r="AJ104" s="157">
        <f t="shared" si="44"/>
        <v>0</v>
      </c>
    </row>
    <row r="105" spans="1:36" ht="16.5" x14ac:dyDescent="0.25">
      <c r="A105" s="157">
        <f t="shared" si="40"/>
        <v>10.049999999999999</v>
      </c>
      <c r="B105" s="153">
        <f t="shared" si="5"/>
        <v>57</v>
      </c>
      <c r="C105" s="158" t="s">
        <v>402</v>
      </c>
      <c r="D105" s="156" t="s">
        <v>364</v>
      </c>
      <c r="E105" s="157">
        <f t="shared" si="41"/>
        <v>1</v>
      </c>
      <c r="F105" s="249"/>
      <c r="G105" s="157">
        <f t="shared" si="42"/>
        <v>0</v>
      </c>
      <c r="H105" s="157">
        <f t="shared" si="42"/>
        <v>0</v>
      </c>
      <c r="I105" s="157">
        <f t="shared" si="42"/>
        <v>1</v>
      </c>
      <c r="J105" s="157">
        <f t="shared" si="42"/>
        <v>0</v>
      </c>
      <c r="K105" s="157">
        <f t="shared" si="42"/>
        <v>0</v>
      </c>
      <c r="L105" s="157">
        <f t="shared" si="42"/>
        <v>0</v>
      </c>
      <c r="M105" s="157">
        <f t="shared" si="42"/>
        <v>0</v>
      </c>
      <c r="N105" s="157">
        <f t="shared" si="42"/>
        <v>0</v>
      </c>
      <c r="O105" s="157">
        <f t="shared" si="42"/>
        <v>0</v>
      </c>
      <c r="P105" s="157">
        <f t="shared" si="42"/>
        <v>0</v>
      </c>
      <c r="Q105" s="157">
        <f t="shared" si="43"/>
        <v>0</v>
      </c>
      <c r="R105" s="157">
        <f t="shared" si="43"/>
        <v>0</v>
      </c>
      <c r="S105" s="157">
        <f t="shared" si="43"/>
        <v>0</v>
      </c>
      <c r="T105" s="157">
        <f t="shared" si="43"/>
        <v>0</v>
      </c>
      <c r="U105" s="157">
        <f t="shared" si="43"/>
        <v>0</v>
      </c>
      <c r="V105" s="157">
        <f t="shared" si="43"/>
        <v>0</v>
      </c>
      <c r="W105" s="157">
        <f t="shared" si="43"/>
        <v>0</v>
      </c>
      <c r="X105" s="157">
        <f t="shared" si="43"/>
        <v>0</v>
      </c>
      <c r="Y105" s="157">
        <f t="shared" si="43"/>
        <v>0</v>
      </c>
      <c r="Z105" s="157">
        <f t="shared" si="43"/>
        <v>0</v>
      </c>
      <c r="AA105" s="157">
        <f t="shared" si="44"/>
        <v>0</v>
      </c>
      <c r="AB105" s="157">
        <f t="shared" si="44"/>
        <v>0</v>
      </c>
      <c r="AC105" s="157">
        <f t="shared" si="44"/>
        <v>0</v>
      </c>
      <c r="AD105" s="157">
        <f t="shared" si="44"/>
        <v>0</v>
      </c>
      <c r="AE105" s="157">
        <f t="shared" si="44"/>
        <v>0</v>
      </c>
      <c r="AF105" s="157">
        <f t="shared" si="44"/>
        <v>0</v>
      </c>
      <c r="AG105" s="157">
        <f t="shared" si="44"/>
        <v>0</v>
      </c>
      <c r="AH105" s="157">
        <f t="shared" si="44"/>
        <v>0</v>
      </c>
      <c r="AI105" s="157">
        <f t="shared" si="44"/>
        <v>0</v>
      </c>
      <c r="AJ105" s="157">
        <f t="shared" si="44"/>
        <v>0</v>
      </c>
    </row>
    <row r="106" spans="1:36" ht="16.5" x14ac:dyDescent="0.25">
      <c r="A106" s="157">
        <f t="shared" si="40"/>
        <v>10.059999999999999</v>
      </c>
      <c r="B106" s="153">
        <f t="shared" si="5"/>
        <v>58</v>
      </c>
      <c r="C106" s="158" t="s">
        <v>403</v>
      </c>
      <c r="D106" s="156" t="s">
        <v>364</v>
      </c>
      <c r="E106" s="157">
        <f t="shared" si="41"/>
        <v>2</v>
      </c>
      <c r="F106" s="249"/>
      <c r="G106" s="157">
        <f t="shared" si="42"/>
        <v>1</v>
      </c>
      <c r="H106" s="157">
        <f t="shared" si="42"/>
        <v>0</v>
      </c>
      <c r="I106" s="157">
        <f t="shared" si="42"/>
        <v>1</v>
      </c>
      <c r="J106" s="157">
        <f t="shared" si="42"/>
        <v>0</v>
      </c>
      <c r="K106" s="157">
        <f t="shared" si="42"/>
        <v>0</v>
      </c>
      <c r="L106" s="157">
        <f t="shared" si="42"/>
        <v>0</v>
      </c>
      <c r="M106" s="157">
        <f t="shared" si="42"/>
        <v>0</v>
      </c>
      <c r="N106" s="157">
        <f t="shared" si="42"/>
        <v>0</v>
      </c>
      <c r="O106" s="157">
        <f t="shared" si="42"/>
        <v>0</v>
      </c>
      <c r="P106" s="157">
        <f t="shared" si="42"/>
        <v>0</v>
      </c>
      <c r="Q106" s="157">
        <f t="shared" si="43"/>
        <v>0</v>
      </c>
      <c r="R106" s="157">
        <f t="shared" si="43"/>
        <v>0</v>
      </c>
      <c r="S106" s="157">
        <f t="shared" si="43"/>
        <v>0</v>
      </c>
      <c r="T106" s="157">
        <f t="shared" si="43"/>
        <v>0</v>
      </c>
      <c r="U106" s="157">
        <f t="shared" si="43"/>
        <v>0</v>
      </c>
      <c r="V106" s="157">
        <f t="shared" si="43"/>
        <v>0</v>
      </c>
      <c r="W106" s="157">
        <f t="shared" si="43"/>
        <v>0</v>
      </c>
      <c r="X106" s="157">
        <f t="shared" si="43"/>
        <v>0</v>
      </c>
      <c r="Y106" s="157">
        <f t="shared" si="43"/>
        <v>0</v>
      </c>
      <c r="Z106" s="157">
        <f t="shared" si="43"/>
        <v>0</v>
      </c>
      <c r="AA106" s="157">
        <f t="shared" si="44"/>
        <v>0</v>
      </c>
      <c r="AB106" s="157">
        <f t="shared" si="44"/>
        <v>0</v>
      </c>
      <c r="AC106" s="157">
        <f t="shared" si="44"/>
        <v>0</v>
      </c>
      <c r="AD106" s="157">
        <f t="shared" si="44"/>
        <v>0</v>
      </c>
      <c r="AE106" s="157">
        <f t="shared" si="44"/>
        <v>0</v>
      </c>
      <c r="AF106" s="157">
        <f t="shared" si="44"/>
        <v>0</v>
      </c>
      <c r="AG106" s="157">
        <f t="shared" si="44"/>
        <v>0</v>
      </c>
      <c r="AH106" s="157">
        <f t="shared" si="44"/>
        <v>0</v>
      </c>
      <c r="AI106" s="157">
        <f t="shared" si="44"/>
        <v>0</v>
      </c>
      <c r="AJ106" s="157">
        <f t="shared" si="44"/>
        <v>0</v>
      </c>
    </row>
    <row r="107" spans="1:36" ht="16.5" x14ac:dyDescent="0.25">
      <c r="A107" s="157">
        <f t="shared" si="40"/>
        <v>10.069999999999999</v>
      </c>
      <c r="B107" s="153">
        <f t="shared" si="5"/>
        <v>59</v>
      </c>
      <c r="C107" s="158" t="s">
        <v>404</v>
      </c>
      <c r="D107" s="156" t="s">
        <v>364</v>
      </c>
      <c r="E107" s="157">
        <f t="shared" si="41"/>
        <v>0</v>
      </c>
      <c r="F107" s="249"/>
      <c r="G107" s="157">
        <f t="shared" si="42"/>
        <v>0</v>
      </c>
      <c r="H107" s="157">
        <f t="shared" si="42"/>
        <v>0</v>
      </c>
      <c r="I107" s="157">
        <f t="shared" si="42"/>
        <v>0</v>
      </c>
      <c r="J107" s="157">
        <f t="shared" si="42"/>
        <v>0</v>
      </c>
      <c r="K107" s="157">
        <f t="shared" si="42"/>
        <v>0</v>
      </c>
      <c r="L107" s="157">
        <f t="shared" si="42"/>
        <v>0</v>
      </c>
      <c r="M107" s="157">
        <f t="shared" si="42"/>
        <v>0</v>
      </c>
      <c r="N107" s="157">
        <f t="shared" si="42"/>
        <v>0</v>
      </c>
      <c r="O107" s="157">
        <f t="shared" si="42"/>
        <v>0</v>
      </c>
      <c r="P107" s="157">
        <f t="shared" si="42"/>
        <v>0</v>
      </c>
      <c r="Q107" s="157">
        <f t="shared" si="43"/>
        <v>0</v>
      </c>
      <c r="R107" s="157">
        <f t="shared" si="43"/>
        <v>0</v>
      </c>
      <c r="S107" s="157">
        <f t="shared" si="43"/>
        <v>0</v>
      </c>
      <c r="T107" s="157">
        <f t="shared" si="43"/>
        <v>0</v>
      </c>
      <c r="U107" s="157">
        <f t="shared" si="43"/>
        <v>0</v>
      </c>
      <c r="V107" s="157">
        <f t="shared" si="43"/>
        <v>0</v>
      </c>
      <c r="W107" s="157">
        <f t="shared" si="43"/>
        <v>0</v>
      </c>
      <c r="X107" s="157">
        <f t="shared" si="43"/>
        <v>0</v>
      </c>
      <c r="Y107" s="157">
        <f t="shared" si="43"/>
        <v>0</v>
      </c>
      <c r="Z107" s="157">
        <f t="shared" si="43"/>
        <v>0</v>
      </c>
      <c r="AA107" s="157">
        <f t="shared" si="44"/>
        <v>0</v>
      </c>
      <c r="AB107" s="157">
        <f t="shared" si="44"/>
        <v>0</v>
      </c>
      <c r="AC107" s="157">
        <f t="shared" si="44"/>
        <v>0</v>
      </c>
      <c r="AD107" s="157">
        <f t="shared" si="44"/>
        <v>0</v>
      </c>
      <c r="AE107" s="157">
        <f t="shared" si="44"/>
        <v>0</v>
      </c>
      <c r="AF107" s="157">
        <f t="shared" si="44"/>
        <v>0</v>
      </c>
      <c r="AG107" s="157">
        <f t="shared" si="44"/>
        <v>0</v>
      </c>
      <c r="AH107" s="157">
        <f t="shared" si="44"/>
        <v>0</v>
      </c>
      <c r="AI107" s="157">
        <f t="shared" si="44"/>
        <v>0</v>
      </c>
      <c r="AJ107" s="157">
        <f t="shared" si="44"/>
        <v>0</v>
      </c>
    </row>
    <row r="108" spans="1:36" ht="16.5" x14ac:dyDescent="0.25">
      <c r="A108" s="157">
        <f t="shared" si="40"/>
        <v>10.079999999999998</v>
      </c>
      <c r="B108" s="153">
        <f t="shared" si="5"/>
        <v>60</v>
      </c>
      <c r="C108" s="158" t="s">
        <v>405</v>
      </c>
      <c r="D108" s="156" t="s">
        <v>364</v>
      </c>
      <c r="E108" s="157">
        <f t="shared" si="41"/>
        <v>0</v>
      </c>
      <c r="F108" s="249"/>
      <c r="G108" s="157">
        <f t="shared" si="42"/>
        <v>0</v>
      </c>
      <c r="H108" s="157">
        <f t="shared" si="42"/>
        <v>0</v>
      </c>
      <c r="I108" s="157">
        <f t="shared" si="42"/>
        <v>0</v>
      </c>
      <c r="J108" s="157">
        <f t="shared" si="42"/>
        <v>0</v>
      </c>
      <c r="K108" s="157">
        <f t="shared" si="42"/>
        <v>0</v>
      </c>
      <c r="L108" s="157">
        <f t="shared" si="42"/>
        <v>0</v>
      </c>
      <c r="M108" s="157">
        <f t="shared" si="42"/>
        <v>0</v>
      </c>
      <c r="N108" s="157">
        <f t="shared" si="42"/>
        <v>0</v>
      </c>
      <c r="O108" s="157">
        <f t="shared" si="42"/>
        <v>0</v>
      </c>
      <c r="P108" s="157">
        <f t="shared" si="42"/>
        <v>0</v>
      </c>
      <c r="Q108" s="157">
        <f t="shared" si="43"/>
        <v>0</v>
      </c>
      <c r="R108" s="157">
        <f t="shared" si="43"/>
        <v>0</v>
      </c>
      <c r="S108" s="157">
        <f t="shared" si="43"/>
        <v>0</v>
      </c>
      <c r="T108" s="157">
        <f t="shared" si="43"/>
        <v>0</v>
      </c>
      <c r="U108" s="157">
        <f t="shared" si="43"/>
        <v>0</v>
      </c>
      <c r="V108" s="157">
        <f t="shared" si="43"/>
        <v>0</v>
      </c>
      <c r="W108" s="157">
        <f t="shared" si="43"/>
        <v>0</v>
      </c>
      <c r="X108" s="157">
        <f t="shared" si="43"/>
        <v>0</v>
      </c>
      <c r="Y108" s="157">
        <f t="shared" si="43"/>
        <v>0</v>
      </c>
      <c r="Z108" s="157">
        <f t="shared" si="43"/>
        <v>0</v>
      </c>
      <c r="AA108" s="157">
        <f t="shared" si="44"/>
        <v>0</v>
      </c>
      <c r="AB108" s="157">
        <f t="shared" si="44"/>
        <v>0</v>
      </c>
      <c r="AC108" s="157">
        <f t="shared" si="44"/>
        <v>0</v>
      </c>
      <c r="AD108" s="157">
        <f t="shared" si="44"/>
        <v>0</v>
      </c>
      <c r="AE108" s="157">
        <f t="shared" si="44"/>
        <v>0</v>
      </c>
      <c r="AF108" s="157">
        <f t="shared" si="44"/>
        <v>0</v>
      </c>
      <c r="AG108" s="157">
        <f t="shared" si="44"/>
        <v>0</v>
      </c>
      <c r="AH108" s="157">
        <f t="shared" si="44"/>
        <v>0</v>
      </c>
      <c r="AI108" s="157">
        <f t="shared" si="44"/>
        <v>0</v>
      </c>
      <c r="AJ108" s="157">
        <f t="shared" si="44"/>
        <v>0</v>
      </c>
    </row>
    <row r="109" spans="1:36" ht="16.5" x14ac:dyDescent="0.25">
      <c r="A109" s="157">
        <f t="shared" si="40"/>
        <v>10.089999999999998</v>
      </c>
      <c r="B109" s="153">
        <f t="shared" si="5"/>
        <v>61</v>
      </c>
      <c r="C109" s="158" t="s">
        <v>406</v>
      </c>
      <c r="D109" s="156" t="s">
        <v>364</v>
      </c>
      <c r="E109" s="157">
        <f t="shared" si="41"/>
        <v>1</v>
      </c>
      <c r="F109" s="249"/>
      <c r="G109" s="157">
        <f t="shared" si="42"/>
        <v>0</v>
      </c>
      <c r="H109" s="157">
        <f t="shared" si="42"/>
        <v>0</v>
      </c>
      <c r="I109" s="157">
        <f t="shared" si="42"/>
        <v>1</v>
      </c>
      <c r="J109" s="157">
        <f t="shared" si="42"/>
        <v>0</v>
      </c>
      <c r="K109" s="157">
        <f t="shared" si="42"/>
        <v>0</v>
      </c>
      <c r="L109" s="157">
        <f t="shared" si="42"/>
        <v>0</v>
      </c>
      <c r="M109" s="157">
        <f t="shared" si="42"/>
        <v>0</v>
      </c>
      <c r="N109" s="157">
        <f t="shared" si="42"/>
        <v>0</v>
      </c>
      <c r="O109" s="157">
        <f t="shared" si="42"/>
        <v>0</v>
      </c>
      <c r="P109" s="157">
        <f t="shared" si="42"/>
        <v>0</v>
      </c>
      <c r="Q109" s="157">
        <f t="shared" si="43"/>
        <v>0</v>
      </c>
      <c r="R109" s="157">
        <f t="shared" si="43"/>
        <v>0</v>
      </c>
      <c r="S109" s="157">
        <f t="shared" si="43"/>
        <v>0</v>
      </c>
      <c r="T109" s="157">
        <f t="shared" si="43"/>
        <v>0</v>
      </c>
      <c r="U109" s="157">
        <f t="shared" si="43"/>
        <v>0</v>
      </c>
      <c r="V109" s="157">
        <f t="shared" si="43"/>
        <v>0</v>
      </c>
      <c r="W109" s="157">
        <f t="shared" si="43"/>
        <v>0</v>
      </c>
      <c r="X109" s="157">
        <f t="shared" si="43"/>
        <v>0</v>
      </c>
      <c r="Y109" s="157">
        <f t="shared" si="43"/>
        <v>0</v>
      </c>
      <c r="Z109" s="157">
        <f t="shared" si="43"/>
        <v>0</v>
      </c>
      <c r="AA109" s="157">
        <f t="shared" si="44"/>
        <v>0</v>
      </c>
      <c r="AB109" s="157">
        <f t="shared" si="44"/>
        <v>0</v>
      </c>
      <c r="AC109" s="157">
        <f t="shared" si="44"/>
        <v>0</v>
      </c>
      <c r="AD109" s="157">
        <f t="shared" si="44"/>
        <v>0</v>
      </c>
      <c r="AE109" s="157">
        <f t="shared" si="44"/>
        <v>0</v>
      </c>
      <c r="AF109" s="157">
        <f t="shared" si="44"/>
        <v>0</v>
      </c>
      <c r="AG109" s="157">
        <f t="shared" si="44"/>
        <v>0</v>
      </c>
      <c r="AH109" s="157">
        <f t="shared" si="44"/>
        <v>0</v>
      </c>
      <c r="AI109" s="157">
        <f t="shared" si="44"/>
        <v>0</v>
      </c>
      <c r="AJ109" s="157">
        <f t="shared" si="44"/>
        <v>0</v>
      </c>
    </row>
    <row r="110" spans="1:36" ht="16.5" x14ac:dyDescent="0.25">
      <c r="A110" s="157">
        <f t="shared" si="40"/>
        <v>10.099999999999998</v>
      </c>
      <c r="B110" s="153">
        <f t="shared" si="5"/>
        <v>62</v>
      </c>
      <c r="C110" s="158" t="s">
        <v>407</v>
      </c>
      <c r="D110" s="156" t="s">
        <v>364</v>
      </c>
      <c r="E110" s="157">
        <f t="shared" si="41"/>
        <v>3</v>
      </c>
      <c r="F110" s="249" t="str">
        <f>+G$10&amp;" "&amp;G11</f>
        <v>- -</v>
      </c>
      <c r="G110" s="157">
        <f t="shared" si="42"/>
        <v>0</v>
      </c>
      <c r="H110" s="157">
        <f t="shared" si="42"/>
        <v>0</v>
      </c>
      <c r="I110" s="157">
        <f t="shared" si="42"/>
        <v>3</v>
      </c>
      <c r="J110" s="157">
        <f t="shared" si="42"/>
        <v>0</v>
      </c>
      <c r="K110" s="157">
        <f t="shared" si="42"/>
        <v>0</v>
      </c>
      <c r="L110" s="157">
        <f t="shared" si="42"/>
        <v>0</v>
      </c>
      <c r="M110" s="157">
        <f t="shared" si="42"/>
        <v>0</v>
      </c>
      <c r="N110" s="157">
        <f t="shared" si="42"/>
        <v>0</v>
      </c>
      <c r="O110" s="157">
        <f t="shared" si="42"/>
        <v>0</v>
      </c>
      <c r="P110" s="157">
        <f t="shared" si="42"/>
        <v>0</v>
      </c>
      <c r="Q110" s="157">
        <f t="shared" si="43"/>
        <v>0</v>
      </c>
      <c r="R110" s="157">
        <f t="shared" si="43"/>
        <v>0</v>
      </c>
      <c r="S110" s="157">
        <f t="shared" si="43"/>
        <v>0</v>
      </c>
      <c r="T110" s="157">
        <f t="shared" si="43"/>
        <v>0</v>
      </c>
      <c r="U110" s="157">
        <f t="shared" si="43"/>
        <v>0</v>
      </c>
      <c r="V110" s="157">
        <f t="shared" si="43"/>
        <v>0</v>
      </c>
      <c r="W110" s="157">
        <f t="shared" si="43"/>
        <v>0</v>
      </c>
      <c r="X110" s="157">
        <f t="shared" si="43"/>
        <v>0</v>
      </c>
      <c r="Y110" s="157">
        <f t="shared" si="43"/>
        <v>0</v>
      </c>
      <c r="Z110" s="157">
        <f t="shared" si="43"/>
        <v>0</v>
      </c>
      <c r="AA110" s="157">
        <f t="shared" si="44"/>
        <v>0</v>
      </c>
      <c r="AB110" s="157">
        <f t="shared" si="44"/>
        <v>0</v>
      </c>
      <c r="AC110" s="157">
        <f t="shared" si="44"/>
        <v>0</v>
      </c>
      <c r="AD110" s="157">
        <f t="shared" si="44"/>
        <v>0</v>
      </c>
      <c r="AE110" s="157">
        <f t="shared" si="44"/>
        <v>0</v>
      </c>
      <c r="AF110" s="157">
        <f t="shared" si="44"/>
        <v>0</v>
      </c>
      <c r="AG110" s="157">
        <f t="shared" si="44"/>
        <v>0</v>
      </c>
      <c r="AH110" s="157">
        <f t="shared" si="44"/>
        <v>0</v>
      </c>
      <c r="AI110" s="157">
        <f t="shared" si="44"/>
        <v>0</v>
      </c>
      <c r="AJ110" s="157">
        <f t="shared" si="44"/>
        <v>0</v>
      </c>
    </row>
    <row r="111" spans="1:36" ht="16.5" x14ac:dyDescent="0.25">
      <c r="A111" s="157">
        <f t="shared" si="40"/>
        <v>10.109999999999998</v>
      </c>
      <c r="B111" s="153">
        <f t="shared" si="5"/>
        <v>63</v>
      </c>
      <c r="C111" s="158" t="s">
        <v>408</v>
      </c>
      <c r="D111" s="156" t="s">
        <v>364</v>
      </c>
      <c r="E111" s="157">
        <f t="shared" si="41"/>
        <v>10</v>
      </c>
      <c r="F111" s="249"/>
      <c r="G111" s="157">
        <f t="shared" si="42"/>
        <v>2</v>
      </c>
      <c r="H111" s="157">
        <f t="shared" si="42"/>
        <v>2</v>
      </c>
      <c r="I111" s="157">
        <f t="shared" si="42"/>
        <v>6</v>
      </c>
      <c r="J111" s="157">
        <f t="shared" si="42"/>
        <v>0</v>
      </c>
      <c r="K111" s="157">
        <f t="shared" si="42"/>
        <v>0</v>
      </c>
      <c r="L111" s="157">
        <f t="shared" si="42"/>
        <v>0</v>
      </c>
      <c r="M111" s="157">
        <f t="shared" si="42"/>
        <v>0</v>
      </c>
      <c r="N111" s="157">
        <f t="shared" si="42"/>
        <v>0</v>
      </c>
      <c r="O111" s="157">
        <f t="shared" si="42"/>
        <v>0</v>
      </c>
      <c r="P111" s="157">
        <f t="shared" si="42"/>
        <v>0</v>
      </c>
      <c r="Q111" s="157">
        <f t="shared" si="43"/>
        <v>0</v>
      </c>
      <c r="R111" s="157">
        <f t="shared" si="43"/>
        <v>0</v>
      </c>
      <c r="S111" s="157">
        <f t="shared" si="43"/>
        <v>0</v>
      </c>
      <c r="T111" s="157">
        <f t="shared" si="43"/>
        <v>0</v>
      </c>
      <c r="U111" s="157">
        <f t="shared" si="43"/>
        <v>0</v>
      </c>
      <c r="V111" s="157">
        <f t="shared" si="43"/>
        <v>0</v>
      </c>
      <c r="W111" s="157">
        <f t="shared" si="43"/>
        <v>0</v>
      </c>
      <c r="X111" s="157">
        <f t="shared" si="43"/>
        <v>0</v>
      </c>
      <c r="Y111" s="157">
        <f t="shared" si="43"/>
        <v>0</v>
      </c>
      <c r="Z111" s="157">
        <f t="shared" si="43"/>
        <v>0</v>
      </c>
      <c r="AA111" s="157">
        <f t="shared" si="44"/>
        <v>0</v>
      </c>
      <c r="AB111" s="157">
        <f t="shared" si="44"/>
        <v>0</v>
      </c>
      <c r="AC111" s="157">
        <f t="shared" si="44"/>
        <v>0</v>
      </c>
      <c r="AD111" s="157">
        <f t="shared" si="44"/>
        <v>0</v>
      </c>
      <c r="AE111" s="157">
        <f t="shared" si="44"/>
        <v>0</v>
      </c>
      <c r="AF111" s="157">
        <f t="shared" si="44"/>
        <v>0</v>
      </c>
      <c r="AG111" s="157">
        <f t="shared" si="44"/>
        <v>0</v>
      </c>
      <c r="AH111" s="157">
        <f t="shared" si="44"/>
        <v>0</v>
      </c>
      <c r="AI111" s="157">
        <f t="shared" si="44"/>
        <v>0</v>
      </c>
      <c r="AJ111" s="157">
        <f t="shared" si="44"/>
        <v>0</v>
      </c>
    </row>
    <row r="112" spans="1:36" ht="16.5" x14ac:dyDescent="0.25">
      <c r="A112" s="157">
        <f t="shared" si="40"/>
        <v>10.119999999999997</v>
      </c>
      <c r="B112" s="153">
        <f t="shared" si="5"/>
        <v>64</v>
      </c>
      <c r="C112" s="158" t="s">
        <v>409</v>
      </c>
      <c r="D112" s="156" t="s">
        <v>410</v>
      </c>
      <c r="E112" s="157">
        <f>+ROUNDUP(SUM(G112:AJ112),0)</f>
        <v>1</v>
      </c>
      <c r="F112" s="249"/>
      <c r="G112" s="157">
        <f t="shared" ref="G112:AJ112" si="45">+HLOOKUP(G$10&amp;" "&amp;G11,ARMADO_RP,$B112,0)</f>
        <v>0</v>
      </c>
      <c r="H112" s="157">
        <f t="shared" si="45"/>
        <v>8.3333333333333329E-2</v>
      </c>
      <c r="I112" s="157">
        <f t="shared" si="45"/>
        <v>8.3333333333333329E-2</v>
      </c>
      <c r="J112" s="157">
        <f t="shared" si="45"/>
        <v>0</v>
      </c>
      <c r="K112" s="157">
        <f t="shared" si="45"/>
        <v>0</v>
      </c>
      <c r="L112" s="157">
        <f t="shared" si="45"/>
        <v>0</v>
      </c>
      <c r="M112" s="157">
        <f t="shared" si="45"/>
        <v>0</v>
      </c>
      <c r="N112" s="157">
        <f t="shared" si="45"/>
        <v>0</v>
      </c>
      <c r="O112" s="157">
        <f t="shared" si="45"/>
        <v>0</v>
      </c>
      <c r="P112" s="157">
        <f t="shared" si="45"/>
        <v>0</v>
      </c>
      <c r="Q112" s="157">
        <f t="shared" si="45"/>
        <v>0</v>
      </c>
      <c r="R112" s="157">
        <f t="shared" si="45"/>
        <v>0</v>
      </c>
      <c r="S112" s="157">
        <f t="shared" si="45"/>
        <v>0</v>
      </c>
      <c r="T112" s="157">
        <f t="shared" si="45"/>
        <v>0</v>
      </c>
      <c r="U112" s="157">
        <f t="shared" si="45"/>
        <v>0</v>
      </c>
      <c r="V112" s="157">
        <f t="shared" si="45"/>
        <v>0</v>
      </c>
      <c r="W112" s="157">
        <f t="shared" si="45"/>
        <v>0</v>
      </c>
      <c r="X112" s="157">
        <f t="shared" si="45"/>
        <v>0</v>
      </c>
      <c r="Y112" s="157">
        <f t="shared" si="45"/>
        <v>0</v>
      </c>
      <c r="Z112" s="157">
        <f t="shared" si="45"/>
        <v>0</v>
      </c>
      <c r="AA112" s="157">
        <f t="shared" si="45"/>
        <v>0</v>
      </c>
      <c r="AB112" s="157">
        <f t="shared" si="45"/>
        <v>0</v>
      </c>
      <c r="AC112" s="157">
        <f t="shared" si="45"/>
        <v>0</v>
      </c>
      <c r="AD112" s="157">
        <f t="shared" si="45"/>
        <v>0</v>
      </c>
      <c r="AE112" s="157">
        <f t="shared" si="45"/>
        <v>0</v>
      </c>
      <c r="AF112" s="157">
        <f t="shared" si="45"/>
        <v>0</v>
      </c>
      <c r="AG112" s="157">
        <f t="shared" si="45"/>
        <v>0</v>
      </c>
      <c r="AH112" s="157">
        <f t="shared" si="45"/>
        <v>0</v>
      </c>
      <c r="AI112" s="157">
        <f t="shared" si="45"/>
        <v>0</v>
      </c>
      <c r="AJ112" s="157">
        <f t="shared" si="45"/>
        <v>0</v>
      </c>
    </row>
    <row r="113" spans="1:36" ht="16.5" x14ac:dyDescent="0.25">
      <c r="A113" s="157">
        <f t="shared" si="40"/>
        <v>10.129999999999997</v>
      </c>
      <c r="B113" s="153">
        <f t="shared" si="5"/>
        <v>65</v>
      </c>
      <c r="C113" s="158" t="s">
        <v>411</v>
      </c>
      <c r="D113" s="156" t="s">
        <v>364</v>
      </c>
      <c r="E113" s="157">
        <f t="shared" si="41"/>
        <v>0</v>
      </c>
      <c r="F113" s="249"/>
      <c r="G113" s="157">
        <f t="shared" ref="G113:P118" si="46">+HLOOKUP(G$3,ARMADO_RP,$B113,0)+HLOOKUP(G$4,ARMADO_RP,$B113,0)</f>
        <v>0</v>
      </c>
      <c r="H113" s="157">
        <f t="shared" si="46"/>
        <v>0</v>
      </c>
      <c r="I113" s="157">
        <f t="shared" si="46"/>
        <v>0</v>
      </c>
      <c r="J113" s="157">
        <f t="shared" si="46"/>
        <v>0</v>
      </c>
      <c r="K113" s="157">
        <f t="shared" si="46"/>
        <v>0</v>
      </c>
      <c r="L113" s="157">
        <f t="shared" si="46"/>
        <v>0</v>
      </c>
      <c r="M113" s="157">
        <f t="shared" si="46"/>
        <v>0</v>
      </c>
      <c r="N113" s="157">
        <f t="shared" si="46"/>
        <v>0</v>
      </c>
      <c r="O113" s="157">
        <f t="shared" si="46"/>
        <v>0</v>
      </c>
      <c r="P113" s="157">
        <f t="shared" si="46"/>
        <v>0</v>
      </c>
      <c r="Q113" s="157">
        <f t="shared" ref="Q113:Z118" si="47">+HLOOKUP(Q$3,ARMADO_RP,$B113,0)+HLOOKUP(Q$4,ARMADO_RP,$B113,0)</f>
        <v>0</v>
      </c>
      <c r="R113" s="157">
        <f t="shared" si="47"/>
        <v>0</v>
      </c>
      <c r="S113" s="157">
        <f t="shared" si="47"/>
        <v>0</v>
      </c>
      <c r="T113" s="157">
        <f t="shared" si="47"/>
        <v>0</v>
      </c>
      <c r="U113" s="157">
        <f t="shared" si="47"/>
        <v>0</v>
      </c>
      <c r="V113" s="157">
        <f t="shared" si="47"/>
        <v>0</v>
      </c>
      <c r="W113" s="157">
        <f t="shared" si="47"/>
        <v>0</v>
      </c>
      <c r="X113" s="157">
        <f t="shared" si="47"/>
        <v>0</v>
      </c>
      <c r="Y113" s="157">
        <f t="shared" si="47"/>
        <v>0</v>
      </c>
      <c r="Z113" s="157">
        <f t="shared" si="47"/>
        <v>0</v>
      </c>
      <c r="AA113" s="157">
        <f t="shared" ref="AA113:AJ118" si="48">+HLOOKUP(AA$3,ARMADO_RP,$B113,0)+HLOOKUP(AA$4,ARMADO_RP,$B113,0)</f>
        <v>0</v>
      </c>
      <c r="AB113" s="157">
        <f t="shared" si="48"/>
        <v>0</v>
      </c>
      <c r="AC113" s="157">
        <f t="shared" si="48"/>
        <v>0</v>
      </c>
      <c r="AD113" s="157">
        <f t="shared" si="48"/>
        <v>0</v>
      </c>
      <c r="AE113" s="157">
        <f t="shared" si="48"/>
        <v>0</v>
      </c>
      <c r="AF113" s="157">
        <f t="shared" si="48"/>
        <v>0</v>
      </c>
      <c r="AG113" s="157">
        <f t="shared" si="48"/>
        <v>0</v>
      </c>
      <c r="AH113" s="157">
        <f t="shared" si="48"/>
        <v>0</v>
      </c>
      <c r="AI113" s="157">
        <f t="shared" si="48"/>
        <v>0</v>
      </c>
      <c r="AJ113" s="157">
        <f t="shared" si="48"/>
        <v>0</v>
      </c>
    </row>
    <row r="114" spans="1:36" ht="16.5" x14ac:dyDescent="0.25">
      <c r="A114" s="157">
        <f t="shared" si="40"/>
        <v>10.139999999999997</v>
      </c>
      <c r="B114" s="153">
        <f t="shared" si="5"/>
        <v>66</v>
      </c>
      <c r="C114" s="158" t="s">
        <v>412</v>
      </c>
      <c r="D114" s="156" t="s">
        <v>364</v>
      </c>
      <c r="E114" s="157">
        <f t="shared" si="41"/>
        <v>0</v>
      </c>
      <c r="F114" s="249"/>
      <c r="G114" s="157">
        <f t="shared" si="46"/>
        <v>0</v>
      </c>
      <c r="H114" s="157">
        <f t="shared" si="46"/>
        <v>0</v>
      </c>
      <c r="I114" s="157">
        <f t="shared" si="46"/>
        <v>0</v>
      </c>
      <c r="J114" s="157">
        <f t="shared" si="46"/>
        <v>0</v>
      </c>
      <c r="K114" s="157">
        <f t="shared" si="46"/>
        <v>0</v>
      </c>
      <c r="L114" s="157">
        <f t="shared" si="46"/>
        <v>0</v>
      </c>
      <c r="M114" s="157">
        <f t="shared" si="46"/>
        <v>0</v>
      </c>
      <c r="N114" s="157">
        <f t="shared" si="46"/>
        <v>0</v>
      </c>
      <c r="O114" s="157">
        <f t="shared" si="46"/>
        <v>0</v>
      </c>
      <c r="P114" s="157">
        <f t="shared" si="46"/>
        <v>0</v>
      </c>
      <c r="Q114" s="157">
        <f t="shared" si="47"/>
        <v>0</v>
      </c>
      <c r="R114" s="157">
        <f t="shared" si="47"/>
        <v>0</v>
      </c>
      <c r="S114" s="157">
        <f t="shared" si="47"/>
        <v>0</v>
      </c>
      <c r="T114" s="157">
        <f t="shared" si="47"/>
        <v>0</v>
      </c>
      <c r="U114" s="157">
        <f t="shared" si="47"/>
        <v>0</v>
      </c>
      <c r="V114" s="157">
        <f t="shared" si="47"/>
        <v>0</v>
      </c>
      <c r="W114" s="157">
        <f t="shared" si="47"/>
        <v>0</v>
      </c>
      <c r="X114" s="157">
        <f t="shared" si="47"/>
        <v>0</v>
      </c>
      <c r="Y114" s="157">
        <f t="shared" si="47"/>
        <v>0</v>
      </c>
      <c r="Z114" s="157">
        <f t="shared" si="47"/>
        <v>0</v>
      </c>
      <c r="AA114" s="157">
        <f t="shared" si="48"/>
        <v>0</v>
      </c>
      <c r="AB114" s="157">
        <f t="shared" si="48"/>
        <v>0</v>
      </c>
      <c r="AC114" s="157">
        <f t="shared" si="48"/>
        <v>0</v>
      </c>
      <c r="AD114" s="157">
        <f t="shared" si="48"/>
        <v>0</v>
      </c>
      <c r="AE114" s="157">
        <f t="shared" si="48"/>
        <v>0</v>
      </c>
      <c r="AF114" s="157">
        <f t="shared" si="48"/>
        <v>0</v>
      </c>
      <c r="AG114" s="157">
        <f t="shared" si="48"/>
        <v>0</v>
      </c>
      <c r="AH114" s="157">
        <f t="shared" si="48"/>
        <v>0</v>
      </c>
      <c r="AI114" s="157">
        <f t="shared" si="48"/>
        <v>0</v>
      </c>
      <c r="AJ114" s="157">
        <f t="shared" si="48"/>
        <v>0</v>
      </c>
    </row>
    <row r="115" spans="1:36" ht="16.5" x14ac:dyDescent="0.25">
      <c r="A115" s="157">
        <f t="shared" si="40"/>
        <v>10.149999999999997</v>
      </c>
      <c r="B115" s="153">
        <f t="shared" si="5"/>
        <v>67</v>
      </c>
      <c r="C115" s="158" t="s">
        <v>413</v>
      </c>
      <c r="D115" s="156" t="s">
        <v>364</v>
      </c>
      <c r="E115" s="157">
        <f t="shared" si="41"/>
        <v>0</v>
      </c>
      <c r="F115" s="249"/>
      <c r="G115" s="157">
        <f t="shared" si="46"/>
        <v>0</v>
      </c>
      <c r="H115" s="157">
        <f t="shared" si="46"/>
        <v>0</v>
      </c>
      <c r="I115" s="157">
        <f t="shared" si="46"/>
        <v>0</v>
      </c>
      <c r="J115" s="157">
        <f t="shared" si="46"/>
        <v>0</v>
      </c>
      <c r="K115" s="157">
        <f t="shared" si="46"/>
        <v>0</v>
      </c>
      <c r="L115" s="157">
        <f t="shared" si="46"/>
        <v>0</v>
      </c>
      <c r="M115" s="157">
        <f t="shared" si="46"/>
        <v>0</v>
      </c>
      <c r="N115" s="157">
        <f t="shared" si="46"/>
        <v>0</v>
      </c>
      <c r="O115" s="157">
        <f t="shared" si="46"/>
        <v>0</v>
      </c>
      <c r="P115" s="157">
        <f t="shared" si="46"/>
        <v>0</v>
      </c>
      <c r="Q115" s="157">
        <f t="shared" si="47"/>
        <v>0</v>
      </c>
      <c r="R115" s="157">
        <f t="shared" si="47"/>
        <v>0</v>
      </c>
      <c r="S115" s="157">
        <f t="shared" si="47"/>
        <v>0</v>
      </c>
      <c r="T115" s="157">
        <f t="shared" si="47"/>
        <v>0</v>
      </c>
      <c r="U115" s="157">
        <f t="shared" si="47"/>
        <v>0</v>
      </c>
      <c r="V115" s="157">
        <f t="shared" si="47"/>
        <v>0</v>
      </c>
      <c r="W115" s="157">
        <f t="shared" si="47"/>
        <v>0</v>
      </c>
      <c r="X115" s="157">
        <f t="shared" si="47"/>
        <v>0</v>
      </c>
      <c r="Y115" s="157">
        <f t="shared" si="47"/>
        <v>0</v>
      </c>
      <c r="Z115" s="157">
        <f t="shared" si="47"/>
        <v>0</v>
      </c>
      <c r="AA115" s="157">
        <f t="shared" si="48"/>
        <v>0</v>
      </c>
      <c r="AB115" s="157">
        <f t="shared" si="48"/>
        <v>0</v>
      </c>
      <c r="AC115" s="157">
        <f t="shared" si="48"/>
        <v>0</v>
      </c>
      <c r="AD115" s="157">
        <f t="shared" si="48"/>
        <v>0</v>
      </c>
      <c r="AE115" s="157">
        <f t="shared" si="48"/>
        <v>0</v>
      </c>
      <c r="AF115" s="157">
        <f t="shared" si="48"/>
        <v>0</v>
      </c>
      <c r="AG115" s="157">
        <f t="shared" si="48"/>
        <v>0</v>
      </c>
      <c r="AH115" s="157">
        <f t="shared" si="48"/>
        <v>0</v>
      </c>
      <c r="AI115" s="157">
        <f t="shared" si="48"/>
        <v>0</v>
      </c>
      <c r="AJ115" s="157">
        <f t="shared" si="48"/>
        <v>0</v>
      </c>
    </row>
    <row r="116" spans="1:36" s="188" customFormat="1" ht="16.5" x14ac:dyDescent="0.25">
      <c r="A116" s="160">
        <f t="shared" si="40"/>
        <v>10.159999999999997</v>
      </c>
      <c r="B116" s="161">
        <f t="shared" si="5"/>
        <v>68</v>
      </c>
      <c r="C116" s="162" t="s">
        <v>630</v>
      </c>
      <c r="D116" s="164" t="s">
        <v>364</v>
      </c>
      <c r="E116" s="157">
        <f t="shared" si="41"/>
        <v>0</v>
      </c>
      <c r="F116" s="249"/>
      <c r="G116" s="157">
        <f t="shared" si="46"/>
        <v>0</v>
      </c>
      <c r="H116" s="157">
        <f t="shared" si="46"/>
        <v>0</v>
      </c>
      <c r="I116" s="157">
        <f t="shared" si="46"/>
        <v>0</v>
      </c>
      <c r="J116" s="157">
        <f t="shared" si="46"/>
        <v>0</v>
      </c>
      <c r="K116" s="157">
        <f t="shared" si="46"/>
        <v>0</v>
      </c>
      <c r="L116" s="157">
        <f t="shared" si="46"/>
        <v>0</v>
      </c>
      <c r="M116" s="157">
        <f t="shared" si="46"/>
        <v>0</v>
      </c>
      <c r="N116" s="157">
        <f t="shared" si="46"/>
        <v>0</v>
      </c>
      <c r="O116" s="157">
        <f t="shared" si="46"/>
        <v>0</v>
      </c>
      <c r="P116" s="157">
        <f t="shared" si="46"/>
        <v>0</v>
      </c>
      <c r="Q116" s="157">
        <f t="shared" si="47"/>
        <v>0</v>
      </c>
      <c r="R116" s="157">
        <f t="shared" si="47"/>
        <v>0</v>
      </c>
      <c r="S116" s="157">
        <f t="shared" si="47"/>
        <v>0</v>
      </c>
      <c r="T116" s="157">
        <f t="shared" si="47"/>
        <v>0</v>
      </c>
      <c r="U116" s="157">
        <f t="shared" si="47"/>
        <v>0</v>
      </c>
      <c r="V116" s="157">
        <f t="shared" si="47"/>
        <v>0</v>
      </c>
      <c r="W116" s="157">
        <f t="shared" si="47"/>
        <v>0</v>
      </c>
      <c r="X116" s="157">
        <f t="shared" si="47"/>
        <v>0</v>
      </c>
      <c r="Y116" s="157">
        <f t="shared" si="47"/>
        <v>0</v>
      </c>
      <c r="Z116" s="157">
        <f t="shared" si="47"/>
        <v>0</v>
      </c>
      <c r="AA116" s="157">
        <f t="shared" si="48"/>
        <v>0</v>
      </c>
      <c r="AB116" s="157">
        <f t="shared" si="48"/>
        <v>0</v>
      </c>
      <c r="AC116" s="157">
        <f t="shared" si="48"/>
        <v>0</v>
      </c>
      <c r="AD116" s="157">
        <f t="shared" si="48"/>
        <v>0</v>
      </c>
      <c r="AE116" s="157">
        <f t="shared" si="48"/>
        <v>0</v>
      </c>
      <c r="AF116" s="157">
        <f t="shared" si="48"/>
        <v>0</v>
      </c>
      <c r="AG116" s="157">
        <f t="shared" si="48"/>
        <v>0</v>
      </c>
      <c r="AH116" s="157">
        <f t="shared" si="48"/>
        <v>0</v>
      </c>
      <c r="AI116" s="157">
        <f t="shared" si="48"/>
        <v>0</v>
      </c>
      <c r="AJ116" s="157">
        <f t="shared" si="48"/>
        <v>0</v>
      </c>
    </row>
    <row r="117" spans="1:36" s="188" customFormat="1" ht="16.5" x14ac:dyDescent="0.25">
      <c r="A117" s="160">
        <f t="shared" si="40"/>
        <v>10.169999999999996</v>
      </c>
      <c r="B117" s="161">
        <f t="shared" ref="B117:B180" si="49">+B116+1</f>
        <v>69</v>
      </c>
      <c r="C117" s="162" t="s">
        <v>549</v>
      </c>
      <c r="D117" s="164" t="s">
        <v>364</v>
      </c>
      <c r="E117" s="157">
        <f t="shared" si="41"/>
        <v>0</v>
      </c>
      <c r="F117" s="249"/>
      <c r="G117" s="157">
        <f t="shared" si="46"/>
        <v>0</v>
      </c>
      <c r="H117" s="157">
        <f t="shared" si="46"/>
        <v>0</v>
      </c>
      <c r="I117" s="157">
        <f t="shared" si="46"/>
        <v>0</v>
      </c>
      <c r="J117" s="157">
        <f t="shared" si="46"/>
        <v>0</v>
      </c>
      <c r="K117" s="157">
        <f t="shared" si="46"/>
        <v>0</v>
      </c>
      <c r="L117" s="157">
        <f t="shared" si="46"/>
        <v>0</v>
      </c>
      <c r="M117" s="157">
        <f t="shared" si="46"/>
        <v>0</v>
      </c>
      <c r="N117" s="157">
        <f t="shared" si="46"/>
        <v>0</v>
      </c>
      <c r="O117" s="157">
        <f t="shared" si="46"/>
        <v>0</v>
      </c>
      <c r="P117" s="157">
        <f t="shared" si="46"/>
        <v>0</v>
      </c>
      <c r="Q117" s="157">
        <f t="shared" si="47"/>
        <v>0</v>
      </c>
      <c r="R117" s="157">
        <f t="shared" si="47"/>
        <v>0</v>
      </c>
      <c r="S117" s="157">
        <f t="shared" si="47"/>
        <v>0</v>
      </c>
      <c r="T117" s="157">
        <f t="shared" si="47"/>
        <v>0</v>
      </c>
      <c r="U117" s="157">
        <f t="shared" si="47"/>
        <v>0</v>
      </c>
      <c r="V117" s="157">
        <f t="shared" si="47"/>
        <v>0</v>
      </c>
      <c r="W117" s="157">
        <f t="shared" si="47"/>
        <v>0</v>
      </c>
      <c r="X117" s="157">
        <f t="shared" si="47"/>
        <v>0</v>
      </c>
      <c r="Y117" s="157">
        <f t="shared" si="47"/>
        <v>0</v>
      </c>
      <c r="Z117" s="157">
        <f t="shared" si="47"/>
        <v>0</v>
      </c>
      <c r="AA117" s="157">
        <f t="shared" si="48"/>
        <v>0</v>
      </c>
      <c r="AB117" s="157">
        <f t="shared" si="48"/>
        <v>0</v>
      </c>
      <c r="AC117" s="157">
        <f t="shared" si="48"/>
        <v>0</v>
      </c>
      <c r="AD117" s="157">
        <f t="shared" si="48"/>
        <v>0</v>
      </c>
      <c r="AE117" s="157">
        <f t="shared" si="48"/>
        <v>0</v>
      </c>
      <c r="AF117" s="157">
        <f t="shared" si="48"/>
        <v>0</v>
      </c>
      <c r="AG117" s="157">
        <f t="shared" si="48"/>
        <v>0</v>
      </c>
      <c r="AH117" s="157">
        <f t="shared" si="48"/>
        <v>0</v>
      </c>
      <c r="AI117" s="157">
        <f t="shared" si="48"/>
        <v>0</v>
      </c>
      <c r="AJ117" s="157">
        <f t="shared" si="48"/>
        <v>0</v>
      </c>
    </row>
    <row r="118" spans="1:36" s="188" customFormat="1" ht="16.5" x14ac:dyDescent="0.25">
      <c r="A118" s="160">
        <f t="shared" si="40"/>
        <v>10.179999999999996</v>
      </c>
      <c r="B118" s="161">
        <f t="shared" si="49"/>
        <v>70</v>
      </c>
      <c r="C118" s="162" t="s">
        <v>631</v>
      </c>
      <c r="D118" s="164" t="s">
        <v>364</v>
      </c>
      <c r="E118" s="157">
        <f t="shared" si="41"/>
        <v>0</v>
      </c>
      <c r="F118" s="249"/>
      <c r="G118" s="157">
        <f t="shared" si="46"/>
        <v>0</v>
      </c>
      <c r="H118" s="157">
        <f t="shared" si="46"/>
        <v>0</v>
      </c>
      <c r="I118" s="157">
        <f t="shared" si="46"/>
        <v>0</v>
      </c>
      <c r="J118" s="157">
        <f t="shared" si="46"/>
        <v>0</v>
      </c>
      <c r="K118" s="157">
        <f t="shared" si="46"/>
        <v>0</v>
      </c>
      <c r="L118" s="157">
        <f t="shared" si="46"/>
        <v>0</v>
      </c>
      <c r="M118" s="157">
        <f t="shared" si="46"/>
        <v>0</v>
      </c>
      <c r="N118" s="157">
        <f t="shared" si="46"/>
        <v>0</v>
      </c>
      <c r="O118" s="157">
        <f t="shared" si="46"/>
        <v>0</v>
      </c>
      <c r="P118" s="157">
        <f t="shared" si="46"/>
        <v>0</v>
      </c>
      <c r="Q118" s="157">
        <f t="shared" si="47"/>
        <v>0</v>
      </c>
      <c r="R118" s="157">
        <f t="shared" si="47"/>
        <v>0</v>
      </c>
      <c r="S118" s="157">
        <f t="shared" si="47"/>
        <v>0</v>
      </c>
      <c r="T118" s="157">
        <f t="shared" si="47"/>
        <v>0</v>
      </c>
      <c r="U118" s="157">
        <f t="shared" si="47"/>
        <v>0</v>
      </c>
      <c r="V118" s="157">
        <f t="shared" si="47"/>
        <v>0</v>
      </c>
      <c r="W118" s="157">
        <f t="shared" si="47"/>
        <v>0</v>
      </c>
      <c r="X118" s="157">
        <f t="shared" si="47"/>
        <v>0</v>
      </c>
      <c r="Y118" s="157">
        <f t="shared" si="47"/>
        <v>0</v>
      </c>
      <c r="Z118" s="157">
        <f t="shared" si="47"/>
        <v>0</v>
      </c>
      <c r="AA118" s="157">
        <f t="shared" si="48"/>
        <v>0</v>
      </c>
      <c r="AB118" s="157">
        <f t="shared" si="48"/>
        <v>0</v>
      </c>
      <c r="AC118" s="157">
        <f t="shared" si="48"/>
        <v>0</v>
      </c>
      <c r="AD118" s="157">
        <f t="shared" si="48"/>
        <v>0</v>
      </c>
      <c r="AE118" s="157">
        <f t="shared" si="48"/>
        <v>0</v>
      </c>
      <c r="AF118" s="157">
        <f t="shared" si="48"/>
        <v>0</v>
      </c>
      <c r="AG118" s="157">
        <f t="shared" si="48"/>
        <v>0</v>
      </c>
      <c r="AH118" s="157">
        <f t="shared" si="48"/>
        <v>0</v>
      </c>
      <c r="AI118" s="157">
        <f t="shared" si="48"/>
        <v>0</v>
      </c>
      <c r="AJ118" s="157">
        <f t="shared" si="48"/>
        <v>0</v>
      </c>
    </row>
    <row r="119" spans="1:36" ht="16.5" x14ac:dyDescent="0.25">
      <c r="A119" s="159"/>
      <c r="B119" s="161">
        <f t="shared" si="49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49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0">+A120+0.01</f>
        <v>11.01</v>
      </c>
      <c r="B121" s="153">
        <f t="shared" si="49"/>
        <v>73</v>
      </c>
      <c r="C121" s="158" t="s">
        <v>415</v>
      </c>
      <c r="D121" s="156" t="s">
        <v>146</v>
      </c>
      <c r="E121" s="157">
        <f t="shared" ref="E121:E131" si="51">+SUM(G121:AJ121)</f>
        <v>0</v>
      </c>
      <c r="F121" s="249"/>
      <c r="G121" s="157">
        <f t="shared" ref="G121:P131" si="52">+HLOOKUP("RI",ARMADO_RP,$B121,0)*G$15+HLOOKUP("RV",ARMADO_RP,$B121,0)*G$16+HLOOKUP("RIY",ARMADO_RP,$B121,0)*G$17+HLOOKUP("RVY",ARMADO_RP,$B121,0)*G$18</f>
        <v>0</v>
      </c>
      <c r="H121" s="157">
        <f t="shared" si="52"/>
        <v>0</v>
      </c>
      <c r="I121" s="157">
        <f t="shared" si="52"/>
        <v>0</v>
      </c>
      <c r="J121" s="157">
        <f t="shared" si="52"/>
        <v>0</v>
      </c>
      <c r="K121" s="157">
        <f t="shared" si="52"/>
        <v>0</v>
      </c>
      <c r="L121" s="157">
        <f t="shared" si="52"/>
        <v>0</v>
      </c>
      <c r="M121" s="157">
        <f t="shared" si="52"/>
        <v>0</v>
      </c>
      <c r="N121" s="157">
        <f t="shared" si="52"/>
        <v>0</v>
      </c>
      <c r="O121" s="157">
        <f t="shared" si="52"/>
        <v>0</v>
      </c>
      <c r="P121" s="157">
        <f t="shared" si="52"/>
        <v>0</v>
      </c>
      <c r="Q121" s="157">
        <f t="shared" ref="Q121:Z131" si="53">+HLOOKUP("RI",ARMADO_RP,$B121,0)*Q$15+HLOOKUP("RV",ARMADO_RP,$B121,0)*Q$16+HLOOKUP("RIY",ARMADO_RP,$B121,0)*Q$17+HLOOKUP("RVY",ARMADO_RP,$B121,0)*Q$18</f>
        <v>0</v>
      </c>
      <c r="R121" s="157">
        <f t="shared" si="53"/>
        <v>0</v>
      </c>
      <c r="S121" s="157">
        <f t="shared" si="53"/>
        <v>0</v>
      </c>
      <c r="T121" s="157">
        <f t="shared" si="53"/>
        <v>0</v>
      </c>
      <c r="U121" s="157">
        <f t="shared" si="53"/>
        <v>0</v>
      </c>
      <c r="V121" s="157">
        <f t="shared" si="53"/>
        <v>0</v>
      </c>
      <c r="W121" s="157">
        <f t="shared" si="53"/>
        <v>0</v>
      </c>
      <c r="X121" s="157">
        <f t="shared" si="53"/>
        <v>0</v>
      </c>
      <c r="Y121" s="157">
        <f t="shared" si="53"/>
        <v>0</v>
      </c>
      <c r="Z121" s="157">
        <f t="shared" si="53"/>
        <v>0</v>
      </c>
      <c r="AA121" s="157">
        <f t="shared" ref="AA121:AJ131" si="54">+HLOOKUP("RI",ARMADO_RP,$B121,0)*AA$15+HLOOKUP("RV",ARMADO_RP,$B121,0)*AA$16+HLOOKUP("RIY",ARMADO_RP,$B121,0)*AA$17+HLOOKUP("RVY",ARMADO_RP,$B121,0)*AA$18</f>
        <v>0</v>
      </c>
      <c r="AB121" s="157">
        <f t="shared" si="54"/>
        <v>0</v>
      </c>
      <c r="AC121" s="157">
        <f t="shared" si="54"/>
        <v>0</v>
      </c>
      <c r="AD121" s="157">
        <f t="shared" si="54"/>
        <v>0</v>
      </c>
      <c r="AE121" s="157">
        <f t="shared" si="54"/>
        <v>0</v>
      </c>
      <c r="AF121" s="157">
        <f t="shared" si="54"/>
        <v>0</v>
      </c>
      <c r="AG121" s="157">
        <f t="shared" si="54"/>
        <v>0</v>
      </c>
      <c r="AH121" s="157">
        <f t="shared" si="54"/>
        <v>0</v>
      </c>
      <c r="AI121" s="157">
        <f t="shared" si="54"/>
        <v>0</v>
      </c>
      <c r="AJ121" s="157">
        <f t="shared" si="54"/>
        <v>0</v>
      </c>
    </row>
    <row r="122" spans="1:36" ht="16.5" x14ac:dyDescent="0.25">
      <c r="A122" s="157">
        <f t="shared" si="50"/>
        <v>11.02</v>
      </c>
      <c r="B122" s="153">
        <f t="shared" si="49"/>
        <v>74</v>
      </c>
      <c r="C122" s="158" t="s">
        <v>416</v>
      </c>
      <c r="D122" s="156" t="s">
        <v>364</v>
      </c>
      <c r="E122" s="157">
        <f t="shared" si="51"/>
        <v>0</v>
      </c>
      <c r="F122" s="249"/>
      <c r="G122" s="157">
        <f t="shared" si="52"/>
        <v>0</v>
      </c>
      <c r="H122" s="157">
        <f t="shared" si="52"/>
        <v>0</v>
      </c>
      <c r="I122" s="157">
        <f t="shared" si="52"/>
        <v>0</v>
      </c>
      <c r="J122" s="157">
        <f t="shared" si="52"/>
        <v>0</v>
      </c>
      <c r="K122" s="157">
        <f t="shared" si="52"/>
        <v>0</v>
      </c>
      <c r="L122" s="157">
        <f t="shared" si="52"/>
        <v>0</v>
      </c>
      <c r="M122" s="157">
        <f t="shared" si="52"/>
        <v>0</v>
      </c>
      <c r="N122" s="157">
        <f t="shared" si="52"/>
        <v>0</v>
      </c>
      <c r="O122" s="157">
        <f t="shared" si="52"/>
        <v>0</v>
      </c>
      <c r="P122" s="157">
        <f t="shared" si="52"/>
        <v>0</v>
      </c>
      <c r="Q122" s="157">
        <f t="shared" si="53"/>
        <v>0</v>
      </c>
      <c r="R122" s="157">
        <f t="shared" si="53"/>
        <v>0</v>
      </c>
      <c r="S122" s="157">
        <f t="shared" si="53"/>
        <v>0</v>
      </c>
      <c r="T122" s="157">
        <f t="shared" si="53"/>
        <v>0</v>
      </c>
      <c r="U122" s="157">
        <f t="shared" si="53"/>
        <v>0</v>
      </c>
      <c r="V122" s="157">
        <f t="shared" si="53"/>
        <v>0</v>
      </c>
      <c r="W122" s="157">
        <f t="shared" si="53"/>
        <v>0</v>
      </c>
      <c r="X122" s="157">
        <f t="shared" si="53"/>
        <v>0</v>
      </c>
      <c r="Y122" s="157">
        <f t="shared" si="53"/>
        <v>0</v>
      </c>
      <c r="Z122" s="157">
        <f t="shared" si="53"/>
        <v>0</v>
      </c>
      <c r="AA122" s="157">
        <f t="shared" si="54"/>
        <v>0</v>
      </c>
      <c r="AB122" s="157">
        <f t="shared" si="54"/>
        <v>0</v>
      </c>
      <c r="AC122" s="157">
        <f t="shared" si="54"/>
        <v>0</v>
      </c>
      <c r="AD122" s="157">
        <f t="shared" si="54"/>
        <v>0</v>
      </c>
      <c r="AE122" s="157">
        <f t="shared" si="54"/>
        <v>0</v>
      </c>
      <c r="AF122" s="157">
        <f t="shared" si="54"/>
        <v>0</v>
      </c>
      <c r="AG122" s="157">
        <f t="shared" si="54"/>
        <v>0</v>
      </c>
      <c r="AH122" s="157">
        <f t="shared" si="54"/>
        <v>0</v>
      </c>
      <c r="AI122" s="157">
        <f t="shared" si="54"/>
        <v>0</v>
      </c>
      <c r="AJ122" s="157">
        <f t="shared" si="54"/>
        <v>0</v>
      </c>
    </row>
    <row r="123" spans="1:36" ht="16.5" x14ac:dyDescent="0.25">
      <c r="A123" s="157">
        <f t="shared" si="50"/>
        <v>11.03</v>
      </c>
      <c r="B123" s="153">
        <f t="shared" si="49"/>
        <v>75</v>
      </c>
      <c r="C123" s="158" t="s">
        <v>417</v>
      </c>
      <c r="D123" s="156" t="s">
        <v>364</v>
      </c>
      <c r="E123" s="157">
        <f t="shared" si="51"/>
        <v>0</v>
      </c>
      <c r="F123" s="249"/>
      <c r="G123" s="157">
        <f t="shared" si="52"/>
        <v>0</v>
      </c>
      <c r="H123" s="157">
        <f t="shared" si="52"/>
        <v>0</v>
      </c>
      <c r="I123" s="157">
        <f t="shared" si="52"/>
        <v>0</v>
      </c>
      <c r="J123" s="157">
        <f t="shared" si="52"/>
        <v>0</v>
      </c>
      <c r="K123" s="157">
        <f t="shared" si="52"/>
        <v>0</v>
      </c>
      <c r="L123" s="157">
        <f t="shared" si="52"/>
        <v>0</v>
      </c>
      <c r="M123" s="157">
        <f t="shared" si="52"/>
        <v>0</v>
      </c>
      <c r="N123" s="157">
        <f t="shared" si="52"/>
        <v>0</v>
      </c>
      <c r="O123" s="157">
        <f t="shared" si="52"/>
        <v>0</v>
      </c>
      <c r="P123" s="157">
        <f t="shared" si="52"/>
        <v>0</v>
      </c>
      <c r="Q123" s="157">
        <f t="shared" si="53"/>
        <v>0</v>
      </c>
      <c r="R123" s="157">
        <f t="shared" si="53"/>
        <v>0</v>
      </c>
      <c r="S123" s="157">
        <f t="shared" si="53"/>
        <v>0</v>
      </c>
      <c r="T123" s="157">
        <f t="shared" si="53"/>
        <v>0</v>
      </c>
      <c r="U123" s="157">
        <f t="shared" si="53"/>
        <v>0</v>
      </c>
      <c r="V123" s="157">
        <f t="shared" si="53"/>
        <v>0</v>
      </c>
      <c r="W123" s="157">
        <f t="shared" si="53"/>
        <v>0</v>
      </c>
      <c r="X123" s="157">
        <f t="shared" si="53"/>
        <v>0</v>
      </c>
      <c r="Y123" s="157">
        <f t="shared" si="53"/>
        <v>0</v>
      </c>
      <c r="Z123" s="157">
        <f t="shared" si="53"/>
        <v>0</v>
      </c>
      <c r="AA123" s="157">
        <f t="shared" si="54"/>
        <v>0</v>
      </c>
      <c r="AB123" s="157">
        <f t="shared" si="54"/>
        <v>0</v>
      </c>
      <c r="AC123" s="157">
        <f t="shared" si="54"/>
        <v>0</v>
      </c>
      <c r="AD123" s="157">
        <f t="shared" si="54"/>
        <v>0</v>
      </c>
      <c r="AE123" s="157">
        <f t="shared" si="54"/>
        <v>0</v>
      </c>
      <c r="AF123" s="157">
        <f t="shared" si="54"/>
        <v>0</v>
      </c>
      <c r="AG123" s="157">
        <f t="shared" si="54"/>
        <v>0</v>
      </c>
      <c r="AH123" s="157">
        <f t="shared" si="54"/>
        <v>0</v>
      </c>
      <c r="AI123" s="157">
        <f t="shared" si="54"/>
        <v>0</v>
      </c>
      <c r="AJ123" s="157">
        <f t="shared" si="54"/>
        <v>0</v>
      </c>
    </row>
    <row r="124" spans="1:36" ht="16.5" x14ac:dyDescent="0.25">
      <c r="A124" s="157">
        <f t="shared" si="50"/>
        <v>11.04</v>
      </c>
      <c r="B124" s="153">
        <f t="shared" si="49"/>
        <v>76</v>
      </c>
      <c r="C124" s="158" t="s">
        <v>418</v>
      </c>
      <c r="D124" s="156" t="s">
        <v>146</v>
      </c>
      <c r="E124" s="157">
        <f t="shared" si="51"/>
        <v>0</v>
      </c>
      <c r="F124" s="249"/>
      <c r="G124" s="157">
        <f t="shared" si="52"/>
        <v>0</v>
      </c>
      <c r="H124" s="157">
        <f t="shared" si="52"/>
        <v>0</v>
      </c>
      <c r="I124" s="157">
        <f t="shared" si="52"/>
        <v>0</v>
      </c>
      <c r="J124" s="157">
        <f t="shared" si="52"/>
        <v>0</v>
      </c>
      <c r="K124" s="157">
        <f t="shared" si="52"/>
        <v>0</v>
      </c>
      <c r="L124" s="157">
        <f t="shared" si="52"/>
        <v>0</v>
      </c>
      <c r="M124" s="157">
        <f t="shared" si="52"/>
        <v>0</v>
      </c>
      <c r="N124" s="157">
        <f t="shared" si="52"/>
        <v>0</v>
      </c>
      <c r="O124" s="157">
        <f t="shared" si="52"/>
        <v>0</v>
      </c>
      <c r="P124" s="157">
        <f t="shared" si="52"/>
        <v>0</v>
      </c>
      <c r="Q124" s="157">
        <f t="shared" si="53"/>
        <v>0</v>
      </c>
      <c r="R124" s="157">
        <f t="shared" si="53"/>
        <v>0</v>
      </c>
      <c r="S124" s="157">
        <f t="shared" si="53"/>
        <v>0</v>
      </c>
      <c r="T124" s="157">
        <f t="shared" si="53"/>
        <v>0</v>
      </c>
      <c r="U124" s="157">
        <f t="shared" si="53"/>
        <v>0</v>
      </c>
      <c r="V124" s="157">
        <f t="shared" si="53"/>
        <v>0</v>
      </c>
      <c r="W124" s="157">
        <f t="shared" si="53"/>
        <v>0</v>
      </c>
      <c r="X124" s="157">
        <f t="shared" si="53"/>
        <v>0</v>
      </c>
      <c r="Y124" s="157">
        <f t="shared" si="53"/>
        <v>0</v>
      </c>
      <c r="Z124" s="157">
        <f t="shared" si="53"/>
        <v>0</v>
      </c>
      <c r="AA124" s="157">
        <f t="shared" si="54"/>
        <v>0</v>
      </c>
      <c r="AB124" s="157">
        <f t="shared" si="54"/>
        <v>0</v>
      </c>
      <c r="AC124" s="157">
        <f t="shared" si="54"/>
        <v>0</v>
      </c>
      <c r="AD124" s="157">
        <f t="shared" si="54"/>
        <v>0</v>
      </c>
      <c r="AE124" s="157">
        <f t="shared" si="54"/>
        <v>0</v>
      </c>
      <c r="AF124" s="157">
        <f t="shared" si="54"/>
        <v>0</v>
      </c>
      <c r="AG124" s="157">
        <f t="shared" si="54"/>
        <v>0</v>
      </c>
      <c r="AH124" s="157">
        <f t="shared" si="54"/>
        <v>0</v>
      </c>
      <c r="AI124" s="157">
        <f t="shared" si="54"/>
        <v>0</v>
      </c>
      <c r="AJ124" s="157">
        <f t="shared" si="54"/>
        <v>0</v>
      </c>
    </row>
    <row r="125" spans="1:36" ht="16.5" x14ac:dyDescent="0.25">
      <c r="A125" s="157">
        <f t="shared" si="50"/>
        <v>11.049999999999999</v>
      </c>
      <c r="B125" s="153">
        <f t="shared" si="49"/>
        <v>77</v>
      </c>
      <c r="C125" s="158" t="s">
        <v>419</v>
      </c>
      <c r="D125" s="156" t="s">
        <v>364</v>
      </c>
      <c r="E125" s="157">
        <f t="shared" si="51"/>
        <v>0</v>
      </c>
      <c r="F125" s="249"/>
      <c r="G125" s="157">
        <f t="shared" si="52"/>
        <v>0</v>
      </c>
      <c r="H125" s="157">
        <f t="shared" si="52"/>
        <v>0</v>
      </c>
      <c r="I125" s="157">
        <f t="shared" si="52"/>
        <v>0</v>
      </c>
      <c r="J125" s="157">
        <f t="shared" si="52"/>
        <v>0</v>
      </c>
      <c r="K125" s="157">
        <f t="shared" si="52"/>
        <v>0</v>
      </c>
      <c r="L125" s="157">
        <f t="shared" si="52"/>
        <v>0</v>
      </c>
      <c r="M125" s="157">
        <f t="shared" si="52"/>
        <v>0</v>
      </c>
      <c r="N125" s="157">
        <f t="shared" si="52"/>
        <v>0</v>
      </c>
      <c r="O125" s="157">
        <f t="shared" si="52"/>
        <v>0</v>
      </c>
      <c r="P125" s="157">
        <f t="shared" si="52"/>
        <v>0</v>
      </c>
      <c r="Q125" s="157">
        <f t="shared" si="53"/>
        <v>0</v>
      </c>
      <c r="R125" s="157">
        <f t="shared" si="53"/>
        <v>0</v>
      </c>
      <c r="S125" s="157">
        <f t="shared" si="53"/>
        <v>0</v>
      </c>
      <c r="T125" s="157">
        <f t="shared" si="53"/>
        <v>0</v>
      </c>
      <c r="U125" s="157">
        <f t="shared" si="53"/>
        <v>0</v>
      </c>
      <c r="V125" s="157">
        <f t="shared" si="53"/>
        <v>0</v>
      </c>
      <c r="W125" s="157">
        <f t="shared" si="53"/>
        <v>0</v>
      </c>
      <c r="X125" s="157">
        <f t="shared" si="53"/>
        <v>0</v>
      </c>
      <c r="Y125" s="157">
        <f t="shared" si="53"/>
        <v>0</v>
      </c>
      <c r="Z125" s="157">
        <f t="shared" si="53"/>
        <v>0</v>
      </c>
      <c r="AA125" s="157">
        <f t="shared" si="54"/>
        <v>0</v>
      </c>
      <c r="AB125" s="157">
        <f t="shared" si="54"/>
        <v>0</v>
      </c>
      <c r="AC125" s="157">
        <f t="shared" si="54"/>
        <v>0</v>
      </c>
      <c r="AD125" s="157">
        <f t="shared" si="54"/>
        <v>0</v>
      </c>
      <c r="AE125" s="157">
        <f t="shared" si="54"/>
        <v>0</v>
      </c>
      <c r="AF125" s="157">
        <f t="shared" si="54"/>
        <v>0</v>
      </c>
      <c r="AG125" s="157">
        <f t="shared" si="54"/>
        <v>0</v>
      </c>
      <c r="AH125" s="157">
        <f t="shared" si="54"/>
        <v>0</v>
      </c>
      <c r="AI125" s="157">
        <f t="shared" si="54"/>
        <v>0</v>
      </c>
      <c r="AJ125" s="157">
        <f t="shared" si="54"/>
        <v>0</v>
      </c>
    </row>
    <row r="126" spans="1:36" ht="16.5" x14ac:dyDescent="0.25">
      <c r="A126" s="157">
        <f t="shared" si="50"/>
        <v>11.059999999999999</v>
      </c>
      <c r="B126" s="153">
        <f t="shared" si="49"/>
        <v>78</v>
      </c>
      <c r="C126" s="158" t="s">
        <v>420</v>
      </c>
      <c r="D126" s="156" t="s">
        <v>364</v>
      </c>
      <c r="E126" s="157">
        <f t="shared" si="51"/>
        <v>0</v>
      </c>
      <c r="F126" s="249"/>
      <c r="G126" s="157">
        <f t="shared" si="52"/>
        <v>0</v>
      </c>
      <c r="H126" s="157">
        <f t="shared" si="52"/>
        <v>0</v>
      </c>
      <c r="I126" s="157">
        <f t="shared" si="52"/>
        <v>0</v>
      </c>
      <c r="J126" s="157">
        <f t="shared" si="52"/>
        <v>0</v>
      </c>
      <c r="K126" s="157">
        <f t="shared" si="52"/>
        <v>0</v>
      </c>
      <c r="L126" s="157">
        <f t="shared" si="52"/>
        <v>0</v>
      </c>
      <c r="M126" s="157">
        <f t="shared" si="52"/>
        <v>0</v>
      </c>
      <c r="N126" s="157">
        <f t="shared" si="52"/>
        <v>0</v>
      </c>
      <c r="O126" s="157">
        <f t="shared" si="52"/>
        <v>0</v>
      </c>
      <c r="P126" s="157">
        <f t="shared" si="52"/>
        <v>0</v>
      </c>
      <c r="Q126" s="157">
        <f t="shared" si="53"/>
        <v>0</v>
      </c>
      <c r="R126" s="157">
        <f t="shared" si="53"/>
        <v>0</v>
      </c>
      <c r="S126" s="157">
        <f t="shared" si="53"/>
        <v>0</v>
      </c>
      <c r="T126" s="157">
        <f t="shared" si="53"/>
        <v>0</v>
      </c>
      <c r="U126" s="157">
        <f t="shared" si="53"/>
        <v>0</v>
      </c>
      <c r="V126" s="157">
        <f t="shared" si="53"/>
        <v>0</v>
      </c>
      <c r="W126" s="157">
        <f t="shared" si="53"/>
        <v>0</v>
      </c>
      <c r="X126" s="157">
        <f t="shared" si="53"/>
        <v>0</v>
      </c>
      <c r="Y126" s="157">
        <f t="shared" si="53"/>
        <v>0</v>
      </c>
      <c r="Z126" s="157">
        <f t="shared" si="53"/>
        <v>0</v>
      </c>
      <c r="AA126" s="157">
        <f t="shared" si="54"/>
        <v>0</v>
      </c>
      <c r="AB126" s="157">
        <f t="shared" si="54"/>
        <v>0</v>
      </c>
      <c r="AC126" s="157">
        <f t="shared" si="54"/>
        <v>0</v>
      </c>
      <c r="AD126" s="157">
        <f t="shared" si="54"/>
        <v>0</v>
      </c>
      <c r="AE126" s="157">
        <f t="shared" si="54"/>
        <v>0</v>
      </c>
      <c r="AF126" s="157">
        <f t="shared" si="54"/>
        <v>0</v>
      </c>
      <c r="AG126" s="157">
        <f t="shared" si="54"/>
        <v>0</v>
      </c>
      <c r="AH126" s="157">
        <f t="shared" si="54"/>
        <v>0</v>
      </c>
      <c r="AI126" s="157">
        <f t="shared" si="54"/>
        <v>0</v>
      </c>
      <c r="AJ126" s="157">
        <f t="shared" si="54"/>
        <v>0</v>
      </c>
    </row>
    <row r="127" spans="1:36" ht="16.5" x14ac:dyDescent="0.25">
      <c r="A127" s="157">
        <f t="shared" si="50"/>
        <v>11.069999999999999</v>
      </c>
      <c r="B127" s="153">
        <f t="shared" si="49"/>
        <v>79</v>
      </c>
      <c r="C127" s="158" t="s">
        <v>421</v>
      </c>
      <c r="D127" s="156" t="s">
        <v>364</v>
      </c>
      <c r="E127" s="157">
        <f t="shared" si="51"/>
        <v>0</v>
      </c>
      <c r="F127" s="249"/>
      <c r="G127" s="157">
        <f t="shared" si="52"/>
        <v>0</v>
      </c>
      <c r="H127" s="157">
        <f t="shared" si="52"/>
        <v>0</v>
      </c>
      <c r="I127" s="157">
        <f t="shared" si="52"/>
        <v>0</v>
      </c>
      <c r="J127" s="157">
        <f t="shared" si="52"/>
        <v>0</v>
      </c>
      <c r="K127" s="157">
        <f t="shared" si="52"/>
        <v>0</v>
      </c>
      <c r="L127" s="157">
        <f t="shared" si="52"/>
        <v>0</v>
      </c>
      <c r="M127" s="157">
        <f t="shared" si="52"/>
        <v>0</v>
      </c>
      <c r="N127" s="157">
        <f t="shared" si="52"/>
        <v>0</v>
      </c>
      <c r="O127" s="157">
        <f t="shared" si="52"/>
        <v>0</v>
      </c>
      <c r="P127" s="157">
        <f t="shared" si="52"/>
        <v>0</v>
      </c>
      <c r="Q127" s="157">
        <f t="shared" si="53"/>
        <v>0</v>
      </c>
      <c r="R127" s="157">
        <f t="shared" si="53"/>
        <v>0</v>
      </c>
      <c r="S127" s="157">
        <f t="shared" si="53"/>
        <v>0</v>
      </c>
      <c r="T127" s="157">
        <f t="shared" si="53"/>
        <v>0</v>
      </c>
      <c r="U127" s="157">
        <f t="shared" si="53"/>
        <v>0</v>
      </c>
      <c r="V127" s="157">
        <f t="shared" si="53"/>
        <v>0</v>
      </c>
      <c r="W127" s="157">
        <f t="shared" si="53"/>
        <v>0</v>
      </c>
      <c r="X127" s="157">
        <f t="shared" si="53"/>
        <v>0</v>
      </c>
      <c r="Y127" s="157">
        <f t="shared" si="53"/>
        <v>0</v>
      </c>
      <c r="Z127" s="157">
        <f t="shared" si="53"/>
        <v>0</v>
      </c>
      <c r="AA127" s="157">
        <f t="shared" si="54"/>
        <v>0</v>
      </c>
      <c r="AB127" s="157">
        <f t="shared" si="54"/>
        <v>0</v>
      </c>
      <c r="AC127" s="157">
        <f t="shared" si="54"/>
        <v>0</v>
      </c>
      <c r="AD127" s="157">
        <f t="shared" si="54"/>
        <v>0</v>
      </c>
      <c r="AE127" s="157">
        <f t="shared" si="54"/>
        <v>0</v>
      </c>
      <c r="AF127" s="157">
        <f t="shared" si="54"/>
        <v>0</v>
      </c>
      <c r="AG127" s="157">
        <f t="shared" si="54"/>
        <v>0</v>
      </c>
      <c r="AH127" s="157">
        <f t="shared" si="54"/>
        <v>0</v>
      </c>
      <c r="AI127" s="157">
        <f t="shared" si="54"/>
        <v>0</v>
      </c>
      <c r="AJ127" s="157">
        <f t="shared" si="54"/>
        <v>0</v>
      </c>
    </row>
    <row r="128" spans="1:36" ht="16.5" x14ac:dyDescent="0.25">
      <c r="A128" s="157">
        <f t="shared" si="50"/>
        <v>11.079999999999998</v>
      </c>
      <c r="B128" s="153">
        <f t="shared" si="49"/>
        <v>80</v>
      </c>
      <c r="C128" s="158" t="s">
        <v>422</v>
      </c>
      <c r="D128" s="156" t="s">
        <v>364</v>
      </c>
      <c r="E128" s="157">
        <f t="shared" si="51"/>
        <v>0</v>
      </c>
      <c r="F128" s="249"/>
      <c r="G128" s="157">
        <f t="shared" si="52"/>
        <v>0</v>
      </c>
      <c r="H128" s="157">
        <f t="shared" si="52"/>
        <v>0</v>
      </c>
      <c r="I128" s="157">
        <f t="shared" si="52"/>
        <v>0</v>
      </c>
      <c r="J128" s="157">
        <f t="shared" si="52"/>
        <v>0</v>
      </c>
      <c r="K128" s="157">
        <f t="shared" si="52"/>
        <v>0</v>
      </c>
      <c r="L128" s="157">
        <f t="shared" si="52"/>
        <v>0</v>
      </c>
      <c r="M128" s="157">
        <f t="shared" si="52"/>
        <v>0</v>
      </c>
      <c r="N128" s="157">
        <f t="shared" si="52"/>
        <v>0</v>
      </c>
      <c r="O128" s="157">
        <f t="shared" si="52"/>
        <v>0</v>
      </c>
      <c r="P128" s="157">
        <f t="shared" si="52"/>
        <v>0</v>
      </c>
      <c r="Q128" s="157">
        <f t="shared" si="53"/>
        <v>0</v>
      </c>
      <c r="R128" s="157">
        <f t="shared" si="53"/>
        <v>0</v>
      </c>
      <c r="S128" s="157">
        <f t="shared" si="53"/>
        <v>0</v>
      </c>
      <c r="T128" s="157">
        <f t="shared" si="53"/>
        <v>0</v>
      </c>
      <c r="U128" s="157">
        <f t="shared" si="53"/>
        <v>0</v>
      </c>
      <c r="V128" s="157">
        <f t="shared" si="53"/>
        <v>0</v>
      </c>
      <c r="W128" s="157">
        <f t="shared" si="53"/>
        <v>0</v>
      </c>
      <c r="X128" s="157">
        <f t="shared" si="53"/>
        <v>0</v>
      </c>
      <c r="Y128" s="157">
        <f t="shared" si="53"/>
        <v>0</v>
      </c>
      <c r="Z128" s="157">
        <f t="shared" si="53"/>
        <v>0</v>
      </c>
      <c r="AA128" s="157">
        <f t="shared" si="54"/>
        <v>0</v>
      </c>
      <c r="AB128" s="157">
        <f t="shared" si="54"/>
        <v>0</v>
      </c>
      <c r="AC128" s="157">
        <f t="shared" si="54"/>
        <v>0</v>
      </c>
      <c r="AD128" s="157">
        <f t="shared" si="54"/>
        <v>0</v>
      </c>
      <c r="AE128" s="157">
        <f t="shared" si="54"/>
        <v>0</v>
      </c>
      <c r="AF128" s="157">
        <f t="shared" si="54"/>
        <v>0</v>
      </c>
      <c r="AG128" s="157">
        <f t="shared" si="54"/>
        <v>0</v>
      </c>
      <c r="AH128" s="157">
        <f t="shared" si="54"/>
        <v>0</v>
      </c>
      <c r="AI128" s="157">
        <f t="shared" si="54"/>
        <v>0</v>
      </c>
      <c r="AJ128" s="157">
        <f t="shared" si="54"/>
        <v>0</v>
      </c>
    </row>
    <row r="129" spans="1:36" ht="16.5" x14ac:dyDescent="0.25">
      <c r="A129" s="157">
        <f t="shared" si="50"/>
        <v>11.089999999999998</v>
      </c>
      <c r="B129" s="153">
        <f t="shared" si="49"/>
        <v>81</v>
      </c>
      <c r="C129" s="158" t="s">
        <v>423</v>
      </c>
      <c r="D129" s="156" t="s">
        <v>364</v>
      </c>
      <c r="E129" s="157">
        <f t="shared" si="51"/>
        <v>0</v>
      </c>
      <c r="F129" s="249"/>
      <c r="G129" s="157">
        <f t="shared" si="52"/>
        <v>0</v>
      </c>
      <c r="H129" s="157">
        <f t="shared" si="52"/>
        <v>0</v>
      </c>
      <c r="I129" s="157">
        <f t="shared" si="52"/>
        <v>0</v>
      </c>
      <c r="J129" s="157">
        <f t="shared" si="52"/>
        <v>0</v>
      </c>
      <c r="K129" s="157">
        <f t="shared" si="52"/>
        <v>0</v>
      </c>
      <c r="L129" s="157">
        <f t="shared" si="52"/>
        <v>0</v>
      </c>
      <c r="M129" s="157">
        <f t="shared" si="52"/>
        <v>0</v>
      </c>
      <c r="N129" s="157">
        <f t="shared" si="52"/>
        <v>0</v>
      </c>
      <c r="O129" s="157">
        <f t="shared" si="52"/>
        <v>0</v>
      </c>
      <c r="P129" s="157">
        <f t="shared" si="52"/>
        <v>0</v>
      </c>
      <c r="Q129" s="157">
        <f t="shared" si="53"/>
        <v>0</v>
      </c>
      <c r="R129" s="157">
        <f t="shared" si="53"/>
        <v>0</v>
      </c>
      <c r="S129" s="157">
        <f t="shared" si="53"/>
        <v>0</v>
      </c>
      <c r="T129" s="157">
        <f t="shared" si="53"/>
        <v>0</v>
      </c>
      <c r="U129" s="157">
        <f t="shared" si="53"/>
        <v>0</v>
      </c>
      <c r="V129" s="157">
        <f t="shared" si="53"/>
        <v>0</v>
      </c>
      <c r="W129" s="157">
        <f t="shared" si="53"/>
        <v>0</v>
      </c>
      <c r="X129" s="157">
        <f t="shared" si="53"/>
        <v>0</v>
      </c>
      <c r="Y129" s="157">
        <f t="shared" si="53"/>
        <v>0</v>
      </c>
      <c r="Z129" s="157">
        <f t="shared" si="53"/>
        <v>0</v>
      </c>
      <c r="AA129" s="157">
        <f t="shared" si="54"/>
        <v>0</v>
      </c>
      <c r="AB129" s="157">
        <f t="shared" si="54"/>
        <v>0</v>
      </c>
      <c r="AC129" s="157">
        <f t="shared" si="54"/>
        <v>0</v>
      </c>
      <c r="AD129" s="157">
        <f t="shared" si="54"/>
        <v>0</v>
      </c>
      <c r="AE129" s="157">
        <f t="shared" si="54"/>
        <v>0</v>
      </c>
      <c r="AF129" s="157">
        <f t="shared" si="54"/>
        <v>0</v>
      </c>
      <c r="AG129" s="157">
        <f t="shared" si="54"/>
        <v>0</v>
      </c>
      <c r="AH129" s="157">
        <f t="shared" si="54"/>
        <v>0</v>
      </c>
      <c r="AI129" s="157">
        <f t="shared" si="54"/>
        <v>0</v>
      </c>
      <c r="AJ129" s="157">
        <f t="shared" si="54"/>
        <v>0</v>
      </c>
    </row>
    <row r="130" spans="1:36" ht="16.5" x14ac:dyDescent="0.25">
      <c r="A130" s="157">
        <f t="shared" si="50"/>
        <v>11.099999999999998</v>
      </c>
      <c r="B130" s="153">
        <f t="shared" si="49"/>
        <v>82</v>
      </c>
      <c r="C130" s="155" t="s">
        <v>424</v>
      </c>
      <c r="D130" s="156" t="s">
        <v>364</v>
      </c>
      <c r="E130" s="157">
        <f t="shared" si="51"/>
        <v>0</v>
      </c>
      <c r="F130" s="249"/>
      <c r="G130" s="157">
        <f t="shared" si="52"/>
        <v>0</v>
      </c>
      <c r="H130" s="157">
        <f t="shared" si="52"/>
        <v>0</v>
      </c>
      <c r="I130" s="157">
        <f t="shared" si="52"/>
        <v>0</v>
      </c>
      <c r="J130" s="157">
        <f t="shared" si="52"/>
        <v>0</v>
      </c>
      <c r="K130" s="157">
        <f t="shared" si="52"/>
        <v>0</v>
      </c>
      <c r="L130" s="157">
        <f t="shared" si="52"/>
        <v>0</v>
      </c>
      <c r="M130" s="157">
        <f t="shared" si="52"/>
        <v>0</v>
      </c>
      <c r="N130" s="157">
        <f t="shared" si="52"/>
        <v>0</v>
      </c>
      <c r="O130" s="157">
        <f t="shared" si="52"/>
        <v>0</v>
      </c>
      <c r="P130" s="157">
        <f t="shared" si="52"/>
        <v>0</v>
      </c>
      <c r="Q130" s="157">
        <f t="shared" si="53"/>
        <v>0</v>
      </c>
      <c r="R130" s="157">
        <f t="shared" si="53"/>
        <v>0</v>
      </c>
      <c r="S130" s="157">
        <f t="shared" si="53"/>
        <v>0</v>
      </c>
      <c r="T130" s="157">
        <f t="shared" si="53"/>
        <v>0</v>
      </c>
      <c r="U130" s="157">
        <f t="shared" si="53"/>
        <v>0</v>
      </c>
      <c r="V130" s="157">
        <f t="shared" si="53"/>
        <v>0</v>
      </c>
      <c r="W130" s="157">
        <f t="shared" si="53"/>
        <v>0</v>
      </c>
      <c r="X130" s="157">
        <f t="shared" si="53"/>
        <v>0</v>
      </c>
      <c r="Y130" s="157">
        <f t="shared" si="53"/>
        <v>0</v>
      </c>
      <c r="Z130" s="157">
        <f t="shared" si="53"/>
        <v>0</v>
      </c>
      <c r="AA130" s="157">
        <f t="shared" si="54"/>
        <v>0</v>
      </c>
      <c r="AB130" s="157">
        <f t="shared" si="54"/>
        <v>0</v>
      </c>
      <c r="AC130" s="157">
        <f t="shared" si="54"/>
        <v>0</v>
      </c>
      <c r="AD130" s="157">
        <f t="shared" si="54"/>
        <v>0</v>
      </c>
      <c r="AE130" s="157">
        <f t="shared" si="54"/>
        <v>0</v>
      </c>
      <c r="AF130" s="157">
        <f t="shared" si="54"/>
        <v>0</v>
      </c>
      <c r="AG130" s="157">
        <f t="shared" si="54"/>
        <v>0</v>
      </c>
      <c r="AH130" s="157">
        <f t="shared" si="54"/>
        <v>0</v>
      </c>
      <c r="AI130" s="157">
        <f t="shared" si="54"/>
        <v>0</v>
      </c>
      <c r="AJ130" s="157">
        <f t="shared" si="54"/>
        <v>0</v>
      </c>
    </row>
    <row r="131" spans="1:36" ht="16.5" x14ac:dyDescent="0.25">
      <c r="A131" s="157">
        <f t="shared" si="50"/>
        <v>11.109999999999998</v>
      </c>
      <c r="B131" s="153">
        <f t="shared" si="49"/>
        <v>83</v>
      </c>
      <c r="C131" s="158" t="s">
        <v>425</v>
      </c>
      <c r="D131" s="165" t="s">
        <v>364</v>
      </c>
      <c r="E131" s="157">
        <f t="shared" si="51"/>
        <v>0</v>
      </c>
      <c r="F131" s="250"/>
      <c r="G131" s="157">
        <f t="shared" si="52"/>
        <v>0</v>
      </c>
      <c r="H131" s="157">
        <f t="shared" si="52"/>
        <v>0</v>
      </c>
      <c r="I131" s="157">
        <f t="shared" si="52"/>
        <v>0</v>
      </c>
      <c r="J131" s="157">
        <f t="shared" si="52"/>
        <v>0</v>
      </c>
      <c r="K131" s="157">
        <f t="shared" si="52"/>
        <v>0</v>
      </c>
      <c r="L131" s="157">
        <f t="shared" si="52"/>
        <v>0</v>
      </c>
      <c r="M131" s="157">
        <f t="shared" si="52"/>
        <v>0</v>
      </c>
      <c r="N131" s="157">
        <f t="shared" si="52"/>
        <v>0</v>
      </c>
      <c r="O131" s="157">
        <f t="shared" si="52"/>
        <v>0</v>
      </c>
      <c r="P131" s="157">
        <f t="shared" si="52"/>
        <v>0</v>
      </c>
      <c r="Q131" s="157">
        <f t="shared" si="53"/>
        <v>0</v>
      </c>
      <c r="R131" s="157">
        <f t="shared" si="53"/>
        <v>0</v>
      </c>
      <c r="S131" s="157">
        <f t="shared" si="53"/>
        <v>0</v>
      </c>
      <c r="T131" s="157">
        <f t="shared" si="53"/>
        <v>0</v>
      </c>
      <c r="U131" s="157">
        <f t="shared" si="53"/>
        <v>0</v>
      </c>
      <c r="V131" s="157">
        <f t="shared" si="53"/>
        <v>0</v>
      </c>
      <c r="W131" s="157">
        <f t="shared" si="53"/>
        <v>0</v>
      </c>
      <c r="X131" s="157">
        <f t="shared" si="53"/>
        <v>0</v>
      </c>
      <c r="Y131" s="157">
        <f t="shared" si="53"/>
        <v>0</v>
      </c>
      <c r="Z131" s="157">
        <f t="shared" si="53"/>
        <v>0</v>
      </c>
      <c r="AA131" s="157">
        <f t="shared" si="54"/>
        <v>0</v>
      </c>
      <c r="AB131" s="157">
        <f t="shared" si="54"/>
        <v>0</v>
      </c>
      <c r="AC131" s="157">
        <f t="shared" si="54"/>
        <v>0</v>
      </c>
      <c r="AD131" s="157">
        <f t="shared" si="54"/>
        <v>0</v>
      </c>
      <c r="AE131" s="157">
        <f t="shared" si="54"/>
        <v>0</v>
      </c>
      <c r="AF131" s="157">
        <f t="shared" si="54"/>
        <v>0</v>
      </c>
      <c r="AG131" s="157">
        <f t="shared" si="54"/>
        <v>0</v>
      </c>
      <c r="AH131" s="157">
        <f t="shared" si="54"/>
        <v>0</v>
      </c>
      <c r="AI131" s="157">
        <f t="shared" si="54"/>
        <v>0</v>
      </c>
      <c r="AJ131" s="157">
        <f t="shared" si="54"/>
        <v>0</v>
      </c>
    </row>
    <row r="132" spans="1:36" ht="16.5" x14ac:dyDescent="0.25">
      <c r="A132" s="159"/>
      <c r="B132" s="153">
        <f t="shared" si="49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49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5">+A133+0.01</f>
        <v>12.01</v>
      </c>
      <c r="B134" s="153">
        <f t="shared" si="49"/>
        <v>86</v>
      </c>
      <c r="C134" s="197" t="s">
        <v>427</v>
      </c>
      <c r="D134" s="156" t="s">
        <v>364</v>
      </c>
      <c r="E134" s="157">
        <f t="shared" ref="E134:E141" si="56">+SUM(G134:AJ134)</f>
        <v>3</v>
      </c>
      <c r="F134" s="249"/>
      <c r="G134" s="157">
        <f t="shared" ref="G134:P143" si="57">+HLOOKUP(G$3,ARMADO_RP,$B134,0)+HLOOKUP(G$4,ARMADO_RP,$B134,0)+HLOOKUP(G$19,ARMADO_RP,$B134,0)</f>
        <v>0</v>
      </c>
      <c r="H134" s="157">
        <f t="shared" si="57"/>
        <v>0</v>
      </c>
      <c r="I134" s="157">
        <f t="shared" si="57"/>
        <v>3</v>
      </c>
      <c r="J134" s="157">
        <f t="shared" si="57"/>
        <v>0</v>
      </c>
      <c r="K134" s="157">
        <f t="shared" si="57"/>
        <v>0</v>
      </c>
      <c r="L134" s="157">
        <f t="shared" si="57"/>
        <v>0</v>
      </c>
      <c r="M134" s="157">
        <f t="shared" si="57"/>
        <v>0</v>
      </c>
      <c r="N134" s="157">
        <f t="shared" si="57"/>
        <v>0</v>
      </c>
      <c r="O134" s="157">
        <f t="shared" si="57"/>
        <v>0</v>
      </c>
      <c r="P134" s="157">
        <f t="shared" si="57"/>
        <v>0</v>
      </c>
      <c r="Q134" s="157">
        <f t="shared" ref="Q134:Z143" si="58">+HLOOKUP(Q$3,ARMADO_RP,$B134,0)+HLOOKUP(Q$4,ARMADO_RP,$B134,0)+HLOOKUP(Q$19,ARMADO_RP,$B134,0)</f>
        <v>0</v>
      </c>
      <c r="R134" s="157">
        <f t="shared" si="58"/>
        <v>0</v>
      </c>
      <c r="S134" s="157">
        <f t="shared" si="58"/>
        <v>0</v>
      </c>
      <c r="T134" s="157">
        <f t="shared" si="58"/>
        <v>0</v>
      </c>
      <c r="U134" s="157">
        <f t="shared" si="58"/>
        <v>0</v>
      </c>
      <c r="V134" s="157">
        <f t="shared" si="58"/>
        <v>0</v>
      </c>
      <c r="W134" s="157">
        <f t="shared" si="58"/>
        <v>0</v>
      </c>
      <c r="X134" s="157">
        <f t="shared" si="58"/>
        <v>0</v>
      </c>
      <c r="Y134" s="157">
        <f t="shared" si="58"/>
        <v>0</v>
      </c>
      <c r="Z134" s="157">
        <f t="shared" si="58"/>
        <v>0</v>
      </c>
      <c r="AA134" s="157">
        <f t="shared" ref="AA134:AJ143" si="59">+HLOOKUP(AA$3,ARMADO_RP,$B134,0)+HLOOKUP(AA$4,ARMADO_RP,$B134,0)+HLOOKUP(AA$19,ARMADO_RP,$B134,0)</f>
        <v>0</v>
      </c>
      <c r="AB134" s="157">
        <f t="shared" si="59"/>
        <v>0</v>
      </c>
      <c r="AC134" s="157">
        <f t="shared" si="59"/>
        <v>0</v>
      </c>
      <c r="AD134" s="157">
        <f t="shared" si="59"/>
        <v>0</v>
      </c>
      <c r="AE134" s="157">
        <f t="shared" si="59"/>
        <v>0</v>
      </c>
      <c r="AF134" s="157">
        <f t="shared" si="59"/>
        <v>0</v>
      </c>
      <c r="AG134" s="157">
        <f t="shared" si="59"/>
        <v>0</v>
      </c>
      <c r="AH134" s="157">
        <f t="shared" si="59"/>
        <v>0</v>
      </c>
      <c r="AI134" s="157">
        <f t="shared" si="59"/>
        <v>0</v>
      </c>
      <c r="AJ134" s="157">
        <f t="shared" si="59"/>
        <v>0</v>
      </c>
    </row>
    <row r="135" spans="1:36" ht="16.5" x14ac:dyDescent="0.25">
      <c r="A135" s="157">
        <f t="shared" si="55"/>
        <v>12.02</v>
      </c>
      <c r="B135" s="153">
        <f t="shared" si="49"/>
        <v>87</v>
      </c>
      <c r="C135" s="197" t="s">
        <v>428</v>
      </c>
      <c r="D135" s="156" t="s">
        <v>364</v>
      </c>
      <c r="E135" s="157">
        <f t="shared" si="56"/>
        <v>3</v>
      </c>
      <c r="F135" s="249"/>
      <c r="G135" s="157">
        <f t="shared" si="57"/>
        <v>0</v>
      </c>
      <c r="H135" s="157">
        <f t="shared" si="57"/>
        <v>0</v>
      </c>
      <c r="I135" s="157">
        <f t="shared" si="57"/>
        <v>3</v>
      </c>
      <c r="J135" s="157">
        <f t="shared" si="57"/>
        <v>0</v>
      </c>
      <c r="K135" s="157">
        <f t="shared" si="57"/>
        <v>0</v>
      </c>
      <c r="L135" s="157">
        <f t="shared" si="57"/>
        <v>0</v>
      </c>
      <c r="M135" s="157">
        <f t="shared" si="57"/>
        <v>0</v>
      </c>
      <c r="N135" s="157">
        <f t="shared" si="57"/>
        <v>0</v>
      </c>
      <c r="O135" s="157">
        <f t="shared" si="57"/>
        <v>0</v>
      </c>
      <c r="P135" s="157">
        <f t="shared" si="57"/>
        <v>0</v>
      </c>
      <c r="Q135" s="157">
        <f t="shared" si="58"/>
        <v>0</v>
      </c>
      <c r="R135" s="157">
        <f t="shared" si="58"/>
        <v>0</v>
      </c>
      <c r="S135" s="157">
        <f t="shared" si="58"/>
        <v>0</v>
      </c>
      <c r="T135" s="157">
        <f t="shared" si="58"/>
        <v>0</v>
      </c>
      <c r="U135" s="157">
        <f t="shared" si="58"/>
        <v>0</v>
      </c>
      <c r="V135" s="157">
        <f t="shared" si="58"/>
        <v>0</v>
      </c>
      <c r="W135" s="157">
        <f t="shared" si="58"/>
        <v>0</v>
      </c>
      <c r="X135" s="157">
        <f t="shared" si="58"/>
        <v>0</v>
      </c>
      <c r="Y135" s="157">
        <f t="shared" si="58"/>
        <v>0</v>
      </c>
      <c r="Z135" s="157">
        <f t="shared" si="58"/>
        <v>0</v>
      </c>
      <c r="AA135" s="157">
        <f t="shared" si="59"/>
        <v>0</v>
      </c>
      <c r="AB135" s="157">
        <f t="shared" si="59"/>
        <v>0</v>
      </c>
      <c r="AC135" s="157">
        <f t="shared" si="59"/>
        <v>0</v>
      </c>
      <c r="AD135" s="157">
        <f t="shared" si="59"/>
        <v>0</v>
      </c>
      <c r="AE135" s="157">
        <f t="shared" si="59"/>
        <v>0</v>
      </c>
      <c r="AF135" s="157">
        <f t="shared" si="59"/>
        <v>0</v>
      </c>
      <c r="AG135" s="157">
        <f t="shared" si="59"/>
        <v>0</v>
      </c>
      <c r="AH135" s="157">
        <f t="shared" si="59"/>
        <v>0</v>
      </c>
      <c r="AI135" s="157">
        <f t="shared" si="59"/>
        <v>0</v>
      </c>
      <c r="AJ135" s="157">
        <f t="shared" si="59"/>
        <v>0</v>
      </c>
    </row>
    <row r="136" spans="1:36" ht="16.5" x14ac:dyDescent="0.25">
      <c r="A136" s="157">
        <f t="shared" si="55"/>
        <v>12.03</v>
      </c>
      <c r="B136" s="153">
        <f t="shared" si="49"/>
        <v>88</v>
      </c>
      <c r="C136" s="158" t="s">
        <v>429</v>
      </c>
      <c r="D136" s="156" t="s">
        <v>364</v>
      </c>
      <c r="E136" s="157">
        <f t="shared" si="56"/>
        <v>4</v>
      </c>
      <c r="F136" s="249"/>
      <c r="G136" s="157">
        <f t="shared" si="57"/>
        <v>1</v>
      </c>
      <c r="H136" s="157">
        <f t="shared" si="57"/>
        <v>1</v>
      </c>
      <c r="I136" s="157">
        <f t="shared" si="57"/>
        <v>2</v>
      </c>
      <c r="J136" s="157">
        <f t="shared" si="57"/>
        <v>0</v>
      </c>
      <c r="K136" s="157">
        <f t="shared" si="57"/>
        <v>0</v>
      </c>
      <c r="L136" s="157">
        <f t="shared" si="57"/>
        <v>0</v>
      </c>
      <c r="M136" s="157">
        <f t="shared" si="57"/>
        <v>0</v>
      </c>
      <c r="N136" s="157">
        <f t="shared" si="57"/>
        <v>0</v>
      </c>
      <c r="O136" s="157">
        <f t="shared" si="57"/>
        <v>0</v>
      </c>
      <c r="P136" s="157">
        <f t="shared" si="57"/>
        <v>0</v>
      </c>
      <c r="Q136" s="157">
        <f t="shared" si="58"/>
        <v>0</v>
      </c>
      <c r="R136" s="157">
        <f t="shared" si="58"/>
        <v>0</v>
      </c>
      <c r="S136" s="157">
        <f t="shared" si="58"/>
        <v>0</v>
      </c>
      <c r="T136" s="157">
        <f t="shared" si="58"/>
        <v>0</v>
      </c>
      <c r="U136" s="157">
        <f t="shared" si="58"/>
        <v>0</v>
      </c>
      <c r="V136" s="157">
        <f t="shared" si="58"/>
        <v>0</v>
      </c>
      <c r="W136" s="157">
        <f t="shared" si="58"/>
        <v>0</v>
      </c>
      <c r="X136" s="157">
        <f t="shared" si="58"/>
        <v>0</v>
      </c>
      <c r="Y136" s="157">
        <f t="shared" si="58"/>
        <v>0</v>
      </c>
      <c r="Z136" s="157">
        <f t="shared" si="58"/>
        <v>0</v>
      </c>
      <c r="AA136" s="157">
        <f t="shared" si="59"/>
        <v>0</v>
      </c>
      <c r="AB136" s="157">
        <f t="shared" si="59"/>
        <v>0</v>
      </c>
      <c r="AC136" s="157">
        <f t="shared" si="59"/>
        <v>0</v>
      </c>
      <c r="AD136" s="157">
        <f t="shared" si="59"/>
        <v>0</v>
      </c>
      <c r="AE136" s="157">
        <f t="shared" si="59"/>
        <v>0</v>
      </c>
      <c r="AF136" s="157">
        <f t="shared" si="59"/>
        <v>0</v>
      </c>
      <c r="AG136" s="157">
        <f t="shared" si="59"/>
        <v>0</v>
      </c>
      <c r="AH136" s="157">
        <f t="shared" si="59"/>
        <v>0</v>
      </c>
      <c r="AI136" s="157">
        <f t="shared" si="59"/>
        <v>0</v>
      </c>
      <c r="AJ136" s="157">
        <f t="shared" si="59"/>
        <v>0</v>
      </c>
    </row>
    <row r="137" spans="1:36" ht="16.5" x14ac:dyDescent="0.25">
      <c r="A137" s="157">
        <f t="shared" si="55"/>
        <v>12.04</v>
      </c>
      <c r="B137" s="153">
        <f t="shared" si="49"/>
        <v>89</v>
      </c>
      <c r="C137" s="158" t="s">
        <v>430</v>
      </c>
      <c r="D137" s="156" t="s">
        <v>364</v>
      </c>
      <c r="E137" s="157">
        <f t="shared" si="56"/>
        <v>3</v>
      </c>
      <c r="F137" s="249"/>
      <c r="G137" s="157">
        <f t="shared" si="57"/>
        <v>0</v>
      </c>
      <c r="H137" s="157">
        <f t="shared" si="57"/>
        <v>0</v>
      </c>
      <c r="I137" s="157">
        <f t="shared" si="57"/>
        <v>3</v>
      </c>
      <c r="J137" s="157">
        <f t="shared" si="57"/>
        <v>0</v>
      </c>
      <c r="K137" s="157">
        <f t="shared" si="57"/>
        <v>0</v>
      </c>
      <c r="L137" s="157">
        <f t="shared" si="57"/>
        <v>0</v>
      </c>
      <c r="M137" s="157">
        <f t="shared" si="57"/>
        <v>0</v>
      </c>
      <c r="N137" s="157">
        <f t="shared" si="57"/>
        <v>0</v>
      </c>
      <c r="O137" s="157">
        <f t="shared" si="57"/>
        <v>0</v>
      </c>
      <c r="P137" s="157">
        <f t="shared" si="57"/>
        <v>0</v>
      </c>
      <c r="Q137" s="157">
        <f t="shared" si="58"/>
        <v>0</v>
      </c>
      <c r="R137" s="157">
        <f t="shared" si="58"/>
        <v>0</v>
      </c>
      <c r="S137" s="157">
        <f t="shared" si="58"/>
        <v>0</v>
      </c>
      <c r="T137" s="157">
        <f t="shared" si="58"/>
        <v>0</v>
      </c>
      <c r="U137" s="157">
        <f t="shared" si="58"/>
        <v>0</v>
      </c>
      <c r="V137" s="157">
        <f t="shared" si="58"/>
        <v>0</v>
      </c>
      <c r="W137" s="157">
        <f t="shared" si="58"/>
        <v>0</v>
      </c>
      <c r="X137" s="157">
        <f t="shared" si="58"/>
        <v>0</v>
      </c>
      <c r="Y137" s="157">
        <f t="shared" si="58"/>
        <v>0</v>
      </c>
      <c r="Z137" s="157">
        <f t="shared" si="58"/>
        <v>0</v>
      </c>
      <c r="AA137" s="157">
        <f t="shared" si="59"/>
        <v>0</v>
      </c>
      <c r="AB137" s="157">
        <f t="shared" si="59"/>
        <v>0</v>
      </c>
      <c r="AC137" s="157">
        <f t="shared" si="59"/>
        <v>0</v>
      </c>
      <c r="AD137" s="157">
        <f t="shared" si="59"/>
        <v>0</v>
      </c>
      <c r="AE137" s="157">
        <f t="shared" si="59"/>
        <v>0</v>
      </c>
      <c r="AF137" s="157">
        <f t="shared" si="59"/>
        <v>0</v>
      </c>
      <c r="AG137" s="157">
        <f t="shared" si="59"/>
        <v>0</v>
      </c>
      <c r="AH137" s="157">
        <f t="shared" si="59"/>
        <v>0</v>
      </c>
      <c r="AI137" s="157">
        <f t="shared" si="59"/>
        <v>0</v>
      </c>
      <c r="AJ137" s="157">
        <f t="shared" si="59"/>
        <v>0</v>
      </c>
    </row>
    <row r="138" spans="1:36" ht="16.5" x14ac:dyDescent="0.25">
      <c r="A138" s="157">
        <f t="shared" si="55"/>
        <v>12.049999999999999</v>
      </c>
      <c r="B138" s="153">
        <f t="shared" si="49"/>
        <v>90</v>
      </c>
      <c r="C138" s="158" t="s">
        <v>431</v>
      </c>
      <c r="D138" s="156" t="s">
        <v>364</v>
      </c>
      <c r="E138" s="157">
        <f t="shared" si="56"/>
        <v>4</v>
      </c>
      <c r="F138" s="249"/>
      <c r="G138" s="157">
        <f t="shared" si="57"/>
        <v>1</v>
      </c>
      <c r="H138" s="157">
        <f t="shared" si="57"/>
        <v>0</v>
      </c>
      <c r="I138" s="157">
        <f t="shared" si="57"/>
        <v>3</v>
      </c>
      <c r="J138" s="157">
        <f t="shared" si="57"/>
        <v>0</v>
      </c>
      <c r="K138" s="157">
        <f t="shared" si="57"/>
        <v>0</v>
      </c>
      <c r="L138" s="157">
        <f t="shared" si="57"/>
        <v>0</v>
      </c>
      <c r="M138" s="157">
        <f t="shared" si="57"/>
        <v>0</v>
      </c>
      <c r="N138" s="157">
        <f t="shared" si="57"/>
        <v>0</v>
      </c>
      <c r="O138" s="157">
        <f t="shared" si="57"/>
        <v>0</v>
      </c>
      <c r="P138" s="157">
        <f t="shared" si="57"/>
        <v>0</v>
      </c>
      <c r="Q138" s="157">
        <f t="shared" si="58"/>
        <v>0</v>
      </c>
      <c r="R138" s="157">
        <f t="shared" si="58"/>
        <v>0</v>
      </c>
      <c r="S138" s="157">
        <f t="shared" si="58"/>
        <v>0</v>
      </c>
      <c r="T138" s="157">
        <f t="shared" si="58"/>
        <v>0</v>
      </c>
      <c r="U138" s="157">
        <f t="shared" si="58"/>
        <v>0</v>
      </c>
      <c r="V138" s="157">
        <f t="shared" si="58"/>
        <v>0</v>
      </c>
      <c r="W138" s="157">
        <f t="shared" si="58"/>
        <v>0</v>
      </c>
      <c r="X138" s="157">
        <f t="shared" si="58"/>
        <v>0</v>
      </c>
      <c r="Y138" s="157">
        <f t="shared" si="58"/>
        <v>0</v>
      </c>
      <c r="Z138" s="157">
        <f t="shared" si="58"/>
        <v>0</v>
      </c>
      <c r="AA138" s="157">
        <f t="shared" si="59"/>
        <v>0</v>
      </c>
      <c r="AB138" s="157">
        <f t="shared" si="59"/>
        <v>0</v>
      </c>
      <c r="AC138" s="157">
        <f t="shared" si="59"/>
        <v>0</v>
      </c>
      <c r="AD138" s="157">
        <f t="shared" si="59"/>
        <v>0</v>
      </c>
      <c r="AE138" s="157">
        <f t="shared" si="59"/>
        <v>0</v>
      </c>
      <c r="AF138" s="157">
        <f t="shared" si="59"/>
        <v>0</v>
      </c>
      <c r="AG138" s="157">
        <f t="shared" si="59"/>
        <v>0</v>
      </c>
      <c r="AH138" s="157">
        <f t="shared" si="59"/>
        <v>0</v>
      </c>
      <c r="AI138" s="157">
        <f t="shared" si="59"/>
        <v>0</v>
      </c>
      <c r="AJ138" s="157">
        <f t="shared" si="59"/>
        <v>0</v>
      </c>
    </row>
    <row r="139" spans="1:36" ht="16.5" x14ac:dyDescent="0.25">
      <c r="A139" s="157">
        <f t="shared" si="55"/>
        <v>12.059999999999999</v>
      </c>
      <c r="B139" s="153">
        <f t="shared" si="49"/>
        <v>91</v>
      </c>
      <c r="C139" s="158" t="s">
        <v>432</v>
      </c>
      <c r="D139" s="156" t="s">
        <v>364</v>
      </c>
      <c r="E139" s="157">
        <f t="shared" si="56"/>
        <v>3</v>
      </c>
      <c r="F139" s="249"/>
      <c r="G139" s="157">
        <f t="shared" si="57"/>
        <v>0</v>
      </c>
      <c r="H139" s="157">
        <f t="shared" si="57"/>
        <v>0</v>
      </c>
      <c r="I139" s="157">
        <f t="shared" si="57"/>
        <v>3</v>
      </c>
      <c r="J139" s="157">
        <f t="shared" si="57"/>
        <v>0</v>
      </c>
      <c r="K139" s="157">
        <f t="shared" si="57"/>
        <v>0</v>
      </c>
      <c r="L139" s="157">
        <f t="shared" si="57"/>
        <v>0</v>
      </c>
      <c r="M139" s="157">
        <f t="shared" si="57"/>
        <v>0</v>
      </c>
      <c r="N139" s="157">
        <f t="shared" si="57"/>
        <v>0</v>
      </c>
      <c r="O139" s="157">
        <f t="shared" si="57"/>
        <v>0</v>
      </c>
      <c r="P139" s="157">
        <f t="shared" si="57"/>
        <v>0</v>
      </c>
      <c r="Q139" s="157">
        <f t="shared" si="58"/>
        <v>0</v>
      </c>
      <c r="R139" s="157">
        <f t="shared" si="58"/>
        <v>0</v>
      </c>
      <c r="S139" s="157">
        <f t="shared" si="58"/>
        <v>0</v>
      </c>
      <c r="T139" s="157">
        <f t="shared" si="58"/>
        <v>0</v>
      </c>
      <c r="U139" s="157">
        <f t="shared" si="58"/>
        <v>0</v>
      </c>
      <c r="V139" s="157">
        <f t="shared" si="58"/>
        <v>0</v>
      </c>
      <c r="W139" s="157">
        <f t="shared" si="58"/>
        <v>0</v>
      </c>
      <c r="X139" s="157">
        <f t="shared" si="58"/>
        <v>0</v>
      </c>
      <c r="Y139" s="157">
        <f t="shared" si="58"/>
        <v>0</v>
      </c>
      <c r="Z139" s="157">
        <f t="shared" si="58"/>
        <v>0</v>
      </c>
      <c r="AA139" s="157">
        <f t="shared" si="59"/>
        <v>0</v>
      </c>
      <c r="AB139" s="157">
        <f t="shared" si="59"/>
        <v>0</v>
      </c>
      <c r="AC139" s="157">
        <f t="shared" si="59"/>
        <v>0</v>
      </c>
      <c r="AD139" s="157">
        <f t="shared" si="59"/>
        <v>0</v>
      </c>
      <c r="AE139" s="157">
        <f t="shared" si="59"/>
        <v>0</v>
      </c>
      <c r="AF139" s="157">
        <f t="shared" si="59"/>
        <v>0</v>
      </c>
      <c r="AG139" s="157">
        <f t="shared" si="59"/>
        <v>0</v>
      </c>
      <c r="AH139" s="157">
        <f t="shared" si="59"/>
        <v>0</v>
      </c>
      <c r="AI139" s="157">
        <f t="shared" si="59"/>
        <v>0</v>
      </c>
      <c r="AJ139" s="157">
        <f t="shared" si="59"/>
        <v>0</v>
      </c>
    </row>
    <row r="140" spans="1:36" ht="16.5" x14ac:dyDescent="0.25">
      <c r="A140" s="157">
        <f t="shared" si="55"/>
        <v>12.069999999999999</v>
      </c>
      <c r="B140" s="153">
        <f t="shared" si="49"/>
        <v>92</v>
      </c>
      <c r="C140" s="155" t="s">
        <v>433</v>
      </c>
      <c r="D140" s="156" t="s">
        <v>364</v>
      </c>
      <c r="E140" s="157">
        <f t="shared" si="56"/>
        <v>3</v>
      </c>
      <c r="F140" s="249"/>
      <c r="G140" s="157">
        <f t="shared" si="57"/>
        <v>0</v>
      </c>
      <c r="H140" s="157">
        <f t="shared" si="57"/>
        <v>1</v>
      </c>
      <c r="I140" s="157">
        <f t="shared" si="57"/>
        <v>2</v>
      </c>
      <c r="J140" s="157">
        <f t="shared" si="57"/>
        <v>0</v>
      </c>
      <c r="K140" s="157">
        <f t="shared" si="57"/>
        <v>0</v>
      </c>
      <c r="L140" s="157">
        <f t="shared" si="57"/>
        <v>0</v>
      </c>
      <c r="M140" s="157">
        <f t="shared" si="57"/>
        <v>0</v>
      </c>
      <c r="N140" s="157">
        <f t="shared" si="57"/>
        <v>0</v>
      </c>
      <c r="O140" s="157">
        <f t="shared" si="57"/>
        <v>0</v>
      </c>
      <c r="P140" s="157">
        <f t="shared" si="57"/>
        <v>0</v>
      </c>
      <c r="Q140" s="157">
        <f t="shared" si="58"/>
        <v>0</v>
      </c>
      <c r="R140" s="157">
        <f t="shared" si="58"/>
        <v>0</v>
      </c>
      <c r="S140" s="157">
        <f t="shared" si="58"/>
        <v>0</v>
      </c>
      <c r="T140" s="157">
        <f t="shared" si="58"/>
        <v>0</v>
      </c>
      <c r="U140" s="157">
        <f t="shared" si="58"/>
        <v>0</v>
      </c>
      <c r="V140" s="157">
        <f t="shared" si="58"/>
        <v>0</v>
      </c>
      <c r="W140" s="157">
        <f t="shared" si="58"/>
        <v>0</v>
      </c>
      <c r="X140" s="157">
        <f t="shared" si="58"/>
        <v>0</v>
      </c>
      <c r="Y140" s="157">
        <f t="shared" si="58"/>
        <v>0</v>
      </c>
      <c r="Z140" s="157">
        <f t="shared" si="58"/>
        <v>0</v>
      </c>
      <c r="AA140" s="157">
        <f t="shared" si="59"/>
        <v>0</v>
      </c>
      <c r="AB140" s="157">
        <f t="shared" si="59"/>
        <v>0</v>
      </c>
      <c r="AC140" s="157">
        <f t="shared" si="59"/>
        <v>0</v>
      </c>
      <c r="AD140" s="157">
        <f t="shared" si="59"/>
        <v>0</v>
      </c>
      <c r="AE140" s="157">
        <f t="shared" si="59"/>
        <v>0</v>
      </c>
      <c r="AF140" s="157">
        <f t="shared" si="59"/>
        <v>0</v>
      </c>
      <c r="AG140" s="157">
        <f t="shared" si="59"/>
        <v>0</v>
      </c>
      <c r="AH140" s="157">
        <f t="shared" si="59"/>
        <v>0</v>
      </c>
      <c r="AI140" s="157">
        <f t="shared" si="59"/>
        <v>0</v>
      </c>
      <c r="AJ140" s="157">
        <f t="shared" si="59"/>
        <v>0</v>
      </c>
    </row>
    <row r="141" spans="1:36" ht="16.5" x14ac:dyDescent="0.25">
      <c r="A141" s="157">
        <f t="shared" si="55"/>
        <v>12.079999999999998</v>
      </c>
      <c r="B141" s="153">
        <f t="shared" si="49"/>
        <v>93</v>
      </c>
      <c r="C141" s="155" t="s">
        <v>434</v>
      </c>
      <c r="D141" s="156" t="s">
        <v>364</v>
      </c>
      <c r="E141" s="157">
        <f t="shared" si="56"/>
        <v>0</v>
      </c>
      <c r="F141" s="249"/>
      <c r="G141" s="157">
        <f t="shared" si="57"/>
        <v>0</v>
      </c>
      <c r="H141" s="157">
        <f t="shared" si="57"/>
        <v>0</v>
      </c>
      <c r="I141" s="157">
        <f t="shared" si="57"/>
        <v>0</v>
      </c>
      <c r="J141" s="157">
        <f t="shared" si="57"/>
        <v>0</v>
      </c>
      <c r="K141" s="157">
        <f t="shared" si="57"/>
        <v>0</v>
      </c>
      <c r="L141" s="157">
        <f t="shared" si="57"/>
        <v>0</v>
      </c>
      <c r="M141" s="157">
        <f t="shared" si="57"/>
        <v>0</v>
      </c>
      <c r="N141" s="157">
        <f t="shared" si="57"/>
        <v>0</v>
      </c>
      <c r="O141" s="157">
        <f t="shared" si="57"/>
        <v>0</v>
      </c>
      <c r="P141" s="157">
        <f t="shared" si="57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157">
        <f t="shared" si="58"/>
        <v>0</v>
      </c>
      <c r="W141" s="157">
        <f t="shared" si="58"/>
        <v>0</v>
      </c>
      <c r="X141" s="157">
        <f t="shared" si="58"/>
        <v>0</v>
      </c>
      <c r="Y141" s="157">
        <f t="shared" si="58"/>
        <v>0</v>
      </c>
      <c r="Z141" s="157">
        <f t="shared" si="58"/>
        <v>0</v>
      </c>
      <c r="AA141" s="157">
        <f t="shared" si="59"/>
        <v>0</v>
      </c>
      <c r="AB141" s="157">
        <f t="shared" si="59"/>
        <v>0</v>
      </c>
      <c r="AC141" s="157">
        <f t="shared" si="59"/>
        <v>0</v>
      </c>
      <c r="AD141" s="157">
        <f t="shared" si="59"/>
        <v>0</v>
      </c>
      <c r="AE141" s="157">
        <f t="shared" si="59"/>
        <v>0</v>
      </c>
      <c r="AF141" s="157">
        <f t="shared" si="59"/>
        <v>0</v>
      </c>
      <c r="AG141" s="157">
        <f t="shared" si="59"/>
        <v>0</v>
      </c>
      <c r="AH141" s="157">
        <f t="shared" si="59"/>
        <v>0</v>
      </c>
      <c r="AI141" s="157">
        <f t="shared" si="59"/>
        <v>0</v>
      </c>
      <c r="AJ141" s="157">
        <f t="shared" si="59"/>
        <v>0</v>
      </c>
    </row>
    <row r="142" spans="1:36" ht="16.5" x14ac:dyDescent="0.25">
      <c r="A142" s="157">
        <f t="shared" si="55"/>
        <v>12.089999999999998</v>
      </c>
      <c r="B142" s="153">
        <f t="shared" si="49"/>
        <v>94</v>
      </c>
      <c r="C142" s="155" t="s">
        <v>435</v>
      </c>
      <c r="D142" s="165" t="s">
        <v>364</v>
      </c>
      <c r="E142" s="157">
        <f>+ROUNDUP(SUM(G142:AJ142),0)</f>
        <v>1</v>
      </c>
      <c r="F142" s="250"/>
      <c r="G142" s="157">
        <f t="shared" si="57"/>
        <v>0</v>
      </c>
      <c r="H142" s="157">
        <f t="shared" si="57"/>
        <v>6.6666666666666666E-2</v>
      </c>
      <c r="I142" s="157">
        <f t="shared" si="57"/>
        <v>0.1</v>
      </c>
      <c r="J142" s="157">
        <f t="shared" si="57"/>
        <v>0</v>
      </c>
      <c r="K142" s="157">
        <f t="shared" si="57"/>
        <v>0</v>
      </c>
      <c r="L142" s="157">
        <f t="shared" si="57"/>
        <v>0</v>
      </c>
      <c r="M142" s="157">
        <f t="shared" si="57"/>
        <v>0</v>
      </c>
      <c r="N142" s="157">
        <f t="shared" si="57"/>
        <v>0</v>
      </c>
      <c r="O142" s="157">
        <f t="shared" si="57"/>
        <v>0</v>
      </c>
      <c r="P142" s="157">
        <f t="shared" si="57"/>
        <v>0</v>
      </c>
      <c r="Q142" s="157">
        <f t="shared" si="58"/>
        <v>0</v>
      </c>
      <c r="R142" s="157">
        <f t="shared" si="58"/>
        <v>0</v>
      </c>
      <c r="S142" s="157">
        <f t="shared" si="58"/>
        <v>0</v>
      </c>
      <c r="T142" s="157">
        <f t="shared" si="58"/>
        <v>0</v>
      </c>
      <c r="U142" s="157">
        <f t="shared" si="58"/>
        <v>0</v>
      </c>
      <c r="V142" s="157">
        <f t="shared" si="58"/>
        <v>0</v>
      </c>
      <c r="W142" s="157">
        <f t="shared" si="58"/>
        <v>0</v>
      </c>
      <c r="X142" s="157">
        <f t="shared" si="58"/>
        <v>0</v>
      </c>
      <c r="Y142" s="157">
        <f t="shared" si="58"/>
        <v>0</v>
      </c>
      <c r="Z142" s="157">
        <f t="shared" si="58"/>
        <v>0</v>
      </c>
      <c r="AA142" s="157">
        <f t="shared" si="59"/>
        <v>0</v>
      </c>
      <c r="AB142" s="157">
        <f t="shared" si="59"/>
        <v>0</v>
      </c>
      <c r="AC142" s="157">
        <f t="shared" si="59"/>
        <v>0</v>
      </c>
      <c r="AD142" s="157">
        <f t="shared" si="59"/>
        <v>0</v>
      </c>
      <c r="AE142" s="157">
        <f t="shared" si="59"/>
        <v>0</v>
      </c>
      <c r="AF142" s="157">
        <f t="shared" si="59"/>
        <v>0</v>
      </c>
      <c r="AG142" s="157">
        <f t="shared" si="59"/>
        <v>0</v>
      </c>
      <c r="AH142" s="157">
        <f t="shared" si="59"/>
        <v>0</v>
      </c>
      <c r="AI142" s="157">
        <f t="shared" si="59"/>
        <v>0</v>
      </c>
      <c r="AJ142" s="157">
        <f t="shared" si="59"/>
        <v>0</v>
      </c>
    </row>
    <row r="143" spans="1:36" s="188" customFormat="1" ht="16.5" x14ac:dyDescent="0.25">
      <c r="A143" s="160">
        <f t="shared" si="55"/>
        <v>12.099999999999998</v>
      </c>
      <c r="B143" s="161">
        <f t="shared" si="49"/>
        <v>95</v>
      </c>
      <c r="C143" s="163" t="s">
        <v>644</v>
      </c>
      <c r="D143" s="195" t="s">
        <v>364</v>
      </c>
      <c r="E143" s="157">
        <f>+ROUNDUP(SUM(G143:AJ143),0)</f>
        <v>9</v>
      </c>
      <c r="F143" s="247"/>
      <c r="G143" s="157">
        <f t="shared" si="57"/>
        <v>0</v>
      </c>
      <c r="H143" s="157">
        <f t="shared" si="57"/>
        <v>0</v>
      </c>
      <c r="I143" s="157">
        <f t="shared" si="57"/>
        <v>9</v>
      </c>
      <c r="J143" s="157">
        <f t="shared" si="57"/>
        <v>0</v>
      </c>
      <c r="K143" s="157">
        <f t="shared" si="57"/>
        <v>0</v>
      </c>
      <c r="L143" s="157">
        <f t="shared" si="57"/>
        <v>0</v>
      </c>
      <c r="M143" s="157">
        <f t="shared" si="57"/>
        <v>0</v>
      </c>
      <c r="N143" s="157">
        <f t="shared" si="57"/>
        <v>0</v>
      </c>
      <c r="O143" s="157">
        <f t="shared" si="57"/>
        <v>0</v>
      </c>
      <c r="P143" s="157">
        <f t="shared" si="57"/>
        <v>0</v>
      </c>
      <c r="Q143" s="157">
        <f t="shared" si="58"/>
        <v>0</v>
      </c>
      <c r="R143" s="157">
        <f t="shared" si="58"/>
        <v>0</v>
      </c>
      <c r="S143" s="157">
        <f t="shared" si="58"/>
        <v>0</v>
      </c>
      <c r="T143" s="157">
        <f t="shared" si="58"/>
        <v>0</v>
      </c>
      <c r="U143" s="157">
        <f t="shared" si="58"/>
        <v>0</v>
      </c>
      <c r="V143" s="157">
        <f t="shared" si="58"/>
        <v>0</v>
      </c>
      <c r="W143" s="157">
        <f t="shared" si="58"/>
        <v>0</v>
      </c>
      <c r="X143" s="157">
        <f t="shared" si="58"/>
        <v>0</v>
      </c>
      <c r="Y143" s="157">
        <f t="shared" si="58"/>
        <v>0</v>
      </c>
      <c r="Z143" s="157">
        <f t="shared" si="58"/>
        <v>0</v>
      </c>
      <c r="AA143" s="157">
        <f t="shared" si="59"/>
        <v>0</v>
      </c>
      <c r="AB143" s="157">
        <f t="shared" si="59"/>
        <v>0</v>
      </c>
      <c r="AC143" s="157">
        <f t="shared" si="59"/>
        <v>0</v>
      </c>
      <c r="AD143" s="157">
        <f t="shared" si="59"/>
        <v>0</v>
      </c>
      <c r="AE143" s="157">
        <f t="shared" si="59"/>
        <v>0</v>
      </c>
      <c r="AF143" s="157">
        <f t="shared" si="59"/>
        <v>0</v>
      </c>
      <c r="AG143" s="157">
        <f t="shared" si="59"/>
        <v>0</v>
      </c>
      <c r="AH143" s="157">
        <f t="shared" si="59"/>
        <v>0</v>
      </c>
      <c r="AI143" s="157">
        <f t="shared" si="59"/>
        <v>0</v>
      </c>
      <c r="AJ143" s="157">
        <f t="shared" si="59"/>
        <v>0</v>
      </c>
    </row>
    <row r="144" spans="1:36" ht="16.5" x14ac:dyDescent="0.25">
      <c r="A144" s="159"/>
      <c r="B144" s="153">
        <f t="shared" si="49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49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49"/>
        <v>98</v>
      </c>
      <c r="C146" s="158" t="s">
        <v>437</v>
      </c>
      <c r="D146" s="156" t="s">
        <v>364</v>
      </c>
      <c r="E146" s="157">
        <f t="shared" ref="E146:E149" si="60">+SUM(G146:AJ146)</f>
        <v>1</v>
      </c>
      <c r="F146" s="249"/>
      <c r="G146" s="157">
        <f t="shared" ref="G146:P148" si="61">+HLOOKUP(G$3,ARMADO_RP,$B146,0)+HLOOKUP(G$4,ARMADO_RP,$B146,0)</f>
        <v>0</v>
      </c>
      <c r="H146" s="157">
        <f t="shared" si="61"/>
        <v>0</v>
      </c>
      <c r="I146" s="157">
        <f t="shared" si="61"/>
        <v>1</v>
      </c>
      <c r="J146" s="157">
        <f t="shared" si="61"/>
        <v>0</v>
      </c>
      <c r="K146" s="157">
        <f t="shared" si="61"/>
        <v>0</v>
      </c>
      <c r="L146" s="157">
        <f t="shared" si="61"/>
        <v>0</v>
      </c>
      <c r="M146" s="157">
        <f t="shared" si="61"/>
        <v>0</v>
      </c>
      <c r="N146" s="157">
        <f t="shared" si="61"/>
        <v>0</v>
      </c>
      <c r="O146" s="157">
        <f t="shared" si="61"/>
        <v>0</v>
      </c>
      <c r="P146" s="157">
        <f t="shared" si="61"/>
        <v>0</v>
      </c>
      <c r="Q146" s="157">
        <f t="shared" ref="Q146:Z148" si="62">+HLOOKUP(Q$3,ARMADO_RP,$B146,0)+HLOOKUP(Q$4,ARMADO_RP,$B146,0)</f>
        <v>0</v>
      </c>
      <c r="R146" s="157">
        <f t="shared" si="62"/>
        <v>0</v>
      </c>
      <c r="S146" s="157">
        <f t="shared" si="62"/>
        <v>0</v>
      </c>
      <c r="T146" s="157">
        <f t="shared" si="62"/>
        <v>0</v>
      </c>
      <c r="U146" s="157">
        <f t="shared" si="62"/>
        <v>0</v>
      </c>
      <c r="V146" s="157">
        <f t="shared" si="62"/>
        <v>0</v>
      </c>
      <c r="W146" s="157">
        <f t="shared" si="62"/>
        <v>0</v>
      </c>
      <c r="X146" s="157">
        <f t="shared" si="62"/>
        <v>0</v>
      </c>
      <c r="Y146" s="157">
        <f t="shared" si="62"/>
        <v>0</v>
      </c>
      <c r="Z146" s="157">
        <f t="shared" si="62"/>
        <v>0</v>
      </c>
      <c r="AA146" s="157">
        <f t="shared" ref="AA146:AJ148" si="63">+HLOOKUP(AA$3,ARMADO_RP,$B146,0)+HLOOKUP(AA$4,ARMADO_RP,$B146,0)</f>
        <v>0</v>
      </c>
      <c r="AB146" s="157">
        <f t="shared" si="63"/>
        <v>0</v>
      </c>
      <c r="AC146" s="157">
        <f t="shared" si="63"/>
        <v>0</v>
      </c>
      <c r="AD146" s="157">
        <f t="shared" si="63"/>
        <v>0</v>
      </c>
      <c r="AE146" s="157">
        <f t="shared" si="63"/>
        <v>0</v>
      </c>
      <c r="AF146" s="157">
        <f t="shared" si="63"/>
        <v>0</v>
      </c>
      <c r="AG146" s="157">
        <f t="shared" si="63"/>
        <v>0</v>
      </c>
      <c r="AH146" s="157">
        <f t="shared" si="63"/>
        <v>0</v>
      </c>
      <c r="AI146" s="157">
        <f t="shared" si="63"/>
        <v>0</v>
      </c>
      <c r="AJ146" s="157">
        <f t="shared" si="63"/>
        <v>0</v>
      </c>
    </row>
    <row r="147" spans="1:36" ht="16.5" x14ac:dyDescent="0.25">
      <c r="A147" s="157">
        <f t="shared" ref="A147:A148" si="64">+A146+0.01</f>
        <v>13.02</v>
      </c>
      <c r="B147" s="153">
        <f t="shared" si="49"/>
        <v>99</v>
      </c>
      <c r="C147" s="158" t="s">
        <v>438</v>
      </c>
      <c r="D147" s="156" t="s">
        <v>364</v>
      </c>
      <c r="E147" s="157">
        <f t="shared" si="60"/>
        <v>1</v>
      </c>
      <c r="F147" s="249"/>
      <c r="G147" s="157">
        <f t="shared" si="61"/>
        <v>0</v>
      </c>
      <c r="H147" s="157">
        <f t="shared" si="61"/>
        <v>0</v>
      </c>
      <c r="I147" s="157">
        <f t="shared" si="61"/>
        <v>1</v>
      </c>
      <c r="J147" s="157">
        <f t="shared" si="61"/>
        <v>0</v>
      </c>
      <c r="K147" s="157">
        <f t="shared" si="61"/>
        <v>0</v>
      </c>
      <c r="L147" s="157">
        <f t="shared" si="61"/>
        <v>0</v>
      </c>
      <c r="M147" s="157">
        <f t="shared" si="61"/>
        <v>0</v>
      </c>
      <c r="N147" s="157">
        <f t="shared" si="61"/>
        <v>0</v>
      </c>
      <c r="O147" s="157">
        <f t="shared" si="61"/>
        <v>0</v>
      </c>
      <c r="P147" s="157">
        <f t="shared" si="61"/>
        <v>0</v>
      </c>
      <c r="Q147" s="157">
        <f t="shared" si="62"/>
        <v>0</v>
      </c>
      <c r="R147" s="157">
        <f t="shared" si="62"/>
        <v>0</v>
      </c>
      <c r="S147" s="157">
        <f t="shared" si="62"/>
        <v>0</v>
      </c>
      <c r="T147" s="157">
        <f t="shared" si="62"/>
        <v>0</v>
      </c>
      <c r="U147" s="157">
        <f t="shared" si="62"/>
        <v>0</v>
      </c>
      <c r="V147" s="157">
        <f t="shared" si="62"/>
        <v>0</v>
      </c>
      <c r="W147" s="157">
        <f t="shared" si="62"/>
        <v>0</v>
      </c>
      <c r="X147" s="157">
        <f t="shared" si="62"/>
        <v>0</v>
      </c>
      <c r="Y147" s="157">
        <f t="shared" si="62"/>
        <v>0</v>
      </c>
      <c r="Z147" s="157">
        <f t="shared" si="62"/>
        <v>0</v>
      </c>
      <c r="AA147" s="157">
        <f t="shared" si="63"/>
        <v>0</v>
      </c>
      <c r="AB147" s="157">
        <f t="shared" si="63"/>
        <v>0</v>
      </c>
      <c r="AC147" s="157">
        <f t="shared" si="63"/>
        <v>0</v>
      </c>
      <c r="AD147" s="157">
        <f t="shared" si="63"/>
        <v>0</v>
      </c>
      <c r="AE147" s="157">
        <f t="shared" si="63"/>
        <v>0</v>
      </c>
      <c r="AF147" s="157">
        <f t="shared" si="63"/>
        <v>0</v>
      </c>
      <c r="AG147" s="157">
        <f t="shared" si="63"/>
        <v>0</v>
      </c>
      <c r="AH147" s="157">
        <f t="shared" si="63"/>
        <v>0</v>
      </c>
      <c r="AI147" s="157">
        <f t="shared" si="63"/>
        <v>0</v>
      </c>
      <c r="AJ147" s="157">
        <f t="shared" si="63"/>
        <v>0</v>
      </c>
    </row>
    <row r="148" spans="1:36" ht="16.5" x14ac:dyDescent="0.25">
      <c r="A148" s="157">
        <f t="shared" si="64"/>
        <v>13.03</v>
      </c>
      <c r="B148" s="153">
        <f t="shared" si="49"/>
        <v>100</v>
      </c>
      <c r="C148" s="158" t="s">
        <v>439</v>
      </c>
      <c r="D148" s="156" t="s">
        <v>364</v>
      </c>
      <c r="E148" s="157">
        <f t="shared" si="60"/>
        <v>1</v>
      </c>
      <c r="F148" s="249"/>
      <c r="G148" s="157">
        <f t="shared" si="61"/>
        <v>0</v>
      </c>
      <c r="H148" s="157">
        <f t="shared" si="61"/>
        <v>0</v>
      </c>
      <c r="I148" s="157">
        <f t="shared" si="61"/>
        <v>1</v>
      </c>
      <c r="J148" s="157">
        <f t="shared" si="61"/>
        <v>0</v>
      </c>
      <c r="K148" s="157">
        <f t="shared" si="61"/>
        <v>0</v>
      </c>
      <c r="L148" s="157">
        <f t="shared" si="61"/>
        <v>0</v>
      </c>
      <c r="M148" s="157">
        <f t="shared" si="61"/>
        <v>0</v>
      </c>
      <c r="N148" s="157">
        <f t="shared" si="61"/>
        <v>0</v>
      </c>
      <c r="O148" s="157">
        <f t="shared" si="61"/>
        <v>0</v>
      </c>
      <c r="P148" s="157">
        <f t="shared" si="61"/>
        <v>0</v>
      </c>
      <c r="Q148" s="157">
        <f t="shared" si="62"/>
        <v>0</v>
      </c>
      <c r="R148" s="157">
        <f t="shared" si="62"/>
        <v>0</v>
      </c>
      <c r="S148" s="157">
        <f t="shared" si="62"/>
        <v>0</v>
      </c>
      <c r="T148" s="157">
        <f t="shared" si="62"/>
        <v>0</v>
      </c>
      <c r="U148" s="157">
        <f t="shared" si="62"/>
        <v>0</v>
      </c>
      <c r="V148" s="157">
        <f t="shared" si="62"/>
        <v>0</v>
      </c>
      <c r="W148" s="157">
        <f t="shared" si="62"/>
        <v>0</v>
      </c>
      <c r="X148" s="157">
        <f t="shared" si="62"/>
        <v>0</v>
      </c>
      <c r="Y148" s="157">
        <f t="shared" si="62"/>
        <v>0</v>
      </c>
      <c r="Z148" s="157">
        <f t="shared" si="62"/>
        <v>0</v>
      </c>
      <c r="AA148" s="157">
        <f t="shared" si="63"/>
        <v>0</v>
      </c>
      <c r="AB148" s="157">
        <f t="shared" si="63"/>
        <v>0</v>
      </c>
      <c r="AC148" s="157">
        <f t="shared" si="63"/>
        <v>0</v>
      </c>
      <c r="AD148" s="157">
        <f t="shared" si="63"/>
        <v>0</v>
      </c>
      <c r="AE148" s="157">
        <f t="shared" si="63"/>
        <v>0</v>
      </c>
      <c r="AF148" s="157">
        <f t="shared" si="63"/>
        <v>0</v>
      </c>
      <c r="AG148" s="157">
        <f t="shared" si="63"/>
        <v>0</v>
      </c>
      <c r="AH148" s="157">
        <f t="shared" si="63"/>
        <v>0</v>
      </c>
      <c r="AI148" s="157">
        <f t="shared" si="63"/>
        <v>0</v>
      </c>
      <c r="AJ148" s="157">
        <f t="shared" si="63"/>
        <v>0</v>
      </c>
    </row>
    <row r="149" spans="1:36" s="188" customFormat="1" ht="16.5" x14ac:dyDescent="0.25">
      <c r="A149" s="160">
        <v>13.04</v>
      </c>
      <c r="B149" s="161">
        <f t="shared" si="49"/>
        <v>101</v>
      </c>
      <c r="C149" s="163" t="s">
        <v>648</v>
      </c>
      <c r="D149" s="195" t="s">
        <v>364</v>
      </c>
      <c r="E149" s="157">
        <f t="shared" si="60"/>
        <v>0</v>
      </c>
      <c r="F149" s="24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</row>
    <row r="150" spans="1:36" ht="16.5" x14ac:dyDescent="0.25">
      <c r="A150" s="159"/>
      <c r="B150" s="153">
        <f t="shared" si="49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49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49"/>
        <v>104</v>
      </c>
      <c r="C152" s="155" t="s">
        <v>441</v>
      </c>
      <c r="D152" s="156" t="s">
        <v>364</v>
      </c>
      <c r="E152" s="157">
        <f t="shared" ref="E152:E156" si="65">+SUM(G152:AJ152)</f>
        <v>1</v>
      </c>
      <c r="F152" s="314" t="s">
        <v>77</v>
      </c>
      <c r="G152" s="157">
        <f t="shared" ref="G152:V156" si="66">+IF($F152=G$7,HLOOKUP(G$7,ARMADO_RP,$B152,0),0)</f>
        <v>0</v>
      </c>
      <c r="H152" s="157">
        <f t="shared" si="66"/>
        <v>0</v>
      </c>
      <c r="I152" s="157">
        <f t="shared" si="66"/>
        <v>1</v>
      </c>
      <c r="J152" s="157">
        <f t="shared" si="66"/>
        <v>0</v>
      </c>
      <c r="K152" s="157">
        <f t="shared" si="66"/>
        <v>0</v>
      </c>
      <c r="L152" s="157">
        <f t="shared" si="66"/>
        <v>0</v>
      </c>
      <c r="M152" s="157">
        <f t="shared" si="66"/>
        <v>0</v>
      </c>
      <c r="N152" s="157">
        <f t="shared" si="66"/>
        <v>0</v>
      </c>
      <c r="O152" s="157">
        <f t="shared" si="66"/>
        <v>0</v>
      </c>
      <c r="P152" s="157">
        <f t="shared" si="66"/>
        <v>0</v>
      </c>
      <c r="Q152" s="157">
        <f t="shared" ref="Q152:AF156" si="67">+IF($F152=Q$7,HLOOKUP(Q$7,ARMADO_RP,$B152,0),0)</f>
        <v>0</v>
      </c>
      <c r="R152" s="157">
        <f t="shared" si="67"/>
        <v>0</v>
      </c>
      <c r="S152" s="157">
        <f t="shared" si="67"/>
        <v>0</v>
      </c>
      <c r="T152" s="157">
        <f t="shared" si="67"/>
        <v>0</v>
      </c>
      <c r="U152" s="157">
        <f t="shared" si="67"/>
        <v>0</v>
      </c>
      <c r="V152" s="157">
        <f t="shared" si="67"/>
        <v>0</v>
      </c>
      <c r="W152" s="157">
        <f t="shared" si="67"/>
        <v>0</v>
      </c>
      <c r="X152" s="157">
        <f t="shared" si="67"/>
        <v>0</v>
      </c>
      <c r="Y152" s="157">
        <f t="shared" si="67"/>
        <v>0</v>
      </c>
      <c r="Z152" s="157">
        <f t="shared" si="67"/>
        <v>0</v>
      </c>
      <c r="AA152" s="157">
        <f t="shared" ref="AA152:AJ156" si="68">+IF($F152=AA$7,HLOOKUP(AA$7,ARMADO_RP,$B152,0),0)</f>
        <v>0</v>
      </c>
      <c r="AB152" s="157">
        <f t="shared" si="68"/>
        <v>0</v>
      </c>
      <c r="AC152" s="157">
        <f t="shared" si="68"/>
        <v>0</v>
      </c>
      <c r="AD152" s="157">
        <f t="shared" si="68"/>
        <v>0</v>
      </c>
      <c r="AE152" s="157">
        <f t="shared" si="68"/>
        <v>0</v>
      </c>
      <c r="AF152" s="157">
        <f t="shared" si="68"/>
        <v>0</v>
      </c>
      <c r="AG152" s="157">
        <f t="shared" si="68"/>
        <v>0</v>
      </c>
      <c r="AH152" s="157">
        <f t="shared" si="68"/>
        <v>0</v>
      </c>
      <c r="AI152" s="157">
        <f t="shared" si="68"/>
        <v>0</v>
      </c>
      <c r="AJ152" s="157">
        <f t="shared" si="68"/>
        <v>0</v>
      </c>
    </row>
    <row r="153" spans="1:36" ht="16.5" x14ac:dyDescent="0.25">
      <c r="A153" s="157">
        <f t="shared" ref="A153:A156" si="69">+A152+0.01</f>
        <v>14.02</v>
      </c>
      <c r="B153" s="153">
        <f t="shared" si="49"/>
        <v>105</v>
      </c>
      <c r="C153" s="155" t="s">
        <v>442</v>
      </c>
      <c r="D153" s="156" t="s">
        <v>364</v>
      </c>
      <c r="E153" s="157">
        <f t="shared" si="65"/>
        <v>0</v>
      </c>
      <c r="F153" s="314" t="s">
        <v>303</v>
      </c>
      <c r="G153" s="157">
        <f t="shared" si="66"/>
        <v>0</v>
      </c>
      <c r="H153" s="157">
        <f t="shared" si="66"/>
        <v>0</v>
      </c>
      <c r="I153" s="157">
        <f t="shared" si="66"/>
        <v>0</v>
      </c>
      <c r="J153" s="157">
        <f t="shared" si="66"/>
        <v>0</v>
      </c>
      <c r="K153" s="157">
        <f t="shared" si="66"/>
        <v>0</v>
      </c>
      <c r="L153" s="157">
        <f t="shared" si="66"/>
        <v>0</v>
      </c>
      <c r="M153" s="157">
        <f t="shared" si="66"/>
        <v>0</v>
      </c>
      <c r="N153" s="157">
        <f t="shared" si="66"/>
        <v>0</v>
      </c>
      <c r="O153" s="157">
        <f t="shared" si="66"/>
        <v>0</v>
      </c>
      <c r="P153" s="157">
        <f t="shared" si="66"/>
        <v>0</v>
      </c>
      <c r="Q153" s="157">
        <f t="shared" si="67"/>
        <v>0</v>
      </c>
      <c r="R153" s="157">
        <f t="shared" si="67"/>
        <v>0</v>
      </c>
      <c r="S153" s="157">
        <f t="shared" si="67"/>
        <v>0</v>
      </c>
      <c r="T153" s="157">
        <f t="shared" si="67"/>
        <v>0</v>
      </c>
      <c r="U153" s="157">
        <f t="shared" si="67"/>
        <v>0</v>
      </c>
      <c r="V153" s="157">
        <f t="shared" si="67"/>
        <v>0</v>
      </c>
      <c r="W153" s="157">
        <f t="shared" si="67"/>
        <v>0</v>
      </c>
      <c r="X153" s="157">
        <f t="shared" si="67"/>
        <v>0</v>
      </c>
      <c r="Y153" s="157">
        <f t="shared" si="67"/>
        <v>0</v>
      </c>
      <c r="Z153" s="157">
        <f t="shared" si="67"/>
        <v>0</v>
      </c>
      <c r="AA153" s="157">
        <f t="shared" si="68"/>
        <v>0</v>
      </c>
      <c r="AB153" s="157">
        <f t="shared" si="68"/>
        <v>0</v>
      </c>
      <c r="AC153" s="157">
        <f t="shared" si="68"/>
        <v>0</v>
      </c>
      <c r="AD153" s="157">
        <f t="shared" si="68"/>
        <v>0</v>
      </c>
      <c r="AE153" s="157">
        <f t="shared" si="68"/>
        <v>0</v>
      </c>
      <c r="AF153" s="157">
        <f t="shared" si="68"/>
        <v>0</v>
      </c>
      <c r="AG153" s="157">
        <f t="shared" si="68"/>
        <v>0</v>
      </c>
      <c r="AH153" s="157">
        <f t="shared" si="68"/>
        <v>0</v>
      </c>
      <c r="AI153" s="157">
        <f t="shared" si="68"/>
        <v>0</v>
      </c>
      <c r="AJ153" s="157">
        <f t="shared" si="68"/>
        <v>0</v>
      </c>
    </row>
    <row r="154" spans="1:36" ht="16.5" x14ac:dyDescent="0.25">
      <c r="A154" s="157">
        <f t="shared" si="69"/>
        <v>14.03</v>
      </c>
      <c r="B154" s="153">
        <f t="shared" si="49"/>
        <v>106</v>
      </c>
      <c r="C154" s="155" t="s">
        <v>443</v>
      </c>
      <c r="D154" s="156" t="s">
        <v>364</v>
      </c>
      <c r="E154" s="157">
        <f t="shared" si="65"/>
        <v>0</v>
      </c>
      <c r="F154" s="314" t="s">
        <v>297</v>
      </c>
      <c r="G154" s="157">
        <f t="shared" si="66"/>
        <v>0</v>
      </c>
      <c r="H154" s="157">
        <f t="shared" si="66"/>
        <v>0</v>
      </c>
      <c r="I154" s="157">
        <f t="shared" si="66"/>
        <v>0</v>
      </c>
      <c r="J154" s="157">
        <f t="shared" si="66"/>
        <v>0</v>
      </c>
      <c r="K154" s="157">
        <f t="shared" si="66"/>
        <v>0</v>
      </c>
      <c r="L154" s="157">
        <f t="shared" si="66"/>
        <v>0</v>
      </c>
      <c r="M154" s="157">
        <f t="shared" si="66"/>
        <v>0</v>
      </c>
      <c r="N154" s="157">
        <f t="shared" si="66"/>
        <v>0</v>
      </c>
      <c r="O154" s="157">
        <f t="shared" si="66"/>
        <v>0</v>
      </c>
      <c r="P154" s="157">
        <f t="shared" si="66"/>
        <v>0</v>
      </c>
      <c r="Q154" s="157">
        <f t="shared" si="67"/>
        <v>0</v>
      </c>
      <c r="R154" s="157">
        <f t="shared" si="67"/>
        <v>0</v>
      </c>
      <c r="S154" s="157">
        <f t="shared" si="67"/>
        <v>0</v>
      </c>
      <c r="T154" s="157">
        <f t="shared" si="67"/>
        <v>0</v>
      </c>
      <c r="U154" s="157">
        <f t="shared" si="67"/>
        <v>0</v>
      </c>
      <c r="V154" s="157">
        <f t="shared" si="67"/>
        <v>0</v>
      </c>
      <c r="W154" s="157">
        <f t="shared" si="67"/>
        <v>0</v>
      </c>
      <c r="X154" s="157">
        <f t="shared" si="67"/>
        <v>0</v>
      </c>
      <c r="Y154" s="157">
        <f t="shared" si="67"/>
        <v>0</v>
      </c>
      <c r="Z154" s="157">
        <f t="shared" si="67"/>
        <v>0</v>
      </c>
      <c r="AA154" s="157">
        <f t="shared" si="68"/>
        <v>0</v>
      </c>
      <c r="AB154" s="157">
        <f t="shared" si="68"/>
        <v>0</v>
      </c>
      <c r="AC154" s="157">
        <f t="shared" si="68"/>
        <v>0</v>
      </c>
      <c r="AD154" s="157">
        <f t="shared" si="68"/>
        <v>0</v>
      </c>
      <c r="AE154" s="157">
        <f t="shared" si="68"/>
        <v>0</v>
      </c>
      <c r="AF154" s="157">
        <f t="shared" si="68"/>
        <v>0</v>
      </c>
      <c r="AG154" s="157">
        <f t="shared" si="68"/>
        <v>0</v>
      </c>
      <c r="AH154" s="157">
        <f t="shared" si="68"/>
        <v>0</v>
      </c>
      <c r="AI154" s="157">
        <f t="shared" si="68"/>
        <v>0</v>
      </c>
      <c r="AJ154" s="157">
        <f t="shared" si="68"/>
        <v>0</v>
      </c>
    </row>
    <row r="155" spans="1:36" s="188" customFormat="1" ht="16.5" x14ac:dyDescent="0.25">
      <c r="A155" s="160">
        <f t="shared" si="69"/>
        <v>14.04</v>
      </c>
      <c r="B155" s="161">
        <f t="shared" si="49"/>
        <v>107</v>
      </c>
      <c r="C155" s="163" t="s">
        <v>533</v>
      </c>
      <c r="D155" s="164" t="s">
        <v>364</v>
      </c>
      <c r="E155" s="160">
        <f t="shared" si="65"/>
        <v>0</v>
      </c>
      <c r="F155" s="314" t="s">
        <v>218</v>
      </c>
      <c r="G155" s="160">
        <f t="shared" si="66"/>
        <v>0</v>
      </c>
      <c r="H155" s="160">
        <f t="shared" si="66"/>
        <v>0</v>
      </c>
      <c r="I155" s="160">
        <f t="shared" si="66"/>
        <v>0</v>
      </c>
      <c r="J155" s="160">
        <f t="shared" si="66"/>
        <v>0</v>
      </c>
      <c r="K155" s="160">
        <f t="shared" si="66"/>
        <v>0</v>
      </c>
      <c r="L155" s="160">
        <f t="shared" si="66"/>
        <v>0</v>
      </c>
      <c r="M155" s="160">
        <f t="shared" si="66"/>
        <v>0</v>
      </c>
      <c r="N155" s="160">
        <f t="shared" si="66"/>
        <v>0</v>
      </c>
      <c r="O155" s="160">
        <f t="shared" si="66"/>
        <v>0</v>
      </c>
      <c r="P155" s="160">
        <f t="shared" si="66"/>
        <v>0</v>
      </c>
      <c r="Q155" s="160">
        <f t="shared" si="67"/>
        <v>0</v>
      </c>
      <c r="R155" s="160">
        <f t="shared" si="67"/>
        <v>0</v>
      </c>
      <c r="S155" s="160">
        <f t="shared" si="67"/>
        <v>0</v>
      </c>
      <c r="T155" s="160">
        <f t="shared" si="67"/>
        <v>0</v>
      </c>
      <c r="U155" s="160">
        <f t="shared" si="67"/>
        <v>0</v>
      </c>
      <c r="V155" s="160">
        <f t="shared" si="67"/>
        <v>0</v>
      </c>
      <c r="W155" s="160">
        <f t="shared" si="67"/>
        <v>0</v>
      </c>
      <c r="X155" s="160">
        <f t="shared" si="67"/>
        <v>0</v>
      </c>
      <c r="Y155" s="160">
        <f t="shared" si="67"/>
        <v>0</v>
      </c>
      <c r="Z155" s="160">
        <f t="shared" si="67"/>
        <v>0</v>
      </c>
      <c r="AA155" s="160">
        <f t="shared" si="68"/>
        <v>0</v>
      </c>
      <c r="AB155" s="160">
        <f t="shared" si="68"/>
        <v>0</v>
      </c>
      <c r="AC155" s="160">
        <f t="shared" si="68"/>
        <v>0</v>
      </c>
      <c r="AD155" s="160">
        <f t="shared" si="68"/>
        <v>0</v>
      </c>
      <c r="AE155" s="160">
        <f t="shared" si="68"/>
        <v>0</v>
      </c>
      <c r="AF155" s="160">
        <f t="shared" si="68"/>
        <v>0</v>
      </c>
      <c r="AG155" s="160">
        <f t="shared" si="68"/>
        <v>0</v>
      </c>
      <c r="AH155" s="160">
        <f t="shared" si="68"/>
        <v>0</v>
      </c>
      <c r="AI155" s="160">
        <f t="shared" si="68"/>
        <v>0</v>
      </c>
      <c r="AJ155" s="160">
        <f t="shared" si="68"/>
        <v>0</v>
      </c>
    </row>
    <row r="156" spans="1:36" s="188" customFormat="1" ht="16.5" x14ac:dyDescent="0.25">
      <c r="A156" s="160">
        <f t="shared" si="69"/>
        <v>14.049999999999999</v>
      </c>
      <c r="B156" s="161">
        <f t="shared" si="49"/>
        <v>108</v>
      </c>
      <c r="C156" s="163" t="s">
        <v>534</v>
      </c>
      <c r="D156" s="164" t="s">
        <v>364</v>
      </c>
      <c r="E156" s="160">
        <f t="shared" si="65"/>
        <v>0</v>
      </c>
      <c r="F156" s="314" t="s">
        <v>259</v>
      </c>
      <c r="G156" s="160">
        <f t="shared" si="66"/>
        <v>0</v>
      </c>
      <c r="H156" s="160">
        <f t="shared" si="66"/>
        <v>0</v>
      </c>
      <c r="I156" s="160">
        <f t="shared" si="66"/>
        <v>0</v>
      </c>
      <c r="J156" s="160">
        <f t="shared" si="66"/>
        <v>0</v>
      </c>
      <c r="K156" s="160">
        <f t="shared" si="66"/>
        <v>0</v>
      </c>
      <c r="L156" s="160">
        <f t="shared" si="66"/>
        <v>0</v>
      </c>
      <c r="M156" s="160">
        <f t="shared" si="66"/>
        <v>0</v>
      </c>
      <c r="N156" s="160">
        <f t="shared" si="66"/>
        <v>0</v>
      </c>
      <c r="O156" s="160">
        <f t="shared" si="66"/>
        <v>0</v>
      </c>
      <c r="P156" s="160">
        <f t="shared" si="66"/>
        <v>0</v>
      </c>
      <c r="Q156" s="160">
        <f t="shared" si="66"/>
        <v>0</v>
      </c>
      <c r="R156" s="160">
        <f t="shared" si="66"/>
        <v>0</v>
      </c>
      <c r="S156" s="160">
        <f t="shared" si="66"/>
        <v>0</v>
      </c>
      <c r="T156" s="160">
        <f t="shared" si="66"/>
        <v>0</v>
      </c>
      <c r="U156" s="160">
        <f t="shared" si="66"/>
        <v>0</v>
      </c>
      <c r="V156" s="160">
        <f t="shared" si="66"/>
        <v>0</v>
      </c>
      <c r="W156" s="160">
        <f t="shared" si="67"/>
        <v>0</v>
      </c>
      <c r="X156" s="160">
        <f t="shared" si="67"/>
        <v>0</v>
      </c>
      <c r="Y156" s="160">
        <f t="shared" si="67"/>
        <v>0</v>
      </c>
      <c r="Z156" s="160">
        <f t="shared" si="67"/>
        <v>0</v>
      </c>
      <c r="AA156" s="160">
        <f t="shared" si="67"/>
        <v>0</v>
      </c>
      <c r="AB156" s="160">
        <f t="shared" si="67"/>
        <v>0</v>
      </c>
      <c r="AC156" s="160">
        <f t="shared" si="67"/>
        <v>0</v>
      </c>
      <c r="AD156" s="160">
        <f t="shared" si="67"/>
        <v>0</v>
      </c>
      <c r="AE156" s="160">
        <f t="shared" si="67"/>
        <v>0</v>
      </c>
      <c r="AF156" s="160">
        <f t="shared" si="67"/>
        <v>0</v>
      </c>
      <c r="AG156" s="160">
        <f t="shared" si="68"/>
        <v>0</v>
      </c>
      <c r="AH156" s="160">
        <f t="shared" si="68"/>
        <v>0</v>
      </c>
      <c r="AI156" s="160">
        <f t="shared" si="68"/>
        <v>0</v>
      </c>
      <c r="AJ156" s="160">
        <f t="shared" si="68"/>
        <v>0</v>
      </c>
    </row>
    <row r="157" spans="1:36" ht="16.5" x14ac:dyDescent="0.25">
      <c r="A157" s="159"/>
      <c r="B157" s="153">
        <f t="shared" si="49"/>
        <v>109</v>
      </c>
      <c r="C157" s="155"/>
      <c r="D157" s="156"/>
      <c r="E157" s="156"/>
      <c r="F157" s="314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</row>
    <row r="158" spans="1:36" ht="16.5" x14ac:dyDescent="0.25">
      <c r="A158" s="166">
        <f>1+A151</f>
        <v>15</v>
      </c>
      <c r="B158" s="167">
        <f t="shared" si="49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67">
        <f t="shared" si="49"/>
        <v>111</v>
      </c>
      <c r="C159" s="169" t="s">
        <v>445</v>
      </c>
      <c r="D159" s="170" t="s">
        <v>364</v>
      </c>
      <c r="E159" s="157">
        <f t="shared" ref="E159:E161" si="70">+SUM(G159:AJ159)</f>
        <v>1</v>
      </c>
      <c r="F159" s="314">
        <v>5</v>
      </c>
      <c r="G159" s="171">
        <f t="shared" ref="G159:P161" si="71">+HLOOKUP(G$7,ARMADO_RP,$B159,0)</f>
        <v>0</v>
      </c>
      <c r="H159" s="171">
        <f t="shared" si="71"/>
        <v>0</v>
      </c>
      <c r="I159" s="171">
        <f t="shared" si="71"/>
        <v>1</v>
      </c>
      <c r="J159" s="171">
        <f t="shared" si="71"/>
        <v>0</v>
      </c>
      <c r="K159" s="171">
        <f t="shared" si="71"/>
        <v>0</v>
      </c>
      <c r="L159" s="171">
        <f t="shared" si="71"/>
        <v>0</v>
      </c>
      <c r="M159" s="171">
        <f t="shared" si="71"/>
        <v>0</v>
      </c>
      <c r="N159" s="171">
        <f t="shared" si="71"/>
        <v>0</v>
      </c>
      <c r="O159" s="171">
        <f t="shared" si="71"/>
        <v>0</v>
      </c>
      <c r="P159" s="171">
        <f t="shared" si="71"/>
        <v>0</v>
      </c>
      <c r="Q159" s="171">
        <f t="shared" ref="Q159:Z161" si="72">+HLOOKUP(Q$7,ARMADO_RP,$B159,0)</f>
        <v>0</v>
      </c>
      <c r="R159" s="171">
        <f t="shared" si="72"/>
        <v>0</v>
      </c>
      <c r="S159" s="171">
        <f t="shared" si="72"/>
        <v>0</v>
      </c>
      <c r="T159" s="171">
        <f t="shared" si="72"/>
        <v>0</v>
      </c>
      <c r="U159" s="171">
        <f t="shared" si="72"/>
        <v>0</v>
      </c>
      <c r="V159" s="171">
        <f t="shared" si="72"/>
        <v>0</v>
      </c>
      <c r="W159" s="171">
        <f t="shared" si="72"/>
        <v>0</v>
      </c>
      <c r="X159" s="171">
        <f t="shared" si="72"/>
        <v>0</v>
      </c>
      <c r="Y159" s="171">
        <f t="shared" si="72"/>
        <v>0</v>
      </c>
      <c r="Z159" s="171">
        <f t="shared" si="72"/>
        <v>0</v>
      </c>
      <c r="AA159" s="171">
        <f t="shared" ref="AA159:AJ161" si="73">+HLOOKUP(AA$7,ARMADO_RP,$B159,0)</f>
        <v>0</v>
      </c>
      <c r="AB159" s="171">
        <f t="shared" si="73"/>
        <v>0</v>
      </c>
      <c r="AC159" s="171">
        <f t="shared" si="73"/>
        <v>0</v>
      </c>
      <c r="AD159" s="171">
        <f t="shared" si="73"/>
        <v>0</v>
      </c>
      <c r="AE159" s="171">
        <f t="shared" si="73"/>
        <v>0</v>
      </c>
      <c r="AF159" s="171">
        <f t="shared" si="73"/>
        <v>0</v>
      </c>
      <c r="AG159" s="171">
        <f t="shared" si="73"/>
        <v>0</v>
      </c>
      <c r="AH159" s="171">
        <f t="shared" si="73"/>
        <v>0</v>
      </c>
      <c r="AI159" s="171">
        <f t="shared" si="73"/>
        <v>0</v>
      </c>
      <c r="AJ159" s="171">
        <f t="shared" si="73"/>
        <v>0</v>
      </c>
    </row>
    <row r="160" spans="1:36" ht="16.5" x14ac:dyDescent="0.25">
      <c r="A160" s="171">
        <f t="shared" ref="A160:A161" si="74">0.01+A159</f>
        <v>15.02</v>
      </c>
      <c r="B160" s="167">
        <f t="shared" si="49"/>
        <v>112</v>
      </c>
      <c r="C160" s="169" t="s">
        <v>446</v>
      </c>
      <c r="D160" s="170" t="s">
        <v>364</v>
      </c>
      <c r="E160" s="157">
        <f t="shared" si="70"/>
        <v>0</v>
      </c>
      <c r="F160" s="314">
        <v>10</v>
      </c>
      <c r="G160" s="171">
        <f t="shared" si="71"/>
        <v>0</v>
      </c>
      <c r="H160" s="171">
        <f t="shared" si="71"/>
        <v>0</v>
      </c>
      <c r="I160" s="171">
        <f t="shared" si="71"/>
        <v>0</v>
      </c>
      <c r="J160" s="171">
        <f t="shared" si="71"/>
        <v>0</v>
      </c>
      <c r="K160" s="171">
        <f t="shared" si="71"/>
        <v>0</v>
      </c>
      <c r="L160" s="171">
        <f t="shared" si="71"/>
        <v>0</v>
      </c>
      <c r="M160" s="171">
        <f t="shared" si="71"/>
        <v>0</v>
      </c>
      <c r="N160" s="171">
        <f t="shared" si="71"/>
        <v>0</v>
      </c>
      <c r="O160" s="171">
        <f t="shared" si="71"/>
        <v>0</v>
      </c>
      <c r="P160" s="171">
        <f t="shared" si="71"/>
        <v>0</v>
      </c>
      <c r="Q160" s="171">
        <f t="shared" si="72"/>
        <v>0</v>
      </c>
      <c r="R160" s="171">
        <f t="shared" si="72"/>
        <v>0</v>
      </c>
      <c r="S160" s="171">
        <f t="shared" si="72"/>
        <v>0</v>
      </c>
      <c r="T160" s="171">
        <f t="shared" si="72"/>
        <v>0</v>
      </c>
      <c r="U160" s="171">
        <f t="shared" si="72"/>
        <v>0</v>
      </c>
      <c r="V160" s="171">
        <f t="shared" si="72"/>
        <v>0</v>
      </c>
      <c r="W160" s="171">
        <f t="shared" si="72"/>
        <v>0</v>
      </c>
      <c r="X160" s="171">
        <f t="shared" si="72"/>
        <v>0</v>
      </c>
      <c r="Y160" s="171">
        <f t="shared" si="72"/>
        <v>0</v>
      </c>
      <c r="Z160" s="171">
        <f t="shared" si="72"/>
        <v>0</v>
      </c>
      <c r="AA160" s="171">
        <f t="shared" si="73"/>
        <v>0</v>
      </c>
      <c r="AB160" s="171">
        <f t="shared" si="73"/>
        <v>0</v>
      </c>
      <c r="AC160" s="171">
        <f t="shared" si="73"/>
        <v>0</v>
      </c>
      <c r="AD160" s="171">
        <f t="shared" si="73"/>
        <v>0</v>
      </c>
      <c r="AE160" s="171">
        <f t="shared" si="73"/>
        <v>0</v>
      </c>
      <c r="AF160" s="171">
        <f t="shared" si="73"/>
        <v>0</v>
      </c>
      <c r="AG160" s="171">
        <f t="shared" si="73"/>
        <v>0</v>
      </c>
      <c r="AH160" s="171">
        <f t="shared" si="73"/>
        <v>0</v>
      </c>
      <c r="AI160" s="171">
        <f t="shared" si="73"/>
        <v>0</v>
      </c>
      <c r="AJ160" s="171">
        <f t="shared" si="73"/>
        <v>0</v>
      </c>
    </row>
    <row r="161" spans="1:36" s="188" customFormat="1" ht="16.5" x14ac:dyDescent="0.25">
      <c r="A161" s="191">
        <f t="shared" si="74"/>
        <v>15.03</v>
      </c>
      <c r="B161" s="192">
        <f t="shared" si="49"/>
        <v>113</v>
      </c>
      <c r="C161" s="193" t="s">
        <v>535</v>
      </c>
      <c r="D161" s="194" t="s">
        <v>364</v>
      </c>
      <c r="E161" s="160">
        <f t="shared" si="70"/>
        <v>0</v>
      </c>
      <c r="F161" s="314">
        <v>37.5</v>
      </c>
      <c r="G161" s="191">
        <f t="shared" si="71"/>
        <v>0</v>
      </c>
      <c r="H161" s="191">
        <f t="shared" si="71"/>
        <v>0</v>
      </c>
      <c r="I161" s="191">
        <f t="shared" si="71"/>
        <v>0</v>
      </c>
      <c r="J161" s="191">
        <f t="shared" si="71"/>
        <v>0</v>
      </c>
      <c r="K161" s="191">
        <f t="shared" si="71"/>
        <v>0</v>
      </c>
      <c r="L161" s="191">
        <f t="shared" si="71"/>
        <v>0</v>
      </c>
      <c r="M161" s="191">
        <f t="shared" si="71"/>
        <v>0</v>
      </c>
      <c r="N161" s="191">
        <f t="shared" si="71"/>
        <v>0</v>
      </c>
      <c r="O161" s="191">
        <f t="shared" si="71"/>
        <v>0</v>
      </c>
      <c r="P161" s="191">
        <f t="shared" si="71"/>
        <v>0</v>
      </c>
      <c r="Q161" s="191">
        <f t="shared" si="72"/>
        <v>0</v>
      </c>
      <c r="R161" s="191">
        <f t="shared" si="72"/>
        <v>0</v>
      </c>
      <c r="S161" s="191">
        <f t="shared" si="72"/>
        <v>0</v>
      </c>
      <c r="T161" s="191">
        <f t="shared" si="72"/>
        <v>0</v>
      </c>
      <c r="U161" s="191">
        <f t="shared" si="72"/>
        <v>0</v>
      </c>
      <c r="V161" s="191">
        <f t="shared" si="72"/>
        <v>0</v>
      </c>
      <c r="W161" s="191">
        <f t="shared" si="72"/>
        <v>0</v>
      </c>
      <c r="X161" s="191">
        <f t="shared" si="72"/>
        <v>0</v>
      </c>
      <c r="Y161" s="191">
        <f t="shared" si="72"/>
        <v>0</v>
      </c>
      <c r="Z161" s="191">
        <f t="shared" si="72"/>
        <v>0</v>
      </c>
      <c r="AA161" s="191">
        <f t="shared" si="73"/>
        <v>0</v>
      </c>
      <c r="AB161" s="191">
        <f t="shared" si="73"/>
        <v>0</v>
      </c>
      <c r="AC161" s="191">
        <f t="shared" si="73"/>
        <v>0</v>
      </c>
      <c r="AD161" s="191">
        <f t="shared" si="73"/>
        <v>0</v>
      </c>
      <c r="AE161" s="191">
        <f t="shared" si="73"/>
        <v>0</v>
      </c>
      <c r="AF161" s="191">
        <f t="shared" si="73"/>
        <v>0</v>
      </c>
      <c r="AG161" s="191">
        <f t="shared" si="73"/>
        <v>0</v>
      </c>
      <c r="AH161" s="191">
        <f t="shared" si="73"/>
        <v>0</v>
      </c>
      <c r="AI161" s="191">
        <f t="shared" si="73"/>
        <v>0</v>
      </c>
      <c r="AJ161" s="191">
        <f t="shared" si="73"/>
        <v>0</v>
      </c>
    </row>
    <row r="162" spans="1:36" ht="16.5" x14ac:dyDescent="0.25">
      <c r="A162" s="159"/>
      <c r="B162" s="167">
        <f t="shared" si="49"/>
        <v>114</v>
      </c>
      <c r="C162" s="155"/>
      <c r="D162" s="156"/>
      <c r="E162" s="156"/>
      <c r="F162" s="314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</row>
    <row r="163" spans="1:36" ht="16.5" x14ac:dyDescent="0.25">
      <c r="A163" s="166">
        <f>A158+1</f>
        <v>16</v>
      </c>
      <c r="B163" s="167">
        <f t="shared" si="49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5">+A163+0.01</f>
        <v>16.010000000000002</v>
      </c>
      <c r="B164" s="167">
        <f t="shared" si="49"/>
        <v>116</v>
      </c>
      <c r="C164" s="169" t="s">
        <v>448</v>
      </c>
      <c r="D164" s="170" t="s">
        <v>146</v>
      </c>
      <c r="E164" s="157">
        <f t="shared" ref="E164:E166" si="76">+SUM(G164:AJ164)</f>
        <v>5</v>
      </c>
      <c r="F164" s="314"/>
      <c r="G164" s="171">
        <f t="shared" ref="G164:P166" si="77">+HLOOKUP(G$7,ARMADO_RP,$B164,0)</f>
        <v>0</v>
      </c>
      <c r="H164" s="171">
        <f t="shared" si="77"/>
        <v>0</v>
      </c>
      <c r="I164" s="171">
        <f t="shared" si="77"/>
        <v>5</v>
      </c>
      <c r="J164" s="171">
        <f t="shared" si="77"/>
        <v>0</v>
      </c>
      <c r="K164" s="171">
        <f t="shared" si="77"/>
        <v>0</v>
      </c>
      <c r="L164" s="171">
        <f t="shared" si="77"/>
        <v>0</v>
      </c>
      <c r="M164" s="171">
        <f t="shared" si="77"/>
        <v>0</v>
      </c>
      <c r="N164" s="171">
        <f t="shared" si="77"/>
        <v>0</v>
      </c>
      <c r="O164" s="171">
        <f t="shared" si="77"/>
        <v>0</v>
      </c>
      <c r="P164" s="171">
        <f t="shared" si="77"/>
        <v>0</v>
      </c>
      <c r="Q164" s="171">
        <f t="shared" ref="Q164:Z166" si="78">+HLOOKUP(Q$7,ARMADO_RP,$B164,0)</f>
        <v>0</v>
      </c>
      <c r="R164" s="171">
        <f t="shared" si="78"/>
        <v>0</v>
      </c>
      <c r="S164" s="171">
        <f t="shared" si="78"/>
        <v>0</v>
      </c>
      <c r="T164" s="171">
        <f t="shared" si="78"/>
        <v>0</v>
      </c>
      <c r="U164" s="171">
        <f t="shared" si="78"/>
        <v>0</v>
      </c>
      <c r="V164" s="171">
        <f t="shared" si="78"/>
        <v>0</v>
      </c>
      <c r="W164" s="171">
        <f t="shared" si="78"/>
        <v>0</v>
      </c>
      <c r="X164" s="171">
        <f t="shared" si="78"/>
        <v>0</v>
      </c>
      <c r="Y164" s="171">
        <f t="shared" si="78"/>
        <v>0</v>
      </c>
      <c r="Z164" s="171">
        <f t="shared" si="78"/>
        <v>0</v>
      </c>
      <c r="AA164" s="171">
        <f t="shared" ref="AA164:AJ166" si="79">+HLOOKUP(AA$7,ARMADO_RP,$B164,0)</f>
        <v>0</v>
      </c>
      <c r="AB164" s="171">
        <f t="shared" si="79"/>
        <v>0</v>
      </c>
      <c r="AC164" s="171">
        <f t="shared" si="79"/>
        <v>0</v>
      </c>
      <c r="AD164" s="171">
        <f t="shared" si="79"/>
        <v>0</v>
      </c>
      <c r="AE164" s="171">
        <f t="shared" si="79"/>
        <v>0</v>
      </c>
      <c r="AF164" s="171">
        <f t="shared" si="79"/>
        <v>0</v>
      </c>
      <c r="AG164" s="171">
        <f t="shared" si="79"/>
        <v>0</v>
      </c>
      <c r="AH164" s="171">
        <f t="shared" si="79"/>
        <v>0</v>
      </c>
      <c r="AI164" s="171">
        <f t="shared" si="79"/>
        <v>0</v>
      </c>
      <c r="AJ164" s="171">
        <f t="shared" si="79"/>
        <v>0</v>
      </c>
    </row>
    <row r="165" spans="1:36" ht="16.5" x14ac:dyDescent="0.25">
      <c r="A165" s="157">
        <f t="shared" si="75"/>
        <v>16.020000000000003</v>
      </c>
      <c r="B165" s="167">
        <f t="shared" si="49"/>
        <v>117</v>
      </c>
      <c r="C165" s="169" t="s">
        <v>449</v>
      </c>
      <c r="D165" s="170" t="s">
        <v>146</v>
      </c>
      <c r="E165" s="157">
        <f t="shared" si="76"/>
        <v>10</v>
      </c>
      <c r="F165" s="251"/>
      <c r="G165" s="171">
        <f t="shared" si="77"/>
        <v>0</v>
      </c>
      <c r="H165" s="171">
        <f t="shared" si="77"/>
        <v>0</v>
      </c>
      <c r="I165" s="171">
        <f t="shared" si="77"/>
        <v>10</v>
      </c>
      <c r="J165" s="171">
        <f t="shared" si="77"/>
        <v>0</v>
      </c>
      <c r="K165" s="171">
        <f t="shared" si="77"/>
        <v>0</v>
      </c>
      <c r="L165" s="171">
        <f t="shared" si="77"/>
        <v>0</v>
      </c>
      <c r="M165" s="171">
        <f t="shared" si="77"/>
        <v>0</v>
      </c>
      <c r="N165" s="171">
        <f t="shared" si="77"/>
        <v>0</v>
      </c>
      <c r="O165" s="171">
        <f t="shared" si="77"/>
        <v>0</v>
      </c>
      <c r="P165" s="171">
        <f t="shared" si="77"/>
        <v>0</v>
      </c>
      <c r="Q165" s="171">
        <f t="shared" si="78"/>
        <v>0</v>
      </c>
      <c r="R165" s="171">
        <f t="shared" si="78"/>
        <v>0</v>
      </c>
      <c r="S165" s="171">
        <f t="shared" si="78"/>
        <v>0</v>
      </c>
      <c r="T165" s="171">
        <f t="shared" si="78"/>
        <v>0</v>
      </c>
      <c r="U165" s="171">
        <f t="shared" si="78"/>
        <v>0</v>
      </c>
      <c r="V165" s="171">
        <f t="shared" si="78"/>
        <v>0</v>
      </c>
      <c r="W165" s="171">
        <f t="shared" si="78"/>
        <v>0</v>
      </c>
      <c r="X165" s="171">
        <f t="shared" si="78"/>
        <v>0</v>
      </c>
      <c r="Y165" s="171">
        <f t="shared" si="78"/>
        <v>0</v>
      </c>
      <c r="Z165" s="171">
        <f t="shared" si="78"/>
        <v>0</v>
      </c>
      <c r="AA165" s="171">
        <f t="shared" si="79"/>
        <v>0</v>
      </c>
      <c r="AB165" s="171">
        <f t="shared" si="79"/>
        <v>0</v>
      </c>
      <c r="AC165" s="171">
        <f t="shared" si="79"/>
        <v>0</v>
      </c>
      <c r="AD165" s="171">
        <f t="shared" si="79"/>
        <v>0</v>
      </c>
      <c r="AE165" s="171">
        <f t="shared" si="79"/>
        <v>0</v>
      </c>
      <c r="AF165" s="171">
        <f t="shared" si="79"/>
        <v>0</v>
      </c>
      <c r="AG165" s="171">
        <f t="shared" si="79"/>
        <v>0</v>
      </c>
      <c r="AH165" s="171">
        <f t="shared" si="79"/>
        <v>0</v>
      </c>
      <c r="AI165" s="171">
        <f t="shared" si="79"/>
        <v>0</v>
      </c>
      <c r="AJ165" s="171">
        <f t="shared" si="79"/>
        <v>0</v>
      </c>
    </row>
    <row r="166" spans="1:36" s="188" customFormat="1" ht="16.5" x14ac:dyDescent="0.25">
      <c r="A166" s="160">
        <f t="shared" si="75"/>
        <v>16.030000000000005</v>
      </c>
      <c r="B166" s="192">
        <f t="shared" si="49"/>
        <v>118</v>
      </c>
      <c r="C166" s="163" t="s">
        <v>632</v>
      </c>
      <c r="D166" s="194" t="s">
        <v>146</v>
      </c>
      <c r="E166" s="157">
        <f t="shared" si="76"/>
        <v>0</v>
      </c>
      <c r="F166" s="315"/>
      <c r="G166" s="171">
        <f t="shared" si="77"/>
        <v>0</v>
      </c>
      <c r="H166" s="171">
        <f t="shared" si="77"/>
        <v>0</v>
      </c>
      <c r="I166" s="171">
        <f t="shared" si="77"/>
        <v>0</v>
      </c>
      <c r="J166" s="171">
        <f t="shared" si="77"/>
        <v>0</v>
      </c>
      <c r="K166" s="171">
        <f t="shared" si="77"/>
        <v>0</v>
      </c>
      <c r="L166" s="171">
        <f t="shared" si="77"/>
        <v>0</v>
      </c>
      <c r="M166" s="171">
        <f t="shared" si="77"/>
        <v>0</v>
      </c>
      <c r="N166" s="171">
        <f t="shared" si="77"/>
        <v>0</v>
      </c>
      <c r="O166" s="171">
        <f t="shared" si="77"/>
        <v>0</v>
      </c>
      <c r="P166" s="171">
        <f t="shared" si="77"/>
        <v>0</v>
      </c>
      <c r="Q166" s="171">
        <f t="shared" si="78"/>
        <v>0</v>
      </c>
      <c r="R166" s="171">
        <f t="shared" si="78"/>
        <v>0</v>
      </c>
      <c r="S166" s="171">
        <f t="shared" si="78"/>
        <v>0</v>
      </c>
      <c r="T166" s="171">
        <f t="shared" si="78"/>
        <v>0</v>
      </c>
      <c r="U166" s="171">
        <f t="shared" si="78"/>
        <v>0</v>
      </c>
      <c r="V166" s="171">
        <f t="shared" si="78"/>
        <v>0</v>
      </c>
      <c r="W166" s="171">
        <f t="shared" si="78"/>
        <v>0</v>
      </c>
      <c r="X166" s="171">
        <f t="shared" si="78"/>
        <v>0</v>
      </c>
      <c r="Y166" s="171">
        <f t="shared" si="78"/>
        <v>0</v>
      </c>
      <c r="Z166" s="171">
        <f t="shared" si="78"/>
        <v>0</v>
      </c>
      <c r="AA166" s="171">
        <f t="shared" si="79"/>
        <v>0</v>
      </c>
      <c r="AB166" s="171">
        <f t="shared" si="79"/>
        <v>0</v>
      </c>
      <c r="AC166" s="171">
        <f t="shared" si="79"/>
        <v>0</v>
      </c>
      <c r="AD166" s="171">
        <f t="shared" si="79"/>
        <v>0</v>
      </c>
      <c r="AE166" s="171">
        <f t="shared" si="79"/>
        <v>0</v>
      </c>
      <c r="AF166" s="171">
        <f t="shared" si="79"/>
        <v>0</v>
      </c>
      <c r="AG166" s="171">
        <f t="shared" si="79"/>
        <v>0</v>
      </c>
      <c r="AH166" s="171">
        <f t="shared" si="79"/>
        <v>0</v>
      </c>
      <c r="AI166" s="171">
        <f t="shared" si="79"/>
        <v>0</v>
      </c>
      <c r="AJ166" s="171">
        <f t="shared" si="79"/>
        <v>0</v>
      </c>
    </row>
    <row r="167" spans="1:36" ht="16.5" x14ac:dyDescent="0.25">
      <c r="A167" s="172"/>
      <c r="B167" s="167">
        <f t="shared" si="49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49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49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49"/>
        <v>122</v>
      </c>
      <c r="C170" s="162" t="s">
        <v>451</v>
      </c>
      <c r="D170" s="164" t="s">
        <v>452</v>
      </c>
      <c r="E170" s="157">
        <f>+ROUNDUP(SUM(G170:AJ170),0)</f>
        <v>1</v>
      </c>
      <c r="F170" s="249"/>
      <c r="G170" s="157">
        <f>+IF(G$2&lt;&gt;0,1/COUNTA(G$2:M$2),0)</f>
        <v>0.14285714285714285</v>
      </c>
      <c r="H170" s="157">
        <f t="shared" ref="H170:AJ170" si="80">+IF(H$2&lt;&gt;0,1/COUNTA(H$2:N$2),0)</f>
        <v>0.14285714285714285</v>
      </c>
      <c r="I170" s="157">
        <f t="shared" si="80"/>
        <v>0.14285714285714285</v>
      </c>
      <c r="J170" s="157">
        <f t="shared" si="80"/>
        <v>0</v>
      </c>
      <c r="K170" s="157">
        <f t="shared" si="80"/>
        <v>0</v>
      </c>
      <c r="L170" s="157">
        <f t="shared" si="80"/>
        <v>0</v>
      </c>
      <c r="M170" s="157">
        <f t="shared" si="80"/>
        <v>0</v>
      </c>
      <c r="N170" s="157">
        <f t="shared" si="80"/>
        <v>0</v>
      </c>
      <c r="O170" s="157">
        <f t="shared" si="80"/>
        <v>0</v>
      </c>
      <c r="P170" s="157">
        <f t="shared" si="80"/>
        <v>0</v>
      </c>
      <c r="Q170" s="157">
        <f t="shared" si="80"/>
        <v>0</v>
      </c>
      <c r="R170" s="157">
        <f t="shared" si="80"/>
        <v>0</v>
      </c>
      <c r="S170" s="157">
        <f t="shared" si="80"/>
        <v>0</v>
      </c>
      <c r="T170" s="157">
        <f t="shared" si="80"/>
        <v>0</v>
      </c>
      <c r="U170" s="157">
        <f t="shared" si="80"/>
        <v>0</v>
      </c>
      <c r="V170" s="157">
        <f t="shared" si="80"/>
        <v>0</v>
      </c>
      <c r="W170" s="157">
        <f t="shared" si="80"/>
        <v>0</v>
      </c>
      <c r="X170" s="157">
        <f t="shared" si="80"/>
        <v>0</v>
      </c>
      <c r="Y170" s="157">
        <f t="shared" si="80"/>
        <v>0</v>
      </c>
      <c r="Z170" s="157">
        <f t="shared" si="80"/>
        <v>0</v>
      </c>
      <c r="AA170" s="157">
        <f t="shared" si="80"/>
        <v>0</v>
      </c>
      <c r="AB170" s="157">
        <f t="shared" si="80"/>
        <v>0</v>
      </c>
      <c r="AC170" s="157">
        <f t="shared" si="80"/>
        <v>0</v>
      </c>
      <c r="AD170" s="157">
        <f t="shared" si="80"/>
        <v>0</v>
      </c>
      <c r="AE170" s="157">
        <f t="shared" si="80"/>
        <v>0</v>
      </c>
      <c r="AF170" s="157">
        <f t="shared" si="80"/>
        <v>0</v>
      </c>
      <c r="AG170" s="157">
        <f t="shared" si="80"/>
        <v>0</v>
      </c>
      <c r="AH170" s="157">
        <f t="shared" si="80"/>
        <v>0</v>
      </c>
      <c r="AI170" s="157">
        <f t="shared" si="80"/>
        <v>0</v>
      </c>
      <c r="AJ170" s="157">
        <f t="shared" si="80"/>
        <v>0</v>
      </c>
    </row>
    <row r="171" spans="1:36" ht="16.5" x14ac:dyDescent="0.25">
      <c r="A171" s="160"/>
      <c r="B171" s="161">
        <f t="shared" si="49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49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49"/>
        <v>125</v>
      </c>
      <c r="C173" s="155" t="s">
        <v>454</v>
      </c>
      <c r="D173" s="156" t="s">
        <v>364</v>
      </c>
      <c r="E173" s="157">
        <f t="shared" ref="E173:E208" si="81">+SUM(G173:AJ173)</f>
        <v>0</v>
      </c>
      <c r="F173" s="314" t="s">
        <v>331</v>
      </c>
      <c r="G173" s="157">
        <f>+IF($F173=G$21,G$58,0)</f>
        <v>0</v>
      </c>
      <c r="H173" s="157">
        <f t="shared" ref="H173:AJ173" si="82">+IF($F173=H$21,H$58,0)</f>
        <v>0</v>
      </c>
      <c r="I173" s="157">
        <f t="shared" si="82"/>
        <v>0</v>
      </c>
      <c r="J173" s="157">
        <f t="shared" si="82"/>
        <v>0</v>
      </c>
      <c r="K173" s="157">
        <f t="shared" si="82"/>
        <v>0</v>
      </c>
      <c r="L173" s="157">
        <f t="shared" si="82"/>
        <v>0</v>
      </c>
      <c r="M173" s="157">
        <f t="shared" si="82"/>
        <v>0</v>
      </c>
      <c r="N173" s="157">
        <f t="shared" si="82"/>
        <v>0</v>
      </c>
      <c r="O173" s="157">
        <f t="shared" si="82"/>
        <v>0</v>
      </c>
      <c r="P173" s="157">
        <f t="shared" si="82"/>
        <v>0</v>
      </c>
      <c r="Q173" s="157">
        <f t="shared" si="82"/>
        <v>0</v>
      </c>
      <c r="R173" s="157">
        <f t="shared" si="82"/>
        <v>0</v>
      </c>
      <c r="S173" s="157">
        <f t="shared" si="82"/>
        <v>0</v>
      </c>
      <c r="T173" s="157">
        <f t="shared" si="82"/>
        <v>0</v>
      </c>
      <c r="U173" s="157">
        <f t="shared" si="82"/>
        <v>0</v>
      </c>
      <c r="V173" s="157">
        <f t="shared" si="82"/>
        <v>0</v>
      </c>
      <c r="W173" s="157">
        <f t="shared" si="82"/>
        <v>0</v>
      </c>
      <c r="X173" s="157">
        <f t="shared" si="82"/>
        <v>0</v>
      </c>
      <c r="Y173" s="157">
        <f t="shared" si="82"/>
        <v>0</v>
      </c>
      <c r="Z173" s="157">
        <f t="shared" si="82"/>
        <v>0</v>
      </c>
      <c r="AA173" s="157">
        <f t="shared" si="82"/>
        <v>0</v>
      </c>
      <c r="AB173" s="157">
        <f t="shared" si="82"/>
        <v>0</v>
      </c>
      <c r="AC173" s="157">
        <f t="shared" si="82"/>
        <v>0</v>
      </c>
      <c r="AD173" s="157">
        <f t="shared" si="82"/>
        <v>0</v>
      </c>
      <c r="AE173" s="157">
        <f t="shared" si="82"/>
        <v>0</v>
      </c>
      <c r="AF173" s="157">
        <f t="shared" si="82"/>
        <v>0</v>
      </c>
      <c r="AG173" s="157">
        <f t="shared" si="82"/>
        <v>0</v>
      </c>
      <c r="AH173" s="157">
        <f t="shared" si="82"/>
        <v>0</v>
      </c>
      <c r="AI173" s="157">
        <f t="shared" si="82"/>
        <v>0</v>
      </c>
      <c r="AJ173" s="157">
        <f t="shared" si="82"/>
        <v>0</v>
      </c>
    </row>
    <row r="174" spans="1:36" ht="16.5" x14ac:dyDescent="0.25">
      <c r="A174" s="157">
        <f t="shared" ref="A174:A208" si="83">+A173+0.01</f>
        <v>1.02</v>
      </c>
      <c r="B174" s="153">
        <f t="shared" si="49"/>
        <v>126</v>
      </c>
      <c r="C174" s="155" t="s">
        <v>455</v>
      </c>
      <c r="D174" s="156" t="s">
        <v>364</v>
      </c>
      <c r="E174" s="157">
        <f t="shared" si="81"/>
        <v>2</v>
      </c>
      <c r="F174" s="314" t="s">
        <v>331</v>
      </c>
      <c r="G174" s="157">
        <f>+IF($F174=G$21,G$59,0)</f>
        <v>0</v>
      </c>
      <c r="H174" s="157">
        <f t="shared" ref="H174:AJ174" si="84">+IF($F174=H$21,H$59,0)</f>
        <v>1</v>
      </c>
      <c r="I174" s="157">
        <f t="shared" si="84"/>
        <v>1</v>
      </c>
      <c r="J174" s="157">
        <f t="shared" si="84"/>
        <v>0</v>
      </c>
      <c r="K174" s="157">
        <f t="shared" si="84"/>
        <v>0</v>
      </c>
      <c r="L174" s="157">
        <f t="shared" si="84"/>
        <v>0</v>
      </c>
      <c r="M174" s="157">
        <f t="shared" si="84"/>
        <v>0</v>
      </c>
      <c r="N174" s="157">
        <f t="shared" si="84"/>
        <v>0</v>
      </c>
      <c r="O174" s="157">
        <f t="shared" si="84"/>
        <v>0</v>
      </c>
      <c r="P174" s="157">
        <f t="shared" si="84"/>
        <v>0</v>
      </c>
      <c r="Q174" s="157">
        <f t="shared" si="84"/>
        <v>0</v>
      </c>
      <c r="R174" s="157">
        <f t="shared" si="84"/>
        <v>0</v>
      </c>
      <c r="S174" s="157">
        <f t="shared" si="84"/>
        <v>0</v>
      </c>
      <c r="T174" s="157">
        <f t="shared" si="84"/>
        <v>0</v>
      </c>
      <c r="U174" s="157">
        <f t="shared" si="84"/>
        <v>0</v>
      </c>
      <c r="V174" s="157">
        <f t="shared" si="84"/>
        <v>0</v>
      </c>
      <c r="W174" s="157">
        <f t="shared" si="84"/>
        <v>0</v>
      </c>
      <c r="X174" s="157">
        <f t="shared" si="84"/>
        <v>0</v>
      </c>
      <c r="Y174" s="157">
        <f t="shared" si="84"/>
        <v>0</v>
      </c>
      <c r="Z174" s="157">
        <f t="shared" si="84"/>
        <v>0</v>
      </c>
      <c r="AA174" s="157">
        <f t="shared" si="84"/>
        <v>0</v>
      </c>
      <c r="AB174" s="157">
        <f t="shared" si="84"/>
        <v>0</v>
      </c>
      <c r="AC174" s="157">
        <f t="shared" si="84"/>
        <v>0</v>
      </c>
      <c r="AD174" s="157">
        <f t="shared" si="84"/>
        <v>0</v>
      </c>
      <c r="AE174" s="157">
        <f t="shared" si="84"/>
        <v>0</v>
      </c>
      <c r="AF174" s="157">
        <f t="shared" si="84"/>
        <v>0</v>
      </c>
      <c r="AG174" s="157">
        <f t="shared" si="84"/>
        <v>0</v>
      </c>
      <c r="AH174" s="157">
        <f t="shared" si="84"/>
        <v>0</v>
      </c>
      <c r="AI174" s="157">
        <f t="shared" si="84"/>
        <v>0</v>
      </c>
      <c r="AJ174" s="157">
        <f t="shared" si="84"/>
        <v>0</v>
      </c>
    </row>
    <row r="175" spans="1:36" ht="16.5" x14ac:dyDescent="0.25">
      <c r="A175" s="157">
        <f t="shared" si="83"/>
        <v>1.03</v>
      </c>
      <c r="B175" s="153">
        <f t="shared" si="49"/>
        <v>127</v>
      </c>
      <c r="C175" s="155" t="s">
        <v>456</v>
      </c>
      <c r="D175" s="156" t="s">
        <v>364</v>
      </c>
      <c r="E175" s="157">
        <f t="shared" si="81"/>
        <v>0</v>
      </c>
      <c r="F175" s="314" t="s">
        <v>331</v>
      </c>
      <c r="G175" s="157">
        <f>+IF($F175=G$21,G$60,0)</f>
        <v>0</v>
      </c>
      <c r="H175" s="157">
        <f t="shared" ref="H175:AJ175" si="85">+IF($F175=H$21,H$60,0)</f>
        <v>0</v>
      </c>
      <c r="I175" s="157">
        <f t="shared" si="85"/>
        <v>0</v>
      </c>
      <c r="J175" s="157">
        <f t="shared" si="85"/>
        <v>0</v>
      </c>
      <c r="K175" s="157">
        <f t="shared" si="85"/>
        <v>0</v>
      </c>
      <c r="L175" s="157">
        <f t="shared" si="85"/>
        <v>0</v>
      </c>
      <c r="M175" s="157">
        <f t="shared" si="85"/>
        <v>0</v>
      </c>
      <c r="N175" s="157">
        <f t="shared" si="85"/>
        <v>0</v>
      </c>
      <c r="O175" s="157">
        <f t="shared" si="85"/>
        <v>0</v>
      </c>
      <c r="P175" s="157">
        <f t="shared" si="85"/>
        <v>0</v>
      </c>
      <c r="Q175" s="157">
        <f t="shared" si="85"/>
        <v>0</v>
      </c>
      <c r="R175" s="157">
        <f t="shared" si="85"/>
        <v>0</v>
      </c>
      <c r="S175" s="157">
        <f t="shared" si="85"/>
        <v>0</v>
      </c>
      <c r="T175" s="157">
        <f t="shared" si="85"/>
        <v>0</v>
      </c>
      <c r="U175" s="157">
        <f t="shared" si="85"/>
        <v>0</v>
      </c>
      <c r="V175" s="157">
        <f t="shared" si="85"/>
        <v>0</v>
      </c>
      <c r="W175" s="157">
        <f t="shared" si="85"/>
        <v>0</v>
      </c>
      <c r="X175" s="157">
        <f t="shared" si="85"/>
        <v>0</v>
      </c>
      <c r="Y175" s="157">
        <f t="shared" si="85"/>
        <v>0</v>
      </c>
      <c r="Z175" s="157">
        <f t="shared" si="85"/>
        <v>0</v>
      </c>
      <c r="AA175" s="157">
        <f t="shared" si="85"/>
        <v>0</v>
      </c>
      <c r="AB175" s="157">
        <f t="shared" si="85"/>
        <v>0</v>
      </c>
      <c r="AC175" s="157">
        <f t="shared" si="85"/>
        <v>0</v>
      </c>
      <c r="AD175" s="157">
        <f t="shared" si="85"/>
        <v>0</v>
      </c>
      <c r="AE175" s="157">
        <f t="shared" si="85"/>
        <v>0</v>
      </c>
      <c r="AF175" s="157">
        <f t="shared" si="85"/>
        <v>0</v>
      </c>
      <c r="AG175" s="157">
        <f t="shared" si="85"/>
        <v>0</v>
      </c>
      <c r="AH175" s="157">
        <f t="shared" si="85"/>
        <v>0</v>
      </c>
      <c r="AI175" s="157">
        <f t="shared" si="85"/>
        <v>0</v>
      </c>
      <c r="AJ175" s="157">
        <f t="shared" si="85"/>
        <v>0</v>
      </c>
    </row>
    <row r="176" spans="1:36" ht="16.5" x14ac:dyDescent="0.25">
      <c r="A176" s="157">
        <f t="shared" si="83"/>
        <v>1.04</v>
      </c>
      <c r="B176" s="153">
        <f t="shared" si="49"/>
        <v>128</v>
      </c>
      <c r="C176" s="155" t="s">
        <v>457</v>
      </c>
      <c r="D176" s="156" t="s">
        <v>364</v>
      </c>
      <c r="E176" s="157">
        <f t="shared" si="81"/>
        <v>0</v>
      </c>
      <c r="F176" s="314" t="s">
        <v>331</v>
      </c>
      <c r="G176" s="157">
        <f>+IF($F176=G$21,G$61,0)</f>
        <v>0</v>
      </c>
      <c r="H176" s="157">
        <f t="shared" ref="H176:AJ176" si="86">+IF($F176=H$21,H$61,0)</f>
        <v>0</v>
      </c>
      <c r="I176" s="157">
        <f t="shared" si="86"/>
        <v>0</v>
      </c>
      <c r="J176" s="157">
        <f t="shared" si="86"/>
        <v>0</v>
      </c>
      <c r="K176" s="157">
        <f t="shared" si="86"/>
        <v>0</v>
      </c>
      <c r="L176" s="157">
        <f t="shared" si="86"/>
        <v>0</v>
      </c>
      <c r="M176" s="157">
        <f t="shared" si="86"/>
        <v>0</v>
      </c>
      <c r="N176" s="157">
        <f t="shared" si="86"/>
        <v>0</v>
      </c>
      <c r="O176" s="157">
        <f t="shared" si="86"/>
        <v>0</v>
      </c>
      <c r="P176" s="157">
        <f t="shared" si="86"/>
        <v>0</v>
      </c>
      <c r="Q176" s="157">
        <f t="shared" si="86"/>
        <v>0</v>
      </c>
      <c r="R176" s="157">
        <f t="shared" si="86"/>
        <v>0</v>
      </c>
      <c r="S176" s="157">
        <f t="shared" si="86"/>
        <v>0</v>
      </c>
      <c r="T176" s="157">
        <f t="shared" si="86"/>
        <v>0</v>
      </c>
      <c r="U176" s="157">
        <f t="shared" si="86"/>
        <v>0</v>
      </c>
      <c r="V176" s="157">
        <f t="shared" si="86"/>
        <v>0</v>
      </c>
      <c r="W176" s="157">
        <f t="shared" si="86"/>
        <v>0</v>
      </c>
      <c r="X176" s="157">
        <f t="shared" si="86"/>
        <v>0</v>
      </c>
      <c r="Y176" s="157">
        <f t="shared" si="86"/>
        <v>0</v>
      </c>
      <c r="Z176" s="157">
        <f t="shared" si="86"/>
        <v>0</v>
      </c>
      <c r="AA176" s="157">
        <f t="shared" si="86"/>
        <v>0</v>
      </c>
      <c r="AB176" s="157">
        <f t="shared" si="86"/>
        <v>0</v>
      </c>
      <c r="AC176" s="157">
        <f t="shared" si="86"/>
        <v>0</v>
      </c>
      <c r="AD176" s="157">
        <f t="shared" si="86"/>
        <v>0</v>
      </c>
      <c r="AE176" s="157">
        <f t="shared" si="86"/>
        <v>0</v>
      </c>
      <c r="AF176" s="157">
        <f t="shared" si="86"/>
        <v>0</v>
      </c>
      <c r="AG176" s="157">
        <f t="shared" si="86"/>
        <v>0</v>
      </c>
      <c r="AH176" s="157">
        <f t="shared" si="86"/>
        <v>0</v>
      </c>
      <c r="AI176" s="157">
        <f t="shared" si="86"/>
        <v>0</v>
      </c>
      <c r="AJ176" s="157">
        <f t="shared" si="86"/>
        <v>0</v>
      </c>
    </row>
    <row r="177" spans="1:36" ht="16.5" x14ac:dyDescent="0.25">
      <c r="A177" s="157">
        <f t="shared" si="83"/>
        <v>1.05</v>
      </c>
      <c r="B177" s="153">
        <f t="shared" si="49"/>
        <v>129</v>
      </c>
      <c r="C177" s="155" t="s">
        <v>458</v>
      </c>
      <c r="D177" s="156" t="s">
        <v>364</v>
      </c>
      <c r="E177" s="157">
        <f t="shared" si="81"/>
        <v>0</v>
      </c>
      <c r="F177" s="314" t="s">
        <v>101</v>
      </c>
      <c r="G177" s="157">
        <f>+IF($F177=G$21,G$64,0)</f>
        <v>0</v>
      </c>
      <c r="H177" s="157">
        <f t="shared" ref="H177:AJ177" si="87">+IF($F177=H$21,H$64,0)</f>
        <v>0</v>
      </c>
      <c r="I177" s="157">
        <f t="shared" si="87"/>
        <v>0</v>
      </c>
      <c r="J177" s="157">
        <f t="shared" si="87"/>
        <v>0</v>
      </c>
      <c r="K177" s="157">
        <f t="shared" si="87"/>
        <v>0</v>
      </c>
      <c r="L177" s="157">
        <f t="shared" si="87"/>
        <v>0</v>
      </c>
      <c r="M177" s="157">
        <f t="shared" si="87"/>
        <v>0</v>
      </c>
      <c r="N177" s="157">
        <f t="shared" si="87"/>
        <v>0</v>
      </c>
      <c r="O177" s="157">
        <f t="shared" si="87"/>
        <v>0</v>
      </c>
      <c r="P177" s="157">
        <f t="shared" si="87"/>
        <v>0</v>
      </c>
      <c r="Q177" s="157">
        <f t="shared" si="87"/>
        <v>0</v>
      </c>
      <c r="R177" s="157">
        <f t="shared" si="87"/>
        <v>0</v>
      </c>
      <c r="S177" s="157">
        <f t="shared" si="87"/>
        <v>0</v>
      </c>
      <c r="T177" s="157">
        <f t="shared" si="87"/>
        <v>0</v>
      </c>
      <c r="U177" s="157">
        <f t="shared" si="87"/>
        <v>0</v>
      </c>
      <c r="V177" s="157">
        <f t="shared" si="87"/>
        <v>0</v>
      </c>
      <c r="W177" s="157">
        <f t="shared" si="87"/>
        <v>0</v>
      </c>
      <c r="X177" s="157">
        <f t="shared" si="87"/>
        <v>0</v>
      </c>
      <c r="Y177" s="157">
        <f t="shared" si="87"/>
        <v>0</v>
      </c>
      <c r="Z177" s="157">
        <f t="shared" si="87"/>
        <v>0</v>
      </c>
      <c r="AA177" s="157">
        <f t="shared" si="87"/>
        <v>0</v>
      </c>
      <c r="AB177" s="157">
        <f t="shared" si="87"/>
        <v>0</v>
      </c>
      <c r="AC177" s="157">
        <f t="shared" si="87"/>
        <v>0</v>
      </c>
      <c r="AD177" s="157">
        <f t="shared" si="87"/>
        <v>0</v>
      </c>
      <c r="AE177" s="157">
        <f t="shared" si="87"/>
        <v>0</v>
      </c>
      <c r="AF177" s="157">
        <f t="shared" si="87"/>
        <v>0</v>
      </c>
      <c r="AG177" s="157">
        <f t="shared" si="87"/>
        <v>0</v>
      </c>
      <c r="AH177" s="157">
        <f t="shared" si="87"/>
        <v>0</v>
      </c>
      <c r="AI177" s="157">
        <f t="shared" si="87"/>
        <v>0</v>
      </c>
      <c r="AJ177" s="157">
        <f t="shared" si="87"/>
        <v>0</v>
      </c>
    </row>
    <row r="178" spans="1:36" ht="16.5" x14ac:dyDescent="0.25">
      <c r="A178" s="157">
        <f t="shared" si="83"/>
        <v>1.06</v>
      </c>
      <c r="B178" s="153">
        <f t="shared" si="49"/>
        <v>130</v>
      </c>
      <c r="C178" s="155" t="s">
        <v>459</v>
      </c>
      <c r="D178" s="156" t="s">
        <v>364</v>
      </c>
      <c r="E178" s="157">
        <f t="shared" si="81"/>
        <v>1</v>
      </c>
      <c r="F178" s="314" t="s">
        <v>331</v>
      </c>
      <c r="G178" s="157">
        <f>+IF($F178=G$21,G$52,0)</f>
        <v>0</v>
      </c>
      <c r="H178" s="157">
        <f t="shared" ref="H178:W179" si="88">+IF($F178=H$21,H$52,0)</f>
        <v>0</v>
      </c>
      <c r="I178" s="157">
        <f t="shared" si="88"/>
        <v>1</v>
      </c>
      <c r="J178" s="157">
        <f t="shared" si="88"/>
        <v>0</v>
      </c>
      <c r="K178" s="157">
        <f t="shared" si="88"/>
        <v>0</v>
      </c>
      <c r="L178" s="157">
        <f t="shared" si="88"/>
        <v>0</v>
      </c>
      <c r="M178" s="157">
        <f t="shared" si="88"/>
        <v>0</v>
      </c>
      <c r="N178" s="157">
        <f t="shared" si="88"/>
        <v>0</v>
      </c>
      <c r="O178" s="157">
        <f t="shared" si="88"/>
        <v>0</v>
      </c>
      <c r="P178" s="157">
        <f t="shared" si="88"/>
        <v>0</v>
      </c>
      <c r="Q178" s="157">
        <f t="shared" si="88"/>
        <v>0</v>
      </c>
      <c r="R178" s="157">
        <f t="shared" si="88"/>
        <v>0</v>
      </c>
      <c r="S178" s="157">
        <f t="shared" si="88"/>
        <v>0</v>
      </c>
      <c r="T178" s="157">
        <f t="shared" si="88"/>
        <v>0</v>
      </c>
      <c r="U178" s="157">
        <f t="shared" si="88"/>
        <v>0</v>
      </c>
      <c r="V178" s="157">
        <f t="shared" si="88"/>
        <v>0</v>
      </c>
      <c r="W178" s="157">
        <f t="shared" si="88"/>
        <v>0</v>
      </c>
      <c r="X178" s="157">
        <f t="shared" ref="X178:AJ179" si="89">+IF($F178=X$21,X$52,0)</f>
        <v>0</v>
      </c>
      <c r="Y178" s="157">
        <f t="shared" si="89"/>
        <v>0</v>
      </c>
      <c r="Z178" s="157">
        <f t="shared" si="89"/>
        <v>0</v>
      </c>
      <c r="AA178" s="157">
        <f t="shared" si="89"/>
        <v>0</v>
      </c>
      <c r="AB178" s="157">
        <f t="shared" si="89"/>
        <v>0</v>
      </c>
      <c r="AC178" s="157">
        <f t="shared" si="89"/>
        <v>0</v>
      </c>
      <c r="AD178" s="157">
        <f t="shared" si="89"/>
        <v>0</v>
      </c>
      <c r="AE178" s="157">
        <f t="shared" si="89"/>
        <v>0</v>
      </c>
      <c r="AF178" s="157">
        <f t="shared" si="89"/>
        <v>0</v>
      </c>
      <c r="AG178" s="157">
        <f t="shared" si="89"/>
        <v>0</v>
      </c>
      <c r="AH178" s="157">
        <f t="shared" si="89"/>
        <v>0</v>
      </c>
      <c r="AI178" s="157">
        <f t="shared" si="89"/>
        <v>0</v>
      </c>
      <c r="AJ178" s="157">
        <f t="shared" si="89"/>
        <v>0</v>
      </c>
    </row>
    <row r="179" spans="1:36" ht="16.5" x14ac:dyDescent="0.25">
      <c r="A179" s="157">
        <f t="shared" si="83"/>
        <v>1.07</v>
      </c>
      <c r="B179" s="153">
        <f t="shared" si="49"/>
        <v>131</v>
      </c>
      <c r="C179" s="155" t="s">
        <v>460</v>
      </c>
      <c r="D179" s="156" t="s">
        <v>364</v>
      </c>
      <c r="E179" s="157">
        <f t="shared" si="81"/>
        <v>0</v>
      </c>
      <c r="F179" s="314" t="s">
        <v>101</v>
      </c>
      <c r="G179" s="157">
        <f>+IF($F179=G$21,G$52,0)</f>
        <v>0</v>
      </c>
      <c r="H179" s="157">
        <f t="shared" si="88"/>
        <v>0</v>
      </c>
      <c r="I179" s="157">
        <f t="shared" si="88"/>
        <v>0</v>
      </c>
      <c r="J179" s="157">
        <f t="shared" si="88"/>
        <v>0</v>
      </c>
      <c r="K179" s="157">
        <f t="shared" si="88"/>
        <v>0</v>
      </c>
      <c r="L179" s="157">
        <f t="shared" si="88"/>
        <v>0</v>
      </c>
      <c r="M179" s="157">
        <f t="shared" si="88"/>
        <v>0</v>
      </c>
      <c r="N179" s="157">
        <f t="shared" si="88"/>
        <v>0</v>
      </c>
      <c r="O179" s="157">
        <f t="shared" si="88"/>
        <v>0</v>
      </c>
      <c r="P179" s="157">
        <f t="shared" si="88"/>
        <v>0</v>
      </c>
      <c r="Q179" s="157">
        <f t="shared" si="88"/>
        <v>0</v>
      </c>
      <c r="R179" s="157">
        <f t="shared" si="88"/>
        <v>0</v>
      </c>
      <c r="S179" s="157">
        <f t="shared" si="88"/>
        <v>0</v>
      </c>
      <c r="T179" s="157">
        <f t="shared" si="88"/>
        <v>0</v>
      </c>
      <c r="U179" s="157">
        <f t="shared" si="88"/>
        <v>0</v>
      </c>
      <c r="V179" s="157">
        <f t="shared" si="88"/>
        <v>0</v>
      </c>
      <c r="W179" s="157">
        <f t="shared" si="88"/>
        <v>0</v>
      </c>
      <c r="X179" s="157">
        <f t="shared" si="89"/>
        <v>0</v>
      </c>
      <c r="Y179" s="157">
        <f t="shared" si="89"/>
        <v>0</v>
      </c>
      <c r="Z179" s="157">
        <f t="shared" si="89"/>
        <v>0</v>
      </c>
      <c r="AA179" s="157">
        <f t="shared" si="89"/>
        <v>0</v>
      </c>
      <c r="AB179" s="157">
        <f t="shared" si="89"/>
        <v>0</v>
      </c>
      <c r="AC179" s="157">
        <f t="shared" si="89"/>
        <v>0</v>
      </c>
      <c r="AD179" s="157">
        <f t="shared" si="89"/>
        <v>0</v>
      </c>
      <c r="AE179" s="157">
        <f t="shared" si="89"/>
        <v>0</v>
      </c>
      <c r="AF179" s="157">
        <f t="shared" si="89"/>
        <v>0</v>
      </c>
      <c r="AG179" s="157">
        <f t="shared" si="89"/>
        <v>0</v>
      </c>
      <c r="AH179" s="157">
        <f t="shared" si="89"/>
        <v>0</v>
      </c>
      <c r="AI179" s="157">
        <f t="shared" si="89"/>
        <v>0</v>
      </c>
      <c r="AJ179" s="157">
        <f t="shared" si="89"/>
        <v>0</v>
      </c>
    </row>
    <row r="180" spans="1:36" ht="16.5" x14ac:dyDescent="0.25">
      <c r="A180" s="157">
        <f t="shared" si="83"/>
        <v>1.08</v>
      </c>
      <c r="B180" s="153">
        <f t="shared" si="49"/>
        <v>132</v>
      </c>
      <c r="C180" s="155" t="s">
        <v>461</v>
      </c>
      <c r="D180" s="156" t="s">
        <v>364</v>
      </c>
      <c r="E180" s="157">
        <f t="shared" si="81"/>
        <v>1</v>
      </c>
      <c r="F180" s="314" t="s">
        <v>331</v>
      </c>
      <c r="G180" s="157">
        <f t="shared" ref="G180:P181" si="90">+IF($F180=G$21,G$76,0)</f>
        <v>0</v>
      </c>
      <c r="H180" s="157">
        <f t="shared" si="90"/>
        <v>1</v>
      </c>
      <c r="I180" s="157">
        <f t="shared" si="90"/>
        <v>0</v>
      </c>
      <c r="J180" s="157">
        <f t="shared" si="90"/>
        <v>0</v>
      </c>
      <c r="K180" s="157">
        <f t="shared" si="90"/>
        <v>0</v>
      </c>
      <c r="L180" s="157">
        <f t="shared" si="90"/>
        <v>0</v>
      </c>
      <c r="M180" s="157">
        <f t="shared" si="90"/>
        <v>0</v>
      </c>
      <c r="N180" s="157">
        <f t="shared" si="90"/>
        <v>0</v>
      </c>
      <c r="O180" s="157">
        <f t="shared" si="90"/>
        <v>0</v>
      </c>
      <c r="P180" s="157">
        <f t="shared" si="90"/>
        <v>0</v>
      </c>
      <c r="Q180" s="157">
        <f t="shared" ref="Q180:Z181" si="91">+IF($F180=Q$21,Q$76,0)</f>
        <v>0</v>
      </c>
      <c r="R180" s="157">
        <f t="shared" si="91"/>
        <v>0</v>
      </c>
      <c r="S180" s="157">
        <f t="shared" si="91"/>
        <v>0</v>
      </c>
      <c r="T180" s="157">
        <f t="shared" si="91"/>
        <v>0</v>
      </c>
      <c r="U180" s="157">
        <f t="shared" si="91"/>
        <v>0</v>
      </c>
      <c r="V180" s="157">
        <f t="shared" si="91"/>
        <v>0</v>
      </c>
      <c r="W180" s="157">
        <f t="shared" si="91"/>
        <v>0</v>
      </c>
      <c r="X180" s="157">
        <f t="shared" si="91"/>
        <v>0</v>
      </c>
      <c r="Y180" s="157">
        <f t="shared" si="91"/>
        <v>0</v>
      </c>
      <c r="Z180" s="157">
        <f t="shared" si="91"/>
        <v>0</v>
      </c>
      <c r="AA180" s="157">
        <f t="shared" ref="AA180:AJ181" si="92">+IF($F180=AA$21,AA$76,0)</f>
        <v>0</v>
      </c>
      <c r="AB180" s="157">
        <f t="shared" si="92"/>
        <v>0</v>
      </c>
      <c r="AC180" s="157">
        <f t="shared" si="92"/>
        <v>0</v>
      </c>
      <c r="AD180" s="157">
        <f t="shared" si="92"/>
        <v>0</v>
      </c>
      <c r="AE180" s="157">
        <f t="shared" si="92"/>
        <v>0</v>
      </c>
      <c r="AF180" s="157">
        <f t="shared" si="92"/>
        <v>0</v>
      </c>
      <c r="AG180" s="157">
        <f t="shared" si="92"/>
        <v>0</v>
      </c>
      <c r="AH180" s="157">
        <f t="shared" si="92"/>
        <v>0</v>
      </c>
      <c r="AI180" s="157">
        <f t="shared" si="92"/>
        <v>0</v>
      </c>
      <c r="AJ180" s="157">
        <f t="shared" si="92"/>
        <v>0</v>
      </c>
    </row>
    <row r="181" spans="1:36" ht="16.5" x14ac:dyDescent="0.25">
      <c r="A181" s="157">
        <f t="shared" si="83"/>
        <v>1.0900000000000001</v>
      </c>
      <c r="B181" s="153">
        <f t="shared" ref="B181:B242" si="93">+B180+1</f>
        <v>133</v>
      </c>
      <c r="C181" s="155" t="s">
        <v>462</v>
      </c>
      <c r="D181" s="156" t="s">
        <v>364</v>
      </c>
      <c r="E181" s="157">
        <f t="shared" si="81"/>
        <v>0</v>
      </c>
      <c r="F181" s="314" t="s">
        <v>101</v>
      </c>
      <c r="G181" s="157">
        <f t="shared" si="90"/>
        <v>0</v>
      </c>
      <c r="H181" s="157">
        <f t="shared" si="90"/>
        <v>0</v>
      </c>
      <c r="I181" s="157">
        <f t="shared" si="90"/>
        <v>0</v>
      </c>
      <c r="J181" s="157">
        <f t="shared" si="90"/>
        <v>0</v>
      </c>
      <c r="K181" s="157">
        <f t="shared" si="90"/>
        <v>0</v>
      </c>
      <c r="L181" s="157">
        <f t="shared" si="90"/>
        <v>0</v>
      </c>
      <c r="M181" s="157">
        <f t="shared" si="90"/>
        <v>0</v>
      </c>
      <c r="N181" s="157">
        <f t="shared" si="90"/>
        <v>0</v>
      </c>
      <c r="O181" s="157">
        <f t="shared" si="90"/>
        <v>0</v>
      </c>
      <c r="P181" s="157">
        <f t="shared" si="90"/>
        <v>0</v>
      </c>
      <c r="Q181" s="157">
        <f t="shared" si="91"/>
        <v>0</v>
      </c>
      <c r="R181" s="157">
        <f t="shared" si="91"/>
        <v>0</v>
      </c>
      <c r="S181" s="157">
        <f t="shared" si="91"/>
        <v>0</v>
      </c>
      <c r="T181" s="157">
        <f t="shared" si="91"/>
        <v>0</v>
      </c>
      <c r="U181" s="157">
        <f t="shared" si="91"/>
        <v>0</v>
      </c>
      <c r="V181" s="157">
        <f t="shared" si="91"/>
        <v>0</v>
      </c>
      <c r="W181" s="157">
        <f t="shared" si="91"/>
        <v>0</v>
      </c>
      <c r="X181" s="157">
        <f t="shared" si="91"/>
        <v>0</v>
      </c>
      <c r="Y181" s="157">
        <f t="shared" si="91"/>
        <v>0</v>
      </c>
      <c r="Z181" s="157">
        <f t="shared" si="91"/>
        <v>0</v>
      </c>
      <c r="AA181" s="157">
        <f t="shared" si="92"/>
        <v>0</v>
      </c>
      <c r="AB181" s="157">
        <f t="shared" si="92"/>
        <v>0</v>
      </c>
      <c r="AC181" s="157">
        <f t="shared" si="92"/>
        <v>0</v>
      </c>
      <c r="AD181" s="157">
        <f t="shared" si="92"/>
        <v>0</v>
      </c>
      <c r="AE181" s="157">
        <f t="shared" si="92"/>
        <v>0</v>
      </c>
      <c r="AF181" s="157">
        <f t="shared" si="92"/>
        <v>0</v>
      </c>
      <c r="AG181" s="157">
        <f t="shared" si="92"/>
        <v>0</v>
      </c>
      <c r="AH181" s="157">
        <f t="shared" si="92"/>
        <v>0</v>
      </c>
      <c r="AI181" s="157">
        <f t="shared" si="92"/>
        <v>0</v>
      </c>
      <c r="AJ181" s="157">
        <f t="shared" si="92"/>
        <v>0</v>
      </c>
    </row>
    <row r="182" spans="1:36" ht="16.5" x14ac:dyDescent="0.25">
      <c r="A182" s="157">
        <f t="shared" si="83"/>
        <v>1.1000000000000001</v>
      </c>
      <c r="B182" s="153">
        <f t="shared" si="93"/>
        <v>134</v>
      </c>
      <c r="C182" s="155" t="s">
        <v>463</v>
      </c>
      <c r="D182" s="156" t="s">
        <v>364</v>
      </c>
      <c r="E182" s="157">
        <f t="shared" si="81"/>
        <v>0</v>
      </c>
      <c r="F182" s="314" t="s">
        <v>331</v>
      </c>
      <c r="G182" s="157">
        <f>+IF($F182=G$21,G$79,0)</f>
        <v>0</v>
      </c>
      <c r="H182" s="157">
        <f t="shared" ref="H182:AJ182" si="94">+IF($F182=H$21,H$79,0)</f>
        <v>0</v>
      </c>
      <c r="I182" s="157">
        <f t="shared" si="94"/>
        <v>0</v>
      </c>
      <c r="J182" s="157">
        <f t="shared" si="94"/>
        <v>0</v>
      </c>
      <c r="K182" s="157">
        <f t="shared" si="94"/>
        <v>0</v>
      </c>
      <c r="L182" s="157">
        <f t="shared" si="94"/>
        <v>0</v>
      </c>
      <c r="M182" s="157">
        <f t="shared" si="94"/>
        <v>0</v>
      </c>
      <c r="N182" s="157">
        <f t="shared" si="94"/>
        <v>0</v>
      </c>
      <c r="O182" s="157">
        <f t="shared" si="94"/>
        <v>0</v>
      </c>
      <c r="P182" s="157">
        <f t="shared" si="94"/>
        <v>0</v>
      </c>
      <c r="Q182" s="157">
        <f t="shared" si="94"/>
        <v>0</v>
      </c>
      <c r="R182" s="157">
        <f t="shared" si="94"/>
        <v>0</v>
      </c>
      <c r="S182" s="157">
        <f t="shared" si="94"/>
        <v>0</v>
      </c>
      <c r="T182" s="157">
        <f t="shared" si="94"/>
        <v>0</v>
      </c>
      <c r="U182" s="157">
        <f t="shared" si="94"/>
        <v>0</v>
      </c>
      <c r="V182" s="157">
        <f t="shared" si="94"/>
        <v>0</v>
      </c>
      <c r="W182" s="157">
        <f t="shared" si="94"/>
        <v>0</v>
      </c>
      <c r="X182" s="157">
        <f t="shared" si="94"/>
        <v>0</v>
      </c>
      <c r="Y182" s="157">
        <f t="shared" si="94"/>
        <v>0</v>
      </c>
      <c r="Z182" s="157">
        <f t="shared" si="94"/>
        <v>0</v>
      </c>
      <c r="AA182" s="157">
        <f t="shared" si="94"/>
        <v>0</v>
      </c>
      <c r="AB182" s="157">
        <f t="shared" si="94"/>
        <v>0</v>
      </c>
      <c r="AC182" s="157">
        <f t="shared" si="94"/>
        <v>0</v>
      </c>
      <c r="AD182" s="157">
        <f t="shared" si="94"/>
        <v>0</v>
      </c>
      <c r="AE182" s="157">
        <f t="shared" si="94"/>
        <v>0</v>
      </c>
      <c r="AF182" s="157">
        <f t="shared" si="94"/>
        <v>0</v>
      </c>
      <c r="AG182" s="157">
        <f t="shared" si="94"/>
        <v>0</v>
      </c>
      <c r="AH182" s="157">
        <f t="shared" si="94"/>
        <v>0</v>
      </c>
      <c r="AI182" s="157">
        <f t="shared" si="94"/>
        <v>0</v>
      </c>
      <c r="AJ182" s="157">
        <f t="shared" si="94"/>
        <v>0</v>
      </c>
    </row>
    <row r="183" spans="1:36" ht="16.5" x14ac:dyDescent="0.25">
      <c r="A183" s="157">
        <f t="shared" si="83"/>
        <v>1.1100000000000001</v>
      </c>
      <c r="B183" s="153">
        <f t="shared" si="93"/>
        <v>135</v>
      </c>
      <c r="C183" s="155" t="s">
        <v>464</v>
      </c>
      <c r="D183" s="156" t="s">
        <v>364</v>
      </c>
      <c r="E183" s="157">
        <f t="shared" si="81"/>
        <v>2</v>
      </c>
      <c r="F183" s="314" t="s">
        <v>331</v>
      </c>
      <c r="G183" s="157">
        <f>+IF($F183=G$21,G$84,0)</f>
        <v>1</v>
      </c>
      <c r="H183" s="157">
        <f t="shared" ref="H183:AJ183" si="95">+IF($F183=H$21,H$84,0)</f>
        <v>0</v>
      </c>
      <c r="I183" s="157">
        <f t="shared" si="95"/>
        <v>1</v>
      </c>
      <c r="J183" s="157">
        <f t="shared" si="95"/>
        <v>0</v>
      </c>
      <c r="K183" s="157">
        <f t="shared" si="95"/>
        <v>0</v>
      </c>
      <c r="L183" s="157">
        <f t="shared" si="95"/>
        <v>0</v>
      </c>
      <c r="M183" s="157">
        <f t="shared" si="95"/>
        <v>0</v>
      </c>
      <c r="N183" s="157">
        <f t="shared" si="95"/>
        <v>0</v>
      </c>
      <c r="O183" s="157">
        <f t="shared" si="95"/>
        <v>0</v>
      </c>
      <c r="P183" s="157">
        <f t="shared" si="95"/>
        <v>0</v>
      </c>
      <c r="Q183" s="157">
        <f t="shared" si="95"/>
        <v>0</v>
      </c>
      <c r="R183" s="157">
        <f t="shared" si="95"/>
        <v>0</v>
      </c>
      <c r="S183" s="157">
        <f t="shared" si="95"/>
        <v>0</v>
      </c>
      <c r="T183" s="157">
        <f t="shared" si="95"/>
        <v>0</v>
      </c>
      <c r="U183" s="157">
        <f t="shared" si="95"/>
        <v>0</v>
      </c>
      <c r="V183" s="157">
        <f t="shared" si="95"/>
        <v>0</v>
      </c>
      <c r="W183" s="157">
        <f t="shared" si="95"/>
        <v>0</v>
      </c>
      <c r="X183" s="157">
        <f t="shared" si="95"/>
        <v>0</v>
      </c>
      <c r="Y183" s="157">
        <f t="shared" si="95"/>
        <v>0</v>
      </c>
      <c r="Z183" s="157">
        <f t="shared" si="95"/>
        <v>0</v>
      </c>
      <c r="AA183" s="157">
        <f t="shared" si="95"/>
        <v>0</v>
      </c>
      <c r="AB183" s="157">
        <f t="shared" si="95"/>
        <v>0</v>
      </c>
      <c r="AC183" s="157">
        <f t="shared" si="95"/>
        <v>0</v>
      </c>
      <c r="AD183" s="157">
        <f t="shared" si="95"/>
        <v>0</v>
      </c>
      <c r="AE183" s="157">
        <f t="shared" si="95"/>
        <v>0</v>
      </c>
      <c r="AF183" s="157">
        <f t="shared" si="95"/>
        <v>0</v>
      </c>
      <c r="AG183" s="157">
        <f t="shared" si="95"/>
        <v>0</v>
      </c>
      <c r="AH183" s="157">
        <f t="shared" si="95"/>
        <v>0</v>
      </c>
      <c r="AI183" s="157">
        <f t="shared" si="95"/>
        <v>0</v>
      </c>
      <c r="AJ183" s="157">
        <f t="shared" si="95"/>
        <v>0</v>
      </c>
    </row>
    <row r="184" spans="1:36" ht="16.5" x14ac:dyDescent="0.25">
      <c r="A184" s="157">
        <f t="shared" si="83"/>
        <v>1.1200000000000001</v>
      </c>
      <c r="B184" s="153">
        <f t="shared" si="93"/>
        <v>136</v>
      </c>
      <c r="C184" s="155" t="s">
        <v>465</v>
      </c>
      <c r="D184" s="156" t="s">
        <v>389</v>
      </c>
      <c r="E184" s="157">
        <f t="shared" si="81"/>
        <v>4.2434999999999994E-2</v>
      </c>
      <c r="F184" s="314" t="s">
        <v>331</v>
      </c>
      <c r="G184" s="157">
        <f t="shared" ref="G184:P185" si="96">+IF($F184=G$21,G$87,0)</f>
        <v>0</v>
      </c>
      <c r="H184" s="157">
        <f t="shared" si="96"/>
        <v>1.6559999999999998E-2</v>
      </c>
      <c r="I184" s="157">
        <f t="shared" si="96"/>
        <v>2.5874999999999995E-2</v>
      </c>
      <c r="J184" s="157">
        <f t="shared" si="96"/>
        <v>0</v>
      </c>
      <c r="K184" s="157">
        <f t="shared" si="96"/>
        <v>0</v>
      </c>
      <c r="L184" s="157">
        <f t="shared" si="96"/>
        <v>0</v>
      </c>
      <c r="M184" s="157">
        <f t="shared" si="96"/>
        <v>0</v>
      </c>
      <c r="N184" s="157">
        <f t="shared" si="96"/>
        <v>0</v>
      </c>
      <c r="O184" s="157">
        <f t="shared" si="96"/>
        <v>0</v>
      </c>
      <c r="P184" s="157">
        <f t="shared" si="96"/>
        <v>0</v>
      </c>
      <c r="Q184" s="157">
        <f t="shared" ref="Q184:Z185" si="97">+IF($F184=Q$21,Q$87,0)</f>
        <v>0</v>
      </c>
      <c r="R184" s="157">
        <f t="shared" si="97"/>
        <v>0</v>
      </c>
      <c r="S184" s="157">
        <f t="shared" si="97"/>
        <v>0</v>
      </c>
      <c r="T184" s="157">
        <f t="shared" si="97"/>
        <v>0</v>
      </c>
      <c r="U184" s="157">
        <f t="shared" si="97"/>
        <v>0</v>
      </c>
      <c r="V184" s="157">
        <f t="shared" si="97"/>
        <v>0</v>
      </c>
      <c r="W184" s="157">
        <f t="shared" si="97"/>
        <v>0</v>
      </c>
      <c r="X184" s="157">
        <f t="shared" si="97"/>
        <v>0</v>
      </c>
      <c r="Y184" s="157">
        <f t="shared" si="97"/>
        <v>0</v>
      </c>
      <c r="Z184" s="157">
        <f t="shared" si="97"/>
        <v>0</v>
      </c>
      <c r="AA184" s="157">
        <f t="shared" ref="AA184:AJ185" si="98">+IF($F184=AA$21,AA$87,0)</f>
        <v>0</v>
      </c>
      <c r="AB184" s="157">
        <f t="shared" si="98"/>
        <v>0</v>
      </c>
      <c r="AC184" s="157">
        <f t="shared" si="98"/>
        <v>0</v>
      </c>
      <c r="AD184" s="157">
        <f t="shared" si="98"/>
        <v>0</v>
      </c>
      <c r="AE184" s="157">
        <f t="shared" si="98"/>
        <v>0</v>
      </c>
      <c r="AF184" s="157">
        <f t="shared" si="98"/>
        <v>0</v>
      </c>
      <c r="AG184" s="157">
        <f t="shared" si="98"/>
        <v>0</v>
      </c>
      <c r="AH184" s="157">
        <f t="shared" si="98"/>
        <v>0</v>
      </c>
      <c r="AI184" s="157">
        <f t="shared" si="98"/>
        <v>0</v>
      </c>
      <c r="AJ184" s="157">
        <f t="shared" si="98"/>
        <v>0</v>
      </c>
    </row>
    <row r="185" spans="1:36" ht="16.5" x14ac:dyDescent="0.25">
      <c r="A185" s="157">
        <f t="shared" si="83"/>
        <v>1.1300000000000001</v>
      </c>
      <c r="B185" s="153">
        <f t="shared" si="93"/>
        <v>137</v>
      </c>
      <c r="C185" s="155" t="s">
        <v>466</v>
      </c>
      <c r="D185" s="156" t="s">
        <v>389</v>
      </c>
      <c r="E185" s="157">
        <f t="shared" si="81"/>
        <v>0</v>
      </c>
      <c r="F185" s="314" t="s">
        <v>101</v>
      </c>
      <c r="G185" s="157">
        <f t="shared" si="96"/>
        <v>0</v>
      </c>
      <c r="H185" s="157">
        <f t="shared" si="96"/>
        <v>0</v>
      </c>
      <c r="I185" s="157">
        <f t="shared" si="96"/>
        <v>0</v>
      </c>
      <c r="J185" s="157">
        <f t="shared" si="96"/>
        <v>0</v>
      </c>
      <c r="K185" s="157">
        <f t="shared" si="96"/>
        <v>0</v>
      </c>
      <c r="L185" s="157">
        <f t="shared" si="96"/>
        <v>0</v>
      </c>
      <c r="M185" s="157">
        <f t="shared" si="96"/>
        <v>0</v>
      </c>
      <c r="N185" s="157">
        <f t="shared" si="96"/>
        <v>0</v>
      </c>
      <c r="O185" s="157">
        <f t="shared" si="96"/>
        <v>0</v>
      </c>
      <c r="P185" s="157">
        <f t="shared" si="96"/>
        <v>0</v>
      </c>
      <c r="Q185" s="157">
        <f t="shared" si="97"/>
        <v>0</v>
      </c>
      <c r="R185" s="157">
        <f t="shared" si="97"/>
        <v>0</v>
      </c>
      <c r="S185" s="157">
        <f t="shared" si="97"/>
        <v>0</v>
      </c>
      <c r="T185" s="157">
        <f t="shared" si="97"/>
        <v>0</v>
      </c>
      <c r="U185" s="157">
        <f t="shared" si="97"/>
        <v>0</v>
      </c>
      <c r="V185" s="157">
        <f t="shared" si="97"/>
        <v>0</v>
      </c>
      <c r="W185" s="157">
        <f t="shared" si="97"/>
        <v>0</v>
      </c>
      <c r="X185" s="157">
        <f t="shared" si="97"/>
        <v>0</v>
      </c>
      <c r="Y185" s="157">
        <f t="shared" si="97"/>
        <v>0</v>
      </c>
      <c r="Z185" s="157">
        <f t="shared" si="97"/>
        <v>0</v>
      </c>
      <c r="AA185" s="157">
        <f t="shared" si="98"/>
        <v>0</v>
      </c>
      <c r="AB185" s="157">
        <f t="shared" si="98"/>
        <v>0</v>
      </c>
      <c r="AC185" s="157">
        <f t="shared" si="98"/>
        <v>0</v>
      </c>
      <c r="AD185" s="157">
        <f t="shared" si="98"/>
        <v>0</v>
      </c>
      <c r="AE185" s="157">
        <f t="shared" si="98"/>
        <v>0</v>
      </c>
      <c r="AF185" s="157">
        <f t="shared" si="98"/>
        <v>0</v>
      </c>
      <c r="AG185" s="157">
        <f t="shared" si="98"/>
        <v>0</v>
      </c>
      <c r="AH185" s="157">
        <f t="shared" si="98"/>
        <v>0</v>
      </c>
      <c r="AI185" s="157">
        <f t="shared" si="98"/>
        <v>0</v>
      </c>
      <c r="AJ185" s="157">
        <f t="shared" si="98"/>
        <v>0</v>
      </c>
    </row>
    <row r="186" spans="1:36" ht="16.5" x14ac:dyDescent="0.25">
      <c r="A186" s="157">
        <f t="shared" si="83"/>
        <v>1.1400000000000001</v>
      </c>
      <c r="B186" s="153">
        <f t="shared" si="93"/>
        <v>138</v>
      </c>
      <c r="C186" s="155" t="s">
        <v>467</v>
      </c>
      <c r="D186" s="156" t="s">
        <v>364</v>
      </c>
      <c r="E186" s="157">
        <f t="shared" si="81"/>
        <v>1</v>
      </c>
      <c r="F186" s="314" t="s">
        <v>331</v>
      </c>
      <c r="G186" s="157">
        <f t="shared" ref="G186:P187" si="99">+IF($F186=G$21,G$146,0)</f>
        <v>0</v>
      </c>
      <c r="H186" s="157">
        <f t="shared" si="99"/>
        <v>0</v>
      </c>
      <c r="I186" s="157">
        <f t="shared" si="99"/>
        <v>1</v>
      </c>
      <c r="J186" s="157">
        <f t="shared" si="99"/>
        <v>0</v>
      </c>
      <c r="K186" s="157">
        <f t="shared" si="99"/>
        <v>0</v>
      </c>
      <c r="L186" s="157">
        <f t="shared" si="99"/>
        <v>0</v>
      </c>
      <c r="M186" s="157">
        <f t="shared" si="99"/>
        <v>0</v>
      </c>
      <c r="N186" s="157">
        <f t="shared" si="99"/>
        <v>0</v>
      </c>
      <c r="O186" s="157">
        <f t="shared" si="99"/>
        <v>0</v>
      </c>
      <c r="P186" s="157">
        <f t="shared" si="99"/>
        <v>0</v>
      </c>
      <c r="Q186" s="157">
        <f t="shared" ref="Q186:Z187" si="100">+IF($F186=Q$21,Q$146,0)</f>
        <v>0</v>
      </c>
      <c r="R186" s="157">
        <f t="shared" si="100"/>
        <v>0</v>
      </c>
      <c r="S186" s="157">
        <f t="shared" si="100"/>
        <v>0</v>
      </c>
      <c r="T186" s="157">
        <f t="shared" si="100"/>
        <v>0</v>
      </c>
      <c r="U186" s="157">
        <f t="shared" si="100"/>
        <v>0</v>
      </c>
      <c r="V186" s="157">
        <f t="shared" si="100"/>
        <v>0</v>
      </c>
      <c r="W186" s="157">
        <f t="shared" si="100"/>
        <v>0</v>
      </c>
      <c r="X186" s="157">
        <f t="shared" si="100"/>
        <v>0</v>
      </c>
      <c r="Y186" s="157">
        <f t="shared" si="100"/>
        <v>0</v>
      </c>
      <c r="Z186" s="157">
        <f t="shared" si="100"/>
        <v>0</v>
      </c>
      <c r="AA186" s="157">
        <f t="shared" ref="AA186:AJ187" si="101">+IF($F186=AA$21,AA$146,0)</f>
        <v>0</v>
      </c>
      <c r="AB186" s="157">
        <f t="shared" si="101"/>
        <v>0</v>
      </c>
      <c r="AC186" s="157">
        <f t="shared" si="101"/>
        <v>0</v>
      </c>
      <c r="AD186" s="157">
        <f t="shared" si="101"/>
        <v>0</v>
      </c>
      <c r="AE186" s="157">
        <f t="shared" si="101"/>
        <v>0</v>
      </c>
      <c r="AF186" s="157">
        <f t="shared" si="101"/>
        <v>0</v>
      </c>
      <c r="AG186" s="157">
        <f t="shared" si="101"/>
        <v>0</v>
      </c>
      <c r="AH186" s="157">
        <f t="shared" si="101"/>
        <v>0</v>
      </c>
      <c r="AI186" s="157">
        <f t="shared" si="101"/>
        <v>0</v>
      </c>
      <c r="AJ186" s="157">
        <f t="shared" si="101"/>
        <v>0</v>
      </c>
    </row>
    <row r="187" spans="1:36" ht="16.5" x14ac:dyDescent="0.25">
      <c r="A187" s="157">
        <f t="shared" si="83"/>
        <v>1.1500000000000001</v>
      </c>
      <c r="B187" s="153">
        <f t="shared" si="93"/>
        <v>139</v>
      </c>
      <c r="C187" s="155" t="s">
        <v>468</v>
      </c>
      <c r="D187" s="156" t="s">
        <v>364</v>
      </c>
      <c r="E187" s="157">
        <f t="shared" si="81"/>
        <v>0</v>
      </c>
      <c r="F187" s="314" t="s">
        <v>101</v>
      </c>
      <c r="G187" s="157">
        <f t="shared" si="99"/>
        <v>0</v>
      </c>
      <c r="H187" s="157">
        <f t="shared" si="99"/>
        <v>0</v>
      </c>
      <c r="I187" s="157">
        <f t="shared" si="99"/>
        <v>0</v>
      </c>
      <c r="J187" s="157">
        <f t="shared" si="99"/>
        <v>0</v>
      </c>
      <c r="K187" s="157">
        <f t="shared" si="99"/>
        <v>0</v>
      </c>
      <c r="L187" s="157">
        <f t="shared" si="99"/>
        <v>0</v>
      </c>
      <c r="M187" s="157">
        <f t="shared" si="99"/>
        <v>0</v>
      </c>
      <c r="N187" s="157">
        <f t="shared" si="99"/>
        <v>0</v>
      </c>
      <c r="O187" s="157">
        <f t="shared" si="99"/>
        <v>0</v>
      </c>
      <c r="P187" s="157">
        <f t="shared" si="99"/>
        <v>0</v>
      </c>
      <c r="Q187" s="157">
        <f t="shared" si="100"/>
        <v>0</v>
      </c>
      <c r="R187" s="157">
        <f t="shared" si="100"/>
        <v>0</v>
      </c>
      <c r="S187" s="157">
        <f t="shared" si="100"/>
        <v>0</v>
      </c>
      <c r="T187" s="157">
        <f t="shared" si="100"/>
        <v>0</v>
      </c>
      <c r="U187" s="157">
        <f t="shared" si="100"/>
        <v>0</v>
      </c>
      <c r="V187" s="157">
        <f t="shared" si="100"/>
        <v>0</v>
      </c>
      <c r="W187" s="157">
        <f t="shared" si="100"/>
        <v>0</v>
      </c>
      <c r="X187" s="157">
        <f t="shared" si="100"/>
        <v>0</v>
      </c>
      <c r="Y187" s="157">
        <f t="shared" si="100"/>
        <v>0</v>
      </c>
      <c r="Z187" s="157">
        <f t="shared" si="100"/>
        <v>0</v>
      </c>
      <c r="AA187" s="157">
        <f t="shared" si="101"/>
        <v>0</v>
      </c>
      <c r="AB187" s="157">
        <f t="shared" si="101"/>
        <v>0</v>
      </c>
      <c r="AC187" s="157">
        <f t="shared" si="101"/>
        <v>0</v>
      </c>
      <c r="AD187" s="157">
        <f t="shared" si="101"/>
        <v>0</v>
      </c>
      <c r="AE187" s="157">
        <f t="shared" si="101"/>
        <v>0</v>
      </c>
      <c r="AF187" s="157">
        <f t="shared" si="101"/>
        <v>0</v>
      </c>
      <c r="AG187" s="157">
        <f t="shared" si="101"/>
        <v>0</v>
      </c>
      <c r="AH187" s="157">
        <f t="shared" si="101"/>
        <v>0</v>
      </c>
      <c r="AI187" s="157">
        <f t="shared" si="101"/>
        <v>0</v>
      </c>
      <c r="AJ187" s="157">
        <f t="shared" si="101"/>
        <v>0</v>
      </c>
    </row>
    <row r="188" spans="1:36" ht="16.5" x14ac:dyDescent="0.25">
      <c r="A188" s="157">
        <f t="shared" si="83"/>
        <v>1.1600000000000001</v>
      </c>
      <c r="B188" s="153">
        <f t="shared" si="93"/>
        <v>140</v>
      </c>
      <c r="C188" s="155" t="s">
        <v>469</v>
      </c>
      <c r="D188" s="156" t="s">
        <v>364</v>
      </c>
      <c r="E188" s="157">
        <f t="shared" si="81"/>
        <v>1</v>
      </c>
      <c r="F188" s="314" t="s">
        <v>331</v>
      </c>
      <c r="G188" s="157">
        <f t="shared" ref="G188:AJ188" si="102">+IF($F188=G$21,G$148+G$149,0)</f>
        <v>0</v>
      </c>
      <c r="H188" s="157">
        <f t="shared" si="102"/>
        <v>0</v>
      </c>
      <c r="I188" s="157">
        <f t="shared" si="102"/>
        <v>1</v>
      </c>
      <c r="J188" s="157">
        <f t="shared" si="102"/>
        <v>0</v>
      </c>
      <c r="K188" s="157">
        <f t="shared" si="102"/>
        <v>0</v>
      </c>
      <c r="L188" s="157">
        <f t="shared" si="102"/>
        <v>0</v>
      </c>
      <c r="M188" s="157">
        <f t="shared" si="102"/>
        <v>0</v>
      </c>
      <c r="N188" s="157">
        <f t="shared" si="102"/>
        <v>0</v>
      </c>
      <c r="O188" s="157">
        <f t="shared" si="102"/>
        <v>0</v>
      </c>
      <c r="P188" s="157">
        <f t="shared" si="102"/>
        <v>0</v>
      </c>
      <c r="Q188" s="157">
        <f t="shared" si="102"/>
        <v>0</v>
      </c>
      <c r="R188" s="157">
        <f t="shared" si="102"/>
        <v>0</v>
      </c>
      <c r="S188" s="157">
        <f t="shared" si="102"/>
        <v>0</v>
      </c>
      <c r="T188" s="157">
        <f t="shared" si="102"/>
        <v>0</v>
      </c>
      <c r="U188" s="157">
        <f t="shared" si="102"/>
        <v>0</v>
      </c>
      <c r="V188" s="157">
        <f t="shared" si="102"/>
        <v>0</v>
      </c>
      <c r="W188" s="157">
        <f t="shared" si="102"/>
        <v>0</v>
      </c>
      <c r="X188" s="157">
        <f t="shared" si="102"/>
        <v>0</v>
      </c>
      <c r="Y188" s="157">
        <f t="shared" si="102"/>
        <v>0</v>
      </c>
      <c r="Z188" s="157">
        <f t="shared" si="102"/>
        <v>0</v>
      </c>
      <c r="AA188" s="157">
        <f t="shared" si="102"/>
        <v>0</v>
      </c>
      <c r="AB188" s="157">
        <f t="shared" si="102"/>
        <v>0</v>
      </c>
      <c r="AC188" s="157">
        <f t="shared" si="102"/>
        <v>0</v>
      </c>
      <c r="AD188" s="157">
        <f t="shared" si="102"/>
        <v>0</v>
      </c>
      <c r="AE188" s="157">
        <f t="shared" si="102"/>
        <v>0</v>
      </c>
      <c r="AF188" s="157">
        <f t="shared" si="102"/>
        <v>0</v>
      </c>
      <c r="AG188" s="157">
        <f t="shared" si="102"/>
        <v>0</v>
      </c>
      <c r="AH188" s="157">
        <f t="shared" si="102"/>
        <v>0</v>
      </c>
      <c r="AI188" s="157">
        <f t="shared" si="102"/>
        <v>0</v>
      </c>
      <c r="AJ188" s="157">
        <f t="shared" si="102"/>
        <v>0</v>
      </c>
    </row>
    <row r="189" spans="1:36" ht="16.5" x14ac:dyDescent="0.25">
      <c r="A189" s="157">
        <f t="shared" si="83"/>
        <v>1.1700000000000002</v>
      </c>
      <c r="B189" s="153">
        <f t="shared" si="93"/>
        <v>141</v>
      </c>
      <c r="C189" s="155" t="s">
        <v>470</v>
      </c>
      <c r="D189" s="156" t="s">
        <v>364</v>
      </c>
      <c r="E189" s="157">
        <f t="shared" si="81"/>
        <v>0</v>
      </c>
      <c r="F189" s="314" t="s">
        <v>101</v>
      </c>
      <c r="G189" s="157">
        <f t="shared" ref="G189:AJ189" si="103">+IF($F189=G$21,G$148,0)</f>
        <v>0</v>
      </c>
      <c r="H189" s="157">
        <f t="shared" si="103"/>
        <v>0</v>
      </c>
      <c r="I189" s="157">
        <f t="shared" si="103"/>
        <v>0</v>
      </c>
      <c r="J189" s="157">
        <f t="shared" si="103"/>
        <v>0</v>
      </c>
      <c r="K189" s="157">
        <f t="shared" si="103"/>
        <v>0</v>
      </c>
      <c r="L189" s="157">
        <f t="shared" si="103"/>
        <v>0</v>
      </c>
      <c r="M189" s="157">
        <f t="shared" si="103"/>
        <v>0</v>
      </c>
      <c r="N189" s="157">
        <f t="shared" si="103"/>
        <v>0</v>
      </c>
      <c r="O189" s="157">
        <f t="shared" si="103"/>
        <v>0</v>
      </c>
      <c r="P189" s="157">
        <f t="shared" si="103"/>
        <v>0</v>
      </c>
      <c r="Q189" s="157">
        <f t="shared" si="103"/>
        <v>0</v>
      </c>
      <c r="R189" s="157">
        <f t="shared" si="103"/>
        <v>0</v>
      </c>
      <c r="S189" s="157">
        <f t="shared" si="103"/>
        <v>0</v>
      </c>
      <c r="T189" s="157">
        <f t="shared" si="103"/>
        <v>0</v>
      </c>
      <c r="U189" s="157">
        <f t="shared" si="103"/>
        <v>0</v>
      </c>
      <c r="V189" s="157">
        <f t="shared" si="103"/>
        <v>0</v>
      </c>
      <c r="W189" s="157">
        <f t="shared" si="103"/>
        <v>0</v>
      </c>
      <c r="X189" s="157">
        <f t="shared" si="103"/>
        <v>0</v>
      </c>
      <c r="Y189" s="157">
        <f t="shared" si="103"/>
        <v>0</v>
      </c>
      <c r="Z189" s="157">
        <f t="shared" si="103"/>
        <v>0</v>
      </c>
      <c r="AA189" s="157">
        <f t="shared" si="103"/>
        <v>0</v>
      </c>
      <c r="AB189" s="157">
        <f t="shared" si="103"/>
        <v>0</v>
      </c>
      <c r="AC189" s="157">
        <f t="shared" si="103"/>
        <v>0</v>
      </c>
      <c r="AD189" s="157">
        <f t="shared" si="103"/>
        <v>0</v>
      </c>
      <c r="AE189" s="157">
        <f t="shared" si="103"/>
        <v>0</v>
      </c>
      <c r="AF189" s="157">
        <f t="shared" si="103"/>
        <v>0</v>
      </c>
      <c r="AG189" s="157">
        <f t="shared" si="103"/>
        <v>0</v>
      </c>
      <c r="AH189" s="157">
        <f t="shared" si="103"/>
        <v>0</v>
      </c>
      <c r="AI189" s="157">
        <f t="shared" si="103"/>
        <v>0</v>
      </c>
      <c r="AJ189" s="157">
        <f t="shared" si="103"/>
        <v>0</v>
      </c>
    </row>
    <row r="190" spans="1:36" ht="16.5" x14ac:dyDescent="0.25">
      <c r="A190" s="157">
        <f t="shared" si="83"/>
        <v>1.1800000000000002</v>
      </c>
      <c r="B190" s="153">
        <f t="shared" si="93"/>
        <v>142</v>
      </c>
      <c r="C190" s="155" t="s">
        <v>471</v>
      </c>
      <c r="D190" s="156" t="s">
        <v>364</v>
      </c>
      <c r="E190" s="157">
        <f t="shared" si="81"/>
        <v>0</v>
      </c>
      <c r="F190" s="314" t="s">
        <v>331</v>
      </c>
      <c r="G190" s="157">
        <f>+IF($F190=G$21,G$129,0)</f>
        <v>0</v>
      </c>
      <c r="H190" s="157">
        <f t="shared" ref="H190:AJ190" si="104">+IF($F190=H$21,H$129,0)</f>
        <v>0</v>
      </c>
      <c r="I190" s="157">
        <f t="shared" si="104"/>
        <v>0</v>
      </c>
      <c r="J190" s="157">
        <f t="shared" si="104"/>
        <v>0</v>
      </c>
      <c r="K190" s="157">
        <f t="shared" si="104"/>
        <v>0</v>
      </c>
      <c r="L190" s="157">
        <f t="shared" si="104"/>
        <v>0</v>
      </c>
      <c r="M190" s="157">
        <f t="shared" si="104"/>
        <v>0</v>
      </c>
      <c r="N190" s="157">
        <f t="shared" si="104"/>
        <v>0</v>
      </c>
      <c r="O190" s="157">
        <f t="shared" si="104"/>
        <v>0</v>
      </c>
      <c r="P190" s="157">
        <f t="shared" si="104"/>
        <v>0</v>
      </c>
      <c r="Q190" s="157">
        <f t="shared" si="104"/>
        <v>0</v>
      </c>
      <c r="R190" s="157">
        <f t="shared" si="104"/>
        <v>0</v>
      </c>
      <c r="S190" s="157">
        <f t="shared" si="104"/>
        <v>0</v>
      </c>
      <c r="T190" s="157">
        <f t="shared" si="104"/>
        <v>0</v>
      </c>
      <c r="U190" s="157">
        <f t="shared" si="104"/>
        <v>0</v>
      </c>
      <c r="V190" s="157">
        <f t="shared" si="104"/>
        <v>0</v>
      </c>
      <c r="W190" s="157">
        <f t="shared" si="104"/>
        <v>0</v>
      </c>
      <c r="X190" s="157">
        <f t="shared" si="104"/>
        <v>0</v>
      </c>
      <c r="Y190" s="157">
        <f t="shared" si="104"/>
        <v>0</v>
      </c>
      <c r="Z190" s="157">
        <f t="shared" si="104"/>
        <v>0</v>
      </c>
      <c r="AA190" s="157">
        <f t="shared" si="104"/>
        <v>0</v>
      </c>
      <c r="AB190" s="157">
        <f t="shared" si="104"/>
        <v>0</v>
      </c>
      <c r="AC190" s="157">
        <f t="shared" si="104"/>
        <v>0</v>
      </c>
      <c r="AD190" s="157">
        <f t="shared" si="104"/>
        <v>0</v>
      </c>
      <c r="AE190" s="157">
        <f t="shared" si="104"/>
        <v>0</v>
      </c>
      <c r="AF190" s="157">
        <f t="shared" si="104"/>
        <v>0</v>
      </c>
      <c r="AG190" s="157">
        <f t="shared" si="104"/>
        <v>0</v>
      </c>
      <c r="AH190" s="157">
        <f t="shared" si="104"/>
        <v>0</v>
      </c>
      <c r="AI190" s="157">
        <f t="shared" si="104"/>
        <v>0</v>
      </c>
      <c r="AJ190" s="157">
        <f t="shared" si="104"/>
        <v>0</v>
      </c>
    </row>
    <row r="191" spans="1:36" ht="16.5" x14ac:dyDescent="0.25">
      <c r="A191" s="157">
        <f t="shared" si="83"/>
        <v>1.1900000000000002</v>
      </c>
      <c r="B191" s="153">
        <f t="shared" si="93"/>
        <v>143</v>
      </c>
      <c r="C191" s="155" t="s">
        <v>472</v>
      </c>
      <c r="D191" s="156" t="s">
        <v>364</v>
      </c>
      <c r="E191" s="157">
        <f t="shared" si="81"/>
        <v>3</v>
      </c>
      <c r="F191" s="314" t="s">
        <v>331</v>
      </c>
      <c r="G191" s="157">
        <f t="shared" ref="G191:P192" si="105">+IF($F191=G$21,G$135,0)</f>
        <v>0</v>
      </c>
      <c r="H191" s="157">
        <f t="shared" si="105"/>
        <v>0</v>
      </c>
      <c r="I191" s="157">
        <f t="shared" si="105"/>
        <v>3</v>
      </c>
      <c r="J191" s="157">
        <f t="shared" si="105"/>
        <v>0</v>
      </c>
      <c r="K191" s="157">
        <f t="shared" si="105"/>
        <v>0</v>
      </c>
      <c r="L191" s="157">
        <f t="shared" si="105"/>
        <v>0</v>
      </c>
      <c r="M191" s="157">
        <f t="shared" si="105"/>
        <v>0</v>
      </c>
      <c r="N191" s="157">
        <f t="shared" si="105"/>
        <v>0</v>
      </c>
      <c r="O191" s="157">
        <f t="shared" si="105"/>
        <v>0</v>
      </c>
      <c r="P191" s="157">
        <f t="shared" si="105"/>
        <v>0</v>
      </c>
      <c r="Q191" s="157">
        <f t="shared" ref="Q191:Z192" si="106">+IF($F191=Q$21,Q$135,0)</f>
        <v>0</v>
      </c>
      <c r="R191" s="157">
        <f t="shared" si="106"/>
        <v>0</v>
      </c>
      <c r="S191" s="157">
        <f t="shared" si="106"/>
        <v>0</v>
      </c>
      <c r="T191" s="157">
        <f t="shared" si="106"/>
        <v>0</v>
      </c>
      <c r="U191" s="157">
        <f t="shared" si="106"/>
        <v>0</v>
      </c>
      <c r="V191" s="157">
        <f t="shared" si="106"/>
        <v>0</v>
      </c>
      <c r="W191" s="157">
        <f t="shared" si="106"/>
        <v>0</v>
      </c>
      <c r="X191" s="157">
        <f t="shared" si="106"/>
        <v>0</v>
      </c>
      <c r="Y191" s="157">
        <f t="shared" si="106"/>
        <v>0</v>
      </c>
      <c r="Z191" s="157">
        <f t="shared" si="106"/>
        <v>0</v>
      </c>
      <c r="AA191" s="157">
        <f t="shared" ref="AA191:AJ192" si="107">+IF($F191=AA$21,AA$135,0)</f>
        <v>0</v>
      </c>
      <c r="AB191" s="157">
        <f t="shared" si="107"/>
        <v>0</v>
      </c>
      <c r="AC191" s="157">
        <f t="shared" si="107"/>
        <v>0</v>
      </c>
      <c r="AD191" s="157">
        <f t="shared" si="107"/>
        <v>0</v>
      </c>
      <c r="AE191" s="157">
        <f t="shared" si="107"/>
        <v>0</v>
      </c>
      <c r="AF191" s="157">
        <f t="shared" si="107"/>
        <v>0</v>
      </c>
      <c r="AG191" s="157">
        <f t="shared" si="107"/>
        <v>0</v>
      </c>
      <c r="AH191" s="157">
        <f t="shared" si="107"/>
        <v>0</v>
      </c>
      <c r="AI191" s="157">
        <f t="shared" si="107"/>
        <v>0</v>
      </c>
      <c r="AJ191" s="157">
        <f t="shared" si="107"/>
        <v>0</v>
      </c>
    </row>
    <row r="192" spans="1:36" ht="16.5" x14ac:dyDescent="0.25">
      <c r="A192" s="157">
        <f t="shared" si="83"/>
        <v>1.2000000000000002</v>
      </c>
      <c r="B192" s="153">
        <f t="shared" si="93"/>
        <v>144</v>
      </c>
      <c r="C192" s="155" t="s">
        <v>473</v>
      </c>
      <c r="D192" s="156" t="s">
        <v>364</v>
      </c>
      <c r="E192" s="157">
        <f t="shared" si="81"/>
        <v>0</v>
      </c>
      <c r="F192" s="314" t="s">
        <v>101</v>
      </c>
      <c r="G192" s="157">
        <f t="shared" si="105"/>
        <v>0</v>
      </c>
      <c r="H192" s="157">
        <f t="shared" si="105"/>
        <v>0</v>
      </c>
      <c r="I192" s="157">
        <f t="shared" si="105"/>
        <v>0</v>
      </c>
      <c r="J192" s="157">
        <f t="shared" si="105"/>
        <v>0</v>
      </c>
      <c r="K192" s="157">
        <f t="shared" si="105"/>
        <v>0</v>
      </c>
      <c r="L192" s="157">
        <f t="shared" si="105"/>
        <v>0</v>
      </c>
      <c r="M192" s="157">
        <f t="shared" si="105"/>
        <v>0</v>
      </c>
      <c r="N192" s="157">
        <f t="shared" si="105"/>
        <v>0</v>
      </c>
      <c r="O192" s="157">
        <f t="shared" si="105"/>
        <v>0</v>
      </c>
      <c r="P192" s="157">
        <f t="shared" si="105"/>
        <v>0</v>
      </c>
      <c r="Q192" s="157">
        <f t="shared" si="106"/>
        <v>0</v>
      </c>
      <c r="R192" s="157">
        <f t="shared" si="106"/>
        <v>0</v>
      </c>
      <c r="S192" s="157">
        <f t="shared" si="106"/>
        <v>0</v>
      </c>
      <c r="T192" s="157">
        <f t="shared" si="106"/>
        <v>0</v>
      </c>
      <c r="U192" s="157">
        <f t="shared" si="106"/>
        <v>0</v>
      </c>
      <c r="V192" s="157">
        <f t="shared" si="106"/>
        <v>0</v>
      </c>
      <c r="W192" s="157">
        <f t="shared" si="106"/>
        <v>0</v>
      </c>
      <c r="X192" s="157">
        <f t="shared" si="106"/>
        <v>0</v>
      </c>
      <c r="Y192" s="157">
        <f t="shared" si="106"/>
        <v>0</v>
      </c>
      <c r="Z192" s="157">
        <f t="shared" si="106"/>
        <v>0</v>
      </c>
      <c r="AA192" s="157">
        <f t="shared" si="107"/>
        <v>0</v>
      </c>
      <c r="AB192" s="157">
        <f t="shared" si="107"/>
        <v>0</v>
      </c>
      <c r="AC192" s="157">
        <f t="shared" si="107"/>
        <v>0</v>
      </c>
      <c r="AD192" s="157">
        <f t="shared" si="107"/>
        <v>0</v>
      </c>
      <c r="AE192" s="157">
        <f t="shared" si="107"/>
        <v>0</v>
      </c>
      <c r="AF192" s="157">
        <f t="shared" si="107"/>
        <v>0</v>
      </c>
      <c r="AG192" s="157">
        <f t="shared" si="107"/>
        <v>0</v>
      </c>
      <c r="AH192" s="157">
        <f t="shared" si="107"/>
        <v>0</v>
      </c>
      <c r="AI192" s="157">
        <f t="shared" si="107"/>
        <v>0</v>
      </c>
      <c r="AJ192" s="157">
        <f t="shared" si="107"/>
        <v>0</v>
      </c>
    </row>
    <row r="193" spans="1:36" ht="16.5" x14ac:dyDescent="0.25">
      <c r="A193" s="157">
        <f t="shared" si="83"/>
        <v>1.2100000000000002</v>
      </c>
      <c r="B193" s="153">
        <f t="shared" si="93"/>
        <v>145</v>
      </c>
      <c r="C193" s="155" t="s">
        <v>474</v>
      </c>
      <c r="D193" s="156" t="s">
        <v>389</v>
      </c>
      <c r="E193" s="157">
        <f t="shared" si="81"/>
        <v>2.4E-2</v>
      </c>
      <c r="F193" s="314" t="s">
        <v>331</v>
      </c>
      <c r="G193" s="157">
        <f t="shared" ref="G193:P194" si="108">+IF($F193=G$21,G$98/1000,0)</f>
        <v>1E-3</v>
      </c>
      <c r="H193" s="157">
        <f t="shared" si="108"/>
        <v>0</v>
      </c>
      <c r="I193" s="157">
        <f t="shared" si="108"/>
        <v>2.3E-2</v>
      </c>
      <c r="J193" s="157">
        <f t="shared" si="108"/>
        <v>0</v>
      </c>
      <c r="K193" s="157">
        <f t="shared" si="108"/>
        <v>0</v>
      </c>
      <c r="L193" s="157">
        <f t="shared" si="108"/>
        <v>0</v>
      </c>
      <c r="M193" s="157">
        <f t="shared" si="108"/>
        <v>0</v>
      </c>
      <c r="N193" s="157">
        <f t="shared" si="108"/>
        <v>0</v>
      </c>
      <c r="O193" s="157">
        <f t="shared" si="108"/>
        <v>0</v>
      </c>
      <c r="P193" s="157">
        <f t="shared" si="108"/>
        <v>0</v>
      </c>
      <c r="Q193" s="157">
        <f t="shared" ref="Q193:Z194" si="109">+IF($F193=Q$21,Q$98/1000,0)</f>
        <v>0</v>
      </c>
      <c r="R193" s="157">
        <f t="shared" si="109"/>
        <v>0</v>
      </c>
      <c r="S193" s="157">
        <f t="shared" si="109"/>
        <v>0</v>
      </c>
      <c r="T193" s="157">
        <f t="shared" si="109"/>
        <v>0</v>
      </c>
      <c r="U193" s="157">
        <f t="shared" si="109"/>
        <v>0</v>
      </c>
      <c r="V193" s="157">
        <f t="shared" si="109"/>
        <v>0</v>
      </c>
      <c r="W193" s="157">
        <f t="shared" si="109"/>
        <v>0</v>
      </c>
      <c r="X193" s="157">
        <f t="shared" si="109"/>
        <v>0</v>
      </c>
      <c r="Y193" s="157">
        <f t="shared" si="109"/>
        <v>0</v>
      </c>
      <c r="Z193" s="157">
        <f t="shared" si="109"/>
        <v>0</v>
      </c>
      <c r="AA193" s="157">
        <f t="shared" ref="AA193:AJ194" si="110">+IF($F193=AA$21,AA$98/1000,0)</f>
        <v>0</v>
      </c>
      <c r="AB193" s="157">
        <f t="shared" si="110"/>
        <v>0</v>
      </c>
      <c r="AC193" s="157">
        <f t="shared" si="110"/>
        <v>0</v>
      </c>
      <c r="AD193" s="157">
        <f t="shared" si="110"/>
        <v>0</v>
      </c>
      <c r="AE193" s="157">
        <f t="shared" si="110"/>
        <v>0</v>
      </c>
      <c r="AF193" s="157">
        <f t="shared" si="110"/>
        <v>0</v>
      </c>
      <c r="AG193" s="157">
        <f t="shared" si="110"/>
        <v>0</v>
      </c>
      <c r="AH193" s="157">
        <f t="shared" si="110"/>
        <v>0</v>
      </c>
      <c r="AI193" s="157">
        <f t="shared" si="110"/>
        <v>0</v>
      </c>
      <c r="AJ193" s="157">
        <f t="shared" si="110"/>
        <v>0</v>
      </c>
    </row>
    <row r="194" spans="1:36" ht="16.5" x14ac:dyDescent="0.25">
      <c r="A194" s="157">
        <f t="shared" si="83"/>
        <v>1.2200000000000002</v>
      </c>
      <c r="B194" s="153">
        <f t="shared" si="93"/>
        <v>146</v>
      </c>
      <c r="C194" s="155" t="s">
        <v>475</v>
      </c>
      <c r="D194" s="156" t="s">
        <v>389</v>
      </c>
      <c r="E194" s="157">
        <f t="shared" si="81"/>
        <v>0</v>
      </c>
      <c r="F194" s="314" t="s">
        <v>101</v>
      </c>
      <c r="G194" s="157">
        <f t="shared" si="108"/>
        <v>0</v>
      </c>
      <c r="H194" s="157">
        <f t="shared" si="108"/>
        <v>0</v>
      </c>
      <c r="I194" s="157">
        <f t="shared" si="108"/>
        <v>0</v>
      </c>
      <c r="J194" s="157">
        <f t="shared" si="108"/>
        <v>0</v>
      </c>
      <c r="K194" s="157">
        <f t="shared" si="108"/>
        <v>0</v>
      </c>
      <c r="L194" s="157">
        <f t="shared" si="108"/>
        <v>0</v>
      </c>
      <c r="M194" s="157">
        <f t="shared" si="108"/>
        <v>0</v>
      </c>
      <c r="N194" s="157">
        <f t="shared" si="108"/>
        <v>0</v>
      </c>
      <c r="O194" s="157">
        <f t="shared" si="108"/>
        <v>0</v>
      </c>
      <c r="P194" s="157">
        <f t="shared" si="108"/>
        <v>0</v>
      </c>
      <c r="Q194" s="157">
        <f t="shared" si="109"/>
        <v>0</v>
      </c>
      <c r="R194" s="157">
        <f t="shared" si="109"/>
        <v>0</v>
      </c>
      <c r="S194" s="157">
        <f t="shared" si="109"/>
        <v>0</v>
      </c>
      <c r="T194" s="157">
        <f t="shared" si="109"/>
        <v>0</v>
      </c>
      <c r="U194" s="157">
        <f t="shared" si="109"/>
        <v>0</v>
      </c>
      <c r="V194" s="157">
        <f t="shared" si="109"/>
        <v>0</v>
      </c>
      <c r="W194" s="157">
        <f t="shared" si="109"/>
        <v>0</v>
      </c>
      <c r="X194" s="157">
        <f t="shared" si="109"/>
        <v>0</v>
      </c>
      <c r="Y194" s="157">
        <f t="shared" si="109"/>
        <v>0</v>
      </c>
      <c r="Z194" s="157">
        <f t="shared" si="109"/>
        <v>0</v>
      </c>
      <c r="AA194" s="157">
        <f t="shared" si="110"/>
        <v>0</v>
      </c>
      <c r="AB194" s="157">
        <f t="shared" si="110"/>
        <v>0</v>
      </c>
      <c r="AC194" s="157">
        <f t="shared" si="110"/>
        <v>0</v>
      </c>
      <c r="AD194" s="157">
        <f t="shared" si="110"/>
        <v>0</v>
      </c>
      <c r="AE194" s="157">
        <f t="shared" si="110"/>
        <v>0</v>
      </c>
      <c r="AF194" s="157">
        <f t="shared" si="110"/>
        <v>0</v>
      </c>
      <c r="AG194" s="157">
        <f t="shared" si="110"/>
        <v>0</v>
      </c>
      <c r="AH194" s="157">
        <f t="shared" si="110"/>
        <v>0</v>
      </c>
      <c r="AI194" s="157">
        <f t="shared" si="110"/>
        <v>0</v>
      </c>
      <c r="AJ194" s="157">
        <f t="shared" si="110"/>
        <v>0</v>
      </c>
    </row>
    <row r="195" spans="1:36" ht="16.5" x14ac:dyDescent="0.25">
      <c r="A195" s="157">
        <f t="shared" si="83"/>
        <v>1.2300000000000002</v>
      </c>
      <c r="B195" s="153">
        <f t="shared" si="93"/>
        <v>147</v>
      </c>
      <c r="C195" s="155" t="s">
        <v>476</v>
      </c>
      <c r="D195" s="156" t="s">
        <v>477</v>
      </c>
      <c r="E195" s="157">
        <f t="shared" ref="E195:E196" si="111">+ROUNDUP(SUM(G195:AJ195),0)</f>
        <v>1</v>
      </c>
      <c r="F195" s="314" t="s">
        <v>331</v>
      </c>
      <c r="G195" s="157">
        <f t="shared" ref="G195:V196" si="112">+IF(G$2&lt;&gt;0,1/COUNTA(G$2:M$2),0)</f>
        <v>0.14285714285714285</v>
      </c>
      <c r="H195" s="157">
        <f t="shared" si="112"/>
        <v>0.14285714285714285</v>
      </c>
      <c r="I195" s="157">
        <f t="shared" si="112"/>
        <v>0.14285714285714285</v>
      </c>
      <c r="J195" s="157">
        <f t="shared" si="112"/>
        <v>0</v>
      </c>
      <c r="K195" s="157">
        <f t="shared" si="112"/>
        <v>0</v>
      </c>
      <c r="L195" s="157">
        <f t="shared" si="112"/>
        <v>0</v>
      </c>
      <c r="M195" s="157">
        <f t="shared" si="112"/>
        <v>0</v>
      </c>
      <c r="N195" s="157">
        <f t="shared" si="112"/>
        <v>0</v>
      </c>
      <c r="O195" s="157">
        <f t="shared" si="112"/>
        <v>0</v>
      </c>
      <c r="P195" s="157">
        <f t="shared" si="112"/>
        <v>0</v>
      </c>
      <c r="Q195" s="157">
        <f t="shared" si="112"/>
        <v>0</v>
      </c>
      <c r="R195" s="157">
        <f t="shared" si="112"/>
        <v>0</v>
      </c>
      <c r="S195" s="157">
        <f t="shared" si="112"/>
        <v>0</v>
      </c>
      <c r="T195" s="157">
        <f t="shared" si="112"/>
        <v>0</v>
      </c>
      <c r="U195" s="157">
        <f t="shared" si="112"/>
        <v>0</v>
      </c>
      <c r="V195" s="157">
        <f t="shared" si="112"/>
        <v>0</v>
      </c>
      <c r="W195" s="157">
        <f t="shared" ref="W195:AJ196" si="113">+IF(W$2&lt;&gt;0,1/COUNTA(W$2:AC$2),0)</f>
        <v>0</v>
      </c>
      <c r="X195" s="157">
        <f t="shared" si="113"/>
        <v>0</v>
      </c>
      <c r="Y195" s="157">
        <f t="shared" si="113"/>
        <v>0</v>
      </c>
      <c r="Z195" s="157">
        <f t="shared" si="113"/>
        <v>0</v>
      </c>
      <c r="AA195" s="157">
        <f t="shared" si="113"/>
        <v>0</v>
      </c>
      <c r="AB195" s="157">
        <f t="shared" si="113"/>
        <v>0</v>
      </c>
      <c r="AC195" s="157">
        <f t="shared" si="113"/>
        <v>0</v>
      </c>
      <c r="AD195" s="157">
        <f t="shared" si="113"/>
        <v>0</v>
      </c>
      <c r="AE195" s="157">
        <f t="shared" si="113"/>
        <v>0</v>
      </c>
      <c r="AF195" s="157">
        <f t="shared" si="113"/>
        <v>0</v>
      </c>
      <c r="AG195" s="157">
        <f t="shared" si="113"/>
        <v>0</v>
      </c>
      <c r="AH195" s="157">
        <f t="shared" si="113"/>
        <v>0</v>
      </c>
      <c r="AI195" s="157">
        <f t="shared" si="113"/>
        <v>0</v>
      </c>
      <c r="AJ195" s="157">
        <f t="shared" si="113"/>
        <v>0</v>
      </c>
    </row>
    <row r="196" spans="1:36" ht="16.5" x14ac:dyDescent="0.25">
      <c r="A196" s="157">
        <f t="shared" si="83"/>
        <v>1.2400000000000002</v>
      </c>
      <c r="B196" s="153">
        <f t="shared" si="93"/>
        <v>148</v>
      </c>
      <c r="C196" s="155" t="s">
        <v>478</v>
      </c>
      <c r="D196" s="156" t="s">
        <v>477</v>
      </c>
      <c r="E196" s="157">
        <f t="shared" si="111"/>
        <v>1</v>
      </c>
      <c r="F196" s="314" t="s">
        <v>101</v>
      </c>
      <c r="G196" s="157">
        <f t="shared" si="112"/>
        <v>0.14285714285714285</v>
      </c>
      <c r="H196" s="157">
        <f t="shared" si="112"/>
        <v>0.14285714285714285</v>
      </c>
      <c r="I196" s="157">
        <f t="shared" si="112"/>
        <v>0.14285714285714285</v>
      </c>
      <c r="J196" s="157">
        <f t="shared" si="112"/>
        <v>0</v>
      </c>
      <c r="K196" s="157">
        <f t="shared" si="112"/>
        <v>0</v>
      </c>
      <c r="L196" s="157">
        <f t="shared" si="112"/>
        <v>0</v>
      </c>
      <c r="M196" s="157">
        <f t="shared" si="112"/>
        <v>0</v>
      </c>
      <c r="N196" s="157">
        <f t="shared" si="112"/>
        <v>0</v>
      </c>
      <c r="O196" s="157">
        <f t="shared" si="112"/>
        <v>0</v>
      </c>
      <c r="P196" s="157">
        <f t="shared" si="112"/>
        <v>0</v>
      </c>
      <c r="Q196" s="157">
        <f t="shared" si="112"/>
        <v>0</v>
      </c>
      <c r="R196" s="157">
        <f t="shared" si="112"/>
        <v>0</v>
      </c>
      <c r="S196" s="157">
        <f t="shared" si="112"/>
        <v>0</v>
      </c>
      <c r="T196" s="157">
        <f t="shared" si="112"/>
        <v>0</v>
      </c>
      <c r="U196" s="157">
        <f t="shared" si="112"/>
        <v>0</v>
      </c>
      <c r="V196" s="157">
        <f t="shared" si="112"/>
        <v>0</v>
      </c>
      <c r="W196" s="157">
        <f t="shared" si="113"/>
        <v>0</v>
      </c>
      <c r="X196" s="157">
        <f t="shared" si="113"/>
        <v>0</v>
      </c>
      <c r="Y196" s="157">
        <f t="shared" si="113"/>
        <v>0</v>
      </c>
      <c r="Z196" s="157">
        <f t="shared" si="113"/>
        <v>0</v>
      </c>
      <c r="AA196" s="157">
        <f t="shared" si="113"/>
        <v>0</v>
      </c>
      <c r="AB196" s="157">
        <f t="shared" si="113"/>
        <v>0</v>
      </c>
      <c r="AC196" s="157">
        <f t="shared" si="113"/>
        <v>0</v>
      </c>
      <c r="AD196" s="157">
        <f t="shared" si="113"/>
        <v>0</v>
      </c>
      <c r="AE196" s="157">
        <f t="shared" si="113"/>
        <v>0</v>
      </c>
      <c r="AF196" s="157">
        <f t="shared" si="113"/>
        <v>0</v>
      </c>
      <c r="AG196" s="157">
        <f t="shared" si="113"/>
        <v>0</v>
      </c>
      <c r="AH196" s="157">
        <f t="shared" si="113"/>
        <v>0</v>
      </c>
      <c r="AI196" s="157">
        <f t="shared" si="113"/>
        <v>0</v>
      </c>
      <c r="AJ196" s="157">
        <f t="shared" si="113"/>
        <v>0</v>
      </c>
    </row>
    <row r="197" spans="1:36" ht="16.5" x14ac:dyDescent="0.25">
      <c r="A197" s="157">
        <f t="shared" si="83"/>
        <v>1.2500000000000002</v>
      </c>
      <c r="B197" s="153">
        <f t="shared" si="93"/>
        <v>149</v>
      </c>
      <c r="C197" s="155" t="s">
        <v>479</v>
      </c>
      <c r="D197" s="156" t="s">
        <v>364</v>
      </c>
      <c r="E197" s="157">
        <f t="shared" si="81"/>
        <v>1</v>
      </c>
      <c r="F197" s="314" t="s">
        <v>331</v>
      </c>
      <c r="G197" s="157">
        <f t="shared" ref="G197:P198" si="114">+IF($F197=G$21,G$152,0)</f>
        <v>0</v>
      </c>
      <c r="H197" s="157">
        <f t="shared" si="114"/>
        <v>0</v>
      </c>
      <c r="I197" s="157">
        <f t="shared" si="114"/>
        <v>1</v>
      </c>
      <c r="J197" s="157">
        <f t="shared" si="114"/>
        <v>0</v>
      </c>
      <c r="K197" s="157">
        <f t="shared" si="114"/>
        <v>0</v>
      </c>
      <c r="L197" s="157">
        <f t="shared" si="114"/>
        <v>0</v>
      </c>
      <c r="M197" s="157">
        <f t="shared" si="114"/>
        <v>0</v>
      </c>
      <c r="N197" s="157">
        <f t="shared" si="114"/>
        <v>0</v>
      </c>
      <c r="O197" s="157">
        <f t="shared" si="114"/>
        <v>0</v>
      </c>
      <c r="P197" s="157">
        <f t="shared" si="114"/>
        <v>0</v>
      </c>
      <c r="Q197" s="157">
        <f t="shared" ref="Q197:Z198" si="115">+IF($F197=Q$21,Q$152,0)</f>
        <v>0</v>
      </c>
      <c r="R197" s="157">
        <f t="shared" si="115"/>
        <v>0</v>
      </c>
      <c r="S197" s="157">
        <f t="shared" si="115"/>
        <v>0</v>
      </c>
      <c r="T197" s="157">
        <f t="shared" si="115"/>
        <v>0</v>
      </c>
      <c r="U197" s="157">
        <f t="shared" si="115"/>
        <v>0</v>
      </c>
      <c r="V197" s="157">
        <f t="shared" si="115"/>
        <v>0</v>
      </c>
      <c r="W197" s="157">
        <f t="shared" si="115"/>
        <v>0</v>
      </c>
      <c r="X197" s="157">
        <f t="shared" si="115"/>
        <v>0</v>
      </c>
      <c r="Y197" s="157">
        <f t="shared" si="115"/>
        <v>0</v>
      </c>
      <c r="Z197" s="157">
        <f t="shared" si="115"/>
        <v>0</v>
      </c>
      <c r="AA197" s="157">
        <f t="shared" ref="AA197:AJ198" si="116">+IF($F197=AA$21,AA$152,0)</f>
        <v>0</v>
      </c>
      <c r="AB197" s="157">
        <f t="shared" si="116"/>
        <v>0</v>
      </c>
      <c r="AC197" s="157">
        <f t="shared" si="116"/>
        <v>0</v>
      </c>
      <c r="AD197" s="157">
        <f t="shared" si="116"/>
        <v>0</v>
      </c>
      <c r="AE197" s="157">
        <f t="shared" si="116"/>
        <v>0</v>
      </c>
      <c r="AF197" s="157">
        <f t="shared" si="116"/>
        <v>0</v>
      </c>
      <c r="AG197" s="157">
        <f t="shared" si="116"/>
        <v>0</v>
      </c>
      <c r="AH197" s="157">
        <f t="shared" si="116"/>
        <v>0</v>
      </c>
      <c r="AI197" s="157">
        <f t="shared" si="116"/>
        <v>0</v>
      </c>
      <c r="AJ197" s="157">
        <f t="shared" si="116"/>
        <v>0</v>
      </c>
    </row>
    <row r="198" spans="1:36" ht="16.5" x14ac:dyDescent="0.25">
      <c r="A198" s="157">
        <f t="shared" si="83"/>
        <v>1.2600000000000002</v>
      </c>
      <c r="B198" s="153">
        <f t="shared" si="93"/>
        <v>150</v>
      </c>
      <c r="C198" s="155" t="s">
        <v>480</v>
      </c>
      <c r="D198" s="156" t="s">
        <v>364</v>
      </c>
      <c r="E198" s="157">
        <f t="shared" si="81"/>
        <v>0</v>
      </c>
      <c r="F198" s="314" t="s">
        <v>101</v>
      </c>
      <c r="G198" s="157">
        <f t="shared" si="114"/>
        <v>0</v>
      </c>
      <c r="H198" s="157">
        <f t="shared" si="114"/>
        <v>0</v>
      </c>
      <c r="I198" s="157">
        <f t="shared" si="114"/>
        <v>0</v>
      </c>
      <c r="J198" s="157">
        <f t="shared" si="114"/>
        <v>0</v>
      </c>
      <c r="K198" s="157">
        <f t="shared" si="114"/>
        <v>0</v>
      </c>
      <c r="L198" s="157">
        <f t="shared" si="114"/>
        <v>0</v>
      </c>
      <c r="M198" s="157">
        <f t="shared" si="114"/>
        <v>0</v>
      </c>
      <c r="N198" s="157">
        <f t="shared" si="114"/>
        <v>0</v>
      </c>
      <c r="O198" s="157">
        <f t="shared" si="114"/>
        <v>0</v>
      </c>
      <c r="P198" s="157">
        <f t="shared" si="114"/>
        <v>0</v>
      </c>
      <c r="Q198" s="157">
        <f t="shared" si="115"/>
        <v>0</v>
      </c>
      <c r="R198" s="157">
        <f t="shared" si="115"/>
        <v>0</v>
      </c>
      <c r="S198" s="157">
        <f t="shared" si="115"/>
        <v>0</v>
      </c>
      <c r="T198" s="157">
        <f t="shared" si="115"/>
        <v>0</v>
      </c>
      <c r="U198" s="157">
        <f t="shared" si="115"/>
        <v>0</v>
      </c>
      <c r="V198" s="157">
        <f t="shared" si="115"/>
        <v>0</v>
      </c>
      <c r="W198" s="157">
        <f t="shared" si="115"/>
        <v>0</v>
      </c>
      <c r="X198" s="157">
        <f t="shared" si="115"/>
        <v>0</v>
      </c>
      <c r="Y198" s="157">
        <f t="shared" si="115"/>
        <v>0</v>
      </c>
      <c r="Z198" s="157">
        <f t="shared" si="115"/>
        <v>0</v>
      </c>
      <c r="AA198" s="157">
        <f t="shared" si="116"/>
        <v>0</v>
      </c>
      <c r="AB198" s="157">
        <f t="shared" si="116"/>
        <v>0</v>
      </c>
      <c r="AC198" s="157">
        <f t="shared" si="116"/>
        <v>0</v>
      </c>
      <c r="AD198" s="157">
        <f t="shared" si="116"/>
        <v>0</v>
      </c>
      <c r="AE198" s="157">
        <f t="shared" si="116"/>
        <v>0</v>
      </c>
      <c r="AF198" s="157">
        <f t="shared" si="116"/>
        <v>0</v>
      </c>
      <c r="AG198" s="157">
        <f t="shared" si="116"/>
        <v>0</v>
      </c>
      <c r="AH198" s="157">
        <f t="shared" si="116"/>
        <v>0</v>
      </c>
      <c r="AI198" s="157">
        <f t="shared" si="116"/>
        <v>0</v>
      </c>
      <c r="AJ198" s="157">
        <f t="shared" si="116"/>
        <v>0</v>
      </c>
    </row>
    <row r="199" spans="1:36" ht="16.5" x14ac:dyDescent="0.25">
      <c r="A199" s="157">
        <f t="shared" si="83"/>
        <v>1.2700000000000002</v>
      </c>
      <c r="B199" s="153">
        <f t="shared" si="93"/>
        <v>151</v>
      </c>
      <c r="C199" s="155" t="s">
        <v>481</v>
      </c>
      <c r="D199" s="156" t="s">
        <v>364</v>
      </c>
      <c r="E199" s="157">
        <f t="shared" si="81"/>
        <v>0</v>
      </c>
      <c r="F199" s="314" t="s">
        <v>331</v>
      </c>
      <c r="G199" s="157">
        <f t="shared" ref="G199:AJ199" si="117">+IF($F199=G$21,G$153+G$155,0)</f>
        <v>0</v>
      </c>
      <c r="H199" s="157">
        <f t="shared" si="117"/>
        <v>0</v>
      </c>
      <c r="I199" s="157">
        <f t="shared" si="117"/>
        <v>0</v>
      </c>
      <c r="J199" s="157">
        <f t="shared" si="117"/>
        <v>0</v>
      </c>
      <c r="K199" s="157">
        <f t="shared" si="117"/>
        <v>0</v>
      </c>
      <c r="L199" s="157">
        <f t="shared" si="117"/>
        <v>0</v>
      </c>
      <c r="M199" s="157">
        <f t="shared" si="117"/>
        <v>0</v>
      </c>
      <c r="N199" s="157">
        <f t="shared" si="117"/>
        <v>0</v>
      </c>
      <c r="O199" s="157">
        <f t="shared" si="117"/>
        <v>0</v>
      </c>
      <c r="P199" s="157">
        <f t="shared" si="117"/>
        <v>0</v>
      </c>
      <c r="Q199" s="157">
        <f t="shared" si="117"/>
        <v>0</v>
      </c>
      <c r="R199" s="157">
        <f t="shared" si="117"/>
        <v>0</v>
      </c>
      <c r="S199" s="157">
        <f t="shared" si="117"/>
        <v>0</v>
      </c>
      <c r="T199" s="157">
        <f t="shared" si="117"/>
        <v>0</v>
      </c>
      <c r="U199" s="157">
        <f t="shared" si="117"/>
        <v>0</v>
      </c>
      <c r="V199" s="157">
        <f t="shared" si="117"/>
        <v>0</v>
      </c>
      <c r="W199" s="157">
        <f t="shared" si="117"/>
        <v>0</v>
      </c>
      <c r="X199" s="157">
        <f t="shared" si="117"/>
        <v>0</v>
      </c>
      <c r="Y199" s="157">
        <f t="shared" si="117"/>
        <v>0</v>
      </c>
      <c r="Z199" s="157">
        <f t="shared" si="117"/>
        <v>0</v>
      </c>
      <c r="AA199" s="157">
        <f t="shared" si="117"/>
        <v>0</v>
      </c>
      <c r="AB199" s="157">
        <f t="shared" si="117"/>
        <v>0</v>
      </c>
      <c r="AC199" s="157">
        <f t="shared" si="117"/>
        <v>0</v>
      </c>
      <c r="AD199" s="157">
        <f t="shared" si="117"/>
        <v>0</v>
      </c>
      <c r="AE199" s="157">
        <f t="shared" si="117"/>
        <v>0</v>
      </c>
      <c r="AF199" s="157">
        <f t="shared" si="117"/>
        <v>0</v>
      </c>
      <c r="AG199" s="157">
        <f t="shared" si="117"/>
        <v>0</v>
      </c>
      <c r="AH199" s="157">
        <f t="shared" si="117"/>
        <v>0</v>
      </c>
      <c r="AI199" s="157">
        <f t="shared" si="117"/>
        <v>0</v>
      </c>
      <c r="AJ199" s="157">
        <f t="shared" si="117"/>
        <v>0</v>
      </c>
    </row>
    <row r="200" spans="1:36" ht="16.5" x14ac:dyDescent="0.25">
      <c r="A200" s="157">
        <f t="shared" si="83"/>
        <v>1.2800000000000002</v>
      </c>
      <c r="B200" s="153">
        <f t="shared" si="93"/>
        <v>152</v>
      </c>
      <c r="C200" s="155" t="s">
        <v>482</v>
      </c>
      <c r="D200" s="156" t="s">
        <v>364</v>
      </c>
      <c r="E200" s="157">
        <f t="shared" si="81"/>
        <v>0</v>
      </c>
      <c r="F200" s="314" t="s">
        <v>331</v>
      </c>
      <c r="G200" s="157">
        <f t="shared" ref="G200:AJ200" si="118">+IF($F200=G$21,G$154,0)</f>
        <v>0</v>
      </c>
      <c r="H200" s="157">
        <f t="shared" si="118"/>
        <v>0</v>
      </c>
      <c r="I200" s="157">
        <f t="shared" si="118"/>
        <v>0</v>
      </c>
      <c r="J200" s="157">
        <f t="shared" si="118"/>
        <v>0</v>
      </c>
      <c r="K200" s="157">
        <f t="shared" si="118"/>
        <v>0</v>
      </c>
      <c r="L200" s="157">
        <f t="shared" si="118"/>
        <v>0</v>
      </c>
      <c r="M200" s="157">
        <f t="shared" si="118"/>
        <v>0</v>
      </c>
      <c r="N200" s="157">
        <f t="shared" si="118"/>
        <v>0</v>
      </c>
      <c r="O200" s="157">
        <f t="shared" si="118"/>
        <v>0</v>
      </c>
      <c r="P200" s="157">
        <f t="shared" si="118"/>
        <v>0</v>
      </c>
      <c r="Q200" s="157">
        <f t="shared" si="118"/>
        <v>0</v>
      </c>
      <c r="R200" s="157">
        <f t="shared" si="118"/>
        <v>0</v>
      </c>
      <c r="S200" s="157">
        <f t="shared" si="118"/>
        <v>0</v>
      </c>
      <c r="T200" s="157">
        <f t="shared" si="118"/>
        <v>0</v>
      </c>
      <c r="U200" s="157">
        <f t="shared" si="118"/>
        <v>0</v>
      </c>
      <c r="V200" s="157">
        <f t="shared" si="118"/>
        <v>0</v>
      </c>
      <c r="W200" s="157">
        <f t="shared" si="118"/>
        <v>0</v>
      </c>
      <c r="X200" s="157">
        <f t="shared" si="118"/>
        <v>0</v>
      </c>
      <c r="Y200" s="157">
        <f t="shared" si="118"/>
        <v>0</v>
      </c>
      <c r="Z200" s="157">
        <f t="shared" si="118"/>
        <v>0</v>
      </c>
      <c r="AA200" s="157">
        <f t="shared" si="118"/>
        <v>0</v>
      </c>
      <c r="AB200" s="157">
        <f t="shared" si="118"/>
        <v>0</v>
      </c>
      <c r="AC200" s="157">
        <f t="shared" si="118"/>
        <v>0</v>
      </c>
      <c r="AD200" s="157">
        <f t="shared" si="118"/>
        <v>0</v>
      </c>
      <c r="AE200" s="157">
        <f t="shared" si="118"/>
        <v>0</v>
      </c>
      <c r="AF200" s="157">
        <f t="shared" si="118"/>
        <v>0</v>
      </c>
      <c r="AG200" s="157">
        <f t="shared" si="118"/>
        <v>0</v>
      </c>
      <c r="AH200" s="157">
        <f t="shared" si="118"/>
        <v>0</v>
      </c>
      <c r="AI200" s="157">
        <f t="shared" si="118"/>
        <v>0</v>
      </c>
      <c r="AJ200" s="157">
        <f t="shared" si="118"/>
        <v>0</v>
      </c>
    </row>
    <row r="201" spans="1:36" ht="16.5" x14ac:dyDescent="0.25">
      <c r="A201" s="157">
        <f t="shared" si="83"/>
        <v>1.2900000000000003</v>
      </c>
      <c r="B201" s="153">
        <f t="shared" si="93"/>
        <v>153</v>
      </c>
      <c r="C201" s="155" t="s">
        <v>483</v>
      </c>
      <c r="D201" s="156" t="s">
        <v>364</v>
      </c>
      <c r="E201" s="157">
        <f t="shared" si="81"/>
        <v>0</v>
      </c>
      <c r="F201" s="314" t="s">
        <v>331</v>
      </c>
      <c r="G201" s="157">
        <f>+IF($F201=G$21,G$72+G$71,0)</f>
        <v>0</v>
      </c>
      <c r="H201" s="157">
        <f t="shared" ref="H201:AJ201" si="119">+IF($F201=H$21,H$72+H$71,0)</f>
        <v>0</v>
      </c>
      <c r="I201" s="157">
        <f t="shared" si="119"/>
        <v>0</v>
      </c>
      <c r="J201" s="157">
        <f t="shared" si="119"/>
        <v>0</v>
      </c>
      <c r="K201" s="157">
        <f t="shared" si="119"/>
        <v>0</v>
      </c>
      <c r="L201" s="157">
        <f t="shared" si="119"/>
        <v>0</v>
      </c>
      <c r="M201" s="157">
        <f t="shared" si="119"/>
        <v>0</v>
      </c>
      <c r="N201" s="157">
        <f t="shared" si="119"/>
        <v>0</v>
      </c>
      <c r="O201" s="157">
        <f t="shared" si="119"/>
        <v>0</v>
      </c>
      <c r="P201" s="157">
        <f t="shared" si="119"/>
        <v>0</v>
      </c>
      <c r="Q201" s="157">
        <f t="shared" si="119"/>
        <v>0</v>
      </c>
      <c r="R201" s="157">
        <f t="shared" si="119"/>
        <v>0</v>
      </c>
      <c r="S201" s="157">
        <f t="shared" si="119"/>
        <v>0</v>
      </c>
      <c r="T201" s="157">
        <f t="shared" si="119"/>
        <v>0</v>
      </c>
      <c r="U201" s="157">
        <f t="shared" si="119"/>
        <v>0</v>
      </c>
      <c r="V201" s="157">
        <f t="shared" si="119"/>
        <v>0</v>
      </c>
      <c r="W201" s="157">
        <f t="shared" si="119"/>
        <v>0</v>
      </c>
      <c r="X201" s="157">
        <f t="shared" si="119"/>
        <v>0</v>
      </c>
      <c r="Y201" s="157">
        <f t="shared" si="119"/>
        <v>0</v>
      </c>
      <c r="Z201" s="157">
        <f t="shared" si="119"/>
        <v>0</v>
      </c>
      <c r="AA201" s="157">
        <f t="shared" si="119"/>
        <v>0</v>
      </c>
      <c r="AB201" s="157">
        <f t="shared" si="119"/>
        <v>0</v>
      </c>
      <c r="AC201" s="157">
        <f t="shared" si="119"/>
        <v>0</v>
      </c>
      <c r="AD201" s="157">
        <f t="shared" si="119"/>
        <v>0</v>
      </c>
      <c r="AE201" s="157">
        <f t="shared" si="119"/>
        <v>0</v>
      </c>
      <c r="AF201" s="157">
        <f t="shared" si="119"/>
        <v>0</v>
      </c>
      <c r="AG201" s="157">
        <f t="shared" si="119"/>
        <v>0</v>
      </c>
      <c r="AH201" s="157">
        <f t="shared" si="119"/>
        <v>0</v>
      </c>
      <c r="AI201" s="157">
        <f t="shared" si="119"/>
        <v>0</v>
      </c>
      <c r="AJ201" s="157">
        <f t="shared" si="119"/>
        <v>0</v>
      </c>
    </row>
    <row r="202" spans="1:36" ht="16.5" x14ac:dyDescent="0.25">
      <c r="A202" s="157">
        <f t="shared" si="83"/>
        <v>1.3000000000000003</v>
      </c>
      <c r="B202" s="153">
        <f t="shared" si="93"/>
        <v>154</v>
      </c>
      <c r="C202" s="155" t="s">
        <v>484</v>
      </c>
      <c r="D202" s="156" t="s">
        <v>364</v>
      </c>
      <c r="E202" s="157">
        <f t="shared" si="81"/>
        <v>0</v>
      </c>
      <c r="F202" s="314" t="s">
        <v>331</v>
      </c>
      <c r="G202" s="157">
        <f>+IF($F202=G$21,G$73,0)</f>
        <v>0</v>
      </c>
      <c r="H202" s="157">
        <f t="shared" ref="H202:AJ202" si="120">+IF($F202=H$21,H$73,0)</f>
        <v>0</v>
      </c>
      <c r="I202" s="157">
        <f t="shared" si="120"/>
        <v>0</v>
      </c>
      <c r="J202" s="157">
        <f t="shared" si="120"/>
        <v>0</v>
      </c>
      <c r="K202" s="157">
        <f t="shared" si="120"/>
        <v>0</v>
      </c>
      <c r="L202" s="157">
        <f t="shared" si="120"/>
        <v>0</v>
      </c>
      <c r="M202" s="157">
        <f t="shared" si="120"/>
        <v>0</v>
      </c>
      <c r="N202" s="157">
        <f t="shared" si="120"/>
        <v>0</v>
      </c>
      <c r="O202" s="157">
        <f t="shared" si="120"/>
        <v>0</v>
      </c>
      <c r="P202" s="157">
        <f t="shared" si="120"/>
        <v>0</v>
      </c>
      <c r="Q202" s="157">
        <f t="shared" si="120"/>
        <v>0</v>
      </c>
      <c r="R202" s="157">
        <f t="shared" si="120"/>
        <v>0</v>
      </c>
      <c r="S202" s="157">
        <f t="shared" si="120"/>
        <v>0</v>
      </c>
      <c r="T202" s="157">
        <f t="shared" si="120"/>
        <v>0</v>
      </c>
      <c r="U202" s="157">
        <f t="shared" si="120"/>
        <v>0</v>
      </c>
      <c r="V202" s="157">
        <f t="shared" si="120"/>
        <v>0</v>
      </c>
      <c r="W202" s="157">
        <f t="shared" si="120"/>
        <v>0</v>
      </c>
      <c r="X202" s="157">
        <f t="shared" si="120"/>
        <v>0</v>
      </c>
      <c r="Y202" s="157">
        <f t="shared" si="120"/>
        <v>0</v>
      </c>
      <c r="Z202" s="157">
        <f t="shared" si="120"/>
        <v>0</v>
      </c>
      <c r="AA202" s="157">
        <f t="shared" si="120"/>
        <v>0</v>
      </c>
      <c r="AB202" s="157">
        <f t="shared" si="120"/>
        <v>0</v>
      </c>
      <c r="AC202" s="157">
        <f t="shared" si="120"/>
        <v>0</v>
      </c>
      <c r="AD202" s="157">
        <f t="shared" si="120"/>
        <v>0</v>
      </c>
      <c r="AE202" s="157">
        <f t="shared" si="120"/>
        <v>0</v>
      </c>
      <c r="AF202" s="157">
        <f t="shared" si="120"/>
        <v>0</v>
      </c>
      <c r="AG202" s="157">
        <f t="shared" si="120"/>
        <v>0</v>
      </c>
      <c r="AH202" s="157">
        <f t="shared" si="120"/>
        <v>0</v>
      </c>
      <c r="AI202" s="157">
        <f t="shared" si="120"/>
        <v>0</v>
      </c>
      <c r="AJ202" s="157">
        <f t="shared" si="120"/>
        <v>0</v>
      </c>
    </row>
    <row r="203" spans="1:36" s="188" customFormat="1" ht="16.5" x14ac:dyDescent="0.25">
      <c r="A203" s="160">
        <f t="shared" si="83"/>
        <v>1.3100000000000003</v>
      </c>
      <c r="B203" s="161">
        <f t="shared" si="93"/>
        <v>155</v>
      </c>
      <c r="C203" s="162" t="s">
        <v>551</v>
      </c>
      <c r="D203" s="164" t="s">
        <v>364</v>
      </c>
      <c r="E203" s="160">
        <f t="shared" si="81"/>
        <v>0</v>
      </c>
      <c r="F203" s="314" t="s">
        <v>101</v>
      </c>
      <c r="G203" s="160">
        <f>+IF($F203=G$21,G$67,0)</f>
        <v>0</v>
      </c>
      <c r="H203" s="160">
        <f t="shared" ref="H203:AJ203" si="121">+IF($F203=H$21,H$67,0)</f>
        <v>0</v>
      </c>
      <c r="I203" s="160">
        <f t="shared" si="121"/>
        <v>0</v>
      </c>
      <c r="J203" s="160">
        <f t="shared" si="121"/>
        <v>0</v>
      </c>
      <c r="K203" s="160">
        <f t="shared" si="121"/>
        <v>0</v>
      </c>
      <c r="L203" s="160">
        <f t="shared" si="121"/>
        <v>0</v>
      </c>
      <c r="M203" s="160">
        <f t="shared" si="121"/>
        <v>0</v>
      </c>
      <c r="N203" s="160">
        <f t="shared" si="121"/>
        <v>0</v>
      </c>
      <c r="O203" s="160">
        <f t="shared" si="121"/>
        <v>0</v>
      </c>
      <c r="P203" s="160">
        <f t="shared" si="121"/>
        <v>0</v>
      </c>
      <c r="Q203" s="160">
        <f t="shared" si="121"/>
        <v>0</v>
      </c>
      <c r="R203" s="160">
        <f t="shared" si="121"/>
        <v>0</v>
      </c>
      <c r="S203" s="160">
        <f t="shared" si="121"/>
        <v>0</v>
      </c>
      <c r="T203" s="160">
        <f t="shared" si="121"/>
        <v>0</v>
      </c>
      <c r="U203" s="160">
        <f t="shared" si="121"/>
        <v>0</v>
      </c>
      <c r="V203" s="160">
        <f t="shared" si="121"/>
        <v>0</v>
      </c>
      <c r="W203" s="160">
        <f t="shared" si="121"/>
        <v>0</v>
      </c>
      <c r="X203" s="160">
        <f t="shared" si="121"/>
        <v>0</v>
      </c>
      <c r="Y203" s="160">
        <f t="shared" si="121"/>
        <v>0</v>
      </c>
      <c r="Z203" s="160">
        <f t="shared" si="121"/>
        <v>0</v>
      </c>
      <c r="AA203" s="160">
        <f t="shared" si="121"/>
        <v>0</v>
      </c>
      <c r="AB203" s="160">
        <f t="shared" si="121"/>
        <v>0</v>
      </c>
      <c r="AC203" s="160">
        <f t="shared" si="121"/>
        <v>0</v>
      </c>
      <c r="AD203" s="160">
        <f t="shared" si="121"/>
        <v>0</v>
      </c>
      <c r="AE203" s="160">
        <f t="shared" si="121"/>
        <v>0</v>
      </c>
      <c r="AF203" s="160">
        <f t="shared" si="121"/>
        <v>0</v>
      </c>
      <c r="AG203" s="160">
        <f t="shared" si="121"/>
        <v>0</v>
      </c>
      <c r="AH203" s="160">
        <f t="shared" si="121"/>
        <v>0</v>
      </c>
      <c r="AI203" s="160">
        <f t="shared" si="121"/>
        <v>0</v>
      </c>
      <c r="AJ203" s="160">
        <f t="shared" si="121"/>
        <v>0</v>
      </c>
    </row>
    <row r="204" spans="1:36" s="188" customFormat="1" ht="16.5" x14ac:dyDescent="0.25">
      <c r="A204" s="160">
        <f t="shared" si="83"/>
        <v>1.3200000000000003</v>
      </c>
      <c r="B204" s="161">
        <f t="shared" si="93"/>
        <v>156</v>
      </c>
      <c r="C204" s="162" t="s">
        <v>552</v>
      </c>
      <c r="D204" s="164" t="s">
        <v>364</v>
      </c>
      <c r="E204" s="160">
        <f t="shared" si="81"/>
        <v>0</v>
      </c>
      <c r="F204" s="314" t="s">
        <v>101</v>
      </c>
      <c r="G204" s="160">
        <f>+IF($F204=G$21,G$68,0)</f>
        <v>0</v>
      </c>
      <c r="H204" s="160">
        <f t="shared" ref="H204:AJ204" si="122">+IF($F204=H$21,H$68,0)</f>
        <v>0</v>
      </c>
      <c r="I204" s="160">
        <f t="shared" si="122"/>
        <v>0</v>
      </c>
      <c r="J204" s="160">
        <f t="shared" si="122"/>
        <v>0</v>
      </c>
      <c r="K204" s="160">
        <f t="shared" si="122"/>
        <v>0</v>
      </c>
      <c r="L204" s="160">
        <f t="shared" si="122"/>
        <v>0</v>
      </c>
      <c r="M204" s="160">
        <f t="shared" si="122"/>
        <v>0</v>
      </c>
      <c r="N204" s="160">
        <f t="shared" si="122"/>
        <v>0</v>
      </c>
      <c r="O204" s="160">
        <f t="shared" si="122"/>
        <v>0</v>
      </c>
      <c r="P204" s="160">
        <f t="shared" si="122"/>
        <v>0</v>
      </c>
      <c r="Q204" s="160">
        <f t="shared" si="122"/>
        <v>0</v>
      </c>
      <c r="R204" s="160">
        <f t="shared" si="122"/>
        <v>0</v>
      </c>
      <c r="S204" s="160">
        <f t="shared" si="122"/>
        <v>0</v>
      </c>
      <c r="T204" s="160">
        <f t="shared" si="122"/>
        <v>0</v>
      </c>
      <c r="U204" s="160">
        <f t="shared" si="122"/>
        <v>0</v>
      </c>
      <c r="V204" s="160">
        <f t="shared" si="122"/>
        <v>0</v>
      </c>
      <c r="W204" s="160">
        <f t="shared" si="122"/>
        <v>0</v>
      </c>
      <c r="X204" s="160">
        <f t="shared" si="122"/>
        <v>0</v>
      </c>
      <c r="Y204" s="160">
        <f t="shared" si="122"/>
        <v>0</v>
      </c>
      <c r="Z204" s="160">
        <f t="shared" si="122"/>
        <v>0</v>
      </c>
      <c r="AA204" s="160">
        <f t="shared" si="122"/>
        <v>0</v>
      </c>
      <c r="AB204" s="160">
        <f t="shared" si="122"/>
        <v>0</v>
      </c>
      <c r="AC204" s="160">
        <f t="shared" si="122"/>
        <v>0</v>
      </c>
      <c r="AD204" s="160">
        <f t="shared" si="122"/>
        <v>0</v>
      </c>
      <c r="AE204" s="160">
        <f t="shared" si="122"/>
        <v>0</v>
      </c>
      <c r="AF204" s="160">
        <f t="shared" si="122"/>
        <v>0</v>
      </c>
      <c r="AG204" s="160">
        <f t="shared" si="122"/>
        <v>0</v>
      </c>
      <c r="AH204" s="160">
        <f t="shared" si="122"/>
        <v>0</v>
      </c>
      <c r="AI204" s="160">
        <f t="shared" si="122"/>
        <v>0</v>
      </c>
      <c r="AJ204" s="160">
        <f t="shared" si="122"/>
        <v>0</v>
      </c>
    </row>
    <row r="205" spans="1:36" s="188" customFormat="1" ht="16.5" x14ac:dyDescent="0.25">
      <c r="A205" s="160">
        <f t="shared" si="83"/>
        <v>1.3300000000000003</v>
      </c>
      <c r="B205" s="161">
        <f t="shared" si="93"/>
        <v>157</v>
      </c>
      <c r="C205" s="163" t="s">
        <v>634</v>
      </c>
      <c r="D205" s="164" t="s">
        <v>364</v>
      </c>
      <c r="E205" s="160">
        <f t="shared" si="81"/>
        <v>0</v>
      </c>
      <c r="F205" s="314" t="s">
        <v>331</v>
      </c>
      <c r="G205" s="160">
        <f>+IF($F205=G$21,G$54,0)</f>
        <v>0</v>
      </c>
      <c r="H205" s="160">
        <f t="shared" ref="H205:AJ205" si="123">+IF($F205=H$21,H$54,0)</f>
        <v>0</v>
      </c>
      <c r="I205" s="160">
        <f t="shared" si="123"/>
        <v>0</v>
      </c>
      <c r="J205" s="160">
        <f t="shared" si="123"/>
        <v>0</v>
      </c>
      <c r="K205" s="160">
        <f t="shared" si="123"/>
        <v>0</v>
      </c>
      <c r="L205" s="160">
        <f t="shared" si="123"/>
        <v>0</v>
      </c>
      <c r="M205" s="160">
        <f t="shared" si="123"/>
        <v>0</v>
      </c>
      <c r="N205" s="160">
        <f t="shared" si="123"/>
        <v>0</v>
      </c>
      <c r="O205" s="160">
        <f t="shared" si="123"/>
        <v>0</v>
      </c>
      <c r="P205" s="160">
        <f t="shared" si="123"/>
        <v>0</v>
      </c>
      <c r="Q205" s="160">
        <f t="shared" si="123"/>
        <v>0</v>
      </c>
      <c r="R205" s="160">
        <f t="shared" si="123"/>
        <v>0</v>
      </c>
      <c r="S205" s="160">
        <f t="shared" si="123"/>
        <v>0</v>
      </c>
      <c r="T205" s="160">
        <f t="shared" si="123"/>
        <v>0</v>
      </c>
      <c r="U205" s="160">
        <f t="shared" si="123"/>
        <v>0</v>
      </c>
      <c r="V205" s="160">
        <f t="shared" si="123"/>
        <v>0</v>
      </c>
      <c r="W205" s="160">
        <f t="shared" si="123"/>
        <v>0</v>
      </c>
      <c r="X205" s="160">
        <f t="shared" si="123"/>
        <v>0</v>
      </c>
      <c r="Y205" s="160">
        <f t="shared" si="123"/>
        <v>0</v>
      </c>
      <c r="Z205" s="160">
        <f t="shared" si="123"/>
        <v>0</v>
      </c>
      <c r="AA205" s="160">
        <f t="shared" si="123"/>
        <v>0</v>
      </c>
      <c r="AB205" s="160">
        <f t="shared" si="123"/>
        <v>0</v>
      </c>
      <c r="AC205" s="160">
        <f t="shared" si="123"/>
        <v>0</v>
      </c>
      <c r="AD205" s="160">
        <f t="shared" si="123"/>
        <v>0</v>
      </c>
      <c r="AE205" s="160">
        <f t="shared" si="123"/>
        <v>0</v>
      </c>
      <c r="AF205" s="160">
        <f t="shared" si="123"/>
        <v>0</v>
      </c>
      <c r="AG205" s="160">
        <f t="shared" si="123"/>
        <v>0</v>
      </c>
      <c r="AH205" s="160">
        <f t="shared" si="123"/>
        <v>0</v>
      </c>
      <c r="AI205" s="160">
        <f t="shared" si="123"/>
        <v>0</v>
      </c>
      <c r="AJ205" s="160">
        <f t="shared" si="123"/>
        <v>0</v>
      </c>
    </row>
    <row r="206" spans="1:36" s="188" customFormat="1" ht="16.5" x14ac:dyDescent="0.25">
      <c r="A206" s="160">
        <f t="shared" si="83"/>
        <v>1.3400000000000003</v>
      </c>
      <c r="B206" s="161">
        <f t="shared" si="93"/>
        <v>158</v>
      </c>
      <c r="C206" s="163" t="s">
        <v>635</v>
      </c>
      <c r="D206" s="164" t="s">
        <v>364</v>
      </c>
      <c r="E206" s="160">
        <f t="shared" si="81"/>
        <v>0</v>
      </c>
      <c r="F206" s="314" t="s">
        <v>331</v>
      </c>
      <c r="G206" s="160">
        <f>+IF($F206=G$21,G$55,0)</f>
        <v>0</v>
      </c>
      <c r="H206" s="160">
        <f t="shared" ref="H206:AJ206" si="124">+IF($F206=H$21,H$55,0)</f>
        <v>0</v>
      </c>
      <c r="I206" s="160">
        <f t="shared" si="124"/>
        <v>0</v>
      </c>
      <c r="J206" s="160">
        <f t="shared" si="124"/>
        <v>0</v>
      </c>
      <c r="K206" s="160">
        <f t="shared" si="124"/>
        <v>0</v>
      </c>
      <c r="L206" s="160">
        <f t="shared" si="124"/>
        <v>0</v>
      </c>
      <c r="M206" s="160">
        <f t="shared" si="124"/>
        <v>0</v>
      </c>
      <c r="N206" s="160">
        <f t="shared" si="124"/>
        <v>0</v>
      </c>
      <c r="O206" s="160">
        <f t="shared" si="124"/>
        <v>0</v>
      </c>
      <c r="P206" s="160">
        <f t="shared" si="124"/>
        <v>0</v>
      </c>
      <c r="Q206" s="160">
        <f t="shared" si="124"/>
        <v>0</v>
      </c>
      <c r="R206" s="160">
        <f t="shared" si="124"/>
        <v>0</v>
      </c>
      <c r="S206" s="160">
        <f t="shared" si="124"/>
        <v>0</v>
      </c>
      <c r="T206" s="160">
        <f t="shared" si="124"/>
        <v>0</v>
      </c>
      <c r="U206" s="160">
        <f t="shared" si="124"/>
        <v>0</v>
      </c>
      <c r="V206" s="160">
        <f t="shared" si="124"/>
        <v>0</v>
      </c>
      <c r="W206" s="160">
        <f t="shared" si="124"/>
        <v>0</v>
      </c>
      <c r="X206" s="160">
        <f t="shared" si="124"/>
        <v>0</v>
      </c>
      <c r="Y206" s="160">
        <f t="shared" si="124"/>
        <v>0</v>
      </c>
      <c r="Z206" s="160">
        <f t="shared" si="124"/>
        <v>0</v>
      </c>
      <c r="AA206" s="160">
        <f t="shared" si="124"/>
        <v>0</v>
      </c>
      <c r="AB206" s="160">
        <f t="shared" si="124"/>
        <v>0</v>
      </c>
      <c r="AC206" s="160">
        <f t="shared" si="124"/>
        <v>0</v>
      </c>
      <c r="AD206" s="160">
        <f t="shared" si="124"/>
        <v>0</v>
      </c>
      <c r="AE206" s="160">
        <f t="shared" si="124"/>
        <v>0</v>
      </c>
      <c r="AF206" s="160">
        <f t="shared" si="124"/>
        <v>0</v>
      </c>
      <c r="AG206" s="160">
        <f t="shared" si="124"/>
        <v>0</v>
      </c>
      <c r="AH206" s="160">
        <f t="shared" si="124"/>
        <v>0</v>
      </c>
      <c r="AI206" s="160">
        <f t="shared" si="124"/>
        <v>0</v>
      </c>
      <c r="AJ206" s="160">
        <f t="shared" si="124"/>
        <v>0</v>
      </c>
    </row>
    <row r="207" spans="1:36" s="188" customFormat="1" ht="16.5" x14ac:dyDescent="0.25">
      <c r="A207" s="160">
        <f t="shared" si="83"/>
        <v>1.3500000000000003</v>
      </c>
      <c r="B207" s="161">
        <f t="shared" si="93"/>
        <v>159</v>
      </c>
      <c r="C207" s="163" t="s">
        <v>636</v>
      </c>
      <c r="D207" s="164" t="s">
        <v>364</v>
      </c>
      <c r="E207" s="160">
        <f t="shared" si="81"/>
        <v>0</v>
      </c>
      <c r="F207" s="314" t="s">
        <v>101</v>
      </c>
      <c r="G207" s="160">
        <f>+IF($F207=G$21,G$84,0)</f>
        <v>0</v>
      </c>
      <c r="H207" s="160">
        <f t="shared" ref="H207:AJ207" si="125">+IF($F207=H$21,H$84,0)</f>
        <v>0</v>
      </c>
      <c r="I207" s="160">
        <f t="shared" si="125"/>
        <v>0</v>
      </c>
      <c r="J207" s="160">
        <f t="shared" si="125"/>
        <v>0</v>
      </c>
      <c r="K207" s="160">
        <f t="shared" si="125"/>
        <v>0</v>
      </c>
      <c r="L207" s="160">
        <f t="shared" si="125"/>
        <v>0</v>
      </c>
      <c r="M207" s="160">
        <f t="shared" si="125"/>
        <v>0</v>
      </c>
      <c r="N207" s="160">
        <f t="shared" si="125"/>
        <v>0</v>
      </c>
      <c r="O207" s="160">
        <f t="shared" si="125"/>
        <v>0</v>
      </c>
      <c r="P207" s="160">
        <f t="shared" si="125"/>
        <v>0</v>
      </c>
      <c r="Q207" s="160">
        <f t="shared" si="125"/>
        <v>0</v>
      </c>
      <c r="R207" s="160">
        <f t="shared" si="125"/>
        <v>0</v>
      </c>
      <c r="S207" s="160">
        <f t="shared" si="125"/>
        <v>0</v>
      </c>
      <c r="T207" s="160">
        <f t="shared" si="125"/>
        <v>0</v>
      </c>
      <c r="U207" s="160">
        <f t="shared" si="125"/>
        <v>0</v>
      </c>
      <c r="V207" s="160">
        <f t="shared" si="125"/>
        <v>0</v>
      </c>
      <c r="W207" s="160">
        <f t="shared" si="125"/>
        <v>0</v>
      </c>
      <c r="X207" s="160">
        <f t="shared" si="125"/>
        <v>0</v>
      </c>
      <c r="Y207" s="160">
        <f t="shared" si="125"/>
        <v>0</v>
      </c>
      <c r="Z207" s="160">
        <f t="shared" si="125"/>
        <v>0</v>
      </c>
      <c r="AA207" s="160">
        <f t="shared" si="125"/>
        <v>0</v>
      </c>
      <c r="AB207" s="160">
        <f t="shared" si="125"/>
        <v>0</v>
      </c>
      <c r="AC207" s="160">
        <f t="shared" si="125"/>
        <v>0</v>
      </c>
      <c r="AD207" s="160">
        <f t="shared" si="125"/>
        <v>0</v>
      </c>
      <c r="AE207" s="160">
        <f t="shared" si="125"/>
        <v>0</v>
      </c>
      <c r="AF207" s="160">
        <f t="shared" si="125"/>
        <v>0</v>
      </c>
      <c r="AG207" s="160">
        <f t="shared" si="125"/>
        <v>0</v>
      </c>
      <c r="AH207" s="160">
        <f t="shared" si="125"/>
        <v>0</v>
      </c>
      <c r="AI207" s="160">
        <f t="shared" si="125"/>
        <v>0</v>
      </c>
      <c r="AJ207" s="160">
        <f t="shared" si="125"/>
        <v>0</v>
      </c>
    </row>
    <row r="208" spans="1:36" s="188" customFormat="1" ht="16.5" x14ac:dyDescent="0.25">
      <c r="A208" s="160">
        <f t="shared" si="83"/>
        <v>1.3600000000000003</v>
      </c>
      <c r="B208" s="161">
        <f t="shared" si="93"/>
        <v>160</v>
      </c>
      <c r="C208" s="163" t="s">
        <v>655</v>
      </c>
      <c r="D208" s="164" t="s">
        <v>364</v>
      </c>
      <c r="E208" s="160">
        <f t="shared" si="81"/>
        <v>0</v>
      </c>
      <c r="F208" s="314" t="s">
        <v>331</v>
      </c>
      <c r="G208" s="160">
        <f t="shared" ref="G208:AJ208" si="126">+IF($F208=G$21,G$157,0)</f>
        <v>0</v>
      </c>
      <c r="H208" s="160">
        <f t="shared" si="126"/>
        <v>0</v>
      </c>
      <c r="I208" s="160">
        <f t="shared" si="126"/>
        <v>0</v>
      </c>
      <c r="J208" s="160">
        <f t="shared" si="126"/>
        <v>0</v>
      </c>
      <c r="K208" s="160">
        <f t="shared" si="126"/>
        <v>0</v>
      </c>
      <c r="L208" s="160">
        <f t="shared" si="126"/>
        <v>0</v>
      </c>
      <c r="M208" s="160">
        <f t="shared" si="126"/>
        <v>0</v>
      </c>
      <c r="N208" s="160">
        <f t="shared" si="126"/>
        <v>0</v>
      </c>
      <c r="O208" s="160">
        <f t="shared" si="126"/>
        <v>0</v>
      </c>
      <c r="P208" s="160">
        <f t="shared" si="126"/>
        <v>0</v>
      </c>
      <c r="Q208" s="160">
        <f t="shared" si="126"/>
        <v>0</v>
      </c>
      <c r="R208" s="160">
        <f t="shared" si="126"/>
        <v>0</v>
      </c>
      <c r="S208" s="160">
        <f t="shared" si="126"/>
        <v>0</v>
      </c>
      <c r="T208" s="160">
        <f t="shared" si="126"/>
        <v>0</v>
      </c>
      <c r="U208" s="160">
        <f t="shared" si="126"/>
        <v>0</v>
      </c>
      <c r="V208" s="160">
        <f t="shared" si="126"/>
        <v>0</v>
      </c>
      <c r="W208" s="160">
        <f t="shared" si="126"/>
        <v>0</v>
      </c>
      <c r="X208" s="160">
        <f t="shared" si="126"/>
        <v>0</v>
      </c>
      <c r="Y208" s="160">
        <f t="shared" si="126"/>
        <v>0</v>
      </c>
      <c r="Z208" s="160">
        <f t="shared" si="126"/>
        <v>0</v>
      </c>
      <c r="AA208" s="160">
        <f t="shared" si="126"/>
        <v>0</v>
      </c>
      <c r="AB208" s="160">
        <f t="shared" si="126"/>
        <v>0</v>
      </c>
      <c r="AC208" s="160">
        <f t="shared" si="126"/>
        <v>0</v>
      </c>
      <c r="AD208" s="160">
        <f t="shared" si="126"/>
        <v>0</v>
      </c>
      <c r="AE208" s="160">
        <f t="shared" si="126"/>
        <v>0</v>
      </c>
      <c r="AF208" s="160">
        <f t="shared" si="126"/>
        <v>0</v>
      </c>
      <c r="AG208" s="160">
        <f t="shared" si="126"/>
        <v>0</v>
      </c>
      <c r="AH208" s="160">
        <f t="shared" si="126"/>
        <v>0</v>
      </c>
      <c r="AI208" s="160">
        <f t="shared" si="126"/>
        <v>0</v>
      </c>
      <c r="AJ208" s="160">
        <f t="shared" si="126"/>
        <v>0</v>
      </c>
    </row>
    <row r="209" spans="1:36" ht="16.5" x14ac:dyDescent="0.25">
      <c r="A209" s="160"/>
      <c r="B209" s="161">
        <f t="shared" si="93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93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27">+A210+0.01</f>
        <v>2.0099999999999998</v>
      </c>
      <c r="B211" s="153">
        <f t="shared" si="93"/>
        <v>163</v>
      </c>
      <c r="C211" s="155" t="s">
        <v>486</v>
      </c>
      <c r="D211" s="156" t="s">
        <v>553</v>
      </c>
      <c r="E211" s="157">
        <f t="shared" ref="E211:E223" si="128">+SUM(G211:AJ211)</f>
        <v>1.81</v>
      </c>
      <c r="F211" s="249"/>
      <c r="G211" s="157">
        <f t="shared" ref="G211:AJ211" si="129">+VLOOKUP(G$10&amp;" "&amp;G$11&amp;G$20,Vol_Poste,4,0)*G$28</f>
        <v>0</v>
      </c>
      <c r="H211" s="157">
        <f t="shared" si="129"/>
        <v>0.90500000000000003</v>
      </c>
      <c r="I211" s="157">
        <f t="shared" si="129"/>
        <v>0.90500000000000003</v>
      </c>
      <c r="J211" s="157">
        <f t="shared" si="129"/>
        <v>0</v>
      </c>
      <c r="K211" s="157">
        <f t="shared" si="129"/>
        <v>0</v>
      </c>
      <c r="L211" s="157">
        <f t="shared" si="129"/>
        <v>0</v>
      </c>
      <c r="M211" s="157">
        <f t="shared" si="129"/>
        <v>0</v>
      </c>
      <c r="N211" s="157">
        <f t="shared" si="129"/>
        <v>0</v>
      </c>
      <c r="O211" s="157">
        <f t="shared" si="129"/>
        <v>0</v>
      </c>
      <c r="P211" s="157">
        <f t="shared" si="129"/>
        <v>0</v>
      </c>
      <c r="Q211" s="157">
        <f t="shared" si="129"/>
        <v>0</v>
      </c>
      <c r="R211" s="157">
        <f t="shared" si="129"/>
        <v>0</v>
      </c>
      <c r="S211" s="157">
        <f t="shared" si="129"/>
        <v>0</v>
      </c>
      <c r="T211" s="157">
        <f t="shared" si="129"/>
        <v>0</v>
      </c>
      <c r="U211" s="157">
        <f t="shared" si="129"/>
        <v>0</v>
      </c>
      <c r="V211" s="157">
        <f t="shared" si="129"/>
        <v>0</v>
      </c>
      <c r="W211" s="157">
        <f t="shared" si="129"/>
        <v>0</v>
      </c>
      <c r="X211" s="157">
        <f t="shared" si="129"/>
        <v>0</v>
      </c>
      <c r="Y211" s="157">
        <f t="shared" si="129"/>
        <v>0</v>
      </c>
      <c r="Z211" s="157">
        <f t="shared" si="129"/>
        <v>0</v>
      </c>
      <c r="AA211" s="157">
        <f t="shared" si="129"/>
        <v>0</v>
      </c>
      <c r="AB211" s="157">
        <f t="shared" si="129"/>
        <v>0</v>
      </c>
      <c r="AC211" s="157">
        <f t="shared" si="129"/>
        <v>0</v>
      </c>
      <c r="AD211" s="157">
        <f t="shared" si="129"/>
        <v>0</v>
      </c>
      <c r="AE211" s="157">
        <f t="shared" si="129"/>
        <v>0</v>
      </c>
      <c r="AF211" s="157">
        <f t="shared" si="129"/>
        <v>0</v>
      </c>
      <c r="AG211" s="157">
        <f t="shared" si="129"/>
        <v>0</v>
      </c>
      <c r="AH211" s="157">
        <f t="shared" si="129"/>
        <v>0</v>
      </c>
      <c r="AI211" s="157">
        <f t="shared" si="129"/>
        <v>0</v>
      </c>
      <c r="AJ211" s="157">
        <f t="shared" si="129"/>
        <v>0</v>
      </c>
    </row>
    <row r="212" spans="1:36" ht="16.5" x14ac:dyDescent="0.25">
      <c r="A212" s="157">
        <f t="shared" si="127"/>
        <v>2.0199999999999996</v>
      </c>
      <c r="B212" s="153">
        <f t="shared" si="93"/>
        <v>164</v>
      </c>
      <c r="C212" s="155" t="s">
        <v>487</v>
      </c>
      <c r="D212" s="156" t="s">
        <v>553</v>
      </c>
      <c r="E212" s="157">
        <f t="shared" si="128"/>
        <v>0</v>
      </c>
      <c r="F212" s="249"/>
      <c r="G212" s="157">
        <f t="shared" ref="G212:AJ212" si="130">+VLOOKUP(G$10&amp;" "&amp;G$11&amp;G$20,Vol_Poste,4,0)*G$29</f>
        <v>0</v>
      </c>
      <c r="H212" s="157">
        <f t="shared" si="130"/>
        <v>0</v>
      </c>
      <c r="I212" s="157">
        <f t="shared" si="130"/>
        <v>0</v>
      </c>
      <c r="J212" s="157">
        <f t="shared" si="130"/>
        <v>0</v>
      </c>
      <c r="K212" s="157">
        <f t="shared" si="130"/>
        <v>0</v>
      </c>
      <c r="L212" s="157">
        <f t="shared" si="130"/>
        <v>0</v>
      </c>
      <c r="M212" s="157">
        <f t="shared" si="130"/>
        <v>0</v>
      </c>
      <c r="N212" s="157">
        <f t="shared" si="130"/>
        <v>0</v>
      </c>
      <c r="O212" s="157">
        <f t="shared" si="130"/>
        <v>0</v>
      </c>
      <c r="P212" s="157">
        <f t="shared" si="130"/>
        <v>0</v>
      </c>
      <c r="Q212" s="157">
        <f t="shared" si="130"/>
        <v>0</v>
      </c>
      <c r="R212" s="157">
        <f t="shared" si="130"/>
        <v>0</v>
      </c>
      <c r="S212" s="157">
        <f t="shared" si="130"/>
        <v>0</v>
      </c>
      <c r="T212" s="157">
        <f t="shared" si="130"/>
        <v>0</v>
      </c>
      <c r="U212" s="157">
        <f t="shared" si="130"/>
        <v>0</v>
      </c>
      <c r="V212" s="157">
        <f t="shared" si="130"/>
        <v>0</v>
      </c>
      <c r="W212" s="157">
        <f t="shared" si="130"/>
        <v>0</v>
      </c>
      <c r="X212" s="157">
        <f t="shared" si="130"/>
        <v>0</v>
      </c>
      <c r="Y212" s="157">
        <f t="shared" si="130"/>
        <v>0</v>
      </c>
      <c r="Z212" s="157">
        <f t="shared" si="130"/>
        <v>0</v>
      </c>
      <c r="AA212" s="157">
        <f t="shared" si="130"/>
        <v>0</v>
      </c>
      <c r="AB212" s="157">
        <f t="shared" si="130"/>
        <v>0</v>
      </c>
      <c r="AC212" s="157">
        <f t="shared" si="130"/>
        <v>0</v>
      </c>
      <c r="AD212" s="157">
        <f t="shared" si="130"/>
        <v>0</v>
      </c>
      <c r="AE212" s="157">
        <f t="shared" si="130"/>
        <v>0</v>
      </c>
      <c r="AF212" s="157">
        <f t="shared" si="130"/>
        <v>0</v>
      </c>
      <c r="AG212" s="157">
        <f t="shared" si="130"/>
        <v>0</v>
      </c>
      <c r="AH212" s="157">
        <f t="shared" si="130"/>
        <v>0</v>
      </c>
      <c r="AI212" s="157">
        <f t="shared" si="130"/>
        <v>0</v>
      </c>
      <c r="AJ212" s="157">
        <f t="shared" si="130"/>
        <v>0</v>
      </c>
    </row>
    <row r="213" spans="1:36" ht="16.5" x14ac:dyDescent="0.25">
      <c r="A213" s="157">
        <f t="shared" si="127"/>
        <v>2.0299999999999994</v>
      </c>
      <c r="B213" s="153">
        <f t="shared" si="93"/>
        <v>165</v>
      </c>
      <c r="C213" s="155" t="s">
        <v>488</v>
      </c>
      <c r="D213" s="156" t="s">
        <v>364</v>
      </c>
      <c r="E213" s="157">
        <f t="shared" si="128"/>
        <v>0</v>
      </c>
      <c r="F213" s="314" t="s">
        <v>214</v>
      </c>
      <c r="G213" s="157">
        <f>+IF($F213=G$10&amp;" "&amp;G$11,G$9,0)</f>
        <v>0</v>
      </c>
      <c r="H213" s="157">
        <f t="shared" ref="H213:AJ217" si="131">+IF($F213=H$10&amp;" "&amp;H$11,H$9,0)</f>
        <v>0</v>
      </c>
      <c r="I213" s="157">
        <f t="shared" si="131"/>
        <v>0</v>
      </c>
      <c r="J213" s="157">
        <f t="shared" si="131"/>
        <v>0</v>
      </c>
      <c r="K213" s="157">
        <f t="shared" si="131"/>
        <v>0</v>
      </c>
      <c r="L213" s="157">
        <f t="shared" si="131"/>
        <v>0</v>
      </c>
      <c r="M213" s="157">
        <f t="shared" si="131"/>
        <v>0</v>
      </c>
      <c r="N213" s="157">
        <f t="shared" si="131"/>
        <v>0</v>
      </c>
      <c r="O213" s="157">
        <f t="shared" si="131"/>
        <v>0</v>
      </c>
      <c r="P213" s="157">
        <f t="shared" si="131"/>
        <v>0</v>
      </c>
      <c r="Q213" s="157">
        <f t="shared" si="131"/>
        <v>0</v>
      </c>
      <c r="R213" s="157">
        <f t="shared" si="131"/>
        <v>0</v>
      </c>
      <c r="S213" s="157">
        <f t="shared" si="131"/>
        <v>0</v>
      </c>
      <c r="T213" s="157">
        <f t="shared" si="131"/>
        <v>0</v>
      </c>
      <c r="U213" s="157">
        <f t="shared" si="131"/>
        <v>0</v>
      </c>
      <c r="V213" s="157">
        <f t="shared" si="131"/>
        <v>0</v>
      </c>
      <c r="W213" s="157">
        <f t="shared" si="131"/>
        <v>0</v>
      </c>
      <c r="X213" s="157">
        <f t="shared" si="131"/>
        <v>0</v>
      </c>
      <c r="Y213" s="157">
        <f t="shared" si="131"/>
        <v>0</v>
      </c>
      <c r="Z213" s="157">
        <f t="shared" si="131"/>
        <v>0</v>
      </c>
      <c r="AA213" s="157">
        <f t="shared" si="131"/>
        <v>0</v>
      </c>
      <c r="AB213" s="157">
        <f t="shared" si="131"/>
        <v>0</v>
      </c>
      <c r="AC213" s="157">
        <f t="shared" si="131"/>
        <v>0</v>
      </c>
      <c r="AD213" s="157">
        <f t="shared" si="131"/>
        <v>0</v>
      </c>
      <c r="AE213" s="157">
        <f t="shared" si="131"/>
        <v>0</v>
      </c>
      <c r="AF213" s="157">
        <f t="shared" si="131"/>
        <v>0</v>
      </c>
      <c r="AG213" s="157">
        <f t="shared" si="131"/>
        <v>0</v>
      </c>
      <c r="AH213" s="157">
        <f t="shared" si="131"/>
        <v>0</v>
      </c>
      <c r="AI213" s="157">
        <f t="shared" si="131"/>
        <v>0</v>
      </c>
      <c r="AJ213" s="157">
        <f t="shared" si="131"/>
        <v>0</v>
      </c>
    </row>
    <row r="214" spans="1:36" ht="16.5" x14ac:dyDescent="0.25">
      <c r="A214" s="157">
        <f t="shared" si="127"/>
        <v>2.0399999999999991</v>
      </c>
      <c r="B214" s="153">
        <f t="shared" si="93"/>
        <v>166</v>
      </c>
      <c r="C214" s="155" t="s">
        <v>489</v>
      </c>
      <c r="D214" s="156" t="s">
        <v>364</v>
      </c>
      <c r="E214" s="157">
        <f t="shared" si="128"/>
        <v>2</v>
      </c>
      <c r="F214" s="314" t="s">
        <v>172</v>
      </c>
      <c r="G214" s="157">
        <f t="shared" ref="G214:V216" si="132">+IF($F214=G$10&amp;" "&amp;G$11,G$9,0)</f>
        <v>0</v>
      </c>
      <c r="H214" s="157">
        <f t="shared" si="132"/>
        <v>1</v>
      </c>
      <c r="I214" s="157">
        <f t="shared" si="132"/>
        <v>1</v>
      </c>
      <c r="J214" s="157">
        <f t="shared" si="132"/>
        <v>0</v>
      </c>
      <c r="K214" s="157">
        <f t="shared" si="132"/>
        <v>0</v>
      </c>
      <c r="L214" s="157">
        <f t="shared" si="132"/>
        <v>0</v>
      </c>
      <c r="M214" s="157">
        <f t="shared" si="132"/>
        <v>0</v>
      </c>
      <c r="N214" s="157">
        <f t="shared" si="132"/>
        <v>0</v>
      </c>
      <c r="O214" s="157">
        <f t="shared" si="132"/>
        <v>0</v>
      </c>
      <c r="P214" s="157">
        <f t="shared" si="132"/>
        <v>0</v>
      </c>
      <c r="Q214" s="157">
        <f t="shared" si="132"/>
        <v>0</v>
      </c>
      <c r="R214" s="157">
        <f t="shared" si="132"/>
        <v>0</v>
      </c>
      <c r="S214" s="157">
        <f t="shared" si="132"/>
        <v>0</v>
      </c>
      <c r="T214" s="157">
        <f t="shared" si="132"/>
        <v>0</v>
      </c>
      <c r="U214" s="157">
        <f t="shared" si="132"/>
        <v>0</v>
      </c>
      <c r="V214" s="157">
        <f t="shared" si="132"/>
        <v>0</v>
      </c>
      <c r="W214" s="157">
        <f t="shared" si="131"/>
        <v>0</v>
      </c>
      <c r="X214" s="157">
        <f t="shared" si="131"/>
        <v>0</v>
      </c>
      <c r="Y214" s="157">
        <f t="shared" si="131"/>
        <v>0</v>
      </c>
      <c r="Z214" s="157">
        <f t="shared" si="131"/>
        <v>0</v>
      </c>
      <c r="AA214" s="157">
        <f t="shared" si="131"/>
        <v>0</v>
      </c>
      <c r="AB214" s="157">
        <f t="shared" si="131"/>
        <v>0</v>
      </c>
      <c r="AC214" s="157">
        <f t="shared" si="131"/>
        <v>0</v>
      </c>
      <c r="AD214" s="157">
        <f t="shared" si="131"/>
        <v>0</v>
      </c>
      <c r="AE214" s="157">
        <f t="shared" si="131"/>
        <v>0</v>
      </c>
      <c r="AF214" s="157">
        <f t="shared" si="131"/>
        <v>0</v>
      </c>
      <c r="AG214" s="157">
        <f t="shared" si="131"/>
        <v>0</v>
      </c>
      <c r="AH214" s="157">
        <f t="shared" si="131"/>
        <v>0</v>
      </c>
      <c r="AI214" s="157">
        <f t="shared" si="131"/>
        <v>0</v>
      </c>
      <c r="AJ214" s="157">
        <f t="shared" si="131"/>
        <v>0</v>
      </c>
    </row>
    <row r="215" spans="1:36" ht="16.5" x14ac:dyDescent="0.25">
      <c r="A215" s="157">
        <f t="shared" si="127"/>
        <v>2.0499999999999989</v>
      </c>
      <c r="B215" s="153">
        <f t="shared" si="93"/>
        <v>167</v>
      </c>
      <c r="C215" s="155" t="s">
        <v>490</v>
      </c>
      <c r="D215" s="156" t="s">
        <v>364</v>
      </c>
      <c r="E215" s="157">
        <f t="shared" si="128"/>
        <v>0</v>
      </c>
      <c r="F215" s="314" t="s">
        <v>274</v>
      </c>
      <c r="G215" s="157">
        <f t="shared" si="132"/>
        <v>0</v>
      </c>
      <c r="H215" s="157">
        <f t="shared" si="131"/>
        <v>0</v>
      </c>
      <c r="I215" s="157">
        <f t="shared" si="131"/>
        <v>0</v>
      </c>
      <c r="J215" s="157">
        <f t="shared" si="131"/>
        <v>0</v>
      </c>
      <c r="K215" s="157">
        <f t="shared" si="131"/>
        <v>0</v>
      </c>
      <c r="L215" s="157">
        <f t="shared" si="131"/>
        <v>0</v>
      </c>
      <c r="M215" s="157">
        <f t="shared" si="131"/>
        <v>0</v>
      </c>
      <c r="N215" s="157">
        <f t="shared" si="131"/>
        <v>0</v>
      </c>
      <c r="O215" s="157">
        <f t="shared" si="131"/>
        <v>0</v>
      </c>
      <c r="P215" s="157">
        <f t="shared" si="131"/>
        <v>0</v>
      </c>
      <c r="Q215" s="157">
        <f t="shared" si="131"/>
        <v>0</v>
      </c>
      <c r="R215" s="157">
        <f t="shared" si="131"/>
        <v>0</v>
      </c>
      <c r="S215" s="157">
        <f t="shared" si="131"/>
        <v>0</v>
      </c>
      <c r="T215" s="157">
        <f t="shared" si="131"/>
        <v>0</v>
      </c>
      <c r="U215" s="157">
        <f t="shared" si="131"/>
        <v>0</v>
      </c>
      <c r="V215" s="157">
        <f t="shared" si="131"/>
        <v>0</v>
      </c>
      <c r="W215" s="157">
        <f t="shared" si="131"/>
        <v>0</v>
      </c>
      <c r="X215" s="157">
        <f t="shared" si="131"/>
        <v>0</v>
      </c>
      <c r="Y215" s="157">
        <f t="shared" si="131"/>
        <v>0</v>
      </c>
      <c r="Z215" s="157">
        <f t="shared" si="131"/>
        <v>0</v>
      </c>
      <c r="AA215" s="157">
        <f t="shared" si="131"/>
        <v>0</v>
      </c>
      <c r="AB215" s="157">
        <f t="shared" si="131"/>
        <v>0</v>
      </c>
      <c r="AC215" s="157">
        <f t="shared" si="131"/>
        <v>0</v>
      </c>
      <c r="AD215" s="157">
        <f t="shared" si="131"/>
        <v>0</v>
      </c>
      <c r="AE215" s="157">
        <f t="shared" si="131"/>
        <v>0</v>
      </c>
      <c r="AF215" s="157">
        <f t="shared" si="131"/>
        <v>0</v>
      </c>
      <c r="AG215" s="157">
        <f t="shared" si="131"/>
        <v>0</v>
      </c>
      <c r="AH215" s="157">
        <f t="shared" si="131"/>
        <v>0</v>
      </c>
      <c r="AI215" s="157">
        <f t="shared" si="131"/>
        <v>0</v>
      </c>
      <c r="AJ215" s="157">
        <f t="shared" si="131"/>
        <v>0</v>
      </c>
    </row>
    <row r="216" spans="1:36" ht="16.5" x14ac:dyDescent="0.25">
      <c r="A216" s="157">
        <f t="shared" si="127"/>
        <v>2.0599999999999987</v>
      </c>
      <c r="B216" s="153">
        <f t="shared" si="93"/>
        <v>168</v>
      </c>
      <c r="C216" s="155" t="s">
        <v>491</v>
      </c>
      <c r="D216" s="156" t="s">
        <v>364</v>
      </c>
      <c r="E216" s="157">
        <f t="shared" si="128"/>
        <v>0</v>
      </c>
      <c r="F216" s="314" t="s">
        <v>252</v>
      </c>
      <c r="G216" s="157">
        <f t="shared" si="132"/>
        <v>0</v>
      </c>
      <c r="H216" s="157">
        <f t="shared" si="131"/>
        <v>0</v>
      </c>
      <c r="I216" s="157">
        <f t="shared" si="131"/>
        <v>0</v>
      </c>
      <c r="J216" s="157">
        <f t="shared" si="131"/>
        <v>0</v>
      </c>
      <c r="K216" s="157">
        <f t="shared" si="131"/>
        <v>0</v>
      </c>
      <c r="L216" s="157">
        <f t="shared" si="131"/>
        <v>0</v>
      </c>
      <c r="M216" s="157">
        <f t="shared" si="131"/>
        <v>0</v>
      </c>
      <c r="N216" s="157">
        <f t="shared" si="131"/>
        <v>0</v>
      </c>
      <c r="O216" s="157">
        <f t="shared" si="131"/>
        <v>0</v>
      </c>
      <c r="P216" s="157">
        <f t="shared" si="131"/>
        <v>0</v>
      </c>
      <c r="Q216" s="157">
        <f t="shared" si="131"/>
        <v>0</v>
      </c>
      <c r="R216" s="157">
        <f t="shared" si="131"/>
        <v>0</v>
      </c>
      <c r="S216" s="157">
        <f t="shared" si="131"/>
        <v>0</v>
      </c>
      <c r="T216" s="157">
        <f t="shared" si="131"/>
        <v>0</v>
      </c>
      <c r="U216" s="157">
        <f t="shared" si="131"/>
        <v>0</v>
      </c>
      <c r="V216" s="157">
        <f t="shared" si="131"/>
        <v>0</v>
      </c>
      <c r="W216" s="157">
        <f t="shared" si="131"/>
        <v>0</v>
      </c>
      <c r="X216" s="157">
        <f t="shared" si="131"/>
        <v>0</v>
      </c>
      <c r="Y216" s="157">
        <f t="shared" si="131"/>
        <v>0</v>
      </c>
      <c r="Z216" s="157">
        <f t="shared" si="131"/>
        <v>0</v>
      </c>
      <c r="AA216" s="157">
        <f t="shared" si="131"/>
        <v>0</v>
      </c>
      <c r="AB216" s="157">
        <f t="shared" si="131"/>
        <v>0</v>
      </c>
      <c r="AC216" s="157">
        <f t="shared" si="131"/>
        <v>0</v>
      </c>
      <c r="AD216" s="157">
        <f t="shared" si="131"/>
        <v>0</v>
      </c>
      <c r="AE216" s="157">
        <f t="shared" si="131"/>
        <v>0</v>
      </c>
      <c r="AF216" s="157">
        <f t="shared" si="131"/>
        <v>0</v>
      </c>
      <c r="AG216" s="157">
        <f t="shared" si="131"/>
        <v>0</v>
      </c>
      <c r="AH216" s="157">
        <f t="shared" si="131"/>
        <v>0</v>
      </c>
      <c r="AI216" s="157">
        <f t="shared" si="131"/>
        <v>0</v>
      </c>
      <c r="AJ216" s="157">
        <f t="shared" si="131"/>
        <v>0</v>
      </c>
    </row>
    <row r="217" spans="1:36" ht="16.5" x14ac:dyDescent="0.25">
      <c r="A217" s="157">
        <f t="shared" si="127"/>
        <v>2.0699999999999985</v>
      </c>
      <c r="B217" s="153">
        <f t="shared" si="93"/>
        <v>169</v>
      </c>
      <c r="C217" s="155" t="s">
        <v>492</v>
      </c>
      <c r="D217" s="156" t="s">
        <v>364</v>
      </c>
      <c r="E217" s="157">
        <f t="shared" si="128"/>
        <v>0</v>
      </c>
      <c r="F217" s="249" t="s">
        <v>633</v>
      </c>
      <c r="G217" s="157">
        <f>+IF($F217=G$10&amp;" "&amp;G$11,G$9,0)</f>
        <v>0</v>
      </c>
      <c r="H217" s="157">
        <f t="shared" si="131"/>
        <v>0</v>
      </c>
      <c r="I217" s="157">
        <f t="shared" si="131"/>
        <v>0</v>
      </c>
      <c r="J217" s="157">
        <f t="shared" si="131"/>
        <v>0</v>
      </c>
      <c r="K217" s="157">
        <f t="shared" si="131"/>
        <v>0</v>
      </c>
      <c r="L217" s="157">
        <f t="shared" si="131"/>
        <v>0</v>
      </c>
      <c r="M217" s="157">
        <f t="shared" si="131"/>
        <v>0</v>
      </c>
      <c r="N217" s="157">
        <f t="shared" si="131"/>
        <v>0</v>
      </c>
      <c r="O217" s="157">
        <f t="shared" si="131"/>
        <v>0</v>
      </c>
      <c r="P217" s="157">
        <f t="shared" si="131"/>
        <v>0</v>
      </c>
      <c r="Q217" s="157">
        <f t="shared" si="131"/>
        <v>0</v>
      </c>
      <c r="R217" s="157">
        <f t="shared" si="131"/>
        <v>0</v>
      </c>
      <c r="S217" s="157">
        <f t="shared" si="131"/>
        <v>0</v>
      </c>
      <c r="T217" s="157">
        <f t="shared" si="131"/>
        <v>0</v>
      </c>
      <c r="U217" s="157">
        <f t="shared" si="131"/>
        <v>0</v>
      </c>
      <c r="V217" s="157">
        <f t="shared" si="131"/>
        <v>0</v>
      </c>
      <c r="W217" s="157">
        <f t="shared" si="131"/>
        <v>0</v>
      </c>
      <c r="X217" s="157">
        <f t="shared" si="131"/>
        <v>0</v>
      </c>
      <c r="Y217" s="157">
        <f t="shared" si="131"/>
        <v>0</v>
      </c>
      <c r="Z217" s="157">
        <f t="shared" si="131"/>
        <v>0</v>
      </c>
      <c r="AA217" s="157">
        <f t="shared" si="131"/>
        <v>0</v>
      </c>
      <c r="AB217" s="157">
        <f t="shared" si="131"/>
        <v>0</v>
      </c>
      <c r="AC217" s="157">
        <f t="shared" si="131"/>
        <v>0</v>
      </c>
      <c r="AD217" s="157">
        <f t="shared" si="131"/>
        <v>0</v>
      </c>
      <c r="AE217" s="157">
        <f t="shared" si="131"/>
        <v>0</v>
      </c>
      <c r="AF217" s="157">
        <f t="shared" si="131"/>
        <v>0</v>
      </c>
      <c r="AG217" s="157">
        <f t="shared" si="131"/>
        <v>0</v>
      </c>
      <c r="AH217" s="157">
        <f t="shared" si="131"/>
        <v>0</v>
      </c>
      <c r="AI217" s="157">
        <f t="shared" si="131"/>
        <v>0</v>
      </c>
      <c r="AJ217" s="157">
        <f t="shared" si="131"/>
        <v>0</v>
      </c>
    </row>
    <row r="218" spans="1:36" ht="16.5" x14ac:dyDescent="0.25">
      <c r="A218" s="157">
        <f t="shared" si="127"/>
        <v>2.0799999999999983</v>
      </c>
      <c r="B218" s="153">
        <f t="shared" si="93"/>
        <v>170</v>
      </c>
      <c r="C218" s="155" t="s">
        <v>493</v>
      </c>
      <c r="D218" s="156" t="s">
        <v>553</v>
      </c>
      <c r="E218" s="157">
        <f t="shared" si="128"/>
        <v>1.81</v>
      </c>
      <c r="F218" s="249" t="s">
        <v>555</v>
      </c>
      <c r="G218" s="157">
        <f t="shared" ref="G218:AJ218" si="133">+IF($F218=G$20,VLOOKUP(G$10&amp;" "&amp;G$11&amp;G$20,Vol_Poste,4,0)*G$9,0)</f>
        <v>0</v>
      </c>
      <c r="H218" s="157">
        <f t="shared" si="133"/>
        <v>0.90500000000000003</v>
      </c>
      <c r="I218" s="157">
        <f t="shared" si="133"/>
        <v>0.90500000000000003</v>
      </c>
      <c r="J218" s="157">
        <f t="shared" si="133"/>
        <v>0</v>
      </c>
      <c r="K218" s="157">
        <f t="shared" si="133"/>
        <v>0</v>
      </c>
      <c r="L218" s="157">
        <f t="shared" si="133"/>
        <v>0</v>
      </c>
      <c r="M218" s="157">
        <f t="shared" si="133"/>
        <v>0</v>
      </c>
      <c r="N218" s="157">
        <f t="shared" si="133"/>
        <v>0</v>
      </c>
      <c r="O218" s="157">
        <f t="shared" si="133"/>
        <v>0</v>
      </c>
      <c r="P218" s="157">
        <f t="shared" si="133"/>
        <v>0</v>
      </c>
      <c r="Q218" s="157">
        <f t="shared" si="133"/>
        <v>0</v>
      </c>
      <c r="R218" s="157">
        <f t="shared" si="133"/>
        <v>0</v>
      </c>
      <c r="S218" s="157">
        <f t="shared" si="133"/>
        <v>0</v>
      </c>
      <c r="T218" s="157">
        <f t="shared" si="133"/>
        <v>0</v>
      </c>
      <c r="U218" s="157">
        <f t="shared" si="133"/>
        <v>0</v>
      </c>
      <c r="V218" s="157">
        <f t="shared" si="133"/>
        <v>0</v>
      </c>
      <c r="W218" s="157">
        <f t="shared" si="133"/>
        <v>0</v>
      </c>
      <c r="X218" s="157">
        <f t="shared" si="133"/>
        <v>0</v>
      </c>
      <c r="Y218" s="157">
        <f t="shared" si="133"/>
        <v>0</v>
      </c>
      <c r="Z218" s="157">
        <f t="shared" si="133"/>
        <v>0</v>
      </c>
      <c r="AA218" s="157">
        <f t="shared" si="133"/>
        <v>0</v>
      </c>
      <c r="AB218" s="157">
        <f t="shared" si="133"/>
        <v>0</v>
      </c>
      <c r="AC218" s="157">
        <f t="shared" si="133"/>
        <v>0</v>
      </c>
      <c r="AD218" s="157">
        <f t="shared" si="133"/>
        <v>0</v>
      </c>
      <c r="AE218" s="157">
        <f t="shared" si="133"/>
        <v>0</v>
      </c>
      <c r="AF218" s="157">
        <f t="shared" si="133"/>
        <v>0</v>
      </c>
      <c r="AG218" s="157">
        <f t="shared" si="133"/>
        <v>0</v>
      </c>
      <c r="AH218" s="157">
        <f t="shared" si="133"/>
        <v>0</v>
      </c>
      <c r="AI218" s="157">
        <f t="shared" si="133"/>
        <v>0</v>
      </c>
      <c r="AJ218" s="157">
        <f t="shared" si="133"/>
        <v>0</v>
      </c>
    </row>
    <row r="219" spans="1:36" ht="16.5" x14ac:dyDescent="0.25">
      <c r="A219" s="157">
        <f t="shared" si="127"/>
        <v>2.0899999999999981</v>
      </c>
      <c r="B219" s="153">
        <f t="shared" si="93"/>
        <v>171</v>
      </c>
      <c r="C219" s="155" t="s">
        <v>494</v>
      </c>
      <c r="D219" s="156" t="s">
        <v>364</v>
      </c>
      <c r="E219" s="157">
        <f t="shared" si="128"/>
        <v>0</v>
      </c>
      <c r="F219" s="249" t="s">
        <v>554</v>
      </c>
      <c r="G219" s="157">
        <f>+SUM(G$215:G$216)</f>
        <v>0</v>
      </c>
      <c r="H219" s="157">
        <f t="shared" ref="H219:AJ219" si="134">+SUM(H$215:H$216)</f>
        <v>0</v>
      </c>
      <c r="I219" s="157">
        <f t="shared" si="134"/>
        <v>0</v>
      </c>
      <c r="J219" s="157">
        <f t="shared" si="134"/>
        <v>0</v>
      </c>
      <c r="K219" s="157">
        <f t="shared" si="134"/>
        <v>0</v>
      </c>
      <c r="L219" s="157">
        <f t="shared" si="134"/>
        <v>0</v>
      </c>
      <c r="M219" s="157">
        <f t="shared" si="134"/>
        <v>0</v>
      </c>
      <c r="N219" s="157">
        <f t="shared" si="134"/>
        <v>0</v>
      </c>
      <c r="O219" s="157">
        <f t="shared" si="134"/>
        <v>0</v>
      </c>
      <c r="P219" s="157">
        <f t="shared" si="134"/>
        <v>0</v>
      </c>
      <c r="Q219" s="157">
        <f t="shared" si="134"/>
        <v>0</v>
      </c>
      <c r="R219" s="157">
        <f t="shared" si="134"/>
        <v>0</v>
      </c>
      <c r="S219" s="157">
        <f t="shared" si="134"/>
        <v>0</v>
      </c>
      <c r="T219" s="157">
        <f t="shared" si="134"/>
        <v>0</v>
      </c>
      <c r="U219" s="157">
        <f t="shared" si="134"/>
        <v>0</v>
      </c>
      <c r="V219" s="157">
        <f t="shared" si="134"/>
        <v>0</v>
      </c>
      <c r="W219" s="157">
        <f t="shared" si="134"/>
        <v>0</v>
      </c>
      <c r="X219" s="157">
        <f t="shared" si="134"/>
        <v>0</v>
      </c>
      <c r="Y219" s="157">
        <f t="shared" si="134"/>
        <v>0</v>
      </c>
      <c r="Z219" s="157">
        <f t="shared" si="134"/>
        <v>0</v>
      </c>
      <c r="AA219" s="157">
        <f t="shared" si="134"/>
        <v>0</v>
      </c>
      <c r="AB219" s="157">
        <f t="shared" si="134"/>
        <v>0</v>
      </c>
      <c r="AC219" s="157">
        <f t="shared" si="134"/>
        <v>0</v>
      </c>
      <c r="AD219" s="157">
        <f t="shared" si="134"/>
        <v>0</v>
      </c>
      <c r="AE219" s="157">
        <f t="shared" si="134"/>
        <v>0</v>
      </c>
      <c r="AF219" s="157">
        <f t="shared" si="134"/>
        <v>0</v>
      </c>
      <c r="AG219" s="157">
        <f t="shared" si="134"/>
        <v>0</v>
      </c>
      <c r="AH219" s="157">
        <f t="shared" si="134"/>
        <v>0</v>
      </c>
      <c r="AI219" s="157">
        <f t="shared" si="134"/>
        <v>0</v>
      </c>
      <c r="AJ219" s="157">
        <f t="shared" si="134"/>
        <v>0</v>
      </c>
    </row>
    <row r="220" spans="1:36" ht="16.5" x14ac:dyDescent="0.25">
      <c r="A220" s="157">
        <f t="shared" si="127"/>
        <v>2.0999999999999979</v>
      </c>
      <c r="B220" s="153">
        <f t="shared" si="93"/>
        <v>172</v>
      </c>
      <c r="C220" s="155" t="s">
        <v>495</v>
      </c>
      <c r="D220" s="156" t="s">
        <v>364</v>
      </c>
      <c r="E220" s="157">
        <f t="shared" si="128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27"/>
        <v>2.1099999999999977</v>
      </c>
      <c r="B221" s="153">
        <f t="shared" si="93"/>
        <v>173</v>
      </c>
      <c r="C221" s="155" t="s">
        <v>496</v>
      </c>
      <c r="D221" s="156" t="s">
        <v>364</v>
      </c>
      <c r="E221" s="157">
        <f t="shared" si="128"/>
        <v>0</v>
      </c>
      <c r="F221" s="249"/>
      <c r="G221" s="157">
        <f>+SUM(G$219:G$220)</f>
        <v>0</v>
      </c>
      <c r="H221" s="157">
        <f t="shared" ref="H221:AJ221" si="135">+SUM(H$219:H$220)</f>
        <v>0</v>
      </c>
      <c r="I221" s="157">
        <f t="shared" si="135"/>
        <v>0</v>
      </c>
      <c r="J221" s="157">
        <f t="shared" si="135"/>
        <v>0</v>
      </c>
      <c r="K221" s="157">
        <f t="shared" si="135"/>
        <v>0</v>
      </c>
      <c r="L221" s="157">
        <f t="shared" si="135"/>
        <v>0</v>
      </c>
      <c r="M221" s="157">
        <f t="shared" si="135"/>
        <v>0</v>
      </c>
      <c r="N221" s="157">
        <f t="shared" si="135"/>
        <v>0</v>
      </c>
      <c r="O221" s="157">
        <f t="shared" si="135"/>
        <v>0</v>
      </c>
      <c r="P221" s="157">
        <f t="shared" si="135"/>
        <v>0</v>
      </c>
      <c r="Q221" s="157">
        <f t="shared" si="135"/>
        <v>0</v>
      </c>
      <c r="R221" s="157">
        <f t="shared" si="135"/>
        <v>0</v>
      </c>
      <c r="S221" s="157">
        <f t="shared" si="135"/>
        <v>0</v>
      </c>
      <c r="T221" s="157">
        <f t="shared" si="135"/>
        <v>0</v>
      </c>
      <c r="U221" s="157">
        <f t="shared" si="135"/>
        <v>0</v>
      </c>
      <c r="V221" s="157">
        <f t="shared" si="135"/>
        <v>0</v>
      </c>
      <c r="W221" s="157">
        <f t="shared" si="135"/>
        <v>0</v>
      </c>
      <c r="X221" s="157">
        <f t="shared" si="135"/>
        <v>0</v>
      </c>
      <c r="Y221" s="157">
        <f t="shared" si="135"/>
        <v>0</v>
      </c>
      <c r="Z221" s="157">
        <f t="shared" si="135"/>
        <v>0</v>
      </c>
      <c r="AA221" s="157">
        <f t="shared" si="135"/>
        <v>0</v>
      </c>
      <c r="AB221" s="157">
        <f t="shared" si="135"/>
        <v>0</v>
      </c>
      <c r="AC221" s="157">
        <f t="shared" si="135"/>
        <v>0</v>
      </c>
      <c r="AD221" s="157">
        <f t="shared" si="135"/>
        <v>0</v>
      </c>
      <c r="AE221" s="157">
        <f t="shared" si="135"/>
        <v>0</v>
      </c>
      <c r="AF221" s="157">
        <f t="shared" si="135"/>
        <v>0</v>
      </c>
      <c r="AG221" s="157">
        <f t="shared" si="135"/>
        <v>0</v>
      </c>
      <c r="AH221" s="157">
        <f t="shared" si="135"/>
        <v>0</v>
      </c>
      <c r="AI221" s="157">
        <f t="shared" si="135"/>
        <v>0</v>
      </c>
      <c r="AJ221" s="157">
        <f t="shared" si="135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93"/>
        <v>174</v>
      </c>
      <c r="C222" s="162" t="s">
        <v>497</v>
      </c>
      <c r="D222" s="164" t="s">
        <v>364</v>
      </c>
      <c r="E222" s="157">
        <f t="shared" si="128"/>
        <v>0</v>
      </c>
      <c r="F222" s="314" t="s">
        <v>327</v>
      </c>
      <c r="G222" s="157">
        <f>+IF($F222=G$10&amp;" "&amp;G$11,G$9,0)</f>
        <v>0</v>
      </c>
      <c r="H222" s="157">
        <f t="shared" ref="H222:AJ222" si="136">+IF($F222=H$10&amp;" "&amp;H$11,H$9,0)</f>
        <v>0</v>
      </c>
      <c r="I222" s="157">
        <f t="shared" si="136"/>
        <v>0</v>
      </c>
      <c r="J222" s="157">
        <f t="shared" si="136"/>
        <v>0</v>
      </c>
      <c r="K222" s="157">
        <f t="shared" si="136"/>
        <v>0</v>
      </c>
      <c r="L222" s="157">
        <f t="shared" si="136"/>
        <v>0</v>
      </c>
      <c r="M222" s="157">
        <f t="shared" si="136"/>
        <v>0</v>
      </c>
      <c r="N222" s="157">
        <f t="shared" si="136"/>
        <v>0</v>
      </c>
      <c r="O222" s="157">
        <f t="shared" si="136"/>
        <v>0</v>
      </c>
      <c r="P222" s="157">
        <f t="shared" si="136"/>
        <v>0</v>
      </c>
      <c r="Q222" s="157">
        <f t="shared" si="136"/>
        <v>0</v>
      </c>
      <c r="R222" s="157">
        <f t="shared" si="136"/>
        <v>0</v>
      </c>
      <c r="S222" s="157">
        <f t="shared" si="136"/>
        <v>0</v>
      </c>
      <c r="T222" s="157">
        <f t="shared" si="136"/>
        <v>0</v>
      </c>
      <c r="U222" s="157">
        <f t="shared" si="136"/>
        <v>0</v>
      </c>
      <c r="V222" s="157">
        <f t="shared" si="136"/>
        <v>0</v>
      </c>
      <c r="W222" s="157">
        <f t="shared" si="136"/>
        <v>0</v>
      </c>
      <c r="X222" s="157">
        <f t="shared" si="136"/>
        <v>0</v>
      </c>
      <c r="Y222" s="157">
        <f t="shared" si="136"/>
        <v>0</v>
      </c>
      <c r="Z222" s="157">
        <f t="shared" si="136"/>
        <v>0</v>
      </c>
      <c r="AA222" s="157">
        <f t="shared" si="136"/>
        <v>0</v>
      </c>
      <c r="AB222" s="157">
        <f t="shared" si="136"/>
        <v>0</v>
      </c>
      <c r="AC222" s="157">
        <f t="shared" si="136"/>
        <v>0</v>
      </c>
      <c r="AD222" s="157">
        <f t="shared" si="136"/>
        <v>0</v>
      </c>
      <c r="AE222" s="157">
        <f t="shared" si="136"/>
        <v>0</v>
      </c>
      <c r="AF222" s="157">
        <f t="shared" si="136"/>
        <v>0</v>
      </c>
      <c r="AG222" s="157">
        <f t="shared" si="136"/>
        <v>0</v>
      </c>
      <c r="AH222" s="157">
        <f t="shared" si="136"/>
        <v>0</v>
      </c>
      <c r="AI222" s="157">
        <f t="shared" si="136"/>
        <v>0</v>
      </c>
      <c r="AJ222" s="157">
        <f t="shared" si="136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93"/>
        <v>175</v>
      </c>
      <c r="C223" s="162" t="s">
        <v>498</v>
      </c>
      <c r="D223" s="164" t="s">
        <v>364</v>
      </c>
      <c r="E223" s="157">
        <f t="shared" si="128"/>
        <v>0</v>
      </c>
      <c r="F223" s="314" t="s">
        <v>328</v>
      </c>
      <c r="G223" s="157">
        <f t="shared" ref="G223:AJ223" si="137">+IF($F223=G$10&amp;" "&amp;G$11,G$9,0)</f>
        <v>0</v>
      </c>
      <c r="H223" s="157">
        <f t="shared" si="137"/>
        <v>0</v>
      </c>
      <c r="I223" s="157">
        <f t="shared" si="137"/>
        <v>0</v>
      </c>
      <c r="J223" s="157">
        <f t="shared" si="137"/>
        <v>0</v>
      </c>
      <c r="K223" s="157">
        <f t="shared" si="137"/>
        <v>0</v>
      </c>
      <c r="L223" s="157">
        <f t="shared" si="137"/>
        <v>0</v>
      </c>
      <c r="M223" s="157">
        <f t="shared" si="137"/>
        <v>0</v>
      </c>
      <c r="N223" s="157">
        <f t="shared" si="137"/>
        <v>0</v>
      </c>
      <c r="O223" s="157">
        <f t="shared" si="137"/>
        <v>0</v>
      </c>
      <c r="P223" s="157">
        <f t="shared" si="137"/>
        <v>0</v>
      </c>
      <c r="Q223" s="157">
        <f t="shared" si="137"/>
        <v>0</v>
      </c>
      <c r="R223" s="157">
        <f t="shared" si="137"/>
        <v>0</v>
      </c>
      <c r="S223" s="157">
        <f t="shared" si="137"/>
        <v>0</v>
      </c>
      <c r="T223" s="157">
        <f t="shared" si="137"/>
        <v>0</v>
      </c>
      <c r="U223" s="157">
        <f t="shared" si="137"/>
        <v>0</v>
      </c>
      <c r="V223" s="157">
        <f t="shared" si="137"/>
        <v>0</v>
      </c>
      <c r="W223" s="157">
        <f t="shared" si="137"/>
        <v>0</v>
      </c>
      <c r="X223" s="157">
        <f t="shared" si="137"/>
        <v>0</v>
      </c>
      <c r="Y223" s="157">
        <f t="shared" si="137"/>
        <v>0</v>
      </c>
      <c r="Z223" s="157">
        <f t="shared" si="137"/>
        <v>0</v>
      </c>
      <c r="AA223" s="157">
        <f t="shared" si="137"/>
        <v>0</v>
      </c>
      <c r="AB223" s="157">
        <f t="shared" si="137"/>
        <v>0</v>
      </c>
      <c r="AC223" s="157">
        <f t="shared" si="137"/>
        <v>0</v>
      </c>
      <c r="AD223" s="157">
        <f t="shared" si="137"/>
        <v>0</v>
      </c>
      <c r="AE223" s="157">
        <f t="shared" si="137"/>
        <v>0</v>
      </c>
      <c r="AF223" s="157">
        <f t="shared" si="137"/>
        <v>0</v>
      </c>
      <c r="AG223" s="157">
        <f t="shared" si="137"/>
        <v>0</v>
      </c>
      <c r="AH223" s="157">
        <f t="shared" si="137"/>
        <v>0</v>
      </c>
      <c r="AI223" s="157">
        <f t="shared" si="137"/>
        <v>0</v>
      </c>
      <c r="AJ223" s="157">
        <f t="shared" si="137"/>
        <v>0</v>
      </c>
    </row>
    <row r="224" spans="1:36" ht="16.5" x14ac:dyDescent="0.25">
      <c r="A224" s="172"/>
      <c r="B224" s="173">
        <f t="shared" si="93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93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38">+A225+0.01</f>
        <v>3.01</v>
      </c>
      <c r="B226" s="153">
        <f t="shared" si="93"/>
        <v>178</v>
      </c>
      <c r="C226" s="199" t="s">
        <v>486</v>
      </c>
      <c r="D226" s="156" t="s">
        <v>553</v>
      </c>
      <c r="E226" s="157">
        <f t="shared" ref="E226:E233" si="139">+SUM(G226:AJ226)</f>
        <v>0</v>
      </c>
      <c r="F226" s="249"/>
      <c r="G226" s="157">
        <f t="shared" ref="G226:AJ226" si="140">+VLOOKUP("RI",Vol_Retenida,4,0)*G$15*G$31+VLOOKUP("RV",Vol_Retenida,4,0)*G$16*G$31+VLOOKUP("RIY",Vol_Retenida,4,0)*G$17*G$31+VLOOKUP("RVY",Vol_Retenida,4,0)*G$18*G$31</f>
        <v>0</v>
      </c>
      <c r="H226" s="157">
        <f t="shared" si="140"/>
        <v>0</v>
      </c>
      <c r="I226" s="157">
        <f t="shared" si="140"/>
        <v>0</v>
      </c>
      <c r="J226" s="157">
        <f t="shared" si="140"/>
        <v>0</v>
      </c>
      <c r="K226" s="157">
        <f t="shared" si="140"/>
        <v>0</v>
      </c>
      <c r="L226" s="157">
        <f t="shared" si="140"/>
        <v>0</v>
      </c>
      <c r="M226" s="157">
        <f t="shared" si="140"/>
        <v>0</v>
      </c>
      <c r="N226" s="157">
        <f t="shared" si="140"/>
        <v>0</v>
      </c>
      <c r="O226" s="157">
        <f t="shared" si="140"/>
        <v>0</v>
      </c>
      <c r="P226" s="157">
        <f t="shared" si="140"/>
        <v>0</v>
      </c>
      <c r="Q226" s="157">
        <f t="shared" si="140"/>
        <v>0</v>
      </c>
      <c r="R226" s="157">
        <f t="shared" si="140"/>
        <v>0</v>
      </c>
      <c r="S226" s="157">
        <f t="shared" si="140"/>
        <v>0</v>
      </c>
      <c r="T226" s="157">
        <f t="shared" si="140"/>
        <v>0</v>
      </c>
      <c r="U226" s="157">
        <f t="shared" si="140"/>
        <v>0</v>
      </c>
      <c r="V226" s="157">
        <f t="shared" si="140"/>
        <v>0</v>
      </c>
      <c r="W226" s="157">
        <f t="shared" si="140"/>
        <v>0</v>
      </c>
      <c r="X226" s="157">
        <f t="shared" si="140"/>
        <v>0</v>
      </c>
      <c r="Y226" s="157">
        <f t="shared" si="140"/>
        <v>0</v>
      </c>
      <c r="Z226" s="157">
        <f t="shared" si="140"/>
        <v>0</v>
      </c>
      <c r="AA226" s="157">
        <f t="shared" si="140"/>
        <v>0</v>
      </c>
      <c r="AB226" s="157">
        <f t="shared" si="140"/>
        <v>0</v>
      </c>
      <c r="AC226" s="157">
        <f t="shared" si="140"/>
        <v>0</v>
      </c>
      <c r="AD226" s="157">
        <f t="shared" si="140"/>
        <v>0</v>
      </c>
      <c r="AE226" s="157">
        <f t="shared" si="140"/>
        <v>0</v>
      </c>
      <c r="AF226" s="157">
        <f t="shared" si="140"/>
        <v>0</v>
      </c>
      <c r="AG226" s="157">
        <f t="shared" si="140"/>
        <v>0</v>
      </c>
      <c r="AH226" s="157">
        <f t="shared" si="140"/>
        <v>0</v>
      </c>
      <c r="AI226" s="157">
        <f t="shared" si="140"/>
        <v>0</v>
      </c>
      <c r="AJ226" s="157">
        <f t="shared" si="140"/>
        <v>0</v>
      </c>
    </row>
    <row r="227" spans="1:36" ht="16.5" x14ac:dyDescent="0.25">
      <c r="A227" s="157">
        <f t="shared" si="138"/>
        <v>3.0199999999999996</v>
      </c>
      <c r="B227" s="153">
        <f t="shared" si="93"/>
        <v>179</v>
      </c>
      <c r="C227" s="199" t="s">
        <v>487</v>
      </c>
      <c r="D227" s="156" t="s">
        <v>553</v>
      </c>
      <c r="E227" s="157">
        <f t="shared" si="139"/>
        <v>0</v>
      </c>
      <c r="F227" s="249"/>
      <c r="G227" s="157">
        <f t="shared" ref="G227:AJ227" si="141">+VLOOKUP("RI",Vol_Retenida,4,0)*G$15*G$32+VLOOKUP("RV",Vol_Retenida,4,0)*G$16*G$32+VLOOKUP("RIY",Vol_Retenida,4,0)*G$17*G$32+VLOOKUP("RVY",Vol_Retenida,4,0)*G$18*G$32</f>
        <v>0</v>
      </c>
      <c r="H227" s="157">
        <f t="shared" si="141"/>
        <v>0</v>
      </c>
      <c r="I227" s="157">
        <f t="shared" si="141"/>
        <v>0</v>
      </c>
      <c r="J227" s="157">
        <f t="shared" si="141"/>
        <v>0</v>
      </c>
      <c r="K227" s="157">
        <f t="shared" si="141"/>
        <v>0</v>
      </c>
      <c r="L227" s="157">
        <f t="shared" si="141"/>
        <v>0</v>
      </c>
      <c r="M227" s="157">
        <f t="shared" si="141"/>
        <v>0</v>
      </c>
      <c r="N227" s="157">
        <f t="shared" si="141"/>
        <v>0</v>
      </c>
      <c r="O227" s="157">
        <f t="shared" si="141"/>
        <v>0</v>
      </c>
      <c r="P227" s="157">
        <f t="shared" si="141"/>
        <v>0</v>
      </c>
      <c r="Q227" s="157">
        <f t="shared" si="141"/>
        <v>0</v>
      </c>
      <c r="R227" s="157">
        <f t="shared" si="141"/>
        <v>0</v>
      </c>
      <c r="S227" s="157">
        <f t="shared" si="141"/>
        <v>0</v>
      </c>
      <c r="T227" s="157">
        <f t="shared" si="141"/>
        <v>0</v>
      </c>
      <c r="U227" s="157">
        <f t="shared" si="141"/>
        <v>0</v>
      </c>
      <c r="V227" s="157">
        <f t="shared" si="141"/>
        <v>0</v>
      </c>
      <c r="W227" s="157">
        <f t="shared" si="141"/>
        <v>0</v>
      </c>
      <c r="X227" s="157">
        <f t="shared" si="141"/>
        <v>0</v>
      </c>
      <c r="Y227" s="157">
        <f t="shared" si="141"/>
        <v>0</v>
      </c>
      <c r="Z227" s="157">
        <f t="shared" si="141"/>
        <v>0</v>
      </c>
      <c r="AA227" s="157">
        <f t="shared" si="141"/>
        <v>0</v>
      </c>
      <c r="AB227" s="157">
        <f t="shared" si="141"/>
        <v>0</v>
      </c>
      <c r="AC227" s="157">
        <f t="shared" si="141"/>
        <v>0</v>
      </c>
      <c r="AD227" s="157">
        <f t="shared" si="141"/>
        <v>0</v>
      </c>
      <c r="AE227" s="157">
        <f t="shared" si="141"/>
        <v>0</v>
      </c>
      <c r="AF227" s="157">
        <f t="shared" si="141"/>
        <v>0</v>
      </c>
      <c r="AG227" s="157">
        <f t="shared" si="141"/>
        <v>0</v>
      </c>
      <c r="AH227" s="157">
        <f t="shared" si="141"/>
        <v>0</v>
      </c>
      <c r="AI227" s="157">
        <f t="shared" si="141"/>
        <v>0</v>
      </c>
      <c r="AJ227" s="157">
        <f t="shared" si="141"/>
        <v>0</v>
      </c>
    </row>
    <row r="228" spans="1:36" ht="16.5" x14ac:dyDescent="0.25">
      <c r="A228" s="157">
        <f t="shared" si="138"/>
        <v>3.0299999999999994</v>
      </c>
      <c r="B228" s="153">
        <f t="shared" si="93"/>
        <v>180</v>
      </c>
      <c r="C228" s="199" t="s">
        <v>500</v>
      </c>
      <c r="D228" s="156" t="s">
        <v>364</v>
      </c>
      <c r="E228" s="157">
        <f t="shared" si="139"/>
        <v>0</v>
      </c>
      <c r="F228" s="249"/>
      <c r="G228" s="157">
        <f>+G$15</f>
        <v>0</v>
      </c>
      <c r="H228" s="157">
        <f t="shared" ref="H228:AJ228" si="142">+H$15</f>
        <v>0</v>
      </c>
      <c r="I228" s="157">
        <f t="shared" si="142"/>
        <v>0</v>
      </c>
      <c r="J228" s="157">
        <f t="shared" si="142"/>
        <v>0</v>
      </c>
      <c r="K228" s="157">
        <f t="shared" si="142"/>
        <v>0</v>
      </c>
      <c r="L228" s="157">
        <f t="shared" si="142"/>
        <v>0</v>
      </c>
      <c r="M228" s="157">
        <f t="shared" si="142"/>
        <v>0</v>
      </c>
      <c r="N228" s="157">
        <f t="shared" si="142"/>
        <v>0</v>
      </c>
      <c r="O228" s="157">
        <f t="shared" si="142"/>
        <v>0</v>
      </c>
      <c r="P228" s="157">
        <f t="shared" si="142"/>
        <v>0</v>
      </c>
      <c r="Q228" s="157">
        <f t="shared" si="142"/>
        <v>0</v>
      </c>
      <c r="R228" s="157">
        <f t="shared" si="142"/>
        <v>0</v>
      </c>
      <c r="S228" s="157">
        <f t="shared" si="142"/>
        <v>0</v>
      </c>
      <c r="T228" s="157">
        <f t="shared" si="142"/>
        <v>0</v>
      </c>
      <c r="U228" s="157">
        <f t="shared" si="142"/>
        <v>0</v>
      </c>
      <c r="V228" s="157">
        <f t="shared" si="142"/>
        <v>0</v>
      </c>
      <c r="W228" s="157">
        <f t="shared" si="142"/>
        <v>0</v>
      </c>
      <c r="X228" s="157">
        <f t="shared" si="142"/>
        <v>0</v>
      </c>
      <c r="Y228" s="157">
        <f t="shared" si="142"/>
        <v>0</v>
      </c>
      <c r="Z228" s="157">
        <f t="shared" si="142"/>
        <v>0</v>
      </c>
      <c r="AA228" s="157">
        <f t="shared" si="142"/>
        <v>0</v>
      </c>
      <c r="AB228" s="157">
        <f t="shared" si="142"/>
        <v>0</v>
      </c>
      <c r="AC228" s="157">
        <f t="shared" si="142"/>
        <v>0</v>
      </c>
      <c r="AD228" s="157">
        <f t="shared" si="142"/>
        <v>0</v>
      </c>
      <c r="AE228" s="157">
        <f t="shared" si="142"/>
        <v>0</v>
      </c>
      <c r="AF228" s="157">
        <f t="shared" si="142"/>
        <v>0</v>
      </c>
      <c r="AG228" s="157">
        <f t="shared" si="142"/>
        <v>0</v>
      </c>
      <c r="AH228" s="157">
        <f t="shared" si="142"/>
        <v>0</v>
      </c>
      <c r="AI228" s="157">
        <f t="shared" si="142"/>
        <v>0</v>
      </c>
      <c r="AJ228" s="157">
        <f t="shared" si="142"/>
        <v>0</v>
      </c>
    </row>
    <row r="229" spans="1:36" ht="16.5" x14ac:dyDescent="0.25">
      <c r="A229" s="157">
        <f t="shared" si="138"/>
        <v>3.0399999999999991</v>
      </c>
      <c r="B229" s="153">
        <f t="shared" si="93"/>
        <v>181</v>
      </c>
      <c r="C229" s="199" t="s">
        <v>501</v>
      </c>
      <c r="D229" s="156" t="s">
        <v>364</v>
      </c>
      <c r="E229" s="157">
        <f t="shared" si="139"/>
        <v>0</v>
      </c>
      <c r="F229" s="249"/>
      <c r="G229" s="157">
        <f>+G$17</f>
        <v>0</v>
      </c>
      <c r="H229" s="157">
        <f t="shared" ref="H229:AJ229" si="143">+H$17</f>
        <v>0</v>
      </c>
      <c r="I229" s="157">
        <f t="shared" si="143"/>
        <v>0</v>
      </c>
      <c r="J229" s="157">
        <f t="shared" si="143"/>
        <v>0</v>
      </c>
      <c r="K229" s="157">
        <f t="shared" si="143"/>
        <v>0</v>
      </c>
      <c r="L229" s="157">
        <f t="shared" si="143"/>
        <v>0</v>
      </c>
      <c r="M229" s="157">
        <f t="shared" si="143"/>
        <v>0</v>
      </c>
      <c r="N229" s="157">
        <f t="shared" si="143"/>
        <v>0</v>
      </c>
      <c r="O229" s="157">
        <f t="shared" si="143"/>
        <v>0</v>
      </c>
      <c r="P229" s="157">
        <f t="shared" si="143"/>
        <v>0</v>
      </c>
      <c r="Q229" s="157">
        <f t="shared" si="143"/>
        <v>0</v>
      </c>
      <c r="R229" s="157">
        <f t="shared" si="143"/>
        <v>0</v>
      </c>
      <c r="S229" s="157">
        <f t="shared" si="143"/>
        <v>0</v>
      </c>
      <c r="T229" s="157">
        <f t="shared" si="143"/>
        <v>0</v>
      </c>
      <c r="U229" s="157">
        <f t="shared" si="143"/>
        <v>0</v>
      </c>
      <c r="V229" s="157">
        <f t="shared" si="143"/>
        <v>0</v>
      </c>
      <c r="W229" s="157">
        <f t="shared" si="143"/>
        <v>0</v>
      </c>
      <c r="X229" s="157">
        <f t="shared" si="143"/>
        <v>0</v>
      </c>
      <c r="Y229" s="157">
        <f t="shared" si="143"/>
        <v>0</v>
      </c>
      <c r="Z229" s="157">
        <f t="shared" si="143"/>
        <v>0</v>
      </c>
      <c r="AA229" s="157">
        <f t="shared" si="143"/>
        <v>0</v>
      </c>
      <c r="AB229" s="157">
        <f t="shared" si="143"/>
        <v>0</v>
      </c>
      <c r="AC229" s="157">
        <f t="shared" si="143"/>
        <v>0</v>
      </c>
      <c r="AD229" s="157">
        <f t="shared" si="143"/>
        <v>0</v>
      </c>
      <c r="AE229" s="157">
        <f t="shared" si="143"/>
        <v>0</v>
      </c>
      <c r="AF229" s="157">
        <f t="shared" si="143"/>
        <v>0</v>
      </c>
      <c r="AG229" s="157">
        <f t="shared" si="143"/>
        <v>0</v>
      </c>
      <c r="AH229" s="157">
        <f t="shared" si="143"/>
        <v>0</v>
      </c>
      <c r="AI229" s="157">
        <f t="shared" si="143"/>
        <v>0</v>
      </c>
      <c r="AJ229" s="157">
        <f t="shared" si="143"/>
        <v>0</v>
      </c>
    </row>
    <row r="230" spans="1:36" ht="16.5" x14ac:dyDescent="0.25">
      <c r="A230" s="157">
        <f t="shared" si="138"/>
        <v>3.0499999999999989</v>
      </c>
      <c r="B230" s="153">
        <f t="shared" si="93"/>
        <v>182</v>
      </c>
      <c r="C230" s="199" t="s">
        <v>502</v>
      </c>
      <c r="D230" s="156" t="s">
        <v>553</v>
      </c>
      <c r="E230" s="157">
        <f t="shared" si="139"/>
        <v>0</v>
      </c>
      <c r="F230" s="249"/>
      <c r="G230" s="157">
        <f t="shared" ref="G230:AJ230" si="144">+VLOOKUP("RI",Vol_Retenida,5,0)*G$15*G$31+VLOOKUP("RV",Vol_Retenida,5,0)*G$16*G$31+VLOOKUP("RIY",Vol_Retenida,5,0)*G$17*G$31+VLOOKUP("RVY",Vol_Retenida,5,0)*G$18*G$31</f>
        <v>0</v>
      </c>
      <c r="H230" s="157">
        <f t="shared" si="144"/>
        <v>0</v>
      </c>
      <c r="I230" s="157">
        <f t="shared" si="144"/>
        <v>0</v>
      </c>
      <c r="J230" s="157">
        <f t="shared" si="144"/>
        <v>0</v>
      </c>
      <c r="K230" s="157">
        <f t="shared" si="144"/>
        <v>0</v>
      </c>
      <c r="L230" s="157">
        <f t="shared" si="144"/>
        <v>0</v>
      </c>
      <c r="M230" s="157">
        <f t="shared" si="144"/>
        <v>0</v>
      </c>
      <c r="N230" s="157">
        <f t="shared" si="144"/>
        <v>0</v>
      </c>
      <c r="O230" s="157">
        <f t="shared" si="144"/>
        <v>0</v>
      </c>
      <c r="P230" s="157">
        <f t="shared" si="144"/>
        <v>0</v>
      </c>
      <c r="Q230" s="157">
        <f t="shared" si="144"/>
        <v>0</v>
      </c>
      <c r="R230" s="157">
        <f t="shared" si="144"/>
        <v>0</v>
      </c>
      <c r="S230" s="157">
        <f t="shared" si="144"/>
        <v>0</v>
      </c>
      <c r="T230" s="157">
        <f t="shared" si="144"/>
        <v>0</v>
      </c>
      <c r="U230" s="157">
        <f t="shared" si="144"/>
        <v>0</v>
      </c>
      <c r="V230" s="157">
        <f t="shared" si="144"/>
        <v>0</v>
      </c>
      <c r="W230" s="157">
        <f t="shared" si="144"/>
        <v>0</v>
      </c>
      <c r="X230" s="157">
        <f t="shared" si="144"/>
        <v>0</v>
      </c>
      <c r="Y230" s="157">
        <f t="shared" si="144"/>
        <v>0</v>
      </c>
      <c r="Z230" s="157">
        <f t="shared" si="144"/>
        <v>0</v>
      </c>
      <c r="AA230" s="157">
        <f t="shared" si="144"/>
        <v>0</v>
      </c>
      <c r="AB230" s="157">
        <f t="shared" si="144"/>
        <v>0</v>
      </c>
      <c r="AC230" s="157">
        <f t="shared" si="144"/>
        <v>0</v>
      </c>
      <c r="AD230" s="157">
        <f t="shared" si="144"/>
        <v>0</v>
      </c>
      <c r="AE230" s="157">
        <f t="shared" si="144"/>
        <v>0</v>
      </c>
      <c r="AF230" s="157">
        <f t="shared" si="144"/>
        <v>0</v>
      </c>
      <c r="AG230" s="157">
        <f t="shared" si="144"/>
        <v>0</v>
      </c>
      <c r="AH230" s="157">
        <f t="shared" si="144"/>
        <v>0</v>
      </c>
      <c r="AI230" s="157">
        <f t="shared" si="144"/>
        <v>0</v>
      </c>
      <c r="AJ230" s="157">
        <f t="shared" si="144"/>
        <v>0</v>
      </c>
    </row>
    <row r="231" spans="1:36" ht="16.5" x14ac:dyDescent="0.25">
      <c r="A231" s="157">
        <f t="shared" si="138"/>
        <v>3.0599999999999987</v>
      </c>
      <c r="B231" s="153">
        <f t="shared" si="93"/>
        <v>183</v>
      </c>
      <c r="C231" s="199" t="s">
        <v>503</v>
      </c>
      <c r="D231" s="156" t="s">
        <v>553</v>
      </c>
      <c r="E231" s="157">
        <f t="shared" si="139"/>
        <v>0</v>
      </c>
      <c r="F231" s="249"/>
      <c r="G231" s="157">
        <f t="shared" ref="G231:AJ231" si="145">+VLOOKUP("RI",Vol_Retenida,5,0)*G$15*G$32+VLOOKUP("RV",Vol_Retenida,5,0)*G$16*G$32+VLOOKUP("RIY",Vol_Retenida,5,0)*G$17*G$32+VLOOKUP("RVY",Vol_Retenida,5,0)*G$18*G$32</f>
        <v>0</v>
      </c>
      <c r="H231" s="157">
        <f t="shared" si="145"/>
        <v>0</v>
      </c>
      <c r="I231" s="157">
        <f t="shared" si="145"/>
        <v>0</v>
      </c>
      <c r="J231" s="157">
        <f t="shared" si="145"/>
        <v>0</v>
      </c>
      <c r="K231" s="157">
        <f t="shared" si="145"/>
        <v>0</v>
      </c>
      <c r="L231" s="157">
        <f t="shared" si="145"/>
        <v>0</v>
      </c>
      <c r="M231" s="157">
        <f t="shared" si="145"/>
        <v>0</v>
      </c>
      <c r="N231" s="157">
        <f t="shared" si="145"/>
        <v>0</v>
      </c>
      <c r="O231" s="157">
        <f t="shared" si="145"/>
        <v>0</v>
      </c>
      <c r="P231" s="157">
        <f t="shared" si="145"/>
        <v>0</v>
      </c>
      <c r="Q231" s="157">
        <f t="shared" si="145"/>
        <v>0</v>
      </c>
      <c r="R231" s="157">
        <f t="shared" si="145"/>
        <v>0</v>
      </c>
      <c r="S231" s="157">
        <f t="shared" si="145"/>
        <v>0</v>
      </c>
      <c r="T231" s="157">
        <f t="shared" si="145"/>
        <v>0</v>
      </c>
      <c r="U231" s="157">
        <f t="shared" si="145"/>
        <v>0</v>
      </c>
      <c r="V231" s="157">
        <f t="shared" si="145"/>
        <v>0</v>
      </c>
      <c r="W231" s="157">
        <f t="shared" si="145"/>
        <v>0</v>
      </c>
      <c r="X231" s="157">
        <f t="shared" si="145"/>
        <v>0</v>
      </c>
      <c r="Y231" s="157">
        <f t="shared" si="145"/>
        <v>0</v>
      </c>
      <c r="Z231" s="157">
        <f t="shared" si="145"/>
        <v>0</v>
      </c>
      <c r="AA231" s="157">
        <f t="shared" si="145"/>
        <v>0</v>
      </c>
      <c r="AB231" s="157">
        <f t="shared" si="145"/>
        <v>0</v>
      </c>
      <c r="AC231" s="157">
        <f t="shared" si="145"/>
        <v>0</v>
      </c>
      <c r="AD231" s="157">
        <f t="shared" si="145"/>
        <v>0</v>
      </c>
      <c r="AE231" s="157">
        <f t="shared" si="145"/>
        <v>0</v>
      </c>
      <c r="AF231" s="157">
        <f t="shared" si="145"/>
        <v>0</v>
      </c>
      <c r="AG231" s="157">
        <f t="shared" si="145"/>
        <v>0</v>
      </c>
      <c r="AH231" s="157">
        <f t="shared" si="145"/>
        <v>0</v>
      </c>
      <c r="AI231" s="157">
        <f t="shared" si="145"/>
        <v>0</v>
      </c>
      <c r="AJ231" s="157">
        <f t="shared" si="145"/>
        <v>0</v>
      </c>
    </row>
    <row r="232" spans="1:36" s="188" customFormat="1" ht="16.5" x14ac:dyDescent="0.25">
      <c r="A232" s="160">
        <f t="shared" si="138"/>
        <v>3.0699999999999985</v>
      </c>
      <c r="B232" s="161">
        <f t="shared" si="93"/>
        <v>184</v>
      </c>
      <c r="C232" s="316" t="s">
        <v>637</v>
      </c>
      <c r="D232" s="164" t="s">
        <v>364</v>
      </c>
      <c r="E232" s="157">
        <f t="shared" si="139"/>
        <v>0</v>
      </c>
      <c r="F232" s="246"/>
      <c r="G232" s="160">
        <f>+G$16</f>
        <v>0</v>
      </c>
      <c r="H232" s="160">
        <f t="shared" ref="H232:AJ232" si="146">+H$16</f>
        <v>0</v>
      </c>
      <c r="I232" s="160">
        <f t="shared" si="146"/>
        <v>0</v>
      </c>
      <c r="J232" s="160">
        <f t="shared" si="146"/>
        <v>0</v>
      </c>
      <c r="K232" s="160">
        <f t="shared" si="146"/>
        <v>0</v>
      </c>
      <c r="L232" s="160">
        <f t="shared" si="146"/>
        <v>0</v>
      </c>
      <c r="M232" s="160">
        <f t="shared" si="146"/>
        <v>0</v>
      </c>
      <c r="N232" s="160">
        <f t="shared" si="146"/>
        <v>0</v>
      </c>
      <c r="O232" s="160">
        <f t="shared" si="146"/>
        <v>0</v>
      </c>
      <c r="P232" s="160">
        <f t="shared" si="146"/>
        <v>0</v>
      </c>
      <c r="Q232" s="160">
        <f t="shared" si="146"/>
        <v>0</v>
      </c>
      <c r="R232" s="160">
        <f t="shared" si="146"/>
        <v>0</v>
      </c>
      <c r="S232" s="160">
        <f t="shared" si="146"/>
        <v>0</v>
      </c>
      <c r="T232" s="160">
        <f t="shared" si="146"/>
        <v>0</v>
      </c>
      <c r="U232" s="160">
        <f t="shared" si="146"/>
        <v>0</v>
      </c>
      <c r="V232" s="160">
        <f t="shared" si="146"/>
        <v>0</v>
      </c>
      <c r="W232" s="160">
        <f t="shared" si="146"/>
        <v>0</v>
      </c>
      <c r="X232" s="160">
        <f t="shared" si="146"/>
        <v>0</v>
      </c>
      <c r="Y232" s="160">
        <f t="shared" si="146"/>
        <v>0</v>
      </c>
      <c r="Z232" s="160">
        <f t="shared" si="146"/>
        <v>0</v>
      </c>
      <c r="AA232" s="160">
        <f t="shared" si="146"/>
        <v>0</v>
      </c>
      <c r="AB232" s="160">
        <f t="shared" si="146"/>
        <v>0</v>
      </c>
      <c r="AC232" s="160">
        <f t="shared" si="146"/>
        <v>0</v>
      </c>
      <c r="AD232" s="160">
        <f t="shared" si="146"/>
        <v>0</v>
      </c>
      <c r="AE232" s="160">
        <f t="shared" si="146"/>
        <v>0</v>
      </c>
      <c r="AF232" s="160">
        <f t="shared" si="146"/>
        <v>0</v>
      </c>
      <c r="AG232" s="160">
        <f t="shared" si="146"/>
        <v>0</v>
      </c>
      <c r="AH232" s="160">
        <f t="shared" si="146"/>
        <v>0</v>
      </c>
      <c r="AI232" s="160">
        <f t="shared" si="146"/>
        <v>0</v>
      </c>
      <c r="AJ232" s="160">
        <f t="shared" si="146"/>
        <v>0</v>
      </c>
    </row>
    <row r="233" spans="1:36" s="188" customFormat="1" ht="16.5" x14ac:dyDescent="0.25">
      <c r="A233" s="160">
        <f t="shared" si="138"/>
        <v>3.0799999999999983</v>
      </c>
      <c r="B233" s="161">
        <f t="shared" si="93"/>
        <v>185</v>
      </c>
      <c r="C233" s="316" t="s">
        <v>638</v>
      </c>
      <c r="D233" s="164" t="s">
        <v>364</v>
      </c>
      <c r="E233" s="157">
        <f t="shared" si="139"/>
        <v>0</v>
      </c>
      <c r="F233" s="246"/>
      <c r="G233" s="160">
        <f>+G$18</f>
        <v>0</v>
      </c>
      <c r="H233" s="160">
        <f t="shared" ref="H233:AJ233" si="147">+H$18</f>
        <v>0</v>
      </c>
      <c r="I233" s="160">
        <f t="shared" si="147"/>
        <v>0</v>
      </c>
      <c r="J233" s="160">
        <f t="shared" si="147"/>
        <v>0</v>
      </c>
      <c r="K233" s="160">
        <f t="shared" si="147"/>
        <v>0</v>
      </c>
      <c r="L233" s="160">
        <f t="shared" si="147"/>
        <v>0</v>
      </c>
      <c r="M233" s="160">
        <f t="shared" si="147"/>
        <v>0</v>
      </c>
      <c r="N233" s="160">
        <f t="shared" si="147"/>
        <v>0</v>
      </c>
      <c r="O233" s="160">
        <f t="shared" si="147"/>
        <v>0</v>
      </c>
      <c r="P233" s="160">
        <f t="shared" si="147"/>
        <v>0</v>
      </c>
      <c r="Q233" s="160">
        <f t="shared" si="147"/>
        <v>0</v>
      </c>
      <c r="R233" s="160">
        <f t="shared" si="147"/>
        <v>0</v>
      </c>
      <c r="S233" s="160">
        <f t="shared" si="147"/>
        <v>0</v>
      </c>
      <c r="T233" s="160">
        <f t="shared" si="147"/>
        <v>0</v>
      </c>
      <c r="U233" s="160">
        <f t="shared" si="147"/>
        <v>0</v>
      </c>
      <c r="V233" s="160">
        <f t="shared" si="147"/>
        <v>0</v>
      </c>
      <c r="W233" s="160">
        <f t="shared" si="147"/>
        <v>0</v>
      </c>
      <c r="X233" s="160">
        <f t="shared" si="147"/>
        <v>0</v>
      </c>
      <c r="Y233" s="160">
        <f t="shared" si="147"/>
        <v>0</v>
      </c>
      <c r="Z233" s="160">
        <f t="shared" si="147"/>
        <v>0</v>
      </c>
      <c r="AA233" s="160">
        <f t="shared" si="147"/>
        <v>0</v>
      </c>
      <c r="AB233" s="160">
        <f t="shared" si="147"/>
        <v>0</v>
      </c>
      <c r="AC233" s="160">
        <f t="shared" si="147"/>
        <v>0</v>
      </c>
      <c r="AD233" s="160">
        <f t="shared" si="147"/>
        <v>0</v>
      </c>
      <c r="AE233" s="160">
        <f t="shared" si="147"/>
        <v>0</v>
      </c>
      <c r="AF233" s="160">
        <f t="shared" si="147"/>
        <v>0</v>
      </c>
      <c r="AG233" s="160">
        <f t="shared" si="147"/>
        <v>0</v>
      </c>
      <c r="AH233" s="160">
        <f t="shared" si="147"/>
        <v>0</v>
      </c>
      <c r="AI233" s="160">
        <f t="shared" si="147"/>
        <v>0</v>
      </c>
      <c r="AJ233" s="160">
        <f t="shared" si="147"/>
        <v>0</v>
      </c>
    </row>
    <row r="234" spans="1:36" ht="16.5" x14ac:dyDescent="0.25">
      <c r="A234" s="157"/>
      <c r="B234" s="153">
        <f t="shared" si="93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93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93"/>
        <v>188</v>
      </c>
      <c r="C236" s="155" t="s">
        <v>505</v>
      </c>
      <c r="D236" s="156" t="s">
        <v>410</v>
      </c>
      <c r="E236" s="157">
        <f t="shared" ref="E236:E252" si="148">+SUM(G236:AJ236)</f>
        <v>1</v>
      </c>
      <c r="F236" s="249"/>
      <c r="G236" s="157">
        <f t="shared" ref="G236:P245" si="149">+HLOOKUP(G$3,ARMADO_RP,$B236,0)+HLOOKUP(G$4,ARMADO_RP,$B236,0)</f>
        <v>0</v>
      </c>
      <c r="H236" s="157">
        <f t="shared" si="149"/>
        <v>1</v>
      </c>
      <c r="I236" s="157">
        <f t="shared" si="149"/>
        <v>0</v>
      </c>
      <c r="J236" s="157">
        <f t="shared" si="149"/>
        <v>0</v>
      </c>
      <c r="K236" s="157">
        <f t="shared" si="149"/>
        <v>0</v>
      </c>
      <c r="L236" s="157">
        <f t="shared" si="149"/>
        <v>0</v>
      </c>
      <c r="M236" s="157">
        <f t="shared" si="149"/>
        <v>0</v>
      </c>
      <c r="N236" s="157">
        <f t="shared" si="149"/>
        <v>0</v>
      </c>
      <c r="O236" s="157">
        <f t="shared" si="149"/>
        <v>0</v>
      </c>
      <c r="P236" s="157">
        <f t="shared" si="149"/>
        <v>0</v>
      </c>
      <c r="Q236" s="157">
        <f t="shared" ref="Q236:Z245" si="150">+HLOOKUP(Q$3,ARMADO_RP,$B236,0)+HLOOKUP(Q$4,ARMADO_RP,$B236,0)</f>
        <v>0</v>
      </c>
      <c r="R236" s="157">
        <f t="shared" si="150"/>
        <v>0</v>
      </c>
      <c r="S236" s="157">
        <f t="shared" si="150"/>
        <v>0</v>
      </c>
      <c r="T236" s="157">
        <f t="shared" si="150"/>
        <v>0</v>
      </c>
      <c r="U236" s="157">
        <f t="shared" si="150"/>
        <v>0</v>
      </c>
      <c r="V236" s="157">
        <f t="shared" si="150"/>
        <v>0</v>
      </c>
      <c r="W236" s="157">
        <f t="shared" si="150"/>
        <v>0</v>
      </c>
      <c r="X236" s="157">
        <f t="shared" si="150"/>
        <v>0</v>
      </c>
      <c r="Y236" s="157">
        <f t="shared" si="150"/>
        <v>0</v>
      </c>
      <c r="Z236" s="157">
        <f t="shared" si="150"/>
        <v>0</v>
      </c>
      <c r="AA236" s="157">
        <f t="shared" ref="AA236:AJ245" si="151">+HLOOKUP(AA$3,ARMADO_RP,$B236,0)+HLOOKUP(AA$4,ARMADO_RP,$B236,0)</f>
        <v>0</v>
      </c>
      <c r="AB236" s="157">
        <f t="shared" si="151"/>
        <v>0</v>
      </c>
      <c r="AC236" s="157">
        <f t="shared" si="151"/>
        <v>0</v>
      </c>
      <c r="AD236" s="157">
        <f t="shared" si="151"/>
        <v>0</v>
      </c>
      <c r="AE236" s="157">
        <f t="shared" si="151"/>
        <v>0</v>
      </c>
      <c r="AF236" s="157">
        <f t="shared" si="151"/>
        <v>0</v>
      </c>
      <c r="AG236" s="157">
        <f t="shared" si="151"/>
        <v>0</v>
      </c>
      <c r="AH236" s="157">
        <f t="shared" si="151"/>
        <v>0</v>
      </c>
      <c r="AI236" s="157">
        <f t="shared" si="151"/>
        <v>0</v>
      </c>
      <c r="AJ236" s="157">
        <f t="shared" si="151"/>
        <v>0</v>
      </c>
    </row>
    <row r="237" spans="1:36" ht="16.5" x14ac:dyDescent="0.25">
      <c r="A237" s="157">
        <f t="shared" ref="A237:A252" si="152">+A236+0.01</f>
        <v>4.0199999999999996</v>
      </c>
      <c r="B237" s="153">
        <f t="shared" si="93"/>
        <v>189</v>
      </c>
      <c r="C237" s="155" t="s">
        <v>506</v>
      </c>
      <c r="D237" s="156" t="s">
        <v>410</v>
      </c>
      <c r="E237" s="157">
        <f t="shared" si="148"/>
        <v>0</v>
      </c>
      <c r="F237" s="249"/>
      <c r="G237" s="157">
        <f t="shared" si="149"/>
        <v>0</v>
      </c>
      <c r="H237" s="157">
        <f t="shared" si="149"/>
        <v>0</v>
      </c>
      <c r="I237" s="157">
        <f t="shared" si="149"/>
        <v>0</v>
      </c>
      <c r="J237" s="157">
        <f t="shared" si="149"/>
        <v>0</v>
      </c>
      <c r="K237" s="157">
        <f t="shared" si="149"/>
        <v>0</v>
      </c>
      <c r="L237" s="157">
        <f t="shared" si="149"/>
        <v>0</v>
      </c>
      <c r="M237" s="157">
        <f t="shared" si="149"/>
        <v>0</v>
      </c>
      <c r="N237" s="157">
        <f t="shared" si="149"/>
        <v>0</v>
      </c>
      <c r="O237" s="157">
        <f t="shared" si="149"/>
        <v>0</v>
      </c>
      <c r="P237" s="157">
        <f t="shared" si="149"/>
        <v>0</v>
      </c>
      <c r="Q237" s="157">
        <f t="shared" si="150"/>
        <v>0</v>
      </c>
      <c r="R237" s="157">
        <f t="shared" si="150"/>
        <v>0</v>
      </c>
      <c r="S237" s="157">
        <f t="shared" si="150"/>
        <v>0</v>
      </c>
      <c r="T237" s="157">
        <f t="shared" si="150"/>
        <v>0</v>
      </c>
      <c r="U237" s="157">
        <f t="shared" si="150"/>
        <v>0</v>
      </c>
      <c r="V237" s="157">
        <f t="shared" si="150"/>
        <v>0</v>
      </c>
      <c r="W237" s="157">
        <f t="shared" si="150"/>
        <v>0</v>
      </c>
      <c r="X237" s="157">
        <f t="shared" si="150"/>
        <v>0</v>
      </c>
      <c r="Y237" s="157">
        <f t="shared" si="150"/>
        <v>0</v>
      </c>
      <c r="Z237" s="157">
        <f t="shared" si="150"/>
        <v>0</v>
      </c>
      <c r="AA237" s="157">
        <f t="shared" si="151"/>
        <v>0</v>
      </c>
      <c r="AB237" s="157">
        <f t="shared" si="151"/>
        <v>0</v>
      </c>
      <c r="AC237" s="157">
        <f t="shared" si="151"/>
        <v>0</v>
      </c>
      <c r="AD237" s="157">
        <f t="shared" si="151"/>
        <v>0</v>
      </c>
      <c r="AE237" s="157">
        <f t="shared" si="151"/>
        <v>0</v>
      </c>
      <c r="AF237" s="157">
        <f t="shared" si="151"/>
        <v>0</v>
      </c>
      <c r="AG237" s="157">
        <f t="shared" si="151"/>
        <v>0</v>
      </c>
      <c r="AH237" s="157">
        <f t="shared" si="151"/>
        <v>0</v>
      </c>
      <c r="AI237" s="157">
        <f t="shared" si="151"/>
        <v>0</v>
      </c>
      <c r="AJ237" s="157">
        <f t="shared" si="151"/>
        <v>0</v>
      </c>
    </row>
    <row r="238" spans="1:36" ht="16.5" x14ac:dyDescent="0.25">
      <c r="A238" s="157">
        <f t="shared" si="152"/>
        <v>4.0299999999999994</v>
      </c>
      <c r="B238" s="153">
        <f t="shared" si="93"/>
        <v>190</v>
      </c>
      <c r="C238" s="155" t="s">
        <v>507</v>
      </c>
      <c r="D238" s="156" t="s">
        <v>410</v>
      </c>
      <c r="E238" s="157">
        <f t="shared" si="148"/>
        <v>0</v>
      </c>
      <c r="F238" s="249"/>
      <c r="G238" s="157">
        <f t="shared" si="149"/>
        <v>0</v>
      </c>
      <c r="H238" s="157">
        <f t="shared" si="149"/>
        <v>0</v>
      </c>
      <c r="I238" s="157">
        <f t="shared" si="149"/>
        <v>0</v>
      </c>
      <c r="J238" s="157">
        <f t="shared" si="149"/>
        <v>0</v>
      </c>
      <c r="K238" s="157">
        <f t="shared" si="149"/>
        <v>0</v>
      </c>
      <c r="L238" s="157">
        <f t="shared" si="149"/>
        <v>0</v>
      </c>
      <c r="M238" s="157">
        <f t="shared" si="149"/>
        <v>0</v>
      </c>
      <c r="N238" s="157">
        <f t="shared" si="149"/>
        <v>0</v>
      </c>
      <c r="O238" s="157">
        <f t="shared" si="149"/>
        <v>0</v>
      </c>
      <c r="P238" s="157">
        <f t="shared" si="149"/>
        <v>0</v>
      </c>
      <c r="Q238" s="157">
        <f t="shared" si="150"/>
        <v>0</v>
      </c>
      <c r="R238" s="157">
        <f t="shared" si="150"/>
        <v>0</v>
      </c>
      <c r="S238" s="157">
        <f t="shared" si="150"/>
        <v>0</v>
      </c>
      <c r="T238" s="157">
        <f t="shared" si="150"/>
        <v>0</v>
      </c>
      <c r="U238" s="157">
        <f t="shared" si="150"/>
        <v>0</v>
      </c>
      <c r="V238" s="157">
        <f t="shared" si="150"/>
        <v>0</v>
      </c>
      <c r="W238" s="157">
        <f t="shared" si="150"/>
        <v>0</v>
      </c>
      <c r="X238" s="157">
        <f t="shared" si="150"/>
        <v>0</v>
      </c>
      <c r="Y238" s="157">
        <f t="shared" si="150"/>
        <v>0</v>
      </c>
      <c r="Z238" s="157">
        <f t="shared" si="150"/>
        <v>0</v>
      </c>
      <c r="AA238" s="157">
        <f t="shared" si="151"/>
        <v>0</v>
      </c>
      <c r="AB238" s="157">
        <f t="shared" si="151"/>
        <v>0</v>
      </c>
      <c r="AC238" s="157">
        <f t="shared" si="151"/>
        <v>0</v>
      </c>
      <c r="AD238" s="157">
        <f t="shared" si="151"/>
        <v>0</v>
      </c>
      <c r="AE238" s="157">
        <f t="shared" si="151"/>
        <v>0</v>
      </c>
      <c r="AF238" s="157">
        <f t="shared" si="151"/>
        <v>0</v>
      </c>
      <c r="AG238" s="157">
        <f t="shared" si="151"/>
        <v>0</v>
      </c>
      <c r="AH238" s="157">
        <f t="shared" si="151"/>
        <v>0</v>
      </c>
      <c r="AI238" s="157">
        <f t="shared" si="151"/>
        <v>0</v>
      </c>
      <c r="AJ238" s="157">
        <f t="shared" si="151"/>
        <v>0</v>
      </c>
    </row>
    <row r="239" spans="1:36" ht="16.5" x14ac:dyDescent="0.25">
      <c r="A239" s="157">
        <f t="shared" si="152"/>
        <v>4.0399999999999991</v>
      </c>
      <c r="B239" s="153">
        <f t="shared" si="93"/>
        <v>191</v>
      </c>
      <c r="C239" s="155" t="s">
        <v>508</v>
      </c>
      <c r="D239" s="156" t="s">
        <v>410</v>
      </c>
      <c r="E239" s="157">
        <f t="shared" si="148"/>
        <v>0</v>
      </c>
      <c r="F239" s="249"/>
      <c r="G239" s="157">
        <f t="shared" si="149"/>
        <v>0</v>
      </c>
      <c r="H239" s="157">
        <f t="shared" si="149"/>
        <v>0</v>
      </c>
      <c r="I239" s="157">
        <f t="shared" si="149"/>
        <v>0</v>
      </c>
      <c r="J239" s="157">
        <f t="shared" si="149"/>
        <v>0</v>
      </c>
      <c r="K239" s="157">
        <f t="shared" si="149"/>
        <v>0</v>
      </c>
      <c r="L239" s="157">
        <f t="shared" si="149"/>
        <v>0</v>
      </c>
      <c r="M239" s="157">
        <f t="shared" si="149"/>
        <v>0</v>
      </c>
      <c r="N239" s="157">
        <f t="shared" si="149"/>
        <v>0</v>
      </c>
      <c r="O239" s="157">
        <f t="shared" si="149"/>
        <v>0</v>
      </c>
      <c r="P239" s="157">
        <f t="shared" si="149"/>
        <v>0</v>
      </c>
      <c r="Q239" s="157">
        <f t="shared" si="150"/>
        <v>0</v>
      </c>
      <c r="R239" s="157">
        <f t="shared" si="150"/>
        <v>0</v>
      </c>
      <c r="S239" s="157">
        <f t="shared" si="150"/>
        <v>0</v>
      </c>
      <c r="T239" s="157">
        <f t="shared" si="150"/>
        <v>0</v>
      </c>
      <c r="U239" s="157">
        <f t="shared" si="150"/>
        <v>0</v>
      </c>
      <c r="V239" s="157">
        <f t="shared" si="150"/>
        <v>0</v>
      </c>
      <c r="W239" s="157">
        <f t="shared" si="150"/>
        <v>0</v>
      </c>
      <c r="X239" s="157">
        <f t="shared" si="150"/>
        <v>0</v>
      </c>
      <c r="Y239" s="157">
        <f t="shared" si="150"/>
        <v>0</v>
      </c>
      <c r="Z239" s="157">
        <f t="shared" si="150"/>
        <v>0</v>
      </c>
      <c r="AA239" s="157">
        <f t="shared" si="151"/>
        <v>0</v>
      </c>
      <c r="AB239" s="157">
        <f t="shared" si="151"/>
        <v>0</v>
      </c>
      <c r="AC239" s="157">
        <f t="shared" si="151"/>
        <v>0</v>
      </c>
      <c r="AD239" s="157">
        <f t="shared" si="151"/>
        <v>0</v>
      </c>
      <c r="AE239" s="157">
        <f t="shared" si="151"/>
        <v>0</v>
      </c>
      <c r="AF239" s="157">
        <f t="shared" si="151"/>
        <v>0</v>
      </c>
      <c r="AG239" s="157">
        <f t="shared" si="151"/>
        <v>0</v>
      </c>
      <c r="AH239" s="157">
        <f t="shared" si="151"/>
        <v>0</v>
      </c>
      <c r="AI239" s="157">
        <f t="shared" si="151"/>
        <v>0</v>
      </c>
      <c r="AJ239" s="157">
        <f t="shared" si="151"/>
        <v>0</v>
      </c>
    </row>
    <row r="240" spans="1:36" ht="16.5" x14ac:dyDescent="0.25">
      <c r="A240" s="157">
        <f t="shared" si="152"/>
        <v>4.0499999999999989</v>
      </c>
      <c r="B240" s="153">
        <f t="shared" si="93"/>
        <v>192</v>
      </c>
      <c r="C240" s="155" t="s">
        <v>509</v>
      </c>
      <c r="D240" s="156" t="s">
        <v>410</v>
      </c>
      <c r="E240" s="157">
        <f t="shared" si="148"/>
        <v>0</v>
      </c>
      <c r="F240" s="249"/>
      <c r="G240" s="157">
        <f t="shared" si="149"/>
        <v>0</v>
      </c>
      <c r="H240" s="157">
        <f t="shared" si="149"/>
        <v>0</v>
      </c>
      <c r="I240" s="157">
        <f t="shared" si="149"/>
        <v>0</v>
      </c>
      <c r="J240" s="157">
        <f t="shared" si="149"/>
        <v>0</v>
      </c>
      <c r="K240" s="157">
        <f t="shared" si="149"/>
        <v>0</v>
      </c>
      <c r="L240" s="157">
        <f t="shared" si="149"/>
        <v>0</v>
      </c>
      <c r="M240" s="157">
        <f t="shared" si="149"/>
        <v>0</v>
      </c>
      <c r="N240" s="157">
        <f t="shared" si="149"/>
        <v>0</v>
      </c>
      <c r="O240" s="157">
        <f t="shared" si="149"/>
        <v>0</v>
      </c>
      <c r="P240" s="157">
        <f t="shared" si="149"/>
        <v>0</v>
      </c>
      <c r="Q240" s="157">
        <f t="shared" si="150"/>
        <v>0</v>
      </c>
      <c r="R240" s="157">
        <f t="shared" si="150"/>
        <v>0</v>
      </c>
      <c r="S240" s="157">
        <f t="shared" si="150"/>
        <v>0</v>
      </c>
      <c r="T240" s="157">
        <f t="shared" si="150"/>
        <v>0</v>
      </c>
      <c r="U240" s="157">
        <f t="shared" si="150"/>
        <v>0</v>
      </c>
      <c r="V240" s="157">
        <f t="shared" si="150"/>
        <v>0</v>
      </c>
      <c r="W240" s="157">
        <f t="shared" si="150"/>
        <v>0</v>
      </c>
      <c r="X240" s="157">
        <f t="shared" si="150"/>
        <v>0</v>
      </c>
      <c r="Y240" s="157">
        <f t="shared" si="150"/>
        <v>0</v>
      </c>
      <c r="Z240" s="157">
        <f t="shared" si="150"/>
        <v>0</v>
      </c>
      <c r="AA240" s="157">
        <f t="shared" si="151"/>
        <v>0</v>
      </c>
      <c r="AB240" s="157">
        <f t="shared" si="151"/>
        <v>0</v>
      </c>
      <c r="AC240" s="157">
        <f t="shared" si="151"/>
        <v>0</v>
      </c>
      <c r="AD240" s="157">
        <f t="shared" si="151"/>
        <v>0</v>
      </c>
      <c r="AE240" s="157">
        <f t="shared" si="151"/>
        <v>0</v>
      </c>
      <c r="AF240" s="157">
        <f t="shared" si="151"/>
        <v>0</v>
      </c>
      <c r="AG240" s="157">
        <f t="shared" si="151"/>
        <v>0</v>
      </c>
      <c r="AH240" s="157">
        <f t="shared" si="151"/>
        <v>0</v>
      </c>
      <c r="AI240" s="157">
        <f t="shared" si="151"/>
        <v>0</v>
      </c>
      <c r="AJ240" s="157">
        <f t="shared" si="151"/>
        <v>0</v>
      </c>
    </row>
    <row r="241" spans="1:36" ht="16.5" x14ac:dyDescent="0.25">
      <c r="A241" s="157">
        <f t="shared" si="152"/>
        <v>4.0599999999999987</v>
      </c>
      <c r="B241" s="153">
        <f t="shared" si="93"/>
        <v>193</v>
      </c>
      <c r="C241" s="155" t="s">
        <v>510</v>
      </c>
      <c r="D241" s="156" t="s">
        <v>410</v>
      </c>
      <c r="E241" s="157">
        <f t="shared" si="148"/>
        <v>0</v>
      </c>
      <c r="F241" s="249"/>
      <c r="G241" s="157">
        <f t="shared" si="149"/>
        <v>0</v>
      </c>
      <c r="H241" s="157">
        <f t="shared" si="149"/>
        <v>0</v>
      </c>
      <c r="I241" s="157">
        <f t="shared" si="149"/>
        <v>0</v>
      </c>
      <c r="J241" s="157">
        <f t="shared" si="149"/>
        <v>0</v>
      </c>
      <c r="K241" s="157">
        <f t="shared" si="149"/>
        <v>0</v>
      </c>
      <c r="L241" s="157">
        <f t="shared" si="149"/>
        <v>0</v>
      </c>
      <c r="M241" s="157">
        <f t="shared" si="149"/>
        <v>0</v>
      </c>
      <c r="N241" s="157">
        <f t="shared" si="149"/>
        <v>0</v>
      </c>
      <c r="O241" s="157">
        <f t="shared" si="149"/>
        <v>0</v>
      </c>
      <c r="P241" s="157">
        <f t="shared" si="149"/>
        <v>0</v>
      </c>
      <c r="Q241" s="157">
        <f t="shared" si="150"/>
        <v>0</v>
      </c>
      <c r="R241" s="157">
        <f t="shared" si="150"/>
        <v>0</v>
      </c>
      <c r="S241" s="157">
        <f t="shared" si="150"/>
        <v>0</v>
      </c>
      <c r="T241" s="157">
        <f t="shared" si="150"/>
        <v>0</v>
      </c>
      <c r="U241" s="157">
        <f t="shared" si="150"/>
        <v>0</v>
      </c>
      <c r="V241" s="157">
        <f t="shared" si="150"/>
        <v>0</v>
      </c>
      <c r="W241" s="157">
        <f t="shared" si="150"/>
        <v>0</v>
      </c>
      <c r="X241" s="157">
        <f t="shared" si="150"/>
        <v>0</v>
      </c>
      <c r="Y241" s="157">
        <f t="shared" si="150"/>
        <v>0</v>
      </c>
      <c r="Z241" s="157">
        <f t="shared" si="150"/>
        <v>0</v>
      </c>
      <c r="AA241" s="157">
        <f t="shared" si="151"/>
        <v>0</v>
      </c>
      <c r="AB241" s="157">
        <f t="shared" si="151"/>
        <v>0</v>
      </c>
      <c r="AC241" s="157">
        <f t="shared" si="151"/>
        <v>0</v>
      </c>
      <c r="AD241" s="157">
        <f t="shared" si="151"/>
        <v>0</v>
      </c>
      <c r="AE241" s="157">
        <f t="shared" si="151"/>
        <v>0</v>
      </c>
      <c r="AF241" s="157">
        <f t="shared" si="151"/>
        <v>0</v>
      </c>
      <c r="AG241" s="157">
        <f t="shared" si="151"/>
        <v>0</v>
      </c>
      <c r="AH241" s="157">
        <f t="shared" si="151"/>
        <v>0</v>
      </c>
      <c r="AI241" s="157">
        <f t="shared" si="151"/>
        <v>0</v>
      </c>
      <c r="AJ241" s="157">
        <f t="shared" si="151"/>
        <v>0</v>
      </c>
    </row>
    <row r="242" spans="1:36" ht="16.5" x14ac:dyDescent="0.25">
      <c r="A242" s="157">
        <f t="shared" si="152"/>
        <v>4.0699999999999985</v>
      </c>
      <c r="B242" s="153">
        <f t="shared" si="93"/>
        <v>194</v>
      </c>
      <c r="C242" s="155" t="s">
        <v>511</v>
      </c>
      <c r="D242" s="156" t="s">
        <v>410</v>
      </c>
      <c r="E242" s="157">
        <f t="shared" si="148"/>
        <v>0</v>
      </c>
      <c r="F242" s="249"/>
      <c r="G242" s="157">
        <f t="shared" si="149"/>
        <v>0</v>
      </c>
      <c r="H242" s="157">
        <f t="shared" si="149"/>
        <v>0</v>
      </c>
      <c r="I242" s="157">
        <f t="shared" si="149"/>
        <v>0</v>
      </c>
      <c r="J242" s="157">
        <f t="shared" si="149"/>
        <v>0</v>
      </c>
      <c r="K242" s="157">
        <f t="shared" si="149"/>
        <v>0</v>
      </c>
      <c r="L242" s="157">
        <f t="shared" si="149"/>
        <v>0</v>
      </c>
      <c r="M242" s="157">
        <f t="shared" si="149"/>
        <v>0</v>
      </c>
      <c r="N242" s="157">
        <f t="shared" si="149"/>
        <v>0</v>
      </c>
      <c r="O242" s="157">
        <f t="shared" si="149"/>
        <v>0</v>
      </c>
      <c r="P242" s="157">
        <f t="shared" si="149"/>
        <v>0</v>
      </c>
      <c r="Q242" s="157">
        <f t="shared" si="150"/>
        <v>0</v>
      </c>
      <c r="R242" s="157">
        <f t="shared" si="150"/>
        <v>0</v>
      </c>
      <c r="S242" s="157">
        <f t="shared" si="150"/>
        <v>0</v>
      </c>
      <c r="T242" s="157">
        <f t="shared" si="150"/>
        <v>0</v>
      </c>
      <c r="U242" s="157">
        <f t="shared" si="150"/>
        <v>0</v>
      </c>
      <c r="V242" s="157">
        <f t="shared" si="150"/>
        <v>0</v>
      </c>
      <c r="W242" s="157">
        <f t="shared" si="150"/>
        <v>0</v>
      </c>
      <c r="X242" s="157">
        <f t="shared" si="150"/>
        <v>0</v>
      </c>
      <c r="Y242" s="157">
        <f t="shared" si="150"/>
        <v>0</v>
      </c>
      <c r="Z242" s="157">
        <f t="shared" si="150"/>
        <v>0</v>
      </c>
      <c r="AA242" s="157">
        <f t="shared" si="151"/>
        <v>0</v>
      </c>
      <c r="AB242" s="157">
        <f t="shared" si="151"/>
        <v>0</v>
      </c>
      <c r="AC242" s="157">
        <f t="shared" si="151"/>
        <v>0</v>
      </c>
      <c r="AD242" s="157">
        <f t="shared" si="151"/>
        <v>0</v>
      </c>
      <c r="AE242" s="157">
        <f t="shared" si="151"/>
        <v>0</v>
      </c>
      <c r="AF242" s="157">
        <f t="shared" si="151"/>
        <v>0</v>
      </c>
      <c r="AG242" s="157">
        <f t="shared" si="151"/>
        <v>0</v>
      </c>
      <c r="AH242" s="157">
        <f t="shared" si="151"/>
        <v>0</v>
      </c>
      <c r="AI242" s="157">
        <f t="shared" si="151"/>
        <v>0</v>
      </c>
      <c r="AJ242" s="157">
        <f t="shared" si="151"/>
        <v>0</v>
      </c>
    </row>
    <row r="243" spans="1:36" ht="16.5" x14ac:dyDescent="0.25">
      <c r="A243" s="157">
        <f t="shared" si="152"/>
        <v>4.0799999999999983</v>
      </c>
      <c r="B243" s="153">
        <f t="shared" ref="B243:B269" si="153">+B242+1</f>
        <v>195</v>
      </c>
      <c r="C243" s="155" t="s">
        <v>512</v>
      </c>
      <c r="D243" s="156" t="s">
        <v>410</v>
      </c>
      <c r="E243" s="157">
        <f t="shared" si="148"/>
        <v>0</v>
      </c>
      <c r="F243" s="249"/>
      <c r="G243" s="157">
        <f t="shared" si="149"/>
        <v>0</v>
      </c>
      <c r="H243" s="157">
        <f t="shared" si="149"/>
        <v>0</v>
      </c>
      <c r="I243" s="157">
        <f t="shared" si="149"/>
        <v>0</v>
      </c>
      <c r="J243" s="157">
        <f t="shared" si="149"/>
        <v>0</v>
      </c>
      <c r="K243" s="157">
        <f t="shared" si="149"/>
        <v>0</v>
      </c>
      <c r="L243" s="157">
        <f t="shared" si="149"/>
        <v>0</v>
      </c>
      <c r="M243" s="157">
        <f t="shared" si="149"/>
        <v>0</v>
      </c>
      <c r="N243" s="157">
        <f t="shared" si="149"/>
        <v>0</v>
      </c>
      <c r="O243" s="157">
        <f t="shared" si="149"/>
        <v>0</v>
      </c>
      <c r="P243" s="157">
        <f t="shared" si="149"/>
        <v>0</v>
      </c>
      <c r="Q243" s="157">
        <f t="shared" si="150"/>
        <v>0</v>
      </c>
      <c r="R243" s="157">
        <f t="shared" si="150"/>
        <v>0</v>
      </c>
      <c r="S243" s="157">
        <f t="shared" si="150"/>
        <v>0</v>
      </c>
      <c r="T243" s="157">
        <f t="shared" si="150"/>
        <v>0</v>
      </c>
      <c r="U243" s="157">
        <f t="shared" si="150"/>
        <v>0</v>
      </c>
      <c r="V243" s="157">
        <f t="shared" si="150"/>
        <v>0</v>
      </c>
      <c r="W243" s="157">
        <f t="shared" si="150"/>
        <v>0</v>
      </c>
      <c r="X243" s="157">
        <f t="shared" si="150"/>
        <v>0</v>
      </c>
      <c r="Y243" s="157">
        <f t="shared" si="150"/>
        <v>0</v>
      </c>
      <c r="Z243" s="157">
        <f t="shared" si="150"/>
        <v>0</v>
      </c>
      <c r="AA243" s="157">
        <f t="shared" si="151"/>
        <v>0</v>
      </c>
      <c r="AB243" s="157">
        <f t="shared" si="151"/>
        <v>0</v>
      </c>
      <c r="AC243" s="157">
        <f t="shared" si="151"/>
        <v>0</v>
      </c>
      <c r="AD243" s="157">
        <f t="shared" si="151"/>
        <v>0</v>
      </c>
      <c r="AE243" s="157">
        <f t="shared" si="151"/>
        <v>0</v>
      </c>
      <c r="AF243" s="157">
        <f t="shared" si="151"/>
        <v>0</v>
      </c>
      <c r="AG243" s="157">
        <f t="shared" si="151"/>
        <v>0</v>
      </c>
      <c r="AH243" s="157">
        <f t="shared" si="151"/>
        <v>0</v>
      </c>
      <c r="AI243" s="157">
        <f t="shared" si="151"/>
        <v>0</v>
      </c>
      <c r="AJ243" s="157">
        <f t="shared" si="151"/>
        <v>0</v>
      </c>
    </row>
    <row r="244" spans="1:36" ht="16.5" x14ac:dyDescent="0.25">
      <c r="A244" s="157">
        <f t="shared" si="152"/>
        <v>4.0899999999999981</v>
      </c>
      <c r="B244" s="153">
        <f t="shared" si="153"/>
        <v>196</v>
      </c>
      <c r="C244" s="155" t="s">
        <v>513</v>
      </c>
      <c r="D244" s="156" t="s">
        <v>410</v>
      </c>
      <c r="E244" s="157">
        <f t="shared" si="148"/>
        <v>0</v>
      </c>
      <c r="F244" s="249"/>
      <c r="G244" s="157">
        <f t="shared" si="149"/>
        <v>0</v>
      </c>
      <c r="H244" s="157">
        <f t="shared" si="149"/>
        <v>0</v>
      </c>
      <c r="I244" s="157">
        <f t="shared" si="149"/>
        <v>0</v>
      </c>
      <c r="J244" s="157">
        <f t="shared" si="149"/>
        <v>0</v>
      </c>
      <c r="K244" s="157">
        <f t="shared" si="149"/>
        <v>0</v>
      </c>
      <c r="L244" s="157">
        <f t="shared" si="149"/>
        <v>0</v>
      </c>
      <c r="M244" s="157">
        <f t="shared" si="149"/>
        <v>0</v>
      </c>
      <c r="N244" s="157">
        <f t="shared" si="149"/>
        <v>0</v>
      </c>
      <c r="O244" s="157">
        <f t="shared" si="149"/>
        <v>0</v>
      </c>
      <c r="P244" s="157">
        <f t="shared" si="149"/>
        <v>0</v>
      </c>
      <c r="Q244" s="157">
        <f t="shared" si="150"/>
        <v>0</v>
      </c>
      <c r="R244" s="157">
        <f t="shared" si="150"/>
        <v>0</v>
      </c>
      <c r="S244" s="157">
        <f t="shared" si="150"/>
        <v>0</v>
      </c>
      <c r="T244" s="157">
        <f t="shared" si="150"/>
        <v>0</v>
      </c>
      <c r="U244" s="157">
        <f t="shared" si="150"/>
        <v>0</v>
      </c>
      <c r="V244" s="157">
        <f t="shared" si="150"/>
        <v>0</v>
      </c>
      <c r="W244" s="157">
        <f t="shared" si="150"/>
        <v>0</v>
      </c>
      <c r="X244" s="157">
        <f t="shared" si="150"/>
        <v>0</v>
      </c>
      <c r="Y244" s="157">
        <f t="shared" si="150"/>
        <v>0</v>
      </c>
      <c r="Z244" s="157">
        <f t="shared" si="150"/>
        <v>0</v>
      </c>
      <c r="AA244" s="157">
        <f t="shared" si="151"/>
        <v>0</v>
      </c>
      <c r="AB244" s="157">
        <f t="shared" si="151"/>
        <v>0</v>
      </c>
      <c r="AC244" s="157">
        <f t="shared" si="151"/>
        <v>0</v>
      </c>
      <c r="AD244" s="157">
        <f t="shared" si="151"/>
        <v>0</v>
      </c>
      <c r="AE244" s="157">
        <f t="shared" si="151"/>
        <v>0</v>
      </c>
      <c r="AF244" s="157">
        <f t="shared" si="151"/>
        <v>0</v>
      </c>
      <c r="AG244" s="157">
        <f t="shared" si="151"/>
        <v>0</v>
      </c>
      <c r="AH244" s="157">
        <f t="shared" si="151"/>
        <v>0</v>
      </c>
      <c r="AI244" s="157">
        <f t="shared" si="151"/>
        <v>0</v>
      </c>
      <c r="AJ244" s="157">
        <f t="shared" si="151"/>
        <v>0</v>
      </c>
    </row>
    <row r="245" spans="1:36" ht="16.5" x14ac:dyDescent="0.25">
      <c r="A245" s="157">
        <f t="shared" si="152"/>
        <v>4.0999999999999979</v>
      </c>
      <c r="B245" s="153">
        <f t="shared" si="153"/>
        <v>197</v>
      </c>
      <c r="C245" s="155" t="s">
        <v>514</v>
      </c>
      <c r="D245" s="156" t="s">
        <v>410</v>
      </c>
      <c r="E245" s="157">
        <f t="shared" si="148"/>
        <v>0</v>
      </c>
      <c r="F245" s="249"/>
      <c r="G245" s="157">
        <f t="shared" si="149"/>
        <v>0</v>
      </c>
      <c r="H245" s="157">
        <f t="shared" si="149"/>
        <v>0</v>
      </c>
      <c r="I245" s="157">
        <f t="shared" si="149"/>
        <v>0</v>
      </c>
      <c r="J245" s="157">
        <f t="shared" si="149"/>
        <v>0</v>
      </c>
      <c r="K245" s="157">
        <f t="shared" si="149"/>
        <v>0</v>
      </c>
      <c r="L245" s="157">
        <f t="shared" si="149"/>
        <v>0</v>
      </c>
      <c r="M245" s="157">
        <f t="shared" si="149"/>
        <v>0</v>
      </c>
      <c r="N245" s="157">
        <f t="shared" si="149"/>
        <v>0</v>
      </c>
      <c r="O245" s="157">
        <f t="shared" si="149"/>
        <v>0</v>
      </c>
      <c r="P245" s="157">
        <f t="shared" si="149"/>
        <v>0</v>
      </c>
      <c r="Q245" s="157">
        <f t="shared" si="150"/>
        <v>0</v>
      </c>
      <c r="R245" s="157">
        <f t="shared" si="150"/>
        <v>0</v>
      </c>
      <c r="S245" s="157">
        <f t="shared" si="150"/>
        <v>0</v>
      </c>
      <c r="T245" s="157">
        <f t="shared" si="150"/>
        <v>0</v>
      </c>
      <c r="U245" s="157">
        <f t="shared" si="150"/>
        <v>0</v>
      </c>
      <c r="V245" s="157">
        <f t="shared" si="150"/>
        <v>0</v>
      </c>
      <c r="W245" s="157">
        <f t="shared" si="150"/>
        <v>0</v>
      </c>
      <c r="X245" s="157">
        <f t="shared" si="150"/>
        <v>0</v>
      </c>
      <c r="Y245" s="157">
        <f t="shared" si="150"/>
        <v>0</v>
      </c>
      <c r="Z245" s="157">
        <f t="shared" si="150"/>
        <v>0</v>
      </c>
      <c r="AA245" s="157">
        <f t="shared" si="151"/>
        <v>0</v>
      </c>
      <c r="AB245" s="157">
        <f t="shared" si="151"/>
        <v>0</v>
      </c>
      <c r="AC245" s="157">
        <f t="shared" si="151"/>
        <v>0</v>
      </c>
      <c r="AD245" s="157">
        <f t="shared" si="151"/>
        <v>0</v>
      </c>
      <c r="AE245" s="157">
        <f t="shared" si="151"/>
        <v>0</v>
      </c>
      <c r="AF245" s="157">
        <f t="shared" si="151"/>
        <v>0</v>
      </c>
      <c r="AG245" s="157">
        <f t="shared" si="151"/>
        <v>0</v>
      </c>
      <c r="AH245" s="157">
        <f t="shared" si="151"/>
        <v>0</v>
      </c>
      <c r="AI245" s="157">
        <f t="shared" si="151"/>
        <v>0</v>
      </c>
      <c r="AJ245" s="157">
        <f t="shared" si="151"/>
        <v>0</v>
      </c>
    </row>
    <row r="246" spans="1:36" s="188" customFormat="1" ht="16.5" x14ac:dyDescent="0.25">
      <c r="A246" s="160">
        <f t="shared" si="152"/>
        <v>4.1099999999999977</v>
      </c>
      <c r="B246" s="161">
        <f t="shared" si="153"/>
        <v>198</v>
      </c>
      <c r="C246" s="163" t="s">
        <v>536</v>
      </c>
      <c r="D246" s="164" t="s">
        <v>410</v>
      </c>
      <c r="E246" s="157">
        <f t="shared" si="148"/>
        <v>0</v>
      </c>
      <c r="F246" s="249"/>
      <c r="G246" s="160">
        <f t="shared" ref="G246:P252" si="154">+HLOOKUP(G$3,ARMADO_RP,$B246,0)+HLOOKUP(G$4,ARMADO_RP,$B246,0)</f>
        <v>0</v>
      </c>
      <c r="H246" s="160">
        <f t="shared" si="154"/>
        <v>0</v>
      </c>
      <c r="I246" s="160">
        <f t="shared" si="154"/>
        <v>0</v>
      </c>
      <c r="J246" s="160">
        <f t="shared" si="154"/>
        <v>0</v>
      </c>
      <c r="K246" s="160">
        <f t="shared" si="154"/>
        <v>0</v>
      </c>
      <c r="L246" s="160">
        <f t="shared" si="154"/>
        <v>0</v>
      </c>
      <c r="M246" s="160">
        <f t="shared" si="154"/>
        <v>0</v>
      </c>
      <c r="N246" s="160">
        <f t="shared" si="154"/>
        <v>0</v>
      </c>
      <c r="O246" s="160">
        <f t="shared" si="154"/>
        <v>0</v>
      </c>
      <c r="P246" s="160">
        <f t="shared" si="154"/>
        <v>0</v>
      </c>
      <c r="Q246" s="160">
        <f t="shared" ref="Q246:Z252" si="155">+HLOOKUP(Q$3,ARMADO_RP,$B246,0)+HLOOKUP(Q$4,ARMADO_RP,$B246,0)</f>
        <v>0</v>
      </c>
      <c r="R246" s="160">
        <f t="shared" si="155"/>
        <v>0</v>
      </c>
      <c r="S246" s="160">
        <f t="shared" si="155"/>
        <v>0</v>
      </c>
      <c r="T246" s="160">
        <f t="shared" si="155"/>
        <v>0</v>
      </c>
      <c r="U246" s="160">
        <f t="shared" si="155"/>
        <v>0</v>
      </c>
      <c r="V246" s="160">
        <f t="shared" si="155"/>
        <v>0</v>
      </c>
      <c r="W246" s="160">
        <f t="shared" si="155"/>
        <v>0</v>
      </c>
      <c r="X246" s="160">
        <f t="shared" si="155"/>
        <v>0</v>
      </c>
      <c r="Y246" s="160">
        <f t="shared" si="155"/>
        <v>0</v>
      </c>
      <c r="Z246" s="160">
        <f t="shared" si="155"/>
        <v>0</v>
      </c>
      <c r="AA246" s="160">
        <f t="shared" ref="AA246:AJ252" si="156">+HLOOKUP(AA$3,ARMADO_RP,$B246,0)+HLOOKUP(AA$4,ARMADO_RP,$B246,0)</f>
        <v>0</v>
      </c>
      <c r="AB246" s="160">
        <f t="shared" si="156"/>
        <v>0</v>
      </c>
      <c r="AC246" s="160">
        <f t="shared" si="156"/>
        <v>0</v>
      </c>
      <c r="AD246" s="160">
        <f t="shared" si="156"/>
        <v>0</v>
      </c>
      <c r="AE246" s="160">
        <f t="shared" si="156"/>
        <v>0</v>
      </c>
      <c r="AF246" s="160">
        <f t="shared" si="156"/>
        <v>0</v>
      </c>
      <c r="AG246" s="160">
        <f t="shared" si="156"/>
        <v>0</v>
      </c>
      <c r="AH246" s="160">
        <f t="shared" si="156"/>
        <v>0</v>
      </c>
      <c r="AI246" s="160">
        <f t="shared" si="156"/>
        <v>0</v>
      </c>
      <c r="AJ246" s="160">
        <f t="shared" si="156"/>
        <v>0</v>
      </c>
    </row>
    <row r="247" spans="1:36" s="188" customFormat="1" ht="16.5" x14ac:dyDescent="0.25">
      <c r="A247" s="160">
        <f t="shared" si="152"/>
        <v>4.1199999999999974</v>
      </c>
      <c r="B247" s="161">
        <f t="shared" si="153"/>
        <v>199</v>
      </c>
      <c r="C247" s="163" t="s">
        <v>537</v>
      </c>
      <c r="D247" s="164" t="s">
        <v>410</v>
      </c>
      <c r="E247" s="157">
        <f t="shared" si="148"/>
        <v>0</v>
      </c>
      <c r="F247" s="249"/>
      <c r="G247" s="160">
        <f t="shared" si="154"/>
        <v>0</v>
      </c>
      <c r="H247" s="160">
        <f t="shared" si="154"/>
        <v>0</v>
      </c>
      <c r="I247" s="160">
        <f t="shared" si="154"/>
        <v>0</v>
      </c>
      <c r="J247" s="160">
        <f t="shared" si="154"/>
        <v>0</v>
      </c>
      <c r="K247" s="160">
        <f t="shared" si="154"/>
        <v>0</v>
      </c>
      <c r="L247" s="160">
        <f t="shared" si="154"/>
        <v>0</v>
      </c>
      <c r="M247" s="160">
        <f t="shared" si="154"/>
        <v>0</v>
      </c>
      <c r="N247" s="160">
        <f t="shared" si="154"/>
        <v>0</v>
      </c>
      <c r="O247" s="160">
        <f t="shared" si="154"/>
        <v>0</v>
      </c>
      <c r="P247" s="160">
        <f t="shared" si="154"/>
        <v>0</v>
      </c>
      <c r="Q247" s="160">
        <f t="shared" si="155"/>
        <v>0</v>
      </c>
      <c r="R247" s="160">
        <f t="shared" si="155"/>
        <v>0</v>
      </c>
      <c r="S247" s="160">
        <f t="shared" si="155"/>
        <v>0</v>
      </c>
      <c r="T247" s="160">
        <f t="shared" si="155"/>
        <v>0</v>
      </c>
      <c r="U247" s="160">
        <f t="shared" si="155"/>
        <v>0</v>
      </c>
      <c r="V247" s="160">
        <f t="shared" si="155"/>
        <v>0</v>
      </c>
      <c r="W247" s="160">
        <f t="shared" si="155"/>
        <v>0</v>
      </c>
      <c r="X247" s="160">
        <f t="shared" si="155"/>
        <v>0</v>
      </c>
      <c r="Y247" s="160">
        <f t="shared" si="155"/>
        <v>0</v>
      </c>
      <c r="Z247" s="160">
        <f t="shared" si="155"/>
        <v>0</v>
      </c>
      <c r="AA247" s="160">
        <f t="shared" si="156"/>
        <v>0</v>
      </c>
      <c r="AB247" s="160">
        <f t="shared" si="156"/>
        <v>0</v>
      </c>
      <c r="AC247" s="160">
        <f t="shared" si="156"/>
        <v>0</v>
      </c>
      <c r="AD247" s="160">
        <f t="shared" si="156"/>
        <v>0</v>
      </c>
      <c r="AE247" s="160">
        <f t="shared" si="156"/>
        <v>0</v>
      </c>
      <c r="AF247" s="160">
        <f t="shared" si="156"/>
        <v>0</v>
      </c>
      <c r="AG247" s="160">
        <f t="shared" si="156"/>
        <v>0</v>
      </c>
      <c r="AH247" s="160">
        <f t="shared" si="156"/>
        <v>0</v>
      </c>
      <c r="AI247" s="160">
        <f t="shared" si="156"/>
        <v>0</v>
      </c>
      <c r="AJ247" s="160">
        <f t="shared" si="156"/>
        <v>0</v>
      </c>
    </row>
    <row r="248" spans="1:36" s="188" customFormat="1" ht="16.5" x14ac:dyDescent="0.25">
      <c r="A248" s="160">
        <f t="shared" si="152"/>
        <v>4.1299999999999972</v>
      </c>
      <c r="B248" s="161">
        <f t="shared" si="153"/>
        <v>200</v>
      </c>
      <c r="C248" s="163" t="s">
        <v>538</v>
      </c>
      <c r="D248" s="164" t="s">
        <v>410</v>
      </c>
      <c r="E248" s="157">
        <f t="shared" si="148"/>
        <v>1</v>
      </c>
      <c r="F248" s="249"/>
      <c r="G248" s="160">
        <f t="shared" si="154"/>
        <v>0</v>
      </c>
      <c r="H248" s="160">
        <f t="shared" si="154"/>
        <v>0</v>
      </c>
      <c r="I248" s="160">
        <f t="shared" si="154"/>
        <v>1</v>
      </c>
      <c r="J248" s="160">
        <f t="shared" si="154"/>
        <v>0</v>
      </c>
      <c r="K248" s="160">
        <f t="shared" si="154"/>
        <v>0</v>
      </c>
      <c r="L248" s="160">
        <f t="shared" si="154"/>
        <v>0</v>
      </c>
      <c r="M248" s="160">
        <f t="shared" si="154"/>
        <v>0</v>
      </c>
      <c r="N248" s="160">
        <f t="shared" si="154"/>
        <v>0</v>
      </c>
      <c r="O248" s="160">
        <f t="shared" si="154"/>
        <v>0</v>
      </c>
      <c r="P248" s="160">
        <f t="shared" si="154"/>
        <v>0</v>
      </c>
      <c r="Q248" s="160">
        <f t="shared" si="155"/>
        <v>0</v>
      </c>
      <c r="R248" s="160">
        <f t="shared" si="155"/>
        <v>0</v>
      </c>
      <c r="S248" s="160">
        <f t="shared" si="155"/>
        <v>0</v>
      </c>
      <c r="T248" s="160">
        <f t="shared" si="155"/>
        <v>0</v>
      </c>
      <c r="U248" s="160">
        <f t="shared" si="155"/>
        <v>0</v>
      </c>
      <c r="V248" s="160">
        <f t="shared" si="155"/>
        <v>0</v>
      </c>
      <c r="W248" s="160">
        <f t="shared" si="155"/>
        <v>0</v>
      </c>
      <c r="X248" s="160">
        <f t="shared" si="155"/>
        <v>0</v>
      </c>
      <c r="Y248" s="160">
        <f t="shared" si="155"/>
        <v>0</v>
      </c>
      <c r="Z248" s="160">
        <f t="shared" si="155"/>
        <v>0</v>
      </c>
      <c r="AA248" s="160">
        <f t="shared" si="156"/>
        <v>0</v>
      </c>
      <c r="AB248" s="160">
        <f t="shared" si="156"/>
        <v>0</v>
      </c>
      <c r="AC248" s="160">
        <f t="shared" si="156"/>
        <v>0</v>
      </c>
      <c r="AD248" s="160">
        <f t="shared" si="156"/>
        <v>0</v>
      </c>
      <c r="AE248" s="160">
        <f t="shared" si="156"/>
        <v>0</v>
      </c>
      <c r="AF248" s="160">
        <f t="shared" si="156"/>
        <v>0</v>
      </c>
      <c r="AG248" s="160">
        <f t="shared" si="156"/>
        <v>0</v>
      </c>
      <c r="AH248" s="160">
        <f t="shared" si="156"/>
        <v>0</v>
      </c>
      <c r="AI248" s="160">
        <f t="shared" si="156"/>
        <v>0</v>
      </c>
      <c r="AJ248" s="160">
        <f t="shared" si="156"/>
        <v>0</v>
      </c>
    </row>
    <row r="249" spans="1:36" s="188" customFormat="1" ht="16.5" x14ac:dyDescent="0.25">
      <c r="A249" s="160">
        <f t="shared" si="152"/>
        <v>4.139999999999997</v>
      </c>
      <c r="B249" s="161">
        <f t="shared" si="153"/>
        <v>201</v>
      </c>
      <c r="C249" s="163" t="s">
        <v>539</v>
      </c>
      <c r="D249" s="164" t="s">
        <v>410</v>
      </c>
      <c r="E249" s="157">
        <f t="shared" si="148"/>
        <v>1</v>
      </c>
      <c r="F249" s="249"/>
      <c r="G249" s="160">
        <f t="shared" si="154"/>
        <v>0</v>
      </c>
      <c r="H249" s="160">
        <f t="shared" si="154"/>
        <v>0</v>
      </c>
      <c r="I249" s="160">
        <f t="shared" si="154"/>
        <v>1</v>
      </c>
      <c r="J249" s="160">
        <f t="shared" si="154"/>
        <v>0</v>
      </c>
      <c r="K249" s="160">
        <f t="shared" si="154"/>
        <v>0</v>
      </c>
      <c r="L249" s="160">
        <f t="shared" si="154"/>
        <v>0</v>
      </c>
      <c r="M249" s="160">
        <f t="shared" si="154"/>
        <v>0</v>
      </c>
      <c r="N249" s="160">
        <f t="shared" si="154"/>
        <v>0</v>
      </c>
      <c r="O249" s="160">
        <f t="shared" si="154"/>
        <v>0</v>
      </c>
      <c r="P249" s="160">
        <f t="shared" si="154"/>
        <v>0</v>
      </c>
      <c r="Q249" s="160">
        <f t="shared" si="155"/>
        <v>0</v>
      </c>
      <c r="R249" s="160">
        <f t="shared" si="155"/>
        <v>0</v>
      </c>
      <c r="S249" s="160">
        <f t="shared" si="155"/>
        <v>0</v>
      </c>
      <c r="T249" s="160">
        <f t="shared" si="155"/>
        <v>0</v>
      </c>
      <c r="U249" s="160">
        <f t="shared" si="155"/>
        <v>0</v>
      </c>
      <c r="V249" s="160">
        <f t="shared" si="155"/>
        <v>0</v>
      </c>
      <c r="W249" s="160">
        <f t="shared" si="155"/>
        <v>0</v>
      </c>
      <c r="X249" s="160">
        <f t="shared" si="155"/>
        <v>0</v>
      </c>
      <c r="Y249" s="160">
        <f t="shared" si="155"/>
        <v>0</v>
      </c>
      <c r="Z249" s="160">
        <f t="shared" si="155"/>
        <v>0</v>
      </c>
      <c r="AA249" s="160">
        <f t="shared" si="156"/>
        <v>0</v>
      </c>
      <c r="AB249" s="160">
        <f t="shared" si="156"/>
        <v>0</v>
      </c>
      <c r="AC249" s="160">
        <f t="shared" si="156"/>
        <v>0</v>
      </c>
      <c r="AD249" s="160">
        <f t="shared" si="156"/>
        <v>0</v>
      </c>
      <c r="AE249" s="160">
        <f t="shared" si="156"/>
        <v>0</v>
      </c>
      <c r="AF249" s="160">
        <f t="shared" si="156"/>
        <v>0</v>
      </c>
      <c r="AG249" s="160">
        <f t="shared" si="156"/>
        <v>0</v>
      </c>
      <c r="AH249" s="160">
        <f t="shared" si="156"/>
        <v>0</v>
      </c>
      <c r="AI249" s="160">
        <f t="shared" si="156"/>
        <v>0</v>
      </c>
      <c r="AJ249" s="160">
        <f t="shared" si="156"/>
        <v>0</v>
      </c>
    </row>
    <row r="250" spans="1:36" s="188" customFormat="1" ht="16.5" x14ac:dyDescent="0.25">
      <c r="A250" s="160">
        <f t="shared" si="152"/>
        <v>4.1499999999999968</v>
      </c>
      <c r="B250" s="161">
        <f t="shared" si="153"/>
        <v>202</v>
      </c>
      <c r="C250" s="163" t="s">
        <v>540</v>
      </c>
      <c r="D250" s="164" t="s">
        <v>410</v>
      </c>
      <c r="E250" s="157">
        <f t="shared" si="148"/>
        <v>0</v>
      </c>
      <c r="F250" s="249"/>
      <c r="G250" s="160">
        <f t="shared" si="154"/>
        <v>0</v>
      </c>
      <c r="H250" s="160">
        <f t="shared" si="154"/>
        <v>0</v>
      </c>
      <c r="I250" s="160">
        <f t="shared" si="154"/>
        <v>0</v>
      </c>
      <c r="J250" s="160">
        <f t="shared" si="154"/>
        <v>0</v>
      </c>
      <c r="K250" s="160">
        <f t="shared" si="154"/>
        <v>0</v>
      </c>
      <c r="L250" s="160">
        <f t="shared" si="154"/>
        <v>0</v>
      </c>
      <c r="M250" s="160">
        <f t="shared" si="154"/>
        <v>0</v>
      </c>
      <c r="N250" s="160">
        <f t="shared" si="154"/>
        <v>0</v>
      </c>
      <c r="O250" s="160">
        <f t="shared" si="154"/>
        <v>0</v>
      </c>
      <c r="P250" s="160">
        <f t="shared" si="154"/>
        <v>0</v>
      </c>
      <c r="Q250" s="160">
        <f t="shared" si="155"/>
        <v>0</v>
      </c>
      <c r="R250" s="160">
        <f t="shared" si="155"/>
        <v>0</v>
      </c>
      <c r="S250" s="160">
        <f t="shared" si="155"/>
        <v>0</v>
      </c>
      <c r="T250" s="160">
        <f t="shared" si="155"/>
        <v>0</v>
      </c>
      <c r="U250" s="160">
        <f t="shared" si="155"/>
        <v>0</v>
      </c>
      <c r="V250" s="160">
        <f t="shared" si="155"/>
        <v>0</v>
      </c>
      <c r="W250" s="160">
        <f t="shared" si="155"/>
        <v>0</v>
      </c>
      <c r="X250" s="160">
        <f t="shared" si="155"/>
        <v>0</v>
      </c>
      <c r="Y250" s="160">
        <f t="shared" si="155"/>
        <v>0</v>
      </c>
      <c r="Z250" s="160">
        <f t="shared" si="155"/>
        <v>0</v>
      </c>
      <c r="AA250" s="160">
        <f t="shared" si="156"/>
        <v>0</v>
      </c>
      <c r="AB250" s="160">
        <f t="shared" si="156"/>
        <v>0</v>
      </c>
      <c r="AC250" s="160">
        <f t="shared" si="156"/>
        <v>0</v>
      </c>
      <c r="AD250" s="160">
        <f t="shared" si="156"/>
        <v>0</v>
      </c>
      <c r="AE250" s="160">
        <f t="shared" si="156"/>
        <v>0</v>
      </c>
      <c r="AF250" s="160">
        <f t="shared" si="156"/>
        <v>0</v>
      </c>
      <c r="AG250" s="160">
        <f t="shared" si="156"/>
        <v>0</v>
      </c>
      <c r="AH250" s="160">
        <f t="shared" si="156"/>
        <v>0</v>
      </c>
      <c r="AI250" s="160">
        <f t="shared" si="156"/>
        <v>0</v>
      </c>
      <c r="AJ250" s="160">
        <f t="shared" si="156"/>
        <v>0</v>
      </c>
    </row>
    <row r="251" spans="1:36" s="188" customFormat="1" ht="16.5" x14ac:dyDescent="0.25">
      <c r="A251" s="160">
        <f t="shared" si="152"/>
        <v>4.1599999999999966</v>
      </c>
      <c r="B251" s="161">
        <f t="shared" si="153"/>
        <v>203</v>
      </c>
      <c r="C251" s="163" t="s">
        <v>541</v>
      </c>
      <c r="D251" s="164" t="s">
        <v>410</v>
      </c>
      <c r="E251" s="157">
        <f t="shared" si="148"/>
        <v>0</v>
      </c>
      <c r="F251" s="249"/>
      <c r="G251" s="160">
        <f t="shared" si="154"/>
        <v>0</v>
      </c>
      <c r="H251" s="160">
        <f t="shared" si="154"/>
        <v>0</v>
      </c>
      <c r="I251" s="160">
        <f t="shared" si="154"/>
        <v>0</v>
      </c>
      <c r="J251" s="160">
        <f t="shared" si="154"/>
        <v>0</v>
      </c>
      <c r="K251" s="160">
        <f t="shared" si="154"/>
        <v>0</v>
      </c>
      <c r="L251" s="160">
        <f t="shared" si="154"/>
        <v>0</v>
      </c>
      <c r="M251" s="160">
        <f t="shared" si="154"/>
        <v>0</v>
      </c>
      <c r="N251" s="160">
        <f t="shared" si="154"/>
        <v>0</v>
      </c>
      <c r="O251" s="160">
        <f t="shared" si="154"/>
        <v>0</v>
      </c>
      <c r="P251" s="160">
        <f t="shared" si="154"/>
        <v>0</v>
      </c>
      <c r="Q251" s="160">
        <f t="shared" si="155"/>
        <v>0</v>
      </c>
      <c r="R251" s="160">
        <f t="shared" si="155"/>
        <v>0</v>
      </c>
      <c r="S251" s="160">
        <f t="shared" si="155"/>
        <v>0</v>
      </c>
      <c r="T251" s="160">
        <f t="shared" si="155"/>
        <v>0</v>
      </c>
      <c r="U251" s="160">
        <f t="shared" si="155"/>
        <v>0</v>
      </c>
      <c r="V251" s="160">
        <f t="shared" si="155"/>
        <v>0</v>
      </c>
      <c r="W251" s="160">
        <f t="shared" si="155"/>
        <v>0</v>
      </c>
      <c r="X251" s="160">
        <f t="shared" si="155"/>
        <v>0</v>
      </c>
      <c r="Y251" s="160">
        <f t="shared" si="155"/>
        <v>0</v>
      </c>
      <c r="Z251" s="160">
        <f t="shared" si="155"/>
        <v>0</v>
      </c>
      <c r="AA251" s="160">
        <f t="shared" si="156"/>
        <v>0</v>
      </c>
      <c r="AB251" s="160">
        <f t="shared" si="156"/>
        <v>0</v>
      </c>
      <c r="AC251" s="160">
        <f t="shared" si="156"/>
        <v>0</v>
      </c>
      <c r="AD251" s="160">
        <f t="shared" si="156"/>
        <v>0</v>
      </c>
      <c r="AE251" s="160">
        <f t="shared" si="156"/>
        <v>0</v>
      </c>
      <c r="AF251" s="160">
        <f t="shared" si="156"/>
        <v>0</v>
      </c>
      <c r="AG251" s="160">
        <f t="shared" si="156"/>
        <v>0</v>
      </c>
      <c r="AH251" s="160">
        <f t="shared" si="156"/>
        <v>0</v>
      </c>
      <c r="AI251" s="160">
        <f t="shared" si="156"/>
        <v>0</v>
      </c>
      <c r="AJ251" s="160">
        <f t="shared" si="156"/>
        <v>0</v>
      </c>
    </row>
    <row r="252" spans="1:36" s="188" customFormat="1" ht="16.5" x14ac:dyDescent="0.25">
      <c r="A252" s="160">
        <f t="shared" si="152"/>
        <v>4.1699999999999964</v>
      </c>
      <c r="B252" s="161">
        <f t="shared" si="153"/>
        <v>204</v>
      </c>
      <c r="C252" s="163" t="s">
        <v>542</v>
      </c>
      <c r="D252" s="164" t="s">
        <v>410</v>
      </c>
      <c r="E252" s="157">
        <f t="shared" si="148"/>
        <v>0</v>
      </c>
      <c r="F252" s="249"/>
      <c r="G252" s="160">
        <f t="shared" si="154"/>
        <v>0</v>
      </c>
      <c r="H252" s="160">
        <f t="shared" si="154"/>
        <v>0</v>
      </c>
      <c r="I252" s="160">
        <f t="shared" si="154"/>
        <v>0</v>
      </c>
      <c r="J252" s="160">
        <f t="shared" si="154"/>
        <v>0</v>
      </c>
      <c r="K252" s="160">
        <f t="shared" si="154"/>
        <v>0</v>
      </c>
      <c r="L252" s="160">
        <f t="shared" si="154"/>
        <v>0</v>
      </c>
      <c r="M252" s="160">
        <f t="shared" si="154"/>
        <v>0</v>
      </c>
      <c r="N252" s="160">
        <f t="shared" si="154"/>
        <v>0</v>
      </c>
      <c r="O252" s="160">
        <f t="shared" si="154"/>
        <v>0</v>
      </c>
      <c r="P252" s="160">
        <f t="shared" si="154"/>
        <v>0</v>
      </c>
      <c r="Q252" s="160">
        <f t="shared" si="155"/>
        <v>0</v>
      </c>
      <c r="R252" s="160">
        <f t="shared" si="155"/>
        <v>0</v>
      </c>
      <c r="S252" s="160">
        <f t="shared" si="155"/>
        <v>0</v>
      </c>
      <c r="T252" s="160">
        <f t="shared" si="155"/>
        <v>0</v>
      </c>
      <c r="U252" s="160">
        <f t="shared" si="155"/>
        <v>0</v>
      </c>
      <c r="V252" s="160">
        <f t="shared" si="155"/>
        <v>0</v>
      </c>
      <c r="W252" s="160">
        <f t="shared" si="155"/>
        <v>0</v>
      </c>
      <c r="X252" s="160">
        <f t="shared" si="155"/>
        <v>0</v>
      </c>
      <c r="Y252" s="160">
        <f t="shared" si="155"/>
        <v>0</v>
      </c>
      <c r="Z252" s="160">
        <f t="shared" si="155"/>
        <v>0</v>
      </c>
      <c r="AA252" s="160">
        <f t="shared" si="156"/>
        <v>0</v>
      </c>
      <c r="AB252" s="160">
        <f t="shared" si="156"/>
        <v>0</v>
      </c>
      <c r="AC252" s="160">
        <f t="shared" si="156"/>
        <v>0</v>
      </c>
      <c r="AD252" s="160">
        <f t="shared" si="156"/>
        <v>0</v>
      </c>
      <c r="AE252" s="160">
        <f t="shared" si="156"/>
        <v>0</v>
      </c>
      <c r="AF252" s="160">
        <f t="shared" si="156"/>
        <v>0</v>
      </c>
      <c r="AG252" s="160">
        <f t="shared" si="156"/>
        <v>0</v>
      </c>
      <c r="AH252" s="160">
        <f t="shared" si="156"/>
        <v>0</v>
      </c>
      <c r="AI252" s="160">
        <f t="shared" si="156"/>
        <v>0</v>
      </c>
      <c r="AJ252" s="160">
        <f t="shared" si="156"/>
        <v>0</v>
      </c>
    </row>
    <row r="253" spans="1:36" ht="16.5" x14ac:dyDescent="0.25">
      <c r="A253" s="172"/>
      <c r="B253" s="161">
        <f t="shared" si="153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153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153"/>
        <v>207</v>
      </c>
      <c r="C255" s="155" t="s">
        <v>516</v>
      </c>
      <c r="D255" s="156" t="s">
        <v>389</v>
      </c>
      <c r="E255" s="157">
        <f>+SUM(G255:AJ255)</f>
        <v>4.2434999999999994E-2</v>
      </c>
      <c r="F255" s="249" t="s">
        <v>62</v>
      </c>
      <c r="G255" s="157">
        <f t="shared" ref="G255:AJ255" si="157">+IF($F255=G$13,G$12*f_cond*G$14/1000,0)</f>
        <v>0</v>
      </c>
      <c r="H255" s="157">
        <f t="shared" si="157"/>
        <v>1.6559999999999998E-2</v>
      </c>
      <c r="I255" s="157">
        <f t="shared" si="157"/>
        <v>2.5874999999999995E-2</v>
      </c>
      <c r="J255" s="157">
        <f t="shared" si="157"/>
        <v>0</v>
      </c>
      <c r="K255" s="157">
        <f t="shared" si="157"/>
        <v>0</v>
      </c>
      <c r="L255" s="157">
        <f t="shared" si="157"/>
        <v>0</v>
      </c>
      <c r="M255" s="157">
        <f t="shared" si="157"/>
        <v>0</v>
      </c>
      <c r="N255" s="157">
        <f t="shared" si="157"/>
        <v>0</v>
      </c>
      <c r="O255" s="157">
        <f t="shared" si="157"/>
        <v>0</v>
      </c>
      <c r="P255" s="157">
        <f t="shared" si="157"/>
        <v>0</v>
      </c>
      <c r="Q255" s="157">
        <f t="shared" si="157"/>
        <v>0</v>
      </c>
      <c r="R255" s="157">
        <f t="shared" si="157"/>
        <v>0</v>
      </c>
      <c r="S255" s="157">
        <f t="shared" si="157"/>
        <v>0</v>
      </c>
      <c r="T255" s="157">
        <f t="shared" si="157"/>
        <v>0</v>
      </c>
      <c r="U255" s="157">
        <f t="shared" si="157"/>
        <v>0</v>
      </c>
      <c r="V255" s="157">
        <f t="shared" si="157"/>
        <v>0</v>
      </c>
      <c r="W255" s="157">
        <f t="shared" si="157"/>
        <v>0</v>
      </c>
      <c r="X255" s="157">
        <f t="shared" si="157"/>
        <v>0</v>
      </c>
      <c r="Y255" s="157">
        <f t="shared" si="157"/>
        <v>0</v>
      </c>
      <c r="Z255" s="157">
        <f t="shared" si="157"/>
        <v>0</v>
      </c>
      <c r="AA255" s="157">
        <f t="shared" si="157"/>
        <v>0</v>
      </c>
      <c r="AB255" s="157">
        <f t="shared" si="157"/>
        <v>0</v>
      </c>
      <c r="AC255" s="157">
        <f t="shared" si="157"/>
        <v>0</v>
      </c>
      <c r="AD255" s="157">
        <f t="shared" si="157"/>
        <v>0</v>
      </c>
      <c r="AE255" s="157">
        <f t="shared" si="157"/>
        <v>0</v>
      </c>
      <c r="AF255" s="157">
        <f t="shared" si="157"/>
        <v>0</v>
      </c>
      <c r="AG255" s="157">
        <f t="shared" si="157"/>
        <v>0</v>
      </c>
      <c r="AH255" s="157">
        <f t="shared" si="157"/>
        <v>0</v>
      </c>
      <c r="AI255" s="157">
        <f t="shared" si="157"/>
        <v>0</v>
      </c>
      <c r="AJ255" s="157">
        <f t="shared" si="157"/>
        <v>0</v>
      </c>
    </row>
    <row r="256" spans="1:36" ht="16.5" x14ac:dyDescent="0.25">
      <c r="A256" s="157"/>
      <c r="B256" s="153">
        <f t="shared" si="153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153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158">+A257+0.01</f>
        <v>6.01</v>
      </c>
      <c r="B258" s="153">
        <f t="shared" si="153"/>
        <v>210</v>
      </c>
      <c r="C258" s="155" t="s">
        <v>486</v>
      </c>
      <c r="D258" s="156" t="s">
        <v>553</v>
      </c>
      <c r="E258" s="157">
        <f t="shared" ref="E258:E264" si="159">+SUM(G258:AJ258)</f>
        <v>5.0890000000000004</v>
      </c>
      <c r="F258" s="249"/>
      <c r="G258" s="157">
        <f t="shared" ref="G258:AJ258" si="160">+VLOOKUP(G$19,Vol_PAT,4,0)*G$33</f>
        <v>0</v>
      </c>
      <c r="H258" s="157">
        <f t="shared" si="160"/>
        <v>0</v>
      </c>
      <c r="I258" s="157">
        <f t="shared" si="160"/>
        <v>5.0890000000000004</v>
      </c>
      <c r="J258" s="157">
        <f t="shared" si="160"/>
        <v>0</v>
      </c>
      <c r="K258" s="157">
        <f t="shared" si="160"/>
        <v>0</v>
      </c>
      <c r="L258" s="157">
        <f t="shared" si="160"/>
        <v>0</v>
      </c>
      <c r="M258" s="157">
        <f t="shared" si="160"/>
        <v>0</v>
      </c>
      <c r="N258" s="157">
        <f t="shared" si="160"/>
        <v>0</v>
      </c>
      <c r="O258" s="157">
        <f t="shared" si="160"/>
        <v>0</v>
      </c>
      <c r="P258" s="157">
        <f t="shared" si="160"/>
        <v>0</v>
      </c>
      <c r="Q258" s="157">
        <f t="shared" si="160"/>
        <v>0</v>
      </c>
      <c r="R258" s="157">
        <f t="shared" si="160"/>
        <v>0</v>
      </c>
      <c r="S258" s="157">
        <f t="shared" si="160"/>
        <v>0</v>
      </c>
      <c r="T258" s="157">
        <f t="shared" si="160"/>
        <v>0</v>
      </c>
      <c r="U258" s="157">
        <f t="shared" si="160"/>
        <v>0</v>
      </c>
      <c r="V258" s="157">
        <f t="shared" si="160"/>
        <v>0</v>
      </c>
      <c r="W258" s="157">
        <f t="shared" si="160"/>
        <v>0</v>
      </c>
      <c r="X258" s="157">
        <f t="shared" si="160"/>
        <v>0</v>
      </c>
      <c r="Y258" s="157">
        <f t="shared" si="160"/>
        <v>0</v>
      </c>
      <c r="Z258" s="157">
        <f t="shared" si="160"/>
        <v>0</v>
      </c>
      <c r="AA258" s="157">
        <f t="shared" si="160"/>
        <v>0</v>
      </c>
      <c r="AB258" s="157">
        <f t="shared" si="160"/>
        <v>0</v>
      </c>
      <c r="AC258" s="157">
        <f t="shared" si="160"/>
        <v>0</v>
      </c>
      <c r="AD258" s="157">
        <f t="shared" si="160"/>
        <v>0</v>
      </c>
      <c r="AE258" s="157">
        <f t="shared" si="160"/>
        <v>0</v>
      </c>
      <c r="AF258" s="157">
        <f t="shared" si="160"/>
        <v>0</v>
      </c>
      <c r="AG258" s="157">
        <f t="shared" si="160"/>
        <v>0</v>
      </c>
      <c r="AH258" s="157">
        <f t="shared" si="160"/>
        <v>0</v>
      </c>
      <c r="AI258" s="157">
        <f t="shared" si="160"/>
        <v>0</v>
      </c>
      <c r="AJ258" s="157">
        <f t="shared" si="160"/>
        <v>0</v>
      </c>
    </row>
    <row r="259" spans="1:36" ht="16.5" x14ac:dyDescent="0.25">
      <c r="A259" s="157">
        <f t="shared" si="158"/>
        <v>6.02</v>
      </c>
      <c r="B259" s="153">
        <f t="shared" si="153"/>
        <v>211</v>
      </c>
      <c r="C259" s="155" t="s">
        <v>487</v>
      </c>
      <c r="D259" s="156" t="s">
        <v>553</v>
      </c>
      <c r="E259" s="157">
        <f t="shared" si="159"/>
        <v>0</v>
      </c>
      <c r="F259" s="249"/>
      <c r="G259" s="157">
        <f t="shared" ref="G259:AJ259" si="161">+VLOOKUP(G$19,Vol_PAT,4,0)*G$34</f>
        <v>0</v>
      </c>
      <c r="H259" s="157">
        <f t="shared" si="161"/>
        <v>0</v>
      </c>
      <c r="I259" s="157">
        <f t="shared" si="161"/>
        <v>0</v>
      </c>
      <c r="J259" s="157">
        <f t="shared" si="161"/>
        <v>0</v>
      </c>
      <c r="K259" s="157">
        <f t="shared" si="161"/>
        <v>0</v>
      </c>
      <c r="L259" s="157">
        <f t="shared" si="161"/>
        <v>0</v>
      </c>
      <c r="M259" s="157">
        <f t="shared" si="161"/>
        <v>0</v>
      </c>
      <c r="N259" s="157">
        <f t="shared" si="161"/>
        <v>0</v>
      </c>
      <c r="O259" s="157">
        <f t="shared" si="161"/>
        <v>0</v>
      </c>
      <c r="P259" s="157">
        <f t="shared" si="161"/>
        <v>0</v>
      </c>
      <c r="Q259" s="157">
        <f t="shared" si="161"/>
        <v>0</v>
      </c>
      <c r="R259" s="157">
        <f t="shared" si="161"/>
        <v>0</v>
      </c>
      <c r="S259" s="157">
        <f t="shared" si="161"/>
        <v>0</v>
      </c>
      <c r="T259" s="157">
        <f t="shared" si="161"/>
        <v>0</v>
      </c>
      <c r="U259" s="157">
        <f t="shared" si="161"/>
        <v>0</v>
      </c>
      <c r="V259" s="157">
        <f t="shared" si="161"/>
        <v>0</v>
      </c>
      <c r="W259" s="157">
        <f t="shared" si="161"/>
        <v>0</v>
      </c>
      <c r="X259" s="157">
        <f t="shared" si="161"/>
        <v>0</v>
      </c>
      <c r="Y259" s="157">
        <f t="shared" si="161"/>
        <v>0</v>
      </c>
      <c r="Z259" s="157">
        <f t="shared" si="161"/>
        <v>0</v>
      </c>
      <c r="AA259" s="157">
        <f t="shared" si="161"/>
        <v>0</v>
      </c>
      <c r="AB259" s="157">
        <f t="shared" si="161"/>
        <v>0</v>
      </c>
      <c r="AC259" s="157">
        <f t="shared" si="161"/>
        <v>0</v>
      </c>
      <c r="AD259" s="157">
        <f t="shared" si="161"/>
        <v>0</v>
      </c>
      <c r="AE259" s="157">
        <f t="shared" si="161"/>
        <v>0</v>
      </c>
      <c r="AF259" s="157">
        <f t="shared" si="161"/>
        <v>0</v>
      </c>
      <c r="AG259" s="157">
        <f t="shared" si="161"/>
        <v>0</v>
      </c>
      <c r="AH259" s="157">
        <f t="shared" si="161"/>
        <v>0</v>
      </c>
      <c r="AI259" s="157">
        <f t="shared" si="161"/>
        <v>0</v>
      </c>
      <c r="AJ259" s="157">
        <f t="shared" si="161"/>
        <v>0</v>
      </c>
    </row>
    <row r="260" spans="1:36" ht="16.5" x14ac:dyDescent="0.25">
      <c r="A260" s="157">
        <f t="shared" si="158"/>
        <v>6.0299999999999994</v>
      </c>
      <c r="B260" s="153">
        <f t="shared" si="153"/>
        <v>212</v>
      </c>
      <c r="C260" s="155" t="s">
        <v>518</v>
      </c>
      <c r="D260" s="156" t="s">
        <v>364</v>
      </c>
      <c r="E260" s="157">
        <f t="shared" si="159"/>
        <v>1</v>
      </c>
      <c r="F260" s="249"/>
      <c r="G260" s="157">
        <f t="shared" ref="G260:P263" si="162">+HLOOKUP(G$3,ARMADO_RP,$B260,0)+HLOOKUP(G$4,ARMADO_RP,$B260,0)+HLOOKUP(G$19,ARMADO_RP,$B260,0)</f>
        <v>0</v>
      </c>
      <c r="H260" s="157">
        <f t="shared" si="162"/>
        <v>1</v>
      </c>
      <c r="I260" s="157">
        <f t="shared" si="162"/>
        <v>0</v>
      </c>
      <c r="J260" s="157">
        <f t="shared" si="162"/>
        <v>0</v>
      </c>
      <c r="K260" s="157">
        <f t="shared" si="162"/>
        <v>0</v>
      </c>
      <c r="L260" s="157">
        <f t="shared" si="162"/>
        <v>0</v>
      </c>
      <c r="M260" s="157">
        <f t="shared" si="162"/>
        <v>0</v>
      </c>
      <c r="N260" s="157">
        <f t="shared" si="162"/>
        <v>0</v>
      </c>
      <c r="O260" s="157">
        <f t="shared" si="162"/>
        <v>0</v>
      </c>
      <c r="P260" s="157">
        <f t="shared" si="162"/>
        <v>0</v>
      </c>
      <c r="Q260" s="157">
        <f t="shared" ref="Q260:Z263" si="163">+HLOOKUP(Q$3,ARMADO_RP,$B260,0)+HLOOKUP(Q$4,ARMADO_RP,$B260,0)+HLOOKUP(Q$19,ARMADO_RP,$B260,0)</f>
        <v>0</v>
      </c>
      <c r="R260" s="157">
        <f t="shared" si="163"/>
        <v>0</v>
      </c>
      <c r="S260" s="157">
        <f t="shared" si="163"/>
        <v>0</v>
      </c>
      <c r="T260" s="157">
        <f t="shared" si="163"/>
        <v>0</v>
      </c>
      <c r="U260" s="157">
        <f t="shared" si="163"/>
        <v>0</v>
      </c>
      <c r="V260" s="157">
        <f t="shared" si="163"/>
        <v>0</v>
      </c>
      <c r="W260" s="157">
        <f t="shared" si="163"/>
        <v>0</v>
      </c>
      <c r="X260" s="157">
        <f t="shared" si="163"/>
        <v>0</v>
      </c>
      <c r="Y260" s="157">
        <f t="shared" si="163"/>
        <v>0</v>
      </c>
      <c r="Z260" s="157">
        <f t="shared" si="163"/>
        <v>0</v>
      </c>
      <c r="AA260" s="157">
        <f t="shared" ref="AA260:AJ263" si="164">+HLOOKUP(AA$3,ARMADO_RP,$B260,0)+HLOOKUP(AA$4,ARMADO_RP,$B260,0)+HLOOKUP(AA$19,ARMADO_RP,$B260,0)</f>
        <v>0</v>
      </c>
      <c r="AB260" s="157">
        <f t="shared" si="164"/>
        <v>0</v>
      </c>
      <c r="AC260" s="157">
        <f t="shared" si="164"/>
        <v>0</v>
      </c>
      <c r="AD260" s="157">
        <f t="shared" si="164"/>
        <v>0</v>
      </c>
      <c r="AE260" s="157">
        <f t="shared" si="164"/>
        <v>0</v>
      </c>
      <c r="AF260" s="157">
        <f t="shared" si="164"/>
        <v>0</v>
      </c>
      <c r="AG260" s="157">
        <f t="shared" si="164"/>
        <v>0</v>
      </c>
      <c r="AH260" s="157">
        <f t="shared" si="164"/>
        <v>0</v>
      </c>
      <c r="AI260" s="157">
        <f t="shared" si="164"/>
        <v>0</v>
      </c>
      <c r="AJ260" s="157">
        <f t="shared" si="164"/>
        <v>0</v>
      </c>
    </row>
    <row r="261" spans="1:36" ht="16.5" x14ac:dyDescent="0.25">
      <c r="A261" s="157">
        <f t="shared" si="158"/>
        <v>6.0399999999999991</v>
      </c>
      <c r="B261" s="153">
        <f t="shared" si="153"/>
        <v>213</v>
      </c>
      <c r="C261" s="155" t="s">
        <v>519</v>
      </c>
      <c r="D261" s="156" t="s">
        <v>364</v>
      </c>
      <c r="E261" s="157">
        <f t="shared" si="159"/>
        <v>0</v>
      </c>
      <c r="F261" s="249"/>
      <c r="G261" s="157">
        <f t="shared" si="162"/>
        <v>0</v>
      </c>
      <c r="H261" s="157">
        <f t="shared" si="162"/>
        <v>0</v>
      </c>
      <c r="I261" s="157">
        <f t="shared" si="162"/>
        <v>0</v>
      </c>
      <c r="J261" s="157">
        <f t="shared" si="162"/>
        <v>0</v>
      </c>
      <c r="K261" s="157">
        <f t="shared" si="162"/>
        <v>0</v>
      </c>
      <c r="L261" s="157">
        <f t="shared" si="162"/>
        <v>0</v>
      </c>
      <c r="M261" s="157">
        <f t="shared" si="162"/>
        <v>0</v>
      </c>
      <c r="N261" s="157">
        <f t="shared" si="162"/>
        <v>0</v>
      </c>
      <c r="O261" s="157">
        <f t="shared" si="162"/>
        <v>0</v>
      </c>
      <c r="P261" s="157">
        <f t="shared" si="162"/>
        <v>0</v>
      </c>
      <c r="Q261" s="157">
        <f t="shared" si="163"/>
        <v>0</v>
      </c>
      <c r="R261" s="157">
        <f t="shared" si="163"/>
        <v>0</v>
      </c>
      <c r="S261" s="157">
        <f t="shared" si="163"/>
        <v>0</v>
      </c>
      <c r="T261" s="157">
        <f t="shared" si="163"/>
        <v>0</v>
      </c>
      <c r="U261" s="157">
        <f t="shared" si="163"/>
        <v>0</v>
      </c>
      <c r="V261" s="157">
        <f t="shared" si="163"/>
        <v>0</v>
      </c>
      <c r="W261" s="157">
        <f t="shared" si="163"/>
        <v>0</v>
      </c>
      <c r="X261" s="157">
        <f t="shared" si="163"/>
        <v>0</v>
      </c>
      <c r="Y261" s="157">
        <f t="shared" si="163"/>
        <v>0</v>
      </c>
      <c r="Z261" s="157">
        <f t="shared" si="163"/>
        <v>0</v>
      </c>
      <c r="AA261" s="157">
        <f t="shared" si="164"/>
        <v>0</v>
      </c>
      <c r="AB261" s="157">
        <f t="shared" si="164"/>
        <v>0</v>
      </c>
      <c r="AC261" s="157">
        <f t="shared" si="164"/>
        <v>0</v>
      </c>
      <c r="AD261" s="157">
        <f t="shared" si="164"/>
        <v>0</v>
      </c>
      <c r="AE261" s="157">
        <f t="shared" si="164"/>
        <v>0</v>
      </c>
      <c r="AF261" s="157">
        <f t="shared" si="164"/>
        <v>0</v>
      </c>
      <c r="AG261" s="157">
        <f t="shared" si="164"/>
        <v>0</v>
      </c>
      <c r="AH261" s="157">
        <f t="shared" si="164"/>
        <v>0</v>
      </c>
      <c r="AI261" s="157">
        <f t="shared" si="164"/>
        <v>0</v>
      </c>
      <c r="AJ261" s="157">
        <f t="shared" si="164"/>
        <v>0</v>
      </c>
    </row>
    <row r="262" spans="1:36" ht="16.5" x14ac:dyDescent="0.25">
      <c r="A262" s="157">
        <f t="shared" si="158"/>
        <v>6.0499999999999989</v>
      </c>
      <c r="B262" s="153">
        <f t="shared" si="153"/>
        <v>214</v>
      </c>
      <c r="C262" s="155" t="s">
        <v>520</v>
      </c>
      <c r="D262" s="156" t="s">
        <v>364</v>
      </c>
      <c r="E262" s="157">
        <f t="shared" si="159"/>
        <v>1</v>
      </c>
      <c r="F262" s="249"/>
      <c r="G262" s="157">
        <f t="shared" si="162"/>
        <v>0</v>
      </c>
      <c r="H262" s="157">
        <f t="shared" si="162"/>
        <v>0</v>
      </c>
      <c r="I262" s="157">
        <f t="shared" si="162"/>
        <v>1</v>
      </c>
      <c r="J262" s="157">
        <f t="shared" si="162"/>
        <v>0</v>
      </c>
      <c r="K262" s="157">
        <f t="shared" si="162"/>
        <v>0</v>
      </c>
      <c r="L262" s="157">
        <f t="shared" si="162"/>
        <v>0</v>
      </c>
      <c r="M262" s="157">
        <f t="shared" si="162"/>
        <v>0</v>
      </c>
      <c r="N262" s="157">
        <f t="shared" si="162"/>
        <v>0</v>
      </c>
      <c r="O262" s="157">
        <f t="shared" si="162"/>
        <v>0</v>
      </c>
      <c r="P262" s="157">
        <f t="shared" si="162"/>
        <v>0</v>
      </c>
      <c r="Q262" s="157">
        <f t="shared" si="163"/>
        <v>0</v>
      </c>
      <c r="R262" s="157">
        <f t="shared" si="163"/>
        <v>0</v>
      </c>
      <c r="S262" s="157">
        <f t="shared" si="163"/>
        <v>0</v>
      </c>
      <c r="T262" s="157">
        <f t="shared" si="163"/>
        <v>0</v>
      </c>
      <c r="U262" s="157">
        <f t="shared" si="163"/>
        <v>0</v>
      </c>
      <c r="V262" s="157">
        <f t="shared" si="163"/>
        <v>0</v>
      </c>
      <c r="W262" s="157">
        <f t="shared" si="163"/>
        <v>0</v>
      </c>
      <c r="X262" s="157">
        <f t="shared" si="163"/>
        <v>0</v>
      </c>
      <c r="Y262" s="157">
        <f t="shared" si="163"/>
        <v>0</v>
      </c>
      <c r="Z262" s="157">
        <f t="shared" si="163"/>
        <v>0</v>
      </c>
      <c r="AA262" s="157">
        <f t="shared" si="164"/>
        <v>0</v>
      </c>
      <c r="AB262" s="157">
        <f t="shared" si="164"/>
        <v>0</v>
      </c>
      <c r="AC262" s="157">
        <f t="shared" si="164"/>
        <v>0</v>
      </c>
      <c r="AD262" s="157">
        <f t="shared" si="164"/>
        <v>0</v>
      </c>
      <c r="AE262" s="157">
        <f t="shared" si="164"/>
        <v>0</v>
      </c>
      <c r="AF262" s="157">
        <f t="shared" si="164"/>
        <v>0</v>
      </c>
      <c r="AG262" s="157">
        <f t="shared" si="164"/>
        <v>0</v>
      </c>
      <c r="AH262" s="157">
        <f t="shared" si="164"/>
        <v>0</v>
      </c>
      <c r="AI262" s="157">
        <f t="shared" si="164"/>
        <v>0</v>
      </c>
      <c r="AJ262" s="157">
        <f t="shared" si="164"/>
        <v>0</v>
      </c>
    </row>
    <row r="263" spans="1:36" ht="16.5" x14ac:dyDescent="0.25">
      <c r="A263" s="157">
        <f t="shared" si="158"/>
        <v>6.0599999999999987</v>
      </c>
      <c r="B263" s="153">
        <f t="shared" si="153"/>
        <v>215</v>
      </c>
      <c r="C263" s="155" t="s">
        <v>521</v>
      </c>
      <c r="D263" s="156" t="s">
        <v>364</v>
      </c>
      <c r="E263" s="157">
        <f t="shared" si="159"/>
        <v>0</v>
      </c>
      <c r="F263" s="249"/>
      <c r="G263" s="157">
        <f t="shared" si="162"/>
        <v>0</v>
      </c>
      <c r="H263" s="157">
        <f t="shared" si="162"/>
        <v>0</v>
      </c>
      <c r="I263" s="157">
        <f t="shared" si="162"/>
        <v>0</v>
      </c>
      <c r="J263" s="157">
        <f t="shared" si="162"/>
        <v>0</v>
      </c>
      <c r="K263" s="157">
        <f t="shared" si="162"/>
        <v>0</v>
      </c>
      <c r="L263" s="157">
        <f t="shared" si="162"/>
        <v>0</v>
      </c>
      <c r="M263" s="157">
        <f t="shared" si="162"/>
        <v>0</v>
      </c>
      <c r="N263" s="157">
        <f t="shared" si="162"/>
        <v>0</v>
      </c>
      <c r="O263" s="157">
        <f t="shared" si="162"/>
        <v>0</v>
      </c>
      <c r="P263" s="157">
        <f t="shared" si="162"/>
        <v>0</v>
      </c>
      <c r="Q263" s="157">
        <f t="shared" si="163"/>
        <v>0</v>
      </c>
      <c r="R263" s="157">
        <f t="shared" si="163"/>
        <v>0</v>
      </c>
      <c r="S263" s="157">
        <f t="shared" si="163"/>
        <v>0</v>
      </c>
      <c r="T263" s="157">
        <f t="shared" si="163"/>
        <v>0</v>
      </c>
      <c r="U263" s="157">
        <f t="shared" si="163"/>
        <v>0</v>
      </c>
      <c r="V263" s="157">
        <f t="shared" si="163"/>
        <v>0</v>
      </c>
      <c r="W263" s="157">
        <f t="shared" si="163"/>
        <v>0</v>
      </c>
      <c r="X263" s="157">
        <f t="shared" si="163"/>
        <v>0</v>
      </c>
      <c r="Y263" s="157">
        <f t="shared" si="163"/>
        <v>0</v>
      </c>
      <c r="Z263" s="157">
        <f t="shared" si="163"/>
        <v>0</v>
      </c>
      <c r="AA263" s="157">
        <f t="shared" si="164"/>
        <v>0</v>
      </c>
      <c r="AB263" s="157">
        <f t="shared" si="164"/>
        <v>0</v>
      </c>
      <c r="AC263" s="157">
        <f t="shared" si="164"/>
        <v>0</v>
      </c>
      <c r="AD263" s="157">
        <f t="shared" si="164"/>
        <v>0</v>
      </c>
      <c r="AE263" s="157">
        <f t="shared" si="164"/>
        <v>0</v>
      </c>
      <c r="AF263" s="157">
        <f t="shared" si="164"/>
        <v>0</v>
      </c>
      <c r="AG263" s="157">
        <f t="shared" si="164"/>
        <v>0</v>
      </c>
      <c r="AH263" s="157">
        <f t="shared" si="164"/>
        <v>0</v>
      </c>
      <c r="AI263" s="157">
        <f t="shared" si="164"/>
        <v>0</v>
      </c>
      <c r="AJ263" s="157">
        <f t="shared" si="164"/>
        <v>0</v>
      </c>
    </row>
    <row r="264" spans="1:36" ht="16.5" x14ac:dyDescent="0.25">
      <c r="A264" s="157">
        <f t="shared" si="158"/>
        <v>6.0699999999999985</v>
      </c>
      <c r="B264" s="153">
        <f t="shared" si="153"/>
        <v>216</v>
      </c>
      <c r="C264" s="155" t="s">
        <v>522</v>
      </c>
      <c r="D264" s="156" t="s">
        <v>553</v>
      </c>
      <c r="E264" s="157">
        <f t="shared" si="159"/>
        <v>4.8250000000000002</v>
      </c>
      <c r="F264" s="249"/>
      <c r="G264" s="157">
        <f t="shared" ref="G264:AJ264" si="165">+VLOOKUP(G$19,Vol_PAT,5,0)</f>
        <v>0</v>
      </c>
      <c r="H264" s="157">
        <f t="shared" si="165"/>
        <v>0</v>
      </c>
      <c r="I264" s="157">
        <f t="shared" si="165"/>
        <v>4.8250000000000002</v>
      </c>
      <c r="J264" s="157">
        <f t="shared" si="165"/>
        <v>0</v>
      </c>
      <c r="K264" s="157">
        <f t="shared" si="165"/>
        <v>0</v>
      </c>
      <c r="L264" s="157">
        <f t="shared" si="165"/>
        <v>0</v>
      </c>
      <c r="M264" s="157">
        <f t="shared" si="165"/>
        <v>0</v>
      </c>
      <c r="N264" s="157">
        <f t="shared" si="165"/>
        <v>0</v>
      </c>
      <c r="O264" s="157">
        <f t="shared" si="165"/>
        <v>0</v>
      </c>
      <c r="P264" s="157">
        <f t="shared" si="165"/>
        <v>0</v>
      </c>
      <c r="Q264" s="157">
        <f t="shared" si="165"/>
        <v>0</v>
      </c>
      <c r="R264" s="157">
        <f t="shared" si="165"/>
        <v>0</v>
      </c>
      <c r="S264" s="157">
        <f t="shared" si="165"/>
        <v>0</v>
      </c>
      <c r="T264" s="157">
        <f t="shared" si="165"/>
        <v>0</v>
      </c>
      <c r="U264" s="157">
        <f t="shared" si="165"/>
        <v>0</v>
      </c>
      <c r="V264" s="157">
        <f t="shared" si="165"/>
        <v>0</v>
      </c>
      <c r="W264" s="157">
        <f t="shared" si="165"/>
        <v>0</v>
      </c>
      <c r="X264" s="157">
        <f t="shared" si="165"/>
        <v>0</v>
      </c>
      <c r="Y264" s="157">
        <f t="shared" si="165"/>
        <v>0</v>
      </c>
      <c r="Z264" s="157">
        <f t="shared" si="165"/>
        <v>0</v>
      </c>
      <c r="AA264" s="157">
        <f t="shared" si="165"/>
        <v>0</v>
      </c>
      <c r="AB264" s="157">
        <f t="shared" si="165"/>
        <v>0</v>
      </c>
      <c r="AC264" s="157">
        <f t="shared" si="165"/>
        <v>0</v>
      </c>
      <c r="AD264" s="157">
        <f t="shared" si="165"/>
        <v>0</v>
      </c>
      <c r="AE264" s="157">
        <f t="shared" si="165"/>
        <v>0</v>
      </c>
      <c r="AF264" s="157">
        <f t="shared" si="165"/>
        <v>0</v>
      </c>
      <c r="AG264" s="157">
        <f t="shared" si="165"/>
        <v>0</v>
      </c>
      <c r="AH264" s="157">
        <f t="shared" si="165"/>
        <v>0</v>
      </c>
      <c r="AI264" s="157">
        <f t="shared" si="165"/>
        <v>0</v>
      </c>
      <c r="AJ264" s="157">
        <f t="shared" si="165"/>
        <v>0</v>
      </c>
    </row>
    <row r="265" spans="1:36" ht="16.5" x14ac:dyDescent="0.25">
      <c r="A265" s="157"/>
      <c r="B265" s="153">
        <f t="shared" si="153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153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166">+A266+0.01</f>
        <v>7.01</v>
      </c>
      <c r="B267" s="153">
        <f t="shared" si="153"/>
        <v>219</v>
      </c>
      <c r="C267" s="155" t="s">
        <v>524</v>
      </c>
      <c r="D267" s="156" t="s">
        <v>452</v>
      </c>
      <c r="E267" s="157">
        <f>+ROUNDUP(SUM(G267:AJ267),0)</f>
        <v>1</v>
      </c>
      <c r="F267" s="249"/>
      <c r="G267" s="157">
        <f>+IF(G$2&lt;&gt;0,1/COUNTA(G$2:M$2),0)</f>
        <v>0.14285714285714285</v>
      </c>
      <c r="H267" s="157">
        <f t="shared" ref="H267:W268" si="167">+IF(H$2&lt;&gt;0,1/COUNTA(H$2:N$2),0)</f>
        <v>0.14285714285714285</v>
      </c>
      <c r="I267" s="157">
        <f t="shared" si="167"/>
        <v>0.14285714285714285</v>
      </c>
      <c r="J267" s="157">
        <f t="shared" si="167"/>
        <v>0</v>
      </c>
      <c r="K267" s="157">
        <f t="shared" si="167"/>
        <v>0</v>
      </c>
      <c r="L267" s="157">
        <f t="shared" si="167"/>
        <v>0</v>
      </c>
      <c r="M267" s="157">
        <f t="shared" si="167"/>
        <v>0</v>
      </c>
      <c r="N267" s="157">
        <f t="shared" si="167"/>
        <v>0</v>
      </c>
      <c r="O267" s="157">
        <f t="shared" si="167"/>
        <v>0</v>
      </c>
      <c r="P267" s="157">
        <f t="shared" si="167"/>
        <v>0</v>
      </c>
      <c r="Q267" s="157">
        <f t="shared" si="167"/>
        <v>0</v>
      </c>
      <c r="R267" s="157">
        <f t="shared" si="167"/>
        <v>0</v>
      </c>
      <c r="S267" s="157">
        <f t="shared" si="167"/>
        <v>0</v>
      </c>
      <c r="T267" s="157">
        <f t="shared" si="167"/>
        <v>0</v>
      </c>
      <c r="U267" s="157">
        <f t="shared" si="167"/>
        <v>0</v>
      </c>
      <c r="V267" s="157">
        <f t="shared" si="167"/>
        <v>0</v>
      </c>
      <c r="W267" s="157">
        <f t="shared" si="167"/>
        <v>0</v>
      </c>
      <c r="X267" s="157">
        <f t="shared" ref="X267:AJ268" si="168">+IF(X$2&lt;&gt;0,1/COUNTA(X$2:AD$2),0)</f>
        <v>0</v>
      </c>
      <c r="Y267" s="157">
        <f t="shared" si="168"/>
        <v>0</v>
      </c>
      <c r="Z267" s="157">
        <f t="shared" si="168"/>
        <v>0</v>
      </c>
      <c r="AA267" s="157">
        <f t="shared" si="168"/>
        <v>0</v>
      </c>
      <c r="AB267" s="157">
        <f t="shared" si="168"/>
        <v>0</v>
      </c>
      <c r="AC267" s="157">
        <f t="shared" si="168"/>
        <v>0</v>
      </c>
      <c r="AD267" s="157">
        <f t="shared" si="168"/>
        <v>0</v>
      </c>
      <c r="AE267" s="157">
        <f t="shared" si="168"/>
        <v>0</v>
      </c>
      <c r="AF267" s="157">
        <f t="shared" si="168"/>
        <v>0</v>
      </c>
      <c r="AG267" s="157">
        <f t="shared" si="168"/>
        <v>0</v>
      </c>
      <c r="AH267" s="157">
        <f t="shared" si="168"/>
        <v>0</v>
      </c>
      <c r="AI267" s="157">
        <f t="shared" si="168"/>
        <v>0</v>
      </c>
      <c r="AJ267" s="157">
        <f t="shared" si="168"/>
        <v>0</v>
      </c>
    </row>
    <row r="268" spans="1:36" ht="16.5" x14ac:dyDescent="0.25">
      <c r="A268" s="157">
        <f t="shared" si="166"/>
        <v>7.02</v>
      </c>
      <c r="B268" s="153">
        <f t="shared" si="153"/>
        <v>220</v>
      </c>
      <c r="C268" s="155" t="s">
        <v>525</v>
      </c>
      <c r="D268" s="156" t="s">
        <v>452</v>
      </c>
      <c r="E268" s="157">
        <f>+ROUNDUP(SUM(G268:AJ268),0)</f>
        <v>1</v>
      </c>
      <c r="F268" s="249"/>
      <c r="G268" s="157">
        <f>+IF(G$2&lt;&gt;0,1/COUNTA(G$2:M$2),0)</f>
        <v>0.14285714285714285</v>
      </c>
      <c r="H268" s="157">
        <f t="shared" si="167"/>
        <v>0.14285714285714285</v>
      </c>
      <c r="I268" s="157">
        <f t="shared" si="167"/>
        <v>0.14285714285714285</v>
      </c>
      <c r="J268" s="157">
        <f t="shared" si="167"/>
        <v>0</v>
      </c>
      <c r="K268" s="157">
        <f t="shared" si="167"/>
        <v>0</v>
      </c>
      <c r="L268" s="157">
        <f t="shared" si="167"/>
        <v>0</v>
      </c>
      <c r="M268" s="157">
        <f t="shared" si="167"/>
        <v>0</v>
      </c>
      <c r="N268" s="157">
        <f t="shared" si="167"/>
        <v>0</v>
      </c>
      <c r="O268" s="157">
        <f t="shared" si="167"/>
        <v>0</v>
      </c>
      <c r="P268" s="157">
        <f t="shared" si="167"/>
        <v>0</v>
      </c>
      <c r="Q268" s="157">
        <f t="shared" si="167"/>
        <v>0</v>
      </c>
      <c r="R268" s="157">
        <f t="shared" si="167"/>
        <v>0</v>
      </c>
      <c r="S268" s="157">
        <f t="shared" si="167"/>
        <v>0</v>
      </c>
      <c r="T268" s="157">
        <f t="shared" si="167"/>
        <v>0</v>
      </c>
      <c r="U268" s="157">
        <f t="shared" si="167"/>
        <v>0</v>
      </c>
      <c r="V268" s="157">
        <f t="shared" si="167"/>
        <v>0</v>
      </c>
      <c r="W268" s="157">
        <f t="shared" si="167"/>
        <v>0</v>
      </c>
      <c r="X268" s="157">
        <f t="shared" si="168"/>
        <v>0</v>
      </c>
      <c r="Y268" s="157">
        <f t="shared" si="168"/>
        <v>0</v>
      </c>
      <c r="Z268" s="157">
        <f t="shared" si="168"/>
        <v>0</v>
      </c>
      <c r="AA268" s="157">
        <f t="shared" si="168"/>
        <v>0</v>
      </c>
      <c r="AB268" s="157">
        <f t="shared" si="168"/>
        <v>0</v>
      </c>
      <c r="AC268" s="157">
        <f t="shared" si="168"/>
        <v>0</v>
      </c>
      <c r="AD268" s="157">
        <f t="shared" si="168"/>
        <v>0</v>
      </c>
      <c r="AE268" s="157">
        <f t="shared" si="168"/>
        <v>0</v>
      </c>
      <c r="AF268" s="157">
        <f t="shared" si="168"/>
        <v>0</v>
      </c>
      <c r="AG268" s="157">
        <f t="shared" si="168"/>
        <v>0</v>
      </c>
      <c r="AH268" s="157">
        <f t="shared" si="168"/>
        <v>0</v>
      </c>
      <c r="AI268" s="157">
        <f t="shared" si="168"/>
        <v>0</v>
      </c>
      <c r="AJ268" s="157">
        <f t="shared" si="168"/>
        <v>0</v>
      </c>
    </row>
    <row r="269" spans="1:36" ht="16.5" x14ac:dyDescent="0.25">
      <c r="A269" s="172"/>
      <c r="B269" s="173">
        <f t="shared" si="153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C22:E22"/>
    <mergeCell ref="C23:D24"/>
    <mergeCell ref="C25:E25"/>
    <mergeCell ref="C26:E26"/>
    <mergeCell ref="C27:E27"/>
    <mergeCell ref="C28:C29"/>
    <mergeCell ref="D28:E28"/>
    <mergeCell ref="D29:E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61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CF85-9FF8-4018-8473-181D023A341B}">
  <sheetPr>
    <tabColor rgb="FF92D050"/>
  </sheetPr>
  <dimension ref="A1:AJ270"/>
  <sheetViews>
    <sheetView view="pageBreakPreview" topLeftCell="A127" zoomScale="80" zoomScaleNormal="80" zoomScaleSheetLayoutView="80" workbookViewId="0">
      <selection activeCell="G220" sqref="G220:AJ220"/>
    </sheetView>
  </sheetViews>
  <sheetFormatPr baseColWidth="10" defaultRowHeight="15" x14ac:dyDescent="0.25"/>
  <cols>
    <col min="2" max="2" width="5" customWidth="1"/>
    <col min="3" max="3" width="81.7109375" customWidth="1"/>
    <col min="6" max="6" width="14.7109375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AJ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si="0"/>
        <v>20</v>
      </c>
      <c r="AA1">
        <f t="shared" si="0"/>
        <v>21</v>
      </c>
      <c r="AB1">
        <f t="shared" si="0"/>
        <v>22</v>
      </c>
      <c r="AC1">
        <f t="shared" si="0"/>
        <v>23</v>
      </c>
      <c r="AD1">
        <f t="shared" si="0"/>
        <v>24</v>
      </c>
      <c r="AE1">
        <f t="shared" si="0"/>
        <v>25</v>
      </c>
      <c r="AF1">
        <f t="shared" si="0"/>
        <v>26</v>
      </c>
      <c r="AG1">
        <f t="shared" si="0"/>
        <v>27</v>
      </c>
      <c r="AH1">
        <f t="shared" si="0"/>
        <v>28</v>
      </c>
      <c r="AI1">
        <f t="shared" si="0"/>
        <v>29</v>
      </c>
      <c r="AJ1">
        <f t="shared" si="0"/>
        <v>30</v>
      </c>
    </row>
    <row r="2" spans="3:36" x14ac:dyDescent="0.25">
      <c r="C2" s="474" t="s">
        <v>4</v>
      </c>
      <c r="D2" s="475"/>
      <c r="E2" s="476"/>
      <c r="G2" s="254">
        <f t="array" ref="G2:AJ30">+TRANSPOSE(P_15!B13:AD42)</f>
        <v>1</v>
      </c>
      <c r="H2" s="255">
        <v>2</v>
      </c>
      <c r="I2" s="255">
        <v>0</v>
      </c>
      <c r="J2" s="255">
        <v>0</v>
      </c>
      <c r="K2" s="255">
        <v>0</v>
      </c>
      <c r="L2" s="255">
        <v>0</v>
      </c>
      <c r="M2" s="255">
        <v>0</v>
      </c>
      <c r="N2" s="255">
        <v>0</v>
      </c>
      <c r="O2" s="255">
        <v>0</v>
      </c>
      <c r="P2" s="255">
        <v>0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7" t="str">
        <v>-</v>
      </c>
      <c r="H3" s="258" t="str">
        <v>PS1-0</v>
      </c>
      <c r="I3" s="258" t="str">
        <v>-</v>
      </c>
      <c r="J3" s="258" t="str">
        <v>-</v>
      </c>
      <c r="K3" s="258" t="str">
        <v>-</v>
      </c>
      <c r="L3" s="258" t="str">
        <v>-</v>
      </c>
      <c r="M3" s="258" t="str">
        <v>-</v>
      </c>
      <c r="N3" s="258" t="str">
        <v>-</v>
      </c>
      <c r="O3" s="258" t="str">
        <v>-</v>
      </c>
      <c r="P3" s="258" t="str">
        <v>-</v>
      </c>
      <c r="Q3" s="258" t="str">
        <v>-</v>
      </c>
      <c r="R3" s="258" t="str">
        <v>-</v>
      </c>
      <c r="S3" s="258" t="str">
        <v>-</v>
      </c>
      <c r="T3" s="258" t="str">
        <v>-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7" t="str">
        <v>DS-0</v>
      </c>
      <c r="H4" s="258" t="str">
        <v>SMM-2P</v>
      </c>
      <c r="I4" s="258" t="str">
        <v>-</v>
      </c>
      <c r="J4" s="258" t="str">
        <v>-</v>
      </c>
      <c r="K4" s="258" t="str">
        <v>-</v>
      </c>
      <c r="L4" s="258" t="str">
        <v>-</v>
      </c>
      <c r="M4" s="258" t="str">
        <v>-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-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2A-K</v>
      </c>
      <c r="I5" s="258" t="str">
        <v>-</v>
      </c>
      <c r="J5" s="258" t="str">
        <v>-</v>
      </c>
      <c r="K5" s="258" t="str">
        <v>-</v>
      </c>
      <c r="L5" s="258" t="str">
        <v>-</v>
      </c>
      <c r="M5" s="258" t="str">
        <v>-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-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02</v>
      </c>
      <c r="I6" s="258" t="str">
        <v>-</v>
      </c>
      <c r="J6" s="258" t="str">
        <v>-</v>
      </c>
      <c r="K6" s="258" t="str">
        <v>-</v>
      </c>
      <c r="L6" s="258" t="str">
        <v>-</v>
      </c>
      <c r="M6" s="258" t="str">
        <v>-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-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5kVA-1ø-13,2kV</v>
      </c>
      <c r="I7" s="258" t="str">
        <v>-</v>
      </c>
      <c r="J7" s="258" t="str">
        <v>-</v>
      </c>
      <c r="K7" s="258" t="str">
        <v>-</v>
      </c>
      <c r="L7" s="258" t="str">
        <v>-</v>
      </c>
      <c r="M7" s="258" t="str">
        <v>-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-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>
        <v>5</v>
      </c>
      <c r="I8" s="258" t="str">
        <v>-</v>
      </c>
      <c r="J8" s="258" t="str">
        <v>-</v>
      </c>
      <c r="K8" s="258" t="str">
        <v>-</v>
      </c>
      <c r="L8" s="258" t="str">
        <v>-</v>
      </c>
      <c r="M8" s="258" t="str">
        <v>-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 t="str">
        <v>-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1</v>
      </c>
      <c r="I9" s="258">
        <v>0</v>
      </c>
      <c r="J9" s="258">
        <v>0</v>
      </c>
      <c r="K9" s="258">
        <v>0</v>
      </c>
      <c r="L9" s="258">
        <v>0</v>
      </c>
      <c r="M9" s="258">
        <v>0</v>
      </c>
      <c r="N9" s="258">
        <v>0</v>
      </c>
      <c r="O9" s="258">
        <v>0</v>
      </c>
      <c r="P9" s="258">
        <v>0</v>
      </c>
      <c r="Q9" s="258">
        <v>0</v>
      </c>
      <c r="R9" s="258">
        <v>0</v>
      </c>
      <c r="S9" s="258">
        <v>0</v>
      </c>
      <c r="T9" s="258">
        <v>0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PRFV</v>
      </c>
      <c r="I10" s="258" t="str">
        <v>-</v>
      </c>
      <c r="J10" s="258" t="str">
        <v>-</v>
      </c>
      <c r="K10" s="258" t="str">
        <v>-</v>
      </c>
      <c r="L10" s="258" t="str">
        <v>-</v>
      </c>
      <c r="M10" s="258" t="str">
        <v>-</v>
      </c>
      <c r="N10" s="258" t="str">
        <v>-</v>
      </c>
      <c r="O10" s="258" t="str">
        <v>-</v>
      </c>
      <c r="P10" s="258" t="str">
        <v>-</v>
      </c>
      <c r="Q10" s="258" t="str">
        <v>-</v>
      </c>
      <c r="R10" s="258" t="str">
        <v>-</v>
      </c>
      <c r="S10" s="258" t="str">
        <v>-</v>
      </c>
      <c r="T10" s="258" t="str">
        <v>-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12/300</v>
      </c>
      <c r="I11" s="258" t="str">
        <v>-</v>
      </c>
      <c r="J11" s="258" t="str">
        <v>-</v>
      </c>
      <c r="K11" s="258" t="str">
        <v>-</v>
      </c>
      <c r="L11" s="258" t="str">
        <v>-</v>
      </c>
      <c r="M11" s="258" t="str">
        <v>-</v>
      </c>
      <c r="N11" s="258" t="str">
        <v>-</v>
      </c>
      <c r="O11" s="258" t="str">
        <v>-</v>
      </c>
      <c r="P11" s="258" t="str">
        <v>-</v>
      </c>
      <c r="Q11" s="258" t="str">
        <v>-</v>
      </c>
      <c r="R11" s="258" t="str">
        <v>-</v>
      </c>
      <c r="S11" s="258" t="str">
        <v>-</v>
      </c>
      <c r="T11" s="258" t="str">
        <v>-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23.62</v>
      </c>
      <c r="I12" s="258" t="str">
        <v>-</v>
      </c>
      <c r="J12" s="258" t="str">
        <v>-</v>
      </c>
      <c r="K12" s="258" t="str">
        <v>-</v>
      </c>
      <c r="L12" s="258" t="str">
        <v>-</v>
      </c>
      <c r="M12" s="258" t="str">
        <v>-</v>
      </c>
      <c r="N12" s="258" t="str">
        <v>-</v>
      </c>
      <c r="O12" s="258" t="str">
        <v>-</v>
      </c>
      <c r="P12" s="258" t="str">
        <v>-</v>
      </c>
      <c r="Q12" s="258" t="str">
        <v>-</v>
      </c>
      <c r="R12" s="258" t="str">
        <v>-</v>
      </c>
      <c r="S12" s="258" t="str">
        <v>-</v>
      </c>
      <c r="T12" s="258" t="str">
        <v>-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-</v>
      </c>
      <c r="J13" s="258" t="str">
        <v>-</v>
      </c>
      <c r="K13" s="258" t="str">
        <v>-</v>
      </c>
      <c r="L13" s="258" t="str">
        <v>-</v>
      </c>
      <c r="M13" s="258" t="str">
        <v>-</v>
      </c>
      <c r="N13" s="258" t="str">
        <v>-</v>
      </c>
      <c r="O13" s="258" t="str">
        <v>-</v>
      </c>
      <c r="P13" s="258" t="str">
        <v>-</v>
      </c>
      <c r="Q13" s="258" t="str">
        <v>-</v>
      </c>
      <c r="R13" s="258" t="str">
        <v>-</v>
      </c>
      <c r="S13" s="258" t="str">
        <v>-</v>
      </c>
      <c r="T13" s="258" t="str">
        <v>-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1</v>
      </c>
      <c r="H14" s="258">
        <v>1</v>
      </c>
      <c r="I14" s="258" t="str">
        <v>-</v>
      </c>
      <c r="J14" s="258" t="str">
        <v>-</v>
      </c>
      <c r="K14" s="258" t="str">
        <v>-</v>
      </c>
      <c r="L14" s="258" t="str">
        <v>-</v>
      </c>
      <c r="M14" s="258" t="str">
        <v>-</v>
      </c>
      <c r="N14" s="258" t="str">
        <v>-</v>
      </c>
      <c r="O14" s="258" t="str">
        <v>-</v>
      </c>
      <c r="P14" s="258" t="str">
        <v>-</v>
      </c>
      <c r="Q14" s="258" t="str">
        <v>-</v>
      </c>
      <c r="R14" s="258" t="str">
        <v>-</v>
      </c>
      <c r="S14" s="258" t="str">
        <v>-</v>
      </c>
      <c r="T14" s="258" t="str">
        <v>-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0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PAT-3</v>
      </c>
      <c r="I19" s="258" t="str">
        <v>-</v>
      </c>
      <c r="J19" s="258" t="str">
        <v>-</v>
      </c>
      <c r="K19" s="258" t="str">
        <v>-</v>
      </c>
      <c r="L19" s="258" t="str">
        <v>-</v>
      </c>
      <c r="M19" s="258" t="str">
        <v>-</v>
      </c>
      <c r="N19" s="258" t="str">
        <v>-</v>
      </c>
      <c r="O19" s="258" t="str">
        <v>-</v>
      </c>
      <c r="P19" s="258" t="str">
        <v>-</v>
      </c>
      <c r="Q19" s="258" t="str">
        <v>-</v>
      </c>
      <c r="R19" s="258" t="str">
        <v>-</v>
      </c>
      <c r="S19" s="258" t="str">
        <v>-</v>
      </c>
      <c r="T19" s="258" t="str">
        <v>-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CI-C</v>
      </c>
      <c r="I20" s="258" t="str">
        <v>-</v>
      </c>
      <c r="J20" s="258" t="str">
        <v>-</v>
      </c>
      <c r="K20" s="258" t="str">
        <v>-</v>
      </c>
      <c r="L20" s="258" t="str">
        <v>-</v>
      </c>
      <c r="M20" s="258" t="str">
        <v>-</v>
      </c>
      <c r="N20" s="258" t="str">
        <v>-</v>
      </c>
      <c r="O20" s="258" t="str">
        <v>-</v>
      </c>
      <c r="P20" s="258" t="str">
        <v>-</v>
      </c>
      <c r="Q20" s="258" t="str">
        <v>-</v>
      </c>
      <c r="R20" s="258" t="str">
        <v>-</v>
      </c>
      <c r="S20" s="258" t="str">
        <v>-</v>
      </c>
      <c r="T20" s="258" t="str">
        <v>-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NO</v>
      </c>
      <c r="H21" s="258" t="str">
        <v>NO</v>
      </c>
      <c r="I21" s="258" t="str">
        <v>-</v>
      </c>
      <c r="J21" s="258" t="str">
        <v>-</v>
      </c>
      <c r="K21" s="258" t="str">
        <v>-</v>
      </c>
      <c r="L21" s="258" t="str">
        <v>-</v>
      </c>
      <c r="M21" s="258" t="str">
        <v>-</v>
      </c>
      <c r="N21" s="258" t="str">
        <v>-</v>
      </c>
      <c r="O21" s="258" t="str">
        <v>-</v>
      </c>
      <c r="P21" s="258" t="str">
        <v>-</v>
      </c>
      <c r="Q21" s="258" t="str">
        <v>-</v>
      </c>
      <c r="R21" s="258" t="str">
        <v>-</v>
      </c>
      <c r="S21" s="258" t="str">
        <v>-</v>
      </c>
      <c r="T21" s="258" t="str">
        <v>-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 t="str">
        <v>-</v>
      </c>
      <c r="J22" s="258" t="str">
        <v>-</v>
      </c>
      <c r="K22" s="258" t="str">
        <v>-</v>
      </c>
      <c r="L22" s="258" t="str">
        <v>-</v>
      </c>
      <c r="M22" s="258" t="str">
        <v>-</v>
      </c>
      <c r="N22" s="258" t="str">
        <v>-</v>
      </c>
      <c r="O22" s="258" t="str">
        <v>-</v>
      </c>
      <c r="P22" s="258" t="str">
        <v>-</v>
      </c>
      <c r="Q22" s="258" t="str">
        <v>-</v>
      </c>
      <c r="R22" s="258" t="str">
        <v>-</v>
      </c>
      <c r="S22" s="258" t="str">
        <v>-</v>
      </c>
      <c r="T22" s="258" t="str">
        <v>-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812082.87</v>
      </c>
      <c r="H23" s="258" t="str">
        <v>812060.08</v>
      </c>
      <c r="I23" s="258" t="str">
        <v>-</v>
      </c>
      <c r="J23" s="258" t="str">
        <v>-</v>
      </c>
      <c r="K23" s="258" t="str">
        <v>-</v>
      </c>
      <c r="L23" s="258" t="str">
        <v>-</v>
      </c>
      <c r="M23" s="258" t="str">
        <v>-</v>
      </c>
      <c r="N23" s="258" t="str">
        <v>-</v>
      </c>
      <c r="O23" s="258" t="str">
        <v>-</v>
      </c>
      <c r="P23" s="258" t="str">
        <v>-</v>
      </c>
      <c r="Q23" s="258" t="str">
        <v>-</v>
      </c>
      <c r="R23" s="258" t="str">
        <v>-</v>
      </c>
      <c r="S23" s="258" t="str">
        <v>-</v>
      </c>
      <c r="T23" s="258" t="str">
        <v>-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9015811.14</v>
      </c>
      <c r="H24" s="258" t="str">
        <v>9015805.44</v>
      </c>
      <c r="I24" s="258" t="str">
        <v>-</v>
      </c>
      <c r="J24" s="258" t="str">
        <v>-</v>
      </c>
      <c r="K24" s="258" t="str">
        <v>-</v>
      </c>
      <c r="L24" s="258" t="str">
        <v>-</v>
      </c>
      <c r="M24" s="258" t="str">
        <v>-</v>
      </c>
      <c r="N24" s="258" t="str">
        <v>-</v>
      </c>
      <c r="O24" s="258" t="str">
        <v>-</v>
      </c>
      <c r="P24" s="258" t="str">
        <v>-</v>
      </c>
      <c r="Q24" s="258" t="str">
        <v>-</v>
      </c>
      <c r="R24" s="258" t="str">
        <v>-</v>
      </c>
      <c r="S24" s="258" t="str">
        <v>-</v>
      </c>
      <c r="T24" s="258" t="str">
        <v>-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0</v>
      </c>
      <c r="J25" s="258">
        <v>0</v>
      </c>
      <c r="K25" s="258">
        <v>0</v>
      </c>
      <c r="L25" s="258">
        <v>0</v>
      </c>
      <c r="M25" s="258">
        <v>0</v>
      </c>
      <c r="N25" s="258">
        <v>0</v>
      </c>
      <c r="O25" s="258">
        <v>0</v>
      </c>
      <c r="P25" s="258">
        <v>0</v>
      </c>
      <c r="Q25" s="258">
        <v>0</v>
      </c>
      <c r="R25" s="258">
        <v>0</v>
      </c>
      <c r="S25" s="258">
        <v>0</v>
      </c>
      <c r="T25" s="258">
        <v>0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13,2kV</v>
      </c>
      <c r="I26" s="258" t="str">
        <v>-</v>
      </c>
      <c r="J26" s="258" t="str">
        <v>-</v>
      </c>
      <c r="K26" s="258" t="str">
        <v>-</v>
      </c>
      <c r="L26" s="258" t="str">
        <v>-</v>
      </c>
      <c r="M26" s="258" t="str">
        <v>-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-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-</v>
      </c>
      <c r="J27" s="258" t="str">
        <v>-</v>
      </c>
      <c r="K27" s="258" t="str">
        <v>-</v>
      </c>
      <c r="L27" s="258" t="str">
        <v>-</v>
      </c>
      <c r="M27" s="258" t="str">
        <v>-</v>
      </c>
      <c r="N27" s="258" t="str">
        <v>-</v>
      </c>
      <c r="O27" s="258" t="str">
        <v>-</v>
      </c>
      <c r="P27" s="258" t="str">
        <v>-</v>
      </c>
      <c r="Q27" s="258" t="str">
        <v>-</v>
      </c>
      <c r="R27" s="258" t="str">
        <v>-</v>
      </c>
      <c r="S27" s="258" t="str">
        <v>-</v>
      </c>
      <c r="T27" s="258" t="str">
        <v>-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0</v>
      </c>
      <c r="J28" s="258">
        <v>0</v>
      </c>
      <c r="K28" s="258">
        <v>0</v>
      </c>
      <c r="L28" s="258">
        <v>0</v>
      </c>
      <c r="M28" s="258">
        <v>0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9" t="s">
        <v>120</v>
      </c>
      <c r="D31" s="482" t="s">
        <v>152</v>
      </c>
      <c r="E31" s="483"/>
      <c r="G31" s="254" cm="1">
        <f t="array" ref="G31:AJ34">+TRANSPOSE(P_15!AE13:AH42)</f>
        <v>0</v>
      </c>
      <c r="H31" s="255">
        <v>0</v>
      </c>
      <c r="I31" s="255">
        <v>0</v>
      </c>
      <c r="J31" s="255">
        <v>0</v>
      </c>
      <c r="K31" s="255">
        <v>0</v>
      </c>
      <c r="L31" s="255">
        <v>0</v>
      </c>
      <c r="M31" s="255">
        <v>0</v>
      </c>
      <c r="N31" s="255">
        <v>0</v>
      </c>
      <c r="O31" s="255">
        <v>0</v>
      </c>
      <c r="P31" s="255">
        <v>0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90"/>
      <c r="D32" s="484" t="s">
        <v>153</v>
      </c>
      <c r="E32" s="485"/>
      <c r="G32" s="257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9" t="s">
        <v>649</v>
      </c>
      <c r="D33" s="463" t="s">
        <v>152</v>
      </c>
      <c r="E33" s="486"/>
      <c r="G33" s="257">
        <v>0</v>
      </c>
      <c r="H33" s="258">
        <v>1</v>
      </c>
      <c r="I33" s="258">
        <v>0</v>
      </c>
      <c r="J33" s="258">
        <v>0</v>
      </c>
      <c r="K33" s="258">
        <v>0</v>
      </c>
      <c r="L33" s="258">
        <v>0</v>
      </c>
      <c r="M33" s="258">
        <v>0</v>
      </c>
      <c r="N33" s="258">
        <v>0</v>
      </c>
      <c r="O33" s="258">
        <v>0</v>
      </c>
      <c r="P33" s="258">
        <v>0</v>
      </c>
      <c r="Q33" s="258">
        <v>0</v>
      </c>
      <c r="R33" s="258">
        <v>0</v>
      </c>
      <c r="S33" s="258">
        <v>0</v>
      </c>
      <c r="T33" s="258">
        <v>0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90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>
        <f>+G2</f>
        <v>1</v>
      </c>
      <c r="H43" s="306">
        <f t="shared" ref="H43:AJ43" si="1">+H2</f>
        <v>2</v>
      </c>
      <c r="I43" s="306">
        <f t="shared" si="1"/>
        <v>0</v>
      </c>
      <c r="J43" s="306">
        <f t="shared" si="1"/>
        <v>0</v>
      </c>
      <c r="K43" s="306">
        <f t="shared" si="1"/>
        <v>0</v>
      </c>
      <c r="L43" s="306">
        <f t="shared" si="1"/>
        <v>0</v>
      </c>
      <c r="M43" s="306">
        <f t="shared" si="1"/>
        <v>0</v>
      </c>
      <c r="N43" s="306">
        <f t="shared" si="1"/>
        <v>0</v>
      </c>
      <c r="O43" s="306">
        <f t="shared" si="1"/>
        <v>0</v>
      </c>
      <c r="P43" s="306">
        <f t="shared" si="1"/>
        <v>0</v>
      </c>
      <c r="Q43" s="306">
        <f t="shared" si="1"/>
        <v>0</v>
      </c>
      <c r="R43" s="306">
        <f t="shared" si="1"/>
        <v>0</v>
      </c>
      <c r="S43" s="306">
        <f t="shared" si="1"/>
        <v>0</v>
      </c>
      <c r="T43" s="306">
        <f t="shared" si="1"/>
        <v>0</v>
      </c>
      <c r="U43" s="306">
        <f t="shared" si="1"/>
        <v>0</v>
      </c>
      <c r="V43" s="306">
        <f t="shared" si="1"/>
        <v>0</v>
      </c>
      <c r="W43" s="306">
        <f t="shared" si="1"/>
        <v>0</v>
      </c>
      <c r="X43" s="306">
        <f t="shared" si="1"/>
        <v>0</v>
      </c>
      <c r="Y43" s="306">
        <f t="shared" si="1"/>
        <v>0</v>
      </c>
      <c r="Z43" s="306">
        <f t="shared" si="1"/>
        <v>0</v>
      </c>
      <c r="AA43" s="306">
        <f t="shared" si="1"/>
        <v>0</v>
      </c>
      <c r="AB43" s="306">
        <f t="shared" si="1"/>
        <v>0</v>
      </c>
      <c r="AC43" s="306">
        <f t="shared" si="1"/>
        <v>0</v>
      </c>
      <c r="AD43" s="306">
        <f t="shared" si="1"/>
        <v>0</v>
      </c>
      <c r="AE43" s="306">
        <f t="shared" si="1"/>
        <v>0</v>
      </c>
      <c r="AF43" s="306">
        <f t="shared" si="1"/>
        <v>0</v>
      </c>
      <c r="AG43" s="306">
        <f t="shared" si="1"/>
        <v>0</v>
      </c>
      <c r="AH43" s="306">
        <f t="shared" si="1"/>
        <v>0</v>
      </c>
      <c r="AI43" s="306">
        <f t="shared" si="1"/>
        <v>0</v>
      </c>
      <c r="AJ43" s="307">
        <f t="shared" si="1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2">+H10</f>
        <v>PRFV</v>
      </c>
      <c r="I44" s="309" t="str">
        <f t="shared" si="2"/>
        <v>-</v>
      </c>
      <c r="J44" s="309" t="str">
        <f t="shared" si="2"/>
        <v>-</v>
      </c>
      <c r="K44" s="309" t="str">
        <f t="shared" si="2"/>
        <v>-</v>
      </c>
      <c r="L44" s="309" t="str">
        <f t="shared" si="2"/>
        <v>-</v>
      </c>
      <c r="M44" s="309" t="str">
        <f t="shared" si="2"/>
        <v>-</v>
      </c>
      <c r="N44" s="309" t="str">
        <f t="shared" si="2"/>
        <v>-</v>
      </c>
      <c r="O44" s="309" t="str">
        <f t="shared" si="2"/>
        <v>-</v>
      </c>
      <c r="P44" s="309" t="str">
        <f t="shared" si="2"/>
        <v>-</v>
      </c>
      <c r="Q44" s="309" t="str">
        <f t="shared" si="2"/>
        <v>-</v>
      </c>
      <c r="R44" s="309" t="str">
        <f t="shared" si="2"/>
        <v>-</v>
      </c>
      <c r="S44" s="309" t="str">
        <f t="shared" si="2"/>
        <v>-</v>
      </c>
      <c r="T44" s="309" t="str">
        <f t="shared" si="2"/>
        <v>-</v>
      </c>
      <c r="U44" s="309" t="str">
        <f t="shared" si="2"/>
        <v>-</v>
      </c>
      <c r="V44" s="309" t="str">
        <f t="shared" si="2"/>
        <v>-</v>
      </c>
      <c r="W44" s="309" t="str">
        <f t="shared" si="2"/>
        <v>-</v>
      </c>
      <c r="X44" s="309" t="str">
        <f t="shared" si="2"/>
        <v>-</v>
      </c>
      <c r="Y44" s="309" t="str">
        <f t="shared" si="2"/>
        <v>-</v>
      </c>
      <c r="Z44" s="309" t="str">
        <f t="shared" si="2"/>
        <v>-</v>
      </c>
      <c r="AA44" s="309" t="str">
        <f t="shared" si="2"/>
        <v>-</v>
      </c>
      <c r="AB44" s="309" t="str">
        <f t="shared" si="2"/>
        <v>-</v>
      </c>
      <c r="AC44" s="309" t="str">
        <f t="shared" si="2"/>
        <v>-</v>
      </c>
      <c r="AD44" s="309" t="str">
        <f t="shared" si="2"/>
        <v>-</v>
      </c>
      <c r="AE44" s="309" t="str">
        <f t="shared" si="2"/>
        <v>-</v>
      </c>
      <c r="AF44" s="309" t="str">
        <f t="shared" si="2"/>
        <v>-</v>
      </c>
      <c r="AG44" s="309" t="str">
        <f t="shared" si="2"/>
        <v>-</v>
      </c>
      <c r="AH44" s="309" t="str">
        <f t="shared" si="2"/>
        <v>-</v>
      </c>
      <c r="AI44" s="309" t="str">
        <f t="shared" si="2"/>
        <v>-</v>
      </c>
      <c r="AJ44" s="310" t="str">
        <f t="shared" si="2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 t="str">
        <f>+G3</f>
        <v>-</v>
      </c>
      <c r="H45" s="309" t="str">
        <f t="shared" ref="H45:AJ46" si="3">+H3</f>
        <v>PS1-0</v>
      </c>
      <c r="I45" s="309" t="str">
        <f t="shared" si="3"/>
        <v>-</v>
      </c>
      <c r="J45" s="309" t="str">
        <f t="shared" si="3"/>
        <v>-</v>
      </c>
      <c r="K45" s="309" t="str">
        <f t="shared" si="3"/>
        <v>-</v>
      </c>
      <c r="L45" s="309" t="str">
        <f t="shared" si="3"/>
        <v>-</v>
      </c>
      <c r="M45" s="309" t="str">
        <f t="shared" si="3"/>
        <v>-</v>
      </c>
      <c r="N45" s="309" t="str">
        <f t="shared" si="3"/>
        <v>-</v>
      </c>
      <c r="O45" s="309" t="str">
        <f t="shared" si="3"/>
        <v>-</v>
      </c>
      <c r="P45" s="309" t="str">
        <f t="shared" si="3"/>
        <v>-</v>
      </c>
      <c r="Q45" s="309" t="str">
        <f t="shared" si="3"/>
        <v>-</v>
      </c>
      <c r="R45" s="309" t="str">
        <f t="shared" si="3"/>
        <v>-</v>
      </c>
      <c r="S45" s="309" t="str">
        <f t="shared" si="3"/>
        <v>-</v>
      </c>
      <c r="T45" s="309" t="str">
        <f t="shared" si="3"/>
        <v>-</v>
      </c>
      <c r="U45" s="309" t="str">
        <f t="shared" si="3"/>
        <v>-</v>
      </c>
      <c r="V45" s="309" t="str">
        <f t="shared" si="3"/>
        <v>-</v>
      </c>
      <c r="W45" s="309" t="str">
        <f t="shared" si="3"/>
        <v>-</v>
      </c>
      <c r="X45" s="309" t="str">
        <f t="shared" si="3"/>
        <v>-</v>
      </c>
      <c r="Y45" s="309" t="str">
        <f t="shared" si="3"/>
        <v>-</v>
      </c>
      <c r="Z45" s="309" t="str">
        <f t="shared" si="3"/>
        <v>-</v>
      </c>
      <c r="AA45" s="309" t="str">
        <f t="shared" si="3"/>
        <v>-</v>
      </c>
      <c r="AB45" s="309" t="str">
        <f t="shared" si="3"/>
        <v>-</v>
      </c>
      <c r="AC45" s="309" t="str">
        <f t="shared" si="3"/>
        <v>-</v>
      </c>
      <c r="AD45" s="309" t="str">
        <f t="shared" si="3"/>
        <v>-</v>
      </c>
      <c r="AE45" s="309" t="str">
        <f t="shared" si="3"/>
        <v>-</v>
      </c>
      <c r="AF45" s="309" t="str">
        <f t="shared" si="3"/>
        <v>-</v>
      </c>
      <c r="AG45" s="309" t="str">
        <f t="shared" si="3"/>
        <v>-</v>
      </c>
      <c r="AH45" s="309" t="str">
        <f t="shared" si="3"/>
        <v>-</v>
      </c>
      <c r="AI45" s="309" t="str">
        <f t="shared" si="3"/>
        <v>-</v>
      </c>
      <c r="AJ45" s="310" t="str">
        <f t="shared" si="3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 t="str">
        <f>+G4</f>
        <v>DS-0</v>
      </c>
      <c r="H46" s="309" t="str">
        <f t="shared" si="3"/>
        <v>SMM-2P</v>
      </c>
      <c r="I46" s="309" t="str">
        <f t="shared" si="3"/>
        <v>-</v>
      </c>
      <c r="J46" s="309" t="str">
        <f t="shared" si="3"/>
        <v>-</v>
      </c>
      <c r="K46" s="309" t="str">
        <f t="shared" si="3"/>
        <v>-</v>
      </c>
      <c r="L46" s="309" t="str">
        <f t="shared" si="3"/>
        <v>-</v>
      </c>
      <c r="M46" s="309" t="str">
        <f t="shared" si="3"/>
        <v>-</v>
      </c>
      <c r="N46" s="309" t="str">
        <f t="shared" si="3"/>
        <v>-</v>
      </c>
      <c r="O46" s="309" t="str">
        <f t="shared" si="3"/>
        <v>-</v>
      </c>
      <c r="P46" s="309" t="str">
        <f t="shared" si="3"/>
        <v>-</v>
      </c>
      <c r="Q46" s="309" t="str">
        <f t="shared" si="3"/>
        <v>-</v>
      </c>
      <c r="R46" s="309" t="str">
        <f t="shared" si="3"/>
        <v>-</v>
      </c>
      <c r="S46" s="309" t="str">
        <f t="shared" si="3"/>
        <v>-</v>
      </c>
      <c r="T46" s="309" t="str">
        <f t="shared" si="3"/>
        <v>-</v>
      </c>
      <c r="U46" s="309" t="str">
        <f t="shared" si="3"/>
        <v>-</v>
      </c>
      <c r="V46" s="309" t="str">
        <f t="shared" si="3"/>
        <v>-</v>
      </c>
      <c r="W46" s="309" t="str">
        <f t="shared" si="3"/>
        <v>-</v>
      </c>
      <c r="X46" s="309" t="str">
        <f t="shared" si="3"/>
        <v>-</v>
      </c>
      <c r="Y46" s="309" t="str">
        <f t="shared" si="3"/>
        <v>-</v>
      </c>
      <c r="Z46" s="309" t="str">
        <f t="shared" si="3"/>
        <v>-</v>
      </c>
      <c r="AA46" s="309" t="str">
        <f t="shared" si="3"/>
        <v>-</v>
      </c>
      <c r="AB46" s="309" t="str">
        <f t="shared" si="3"/>
        <v>-</v>
      </c>
      <c r="AC46" s="309" t="str">
        <f t="shared" si="3"/>
        <v>-</v>
      </c>
      <c r="AD46" s="309" t="str">
        <f t="shared" si="3"/>
        <v>-</v>
      </c>
      <c r="AE46" s="309" t="str">
        <f t="shared" si="3"/>
        <v>-</v>
      </c>
      <c r="AF46" s="309" t="str">
        <f t="shared" si="3"/>
        <v>-</v>
      </c>
      <c r="AG46" s="309" t="str">
        <f t="shared" si="3"/>
        <v>-</v>
      </c>
      <c r="AH46" s="309" t="str">
        <f t="shared" si="3"/>
        <v>-</v>
      </c>
      <c r="AI46" s="309" t="str">
        <f t="shared" si="3"/>
        <v>-</v>
      </c>
      <c r="AJ46" s="310" t="str">
        <f t="shared" si="3"/>
        <v>-</v>
      </c>
    </row>
    <row r="47" spans="1:36" ht="17.25" thickBot="1" x14ac:dyDescent="0.3">
      <c r="A47" s="298">
        <f>+P_15!S3</f>
        <v>15</v>
      </c>
      <c r="B47" s="299"/>
      <c r="C47" s="300" t="str">
        <f>+VLOOKUP($A$47,LOCALIDAD,2,FALSE)</f>
        <v>AGUA QUITA ALIZO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4">+H6</f>
        <v>02</v>
      </c>
      <c r="I47" s="312" t="str">
        <f t="shared" si="4"/>
        <v>-</v>
      </c>
      <c r="J47" s="312" t="str">
        <f t="shared" si="4"/>
        <v>-</v>
      </c>
      <c r="K47" s="312" t="str">
        <f t="shared" si="4"/>
        <v>-</v>
      </c>
      <c r="L47" s="312" t="str">
        <f t="shared" si="4"/>
        <v>-</v>
      </c>
      <c r="M47" s="312" t="str">
        <f t="shared" si="4"/>
        <v>-</v>
      </c>
      <c r="N47" s="312" t="str">
        <f t="shared" si="4"/>
        <v>-</v>
      </c>
      <c r="O47" s="312" t="str">
        <f t="shared" si="4"/>
        <v>-</v>
      </c>
      <c r="P47" s="312" t="str">
        <f t="shared" si="4"/>
        <v>-</v>
      </c>
      <c r="Q47" s="312" t="str">
        <f t="shared" si="4"/>
        <v>-</v>
      </c>
      <c r="R47" s="312" t="str">
        <f t="shared" si="4"/>
        <v>-</v>
      </c>
      <c r="S47" s="312" t="str">
        <f t="shared" si="4"/>
        <v>-</v>
      </c>
      <c r="T47" s="312" t="str">
        <f t="shared" si="4"/>
        <v>-</v>
      </c>
      <c r="U47" s="312" t="str">
        <f t="shared" si="4"/>
        <v>-</v>
      </c>
      <c r="V47" s="312" t="str">
        <f t="shared" si="4"/>
        <v>-</v>
      </c>
      <c r="W47" s="312" t="str">
        <f t="shared" si="4"/>
        <v>-</v>
      </c>
      <c r="X47" s="312" t="str">
        <f t="shared" si="4"/>
        <v>-</v>
      </c>
      <c r="Y47" s="312" t="str">
        <f t="shared" si="4"/>
        <v>-</v>
      </c>
      <c r="Z47" s="312" t="str">
        <f t="shared" si="4"/>
        <v>-</v>
      </c>
      <c r="AA47" s="312" t="str">
        <f t="shared" si="4"/>
        <v>-</v>
      </c>
      <c r="AB47" s="312" t="str">
        <f t="shared" si="4"/>
        <v>-</v>
      </c>
      <c r="AC47" s="312" t="str">
        <f t="shared" si="4"/>
        <v>-</v>
      </c>
      <c r="AD47" s="312" t="str">
        <f t="shared" si="4"/>
        <v>-</v>
      </c>
      <c r="AE47" s="312" t="str">
        <f t="shared" si="4"/>
        <v>-</v>
      </c>
      <c r="AF47" s="312" t="str">
        <f t="shared" si="4"/>
        <v>-</v>
      </c>
      <c r="AG47" s="312" t="str">
        <f t="shared" si="4"/>
        <v>-</v>
      </c>
      <c r="AH47" s="312" t="str">
        <f t="shared" si="4"/>
        <v>-</v>
      </c>
      <c r="AI47" s="312" t="str">
        <f t="shared" si="4"/>
        <v>-</v>
      </c>
      <c r="AJ47" s="313" t="str">
        <f t="shared" si="4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5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5"/>
        <v>4</v>
      </c>
      <c r="C52" s="158" t="s">
        <v>363</v>
      </c>
      <c r="D52" s="156" t="s">
        <v>364</v>
      </c>
      <c r="E52" s="157">
        <f>+SUM(G52:AJ52)</f>
        <v>1</v>
      </c>
      <c r="F52" s="249"/>
      <c r="G52" s="157">
        <f t="shared" ref="G52:P55" si="6">+HLOOKUP(G$3,ARMADO_RP,$B52,0)+HLOOKUP(G$4,ARMADO_RP,$B52,0)</f>
        <v>0</v>
      </c>
      <c r="H52" s="157">
        <f t="shared" si="6"/>
        <v>1</v>
      </c>
      <c r="I52" s="157">
        <f t="shared" si="6"/>
        <v>0</v>
      </c>
      <c r="J52" s="157">
        <f t="shared" si="6"/>
        <v>0</v>
      </c>
      <c r="K52" s="157">
        <f t="shared" si="6"/>
        <v>0</v>
      </c>
      <c r="L52" s="157">
        <f t="shared" si="6"/>
        <v>0</v>
      </c>
      <c r="M52" s="157">
        <f t="shared" si="6"/>
        <v>0</v>
      </c>
      <c r="N52" s="157">
        <f t="shared" si="6"/>
        <v>0</v>
      </c>
      <c r="O52" s="157">
        <f t="shared" si="6"/>
        <v>0</v>
      </c>
      <c r="P52" s="157">
        <f t="shared" si="6"/>
        <v>0</v>
      </c>
      <c r="Q52" s="157">
        <f t="shared" ref="Q52:Z55" si="7">+HLOOKUP(Q$3,ARMADO_RP,$B52,0)+HLOOKUP(Q$4,ARMADO_RP,$B52,0)</f>
        <v>0</v>
      </c>
      <c r="R52" s="157">
        <f t="shared" si="7"/>
        <v>0</v>
      </c>
      <c r="S52" s="157">
        <f t="shared" si="7"/>
        <v>0</v>
      </c>
      <c r="T52" s="157">
        <f t="shared" si="7"/>
        <v>0</v>
      </c>
      <c r="U52" s="157">
        <f t="shared" si="7"/>
        <v>0</v>
      </c>
      <c r="V52" s="157">
        <f t="shared" si="7"/>
        <v>0</v>
      </c>
      <c r="W52" s="157">
        <f t="shared" si="7"/>
        <v>0</v>
      </c>
      <c r="X52" s="157">
        <f t="shared" si="7"/>
        <v>0</v>
      </c>
      <c r="Y52" s="157">
        <f t="shared" si="7"/>
        <v>0</v>
      </c>
      <c r="Z52" s="157">
        <f t="shared" si="7"/>
        <v>0</v>
      </c>
      <c r="AA52" s="157">
        <f t="shared" ref="AA52:AJ55" si="8">+HLOOKUP(AA$3,ARMADO_RP,$B52,0)+HLOOKUP(AA$4,ARMADO_RP,$B52,0)</f>
        <v>0</v>
      </c>
      <c r="AB52" s="157">
        <f t="shared" si="8"/>
        <v>0</v>
      </c>
      <c r="AC52" s="157">
        <f t="shared" si="8"/>
        <v>0</v>
      </c>
      <c r="AD52" s="157">
        <f t="shared" si="8"/>
        <v>0</v>
      </c>
      <c r="AE52" s="157">
        <f t="shared" si="8"/>
        <v>0</v>
      </c>
      <c r="AF52" s="157">
        <f t="shared" si="8"/>
        <v>0</v>
      </c>
      <c r="AG52" s="157">
        <f t="shared" si="8"/>
        <v>0</v>
      </c>
      <c r="AH52" s="157">
        <f t="shared" si="8"/>
        <v>0</v>
      </c>
      <c r="AI52" s="157">
        <f t="shared" si="8"/>
        <v>0</v>
      </c>
      <c r="AJ52" s="157">
        <f t="shared" si="8"/>
        <v>0</v>
      </c>
    </row>
    <row r="53" spans="1:36" ht="16.5" x14ac:dyDescent="0.25">
      <c r="A53" s="157">
        <f>+A52+0.01</f>
        <v>1.02</v>
      </c>
      <c r="B53" s="153">
        <f t="shared" si="5"/>
        <v>5</v>
      </c>
      <c r="C53" s="158" t="s">
        <v>365</v>
      </c>
      <c r="D53" s="156" t="s">
        <v>364</v>
      </c>
      <c r="E53" s="157">
        <f t="shared" ref="E53:E55" si="9">+SUM(G53:AJ53)</f>
        <v>0</v>
      </c>
      <c r="F53" s="249"/>
      <c r="G53" s="157">
        <f t="shared" si="6"/>
        <v>0</v>
      </c>
      <c r="H53" s="157">
        <f t="shared" si="6"/>
        <v>0</v>
      </c>
      <c r="I53" s="157">
        <f t="shared" si="6"/>
        <v>0</v>
      </c>
      <c r="J53" s="157">
        <f t="shared" si="6"/>
        <v>0</v>
      </c>
      <c r="K53" s="157">
        <f t="shared" si="6"/>
        <v>0</v>
      </c>
      <c r="L53" s="157">
        <f t="shared" si="6"/>
        <v>0</v>
      </c>
      <c r="M53" s="157">
        <f t="shared" si="6"/>
        <v>0</v>
      </c>
      <c r="N53" s="157">
        <f t="shared" si="6"/>
        <v>0</v>
      </c>
      <c r="O53" s="157">
        <f t="shared" si="6"/>
        <v>0</v>
      </c>
      <c r="P53" s="157">
        <f t="shared" si="6"/>
        <v>0</v>
      </c>
      <c r="Q53" s="157">
        <f t="shared" si="7"/>
        <v>0</v>
      </c>
      <c r="R53" s="157">
        <f t="shared" si="7"/>
        <v>0</v>
      </c>
      <c r="S53" s="157">
        <f t="shared" si="7"/>
        <v>0</v>
      </c>
      <c r="T53" s="157">
        <f t="shared" si="7"/>
        <v>0</v>
      </c>
      <c r="U53" s="157">
        <f t="shared" si="7"/>
        <v>0</v>
      </c>
      <c r="V53" s="157">
        <f t="shared" si="7"/>
        <v>0</v>
      </c>
      <c r="W53" s="157">
        <f t="shared" si="7"/>
        <v>0</v>
      </c>
      <c r="X53" s="157">
        <f t="shared" si="7"/>
        <v>0</v>
      </c>
      <c r="Y53" s="157">
        <f t="shared" si="7"/>
        <v>0</v>
      </c>
      <c r="Z53" s="157">
        <f t="shared" si="7"/>
        <v>0</v>
      </c>
      <c r="AA53" s="157">
        <f t="shared" si="8"/>
        <v>0</v>
      </c>
      <c r="AB53" s="157">
        <f t="shared" si="8"/>
        <v>0</v>
      </c>
      <c r="AC53" s="157">
        <f t="shared" si="8"/>
        <v>0</v>
      </c>
      <c r="AD53" s="157">
        <f t="shared" si="8"/>
        <v>0</v>
      </c>
      <c r="AE53" s="157">
        <f t="shared" si="8"/>
        <v>0</v>
      </c>
      <c r="AF53" s="157">
        <f t="shared" si="8"/>
        <v>0</v>
      </c>
      <c r="AG53" s="157">
        <f t="shared" si="8"/>
        <v>0</v>
      </c>
      <c r="AH53" s="157">
        <f t="shared" si="8"/>
        <v>0</v>
      </c>
      <c r="AI53" s="157">
        <f t="shared" si="8"/>
        <v>0</v>
      </c>
      <c r="AJ53" s="157">
        <f t="shared" si="8"/>
        <v>0</v>
      </c>
    </row>
    <row r="54" spans="1:36" s="188" customFormat="1" ht="16.5" x14ac:dyDescent="0.25">
      <c r="A54" s="160">
        <f t="shared" ref="A54:A55" si="10">+A53+0.01</f>
        <v>1.03</v>
      </c>
      <c r="B54" s="161">
        <f t="shared" si="5"/>
        <v>6</v>
      </c>
      <c r="C54" s="162" t="s">
        <v>532</v>
      </c>
      <c r="D54" s="164" t="s">
        <v>364</v>
      </c>
      <c r="E54" s="157">
        <f t="shared" si="9"/>
        <v>0</v>
      </c>
      <c r="F54" s="249"/>
      <c r="G54" s="157">
        <f t="shared" si="6"/>
        <v>0</v>
      </c>
      <c r="H54" s="157">
        <f t="shared" si="6"/>
        <v>0</v>
      </c>
      <c r="I54" s="157">
        <f t="shared" si="6"/>
        <v>0</v>
      </c>
      <c r="J54" s="157">
        <f t="shared" si="6"/>
        <v>0</v>
      </c>
      <c r="K54" s="157">
        <f t="shared" si="6"/>
        <v>0</v>
      </c>
      <c r="L54" s="157">
        <f t="shared" si="6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  <c r="P54" s="157">
        <f t="shared" si="6"/>
        <v>0</v>
      </c>
      <c r="Q54" s="157">
        <f t="shared" si="7"/>
        <v>0</v>
      </c>
      <c r="R54" s="157">
        <f t="shared" si="7"/>
        <v>0</v>
      </c>
      <c r="S54" s="157">
        <f t="shared" si="7"/>
        <v>0</v>
      </c>
      <c r="T54" s="157">
        <f t="shared" si="7"/>
        <v>0</v>
      </c>
      <c r="U54" s="157">
        <f t="shared" si="7"/>
        <v>0</v>
      </c>
      <c r="V54" s="157">
        <f t="shared" si="7"/>
        <v>0</v>
      </c>
      <c r="W54" s="157">
        <f t="shared" si="7"/>
        <v>0</v>
      </c>
      <c r="X54" s="157">
        <f t="shared" si="7"/>
        <v>0</v>
      </c>
      <c r="Y54" s="157">
        <f t="shared" si="7"/>
        <v>0</v>
      </c>
      <c r="Z54" s="157">
        <f t="shared" si="7"/>
        <v>0</v>
      </c>
      <c r="AA54" s="157">
        <f t="shared" si="8"/>
        <v>0</v>
      </c>
      <c r="AB54" s="157">
        <f t="shared" si="8"/>
        <v>0</v>
      </c>
      <c r="AC54" s="157">
        <f t="shared" si="8"/>
        <v>0</v>
      </c>
      <c r="AD54" s="157">
        <f t="shared" si="8"/>
        <v>0</v>
      </c>
      <c r="AE54" s="157">
        <f t="shared" si="8"/>
        <v>0</v>
      </c>
      <c r="AF54" s="157">
        <f t="shared" si="8"/>
        <v>0</v>
      </c>
      <c r="AG54" s="157">
        <f t="shared" si="8"/>
        <v>0</v>
      </c>
      <c r="AH54" s="157">
        <f t="shared" si="8"/>
        <v>0</v>
      </c>
      <c r="AI54" s="157">
        <f t="shared" si="8"/>
        <v>0</v>
      </c>
      <c r="AJ54" s="157">
        <f t="shared" si="8"/>
        <v>0</v>
      </c>
    </row>
    <row r="55" spans="1:36" s="188" customFormat="1" ht="16.5" x14ac:dyDescent="0.25">
      <c r="A55" s="160">
        <f t="shared" si="10"/>
        <v>1.04</v>
      </c>
      <c r="B55" s="161">
        <f t="shared" si="5"/>
        <v>7</v>
      </c>
      <c r="C55" s="162" t="s">
        <v>531</v>
      </c>
      <c r="D55" s="164" t="s">
        <v>364</v>
      </c>
      <c r="E55" s="157">
        <f t="shared" si="9"/>
        <v>0</v>
      </c>
      <c r="F55" s="249"/>
      <c r="G55" s="157">
        <f t="shared" si="6"/>
        <v>0</v>
      </c>
      <c r="H55" s="157">
        <f t="shared" si="6"/>
        <v>0</v>
      </c>
      <c r="I55" s="157">
        <f t="shared" si="6"/>
        <v>0</v>
      </c>
      <c r="J55" s="157">
        <f t="shared" si="6"/>
        <v>0</v>
      </c>
      <c r="K55" s="157">
        <f t="shared" si="6"/>
        <v>0</v>
      </c>
      <c r="L55" s="157">
        <f t="shared" si="6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  <c r="P55" s="157">
        <f t="shared" si="6"/>
        <v>0</v>
      </c>
      <c r="Q55" s="157">
        <f t="shared" si="7"/>
        <v>0</v>
      </c>
      <c r="R55" s="157">
        <f t="shared" si="7"/>
        <v>0</v>
      </c>
      <c r="S55" s="157">
        <f t="shared" si="7"/>
        <v>0</v>
      </c>
      <c r="T55" s="157">
        <f t="shared" si="7"/>
        <v>0</v>
      </c>
      <c r="U55" s="157">
        <f t="shared" si="7"/>
        <v>0</v>
      </c>
      <c r="V55" s="157">
        <f t="shared" si="7"/>
        <v>0</v>
      </c>
      <c r="W55" s="157">
        <f t="shared" si="7"/>
        <v>0</v>
      </c>
      <c r="X55" s="157">
        <f t="shared" si="7"/>
        <v>0</v>
      </c>
      <c r="Y55" s="157">
        <f t="shared" si="7"/>
        <v>0</v>
      </c>
      <c r="Z55" s="157">
        <f t="shared" si="7"/>
        <v>0</v>
      </c>
      <c r="AA55" s="157">
        <f t="shared" si="8"/>
        <v>0</v>
      </c>
      <c r="AB55" s="157">
        <f t="shared" si="8"/>
        <v>0</v>
      </c>
      <c r="AC55" s="157">
        <f t="shared" si="8"/>
        <v>0</v>
      </c>
      <c r="AD55" s="157">
        <f t="shared" si="8"/>
        <v>0</v>
      </c>
      <c r="AE55" s="157">
        <f t="shared" si="8"/>
        <v>0</v>
      </c>
      <c r="AF55" s="157">
        <f t="shared" si="8"/>
        <v>0</v>
      </c>
      <c r="AG55" s="157">
        <f t="shared" si="8"/>
        <v>0</v>
      </c>
      <c r="AH55" s="157">
        <f t="shared" si="8"/>
        <v>0</v>
      </c>
      <c r="AI55" s="157">
        <f t="shared" si="8"/>
        <v>0</v>
      </c>
      <c r="AJ55" s="157">
        <f t="shared" si="8"/>
        <v>0</v>
      </c>
    </row>
    <row r="56" spans="1:36" ht="16.5" x14ac:dyDescent="0.25">
      <c r="A56" s="159"/>
      <c r="B56" s="153">
        <f t="shared" si="5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5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5"/>
        <v>10</v>
      </c>
      <c r="C58" s="155" t="s">
        <v>367</v>
      </c>
      <c r="D58" s="156" t="s">
        <v>364</v>
      </c>
      <c r="E58" s="157">
        <f t="shared" ref="E58:E61" si="11">+SUM(G58:AJ58)</f>
        <v>0</v>
      </c>
      <c r="F58" s="314" t="s">
        <v>214</v>
      </c>
      <c r="G58" s="157">
        <f>+IF($F58=G$10&amp;" "&amp;G$11,G$9,0)</f>
        <v>0</v>
      </c>
      <c r="H58" s="157">
        <f t="shared" ref="H58:AJ61" si="12">+IF($F58=H$10&amp;" "&amp;H$11,H$9,0)</f>
        <v>0</v>
      </c>
      <c r="I58" s="157">
        <f t="shared" si="12"/>
        <v>0</v>
      </c>
      <c r="J58" s="157">
        <f t="shared" si="12"/>
        <v>0</v>
      </c>
      <c r="K58" s="157">
        <f t="shared" si="12"/>
        <v>0</v>
      </c>
      <c r="L58" s="157">
        <f t="shared" si="12"/>
        <v>0</v>
      </c>
      <c r="M58" s="157">
        <f t="shared" si="12"/>
        <v>0</v>
      </c>
      <c r="N58" s="157">
        <f t="shared" si="12"/>
        <v>0</v>
      </c>
      <c r="O58" s="157">
        <f t="shared" si="12"/>
        <v>0</v>
      </c>
      <c r="P58" s="157">
        <f t="shared" si="12"/>
        <v>0</v>
      </c>
      <c r="Q58" s="157">
        <f t="shared" si="12"/>
        <v>0</v>
      </c>
      <c r="R58" s="157">
        <f t="shared" si="12"/>
        <v>0</v>
      </c>
      <c r="S58" s="157">
        <f t="shared" si="12"/>
        <v>0</v>
      </c>
      <c r="T58" s="157">
        <f t="shared" si="12"/>
        <v>0</v>
      </c>
      <c r="U58" s="157">
        <f t="shared" si="12"/>
        <v>0</v>
      </c>
      <c r="V58" s="157">
        <f t="shared" si="12"/>
        <v>0</v>
      </c>
      <c r="W58" s="157">
        <f t="shared" si="12"/>
        <v>0</v>
      </c>
      <c r="X58" s="157">
        <f t="shared" si="12"/>
        <v>0</v>
      </c>
      <c r="Y58" s="157">
        <f t="shared" si="12"/>
        <v>0</v>
      </c>
      <c r="Z58" s="157">
        <f t="shared" si="12"/>
        <v>0</v>
      </c>
      <c r="AA58" s="157">
        <f t="shared" si="12"/>
        <v>0</v>
      </c>
      <c r="AB58" s="157">
        <f t="shared" si="12"/>
        <v>0</v>
      </c>
      <c r="AC58" s="157">
        <f t="shared" si="12"/>
        <v>0</v>
      </c>
      <c r="AD58" s="157">
        <f t="shared" si="12"/>
        <v>0</v>
      </c>
      <c r="AE58" s="157">
        <f t="shared" si="12"/>
        <v>0</v>
      </c>
      <c r="AF58" s="157">
        <f t="shared" si="12"/>
        <v>0</v>
      </c>
      <c r="AG58" s="157">
        <f t="shared" si="12"/>
        <v>0</v>
      </c>
      <c r="AH58" s="157">
        <f t="shared" si="12"/>
        <v>0</v>
      </c>
      <c r="AI58" s="157">
        <f t="shared" si="12"/>
        <v>0</v>
      </c>
      <c r="AJ58" s="157">
        <f t="shared" si="12"/>
        <v>0</v>
      </c>
    </row>
    <row r="59" spans="1:36" ht="16.5" x14ac:dyDescent="0.25">
      <c r="A59" s="157">
        <f t="shared" ref="A59:A61" si="13">+A58+0.01</f>
        <v>2.0199999999999996</v>
      </c>
      <c r="B59" s="153">
        <f t="shared" si="5"/>
        <v>11</v>
      </c>
      <c r="C59" s="155" t="s">
        <v>368</v>
      </c>
      <c r="D59" s="156" t="s">
        <v>364</v>
      </c>
      <c r="E59" s="157">
        <f t="shared" si="11"/>
        <v>0</v>
      </c>
      <c r="F59" s="314" t="s">
        <v>172</v>
      </c>
      <c r="G59" s="157">
        <f t="shared" ref="G59:V61" si="14">+IF($F59=G$10&amp;" "&amp;G$11,G$9,0)</f>
        <v>0</v>
      </c>
      <c r="H59" s="157">
        <f t="shared" si="14"/>
        <v>0</v>
      </c>
      <c r="I59" s="157">
        <f t="shared" si="14"/>
        <v>0</v>
      </c>
      <c r="J59" s="157">
        <f t="shared" si="14"/>
        <v>0</v>
      </c>
      <c r="K59" s="157">
        <f t="shared" si="14"/>
        <v>0</v>
      </c>
      <c r="L59" s="157">
        <f t="shared" si="14"/>
        <v>0</v>
      </c>
      <c r="M59" s="157">
        <f t="shared" si="14"/>
        <v>0</v>
      </c>
      <c r="N59" s="157">
        <f t="shared" si="14"/>
        <v>0</v>
      </c>
      <c r="O59" s="157">
        <f t="shared" si="14"/>
        <v>0</v>
      </c>
      <c r="P59" s="157">
        <f t="shared" si="14"/>
        <v>0</v>
      </c>
      <c r="Q59" s="157">
        <f t="shared" si="14"/>
        <v>0</v>
      </c>
      <c r="R59" s="157">
        <f t="shared" si="14"/>
        <v>0</v>
      </c>
      <c r="S59" s="157">
        <f t="shared" si="14"/>
        <v>0</v>
      </c>
      <c r="T59" s="157">
        <f t="shared" si="14"/>
        <v>0</v>
      </c>
      <c r="U59" s="157">
        <f t="shared" si="14"/>
        <v>0</v>
      </c>
      <c r="V59" s="157">
        <f t="shared" si="14"/>
        <v>0</v>
      </c>
      <c r="W59" s="157">
        <f t="shared" si="12"/>
        <v>0</v>
      </c>
      <c r="X59" s="157">
        <f t="shared" si="12"/>
        <v>0</v>
      </c>
      <c r="Y59" s="157">
        <f t="shared" si="12"/>
        <v>0</v>
      </c>
      <c r="Z59" s="157">
        <f t="shared" si="12"/>
        <v>0</v>
      </c>
      <c r="AA59" s="157">
        <f t="shared" si="12"/>
        <v>0</v>
      </c>
      <c r="AB59" s="157">
        <f t="shared" si="12"/>
        <v>0</v>
      </c>
      <c r="AC59" s="157">
        <f t="shared" si="12"/>
        <v>0</v>
      </c>
      <c r="AD59" s="157">
        <f t="shared" si="12"/>
        <v>0</v>
      </c>
      <c r="AE59" s="157">
        <f t="shared" si="12"/>
        <v>0</v>
      </c>
      <c r="AF59" s="157">
        <f t="shared" si="12"/>
        <v>0</v>
      </c>
      <c r="AG59" s="157">
        <f t="shared" si="12"/>
        <v>0</v>
      </c>
      <c r="AH59" s="157">
        <f t="shared" si="12"/>
        <v>0</v>
      </c>
      <c r="AI59" s="157">
        <f t="shared" si="12"/>
        <v>0</v>
      </c>
      <c r="AJ59" s="157">
        <f t="shared" si="12"/>
        <v>0</v>
      </c>
    </row>
    <row r="60" spans="1:36" ht="16.5" x14ac:dyDescent="0.25">
      <c r="A60" s="157">
        <f t="shared" si="13"/>
        <v>2.0299999999999994</v>
      </c>
      <c r="B60" s="153">
        <f t="shared" si="5"/>
        <v>12</v>
      </c>
      <c r="C60" s="155" t="s">
        <v>369</v>
      </c>
      <c r="D60" s="156" t="s">
        <v>364</v>
      </c>
      <c r="E60" s="157">
        <f t="shared" si="11"/>
        <v>0</v>
      </c>
      <c r="F60" s="314" t="s">
        <v>274</v>
      </c>
      <c r="G60" s="157">
        <f t="shared" si="14"/>
        <v>0</v>
      </c>
      <c r="H60" s="157">
        <f t="shared" si="12"/>
        <v>0</v>
      </c>
      <c r="I60" s="157">
        <f t="shared" si="12"/>
        <v>0</v>
      </c>
      <c r="J60" s="157">
        <f t="shared" si="12"/>
        <v>0</v>
      </c>
      <c r="K60" s="157">
        <f t="shared" si="12"/>
        <v>0</v>
      </c>
      <c r="L60" s="157">
        <f t="shared" si="12"/>
        <v>0</v>
      </c>
      <c r="M60" s="157">
        <f t="shared" si="12"/>
        <v>0</v>
      </c>
      <c r="N60" s="157">
        <f t="shared" si="12"/>
        <v>0</v>
      </c>
      <c r="O60" s="157">
        <f t="shared" si="12"/>
        <v>0</v>
      </c>
      <c r="P60" s="157">
        <f t="shared" si="12"/>
        <v>0</v>
      </c>
      <c r="Q60" s="157">
        <f t="shared" si="12"/>
        <v>0</v>
      </c>
      <c r="R60" s="157">
        <f t="shared" si="12"/>
        <v>0</v>
      </c>
      <c r="S60" s="157">
        <f t="shared" si="12"/>
        <v>0</v>
      </c>
      <c r="T60" s="157">
        <f t="shared" si="12"/>
        <v>0</v>
      </c>
      <c r="U60" s="157">
        <f t="shared" si="12"/>
        <v>0</v>
      </c>
      <c r="V60" s="157">
        <f t="shared" si="12"/>
        <v>0</v>
      </c>
      <c r="W60" s="157">
        <f t="shared" si="12"/>
        <v>0</v>
      </c>
      <c r="X60" s="157">
        <f t="shared" si="12"/>
        <v>0</v>
      </c>
      <c r="Y60" s="157">
        <f t="shared" si="12"/>
        <v>0</v>
      </c>
      <c r="Z60" s="157">
        <f t="shared" si="12"/>
        <v>0</v>
      </c>
      <c r="AA60" s="157">
        <f t="shared" si="12"/>
        <v>0</v>
      </c>
      <c r="AB60" s="157">
        <f t="shared" si="12"/>
        <v>0</v>
      </c>
      <c r="AC60" s="157">
        <f t="shared" si="12"/>
        <v>0</v>
      </c>
      <c r="AD60" s="157">
        <f t="shared" si="12"/>
        <v>0</v>
      </c>
      <c r="AE60" s="157">
        <f t="shared" si="12"/>
        <v>0</v>
      </c>
      <c r="AF60" s="157">
        <f t="shared" si="12"/>
        <v>0</v>
      </c>
      <c r="AG60" s="157">
        <f t="shared" si="12"/>
        <v>0</v>
      </c>
      <c r="AH60" s="157">
        <f t="shared" si="12"/>
        <v>0</v>
      </c>
      <c r="AI60" s="157">
        <f t="shared" si="12"/>
        <v>0</v>
      </c>
      <c r="AJ60" s="157">
        <f t="shared" si="12"/>
        <v>0</v>
      </c>
    </row>
    <row r="61" spans="1:36" ht="16.5" x14ac:dyDescent="0.25">
      <c r="A61" s="157">
        <f t="shared" si="13"/>
        <v>2.0399999999999991</v>
      </c>
      <c r="B61" s="153">
        <f t="shared" si="5"/>
        <v>13</v>
      </c>
      <c r="C61" s="155" t="s">
        <v>370</v>
      </c>
      <c r="D61" s="156" t="s">
        <v>364</v>
      </c>
      <c r="E61" s="157">
        <f t="shared" si="11"/>
        <v>0</v>
      </c>
      <c r="F61" s="314" t="s">
        <v>252</v>
      </c>
      <c r="G61" s="157">
        <f t="shared" si="14"/>
        <v>0</v>
      </c>
      <c r="H61" s="157">
        <f t="shared" si="12"/>
        <v>0</v>
      </c>
      <c r="I61" s="157">
        <f t="shared" si="12"/>
        <v>0</v>
      </c>
      <c r="J61" s="157">
        <f t="shared" si="12"/>
        <v>0</v>
      </c>
      <c r="K61" s="157">
        <f t="shared" si="12"/>
        <v>0</v>
      </c>
      <c r="L61" s="157">
        <f t="shared" si="12"/>
        <v>0</v>
      </c>
      <c r="M61" s="157">
        <f t="shared" si="12"/>
        <v>0</v>
      </c>
      <c r="N61" s="157">
        <f t="shared" si="12"/>
        <v>0</v>
      </c>
      <c r="O61" s="157">
        <f t="shared" si="12"/>
        <v>0</v>
      </c>
      <c r="P61" s="157">
        <f t="shared" si="12"/>
        <v>0</v>
      </c>
      <c r="Q61" s="157">
        <f t="shared" si="12"/>
        <v>0</v>
      </c>
      <c r="R61" s="157">
        <f t="shared" si="12"/>
        <v>0</v>
      </c>
      <c r="S61" s="157">
        <f t="shared" si="12"/>
        <v>0</v>
      </c>
      <c r="T61" s="157">
        <f t="shared" si="12"/>
        <v>0</v>
      </c>
      <c r="U61" s="157">
        <f t="shared" si="12"/>
        <v>0</v>
      </c>
      <c r="V61" s="157">
        <f t="shared" si="12"/>
        <v>0</v>
      </c>
      <c r="W61" s="157">
        <f t="shared" si="12"/>
        <v>0</v>
      </c>
      <c r="X61" s="157">
        <f t="shared" si="12"/>
        <v>0</v>
      </c>
      <c r="Y61" s="157">
        <f t="shared" si="12"/>
        <v>0</v>
      </c>
      <c r="Z61" s="157">
        <f t="shared" si="12"/>
        <v>0</v>
      </c>
      <c r="AA61" s="157">
        <f t="shared" si="12"/>
        <v>0</v>
      </c>
      <c r="AB61" s="157">
        <f t="shared" si="12"/>
        <v>0</v>
      </c>
      <c r="AC61" s="157">
        <f t="shared" si="12"/>
        <v>0</v>
      </c>
      <c r="AD61" s="157">
        <f t="shared" si="12"/>
        <v>0</v>
      </c>
      <c r="AE61" s="157">
        <f t="shared" si="12"/>
        <v>0</v>
      </c>
      <c r="AF61" s="157">
        <f t="shared" si="12"/>
        <v>0</v>
      </c>
      <c r="AG61" s="157">
        <f t="shared" si="12"/>
        <v>0</v>
      </c>
      <c r="AH61" s="157">
        <f t="shared" si="12"/>
        <v>0</v>
      </c>
      <c r="AI61" s="157">
        <f t="shared" si="12"/>
        <v>0</v>
      </c>
      <c r="AJ61" s="157">
        <f t="shared" si="12"/>
        <v>0</v>
      </c>
    </row>
    <row r="62" spans="1:36" ht="16.5" x14ac:dyDescent="0.25">
      <c r="A62" s="159"/>
      <c r="B62" s="153">
        <f t="shared" si="5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5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5"/>
        <v>16</v>
      </c>
      <c r="C64" s="158" t="s">
        <v>372</v>
      </c>
      <c r="D64" s="156" t="s">
        <v>364</v>
      </c>
      <c r="E64" s="157">
        <f t="shared" ref="E64:E68" si="15">+SUM(G64:AJ64)</f>
        <v>0</v>
      </c>
      <c r="F64" s="314" t="s">
        <v>633</v>
      </c>
      <c r="G64" s="157">
        <f t="shared" ref="G64:V68" si="16">+IF($F64=G$10&amp;" "&amp;G$11,G$9,0)</f>
        <v>0</v>
      </c>
      <c r="H64" s="157">
        <f t="shared" si="16"/>
        <v>0</v>
      </c>
      <c r="I64" s="157">
        <f t="shared" si="16"/>
        <v>0</v>
      </c>
      <c r="J64" s="157">
        <f t="shared" si="16"/>
        <v>0</v>
      </c>
      <c r="K64" s="157">
        <f t="shared" si="16"/>
        <v>0</v>
      </c>
      <c r="L64" s="157">
        <f t="shared" si="16"/>
        <v>0</v>
      </c>
      <c r="M64" s="157">
        <f t="shared" si="16"/>
        <v>0</v>
      </c>
      <c r="N64" s="157">
        <f t="shared" si="16"/>
        <v>0</v>
      </c>
      <c r="O64" s="157">
        <f t="shared" si="16"/>
        <v>0</v>
      </c>
      <c r="P64" s="157">
        <f t="shared" si="16"/>
        <v>0</v>
      </c>
      <c r="Q64" s="157">
        <f t="shared" si="16"/>
        <v>0</v>
      </c>
      <c r="R64" s="157">
        <f t="shared" si="16"/>
        <v>0</v>
      </c>
      <c r="S64" s="157">
        <f t="shared" si="16"/>
        <v>0</v>
      </c>
      <c r="T64" s="157">
        <f t="shared" si="16"/>
        <v>0</v>
      </c>
      <c r="U64" s="157">
        <f t="shared" si="16"/>
        <v>0</v>
      </c>
      <c r="V64" s="157">
        <f t="shared" si="16"/>
        <v>0</v>
      </c>
      <c r="W64" s="157">
        <f t="shared" ref="W64:AJ68" si="17">+IF($F64=W$10&amp;" "&amp;W$11,W$9,0)</f>
        <v>0</v>
      </c>
      <c r="X64" s="157">
        <f t="shared" si="17"/>
        <v>0</v>
      </c>
      <c r="Y64" s="157">
        <f t="shared" si="17"/>
        <v>0</v>
      </c>
      <c r="Z64" s="157">
        <f t="shared" si="17"/>
        <v>0</v>
      </c>
      <c r="AA64" s="157">
        <f t="shared" si="17"/>
        <v>0</v>
      </c>
      <c r="AB64" s="157">
        <f t="shared" si="17"/>
        <v>0</v>
      </c>
      <c r="AC64" s="157">
        <f t="shared" si="17"/>
        <v>0</v>
      </c>
      <c r="AD64" s="157">
        <f t="shared" si="17"/>
        <v>0</v>
      </c>
      <c r="AE64" s="157">
        <f t="shared" si="17"/>
        <v>0</v>
      </c>
      <c r="AF64" s="157">
        <f t="shared" si="17"/>
        <v>0</v>
      </c>
      <c r="AG64" s="157">
        <f t="shared" si="17"/>
        <v>0</v>
      </c>
      <c r="AH64" s="157">
        <f t="shared" si="17"/>
        <v>0</v>
      </c>
      <c r="AI64" s="157">
        <f t="shared" si="17"/>
        <v>0</v>
      </c>
      <c r="AJ64" s="157">
        <f t="shared" si="17"/>
        <v>0</v>
      </c>
    </row>
    <row r="65" spans="1:36" ht="16.5" x14ac:dyDescent="0.25">
      <c r="A65" s="157"/>
      <c r="B65" s="153">
        <f t="shared" si="5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5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5"/>
        <v>19</v>
      </c>
      <c r="C67" s="162" t="s">
        <v>373</v>
      </c>
      <c r="D67" s="164" t="s">
        <v>364</v>
      </c>
      <c r="E67" s="157">
        <f t="shared" si="15"/>
        <v>0</v>
      </c>
      <c r="F67" s="249" t="s">
        <v>327</v>
      </c>
      <c r="G67" s="157">
        <f t="shared" si="16"/>
        <v>0</v>
      </c>
      <c r="H67" s="157">
        <f t="shared" si="16"/>
        <v>0</v>
      </c>
      <c r="I67" s="157">
        <f t="shared" si="16"/>
        <v>0</v>
      </c>
      <c r="J67" s="157">
        <f t="shared" si="16"/>
        <v>0</v>
      </c>
      <c r="K67" s="157">
        <f t="shared" si="16"/>
        <v>0</v>
      </c>
      <c r="L67" s="157">
        <f t="shared" si="16"/>
        <v>0</v>
      </c>
      <c r="M67" s="157">
        <f t="shared" si="16"/>
        <v>0</v>
      </c>
      <c r="N67" s="157">
        <f t="shared" si="16"/>
        <v>0</v>
      </c>
      <c r="O67" s="157">
        <f t="shared" si="16"/>
        <v>0</v>
      </c>
      <c r="P67" s="157">
        <f t="shared" si="16"/>
        <v>0</v>
      </c>
      <c r="Q67" s="157">
        <f t="shared" si="16"/>
        <v>0</v>
      </c>
      <c r="R67" s="157">
        <f t="shared" si="16"/>
        <v>0</v>
      </c>
      <c r="S67" s="157">
        <f t="shared" si="16"/>
        <v>0</v>
      </c>
      <c r="T67" s="157">
        <f t="shared" si="16"/>
        <v>0</v>
      </c>
      <c r="U67" s="157">
        <f t="shared" si="16"/>
        <v>0</v>
      </c>
      <c r="V67" s="157">
        <f t="shared" si="16"/>
        <v>0</v>
      </c>
      <c r="W67" s="157">
        <f t="shared" si="17"/>
        <v>0</v>
      </c>
      <c r="X67" s="157">
        <f t="shared" si="17"/>
        <v>0</v>
      </c>
      <c r="Y67" s="157">
        <f t="shared" si="17"/>
        <v>0</v>
      </c>
      <c r="Z67" s="157">
        <f t="shared" si="17"/>
        <v>0</v>
      </c>
      <c r="AA67" s="157">
        <f t="shared" si="17"/>
        <v>0</v>
      </c>
      <c r="AB67" s="157">
        <f t="shared" si="17"/>
        <v>0</v>
      </c>
      <c r="AC67" s="157">
        <f t="shared" si="17"/>
        <v>0</v>
      </c>
      <c r="AD67" s="157">
        <f t="shared" si="17"/>
        <v>0</v>
      </c>
      <c r="AE67" s="157">
        <f t="shared" si="17"/>
        <v>0</v>
      </c>
      <c r="AF67" s="157">
        <f t="shared" si="17"/>
        <v>0</v>
      </c>
      <c r="AG67" s="157">
        <f t="shared" si="17"/>
        <v>0</v>
      </c>
      <c r="AH67" s="157">
        <f t="shared" si="17"/>
        <v>0</v>
      </c>
      <c r="AI67" s="157">
        <f t="shared" si="17"/>
        <v>0</v>
      </c>
      <c r="AJ67" s="157">
        <f t="shared" si="17"/>
        <v>0</v>
      </c>
    </row>
    <row r="68" spans="1:36" s="188" customFormat="1" ht="16.5" x14ac:dyDescent="0.25">
      <c r="A68" s="160">
        <f>+A67+0.01</f>
        <v>3.0299999999999994</v>
      </c>
      <c r="B68" s="161">
        <f t="shared" si="5"/>
        <v>20</v>
      </c>
      <c r="C68" s="162" t="s">
        <v>374</v>
      </c>
      <c r="D68" s="164" t="s">
        <v>364</v>
      </c>
      <c r="E68" s="157">
        <f t="shared" si="15"/>
        <v>1</v>
      </c>
      <c r="F68" s="249" t="s">
        <v>328</v>
      </c>
      <c r="G68" s="157">
        <f t="shared" si="16"/>
        <v>0</v>
      </c>
      <c r="H68" s="157">
        <f t="shared" si="16"/>
        <v>1</v>
      </c>
      <c r="I68" s="157">
        <f t="shared" si="16"/>
        <v>0</v>
      </c>
      <c r="J68" s="157">
        <f t="shared" si="16"/>
        <v>0</v>
      </c>
      <c r="K68" s="157">
        <f t="shared" si="16"/>
        <v>0</v>
      </c>
      <c r="L68" s="157">
        <f t="shared" si="16"/>
        <v>0</v>
      </c>
      <c r="M68" s="157">
        <f t="shared" si="16"/>
        <v>0</v>
      </c>
      <c r="N68" s="157">
        <f t="shared" si="16"/>
        <v>0</v>
      </c>
      <c r="O68" s="157">
        <f t="shared" si="16"/>
        <v>0</v>
      </c>
      <c r="P68" s="157">
        <f t="shared" si="16"/>
        <v>0</v>
      </c>
      <c r="Q68" s="157">
        <f t="shared" si="16"/>
        <v>0</v>
      </c>
      <c r="R68" s="157">
        <f t="shared" si="16"/>
        <v>0</v>
      </c>
      <c r="S68" s="157">
        <f t="shared" si="16"/>
        <v>0</v>
      </c>
      <c r="T68" s="157">
        <f t="shared" si="16"/>
        <v>0</v>
      </c>
      <c r="U68" s="157">
        <f t="shared" si="16"/>
        <v>0</v>
      </c>
      <c r="V68" s="157">
        <f t="shared" si="16"/>
        <v>0</v>
      </c>
      <c r="W68" s="157">
        <f t="shared" si="17"/>
        <v>0</v>
      </c>
      <c r="X68" s="157">
        <f t="shared" si="17"/>
        <v>0</v>
      </c>
      <c r="Y68" s="157">
        <f t="shared" si="17"/>
        <v>0</v>
      </c>
      <c r="Z68" s="157">
        <f t="shared" si="17"/>
        <v>0</v>
      </c>
      <c r="AA68" s="157">
        <f t="shared" si="17"/>
        <v>0</v>
      </c>
      <c r="AB68" s="157">
        <f t="shared" si="17"/>
        <v>0</v>
      </c>
      <c r="AC68" s="157">
        <f t="shared" si="17"/>
        <v>0</v>
      </c>
      <c r="AD68" s="157">
        <f t="shared" si="17"/>
        <v>0</v>
      </c>
      <c r="AE68" s="157">
        <f t="shared" si="17"/>
        <v>0</v>
      </c>
      <c r="AF68" s="157">
        <f t="shared" si="17"/>
        <v>0</v>
      </c>
      <c r="AG68" s="157">
        <f t="shared" si="17"/>
        <v>0</v>
      </c>
      <c r="AH68" s="157">
        <f t="shared" si="17"/>
        <v>0</v>
      </c>
      <c r="AI68" s="157">
        <f t="shared" si="17"/>
        <v>0</v>
      </c>
      <c r="AJ68" s="157">
        <f t="shared" si="17"/>
        <v>0</v>
      </c>
    </row>
    <row r="69" spans="1:36" ht="16.5" x14ac:dyDescent="0.25">
      <c r="A69" s="159"/>
      <c r="B69" s="153">
        <f t="shared" si="5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5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18">+A70+0.01</f>
        <v>4.01</v>
      </c>
      <c r="B71" s="153">
        <f t="shared" si="5"/>
        <v>23</v>
      </c>
      <c r="C71" s="155" t="s">
        <v>376</v>
      </c>
      <c r="D71" s="156" t="s">
        <v>364</v>
      </c>
      <c r="E71" s="157">
        <f t="shared" ref="E71:E73" si="19">+SUM(G71:AJ71)</f>
        <v>0</v>
      </c>
      <c r="F71" s="249"/>
      <c r="G71" s="157">
        <f t="shared" ref="G71:P73" si="20">+HLOOKUP(G$3,ARMADO_RP,$B71,0)+HLOOKUP(G$4,ARMADO_RP,$B71,0)</f>
        <v>0</v>
      </c>
      <c r="H71" s="157">
        <f t="shared" si="20"/>
        <v>0</v>
      </c>
      <c r="I71" s="157">
        <f t="shared" si="20"/>
        <v>0</v>
      </c>
      <c r="J71" s="157">
        <f t="shared" si="20"/>
        <v>0</v>
      </c>
      <c r="K71" s="157">
        <f t="shared" si="20"/>
        <v>0</v>
      </c>
      <c r="L71" s="157">
        <f t="shared" si="20"/>
        <v>0</v>
      </c>
      <c r="M71" s="157">
        <f t="shared" si="20"/>
        <v>0</v>
      </c>
      <c r="N71" s="157">
        <f t="shared" si="20"/>
        <v>0</v>
      </c>
      <c r="O71" s="157">
        <f t="shared" si="20"/>
        <v>0</v>
      </c>
      <c r="P71" s="157">
        <f t="shared" si="20"/>
        <v>0</v>
      </c>
      <c r="Q71" s="157">
        <f t="shared" ref="Q71:Z73" si="21">+HLOOKUP(Q$3,ARMADO_RP,$B71,0)+HLOOKUP(Q$4,ARMADO_RP,$B71,0)</f>
        <v>0</v>
      </c>
      <c r="R71" s="157">
        <f t="shared" si="21"/>
        <v>0</v>
      </c>
      <c r="S71" s="157">
        <f t="shared" si="21"/>
        <v>0</v>
      </c>
      <c r="T71" s="157">
        <f t="shared" si="21"/>
        <v>0</v>
      </c>
      <c r="U71" s="157">
        <f t="shared" si="21"/>
        <v>0</v>
      </c>
      <c r="V71" s="157">
        <f t="shared" si="21"/>
        <v>0</v>
      </c>
      <c r="W71" s="157">
        <f t="shared" si="21"/>
        <v>0</v>
      </c>
      <c r="X71" s="157">
        <f t="shared" si="21"/>
        <v>0</v>
      </c>
      <c r="Y71" s="157">
        <f t="shared" si="21"/>
        <v>0</v>
      </c>
      <c r="Z71" s="157">
        <f t="shared" si="21"/>
        <v>0</v>
      </c>
      <c r="AA71" s="157">
        <f t="shared" ref="AA71:AJ73" si="22">+HLOOKUP(AA$3,ARMADO_RP,$B71,0)+HLOOKUP(AA$4,ARMADO_RP,$B71,0)</f>
        <v>0</v>
      </c>
      <c r="AB71" s="157">
        <f t="shared" si="22"/>
        <v>0</v>
      </c>
      <c r="AC71" s="157">
        <f t="shared" si="22"/>
        <v>0</v>
      </c>
      <c r="AD71" s="157">
        <f t="shared" si="22"/>
        <v>0</v>
      </c>
      <c r="AE71" s="157">
        <f t="shared" si="22"/>
        <v>0</v>
      </c>
      <c r="AF71" s="157">
        <f t="shared" si="22"/>
        <v>0</v>
      </c>
      <c r="AG71" s="157">
        <f t="shared" si="22"/>
        <v>0</v>
      </c>
      <c r="AH71" s="157">
        <f t="shared" si="22"/>
        <v>0</v>
      </c>
      <c r="AI71" s="157">
        <f t="shared" si="22"/>
        <v>0</v>
      </c>
      <c r="AJ71" s="157">
        <f t="shared" si="22"/>
        <v>0</v>
      </c>
    </row>
    <row r="72" spans="1:36" ht="16.5" x14ac:dyDescent="0.25">
      <c r="A72" s="157">
        <f t="shared" si="18"/>
        <v>4.0199999999999996</v>
      </c>
      <c r="B72" s="153">
        <f t="shared" si="5"/>
        <v>24</v>
      </c>
      <c r="C72" s="155" t="s">
        <v>377</v>
      </c>
      <c r="D72" s="156" t="s">
        <v>364</v>
      </c>
      <c r="E72" s="157">
        <f t="shared" si="19"/>
        <v>0</v>
      </c>
      <c r="F72" s="249"/>
      <c r="G72" s="157">
        <f t="shared" si="20"/>
        <v>0</v>
      </c>
      <c r="H72" s="157">
        <f t="shared" si="20"/>
        <v>0</v>
      </c>
      <c r="I72" s="157">
        <f t="shared" si="20"/>
        <v>0</v>
      </c>
      <c r="J72" s="157">
        <f t="shared" si="20"/>
        <v>0</v>
      </c>
      <c r="K72" s="157">
        <f t="shared" si="20"/>
        <v>0</v>
      </c>
      <c r="L72" s="157">
        <f t="shared" si="20"/>
        <v>0</v>
      </c>
      <c r="M72" s="157">
        <f t="shared" si="20"/>
        <v>0</v>
      </c>
      <c r="N72" s="157">
        <f t="shared" si="20"/>
        <v>0</v>
      </c>
      <c r="O72" s="157">
        <f t="shared" si="20"/>
        <v>0</v>
      </c>
      <c r="P72" s="157">
        <f t="shared" si="20"/>
        <v>0</v>
      </c>
      <c r="Q72" s="157">
        <f t="shared" si="21"/>
        <v>0</v>
      </c>
      <c r="R72" s="157">
        <f t="shared" si="21"/>
        <v>0</v>
      </c>
      <c r="S72" s="157">
        <f t="shared" si="21"/>
        <v>0</v>
      </c>
      <c r="T72" s="157">
        <f t="shared" si="21"/>
        <v>0</v>
      </c>
      <c r="U72" s="157">
        <f t="shared" si="21"/>
        <v>0</v>
      </c>
      <c r="V72" s="157">
        <f t="shared" si="21"/>
        <v>0</v>
      </c>
      <c r="W72" s="157">
        <f t="shared" si="21"/>
        <v>0</v>
      </c>
      <c r="X72" s="157">
        <f t="shared" si="21"/>
        <v>0</v>
      </c>
      <c r="Y72" s="157">
        <f t="shared" si="21"/>
        <v>0</v>
      </c>
      <c r="Z72" s="157">
        <f t="shared" si="21"/>
        <v>0</v>
      </c>
      <c r="AA72" s="157">
        <f t="shared" si="22"/>
        <v>0</v>
      </c>
      <c r="AB72" s="157">
        <f t="shared" si="22"/>
        <v>0</v>
      </c>
      <c r="AC72" s="157">
        <f t="shared" si="22"/>
        <v>0</v>
      </c>
      <c r="AD72" s="157">
        <f t="shared" si="22"/>
        <v>0</v>
      </c>
      <c r="AE72" s="157">
        <f t="shared" si="22"/>
        <v>0</v>
      </c>
      <c r="AF72" s="157">
        <f t="shared" si="22"/>
        <v>0</v>
      </c>
      <c r="AG72" s="157">
        <f t="shared" si="22"/>
        <v>0</v>
      </c>
      <c r="AH72" s="157">
        <f t="shared" si="22"/>
        <v>0</v>
      </c>
      <c r="AI72" s="157">
        <f t="shared" si="22"/>
        <v>0</v>
      </c>
      <c r="AJ72" s="157">
        <f t="shared" si="22"/>
        <v>0</v>
      </c>
    </row>
    <row r="73" spans="1:36" ht="16.5" x14ac:dyDescent="0.25">
      <c r="A73" s="157">
        <f t="shared" si="18"/>
        <v>4.0299999999999994</v>
      </c>
      <c r="B73" s="153">
        <f t="shared" si="5"/>
        <v>25</v>
      </c>
      <c r="C73" s="155" t="s">
        <v>378</v>
      </c>
      <c r="D73" s="156" t="s">
        <v>364</v>
      </c>
      <c r="E73" s="157">
        <f t="shared" si="19"/>
        <v>0</v>
      </c>
      <c r="F73" s="249"/>
      <c r="G73" s="157">
        <f t="shared" si="20"/>
        <v>0</v>
      </c>
      <c r="H73" s="157">
        <f t="shared" si="20"/>
        <v>0</v>
      </c>
      <c r="I73" s="157">
        <f t="shared" si="20"/>
        <v>0</v>
      </c>
      <c r="J73" s="157">
        <f t="shared" si="20"/>
        <v>0</v>
      </c>
      <c r="K73" s="157">
        <f t="shared" si="20"/>
        <v>0</v>
      </c>
      <c r="L73" s="157">
        <f t="shared" si="20"/>
        <v>0</v>
      </c>
      <c r="M73" s="157">
        <f t="shared" si="20"/>
        <v>0</v>
      </c>
      <c r="N73" s="157">
        <f t="shared" si="20"/>
        <v>0</v>
      </c>
      <c r="O73" s="157">
        <f t="shared" si="20"/>
        <v>0</v>
      </c>
      <c r="P73" s="157">
        <f t="shared" si="20"/>
        <v>0</v>
      </c>
      <c r="Q73" s="157">
        <f t="shared" si="21"/>
        <v>0</v>
      </c>
      <c r="R73" s="157">
        <f t="shared" si="21"/>
        <v>0</v>
      </c>
      <c r="S73" s="157">
        <f t="shared" si="21"/>
        <v>0</v>
      </c>
      <c r="T73" s="157">
        <f t="shared" si="21"/>
        <v>0</v>
      </c>
      <c r="U73" s="157">
        <f t="shared" si="21"/>
        <v>0</v>
      </c>
      <c r="V73" s="157">
        <f t="shared" si="21"/>
        <v>0</v>
      </c>
      <c r="W73" s="157">
        <f t="shared" si="21"/>
        <v>0</v>
      </c>
      <c r="X73" s="157">
        <f t="shared" si="21"/>
        <v>0</v>
      </c>
      <c r="Y73" s="157">
        <f t="shared" si="21"/>
        <v>0</v>
      </c>
      <c r="Z73" s="157">
        <f t="shared" si="21"/>
        <v>0</v>
      </c>
      <c r="AA73" s="157">
        <f t="shared" si="22"/>
        <v>0</v>
      </c>
      <c r="AB73" s="157">
        <f t="shared" si="22"/>
        <v>0</v>
      </c>
      <c r="AC73" s="157">
        <f t="shared" si="22"/>
        <v>0</v>
      </c>
      <c r="AD73" s="157">
        <f t="shared" si="22"/>
        <v>0</v>
      </c>
      <c r="AE73" s="157">
        <f t="shared" si="22"/>
        <v>0</v>
      </c>
      <c r="AF73" s="157">
        <f t="shared" si="22"/>
        <v>0</v>
      </c>
      <c r="AG73" s="157">
        <f t="shared" si="22"/>
        <v>0</v>
      </c>
      <c r="AH73" s="157">
        <f t="shared" si="22"/>
        <v>0</v>
      </c>
      <c r="AI73" s="157">
        <f t="shared" si="22"/>
        <v>0</v>
      </c>
      <c r="AJ73" s="157">
        <f t="shared" si="22"/>
        <v>0</v>
      </c>
    </row>
    <row r="74" spans="1:36" ht="16.5" x14ac:dyDescent="0.25">
      <c r="A74" s="159"/>
      <c r="B74" s="153">
        <f t="shared" si="5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5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3">+A75+0.01</f>
        <v>5.01</v>
      </c>
      <c r="B76" s="153">
        <f t="shared" si="5"/>
        <v>28</v>
      </c>
      <c r="C76" s="155" t="s">
        <v>380</v>
      </c>
      <c r="D76" s="156" t="s">
        <v>364</v>
      </c>
      <c r="E76" s="157">
        <f t="shared" ref="E76:E80" si="24">+SUM(G76:AJ76)</f>
        <v>1</v>
      </c>
      <c r="F76" s="249"/>
      <c r="G76" s="157">
        <f t="shared" ref="G76:P80" si="25">+HLOOKUP(G$3,ARMADO_RP,$B76,0)+HLOOKUP(G$4,ARMADO_RP,$B76,0)</f>
        <v>0</v>
      </c>
      <c r="H76" s="157">
        <f t="shared" si="25"/>
        <v>1</v>
      </c>
      <c r="I76" s="157">
        <f t="shared" si="25"/>
        <v>0</v>
      </c>
      <c r="J76" s="157">
        <f t="shared" si="25"/>
        <v>0</v>
      </c>
      <c r="K76" s="157">
        <f t="shared" si="25"/>
        <v>0</v>
      </c>
      <c r="L76" s="157">
        <f t="shared" si="25"/>
        <v>0</v>
      </c>
      <c r="M76" s="157">
        <f t="shared" si="25"/>
        <v>0</v>
      </c>
      <c r="N76" s="157">
        <f t="shared" si="25"/>
        <v>0</v>
      </c>
      <c r="O76" s="157">
        <f t="shared" si="25"/>
        <v>0</v>
      </c>
      <c r="P76" s="157">
        <f t="shared" si="25"/>
        <v>0</v>
      </c>
      <c r="Q76" s="157">
        <f t="shared" ref="Q76:Z80" si="26">+HLOOKUP(Q$3,ARMADO_RP,$B76,0)+HLOOKUP(Q$4,ARMADO_RP,$B76,0)</f>
        <v>0</v>
      </c>
      <c r="R76" s="157">
        <f t="shared" si="26"/>
        <v>0</v>
      </c>
      <c r="S76" s="157">
        <f t="shared" si="26"/>
        <v>0</v>
      </c>
      <c r="T76" s="157">
        <f t="shared" si="26"/>
        <v>0</v>
      </c>
      <c r="U76" s="157">
        <f t="shared" si="26"/>
        <v>0</v>
      </c>
      <c r="V76" s="157">
        <f t="shared" si="26"/>
        <v>0</v>
      </c>
      <c r="W76" s="157">
        <f t="shared" si="26"/>
        <v>0</v>
      </c>
      <c r="X76" s="157">
        <f t="shared" si="26"/>
        <v>0</v>
      </c>
      <c r="Y76" s="157">
        <f t="shared" si="26"/>
        <v>0</v>
      </c>
      <c r="Z76" s="157">
        <f t="shared" si="26"/>
        <v>0</v>
      </c>
      <c r="AA76" s="157">
        <f t="shared" ref="AA76:AJ80" si="27">+HLOOKUP(AA$3,ARMADO_RP,$B76,0)+HLOOKUP(AA$4,ARMADO_RP,$B76,0)</f>
        <v>0</v>
      </c>
      <c r="AB76" s="157">
        <f t="shared" si="27"/>
        <v>0</v>
      </c>
      <c r="AC76" s="157">
        <f t="shared" si="27"/>
        <v>0</v>
      </c>
      <c r="AD76" s="157">
        <f t="shared" si="27"/>
        <v>0</v>
      </c>
      <c r="AE76" s="157">
        <f t="shared" si="27"/>
        <v>0</v>
      </c>
      <c r="AF76" s="157">
        <f t="shared" si="27"/>
        <v>0</v>
      </c>
      <c r="AG76" s="157">
        <f t="shared" si="27"/>
        <v>0</v>
      </c>
      <c r="AH76" s="157">
        <f t="shared" si="27"/>
        <v>0</v>
      </c>
      <c r="AI76" s="157">
        <f t="shared" si="27"/>
        <v>0</v>
      </c>
      <c r="AJ76" s="157">
        <f t="shared" si="27"/>
        <v>0</v>
      </c>
    </row>
    <row r="77" spans="1:36" ht="16.5" x14ac:dyDescent="0.25">
      <c r="A77" s="157">
        <f t="shared" si="23"/>
        <v>5.0199999999999996</v>
      </c>
      <c r="B77" s="153">
        <f t="shared" si="5"/>
        <v>29</v>
      </c>
      <c r="C77" s="155" t="s">
        <v>381</v>
      </c>
      <c r="D77" s="156" t="s">
        <v>364</v>
      </c>
      <c r="E77" s="157">
        <f t="shared" si="24"/>
        <v>1</v>
      </c>
      <c r="F77" s="249"/>
      <c r="G77" s="157">
        <f t="shared" si="25"/>
        <v>0</v>
      </c>
      <c r="H77" s="157">
        <f t="shared" si="25"/>
        <v>1</v>
      </c>
      <c r="I77" s="157">
        <f t="shared" si="25"/>
        <v>0</v>
      </c>
      <c r="J77" s="157">
        <f t="shared" si="25"/>
        <v>0</v>
      </c>
      <c r="K77" s="157">
        <f t="shared" si="25"/>
        <v>0</v>
      </c>
      <c r="L77" s="157">
        <f t="shared" si="25"/>
        <v>0</v>
      </c>
      <c r="M77" s="157">
        <f t="shared" si="25"/>
        <v>0</v>
      </c>
      <c r="N77" s="157">
        <f t="shared" si="25"/>
        <v>0</v>
      </c>
      <c r="O77" s="157">
        <f t="shared" si="25"/>
        <v>0</v>
      </c>
      <c r="P77" s="157">
        <f t="shared" si="25"/>
        <v>0</v>
      </c>
      <c r="Q77" s="157">
        <f t="shared" si="26"/>
        <v>0</v>
      </c>
      <c r="R77" s="157">
        <f t="shared" si="26"/>
        <v>0</v>
      </c>
      <c r="S77" s="157">
        <f t="shared" si="26"/>
        <v>0</v>
      </c>
      <c r="T77" s="157">
        <f t="shared" si="26"/>
        <v>0</v>
      </c>
      <c r="U77" s="157">
        <f t="shared" si="26"/>
        <v>0</v>
      </c>
      <c r="V77" s="157">
        <f t="shared" si="26"/>
        <v>0</v>
      </c>
      <c r="W77" s="157">
        <f t="shared" si="26"/>
        <v>0</v>
      </c>
      <c r="X77" s="157">
        <f t="shared" si="26"/>
        <v>0</v>
      </c>
      <c r="Y77" s="157">
        <f t="shared" si="26"/>
        <v>0</v>
      </c>
      <c r="Z77" s="157">
        <f t="shared" si="26"/>
        <v>0</v>
      </c>
      <c r="AA77" s="157">
        <f t="shared" si="27"/>
        <v>0</v>
      </c>
      <c r="AB77" s="157">
        <f t="shared" si="27"/>
        <v>0</v>
      </c>
      <c r="AC77" s="157">
        <f t="shared" si="27"/>
        <v>0</v>
      </c>
      <c r="AD77" s="157">
        <f t="shared" si="27"/>
        <v>0</v>
      </c>
      <c r="AE77" s="157">
        <f t="shared" si="27"/>
        <v>0</v>
      </c>
      <c r="AF77" s="157">
        <f t="shared" si="27"/>
        <v>0</v>
      </c>
      <c r="AG77" s="157">
        <f t="shared" si="27"/>
        <v>0</v>
      </c>
      <c r="AH77" s="157">
        <f t="shared" si="27"/>
        <v>0</v>
      </c>
      <c r="AI77" s="157">
        <f t="shared" si="27"/>
        <v>0</v>
      </c>
      <c r="AJ77" s="157">
        <f t="shared" si="27"/>
        <v>0</v>
      </c>
    </row>
    <row r="78" spans="1:36" ht="16.5" x14ac:dyDescent="0.25">
      <c r="A78" s="157">
        <f t="shared" si="23"/>
        <v>5.0299999999999994</v>
      </c>
      <c r="B78" s="153">
        <f t="shared" si="5"/>
        <v>30</v>
      </c>
      <c r="C78" s="155" t="s">
        <v>382</v>
      </c>
      <c r="D78" s="156"/>
      <c r="E78" s="157">
        <f t="shared" si="24"/>
        <v>0</v>
      </c>
      <c r="F78" s="249"/>
      <c r="G78" s="157">
        <f t="shared" si="25"/>
        <v>0</v>
      </c>
      <c r="H78" s="157">
        <f t="shared" si="25"/>
        <v>0</v>
      </c>
      <c r="I78" s="157">
        <f t="shared" si="25"/>
        <v>0</v>
      </c>
      <c r="J78" s="157">
        <f t="shared" si="25"/>
        <v>0</v>
      </c>
      <c r="K78" s="157">
        <f t="shared" si="25"/>
        <v>0</v>
      </c>
      <c r="L78" s="157">
        <f t="shared" si="25"/>
        <v>0</v>
      </c>
      <c r="M78" s="157">
        <f t="shared" si="25"/>
        <v>0</v>
      </c>
      <c r="N78" s="157">
        <f t="shared" si="25"/>
        <v>0</v>
      </c>
      <c r="O78" s="157">
        <f t="shared" si="25"/>
        <v>0</v>
      </c>
      <c r="P78" s="157">
        <f t="shared" si="25"/>
        <v>0</v>
      </c>
      <c r="Q78" s="157">
        <f t="shared" si="26"/>
        <v>0</v>
      </c>
      <c r="R78" s="157">
        <f t="shared" si="26"/>
        <v>0</v>
      </c>
      <c r="S78" s="157">
        <f t="shared" si="26"/>
        <v>0</v>
      </c>
      <c r="T78" s="157">
        <f t="shared" si="26"/>
        <v>0</v>
      </c>
      <c r="U78" s="157">
        <f t="shared" si="26"/>
        <v>0</v>
      </c>
      <c r="V78" s="157">
        <f t="shared" si="26"/>
        <v>0</v>
      </c>
      <c r="W78" s="157">
        <f t="shared" si="26"/>
        <v>0</v>
      </c>
      <c r="X78" s="157">
        <f t="shared" si="26"/>
        <v>0</v>
      </c>
      <c r="Y78" s="157">
        <f t="shared" si="26"/>
        <v>0</v>
      </c>
      <c r="Z78" s="157">
        <f t="shared" si="26"/>
        <v>0</v>
      </c>
      <c r="AA78" s="157">
        <f t="shared" si="27"/>
        <v>0</v>
      </c>
      <c r="AB78" s="157">
        <f t="shared" si="27"/>
        <v>0</v>
      </c>
      <c r="AC78" s="157">
        <f t="shared" si="27"/>
        <v>0</v>
      </c>
      <c r="AD78" s="157">
        <f t="shared" si="27"/>
        <v>0</v>
      </c>
      <c r="AE78" s="157">
        <f t="shared" si="27"/>
        <v>0</v>
      </c>
      <c r="AF78" s="157">
        <f t="shared" si="27"/>
        <v>0</v>
      </c>
      <c r="AG78" s="157">
        <f t="shared" si="27"/>
        <v>0</v>
      </c>
      <c r="AH78" s="157">
        <f t="shared" si="27"/>
        <v>0</v>
      </c>
      <c r="AI78" s="157">
        <f t="shared" si="27"/>
        <v>0</v>
      </c>
      <c r="AJ78" s="157">
        <f t="shared" si="27"/>
        <v>0</v>
      </c>
    </row>
    <row r="79" spans="1:36" ht="16.5" x14ac:dyDescent="0.25">
      <c r="A79" s="157"/>
      <c r="B79" s="153">
        <f t="shared" si="5"/>
        <v>31</v>
      </c>
      <c r="C79" s="155" t="s">
        <v>383</v>
      </c>
      <c r="D79" s="156" t="s">
        <v>364</v>
      </c>
      <c r="E79" s="157">
        <f t="shared" si="24"/>
        <v>0</v>
      </c>
      <c r="F79" s="249"/>
      <c r="G79" s="157">
        <f t="shared" si="25"/>
        <v>0</v>
      </c>
      <c r="H79" s="157">
        <f t="shared" si="25"/>
        <v>0</v>
      </c>
      <c r="I79" s="157">
        <f t="shared" si="25"/>
        <v>0</v>
      </c>
      <c r="J79" s="157">
        <f t="shared" si="25"/>
        <v>0</v>
      </c>
      <c r="K79" s="157">
        <f t="shared" si="25"/>
        <v>0</v>
      </c>
      <c r="L79" s="157">
        <f t="shared" si="25"/>
        <v>0</v>
      </c>
      <c r="M79" s="157">
        <f t="shared" si="25"/>
        <v>0</v>
      </c>
      <c r="N79" s="157">
        <f t="shared" si="25"/>
        <v>0</v>
      </c>
      <c r="O79" s="157">
        <f t="shared" si="25"/>
        <v>0</v>
      </c>
      <c r="P79" s="157">
        <f t="shared" si="25"/>
        <v>0</v>
      </c>
      <c r="Q79" s="157">
        <f t="shared" si="26"/>
        <v>0</v>
      </c>
      <c r="R79" s="157">
        <f t="shared" si="26"/>
        <v>0</v>
      </c>
      <c r="S79" s="157">
        <f t="shared" si="26"/>
        <v>0</v>
      </c>
      <c r="T79" s="157">
        <f t="shared" si="26"/>
        <v>0</v>
      </c>
      <c r="U79" s="157">
        <f t="shared" si="26"/>
        <v>0</v>
      </c>
      <c r="V79" s="157">
        <f t="shared" si="26"/>
        <v>0</v>
      </c>
      <c r="W79" s="157">
        <f t="shared" si="26"/>
        <v>0</v>
      </c>
      <c r="X79" s="157">
        <f t="shared" si="26"/>
        <v>0</v>
      </c>
      <c r="Y79" s="157">
        <f t="shared" si="26"/>
        <v>0</v>
      </c>
      <c r="Z79" s="157">
        <f t="shared" si="26"/>
        <v>0</v>
      </c>
      <c r="AA79" s="157">
        <f t="shared" si="27"/>
        <v>0</v>
      </c>
      <c r="AB79" s="157">
        <f t="shared" si="27"/>
        <v>0</v>
      </c>
      <c r="AC79" s="157">
        <f t="shared" si="27"/>
        <v>0</v>
      </c>
      <c r="AD79" s="157">
        <f t="shared" si="27"/>
        <v>0</v>
      </c>
      <c r="AE79" s="157">
        <f t="shared" si="27"/>
        <v>0</v>
      </c>
      <c r="AF79" s="157">
        <f t="shared" si="27"/>
        <v>0</v>
      </c>
      <c r="AG79" s="157">
        <f t="shared" si="27"/>
        <v>0</v>
      </c>
      <c r="AH79" s="157">
        <f t="shared" si="27"/>
        <v>0</v>
      </c>
      <c r="AI79" s="157">
        <f t="shared" si="27"/>
        <v>0</v>
      </c>
      <c r="AJ79" s="157">
        <f t="shared" si="27"/>
        <v>0</v>
      </c>
    </row>
    <row r="80" spans="1:36" s="188" customFormat="1" ht="16.5" x14ac:dyDescent="0.25">
      <c r="A80" s="160">
        <v>5.04</v>
      </c>
      <c r="B80" s="161">
        <f t="shared" si="5"/>
        <v>32</v>
      </c>
      <c r="C80" s="163" t="s">
        <v>547</v>
      </c>
      <c r="D80" s="164" t="s">
        <v>364</v>
      </c>
      <c r="E80" s="157">
        <f t="shared" si="24"/>
        <v>0</v>
      </c>
      <c r="F80" s="249"/>
      <c r="G80" s="157">
        <f t="shared" si="25"/>
        <v>0</v>
      </c>
      <c r="H80" s="157">
        <f t="shared" si="25"/>
        <v>0</v>
      </c>
      <c r="I80" s="157">
        <f t="shared" si="25"/>
        <v>0</v>
      </c>
      <c r="J80" s="157">
        <f t="shared" si="25"/>
        <v>0</v>
      </c>
      <c r="K80" s="157">
        <f t="shared" si="25"/>
        <v>0</v>
      </c>
      <c r="L80" s="157">
        <f t="shared" si="25"/>
        <v>0</v>
      </c>
      <c r="M80" s="157">
        <f t="shared" si="25"/>
        <v>0</v>
      </c>
      <c r="N80" s="157">
        <f t="shared" si="25"/>
        <v>0</v>
      </c>
      <c r="O80" s="157">
        <f t="shared" si="25"/>
        <v>0</v>
      </c>
      <c r="P80" s="157">
        <f t="shared" si="25"/>
        <v>0</v>
      </c>
      <c r="Q80" s="157">
        <f t="shared" si="26"/>
        <v>0</v>
      </c>
      <c r="R80" s="157">
        <f t="shared" si="26"/>
        <v>0</v>
      </c>
      <c r="S80" s="157">
        <f t="shared" si="26"/>
        <v>0</v>
      </c>
      <c r="T80" s="157">
        <f t="shared" si="26"/>
        <v>0</v>
      </c>
      <c r="U80" s="157">
        <f t="shared" si="26"/>
        <v>0</v>
      </c>
      <c r="V80" s="157">
        <f t="shared" si="26"/>
        <v>0</v>
      </c>
      <c r="W80" s="157">
        <f t="shared" si="26"/>
        <v>0</v>
      </c>
      <c r="X80" s="157">
        <f t="shared" si="26"/>
        <v>0</v>
      </c>
      <c r="Y80" s="157">
        <f t="shared" si="26"/>
        <v>0</v>
      </c>
      <c r="Z80" s="157">
        <f t="shared" si="26"/>
        <v>0</v>
      </c>
      <c r="AA80" s="157">
        <f t="shared" si="27"/>
        <v>0</v>
      </c>
      <c r="AB80" s="157">
        <f t="shared" si="27"/>
        <v>0</v>
      </c>
      <c r="AC80" s="157">
        <f t="shared" si="27"/>
        <v>0</v>
      </c>
      <c r="AD80" s="157">
        <f t="shared" si="27"/>
        <v>0</v>
      </c>
      <c r="AE80" s="157">
        <f t="shared" si="27"/>
        <v>0</v>
      </c>
      <c r="AF80" s="157">
        <f t="shared" si="27"/>
        <v>0</v>
      </c>
      <c r="AG80" s="157">
        <f t="shared" si="27"/>
        <v>0</v>
      </c>
      <c r="AH80" s="157">
        <f t="shared" si="27"/>
        <v>0</v>
      </c>
      <c r="AI80" s="157">
        <f t="shared" si="27"/>
        <v>0</v>
      </c>
      <c r="AJ80" s="157">
        <f t="shared" si="27"/>
        <v>0</v>
      </c>
    </row>
    <row r="81" spans="1:36" ht="16.5" x14ac:dyDescent="0.25">
      <c r="A81" s="159"/>
      <c r="B81" s="153">
        <f t="shared" si="5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5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5"/>
        <v>35</v>
      </c>
      <c r="C83" s="158" t="s">
        <v>385</v>
      </c>
      <c r="D83" s="156" t="s">
        <v>364</v>
      </c>
      <c r="E83" s="157">
        <f t="shared" ref="E83:E84" si="28">+SUM(G83:AJ83)</f>
        <v>0</v>
      </c>
      <c r="F83" s="249"/>
      <c r="G83" s="157">
        <f t="shared" ref="G83:P84" si="29">+HLOOKUP(G$3,ARMADO_RP,$B83,0)+HLOOKUP(G$4,ARMADO_RP,$B83,0)</f>
        <v>0</v>
      </c>
      <c r="H83" s="157">
        <f t="shared" si="29"/>
        <v>0</v>
      </c>
      <c r="I83" s="157">
        <f t="shared" si="29"/>
        <v>0</v>
      </c>
      <c r="J83" s="157">
        <f t="shared" si="29"/>
        <v>0</v>
      </c>
      <c r="K83" s="157">
        <f t="shared" si="29"/>
        <v>0</v>
      </c>
      <c r="L83" s="157">
        <f t="shared" si="29"/>
        <v>0</v>
      </c>
      <c r="M83" s="157">
        <f t="shared" si="29"/>
        <v>0</v>
      </c>
      <c r="N83" s="157">
        <f t="shared" si="29"/>
        <v>0</v>
      </c>
      <c r="O83" s="157">
        <f t="shared" si="29"/>
        <v>0</v>
      </c>
      <c r="P83" s="157">
        <f t="shared" si="29"/>
        <v>0</v>
      </c>
      <c r="Q83" s="157">
        <f t="shared" ref="Q83:Z84" si="30">+HLOOKUP(Q$3,ARMADO_RP,$B83,0)+HLOOKUP(Q$4,ARMADO_RP,$B83,0)</f>
        <v>0</v>
      </c>
      <c r="R83" s="157">
        <f t="shared" si="30"/>
        <v>0</v>
      </c>
      <c r="S83" s="157">
        <f t="shared" si="30"/>
        <v>0</v>
      </c>
      <c r="T83" s="157">
        <f t="shared" si="30"/>
        <v>0</v>
      </c>
      <c r="U83" s="157">
        <f t="shared" si="30"/>
        <v>0</v>
      </c>
      <c r="V83" s="157">
        <f t="shared" si="30"/>
        <v>0</v>
      </c>
      <c r="W83" s="157">
        <f t="shared" si="30"/>
        <v>0</v>
      </c>
      <c r="X83" s="157">
        <f t="shared" si="30"/>
        <v>0</v>
      </c>
      <c r="Y83" s="157">
        <f t="shared" si="30"/>
        <v>0</v>
      </c>
      <c r="Z83" s="157">
        <f t="shared" si="30"/>
        <v>0</v>
      </c>
      <c r="AA83" s="157">
        <f t="shared" ref="AA83:AJ84" si="31">+HLOOKUP(AA$3,ARMADO_RP,$B83,0)+HLOOKUP(AA$4,ARMADO_RP,$B83,0)</f>
        <v>0</v>
      </c>
      <c r="AB83" s="157">
        <f t="shared" si="31"/>
        <v>0</v>
      </c>
      <c r="AC83" s="157">
        <f t="shared" si="31"/>
        <v>0</v>
      </c>
      <c r="AD83" s="157">
        <f t="shared" si="31"/>
        <v>0</v>
      </c>
      <c r="AE83" s="157">
        <f t="shared" si="31"/>
        <v>0</v>
      </c>
      <c r="AF83" s="157">
        <f t="shared" si="31"/>
        <v>0</v>
      </c>
      <c r="AG83" s="157">
        <f t="shared" si="31"/>
        <v>0</v>
      </c>
      <c r="AH83" s="157">
        <f t="shared" si="31"/>
        <v>0</v>
      </c>
      <c r="AI83" s="157">
        <f t="shared" si="31"/>
        <v>0</v>
      </c>
      <c r="AJ83" s="157">
        <f t="shared" si="31"/>
        <v>0</v>
      </c>
    </row>
    <row r="84" spans="1:36" ht="16.5" x14ac:dyDescent="0.25">
      <c r="A84" s="157">
        <f>+A83+0.01</f>
        <v>6.02</v>
      </c>
      <c r="B84" s="153">
        <f t="shared" si="5"/>
        <v>36</v>
      </c>
      <c r="C84" s="158" t="s">
        <v>386</v>
      </c>
      <c r="D84" s="156" t="s">
        <v>364</v>
      </c>
      <c r="E84" s="157">
        <f t="shared" si="28"/>
        <v>0</v>
      </c>
      <c r="F84" s="249"/>
      <c r="G84" s="157">
        <f t="shared" si="29"/>
        <v>0</v>
      </c>
      <c r="H84" s="157">
        <f t="shared" si="29"/>
        <v>0</v>
      </c>
      <c r="I84" s="157">
        <f t="shared" si="29"/>
        <v>0</v>
      </c>
      <c r="J84" s="157">
        <f t="shared" si="29"/>
        <v>0</v>
      </c>
      <c r="K84" s="157">
        <f t="shared" si="29"/>
        <v>0</v>
      </c>
      <c r="L84" s="157">
        <f t="shared" si="29"/>
        <v>0</v>
      </c>
      <c r="M84" s="157">
        <f t="shared" si="29"/>
        <v>0</v>
      </c>
      <c r="N84" s="157">
        <f t="shared" si="29"/>
        <v>0</v>
      </c>
      <c r="O84" s="157">
        <f t="shared" si="29"/>
        <v>0</v>
      </c>
      <c r="P84" s="157">
        <f t="shared" si="29"/>
        <v>0</v>
      </c>
      <c r="Q84" s="157">
        <f t="shared" si="30"/>
        <v>0</v>
      </c>
      <c r="R84" s="157">
        <f t="shared" si="30"/>
        <v>0</v>
      </c>
      <c r="S84" s="157">
        <f t="shared" si="30"/>
        <v>0</v>
      </c>
      <c r="T84" s="157">
        <f t="shared" si="30"/>
        <v>0</v>
      </c>
      <c r="U84" s="157">
        <f t="shared" si="30"/>
        <v>0</v>
      </c>
      <c r="V84" s="157">
        <f t="shared" si="30"/>
        <v>0</v>
      </c>
      <c r="W84" s="157">
        <f t="shared" si="30"/>
        <v>0</v>
      </c>
      <c r="X84" s="157">
        <f t="shared" si="30"/>
        <v>0</v>
      </c>
      <c r="Y84" s="157">
        <f t="shared" si="30"/>
        <v>0</v>
      </c>
      <c r="Z84" s="157">
        <f t="shared" si="30"/>
        <v>0</v>
      </c>
      <c r="AA84" s="157">
        <f t="shared" si="31"/>
        <v>0</v>
      </c>
      <c r="AB84" s="157">
        <f t="shared" si="31"/>
        <v>0</v>
      </c>
      <c r="AC84" s="157">
        <f t="shared" si="31"/>
        <v>0</v>
      </c>
      <c r="AD84" s="157">
        <f t="shared" si="31"/>
        <v>0</v>
      </c>
      <c r="AE84" s="157">
        <f t="shared" si="31"/>
        <v>0</v>
      </c>
      <c r="AF84" s="157">
        <f t="shared" si="31"/>
        <v>0</v>
      </c>
      <c r="AG84" s="157">
        <f t="shared" si="31"/>
        <v>0</v>
      </c>
      <c r="AH84" s="157">
        <f t="shared" si="31"/>
        <v>0</v>
      </c>
      <c r="AI84" s="157">
        <f t="shared" si="31"/>
        <v>0</v>
      </c>
      <c r="AJ84" s="157">
        <f t="shared" si="31"/>
        <v>0</v>
      </c>
    </row>
    <row r="85" spans="1:36" ht="16.5" x14ac:dyDescent="0.25">
      <c r="A85" s="159"/>
      <c r="B85" s="153">
        <f t="shared" si="5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5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2">+A86+0.01</f>
        <v>7.01</v>
      </c>
      <c r="B87" s="153">
        <f t="shared" si="5"/>
        <v>39</v>
      </c>
      <c r="C87" s="158" t="s">
        <v>388</v>
      </c>
      <c r="D87" s="156" t="s">
        <v>389</v>
      </c>
      <c r="E87" s="157">
        <f>+SUM(G87:AJ87)</f>
        <v>2.4446699999999998E-2</v>
      </c>
      <c r="F87" s="249" t="s">
        <v>62</v>
      </c>
      <c r="G87" s="157">
        <f t="shared" ref="G87:AJ87" si="33">+IF($F87=G$13,G$12*f_cond*G$14/1000,0)</f>
        <v>0</v>
      </c>
      <c r="H87" s="157">
        <f t="shared" si="33"/>
        <v>2.4446699999999998E-2</v>
      </c>
      <c r="I87" s="157">
        <f t="shared" si="33"/>
        <v>0</v>
      </c>
      <c r="J87" s="157">
        <f t="shared" si="33"/>
        <v>0</v>
      </c>
      <c r="K87" s="157">
        <f t="shared" si="33"/>
        <v>0</v>
      </c>
      <c r="L87" s="157">
        <f t="shared" si="33"/>
        <v>0</v>
      </c>
      <c r="M87" s="157">
        <f t="shared" si="33"/>
        <v>0</v>
      </c>
      <c r="N87" s="157">
        <f t="shared" si="33"/>
        <v>0</v>
      </c>
      <c r="O87" s="157">
        <f t="shared" si="33"/>
        <v>0</v>
      </c>
      <c r="P87" s="157">
        <f t="shared" si="33"/>
        <v>0</v>
      </c>
      <c r="Q87" s="157">
        <f t="shared" si="33"/>
        <v>0</v>
      </c>
      <c r="R87" s="157">
        <f t="shared" si="33"/>
        <v>0</v>
      </c>
      <c r="S87" s="157">
        <f t="shared" si="33"/>
        <v>0</v>
      </c>
      <c r="T87" s="157">
        <f t="shared" si="33"/>
        <v>0</v>
      </c>
      <c r="U87" s="157">
        <f t="shared" si="33"/>
        <v>0</v>
      </c>
      <c r="V87" s="157">
        <f t="shared" si="33"/>
        <v>0</v>
      </c>
      <c r="W87" s="157">
        <f t="shared" si="33"/>
        <v>0</v>
      </c>
      <c r="X87" s="157">
        <f t="shared" si="33"/>
        <v>0</v>
      </c>
      <c r="Y87" s="157">
        <f t="shared" si="33"/>
        <v>0</v>
      </c>
      <c r="Z87" s="157">
        <f t="shared" si="33"/>
        <v>0</v>
      </c>
      <c r="AA87" s="157">
        <f t="shared" si="33"/>
        <v>0</v>
      </c>
      <c r="AB87" s="157">
        <f t="shared" si="33"/>
        <v>0</v>
      </c>
      <c r="AC87" s="157">
        <f t="shared" si="33"/>
        <v>0</v>
      </c>
      <c r="AD87" s="157">
        <f t="shared" si="33"/>
        <v>0</v>
      </c>
      <c r="AE87" s="157">
        <f t="shared" si="33"/>
        <v>0</v>
      </c>
      <c r="AF87" s="157">
        <f t="shared" si="33"/>
        <v>0</v>
      </c>
      <c r="AG87" s="157">
        <f t="shared" si="33"/>
        <v>0</v>
      </c>
      <c r="AH87" s="157">
        <f t="shared" si="33"/>
        <v>0</v>
      </c>
      <c r="AI87" s="157">
        <f t="shared" si="33"/>
        <v>0</v>
      </c>
      <c r="AJ87" s="157">
        <f t="shared" si="33"/>
        <v>0</v>
      </c>
    </row>
    <row r="88" spans="1:36" ht="16.5" x14ac:dyDescent="0.25">
      <c r="A88" s="159"/>
      <c r="B88" s="153">
        <f t="shared" si="5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5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4">+A89+0.01</f>
        <v>8.01</v>
      </c>
      <c r="B90" s="153">
        <f t="shared" si="5"/>
        <v>42</v>
      </c>
      <c r="C90" s="158" t="s">
        <v>391</v>
      </c>
      <c r="D90" s="156" t="s">
        <v>364</v>
      </c>
      <c r="E90" s="157">
        <f t="shared" ref="E90:E95" si="35">+SUM(G90:AJ90)</f>
        <v>1</v>
      </c>
      <c r="F90" s="249"/>
      <c r="G90" s="157">
        <f t="shared" ref="G90:P95" si="36">+HLOOKUP(G$3,ARMADO_RP,$B90,0)+HLOOKUP(G$4,ARMADO_RP,$B90,0)</f>
        <v>0</v>
      </c>
      <c r="H90" s="157">
        <f t="shared" si="36"/>
        <v>1</v>
      </c>
      <c r="I90" s="157">
        <f t="shared" si="36"/>
        <v>0</v>
      </c>
      <c r="J90" s="157">
        <f t="shared" si="36"/>
        <v>0</v>
      </c>
      <c r="K90" s="157">
        <f t="shared" si="36"/>
        <v>0</v>
      </c>
      <c r="L90" s="157">
        <f t="shared" si="36"/>
        <v>0</v>
      </c>
      <c r="M90" s="157">
        <f t="shared" si="36"/>
        <v>0</v>
      </c>
      <c r="N90" s="157">
        <f t="shared" si="36"/>
        <v>0</v>
      </c>
      <c r="O90" s="157">
        <f t="shared" si="36"/>
        <v>0</v>
      </c>
      <c r="P90" s="157">
        <f t="shared" si="36"/>
        <v>0</v>
      </c>
      <c r="Q90" s="157">
        <f t="shared" ref="Q90:Z95" si="37">+HLOOKUP(Q$3,ARMADO_RP,$B90,0)+HLOOKUP(Q$4,ARMADO_RP,$B90,0)</f>
        <v>0</v>
      </c>
      <c r="R90" s="157">
        <f t="shared" si="37"/>
        <v>0</v>
      </c>
      <c r="S90" s="157">
        <f t="shared" si="37"/>
        <v>0</v>
      </c>
      <c r="T90" s="157">
        <f t="shared" si="37"/>
        <v>0</v>
      </c>
      <c r="U90" s="157">
        <f t="shared" si="37"/>
        <v>0</v>
      </c>
      <c r="V90" s="157">
        <f t="shared" si="37"/>
        <v>0</v>
      </c>
      <c r="W90" s="157">
        <f t="shared" si="37"/>
        <v>0</v>
      </c>
      <c r="X90" s="157">
        <f t="shared" si="37"/>
        <v>0</v>
      </c>
      <c r="Y90" s="157">
        <f t="shared" si="37"/>
        <v>0</v>
      </c>
      <c r="Z90" s="157">
        <f t="shared" si="37"/>
        <v>0</v>
      </c>
      <c r="AA90" s="157">
        <f t="shared" ref="AA90:AJ95" si="38">+HLOOKUP(AA$3,ARMADO_RP,$B90,0)+HLOOKUP(AA$4,ARMADO_RP,$B90,0)</f>
        <v>0</v>
      </c>
      <c r="AB90" s="157">
        <f t="shared" si="38"/>
        <v>0</v>
      </c>
      <c r="AC90" s="157">
        <f t="shared" si="38"/>
        <v>0</v>
      </c>
      <c r="AD90" s="157">
        <f t="shared" si="38"/>
        <v>0</v>
      </c>
      <c r="AE90" s="157">
        <f t="shared" si="38"/>
        <v>0</v>
      </c>
      <c r="AF90" s="157">
        <f t="shared" si="38"/>
        <v>0</v>
      </c>
      <c r="AG90" s="157">
        <f t="shared" si="38"/>
        <v>0</v>
      </c>
      <c r="AH90" s="157">
        <f t="shared" si="38"/>
        <v>0</v>
      </c>
      <c r="AI90" s="157">
        <f t="shared" si="38"/>
        <v>0</v>
      </c>
      <c r="AJ90" s="157">
        <f t="shared" si="38"/>
        <v>0</v>
      </c>
    </row>
    <row r="91" spans="1:36" ht="16.5" x14ac:dyDescent="0.25">
      <c r="A91" s="157">
        <f t="shared" si="34"/>
        <v>8.02</v>
      </c>
      <c r="B91" s="153">
        <f t="shared" si="5"/>
        <v>43</v>
      </c>
      <c r="C91" s="158" t="s">
        <v>392</v>
      </c>
      <c r="D91" s="156" t="s">
        <v>364</v>
      </c>
      <c r="E91" s="157">
        <f t="shared" si="35"/>
        <v>2</v>
      </c>
      <c r="F91" s="249"/>
      <c r="G91" s="157">
        <f t="shared" si="36"/>
        <v>2</v>
      </c>
      <c r="H91" s="157">
        <f t="shared" si="36"/>
        <v>0</v>
      </c>
      <c r="I91" s="157">
        <f t="shared" si="36"/>
        <v>0</v>
      </c>
      <c r="J91" s="157">
        <f t="shared" si="36"/>
        <v>0</v>
      </c>
      <c r="K91" s="157">
        <f t="shared" si="36"/>
        <v>0</v>
      </c>
      <c r="L91" s="157">
        <f t="shared" si="36"/>
        <v>0</v>
      </c>
      <c r="M91" s="157">
        <f t="shared" si="36"/>
        <v>0</v>
      </c>
      <c r="N91" s="157">
        <f t="shared" si="36"/>
        <v>0</v>
      </c>
      <c r="O91" s="157">
        <f t="shared" si="36"/>
        <v>0</v>
      </c>
      <c r="P91" s="157">
        <f t="shared" si="36"/>
        <v>0</v>
      </c>
      <c r="Q91" s="157">
        <f t="shared" si="37"/>
        <v>0</v>
      </c>
      <c r="R91" s="157">
        <f t="shared" si="37"/>
        <v>0</v>
      </c>
      <c r="S91" s="157">
        <f t="shared" si="37"/>
        <v>0</v>
      </c>
      <c r="T91" s="157">
        <f t="shared" si="37"/>
        <v>0</v>
      </c>
      <c r="U91" s="157">
        <f t="shared" si="37"/>
        <v>0</v>
      </c>
      <c r="V91" s="157">
        <f t="shared" si="37"/>
        <v>0</v>
      </c>
      <c r="W91" s="157">
        <f t="shared" si="37"/>
        <v>0</v>
      </c>
      <c r="X91" s="157">
        <f t="shared" si="37"/>
        <v>0</v>
      </c>
      <c r="Y91" s="157">
        <f t="shared" si="37"/>
        <v>0</v>
      </c>
      <c r="Z91" s="157">
        <f t="shared" si="37"/>
        <v>0</v>
      </c>
      <c r="AA91" s="157">
        <f t="shared" si="38"/>
        <v>0</v>
      </c>
      <c r="AB91" s="157">
        <f t="shared" si="38"/>
        <v>0</v>
      </c>
      <c r="AC91" s="157">
        <f t="shared" si="38"/>
        <v>0</v>
      </c>
      <c r="AD91" s="157">
        <f t="shared" si="38"/>
        <v>0</v>
      </c>
      <c r="AE91" s="157">
        <f t="shared" si="38"/>
        <v>0</v>
      </c>
      <c r="AF91" s="157">
        <f t="shared" si="38"/>
        <v>0</v>
      </c>
      <c r="AG91" s="157">
        <f t="shared" si="38"/>
        <v>0</v>
      </c>
      <c r="AH91" s="157">
        <f t="shared" si="38"/>
        <v>0</v>
      </c>
      <c r="AI91" s="157">
        <f t="shared" si="38"/>
        <v>0</v>
      </c>
      <c r="AJ91" s="157">
        <f t="shared" si="38"/>
        <v>0</v>
      </c>
    </row>
    <row r="92" spans="1:36" ht="16.5" x14ac:dyDescent="0.25">
      <c r="A92" s="157">
        <f t="shared" si="34"/>
        <v>8.0299999999999994</v>
      </c>
      <c r="B92" s="153">
        <f t="shared" si="5"/>
        <v>44</v>
      </c>
      <c r="C92" s="158" t="s">
        <v>393</v>
      </c>
      <c r="D92" s="156" t="s">
        <v>146</v>
      </c>
      <c r="E92" s="157">
        <f t="shared" si="35"/>
        <v>5</v>
      </c>
      <c r="F92" s="249"/>
      <c r="G92" s="157">
        <f t="shared" si="36"/>
        <v>2.5</v>
      </c>
      <c r="H92" s="157">
        <f t="shared" si="36"/>
        <v>2.5</v>
      </c>
      <c r="I92" s="157">
        <f t="shared" si="36"/>
        <v>0</v>
      </c>
      <c r="J92" s="157">
        <f t="shared" si="36"/>
        <v>0</v>
      </c>
      <c r="K92" s="157">
        <f t="shared" si="36"/>
        <v>0</v>
      </c>
      <c r="L92" s="157">
        <f t="shared" si="36"/>
        <v>0</v>
      </c>
      <c r="M92" s="157">
        <f t="shared" si="36"/>
        <v>0</v>
      </c>
      <c r="N92" s="157">
        <f t="shared" si="36"/>
        <v>0</v>
      </c>
      <c r="O92" s="157">
        <f t="shared" si="36"/>
        <v>0</v>
      </c>
      <c r="P92" s="157">
        <f t="shared" si="36"/>
        <v>0</v>
      </c>
      <c r="Q92" s="157">
        <f t="shared" si="37"/>
        <v>0</v>
      </c>
      <c r="R92" s="157">
        <f t="shared" si="37"/>
        <v>0</v>
      </c>
      <c r="S92" s="157">
        <f t="shared" si="37"/>
        <v>0</v>
      </c>
      <c r="T92" s="157">
        <f t="shared" si="37"/>
        <v>0</v>
      </c>
      <c r="U92" s="157">
        <f t="shared" si="37"/>
        <v>0</v>
      </c>
      <c r="V92" s="157">
        <f t="shared" si="37"/>
        <v>0</v>
      </c>
      <c r="W92" s="157">
        <f t="shared" si="37"/>
        <v>0</v>
      </c>
      <c r="X92" s="157">
        <f t="shared" si="37"/>
        <v>0</v>
      </c>
      <c r="Y92" s="157">
        <f t="shared" si="37"/>
        <v>0</v>
      </c>
      <c r="Z92" s="157">
        <f t="shared" si="37"/>
        <v>0</v>
      </c>
      <c r="AA92" s="157">
        <f t="shared" si="38"/>
        <v>0</v>
      </c>
      <c r="AB92" s="157">
        <f t="shared" si="38"/>
        <v>0</v>
      </c>
      <c r="AC92" s="157">
        <f t="shared" si="38"/>
        <v>0</v>
      </c>
      <c r="AD92" s="157">
        <f t="shared" si="38"/>
        <v>0</v>
      </c>
      <c r="AE92" s="157">
        <f t="shared" si="38"/>
        <v>0</v>
      </c>
      <c r="AF92" s="157">
        <f t="shared" si="38"/>
        <v>0</v>
      </c>
      <c r="AG92" s="157">
        <f t="shared" si="38"/>
        <v>0</v>
      </c>
      <c r="AH92" s="157">
        <f t="shared" si="38"/>
        <v>0</v>
      </c>
      <c r="AI92" s="157">
        <f t="shared" si="38"/>
        <v>0</v>
      </c>
      <c r="AJ92" s="157">
        <f t="shared" si="38"/>
        <v>0</v>
      </c>
    </row>
    <row r="93" spans="1:36" ht="16.5" x14ac:dyDescent="0.25">
      <c r="A93" s="157">
        <f t="shared" si="34"/>
        <v>8.0399999999999991</v>
      </c>
      <c r="B93" s="153">
        <f t="shared" si="5"/>
        <v>45</v>
      </c>
      <c r="C93" s="158" t="s">
        <v>394</v>
      </c>
      <c r="D93" s="156" t="s">
        <v>364</v>
      </c>
      <c r="E93" s="157">
        <f t="shared" si="35"/>
        <v>0</v>
      </c>
      <c r="F93" s="249"/>
      <c r="G93" s="157">
        <f t="shared" si="36"/>
        <v>0</v>
      </c>
      <c r="H93" s="157">
        <f t="shared" si="36"/>
        <v>0</v>
      </c>
      <c r="I93" s="157">
        <f t="shared" si="36"/>
        <v>0</v>
      </c>
      <c r="J93" s="157">
        <f t="shared" si="36"/>
        <v>0</v>
      </c>
      <c r="K93" s="157">
        <f t="shared" si="36"/>
        <v>0</v>
      </c>
      <c r="L93" s="157">
        <f t="shared" si="36"/>
        <v>0</v>
      </c>
      <c r="M93" s="157">
        <f t="shared" si="36"/>
        <v>0</v>
      </c>
      <c r="N93" s="157">
        <f t="shared" si="36"/>
        <v>0</v>
      </c>
      <c r="O93" s="157">
        <f t="shared" si="36"/>
        <v>0</v>
      </c>
      <c r="P93" s="157">
        <f t="shared" si="36"/>
        <v>0</v>
      </c>
      <c r="Q93" s="157">
        <f t="shared" si="37"/>
        <v>0</v>
      </c>
      <c r="R93" s="157">
        <f t="shared" si="37"/>
        <v>0</v>
      </c>
      <c r="S93" s="157">
        <f t="shared" si="37"/>
        <v>0</v>
      </c>
      <c r="T93" s="157">
        <f t="shared" si="37"/>
        <v>0</v>
      </c>
      <c r="U93" s="157">
        <f t="shared" si="37"/>
        <v>0</v>
      </c>
      <c r="V93" s="157">
        <f t="shared" si="37"/>
        <v>0</v>
      </c>
      <c r="W93" s="157">
        <f t="shared" si="37"/>
        <v>0</v>
      </c>
      <c r="X93" s="157">
        <f t="shared" si="37"/>
        <v>0</v>
      </c>
      <c r="Y93" s="157">
        <f t="shared" si="37"/>
        <v>0</v>
      </c>
      <c r="Z93" s="157">
        <f t="shared" si="37"/>
        <v>0</v>
      </c>
      <c r="AA93" s="157">
        <f t="shared" si="38"/>
        <v>0</v>
      </c>
      <c r="AB93" s="157">
        <f t="shared" si="38"/>
        <v>0</v>
      </c>
      <c r="AC93" s="157">
        <f t="shared" si="38"/>
        <v>0</v>
      </c>
      <c r="AD93" s="157">
        <f t="shared" si="38"/>
        <v>0</v>
      </c>
      <c r="AE93" s="157">
        <f t="shared" si="38"/>
        <v>0</v>
      </c>
      <c r="AF93" s="157">
        <f t="shared" si="38"/>
        <v>0</v>
      </c>
      <c r="AG93" s="157">
        <f t="shared" si="38"/>
        <v>0</v>
      </c>
      <c r="AH93" s="157">
        <f t="shared" si="38"/>
        <v>0</v>
      </c>
      <c r="AI93" s="157">
        <f t="shared" si="38"/>
        <v>0</v>
      </c>
      <c r="AJ93" s="157">
        <f t="shared" si="38"/>
        <v>0</v>
      </c>
    </row>
    <row r="94" spans="1:36" s="188" customFormat="1" ht="16.5" x14ac:dyDescent="0.25">
      <c r="A94" s="160">
        <f t="shared" si="34"/>
        <v>8.0499999999999989</v>
      </c>
      <c r="B94" s="161">
        <f t="shared" si="5"/>
        <v>46</v>
      </c>
      <c r="C94" s="162" t="s">
        <v>529</v>
      </c>
      <c r="D94" s="164" t="s">
        <v>364</v>
      </c>
      <c r="E94" s="157">
        <f t="shared" si="35"/>
        <v>0</v>
      </c>
      <c r="F94" s="249"/>
      <c r="G94" s="157">
        <f t="shared" si="36"/>
        <v>0</v>
      </c>
      <c r="H94" s="157">
        <f t="shared" si="36"/>
        <v>0</v>
      </c>
      <c r="I94" s="157">
        <f t="shared" si="36"/>
        <v>0</v>
      </c>
      <c r="J94" s="157">
        <f t="shared" si="36"/>
        <v>0</v>
      </c>
      <c r="K94" s="157">
        <f t="shared" si="36"/>
        <v>0</v>
      </c>
      <c r="L94" s="157">
        <f t="shared" si="36"/>
        <v>0</v>
      </c>
      <c r="M94" s="157">
        <f t="shared" si="36"/>
        <v>0</v>
      </c>
      <c r="N94" s="157">
        <f t="shared" si="36"/>
        <v>0</v>
      </c>
      <c r="O94" s="157">
        <f t="shared" si="36"/>
        <v>0</v>
      </c>
      <c r="P94" s="157">
        <f t="shared" si="36"/>
        <v>0</v>
      </c>
      <c r="Q94" s="157">
        <f t="shared" si="37"/>
        <v>0</v>
      </c>
      <c r="R94" s="157">
        <f t="shared" si="37"/>
        <v>0</v>
      </c>
      <c r="S94" s="157">
        <f t="shared" si="37"/>
        <v>0</v>
      </c>
      <c r="T94" s="157">
        <f t="shared" si="37"/>
        <v>0</v>
      </c>
      <c r="U94" s="157">
        <f t="shared" si="37"/>
        <v>0</v>
      </c>
      <c r="V94" s="157">
        <f t="shared" si="37"/>
        <v>0</v>
      </c>
      <c r="W94" s="157">
        <f t="shared" si="37"/>
        <v>0</v>
      </c>
      <c r="X94" s="157">
        <f t="shared" si="37"/>
        <v>0</v>
      </c>
      <c r="Y94" s="157">
        <f t="shared" si="37"/>
        <v>0</v>
      </c>
      <c r="Z94" s="157">
        <f t="shared" si="37"/>
        <v>0</v>
      </c>
      <c r="AA94" s="157">
        <f t="shared" si="38"/>
        <v>0</v>
      </c>
      <c r="AB94" s="157">
        <f t="shared" si="38"/>
        <v>0</v>
      </c>
      <c r="AC94" s="157">
        <f t="shared" si="38"/>
        <v>0</v>
      </c>
      <c r="AD94" s="157">
        <f t="shared" si="38"/>
        <v>0</v>
      </c>
      <c r="AE94" s="157">
        <f t="shared" si="38"/>
        <v>0</v>
      </c>
      <c r="AF94" s="157">
        <f t="shared" si="38"/>
        <v>0</v>
      </c>
      <c r="AG94" s="157">
        <f t="shared" si="38"/>
        <v>0</v>
      </c>
      <c r="AH94" s="157">
        <f t="shared" si="38"/>
        <v>0</v>
      </c>
      <c r="AI94" s="157">
        <f t="shared" si="38"/>
        <v>0</v>
      </c>
      <c r="AJ94" s="157">
        <f t="shared" si="38"/>
        <v>0</v>
      </c>
    </row>
    <row r="95" spans="1:36" s="188" customFormat="1" ht="16.5" x14ac:dyDescent="0.25">
      <c r="A95" s="160">
        <f t="shared" si="34"/>
        <v>8.0599999999999987</v>
      </c>
      <c r="B95" s="161">
        <f t="shared" si="5"/>
        <v>47</v>
      </c>
      <c r="C95" s="162" t="s">
        <v>530</v>
      </c>
      <c r="D95" s="164" t="s">
        <v>146</v>
      </c>
      <c r="E95" s="157">
        <f t="shared" si="35"/>
        <v>0</v>
      </c>
      <c r="F95" s="249"/>
      <c r="G95" s="157">
        <f t="shared" si="36"/>
        <v>0</v>
      </c>
      <c r="H95" s="157">
        <f t="shared" si="36"/>
        <v>0</v>
      </c>
      <c r="I95" s="157">
        <f t="shared" si="36"/>
        <v>0</v>
      </c>
      <c r="J95" s="157">
        <f t="shared" si="36"/>
        <v>0</v>
      </c>
      <c r="K95" s="157">
        <f t="shared" si="36"/>
        <v>0</v>
      </c>
      <c r="L95" s="157">
        <f t="shared" si="36"/>
        <v>0</v>
      </c>
      <c r="M95" s="157">
        <f t="shared" si="36"/>
        <v>0</v>
      </c>
      <c r="N95" s="157">
        <f t="shared" si="36"/>
        <v>0</v>
      </c>
      <c r="O95" s="157">
        <f t="shared" si="36"/>
        <v>0</v>
      </c>
      <c r="P95" s="157">
        <f t="shared" si="36"/>
        <v>0</v>
      </c>
      <c r="Q95" s="157">
        <f t="shared" si="37"/>
        <v>0</v>
      </c>
      <c r="R95" s="157">
        <f t="shared" si="37"/>
        <v>0</v>
      </c>
      <c r="S95" s="157">
        <f t="shared" si="37"/>
        <v>0</v>
      </c>
      <c r="T95" s="157">
        <f t="shared" si="37"/>
        <v>0</v>
      </c>
      <c r="U95" s="157">
        <f t="shared" si="37"/>
        <v>0</v>
      </c>
      <c r="V95" s="157">
        <f t="shared" si="37"/>
        <v>0</v>
      </c>
      <c r="W95" s="157">
        <f t="shared" si="37"/>
        <v>0</v>
      </c>
      <c r="X95" s="157">
        <f t="shared" si="37"/>
        <v>0</v>
      </c>
      <c r="Y95" s="157">
        <f t="shared" si="37"/>
        <v>0</v>
      </c>
      <c r="Z95" s="157">
        <f t="shared" si="37"/>
        <v>0</v>
      </c>
      <c r="AA95" s="157">
        <f t="shared" si="38"/>
        <v>0</v>
      </c>
      <c r="AB95" s="157">
        <f t="shared" si="38"/>
        <v>0</v>
      </c>
      <c r="AC95" s="157">
        <f t="shared" si="38"/>
        <v>0</v>
      </c>
      <c r="AD95" s="157">
        <f t="shared" si="38"/>
        <v>0</v>
      </c>
      <c r="AE95" s="157">
        <f t="shared" si="38"/>
        <v>0</v>
      </c>
      <c r="AF95" s="157">
        <f t="shared" si="38"/>
        <v>0</v>
      </c>
      <c r="AG95" s="157">
        <f t="shared" si="38"/>
        <v>0</v>
      </c>
      <c r="AH95" s="157">
        <f t="shared" si="38"/>
        <v>0</v>
      </c>
      <c r="AI95" s="157">
        <f t="shared" si="38"/>
        <v>0</v>
      </c>
      <c r="AJ95" s="157">
        <f t="shared" si="38"/>
        <v>0</v>
      </c>
    </row>
    <row r="96" spans="1:36" ht="16.5" x14ac:dyDescent="0.25">
      <c r="A96" s="159"/>
      <c r="B96" s="161">
        <f t="shared" si="5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5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5"/>
        <v>50</v>
      </c>
      <c r="C98" s="158" t="s">
        <v>396</v>
      </c>
      <c r="D98" s="156" t="s">
        <v>146</v>
      </c>
      <c r="E98" s="157">
        <f>+SUM(G98:AJ98)</f>
        <v>23</v>
      </c>
      <c r="F98" s="249"/>
      <c r="G98" s="157">
        <f t="shared" ref="G98:AJ98" si="39">+HLOOKUP(G$3,ARMADO_RP,$B98,0)+HLOOKUP(G$4,ARMADO_RP,$B98,0)+HLOOKUP(G$19,ARMADO_RP,$B98,0)</f>
        <v>0</v>
      </c>
      <c r="H98" s="157">
        <f t="shared" si="39"/>
        <v>23</v>
      </c>
      <c r="I98" s="157">
        <f t="shared" si="39"/>
        <v>0</v>
      </c>
      <c r="J98" s="157">
        <f t="shared" si="39"/>
        <v>0</v>
      </c>
      <c r="K98" s="157">
        <f t="shared" si="39"/>
        <v>0</v>
      </c>
      <c r="L98" s="157">
        <f t="shared" si="39"/>
        <v>0</v>
      </c>
      <c r="M98" s="157">
        <f t="shared" si="39"/>
        <v>0</v>
      </c>
      <c r="N98" s="157">
        <f t="shared" si="39"/>
        <v>0</v>
      </c>
      <c r="O98" s="157">
        <f t="shared" si="39"/>
        <v>0</v>
      </c>
      <c r="P98" s="157">
        <f t="shared" si="39"/>
        <v>0</v>
      </c>
      <c r="Q98" s="157">
        <f t="shared" si="39"/>
        <v>0</v>
      </c>
      <c r="R98" s="157">
        <f t="shared" si="39"/>
        <v>0</v>
      </c>
      <c r="S98" s="157">
        <f t="shared" si="39"/>
        <v>0</v>
      </c>
      <c r="T98" s="157">
        <f t="shared" si="39"/>
        <v>0</v>
      </c>
      <c r="U98" s="157">
        <f t="shared" si="39"/>
        <v>0</v>
      </c>
      <c r="V98" s="157">
        <f t="shared" si="39"/>
        <v>0</v>
      </c>
      <c r="W98" s="157">
        <f t="shared" si="39"/>
        <v>0</v>
      </c>
      <c r="X98" s="157">
        <f t="shared" si="39"/>
        <v>0</v>
      </c>
      <c r="Y98" s="157">
        <f t="shared" si="39"/>
        <v>0</v>
      </c>
      <c r="Z98" s="157">
        <f t="shared" si="39"/>
        <v>0</v>
      </c>
      <c r="AA98" s="157">
        <f t="shared" si="39"/>
        <v>0</v>
      </c>
      <c r="AB98" s="157">
        <f t="shared" si="39"/>
        <v>0</v>
      </c>
      <c r="AC98" s="157">
        <f t="shared" si="39"/>
        <v>0</v>
      </c>
      <c r="AD98" s="157">
        <f t="shared" si="39"/>
        <v>0</v>
      </c>
      <c r="AE98" s="157">
        <f t="shared" si="39"/>
        <v>0</v>
      </c>
      <c r="AF98" s="157">
        <f t="shared" si="39"/>
        <v>0</v>
      </c>
      <c r="AG98" s="157">
        <f t="shared" si="39"/>
        <v>0</v>
      </c>
      <c r="AH98" s="157">
        <f t="shared" si="39"/>
        <v>0</v>
      </c>
      <c r="AI98" s="157">
        <f t="shared" si="39"/>
        <v>0</v>
      </c>
      <c r="AJ98" s="157">
        <f t="shared" si="39"/>
        <v>0</v>
      </c>
    </row>
    <row r="99" spans="1:36" ht="16.5" x14ac:dyDescent="0.25">
      <c r="A99" s="152"/>
      <c r="B99" s="153">
        <f t="shared" si="5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5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0">+A100+0.01</f>
        <v>10.01</v>
      </c>
      <c r="B101" s="153">
        <f t="shared" si="5"/>
        <v>53</v>
      </c>
      <c r="C101" s="158" t="s">
        <v>398</v>
      </c>
      <c r="D101" s="156" t="s">
        <v>364</v>
      </c>
      <c r="E101" s="157">
        <f t="shared" ref="E101:E118" si="41">+SUM(G101:AJ101)</f>
        <v>1</v>
      </c>
      <c r="F101" s="249"/>
      <c r="G101" s="157">
        <f t="shared" ref="G101:P111" si="42">+HLOOKUP(G$3,ARMADO_RP,$B101,0)+HLOOKUP(G$4,ARMADO_RP,$B101,0)</f>
        <v>0</v>
      </c>
      <c r="H101" s="157">
        <f t="shared" si="42"/>
        <v>1</v>
      </c>
      <c r="I101" s="157">
        <f t="shared" si="42"/>
        <v>0</v>
      </c>
      <c r="J101" s="157">
        <f t="shared" si="42"/>
        <v>0</v>
      </c>
      <c r="K101" s="157">
        <f t="shared" si="42"/>
        <v>0</v>
      </c>
      <c r="L101" s="157">
        <f t="shared" si="42"/>
        <v>0</v>
      </c>
      <c r="M101" s="157">
        <f t="shared" si="42"/>
        <v>0</v>
      </c>
      <c r="N101" s="157">
        <f t="shared" si="42"/>
        <v>0</v>
      </c>
      <c r="O101" s="157">
        <f t="shared" si="42"/>
        <v>0</v>
      </c>
      <c r="P101" s="157">
        <f t="shared" si="42"/>
        <v>0</v>
      </c>
      <c r="Q101" s="157">
        <f t="shared" ref="Q101:Z111" si="43">+HLOOKUP(Q$3,ARMADO_RP,$B101,0)+HLOOKUP(Q$4,ARMADO_RP,$B101,0)</f>
        <v>0</v>
      </c>
      <c r="R101" s="157">
        <f t="shared" si="43"/>
        <v>0</v>
      </c>
      <c r="S101" s="157">
        <f t="shared" si="43"/>
        <v>0</v>
      </c>
      <c r="T101" s="157">
        <f t="shared" si="43"/>
        <v>0</v>
      </c>
      <c r="U101" s="157">
        <f t="shared" si="43"/>
        <v>0</v>
      </c>
      <c r="V101" s="157">
        <f t="shared" si="43"/>
        <v>0</v>
      </c>
      <c r="W101" s="157">
        <f t="shared" si="43"/>
        <v>0</v>
      </c>
      <c r="X101" s="157">
        <f t="shared" si="43"/>
        <v>0</v>
      </c>
      <c r="Y101" s="157">
        <f t="shared" si="43"/>
        <v>0</v>
      </c>
      <c r="Z101" s="157">
        <f t="shared" si="43"/>
        <v>0</v>
      </c>
      <c r="AA101" s="157">
        <f t="shared" ref="AA101:AJ111" si="44">+HLOOKUP(AA$3,ARMADO_RP,$B101,0)+HLOOKUP(AA$4,ARMADO_RP,$B101,0)</f>
        <v>0</v>
      </c>
      <c r="AB101" s="157">
        <f t="shared" si="44"/>
        <v>0</v>
      </c>
      <c r="AC101" s="157">
        <f t="shared" si="44"/>
        <v>0</v>
      </c>
      <c r="AD101" s="157">
        <f t="shared" si="44"/>
        <v>0</v>
      </c>
      <c r="AE101" s="157">
        <f t="shared" si="44"/>
        <v>0</v>
      </c>
      <c r="AF101" s="157">
        <f t="shared" si="44"/>
        <v>0</v>
      </c>
      <c r="AG101" s="157">
        <f t="shared" si="44"/>
        <v>0</v>
      </c>
      <c r="AH101" s="157">
        <f t="shared" si="44"/>
        <v>0</v>
      </c>
      <c r="AI101" s="157">
        <f t="shared" si="44"/>
        <v>0</v>
      </c>
      <c r="AJ101" s="157">
        <f t="shared" si="44"/>
        <v>0</v>
      </c>
    </row>
    <row r="102" spans="1:36" ht="16.5" x14ac:dyDescent="0.25">
      <c r="A102" s="157">
        <f t="shared" si="40"/>
        <v>10.02</v>
      </c>
      <c r="B102" s="153">
        <f t="shared" si="5"/>
        <v>54</v>
      </c>
      <c r="C102" s="158" t="s">
        <v>399</v>
      </c>
      <c r="D102" s="156" t="s">
        <v>364</v>
      </c>
      <c r="E102" s="157">
        <f t="shared" si="41"/>
        <v>1</v>
      </c>
      <c r="F102" s="249"/>
      <c r="G102" s="157">
        <f t="shared" si="42"/>
        <v>0</v>
      </c>
      <c r="H102" s="157">
        <f t="shared" si="42"/>
        <v>1</v>
      </c>
      <c r="I102" s="157">
        <f t="shared" si="42"/>
        <v>0</v>
      </c>
      <c r="J102" s="157">
        <f t="shared" si="42"/>
        <v>0</v>
      </c>
      <c r="K102" s="157">
        <f t="shared" si="42"/>
        <v>0</v>
      </c>
      <c r="L102" s="157">
        <f t="shared" si="42"/>
        <v>0</v>
      </c>
      <c r="M102" s="157">
        <f t="shared" si="42"/>
        <v>0</v>
      </c>
      <c r="N102" s="157">
        <f t="shared" si="42"/>
        <v>0</v>
      </c>
      <c r="O102" s="157">
        <f t="shared" si="42"/>
        <v>0</v>
      </c>
      <c r="P102" s="157">
        <f t="shared" si="42"/>
        <v>0</v>
      </c>
      <c r="Q102" s="157">
        <f t="shared" si="43"/>
        <v>0</v>
      </c>
      <c r="R102" s="157">
        <f t="shared" si="43"/>
        <v>0</v>
      </c>
      <c r="S102" s="157">
        <f t="shared" si="43"/>
        <v>0</v>
      </c>
      <c r="T102" s="157">
        <f t="shared" si="43"/>
        <v>0</v>
      </c>
      <c r="U102" s="157">
        <f t="shared" si="43"/>
        <v>0</v>
      </c>
      <c r="V102" s="157">
        <f t="shared" si="43"/>
        <v>0</v>
      </c>
      <c r="W102" s="157">
        <f t="shared" si="43"/>
        <v>0</v>
      </c>
      <c r="X102" s="157">
        <f t="shared" si="43"/>
        <v>0</v>
      </c>
      <c r="Y102" s="157">
        <f t="shared" si="43"/>
        <v>0</v>
      </c>
      <c r="Z102" s="157">
        <f t="shared" si="43"/>
        <v>0</v>
      </c>
      <c r="AA102" s="157">
        <f t="shared" si="44"/>
        <v>0</v>
      </c>
      <c r="AB102" s="157">
        <f t="shared" si="44"/>
        <v>0</v>
      </c>
      <c r="AC102" s="157">
        <f t="shared" si="44"/>
        <v>0</v>
      </c>
      <c r="AD102" s="157">
        <f t="shared" si="44"/>
        <v>0</v>
      </c>
      <c r="AE102" s="157">
        <f t="shared" si="44"/>
        <v>0</v>
      </c>
      <c r="AF102" s="157">
        <f t="shared" si="44"/>
        <v>0</v>
      </c>
      <c r="AG102" s="157">
        <f t="shared" si="44"/>
        <v>0</v>
      </c>
      <c r="AH102" s="157">
        <f t="shared" si="44"/>
        <v>0</v>
      </c>
      <c r="AI102" s="157">
        <f t="shared" si="44"/>
        <v>0</v>
      </c>
      <c r="AJ102" s="157">
        <f t="shared" si="44"/>
        <v>0</v>
      </c>
    </row>
    <row r="103" spans="1:36" ht="16.5" x14ac:dyDescent="0.25">
      <c r="A103" s="157">
        <f t="shared" si="40"/>
        <v>10.029999999999999</v>
      </c>
      <c r="B103" s="153">
        <f t="shared" si="5"/>
        <v>55</v>
      </c>
      <c r="C103" s="158" t="s">
        <v>400</v>
      </c>
      <c r="D103" s="156" t="s">
        <v>364</v>
      </c>
      <c r="E103" s="157">
        <f t="shared" si="41"/>
        <v>2</v>
      </c>
      <c r="F103" s="249"/>
      <c r="G103" s="157">
        <f t="shared" si="42"/>
        <v>0</v>
      </c>
      <c r="H103" s="157">
        <f t="shared" si="42"/>
        <v>2</v>
      </c>
      <c r="I103" s="157">
        <f t="shared" si="42"/>
        <v>0</v>
      </c>
      <c r="J103" s="157">
        <f t="shared" si="42"/>
        <v>0</v>
      </c>
      <c r="K103" s="157">
        <f t="shared" si="42"/>
        <v>0</v>
      </c>
      <c r="L103" s="157">
        <f t="shared" si="42"/>
        <v>0</v>
      </c>
      <c r="M103" s="157">
        <f t="shared" si="42"/>
        <v>0</v>
      </c>
      <c r="N103" s="157">
        <f t="shared" si="42"/>
        <v>0</v>
      </c>
      <c r="O103" s="157">
        <f t="shared" si="42"/>
        <v>0</v>
      </c>
      <c r="P103" s="157">
        <f t="shared" si="42"/>
        <v>0</v>
      </c>
      <c r="Q103" s="157">
        <f t="shared" si="43"/>
        <v>0</v>
      </c>
      <c r="R103" s="157">
        <f t="shared" si="43"/>
        <v>0</v>
      </c>
      <c r="S103" s="157">
        <f t="shared" si="43"/>
        <v>0</v>
      </c>
      <c r="T103" s="157">
        <f t="shared" si="43"/>
        <v>0</v>
      </c>
      <c r="U103" s="157">
        <f t="shared" si="43"/>
        <v>0</v>
      </c>
      <c r="V103" s="157">
        <f t="shared" si="43"/>
        <v>0</v>
      </c>
      <c r="W103" s="157">
        <f t="shared" si="43"/>
        <v>0</v>
      </c>
      <c r="X103" s="157">
        <f t="shared" si="43"/>
        <v>0</v>
      </c>
      <c r="Y103" s="157">
        <f t="shared" si="43"/>
        <v>0</v>
      </c>
      <c r="Z103" s="157">
        <f t="shared" si="43"/>
        <v>0</v>
      </c>
      <c r="AA103" s="157">
        <f t="shared" si="44"/>
        <v>0</v>
      </c>
      <c r="AB103" s="157">
        <f t="shared" si="44"/>
        <v>0</v>
      </c>
      <c r="AC103" s="157">
        <f t="shared" si="44"/>
        <v>0</v>
      </c>
      <c r="AD103" s="157">
        <f t="shared" si="44"/>
        <v>0</v>
      </c>
      <c r="AE103" s="157">
        <f t="shared" si="44"/>
        <v>0</v>
      </c>
      <c r="AF103" s="157">
        <f t="shared" si="44"/>
        <v>0</v>
      </c>
      <c r="AG103" s="157">
        <f t="shared" si="44"/>
        <v>0</v>
      </c>
      <c r="AH103" s="157">
        <f t="shared" si="44"/>
        <v>0</v>
      </c>
      <c r="AI103" s="157">
        <f t="shared" si="44"/>
        <v>0</v>
      </c>
      <c r="AJ103" s="157">
        <f t="shared" si="44"/>
        <v>0</v>
      </c>
    </row>
    <row r="104" spans="1:36" ht="16.5" x14ac:dyDescent="0.25">
      <c r="A104" s="157">
        <f t="shared" si="40"/>
        <v>10.039999999999999</v>
      </c>
      <c r="B104" s="153">
        <f t="shared" si="5"/>
        <v>56</v>
      </c>
      <c r="C104" s="158" t="s">
        <v>401</v>
      </c>
      <c r="D104" s="156" t="s">
        <v>364</v>
      </c>
      <c r="E104" s="157">
        <f t="shared" si="41"/>
        <v>2</v>
      </c>
      <c r="F104" s="249"/>
      <c r="G104" s="157">
        <f t="shared" si="42"/>
        <v>0</v>
      </c>
      <c r="H104" s="157">
        <f t="shared" si="42"/>
        <v>2</v>
      </c>
      <c r="I104" s="157">
        <f t="shared" si="42"/>
        <v>0</v>
      </c>
      <c r="J104" s="157">
        <f t="shared" si="42"/>
        <v>0</v>
      </c>
      <c r="K104" s="157">
        <f t="shared" si="42"/>
        <v>0</v>
      </c>
      <c r="L104" s="157">
        <f t="shared" si="42"/>
        <v>0</v>
      </c>
      <c r="M104" s="157">
        <f t="shared" si="42"/>
        <v>0</v>
      </c>
      <c r="N104" s="157">
        <f t="shared" si="42"/>
        <v>0</v>
      </c>
      <c r="O104" s="157">
        <f t="shared" si="42"/>
        <v>0</v>
      </c>
      <c r="P104" s="157">
        <f t="shared" si="42"/>
        <v>0</v>
      </c>
      <c r="Q104" s="157">
        <f t="shared" si="43"/>
        <v>0</v>
      </c>
      <c r="R104" s="157">
        <f t="shared" si="43"/>
        <v>0</v>
      </c>
      <c r="S104" s="157">
        <f t="shared" si="43"/>
        <v>0</v>
      </c>
      <c r="T104" s="157">
        <f t="shared" si="43"/>
        <v>0</v>
      </c>
      <c r="U104" s="157">
        <f t="shared" si="43"/>
        <v>0</v>
      </c>
      <c r="V104" s="157">
        <f t="shared" si="43"/>
        <v>0</v>
      </c>
      <c r="W104" s="157">
        <f t="shared" si="43"/>
        <v>0</v>
      </c>
      <c r="X104" s="157">
        <f t="shared" si="43"/>
        <v>0</v>
      </c>
      <c r="Y104" s="157">
        <f t="shared" si="43"/>
        <v>0</v>
      </c>
      <c r="Z104" s="157">
        <f t="shared" si="43"/>
        <v>0</v>
      </c>
      <c r="AA104" s="157">
        <f t="shared" si="44"/>
        <v>0</v>
      </c>
      <c r="AB104" s="157">
        <f t="shared" si="44"/>
        <v>0</v>
      </c>
      <c r="AC104" s="157">
        <f t="shared" si="44"/>
        <v>0</v>
      </c>
      <c r="AD104" s="157">
        <f t="shared" si="44"/>
        <v>0</v>
      </c>
      <c r="AE104" s="157">
        <f t="shared" si="44"/>
        <v>0</v>
      </c>
      <c r="AF104" s="157">
        <f t="shared" si="44"/>
        <v>0</v>
      </c>
      <c r="AG104" s="157">
        <f t="shared" si="44"/>
        <v>0</v>
      </c>
      <c r="AH104" s="157">
        <f t="shared" si="44"/>
        <v>0</v>
      </c>
      <c r="AI104" s="157">
        <f t="shared" si="44"/>
        <v>0</v>
      </c>
      <c r="AJ104" s="157">
        <f t="shared" si="44"/>
        <v>0</v>
      </c>
    </row>
    <row r="105" spans="1:36" ht="16.5" x14ac:dyDescent="0.25">
      <c r="A105" s="157">
        <f t="shared" si="40"/>
        <v>10.049999999999999</v>
      </c>
      <c r="B105" s="153">
        <f t="shared" si="5"/>
        <v>57</v>
      </c>
      <c r="C105" s="158" t="s">
        <v>402</v>
      </c>
      <c r="D105" s="156" t="s">
        <v>364</v>
      </c>
      <c r="E105" s="157">
        <f t="shared" si="41"/>
        <v>1</v>
      </c>
      <c r="F105" s="249"/>
      <c r="G105" s="157">
        <f t="shared" si="42"/>
        <v>0</v>
      </c>
      <c r="H105" s="157">
        <f t="shared" si="42"/>
        <v>1</v>
      </c>
      <c r="I105" s="157">
        <f t="shared" si="42"/>
        <v>0</v>
      </c>
      <c r="J105" s="157">
        <f t="shared" si="42"/>
        <v>0</v>
      </c>
      <c r="K105" s="157">
        <f t="shared" si="42"/>
        <v>0</v>
      </c>
      <c r="L105" s="157">
        <f t="shared" si="42"/>
        <v>0</v>
      </c>
      <c r="M105" s="157">
        <f t="shared" si="42"/>
        <v>0</v>
      </c>
      <c r="N105" s="157">
        <f t="shared" si="42"/>
        <v>0</v>
      </c>
      <c r="O105" s="157">
        <f t="shared" si="42"/>
        <v>0</v>
      </c>
      <c r="P105" s="157">
        <f t="shared" si="42"/>
        <v>0</v>
      </c>
      <c r="Q105" s="157">
        <f t="shared" si="43"/>
        <v>0</v>
      </c>
      <c r="R105" s="157">
        <f t="shared" si="43"/>
        <v>0</v>
      </c>
      <c r="S105" s="157">
        <f t="shared" si="43"/>
        <v>0</v>
      </c>
      <c r="T105" s="157">
        <f t="shared" si="43"/>
        <v>0</v>
      </c>
      <c r="U105" s="157">
        <f t="shared" si="43"/>
        <v>0</v>
      </c>
      <c r="V105" s="157">
        <f t="shared" si="43"/>
        <v>0</v>
      </c>
      <c r="W105" s="157">
        <f t="shared" si="43"/>
        <v>0</v>
      </c>
      <c r="X105" s="157">
        <f t="shared" si="43"/>
        <v>0</v>
      </c>
      <c r="Y105" s="157">
        <f t="shared" si="43"/>
        <v>0</v>
      </c>
      <c r="Z105" s="157">
        <f t="shared" si="43"/>
        <v>0</v>
      </c>
      <c r="AA105" s="157">
        <f t="shared" si="44"/>
        <v>0</v>
      </c>
      <c r="AB105" s="157">
        <f t="shared" si="44"/>
        <v>0</v>
      </c>
      <c r="AC105" s="157">
        <f t="shared" si="44"/>
        <v>0</v>
      </c>
      <c r="AD105" s="157">
        <f t="shared" si="44"/>
        <v>0</v>
      </c>
      <c r="AE105" s="157">
        <f t="shared" si="44"/>
        <v>0</v>
      </c>
      <c r="AF105" s="157">
        <f t="shared" si="44"/>
        <v>0</v>
      </c>
      <c r="AG105" s="157">
        <f t="shared" si="44"/>
        <v>0</v>
      </c>
      <c r="AH105" s="157">
        <f t="shared" si="44"/>
        <v>0</v>
      </c>
      <c r="AI105" s="157">
        <f t="shared" si="44"/>
        <v>0</v>
      </c>
      <c r="AJ105" s="157">
        <f t="shared" si="44"/>
        <v>0</v>
      </c>
    </row>
    <row r="106" spans="1:36" ht="16.5" x14ac:dyDescent="0.25">
      <c r="A106" s="157">
        <f t="shared" si="40"/>
        <v>10.059999999999999</v>
      </c>
      <c r="B106" s="153">
        <f t="shared" si="5"/>
        <v>58</v>
      </c>
      <c r="C106" s="158" t="s">
        <v>403</v>
      </c>
      <c r="D106" s="156" t="s">
        <v>364</v>
      </c>
      <c r="E106" s="157">
        <f t="shared" si="41"/>
        <v>0</v>
      </c>
      <c r="F106" s="249"/>
      <c r="G106" s="157">
        <f t="shared" si="42"/>
        <v>0</v>
      </c>
      <c r="H106" s="157">
        <f t="shared" si="42"/>
        <v>0</v>
      </c>
      <c r="I106" s="157">
        <f t="shared" si="42"/>
        <v>0</v>
      </c>
      <c r="J106" s="157">
        <f t="shared" si="42"/>
        <v>0</v>
      </c>
      <c r="K106" s="157">
        <f t="shared" si="42"/>
        <v>0</v>
      </c>
      <c r="L106" s="157">
        <f t="shared" si="42"/>
        <v>0</v>
      </c>
      <c r="M106" s="157">
        <f t="shared" si="42"/>
        <v>0</v>
      </c>
      <c r="N106" s="157">
        <f t="shared" si="42"/>
        <v>0</v>
      </c>
      <c r="O106" s="157">
        <f t="shared" si="42"/>
        <v>0</v>
      </c>
      <c r="P106" s="157">
        <f t="shared" si="42"/>
        <v>0</v>
      </c>
      <c r="Q106" s="157">
        <f t="shared" si="43"/>
        <v>0</v>
      </c>
      <c r="R106" s="157">
        <f t="shared" si="43"/>
        <v>0</v>
      </c>
      <c r="S106" s="157">
        <f t="shared" si="43"/>
        <v>0</v>
      </c>
      <c r="T106" s="157">
        <f t="shared" si="43"/>
        <v>0</v>
      </c>
      <c r="U106" s="157">
        <f t="shared" si="43"/>
        <v>0</v>
      </c>
      <c r="V106" s="157">
        <f t="shared" si="43"/>
        <v>0</v>
      </c>
      <c r="W106" s="157">
        <f t="shared" si="43"/>
        <v>0</v>
      </c>
      <c r="X106" s="157">
        <f t="shared" si="43"/>
        <v>0</v>
      </c>
      <c r="Y106" s="157">
        <f t="shared" si="43"/>
        <v>0</v>
      </c>
      <c r="Z106" s="157">
        <f t="shared" si="43"/>
        <v>0</v>
      </c>
      <c r="AA106" s="157">
        <f t="shared" si="44"/>
        <v>0</v>
      </c>
      <c r="AB106" s="157">
        <f t="shared" si="44"/>
        <v>0</v>
      </c>
      <c r="AC106" s="157">
        <f t="shared" si="44"/>
        <v>0</v>
      </c>
      <c r="AD106" s="157">
        <f t="shared" si="44"/>
        <v>0</v>
      </c>
      <c r="AE106" s="157">
        <f t="shared" si="44"/>
        <v>0</v>
      </c>
      <c r="AF106" s="157">
        <f t="shared" si="44"/>
        <v>0</v>
      </c>
      <c r="AG106" s="157">
        <f t="shared" si="44"/>
        <v>0</v>
      </c>
      <c r="AH106" s="157">
        <f t="shared" si="44"/>
        <v>0</v>
      </c>
      <c r="AI106" s="157">
        <f t="shared" si="44"/>
        <v>0</v>
      </c>
      <c r="AJ106" s="157">
        <f t="shared" si="44"/>
        <v>0</v>
      </c>
    </row>
    <row r="107" spans="1:36" ht="16.5" x14ac:dyDescent="0.25">
      <c r="A107" s="157">
        <f t="shared" si="40"/>
        <v>10.069999999999999</v>
      </c>
      <c r="B107" s="153">
        <f t="shared" si="5"/>
        <v>59</v>
      </c>
      <c r="C107" s="158" t="s">
        <v>404</v>
      </c>
      <c r="D107" s="156" t="s">
        <v>364</v>
      </c>
      <c r="E107" s="157">
        <f t="shared" si="41"/>
        <v>0</v>
      </c>
      <c r="F107" s="249"/>
      <c r="G107" s="157">
        <f t="shared" si="42"/>
        <v>0</v>
      </c>
      <c r="H107" s="157">
        <f t="shared" si="42"/>
        <v>0</v>
      </c>
      <c r="I107" s="157">
        <f t="shared" si="42"/>
        <v>0</v>
      </c>
      <c r="J107" s="157">
        <f t="shared" si="42"/>
        <v>0</v>
      </c>
      <c r="K107" s="157">
        <f t="shared" si="42"/>
        <v>0</v>
      </c>
      <c r="L107" s="157">
        <f t="shared" si="42"/>
        <v>0</v>
      </c>
      <c r="M107" s="157">
        <f t="shared" si="42"/>
        <v>0</v>
      </c>
      <c r="N107" s="157">
        <f t="shared" si="42"/>
        <v>0</v>
      </c>
      <c r="O107" s="157">
        <f t="shared" si="42"/>
        <v>0</v>
      </c>
      <c r="P107" s="157">
        <f t="shared" si="42"/>
        <v>0</v>
      </c>
      <c r="Q107" s="157">
        <f t="shared" si="43"/>
        <v>0</v>
      </c>
      <c r="R107" s="157">
        <f t="shared" si="43"/>
        <v>0</v>
      </c>
      <c r="S107" s="157">
        <f t="shared" si="43"/>
        <v>0</v>
      </c>
      <c r="T107" s="157">
        <f t="shared" si="43"/>
        <v>0</v>
      </c>
      <c r="U107" s="157">
        <f t="shared" si="43"/>
        <v>0</v>
      </c>
      <c r="V107" s="157">
        <f t="shared" si="43"/>
        <v>0</v>
      </c>
      <c r="W107" s="157">
        <f t="shared" si="43"/>
        <v>0</v>
      </c>
      <c r="X107" s="157">
        <f t="shared" si="43"/>
        <v>0</v>
      </c>
      <c r="Y107" s="157">
        <f t="shared" si="43"/>
        <v>0</v>
      </c>
      <c r="Z107" s="157">
        <f t="shared" si="43"/>
        <v>0</v>
      </c>
      <c r="AA107" s="157">
        <f t="shared" si="44"/>
        <v>0</v>
      </c>
      <c r="AB107" s="157">
        <f t="shared" si="44"/>
        <v>0</v>
      </c>
      <c r="AC107" s="157">
        <f t="shared" si="44"/>
        <v>0</v>
      </c>
      <c r="AD107" s="157">
        <f t="shared" si="44"/>
        <v>0</v>
      </c>
      <c r="AE107" s="157">
        <f t="shared" si="44"/>
        <v>0</v>
      </c>
      <c r="AF107" s="157">
        <f t="shared" si="44"/>
        <v>0</v>
      </c>
      <c r="AG107" s="157">
        <f t="shared" si="44"/>
        <v>0</v>
      </c>
      <c r="AH107" s="157">
        <f t="shared" si="44"/>
        <v>0</v>
      </c>
      <c r="AI107" s="157">
        <f t="shared" si="44"/>
        <v>0</v>
      </c>
      <c r="AJ107" s="157">
        <f t="shared" si="44"/>
        <v>0</v>
      </c>
    </row>
    <row r="108" spans="1:36" ht="16.5" x14ac:dyDescent="0.25">
      <c r="A108" s="157">
        <f t="shared" si="40"/>
        <v>10.079999999999998</v>
      </c>
      <c r="B108" s="153">
        <f t="shared" si="5"/>
        <v>60</v>
      </c>
      <c r="C108" s="158" t="s">
        <v>405</v>
      </c>
      <c r="D108" s="156" t="s">
        <v>364</v>
      </c>
      <c r="E108" s="157">
        <f t="shared" si="41"/>
        <v>0</v>
      </c>
      <c r="F108" s="249"/>
      <c r="G108" s="157">
        <f t="shared" si="42"/>
        <v>0</v>
      </c>
      <c r="H108" s="157">
        <f t="shared" si="42"/>
        <v>0</v>
      </c>
      <c r="I108" s="157">
        <f t="shared" si="42"/>
        <v>0</v>
      </c>
      <c r="J108" s="157">
        <f t="shared" si="42"/>
        <v>0</v>
      </c>
      <c r="K108" s="157">
        <f t="shared" si="42"/>
        <v>0</v>
      </c>
      <c r="L108" s="157">
        <f t="shared" si="42"/>
        <v>0</v>
      </c>
      <c r="M108" s="157">
        <f t="shared" si="42"/>
        <v>0</v>
      </c>
      <c r="N108" s="157">
        <f t="shared" si="42"/>
        <v>0</v>
      </c>
      <c r="O108" s="157">
        <f t="shared" si="42"/>
        <v>0</v>
      </c>
      <c r="P108" s="157">
        <f t="shared" si="42"/>
        <v>0</v>
      </c>
      <c r="Q108" s="157">
        <f t="shared" si="43"/>
        <v>0</v>
      </c>
      <c r="R108" s="157">
        <f t="shared" si="43"/>
        <v>0</v>
      </c>
      <c r="S108" s="157">
        <f t="shared" si="43"/>
        <v>0</v>
      </c>
      <c r="T108" s="157">
        <f t="shared" si="43"/>
        <v>0</v>
      </c>
      <c r="U108" s="157">
        <f t="shared" si="43"/>
        <v>0</v>
      </c>
      <c r="V108" s="157">
        <f t="shared" si="43"/>
        <v>0</v>
      </c>
      <c r="W108" s="157">
        <f t="shared" si="43"/>
        <v>0</v>
      </c>
      <c r="X108" s="157">
        <f t="shared" si="43"/>
        <v>0</v>
      </c>
      <c r="Y108" s="157">
        <f t="shared" si="43"/>
        <v>0</v>
      </c>
      <c r="Z108" s="157">
        <f t="shared" si="43"/>
        <v>0</v>
      </c>
      <c r="AA108" s="157">
        <f t="shared" si="44"/>
        <v>0</v>
      </c>
      <c r="AB108" s="157">
        <f t="shared" si="44"/>
        <v>0</v>
      </c>
      <c r="AC108" s="157">
        <f t="shared" si="44"/>
        <v>0</v>
      </c>
      <c r="AD108" s="157">
        <f t="shared" si="44"/>
        <v>0</v>
      </c>
      <c r="AE108" s="157">
        <f t="shared" si="44"/>
        <v>0</v>
      </c>
      <c r="AF108" s="157">
        <f t="shared" si="44"/>
        <v>0</v>
      </c>
      <c r="AG108" s="157">
        <f t="shared" si="44"/>
        <v>0</v>
      </c>
      <c r="AH108" s="157">
        <f t="shared" si="44"/>
        <v>0</v>
      </c>
      <c r="AI108" s="157">
        <f t="shared" si="44"/>
        <v>0</v>
      </c>
      <c r="AJ108" s="157">
        <f t="shared" si="44"/>
        <v>0</v>
      </c>
    </row>
    <row r="109" spans="1:36" ht="16.5" x14ac:dyDescent="0.25">
      <c r="A109" s="157">
        <f t="shared" si="40"/>
        <v>10.089999999999998</v>
      </c>
      <c r="B109" s="153">
        <f t="shared" si="5"/>
        <v>61</v>
      </c>
      <c r="C109" s="158" t="s">
        <v>406</v>
      </c>
      <c r="D109" s="156" t="s">
        <v>364</v>
      </c>
      <c r="E109" s="157">
        <f t="shared" si="41"/>
        <v>1</v>
      </c>
      <c r="F109" s="249"/>
      <c r="G109" s="157">
        <f t="shared" si="42"/>
        <v>0</v>
      </c>
      <c r="H109" s="157">
        <f t="shared" si="42"/>
        <v>1</v>
      </c>
      <c r="I109" s="157">
        <f t="shared" si="42"/>
        <v>0</v>
      </c>
      <c r="J109" s="157">
        <f t="shared" si="42"/>
        <v>0</v>
      </c>
      <c r="K109" s="157">
        <f t="shared" si="42"/>
        <v>0</v>
      </c>
      <c r="L109" s="157">
        <f t="shared" si="42"/>
        <v>0</v>
      </c>
      <c r="M109" s="157">
        <f t="shared" si="42"/>
        <v>0</v>
      </c>
      <c r="N109" s="157">
        <f t="shared" si="42"/>
        <v>0</v>
      </c>
      <c r="O109" s="157">
        <f t="shared" si="42"/>
        <v>0</v>
      </c>
      <c r="P109" s="157">
        <f t="shared" si="42"/>
        <v>0</v>
      </c>
      <c r="Q109" s="157">
        <f t="shared" si="43"/>
        <v>0</v>
      </c>
      <c r="R109" s="157">
        <f t="shared" si="43"/>
        <v>0</v>
      </c>
      <c r="S109" s="157">
        <f t="shared" si="43"/>
        <v>0</v>
      </c>
      <c r="T109" s="157">
        <f t="shared" si="43"/>
        <v>0</v>
      </c>
      <c r="U109" s="157">
        <f t="shared" si="43"/>
        <v>0</v>
      </c>
      <c r="V109" s="157">
        <f t="shared" si="43"/>
        <v>0</v>
      </c>
      <c r="W109" s="157">
        <f t="shared" si="43"/>
        <v>0</v>
      </c>
      <c r="X109" s="157">
        <f t="shared" si="43"/>
        <v>0</v>
      </c>
      <c r="Y109" s="157">
        <f t="shared" si="43"/>
        <v>0</v>
      </c>
      <c r="Z109" s="157">
        <f t="shared" si="43"/>
        <v>0</v>
      </c>
      <c r="AA109" s="157">
        <f t="shared" si="44"/>
        <v>0</v>
      </c>
      <c r="AB109" s="157">
        <f t="shared" si="44"/>
        <v>0</v>
      </c>
      <c r="AC109" s="157">
        <f t="shared" si="44"/>
        <v>0</v>
      </c>
      <c r="AD109" s="157">
        <f t="shared" si="44"/>
        <v>0</v>
      </c>
      <c r="AE109" s="157">
        <f t="shared" si="44"/>
        <v>0</v>
      </c>
      <c r="AF109" s="157">
        <f t="shared" si="44"/>
        <v>0</v>
      </c>
      <c r="AG109" s="157">
        <f t="shared" si="44"/>
        <v>0</v>
      </c>
      <c r="AH109" s="157">
        <f t="shared" si="44"/>
        <v>0</v>
      </c>
      <c r="AI109" s="157">
        <f t="shared" si="44"/>
        <v>0</v>
      </c>
      <c r="AJ109" s="157">
        <f t="shared" si="44"/>
        <v>0</v>
      </c>
    </row>
    <row r="110" spans="1:36" ht="16.5" x14ac:dyDescent="0.25">
      <c r="A110" s="157">
        <f t="shared" si="40"/>
        <v>10.099999999999998</v>
      </c>
      <c r="B110" s="153">
        <f t="shared" si="5"/>
        <v>62</v>
      </c>
      <c r="C110" s="158" t="s">
        <v>407</v>
      </c>
      <c r="D110" s="156" t="s">
        <v>364</v>
      </c>
      <c r="E110" s="157">
        <f t="shared" si="41"/>
        <v>3</v>
      </c>
      <c r="F110" s="249" t="str">
        <f>+G$10&amp;" "&amp;G11</f>
        <v>- -</v>
      </c>
      <c r="G110" s="157">
        <f t="shared" si="42"/>
        <v>0</v>
      </c>
      <c r="H110" s="157">
        <f t="shared" si="42"/>
        <v>3</v>
      </c>
      <c r="I110" s="157">
        <f t="shared" si="42"/>
        <v>0</v>
      </c>
      <c r="J110" s="157">
        <f t="shared" si="42"/>
        <v>0</v>
      </c>
      <c r="K110" s="157">
        <f t="shared" si="42"/>
        <v>0</v>
      </c>
      <c r="L110" s="157">
        <f t="shared" si="42"/>
        <v>0</v>
      </c>
      <c r="M110" s="157">
        <f t="shared" si="42"/>
        <v>0</v>
      </c>
      <c r="N110" s="157">
        <f t="shared" si="42"/>
        <v>0</v>
      </c>
      <c r="O110" s="157">
        <f t="shared" si="42"/>
        <v>0</v>
      </c>
      <c r="P110" s="157">
        <f t="shared" si="42"/>
        <v>0</v>
      </c>
      <c r="Q110" s="157">
        <f t="shared" si="43"/>
        <v>0</v>
      </c>
      <c r="R110" s="157">
        <f t="shared" si="43"/>
        <v>0</v>
      </c>
      <c r="S110" s="157">
        <f t="shared" si="43"/>
        <v>0</v>
      </c>
      <c r="T110" s="157">
        <f t="shared" si="43"/>
        <v>0</v>
      </c>
      <c r="U110" s="157">
        <f t="shared" si="43"/>
        <v>0</v>
      </c>
      <c r="V110" s="157">
        <f t="shared" si="43"/>
        <v>0</v>
      </c>
      <c r="W110" s="157">
        <f t="shared" si="43"/>
        <v>0</v>
      </c>
      <c r="X110" s="157">
        <f t="shared" si="43"/>
        <v>0</v>
      </c>
      <c r="Y110" s="157">
        <f t="shared" si="43"/>
        <v>0</v>
      </c>
      <c r="Z110" s="157">
        <f t="shared" si="43"/>
        <v>0</v>
      </c>
      <c r="AA110" s="157">
        <f t="shared" si="44"/>
        <v>0</v>
      </c>
      <c r="AB110" s="157">
        <f t="shared" si="44"/>
        <v>0</v>
      </c>
      <c r="AC110" s="157">
        <f t="shared" si="44"/>
        <v>0</v>
      </c>
      <c r="AD110" s="157">
        <f t="shared" si="44"/>
        <v>0</v>
      </c>
      <c r="AE110" s="157">
        <f t="shared" si="44"/>
        <v>0</v>
      </c>
      <c r="AF110" s="157">
        <f t="shared" si="44"/>
        <v>0</v>
      </c>
      <c r="AG110" s="157">
        <f t="shared" si="44"/>
        <v>0</v>
      </c>
      <c r="AH110" s="157">
        <f t="shared" si="44"/>
        <v>0</v>
      </c>
      <c r="AI110" s="157">
        <f t="shared" si="44"/>
        <v>0</v>
      </c>
      <c r="AJ110" s="157">
        <f t="shared" si="44"/>
        <v>0</v>
      </c>
    </row>
    <row r="111" spans="1:36" ht="16.5" x14ac:dyDescent="0.25">
      <c r="A111" s="157">
        <f t="shared" si="40"/>
        <v>10.109999999999998</v>
      </c>
      <c r="B111" s="153">
        <f t="shared" si="5"/>
        <v>63</v>
      </c>
      <c r="C111" s="158" t="s">
        <v>408</v>
      </c>
      <c r="D111" s="156" t="s">
        <v>364</v>
      </c>
      <c r="E111" s="157">
        <f t="shared" si="41"/>
        <v>6</v>
      </c>
      <c r="F111" s="249"/>
      <c r="G111" s="157">
        <f t="shared" si="42"/>
        <v>0</v>
      </c>
      <c r="H111" s="157">
        <f t="shared" si="42"/>
        <v>6</v>
      </c>
      <c r="I111" s="157">
        <f t="shared" si="42"/>
        <v>0</v>
      </c>
      <c r="J111" s="157">
        <f t="shared" si="42"/>
        <v>0</v>
      </c>
      <c r="K111" s="157">
        <f t="shared" si="42"/>
        <v>0</v>
      </c>
      <c r="L111" s="157">
        <f t="shared" si="42"/>
        <v>0</v>
      </c>
      <c r="M111" s="157">
        <f t="shared" si="42"/>
        <v>0</v>
      </c>
      <c r="N111" s="157">
        <f t="shared" si="42"/>
        <v>0</v>
      </c>
      <c r="O111" s="157">
        <f t="shared" si="42"/>
        <v>0</v>
      </c>
      <c r="P111" s="157">
        <f t="shared" si="42"/>
        <v>0</v>
      </c>
      <c r="Q111" s="157">
        <f t="shared" si="43"/>
        <v>0</v>
      </c>
      <c r="R111" s="157">
        <f t="shared" si="43"/>
        <v>0</v>
      </c>
      <c r="S111" s="157">
        <f t="shared" si="43"/>
        <v>0</v>
      </c>
      <c r="T111" s="157">
        <f t="shared" si="43"/>
        <v>0</v>
      </c>
      <c r="U111" s="157">
        <f t="shared" si="43"/>
        <v>0</v>
      </c>
      <c r="V111" s="157">
        <f t="shared" si="43"/>
        <v>0</v>
      </c>
      <c r="W111" s="157">
        <f t="shared" si="43"/>
        <v>0</v>
      </c>
      <c r="X111" s="157">
        <f t="shared" si="43"/>
        <v>0</v>
      </c>
      <c r="Y111" s="157">
        <f t="shared" si="43"/>
        <v>0</v>
      </c>
      <c r="Z111" s="157">
        <f t="shared" si="43"/>
        <v>0</v>
      </c>
      <c r="AA111" s="157">
        <f t="shared" si="44"/>
        <v>0</v>
      </c>
      <c r="AB111" s="157">
        <f t="shared" si="44"/>
        <v>0</v>
      </c>
      <c r="AC111" s="157">
        <f t="shared" si="44"/>
        <v>0</v>
      </c>
      <c r="AD111" s="157">
        <f t="shared" si="44"/>
        <v>0</v>
      </c>
      <c r="AE111" s="157">
        <f t="shared" si="44"/>
        <v>0</v>
      </c>
      <c r="AF111" s="157">
        <f t="shared" si="44"/>
        <v>0</v>
      </c>
      <c r="AG111" s="157">
        <f t="shared" si="44"/>
        <v>0</v>
      </c>
      <c r="AH111" s="157">
        <f t="shared" si="44"/>
        <v>0</v>
      </c>
      <c r="AI111" s="157">
        <f t="shared" si="44"/>
        <v>0</v>
      </c>
      <c r="AJ111" s="157">
        <f t="shared" si="44"/>
        <v>0</v>
      </c>
    </row>
    <row r="112" spans="1:36" ht="16.5" x14ac:dyDescent="0.25">
      <c r="A112" s="157">
        <f t="shared" si="40"/>
        <v>10.119999999999997</v>
      </c>
      <c r="B112" s="153">
        <f t="shared" si="5"/>
        <v>64</v>
      </c>
      <c r="C112" s="158" t="s">
        <v>409</v>
      </c>
      <c r="D112" s="156" t="s">
        <v>410</v>
      </c>
      <c r="E112" s="157">
        <f>+ROUNDUP(SUM(G112:AJ112),0)</f>
        <v>1</v>
      </c>
      <c r="F112" s="249"/>
      <c r="G112" s="157">
        <f t="shared" ref="G112:AJ112" si="45">+HLOOKUP(G$10&amp;" "&amp;G11,ARMADO_RP,$B112,0)</f>
        <v>0</v>
      </c>
      <c r="H112" s="157">
        <f t="shared" si="45"/>
        <v>8.3333333333333329E-2</v>
      </c>
      <c r="I112" s="157">
        <f t="shared" si="45"/>
        <v>0</v>
      </c>
      <c r="J112" s="157">
        <f t="shared" si="45"/>
        <v>0</v>
      </c>
      <c r="K112" s="157">
        <f t="shared" si="45"/>
        <v>0</v>
      </c>
      <c r="L112" s="157">
        <f t="shared" si="45"/>
        <v>0</v>
      </c>
      <c r="M112" s="157">
        <f t="shared" si="45"/>
        <v>0</v>
      </c>
      <c r="N112" s="157">
        <f t="shared" si="45"/>
        <v>0</v>
      </c>
      <c r="O112" s="157">
        <f t="shared" si="45"/>
        <v>0</v>
      </c>
      <c r="P112" s="157">
        <f t="shared" si="45"/>
        <v>0</v>
      </c>
      <c r="Q112" s="157">
        <f t="shared" si="45"/>
        <v>0</v>
      </c>
      <c r="R112" s="157">
        <f t="shared" si="45"/>
        <v>0</v>
      </c>
      <c r="S112" s="157">
        <f t="shared" si="45"/>
        <v>0</v>
      </c>
      <c r="T112" s="157">
        <f t="shared" si="45"/>
        <v>0</v>
      </c>
      <c r="U112" s="157">
        <f t="shared" si="45"/>
        <v>0</v>
      </c>
      <c r="V112" s="157">
        <f t="shared" si="45"/>
        <v>0</v>
      </c>
      <c r="W112" s="157">
        <f t="shared" si="45"/>
        <v>0</v>
      </c>
      <c r="X112" s="157">
        <f t="shared" si="45"/>
        <v>0</v>
      </c>
      <c r="Y112" s="157">
        <f t="shared" si="45"/>
        <v>0</v>
      </c>
      <c r="Z112" s="157">
        <f t="shared" si="45"/>
        <v>0</v>
      </c>
      <c r="AA112" s="157">
        <f t="shared" si="45"/>
        <v>0</v>
      </c>
      <c r="AB112" s="157">
        <f t="shared" si="45"/>
        <v>0</v>
      </c>
      <c r="AC112" s="157">
        <f t="shared" si="45"/>
        <v>0</v>
      </c>
      <c r="AD112" s="157">
        <f t="shared" si="45"/>
        <v>0</v>
      </c>
      <c r="AE112" s="157">
        <f t="shared" si="45"/>
        <v>0</v>
      </c>
      <c r="AF112" s="157">
        <f t="shared" si="45"/>
        <v>0</v>
      </c>
      <c r="AG112" s="157">
        <f t="shared" si="45"/>
        <v>0</v>
      </c>
      <c r="AH112" s="157">
        <f t="shared" si="45"/>
        <v>0</v>
      </c>
      <c r="AI112" s="157">
        <f t="shared" si="45"/>
        <v>0</v>
      </c>
      <c r="AJ112" s="157">
        <f t="shared" si="45"/>
        <v>0</v>
      </c>
    </row>
    <row r="113" spans="1:36" ht="16.5" x14ac:dyDescent="0.25">
      <c r="A113" s="157">
        <f t="shared" si="40"/>
        <v>10.129999999999997</v>
      </c>
      <c r="B113" s="153">
        <f t="shared" si="5"/>
        <v>65</v>
      </c>
      <c r="C113" s="158" t="s">
        <v>411</v>
      </c>
      <c r="D113" s="156" t="s">
        <v>364</v>
      </c>
      <c r="E113" s="157">
        <f t="shared" si="41"/>
        <v>0</v>
      </c>
      <c r="F113" s="249"/>
      <c r="G113" s="157">
        <f t="shared" ref="G113:P118" si="46">+HLOOKUP(G$3,ARMADO_RP,$B113,0)+HLOOKUP(G$4,ARMADO_RP,$B113,0)</f>
        <v>0</v>
      </c>
      <c r="H113" s="157">
        <f t="shared" si="46"/>
        <v>0</v>
      </c>
      <c r="I113" s="157">
        <f t="shared" si="46"/>
        <v>0</v>
      </c>
      <c r="J113" s="157">
        <f t="shared" si="46"/>
        <v>0</v>
      </c>
      <c r="K113" s="157">
        <f t="shared" si="46"/>
        <v>0</v>
      </c>
      <c r="L113" s="157">
        <f t="shared" si="46"/>
        <v>0</v>
      </c>
      <c r="M113" s="157">
        <f t="shared" si="46"/>
        <v>0</v>
      </c>
      <c r="N113" s="157">
        <f t="shared" si="46"/>
        <v>0</v>
      </c>
      <c r="O113" s="157">
        <f t="shared" si="46"/>
        <v>0</v>
      </c>
      <c r="P113" s="157">
        <f t="shared" si="46"/>
        <v>0</v>
      </c>
      <c r="Q113" s="157">
        <f t="shared" ref="Q113:Z118" si="47">+HLOOKUP(Q$3,ARMADO_RP,$B113,0)+HLOOKUP(Q$4,ARMADO_RP,$B113,0)</f>
        <v>0</v>
      </c>
      <c r="R113" s="157">
        <f t="shared" si="47"/>
        <v>0</v>
      </c>
      <c r="S113" s="157">
        <f t="shared" si="47"/>
        <v>0</v>
      </c>
      <c r="T113" s="157">
        <f t="shared" si="47"/>
        <v>0</v>
      </c>
      <c r="U113" s="157">
        <f t="shared" si="47"/>
        <v>0</v>
      </c>
      <c r="V113" s="157">
        <f t="shared" si="47"/>
        <v>0</v>
      </c>
      <c r="W113" s="157">
        <f t="shared" si="47"/>
        <v>0</v>
      </c>
      <c r="X113" s="157">
        <f t="shared" si="47"/>
        <v>0</v>
      </c>
      <c r="Y113" s="157">
        <f t="shared" si="47"/>
        <v>0</v>
      </c>
      <c r="Z113" s="157">
        <f t="shared" si="47"/>
        <v>0</v>
      </c>
      <c r="AA113" s="157">
        <f t="shared" ref="AA113:AJ118" si="48">+HLOOKUP(AA$3,ARMADO_RP,$B113,0)+HLOOKUP(AA$4,ARMADO_RP,$B113,0)</f>
        <v>0</v>
      </c>
      <c r="AB113" s="157">
        <f t="shared" si="48"/>
        <v>0</v>
      </c>
      <c r="AC113" s="157">
        <f t="shared" si="48"/>
        <v>0</v>
      </c>
      <c r="AD113" s="157">
        <f t="shared" si="48"/>
        <v>0</v>
      </c>
      <c r="AE113" s="157">
        <f t="shared" si="48"/>
        <v>0</v>
      </c>
      <c r="AF113" s="157">
        <f t="shared" si="48"/>
        <v>0</v>
      </c>
      <c r="AG113" s="157">
        <f t="shared" si="48"/>
        <v>0</v>
      </c>
      <c r="AH113" s="157">
        <f t="shared" si="48"/>
        <v>0</v>
      </c>
      <c r="AI113" s="157">
        <f t="shared" si="48"/>
        <v>0</v>
      </c>
      <c r="AJ113" s="157">
        <f t="shared" si="48"/>
        <v>0</v>
      </c>
    </row>
    <row r="114" spans="1:36" ht="16.5" x14ac:dyDescent="0.25">
      <c r="A114" s="157">
        <f t="shared" si="40"/>
        <v>10.139999999999997</v>
      </c>
      <c r="B114" s="153">
        <f t="shared" si="5"/>
        <v>66</v>
      </c>
      <c r="C114" s="158" t="s">
        <v>412</v>
      </c>
      <c r="D114" s="156" t="s">
        <v>364</v>
      </c>
      <c r="E114" s="157">
        <f t="shared" si="41"/>
        <v>0</v>
      </c>
      <c r="F114" s="249"/>
      <c r="G114" s="157">
        <f t="shared" si="46"/>
        <v>0</v>
      </c>
      <c r="H114" s="157">
        <f t="shared" si="46"/>
        <v>0</v>
      </c>
      <c r="I114" s="157">
        <f t="shared" si="46"/>
        <v>0</v>
      </c>
      <c r="J114" s="157">
        <f t="shared" si="46"/>
        <v>0</v>
      </c>
      <c r="K114" s="157">
        <f t="shared" si="46"/>
        <v>0</v>
      </c>
      <c r="L114" s="157">
        <f t="shared" si="46"/>
        <v>0</v>
      </c>
      <c r="M114" s="157">
        <f t="shared" si="46"/>
        <v>0</v>
      </c>
      <c r="N114" s="157">
        <f t="shared" si="46"/>
        <v>0</v>
      </c>
      <c r="O114" s="157">
        <f t="shared" si="46"/>
        <v>0</v>
      </c>
      <c r="P114" s="157">
        <f t="shared" si="46"/>
        <v>0</v>
      </c>
      <c r="Q114" s="157">
        <f t="shared" si="47"/>
        <v>0</v>
      </c>
      <c r="R114" s="157">
        <f t="shared" si="47"/>
        <v>0</v>
      </c>
      <c r="S114" s="157">
        <f t="shared" si="47"/>
        <v>0</v>
      </c>
      <c r="T114" s="157">
        <f t="shared" si="47"/>
        <v>0</v>
      </c>
      <c r="U114" s="157">
        <f t="shared" si="47"/>
        <v>0</v>
      </c>
      <c r="V114" s="157">
        <f t="shared" si="47"/>
        <v>0</v>
      </c>
      <c r="W114" s="157">
        <f t="shared" si="47"/>
        <v>0</v>
      </c>
      <c r="X114" s="157">
        <f t="shared" si="47"/>
        <v>0</v>
      </c>
      <c r="Y114" s="157">
        <f t="shared" si="47"/>
        <v>0</v>
      </c>
      <c r="Z114" s="157">
        <f t="shared" si="47"/>
        <v>0</v>
      </c>
      <c r="AA114" s="157">
        <f t="shared" si="48"/>
        <v>0</v>
      </c>
      <c r="AB114" s="157">
        <f t="shared" si="48"/>
        <v>0</v>
      </c>
      <c r="AC114" s="157">
        <f t="shared" si="48"/>
        <v>0</v>
      </c>
      <c r="AD114" s="157">
        <f t="shared" si="48"/>
        <v>0</v>
      </c>
      <c r="AE114" s="157">
        <f t="shared" si="48"/>
        <v>0</v>
      </c>
      <c r="AF114" s="157">
        <f t="shared" si="48"/>
        <v>0</v>
      </c>
      <c r="AG114" s="157">
        <f t="shared" si="48"/>
        <v>0</v>
      </c>
      <c r="AH114" s="157">
        <f t="shared" si="48"/>
        <v>0</v>
      </c>
      <c r="AI114" s="157">
        <f t="shared" si="48"/>
        <v>0</v>
      </c>
      <c r="AJ114" s="157">
        <f t="shared" si="48"/>
        <v>0</v>
      </c>
    </row>
    <row r="115" spans="1:36" ht="16.5" x14ac:dyDescent="0.25">
      <c r="A115" s="157">
        <f t="shared" si="40"/>
        <v>10.149999999999997</v>
      </c>
      <c r="B115" s="153">
        <f t="shared" si="5"/>
        <v>67</v>
      </c>
      <c r="C115" s="158" t="s">
        <v>413</v>
      </c>
      <c r="D115" s="156" t="s">
        <v>364</v>
      </c>
      <c r="E115" s="157">
        <f t="shared" si="41"/>
        <v>0</v>
      </c>
      <c r="F115" s="249"/>
      <c r="G115" s="157">
        <f t="shared" si="46"/>
        <v>0</v>
      </c>
      <c r="H115" s="157">
        <f t="shared" si="46"/>
        <v>0</v>
      </c>
      <c r="I115" s="157">
        <f t="shared" si="46"/>
        <v>0</v>
      </c>
      <c r="J115" s="157">
        <f t="shared" si="46"/>
        <v>0</v>
      </c>
      <c r="K115" s="157">
        <f t="shared" si="46"/>
        <v>0</v>
      </c>
      <c r="L115" s="157">
        <f t="shared" si="46"/>
        <v>0</v>
      </c>
      <c r="M115" s="157">
        <f t="shared" si="46"/>
        <v>0</v>
      </c>
      <c r="N115" s="157">
        <f t="shared" si="46"/>
        <v>0</v>
      </c>
      <c r="O115" s="157">
        <f t="shared" si="46"/>
        <v>0</v>
      </c>
      <c r="P115" s="157">
        <f t="shared" si="46"/>
        <v>0</v>
      </c>
      <c r="Q115" s="157">
        <f t="shared" si="47"/>
        <v>0</v>
      </c>
      <c r="R115" s="157">
        <f t="shared" si="47"/>
        <v>0</v>
      </c>
      <c r="S115" s="157">
        <f t="shared" si="47"/>
        <v>0</v>
      </c>
      <c r="T115" s="157">
        <f t="shared" si="47"/>
        <v>0</v>
      </c>
      <c r="U115" s="157">
        <f t="shared" si="47"/>
        <v>0</v>
      </c>
      <c r="V115" s="157">
        <f t="shared" si="47"/>
        <v>0</v>
      </c>
      <c r="W115" s="157">
        <f t="shared" si="47"/>
        <v>0</v>
      </c>
      <c r="X115" s="157">
        <f t="shared" si="47"/>
        <v>0</v>
      </c>
      <c r="Y115" s="157">
        <f t="shared" si="47"/>
        <v>0</v>
      </c>
      <c r="Z115" s="157">
        <f t="shared" si="47"/>
        <v>0</v>
      </c>
      <c r="AA115" s="157">
        <f t="shared" si="48"/>
        <v>0</v>
      </c>
      <c r="AB115" s="157">
        <f t="shared" si="48"/>
        <v>0</v>
      </c>
      <c r="AC115" s="157">
        <f t="shared" si="48"/>
        <v>0</v>
      </c>
      <c r="AD115" s="157">
        <f t="shared" si="48"/>
        <v>0</v>
      </c>
      <c r="AE115" s="157">
        <f t="shared" si="48"/>
        <v>0</v>
      </c>
      <c r="AF115" s="157">
        <f t="shared" si="48"/>
        <v>0</v>
      </c>
      <c r="AG115" s="157">
        <f t="shared" si="48"/>
        <v>0</v>
      </c>
      <c r="AH115" s="157">
        <f t="shared" si="48"/>
        <v>0</v>
      </c>
      <c r="AI115" s="157">
        <f t="shared" si="48"/>
        <v>0</v>
      </c>
      <c r="AJ115" s="157">
        <f t="shared" si="48"/>
        <v>0</v>
      </c>
    </row>
    <row r="116" spans="1:36" s="188" customFormat="1" ht="16.5" x14ac:dyDescent="0.25">
      <c r="A116" s="160">
        <f t="shared" si="40"/>
        <v>10.159999999999997</v>
      </c>
      <c r="B116" s="161">
        <f t="shared" si="5"/>
        <v>68</v>
      </c>
      <c r="C116" s="162" t="s">
        <v>630</v>
      </c>
      <c r="D116" s="164" t="s">
        <v>364</v>
      </c>
      <c r="E116" s="157">
        <f t="shared" si="41"/>
        <v>0</v>
      </c>
      <c r="F116" s="249"/>
      <c r="G116" s="157">
        <f t="shared" si="46"/>
        <v>0</v>
      </c>
      <c r="H116" s="157">
        <f t="shared" si="46"/>
        <v>0</v>
      </c>
      <c r="I116" s="157">
        <f t="shared" si="46"/>
        <v>0</v>
      </c>
      <c r="J116" s="157">
        <f t="shared" si="46"/>
        <v>0</v>
      </c>
      <c r="K116" s="157">
        <f t="shared" si="46"/>
        <v>0</v>
      </c>
      <c r="L116" s="157">
        <f t="shared" si="46"/>
        <v>0</v>
      </c>
      <c r="M116" s="157">
        <f t="shared" si="46"/>
        <v>0</v>
      </c>
      <c r="N116" s="157">
        <f t="shared" si="46"/>
        <v>0</v>
      </c>
      <c r="O116" s="157">
        <f t="shared" si="46"/>
        <v>0</v>
      </c>
      <c r="P116" s="157">
        <f t="shared" si="46"/>
        <v>0</v>
      </c>
      <c r="Q116" s="157">
        <f t="shared" si="47"/>
        <v>0</v>
      </c>
      <c r="R116" s="157">
        <f t="shared" si="47"/>
        <v>0</v>
      </c>
      <c r="S116" s="157">
        <f t="shared" si="47"/>
        <v>0</v>
      </c>
      <c r="T116" s="157">
        <f t="shared" si="47"/>
        <v>0</v>
      </c>
      <c r="U116" s="157">
        <f t="shared" si="47"/>
        <v>0</v>
      </c>
      <c r="V116" s="157">
        <f t="shared" si="47"/>
        <v>0</v>
      </c>
      <c r="W116" s="157">
        <f t="shared" si="47"/>
        <v>0</v>
      </c>
      <c r="X116" s="157">
        <f t="shared" si="47"/>
        <v>0</v>
      </c>
      <c r="Y116" s="157">
        <f t="shared" si="47"/>
        <v>0</v>
      </c>
      <c r="Z116" s="157">
        <f t="shared" si="47"/>
        <v>0</v>
      </c>
      <c r="AA116" s="157">
        <f t="shared" si="48"/>
        <v>0</v>
      </c>
      <c r="AB116" s="157">
        <f t="shared" si="48"/>
        <v>0</v>
      </c>
      <c r="AC116" s="157">
        <f t="shared" si="48"/>
        <v>0</v>
      </c>
      <c r="AD116" s="157">
        <f t="shared" si="48"/>
        <v>0</v>
      </c>
      <c r="AE116" s="157">
        <f t="shared" si="48"/>
        <v>0</v>
      </c>
      <c r="AF116" s="157">
        <f t="shared" si="48"/>
        <v>0</v>
      </c>
      <c r="AG116" s="157">
        <f t="shared" si="48"/>
        <v>0</v>
      </c>
      <c r="AH116" s="157">
        <f t="shared" si="48"/>
        <v>0</v>
      </c>
      <c r="AI116" s="157">
        <f t="shared" si="48"/>
        <v>0</v>
      </c>
      <c r="AJ116" s="157">
        <f t="shared" si="48"/>
        <v>0</v>
      </c>
    </row>
    <row r="117" spans="1:36" s="188" customFormat="1" ht="16.5" x14ac:dyDescent="0.25">
      <c r="A117" s="160">
        <f t="shared" si="40"/>
        <v>10.169999999999996</v>
      </c>
      <c r="B117" s="161">
        <f t="shared" ref="B117:B180" si="49">+B116+1</f>
        <v>69</v>
      </c>
      <c r="C117" s="162" t="s">
        <v>549</v>
      </c>
      <c r="D117" s="164" t="s">
        <v>364</v>
      </c>
      <c r="E117" s="157">
        <f t="shared" si="41"/>
        <v>0</v>
      </c>
      <c r="F117" s="249"/>
      <c r="G117" s="157">
        <f t="shared" si="46"/>
        <v>0</v>
      </c>
      <c r="H117" s="157">
        <f t="shared" si="46"/>
        <v>0</v>
      </c>
      <c r="I117" s="157">
        <f t="shared" si="46"/>
        <v>0</v>
      </c>
      <c r="J117" s="157">
        <f t="shared" si="46"/>
        <v>0</v>
      </c>
      <c r="K117" s="157">
        <f t="shared" si="46"/>
        <v>0</v>
      </c>
      <c r="L117" s="157">
        <f t="shared" si="46"/>
        <v>0</v>
      </c>
      <c r="M117" s="157">
        <f t="shared" si="46"/>
        <v>0</v>
      </c>
      <c r="N117" s="157">
        <f t="shared" si="46"/>
        <v>0</v>
      </c>
      <c r="O117" s="157">
        <f t="shared" si="46"/>
        <v>0</v>
      </c>
      <c r="P117" s="157">
        <f t="shared" si="46"/>
        <v>0</v>
      </c>
      <c r="Q117" s="157">
        <f t="shared" si="47"/>
        <v>0</v>
      </c>
      <c r="R117" s="157">
        <f t="shared" si="47"/>
        <v>0</v>
      </c>
      <c r="S117" s="157">
        <f t="shared" si="47"/>
        <v>0</v>
      </c>
      <c r="T117" s="157">
        <f t="shared" si="47"/>
        <v>0</v>
      </c>
      <c r="U117" s="157">
        <f t="shared" si="47"/>
        <v>0</v>
      </c>
      <c r="V117" s="157">
        <f t="shared" si="47"/>
        <v>0</v>
      </c>
      <c r="W117" s="157">
        <f t="shared" si="47"/>
        <v>0</v>
      </c>
      <c r="X117" s="157">
        <f t="shared" si="47"/>
        <v>0</v>
      </c>
      <c r="Y117" s="157">
        <f t="shared" si="47"/>
        <v>0</v>
      </c>
      <c r="Z117" s="157">
        <f t="shared" si="47"/>
        <v>0</v>
      </c>
      <c r="AA117" s="157">
        <f t="shared" si="48"/>
        <v>0</v>
      </c>
      <c r="AB117" s="157">
        <f t="shared" si="48"/>
        <v>0</v>
      </c>
      <c r="AC117" s="157">
        <f t="shared" si="48"/>
        <v>0</v>
      </c>
      <c r="AD117" s="157">
        <f t="shared" si="48"/>
        <v>0</v>
      </c>
      <c r="AE117" s="157">
        <f t="shared" si="48"/>
        <v>0</v>
      </c>
      <c r="AF117" s="157">
        <f t="shared" si="48"/>
        <v>0</v>
      </c>
      <c r="AG117" s="157">
        <f t="shared" si="48"/>
        <v>0</v>
      </c>
      <c r="AH117" s="157">
        <f t="shared" si="48"/>
        <v>0</v>
      </c>
      <c r="AI117" s="157">
        <f t="shared" si="48"/>
        <v>0</v>
      </c>
      <c r="AJ117" s="157">
        <f t="shared" si="48"/>
        <v>0</v>
      </c>
    </row>
    <row r="118" spans="1:36" s="188" customFormat="1" ht="16.5" x14ac:dyDescent="0.25">
      <c r="A118" s="160">
        <f t="shared" si="40"/>
        <v>10.179999999999996</v>
      </c>
      <c r="B118" s="161">
        <f t="shared" si="49"/>
        <v>70</v>
      </c>
      <c r="C118" s="162" t="s">
        <v>631</v>
      </c>
      <c r="D118" s="164" t="s">
        <v>364</v>
      </c>
      <c r="E118" s="157">
        <f t="shared" si="41"/>
        <v>0</v>
      </c>
      <c r="F118" s="249"/>
      <c r="G118" s="157">
        <f t="shared" si="46"/>
        <v>0</v>
      </c>
      <c r="H118" s="157">
        <f t="shared" si="46"/>
        <v>0</v>
      </c>
      <c r="I118" s="157">
        <f t="shared" si="46"/>
        <v>0</v>
      </c>
      <c r="J118" s="157">
        <f t="shared" si="46"/>
        <v>0</v>
      </c>
      <c r="K118" s="157">
        <f t="shared" si="46"/>
        <v>0</v>
      </c>
      <c r="L118" s="157">
        <f t="shared" si="46"/>
        <v>0</v>
      </c>
      <c r="M118" s="157">
        <f t="shared" si="46"/>
        <v>0</v>
      </c>
      <c r="N118" s="157">
        <f t="shared" si="46"/>
        <v>0</v>
      </c>
      <c r="O118" s="157">
        <f t="shared" si="46"/>
        <v>0</v>
      </c>
      <c r="P118" s="157">
        <f t="shared" si="46"/>
        <v>0</v>
      </c>
      <c r="Q118" s="157">
        <f t="shared" si="47"/>
        <v>0</v>
      </c>
      <c r="R118" s="157">
        <f t="shared" si="47"/>
        <v>0</v>
      </c>
      <c r="S118" s="157">
        <f t="shared" si="47"/>
        <v>0</v>
      </c>
      <c r="T118" s="157">
        <f t="shared" si="47"/>
        <v>0</v>
      </c>
      <c r="U118" s="157">
        <f t="shared" si="47"/>
        <v>0</v>
      </c>
      <c r="V118" s="157">
        <f t="shared" si="47"/>
        <v>0</v>
      </c>
      <c r="W118" s="157">
        <f t="shared" si="47"/>
        <v>0</v>
      </c>
      <c r="X118" s="157">
        <f t="shared" si="47"/>
        <v>0</v>
      </c>
      <c r="Y118" s="157">
        <f t="shared" si="47"/>
        <v>0</v>
      </c>
      <c r="Z118" s="157">
        <f t="shared" si="47"/>
        <v>0</v>
      </c>
      <c r="AA118" s="157">
        <f t="shared" si="48"/>
        <v>0</v>
      </c>
      <c r="AB118" s="157">
        <f t="shared" si="48"/>
        <v>0</v>
      </c>
      <c r="AC118" s="157">
        <f t="shared" si="48"/>
        <v>0</v>
      </c>
      <c r="AD118" s="157">
        <f t="shared" si="48"/>
        <v>0</v>
      </c>
      <c r="AE118" s="157">
        <f t="shared" si="48"/>
        <v>0</v>
      </c>
      <c r="AF118" s="157">
        <f t="shared" si="48"/>
        <v>0</v>
      </c>
      <c r="AG118" s="157">
        <f t="shared" si="48"/>
        <v>0</v>
      </c>
      <c r="AH118" s="157">
        <f t="shared" si="48"/>
        <v>0</v>
      </c>
      <c r="AI118" s="157">
        <f t="shared" si="48"/>
        <v>0</v>
      </c>
      <c r="AJ118" s="157">
        <f t="shared" si="48"/>
        <v>0</v>
      </c>
    </row>
    <row r="119" spans="1:36" ht="16.5" x14ac:dyDescent="0.25">
      <c r="A119" s="159"/>
      <c r="B119" s="161">
        <f t="shared" si="49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49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0">+A120+0.01</f>
        <v>11.01</v>
      </c>
      <c r="B121" s="153">
        <f t="shared" si="49"/>
        <v>73</v>
      </c>
      <c r="C121" s="158" t="s">
        <v>415</v>
      </c>
      <c r="D121" s="156" t="s">
        <v>146</v>
      </c>
      <c r="E121" s="157">
        <f t="shared" ref="E121:E131" si="51">+SUM(G121:AJ121)</f>
        <v>0</v>
      </c>
      <c r="F121" s="249"/>
      <c r="G121" s="157">
        <f t="shared" ref="G121:P131" si="52">+HLOOKUP("RI",ARMADO_RP,$B121,0)*G$15+HLOOKUP("RV",ARMADO_RP,$B121,0)*G$16+HLOOKUP("RIY",ARMADO_RP,$B121,0)*G$17+HLOOKUP("RVY",ARMADO_RP,$B121,0)*G$18</f>
        <v>0</v>
      </c>
      <c r="H121" s="157">
        <f t="shared" si="52"/>
        <v>0</v>
      </c>
      <c r="I121" s="157">
        <f t="shared" si="52"/>
        <v>0</v>
      </c>
      <c r="J121" s="157">
        <f t="shared" si="52"/>
        <v>0</v>
      </c>
      <c r="K121" s="157">
        <f t="shared" si="52"/>
        <v>0</v>
      </c>
      <c r="L121" s="157">
        <f t="shared" si="52"/>
        <v>0</v>
      </c>
      <c r="M121" s="157">
        <f t="shared" si="52"/>
        <v>0</v>
      </c>
      <c r="N121" s="157">
        <f t="shared" si="52"/>
        <v>0</v>
      </c>
      <c r="O121" s="157">
        <f t="shared" si="52"/>
        <v>0</v>
      </c>
      <c r="P121" s="157">
        <f t="shared" si="52"/>
        <v>0</v>
      </c>
      <c r="Q121" s="157">
        <f t="shared" ref="Q121:Z131" si="53">+HLOOKUP("RI",ARMADO_RP,$B121,0)*Q$15+HLOOKUP("RV",ARMADO_RP,$B121,0)*Q$16+HLOOKUP("RIY",ARMADO_RP,$B121,0)*Q$17+HLOOKUP("RVY",ARMADO_RP,$B121,0)*Q$18</f>
        <v>0</v>
      </c>
      <c r="R121" s="157">
        <f t="shared" si="53"/>
        <v>0</v>
      </c>
      <c r="S121" s="157">
        <f t="shared" si="53"/>
        <v>0</v>
      </c>
      <c r="T121" s="157">
        <f t="shared" si="53"/>
        <v>0</v>
      </c>
      <c r="U121" s="157">
        <f t="shared" si="53"/>
        <v>0</v>
      </c>
      <c r="V121" s="157">
        <f t="shared" si="53"/>
        <v>0</v>
      </c>
      <c r="W121" s="157">
        <f t="shared" si="53"/>
        <v>0</v>
      </c>
      <c r="X121" s="157">
        <f t="shared" si="53"/>
        <v>0</v>
      </c>
      <c r="Y121" s="157">
        <f t="shared" si="53"/>
        <v>0</v>
      </c>
      <c r="Z121" s="157">
        <f t="shared" si="53"/>
        <v>0</v>
      </c>
      <c r="AA121" s="157">
        <f t="shared" ref="AA121:AJ131" si="54">+HLOOKUP("RI",ARMADO_RP,$B121,0)*AA$15+HLOOKUP("RV",ARMADO_RP,$B121,0)*AA$16+HLOOKUP("RIY",ARMADO_RP,$B121,0)*AA$17+HLOOKUP("RVY",ARMADO_RP,$B121,0)*AA$18</f>
        <v>0</v>
      </c>
      <c r="AB121" s="157">
        <f t="shared" si="54"/>
        <v>0</v>
      </c>
      <c r="AC121" s="157">
        <f t="shared" si="54"/>
        <v>0</v>
      </c>
      <c r="AD121" s="157">
        <f t="shared" si="54"/>
        <v>0</v>
      </c>
      <c r="AE121" s="157">
        <f t="shared" si="54"/>
        <v>0</v>
      </c>
      <c r="AF121" s="157">
        <f t="shared" si="54"/>
        <v>0</v>
      </c>
      <c r="AG121" s="157">
        <f t="shared" si="54"/>
        <v>0</v>
      </c>
      <c r="AH121" s="157">
        <f t="shared" si="54"/>
        <v>0</v>
      </c>
      <c r="AI121" s="157">
        <f t="shared" si="54"/>
        <v>0</v>
      </c>
      <c r="AJ121" s="157">
        <f t="shared" si="54"/>
        <v>0</v>
      </c>
    </row>
    <row r="122" spans="1:36" ht="16.5" x14ac:dyDescent="0.25">
      <c r="A122" s="157">
        <f t="shared" si="50"/>
        <v>11.02</v>
      </c>
      <c r="B122" s="153">
        <f t="shared" si="49"/>
        <v>74</v>
      </c>
      <c r="C122" s="158" t="s">
        <v>416</v>
      </c>
      <c r="D122" s="156" t="s">
        <v>364</v>
      </c>
      <c r="E122" s="157">
        <f t="shared" si="51"/>
        <v>0</v>
      </c>
      <c r="F122" s="249"/>
      <c r="G122" s="157">
        <f t="shared" si="52"/>
        <v>0</v>
      </c>
      <c r="H122" s="157">
        <f t="shared" si="52"/>
        <v>0</v>
      </c>
      <c r="I122" s="157">
        <f t="shared" si="52"/>
        <v>0</v>
      </c>
      <c r="J122" s="157">
        <f t="shared" si="52"/>
        <v>0</v>
      </c>
      <c r="K122" s="157">
        <f t="shared" si="52"/>
        <v>0</v>
      </c>
      <c r="L122" s="157">
        <f t="shared" si="52"/>
        <v>0</v>
      </c>
      <c r="M122" s="157">
        <f t="shared" si="52"/>
        <v>0</v>
      </c>
      <c r="N122" s="157">
        <f t="shared" si="52"/>
        <v>0</v>
      </c>
      <c r="O122" s="157">
        <f t="shared" si="52"/>
        <v>0</v>
      </c>
      <c r="P122" s="157">
        <f t="shared" si="52"/>
        <v>0</v>
      </c>
      <c r="Q122" s="157">
        <f t="shared" si="53"/>
        <v>0</v>
      </c>
      <c r="R122" s="157">
        <f t="shared" si="53"/>
        <v>0</v>
      </c>
      <c r="S122" s="157">
        <f t="shared" si="53"/>
        <v>0</v>
      </c>
      <c r="T122" s="157">
        <f t="shared" si="53"/>
        <v>0</v>
      </c>
      <c r="U122" s="157">
        <f t="shared" si="53"/>
        <v>0</v>
      </c>
      <c r="V122" s="157">
        <f t="shared" si="53"/>
        <v>0</v>
      </c>
      <c r="W122" s="157">
        <f t="shared" si="53"/>
        <v>0</v>
      </c>
      <c r="X122" s="157">
        <f t="shared" si="53"/>
        <v>0</v>
      </c>
      <c r="Y122" s="157">
        <f t="shared" si="53"/>
        <v>0</v>
      </c>
      <c r="Z122" s="157">
        <f t="shared" si="53"/>
        <v>0</v>
      </c>
      <c r="AA122" s="157">
        <f t="shared" si="54"/>
        <v>0</v>
      </c>
      <c r="AB122" s="157">
        <f t="shared" si="54"/>
        <v>0</v>
      </c>
      <c r="AC122" s="157">
        <f t="shared" si="54"/>
        <v>0</v>
      </c>
      <c r="AD122" s="157">
        <f t="shared" si="54"/>
        <v>0</v>
      </c>
      <c r="AE122" s="157">
        <f t="shared" si="54"/>
        <v>0</v>
      </c>
      <c r="AF122" s="157">
        <f t="shared" si="54"/>
        <v>0</v>
      </c>
      <c r="AG122" s="157">
        <f t="shared" si="54"/>
        <v>0</v>
      </c>
      <c r="AH122" s="157">
        <f t="shared" si="54"/>
        <v>0</v>
      </c>
      <c r="AI122" s="157">
        <f t="shared" si="54"/>
        <v>0</v>
      </c>
      <c r="AJ122" s="157">
        <f t="shared" si="54"/>
        <v>0</v>
      </c>
    </row>
    <row r="123" spans="1:36" ht="16.5" x14ac:dyDescent="0.25">
      <c r="A123" s="157">
        <f t="shared" si="50"/>
        <v>11.03</v>
      </c>
      <c r="B123" s="153">
        <f t="shared" si="49"/>
        <v>75</v>
      </c>
      <c r="C123" s="158" t="s">
        <v>417</v>
      </c>
      <c r="D123" s="156" t="s">
        <v>364</v>
      </c>
      <c r="E123" s="157">
        <f t="shared" si="51"/>
        <v>0</v>
      </c>
      <c r="F123" s="249"/>
      <c r="G123" s="157">
        <f t="shared" si="52"/>
        <v>0</v>
      </c>
      <c r="H123" s="157">
        <f t="shared" si="52"/>
        <v>0</v>
      </c>
      <c r="I123" s="157">
        <f t="shared" si="52"/>
        <v>0</v>
      </c>
      <c r="J123" s="157">
        <f t="shared" si="52"/>
        <v>0</v>
      </c>
      <c r="K123" s="157">
        <f t="shared" si="52"/>
        <v>0</v>
      </c>
      <c r="L123" s="157">
        <f t="shared" si="52"/>
        <v>0</v>
      </c>
      <c r="M123" s="157">
        <f t="shared" si="52"/>
        <v>0</v>
      </c>
      <c r="N123" s="157">
        <f t="shared" si="52"/>
        <v>0</v>
      </c>
      <c r="O123" s="157">
        <f t="shared" si="52"/>
        <v>0</v>
      </c>
      <c r="P123" s="157">
        <f t="shared" si="52"/>
        <v>0</v>
      </c>
      <c r="Q123" s="157">
        <f t="shared" si="53"/>
        <v>0</v>
      </c>
      <c r="R123" s="157">
        <f t="shared" si="53"/>
        <v>0</v>
      </c>
      <c r="S123" s="157">
        <f t="shared" si="53"/>
        <v>0</v>
      </c>
      <c r="T123" s="157">
        <f t="shared" si="53"/>
        <v>0</v>
      </c>
      <c r="U123" s="157">
        <f t="shared" si="53"/>
        <v>0</v>
      </c>
      <c r="V123" s="157">
        <f t="shared" si="53"/>
        <v>0</v>
      </c>
      <c r="W123" s="157">
        <f t="shared" si="53"/>
        <v>0</v>
      </c>
      <c r="X123" s="157">
        <f t="shared" si="53"/>
        <v>0</v>
      </c>
      <c r="Y123" s="157">
        <f t="shared" si="53"/>
        <v>0</v>
      </c>
      <c r="Z123" s="157">
        <f t="shared" si="53"/>
        <v>0</v>
      </c>
      <c r="AA123" s="157">
        <f t="shared" si="54"/>
        <v>0</v>
      </c>
      <c r="AB123" s="157">
        <f t="shared" si="54"/>
        <v>0</v>
      </c>
      <c r="AC123" s="157">
        <f t="shared" si="54"/>
        <v>0</v>
      </c>
      <c r="AD123" s="157">
        <f t="shared" si="54"/>
        <v>0</v>
      </c>
      <c r="AE123" s="157">
        <f t="shared" si="54"/>
        <v>0</v>
      </c>
      <c r="AF123" s="157">
        <f t="shared" si="54"/>
        <v>0</v>
      </c>
      <c r="AG123" s="157">
        <f t="shared" si="54"/>
        <v>0</v>
      </c>
      <c r="AH123" s="157">
        <f t="shared" si="54"/>
        <v>0</v>
      </c>
      <c r="AI123" s="157">
        <f t="shared" si="54"/>
        <v>0</v>
      </c>
      <c r="AJ123" s="157">
        <f t="shared" si="54"/>
        <v>0</v>
      </c>
    </row>
    <row r="124" spans="1:36" ht="16.5" x14ac:dyDescent="0.25">
      <c r="A124" s="157">
        <f t="shared" si="50"/>
        <v>11.04</v>
      </c>
      <c r="B124" s="153">
        <f t="shared" si="49"/>
        <v>76</v>
      </c>
      <c r="C124" s="158" t="s">
        <v>418</v>
      </c>
      <c r="D124" s="156" t="s">
        <v>146</v>
      </c>
      <c r="E124" s="157">
        <f t="shared" si="51"/>
        <v>0</v>
      </c>
      <c r="F124" s="249"/>
      <c r="G124" s="157">
        <f t="shared" si="52"/>
        <v>0</v>
      </c>
      <c r="H124" s="157">
        <f t="shared" si="52"/>
        <v>0</v>
      </c>
      <c r="I124" s="157">
        <f t="shared" si="52"/>
        <v>0</v>
      </c>
      <c r="J124" s="157">
        <f t="shared" si="52"/>
        <v>0</v>
      </c>
      <c r="K124" s="157">
        <f t="shared" si="52"/>
        <v>0</v>
      </c>
      <c r="L124" s="157">
        <f t="shared" si="52"/>
        <v>0</v>
      </c>
      <c r="M124" s="157">
        <f t="shared" si="52"/>
        <v>0</v>
      </c>
      <c r="N124" s="157">
        <f t="shared" si="52"/>
        <v>0</v>
      </c>
      <c r="O124" s="157">
        <f t="shared" si="52"/>
        <v>0</v>
      </c>
      <c r="P124" s="157">
        <f t="shared" si="52"/>
        <v>0</v>
      </c>
      <c r="Q124" s="157">
        <f t="shared" si="53"/>
        <v>0</v>
      </c>
      <c r="R124" s="157">
        <f t="shared" si="53"/>
        <v>0</v>
      </c>
      <c r="S124" s="157">
        <f t="shared" si="53"/>
        <v>0</v>
      </c>
      <c r="T124" s="157">
        <f t="shared" si="53"/>
        <v>0</v>
      </c>
      <c r="U124" s="157">
        <f t="shared" si="53"/>
        <v>0</v>
      </c>
      <c r="V124" s="157">
        <f t="shared" si="53"/>
        <v>0</v>
      </c>
      <c r="W124" s="157">
        <f t="shared" si="53"/>
        <v>0</v>
      </c>
      <c r="X124" s="157">
        <f t="shared" si="53"/>
        <v>0</v>
      </c>
      <c r="Y124" s="157">
        <f t="shared" si="53"/>
        <v>0</v>
      </c>
      <c r="Z124" s="157">
        <f t="shared" si="53"/>
        <v>0</v>
      </c>
      <c r="AA124" s="157">
        <f t="shared" si="54"/>
        <v>0</v>
      </c>
      <c r="AB124" s="157">
        <f t="shared" si="54"/>
        <v>0</v>
      </c>
      <c r="AC124" s="157">
        <f t="shared" si="54"/>
        <v>0</v>
      </c>
      <c r="AD124" s="157">
        <f t="shared" si="54"/>
        <v>0</v>
      </c>
      <c r="AE124" s="157">
        <f t="shared" si="54"/>
        <v>0</v>
      </c>
      <c r="AF124" s="157">
        <f t="shared" si="54"/>
        <v>0</v>
      </c>
      <c r="AG124" s="157">
        <f t="shared" si="54"/>
        <v>0</v>
      </c>
      <c r="AH124" s="157">
        <f t="shared" si="54"/>
        <v>0</v>
      </c>
      <c r="AI124" s="157">
        <f t="shared" si="54"/>
        <v>0</v>
      </c>
      <c r="AJ124" s="157">
        <f t="shared" si="54"/>
        <v>0</v>
      </c>
    </row>
    <row r="125" spans="1:36" ht="16.5" x14ac:dyDescent="0.25">
      <c r="A125" s="157">
        <f t="shared" si="50"/>
        <v>11.049999999999999</v>
      </c>
      <c r="B125" s="153">
        <f t="shared" si="49"/>
        <v>77</v>
      </c>
      <c r="C125" s="158" t="s">
        <v>419</v>
      </c>
      <c r="D125" s="156" t="s">
        <v>364</v>
      </c>
      <c r="E125" s="157">
        <f t="shared" si="51"/>
        <v>0</v>
      </c>
      <c r="F125" s="249"/>
      <c r="G125" s="157">
        <f t="shared" si="52"/>
        <v>0</v>
      </c>
      <c r="H125" s="157">
        <f t="shared" si="52"/>
        <v>0</v>
      </c>
      <c r="I125" s="157">
        <f t="shared" si="52"/>
        <v>0</v>
      </c>
      <c r="J125" s="157">
        <f t="shared" si="52"/>
        <v>0</v>
      </c>
      <c r="K125" s="157">
        <f t="shared" si="52"/>
        <v>0</v>
      </c>
      <c r="L125" s="157">
        <f t="shared" si="52"/>
        <v>0</v>
      </c>
      <c r="M125" s="157">
        <f t="shared" si="52"/>
        <v>0</v>
      </c>
      <c r="N125" s="157">
        <f t="shared" si="52"/>
        <v>0</v>
      </c>
      <c r="O125" s="157">
        <f t="shared" si="52"/>
        <v>0</v>
      </c>
      <c r="P125" s="157">
        <f t="shared" si="52"/>
        <v>0</v>
      </c>
      <c r="Q125" s="157">
        <f t="shared" si="53"/>
        <v>0</v>
      </c>
      <c r="R125" s="157">
        <f t="shared" si="53"/>
        <v>0</v>
      </c>
      <c r="S125" s="157">
        <f t="shared" si="53"/>
        <v>0</v>
      </c>
      <c r="T125" s="157">
        <f t="shared" si="53"/>
        <v>0</v>
      </c>
      <c r="U125" s="157">
        <f t="shared" si="53"/>
        <v>0</v>
      </c>
      <c r="V125" s="157">
        <f t="shared" si="53"/>
        <v>0</v>
      </c>
      <c r="W125" s="157">
        <f t="shared" si="53"/>
        <v>0</v>
      </c>
      <c r="X125" s="157">
        <f t="shared" si="53"/>
        <v>0</v>
      </c>
      <c r="Y125" s="157">
        <f t="shared" si="53"/>
        <v>0</v>
      </c>
      <c r="Z125" s="157">
        <f t="shared" si="53"/>
        <v>0</v>
      </c>
      <c r="AA125" s="157">
        <f t="shared" si="54"/>
        <v>0</v>
      </c>
      <c r="AB125" s="157">
        <f t="shared" si="54"/>
        <v>0</v>
      </c>
      <c r="AC125" s="157">
        <f t="shared" si="54"/>
        <v>0</v>
      </c>
      <c r="AD125" s="157">
        <f t="shared" si="54"/>
        <v>0</v>
      </c>
      <c r="AE125" s="157">
        <f t="shared" si="54"/>
        <v>0</v>
      </c>
      <c r="AF125" s="157">
        <f t="shared" si="54"/>
        <v>0</v>
      </c>
      <c r="AG125" s="157">
        <f t="shared" si="54"/>
        <v>0</v>
      </c>
      <c r="AH125" s="157">
        <f t="shared" si="54"/>
        <v>0</v>
      </c>
      <c r="AI125" s="157">
        <f t="shared" si="54"/>
        <v>0</v>
      </c>
      <c r="AJ125" s="157">
        <f t="shared" si="54"/>
        <v>0</v>
      </c>
    </row>
    <row r="126" spans="1:36" ht="16.5" x14ac:dyDescent="0.25">
      <c r="A126" s="157">
        <f t="shared" si="50"/>
        <v>11.059999999999999</v>
      </c>
      <c r="B126" s="153">
        <f t="shared" si="49"/>
        <v>78</v>
      </c>
      <c r="C126" s="158" t="s">
        <v>420</v>
      </c>
      <c r="D126" s="156" t="s">
        <v>364</v>
      </c>
      <c r="E126" s="157">
        <f t="shared" si="51"/>
        <v>0</v>
      </c>
      <c r="F126" s="249"/>
      <c r="G126" s="157">
        <f t="shared" si="52"/>
        <v>0</v>
      </c>
      <c r="H126" s="157">
        <f t="shared" si="52"/>
        <v>0</v>
      </c>
      <c r="I126" s="157">
        <f t="shared" si="52"/>
        <v>0</v>
      </c>
      <c r="J126" s="157">
        <f t="shared" si="52"/>
        <v>0</v>
      </c>
      <c r="K126" s="157">
        <f t="shared" si="52"/>
        <v>0</v>
      </c>
      <c r="L126" s="157">
        <f t="shared" si="52"/>
        <v>0</v>
      </c>
      <c r="M126" s="157">
        <f t="shared" si="52"/>
        <v>0</v>
      </c>
      <c r="N126" s="157">
        <f t="shared" si="52"/>
        <v>0</v>
      </c>
      <c r="O126" s="157">
        <f t="shared" si="52"/>
        <v>0</v>
      </c>
      <c r="P126" s="157">
        <f t="shared" si="52"/>
        <v>0</v>
      </c>
      <c r="Q126" s="157">
        <f t="shared" si="53"/>
        <v>0</v>
      </c>
      <c r="R126" s="157">
        <f t="shared" si="53"/>
        <v>0</v>
      </c>
      <c r="S126" s="157">
        <f t="shared" si="53"/>
        <v>0</v>
      </c>
      <c r="T126" s="157">
        <f t="shared" si="53"/>
        <v>0</v>
      </c>
      <c r="U126" s="157">
        <f t="shared" si="53"/>
        <v>0</v>
      </c>
      <c r="V126" s="157">
        <f t="shared" si="53"/>
        <v>0</v>
      </c>
      <c r="W126" s="157">
        <f t="shared" si="53"/>
        <v>0</v>
      </c>
      <c r="X126" s="157">
        <f t="shared" si="53"/>
        <v>0</v>
      </c>
      <c r="Y126" s="157">
        <f t="shared" si="53"/>
        <v>0</v>
      </c>
      <c r="Z126" s="157">
        <f t="shared" si="53"/>
        <v>0</v>
      </c>
      <c r="AA126" s="157">
        <f t="shared" si="54"/>
        <v>0</v>
      </c>
      <c r="AB126" s="157">
        <f t="shared" si="54"/>
        <v>0</v>
      </c>
      <c r="AC126" s="157">
        <f t="shared" si="54"/>
        <v>0</v>
      </c>
      <c r="AD126" s="157">
        <f t="shared" si="54"/>
        <v>0</v>
      </c>
      <c r="AE126" s="157">
        <f t="shared" si="54"/>
        <v>0</v>
      </c>
      <c r="AF126" s="157">
        <f t="shared" si="54"/>
        <v>0</v>
      </c>
      <c r="AG126" s="157">
        <f t="shared" si="54"/>
        <v>0</v>
      </c>
      <c r="AH126" s="157">
        <f t="shared" si="54"/>
        <v>0</v>
      </c>
      <c r="AI126" s="157">
        <f t="shared" si="54"/>
        <v>0</v>
      </c>
      <c r="AJ126" s="157">
        <f t="shared" si="54"/>
        <v>0</v>
      </c>
    </row>
    <row r="127" spans="1:36" ht="16.5" x14ac:dyDescent="0.25">
      <c r="A127" s="157">
        <f t="shared" si="50"/>
        <v>11.069999999999999</v>
      </c>
      <c r="B127" s="153">
        <f t="shared" si="49"/>
        <v>79</v>
      </c>
      <c r="C127" s="158" t="s">
        <v>421</v>
      </c>
      <c r="D127" s="156" t="s">
        <v>364</v>
      </c>
      <c r="E127" s="157">
        <f t="shared" si="51"/>
        <v>0</v>
      </c>
      <c r="F127" s="249"/>
      <c r="G127" s="157">
        <f t="shared" si="52"/>
        <v>0</v>
      </c>
      <c r="H127" s="157">
        <f t="shared" si="52"/>
        <v>0</v>
      </c>
      <c r="I127" s="157">
        <f t="shared" si="52"/>
        <v>0</v>
      </c>
      <c r="J127" s="157">
        <f t="shared" si="52"/>
        <v>0</v>
      </c>
      <c r="K127" s="157">
        <f t="shared" si="52"/>
        <v>0</v>
      </c>
      <c r="L127" s="157">
        <f t="shared" si="52"/>
        <v>0</v>
      </c>
      <c r="M127" s="157">
        <f t="shared" si="52"/>
        <v>0</v>
      </c>
      <c r="N127" s="157">
        <f t="shared" si="52"/>
        <v>0</v>
      </c>
      <c r="O127" s="157">
        <f t="shared" si="52"/>
        <v>0</v>
      </c>
      <c r="P127" s="157">
        <f t="shared" si="52"/>
        <v>0</v>
      </c>
      <c r="Q127" s="157">
        <f t="shared" si="53"/>
        <v>0</v>
      </c>
      <c r="R127" s="157">
        <f t="shared" si="53"/>
        <v>0</v>
      </c>
      <c r="S127" s="157">
        <f t="shared" si="53"/>
        <v>0</v>
      </c>
      <c r="T127" s="157">
        <f t="shared" si="53"/>
        <v>0</v>
      </c>
      <c r="U127" s="157">
        <f t="shared" si="53"/>
        <v>0</v>
      </c>
      <c r="V127" s="157">
        <f t="shared" si="53"/>
        <v>0</v>
      </c>
      <c r="W127" s="157">
        <f t="shared" si="53"/>
        <v>0</v>
      </c>
      <c r="X127" s="157">
        <f t="shared" si="53"/>
        <v>0</v>
      </c>
      <c r="Y127" s="157">
        <f t="shared" si="53"/>
        <v>0</v>
      </c>
      <c r="Z127" s="157">
        <f t="shared" si="53"/>
        <v>0</v>
      </c>
      <c r="AA127" s="157">
        <f t="shared" si="54"/>
        <v>0</v>
      </c>
      <c r="AB127" s="157">
        <f t="shared" si="54"/>
        <v>0</v>
      </c>
      <c r="AC127" s="157">
        <f t="shared" si="54"/>
        <v>0</v>
      </c>
      <c r="AD127" s="157">
        <f t="shared" si="54"/>
        <v>0</v>
      </c>
      <c r="AE127" s="157">
        <f t="shared" si="54"/>
        <v>0</v>
      </c>
      <c r="AF127" s="157">
        <f t="shared" si="54"/>
        <v>0</v>
      </c>
      <c r="AG127" s="157">
        <f t="shared" si="54"/>
        <v>0</v>
      </c>
      <c r="AH127" s="157">
        <f t="shared" si="54"/>
        <v>0</v>
      </c>
      <c r="AI127" s="157">
        <f t="shared" si="54"/>
        <v>0</v>
      </c>
      <c r="AJ127" s="157">
        <f t="shared" si="54"/>
        <v>0</v>
      </c>
    </row>
    <row r="128" spans="1:36" ht="16.5" x14ac:dyDescent="0.25">
      <c r="A128" s="157">
        <f t="shared" si="50"/>
        <v>11.079999999999998</v>
      </c>
      <c r="B128" s="153">
        <f t="shared" si="49"/>
        <v>80</v>
      </c>
      <c r="C128" s="158" t="s">
        <v>422</v>
      </c>
      <c r="D128" s="156" t="s">
        <v>364</v>
      </c>
      <c r="E128" s="157">
        <f t="shared" si="51"/>
        <v>0</v>
      </c>
      <c r="F128" s="249"/>
      <c r="G128" s="157">
        <f t="shared" si="52"/>
        <v>0</v>
      </c>
      <c r="H128" s="157">
        <f t="shared" si="52"/>
        <v>0</v>
      </c>
      <c r="I128" s="157">
        <f t="shared" si="52"/>
        <v>0</v>
      </c>
      <c r="J128" s="157">
        <f t="shared" si="52"/>
        <v>0</v>
      </c>
      <c r="K128" s="157">
        <f t="shared" si="52"/>
        <v>0</v>
      </c>
      <c r="L128" s="157">
        <f t="shared" si="52"/>
        <v>0</v>
      </c>
      <c r="M128" s="157">
        <f t="shared" si="52"/>
        <v>0</v>
      </c>
      <c r="N128" s="157">
        <f t="shared" si="52"/>
        <v>0</v>
      </c>
      <c r="O128" s="157">
        <f t="shared" si="52"/>
        <v>0</v>
      </c>
      <c r="P128" s="157">
        <f t="shared" si="52"/>
        <v>0</v>
      </c>
      <c r="Q128" s="157">
        <f t="shared" si="53"/>
        <v>0</v>
      </c>
      <c r="R128" s="157">
        <f t="shared" si="53"/>
        <v>0</v>
      </c>
      <c r="S128" s="157">
        <f t="shared" si="53"/>
        <v>0</v>
      </c>
      <c r="T128" s="157">
        <f t="shared" si="53"/>
        <v>0</v>
      </c>
      <c r="U128" s="157">
        <f t="shared" si="53"/>
        <v>0</v>
      </c>
      <c r="V128" s="157">
        <f t="shared" si="53"/>
        <v>0</v>
      </c>
      <c r="W128" s="157">
        <f t="shared" si="53"/>
        <v>0</v>
      </c>
      <c r="X128" s="157">
        <f t="shared" si="53"/>
        <v>0</v>
      </c>
      <c r="Y128" s="157">
        <f t="shared" si="53"/>
        <v>0</v>
      </c>
      <c r="Z128" s="157">
        <f t="shared" si="53"/>
        <v>0</v>
      </c>
      <c r="AA128" s="157">
        <f t="shared" si="54"/>
        <v>0</v>
      </c>
      <c r="AB128" s="157">
        <f t="shared" si="54"/>
        <v>0</v>
      </c>
      <c r="AC128" s="157">
        <f t="shared" si="54"/>
        <v>0</v>
      </c>
      <c r="AD128" s="157">
        <f t="shared" si="54"/>
        <v>0</v>
      </c>
      <c r="AE128" s="157">
        <f t="shared" si="54"/>
        <v>0</v>
      </c>
      <c r="AF128" s="157">
        <f t="shared" si="54"/>
        <v>0</v>
      </c>
      <c r="AG128" s="157">
        <f t="shared" si="54"/>
        <v>0</v>
      </c>
      <c r="AH128" s="157">
        <f t="shared" si="54"/>
        <v>0</v>
      </c>
      <c r="AI128" s="157">
        <f t="shared" si="54"/>
        <v>0</v>
      </c>
      <c r="AJ128" s="157">
        <f t="shared" si="54"/>
        <v>0</v>
      </c>
    </row>
    <row r="129" spans="1:36" ht="16.5" x14ac:dyDescent="0.25">
      <c r="A129" s="157">
        <f t="shared" si="50"/>
        <v>11.089999999999998</v>
      </c>
      <c r="B129" s="153">
        <f t="shared" si="49"/>
        <v>81</v>
      </c>
      <c r="C129" s="158" t="s">
        <v>423</v>
      </c>
      <c r="D129" s="156" t="s">
        <v>364</v>
      </c>
      <c r="E129" s="157">
        <f t="shared" si="51"/>
        <v>0</v>
      </c>
      <c r="F129" s="249"/>
      <c r="G129" s="157">
        <f t="shared" si="52"/>
        <v>0</v>
      </c>
      <c r="H129" s="157">
        <f t="shared" si="52"/>
        <v>0</v>
      </c>
      <c r="I129" s="157">
        <f t="shared" si="52"/>
        <v>0</v>
      </c>
      <c r="J129" s="157">
        <f t="shared" si="52"/>
        <v>0</v>
      </c>
      <c r="K129" s="157">
        <f t="shared" si="52"/>
        <v>0</v>
      </c>
      <c r="L129" s="157">
        <f t="shared" si="52"/>
        <v>0</v>
      </c>
      <c r="M129" s="157">
        <f t="shared" si="52"/>
        <v>0</v>
      </c>
      <c r="N129" s="157">
        <f t="shared" si="52"/>
        <v>0</v>
      </c>
      <c r="O129" s="157">
        <f t="shared" si="52"/>
        <v>0</v>
      </c>
      <c r="P129" s="157">
        <f t="shared" si="52"/>
        <v>0</v>
      </c>
      <c r="Q129" s="157">
        <f t="shared" si="53"/>
        <v>0</v>
      </c>
      <c r="R129" s="157">
        <f t="shared" si="53"/>
        <v>0</v>
      </c>
      <c r="S129" s="157">
        <f t="shared" si="53"/>
        <v>0</v>
      </c>
      <c r="T129" s="157">
        <f t="shared" si="53"/>
        <v>0</v>
      </c>
      <c r="U129" s="157">
        <f t="shared" si="53"/>
        <v>0</v>
      </c>
      <c r="V129" s="157">
        <f t="shared" si="53"/>
        <v>0</v>
      </c>
      <c r="W129" s="157">
        <f t="shared" si="53"/>
        <v>0</v>
      </c>
      <c r="X129" s="157">
        <f t="shared" si="53"/>
        <v>0</v>
      </c>
      <c r="Y129" s="157">
        <f t="shared" si="53"/>
        <v>0</v>
      </c>
      <c r="Z129" s="157">
        <f t="shared" si="53"/>
        <v>0</v>
      </c>
      <c r="AA129" s="157">
        <f t="shared" si="54"/>
        <v>0</v>
      </c>
      <c r="AB129" s="157">
        <f t="shared" si="54"/>
        <v>0</v>
      </c>
      <c r="AC129" s="157">
        <f t="shared" si="54"/>
        <v>0</v>
      </c>
      <c r="AD129" s="157">
        <f t="shared" si="54"/>
        <v>0</v>
      </c>
      <c r="AE129" s="157">
        <f t="shared" si="54"/>
        <v>0</v>
      </c>
      <c r="AF129" s="157">
        <f t="shared" si="54"/>
        <v>0</v>
      </c>
      <c r="AG129" s="157">
        <f t="shared" si="54"/>
        <v>0</v>
      </c>
      <c r="AH129" s="157">
        <f t="shared" si="54"/>
        <v>0</v>
      </c>
      <c r="AI129" s="157">
        <f t="shared" si="54"/>
        <v>0</v>
      </c>
      <c r="AJ129" s="157">
        <f t="shared" si="54"/>
        <v>0</v>
      </c>
    </row>
    <row r="130" spans="1:36" ht="16.5" x14ac:dyDescent="0.25">
      <c r="A130" s="157">
        <f t="shared" si="50"/>
        <v>11.099999999999998</v>
      </c>
      <c r="B130" s="153">
        <f t="shared" si="49"/>
        <v>82</v>
      </c>
      <c r="C130" s="155" t="s">
        <v>424</v>
      </c>
      <c r="D130" s="156" t="s">
        <v>364</v>
      </c>
      <c r="E130" s="157">
        <f t="shared" si="51"/>
        <v>0</v>
      </c>
      <c r="F130" s="249"/>
      <c r="G130" s="157">
        <f t="shared" si="52"/>
        <v>0</v>
      </c>
      <c r="H130" s="157">
        <f t="shared" si="52"/>
        <v>0</v>
      </c>
      <c r="I130" s="157">
        <f t="shared" si="52"/>
        <v>0</v>
      </c>
      <c r="J130" s="157">
        <f t="shared" si="52"/>
        <v>0</v>
      </c>
      <c r="K130" s="157">
        <f t="shared" si="52"/>
        <v>0</v>
      </c>
      <c r="L130" s="157">
        <f t="shared" si="52"/>
        <v>0</v>
      </c>
      <c r="M130" s="157">
        <f t="shared" si="52"/>
        <v>0</v>
      </c>
      <c r="N130" s="157">
        <f t="shared" si="52"/>
        <v>0</v>
      </c>
      <c r="O130" s="157">
        <f t="shared" si="52"/>
        <v>0</v>
      </c>
      <c r="P130" s="157">
        <f t="shared" si="52"/>
        <v>0</v>
      </c>
      <c r="Q130" s="157">
        <f t="shared" si="53"/>
        <v>0</v>
      </c>
      <c r="R130" s="157">
        <f t="shared" si="53"/>
        <v>0</v>
      </c>
      <c r="S130" s="157">
        <f t="shared" si="53"/>
        <v>0</v>
      </c>
      <c r="T130" s="157">
        <f t="shared" si="53"/>
        <v>0</v>
      </c>
      <c r="U130" s="157">
        <f t="shared" si="53"/>
        <v>0</v>
      </c>
      <c r="V130" s="157">
        <f t="shared" si="53"/>
        <v>0</v>
      </c>
      <c r="W130" s="157">
        <f t="shared" si="53"/>
        <v>0</v>
      </c>
      <c r="X130" s="157">
        <f t="shared" si="53"/>
        <v>0</v>
      </c>
      <c r="Y130" s="157">
        <f t="shared" si="53"/>
        <v>0</v>
      </c>
      <c r="Z130" s="157">
        <f t="shared" si="53"/>
        <v>0</v>
      </c>
      <c r="AA130" s="157">
        <f t="shared" si="54"/>
        <v>0</v>
      </c>
      <c r="AB130" s="157">
        <f t="shared" si="54"/>
        <v>0</v>
      </c>
      <c r="AC130" s="157">
        <f t="shared" si="54"/>
        <v>0</v>
      </c>
      <c r="AD130" s="157">
        <f t="shared" si="54"/>
        <v>0</v>
      </c>
      <c r="AE130" s="157">
        <f t="shared" si="54"/>
        <v>0</v>
      </c>
      <c r="AF130" s="157">
        <f t="shared" si="54"/>
        <v>0</v>
      </c>
      <c r="AG130" s="157">
        <f t="shared" si="54"/>
        <v>0</v>
      </c>
      <c r="AH130" s="157">
        <f t="shared" si="54"/>
        <v>0</v>
      </c>
      <c r="AI130" s="157">
        <f t="shared" si="54"/>
        <v>0</v>
      </c>
      <c r="AJ130" s="157">
        <f t="shared" si="54"/>
        <v>0</v>
      </c>
    </row>
    <row r="131" spans="1:36" ht="16.5" x14ac:dyDescent="0.25">
      <c r="A131" s="157">
        <f t="shared" si="50"/>
        <v>11.109999999999998</v>
      </c>
      <c r="B131" s="153">
        <f t="shared" si="49"/>
        <v>83</v>
      </c>
      <c r="C131" s="158" t="s">
        <v>425</v>
      </c>
      <c r="D131" s="165" t="s">
        <v>364</v>
      </c>
      <c r="E131" s="157">
        <f t="shared" si="51"/>
        <v>0</v>
      </c>
      <c r="F131" s="250"/>
      <c r="G131" s="157">
        <f t="shared" si="52"/>
        <v>0</v>
      </c>
      <c r="H131" s="157">
        <f t="shared" si="52"/>
        <v>0</v>
      </c>
      <c r="I131" s="157">
        <f t="shared" si="52"/>
        <v>0</v>
      </c>
      <c r="J131" s="157">
        <f t="shared" si="52"/>
        <v>0</v>
      </c>
      <c r="K131" s="157">
        <f t="shared" si="52"/>
        <v>0</v>
      </c>
      <c r="L131" s="157">
        <f t="shared" si="52"/>
        <v>0</v>
      </c>
      <c r="M131" s="157">
        <f t="shared" si="52"/>
        <v>0</v>
      </c>
      <c r="N131" s="157">
        <f t="shared" si="52"/>
        <v>0</v>
      </c>
      <c r="O131" s="157">
        <f t="shared" si="52"/>
        <v>0</v>
      </c>
      <c r="P131" s="157">
        <f t="shared" si="52"/>
        <v>0</v>
      </c>
      <c r="Q131" s="157">
        <f t="shared" si="53"/>
        <v>0</v>
      </c>
      <c r="R131" s="157">
        <f t="shared" si="53"/>
        <v>0</v>
      </c>
      <c r="S131" s="157">
        <f t="shared" si="53"/>
        <v>0</v>
      </c>
      <c r="T131" s="157">
        <f t="shared" si="53"/>
        <v>0</v>
      </c>
      <c r="U131" s="157">
        <f t="shared" si="53"/>
        <v>0</v>
      </c>
      <c r="V131" s="157">
        <f t="shared" si="53"/>
        <v>0</v>
      </c>
      <c r="W131" s="157">
        <f t="shared" si="53"/>
        <v>0</v>
      </c>
      <c r="X131" s="157">
        <f t="shared" si="53"/>
        <v>0</v>
      </c>
      <c r="Y131" s="157">
        <f t="shared" si="53"/>
        <v>0</v>
      </c>
      <c r="Z131" s="157">
        <f t="shared" si="53"/>
        <v>0</v>
      </c>
      <c r="AA131" s="157">
        <f t="shared" si="54"/>
        <v>0</v>
      </c>
      <c r="AB131" s="157">
        <f t="shared" si="54"/>
        <v>0</v>
      </c>
      <c r="AC131" s="157">
        <f t="shared" si="54"/>
        <v>0</v>
      </c>
      <c r="AD131" s="157">
        <f t="shared" si="54"/>
        <v>0</v>
      </c>
      <c r="AE131" s="157">
        <f t="shared" si="54"/>
        <v>0</v>
      </c>
      <c r="AF131" s="157">
        <f t="shared" si="54"/>
        <v>0</v>
      </c>
      <c r="AG131" s="157">
        <f t="shared" si="54"/>
        <v>0</v>
      </c>
      <c r="AH131" s="157">
        <f t="shared" si="54"/>
        <v>0</v>
      </c>
      <c r="AI131" s="157">
        <f t="shared" si="54"/>
        <v>0</v>
      </c>
      <c r="AJ131" s="157">
        <f t="shared" si="54"/>
        <v>0</v>
      </c>
    </row>
    <row r="132" spans="1:36" ht="16.5" x14ac:dyDescent="0.25">
      <c r="A132" s="159"/>
      <c r="B132" s="153">
        <f t="shared" si="49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49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5">+A133+0.01</f>
        <v>12.01</v>
      </c>
      <c r="B134" s="153">
        <f t="shared" si="49"/>
        <v>86</v>
      </c>
      <c r="C134" s="197" t="s">
        <v>427</v>
      </c>
      <c r="D134" s="156" t="s">
        <v>364</v>
      </c>
      <c r="E134" s="157">
        <f t="shared" ref="E134:E141" si="56">+SUM(G134:AJ134)</f>
        <v>3</v>
      </c>
      <c r="F134" s="249"/>
      <c r="G134" s="157">
        <f t="shared" ref="G134:P143" si="57">+HLOOKUP(G$3,ARMADO_RP,$B134,0)+HLOOKUP(G$4,ARMADO_RP,$B134,0)+HLOOKUP(G$19,ARMADO_RP,$B134,0)</f>
        <v>0</v>
      </c>
      <c r="H134" s="157">
        <f t="shared" si="57"/>
        <v>3</v>
      </c>
      <c r="I134" s="157">
        <f t="shared" si="57"/>
        <v>0</v>
      </c>
      <c r="J134" s="157">
        <f t="shared" si="57"/>
        <v>0</v>
      </c>
      <c r="K134" s="157">
        <f t="shared" si="57"/>
        <v>0</v>
      </c>
      <c r="L134" s="157">
        <f t="shared" si="57"/>
        <v>0</v>
      </c>
      <c r="M134" s="157">
        <f t="shared" si="57"/>
        <v>0</v>
      </c>
      <c r="N134" s="157">
        <f t="shared" si="57"/>
        <v>0</v>
      </c>
      <c r="O134" s="157">
        <f t="shared" si="57"/>
        <v>0</v>
      </c>
      <c r="P134" s="157">
        <f t="shared" si="57"/>
        <v>0</v>
      </c>
      <c r="Q134" s="157">
        <f t="shared" ref="Q134:Z143" si="58">+HLOOKUP(Q$3,ARMADO_RP,$B134,0)+HLOOKUP(Q$4,ARMADO_RP,$B134,0)+HLOOKUP(Q$19,ARMADO_RP,$B134,0)</f>
        <v>0</v>
      </c>
      <c r="R134" s="157">
        <f t="shared" si="58"/>
        <v>0</v>
      </c>
      <c r="S134" s="157">
        <f t="shared" si="58"/>
        <v>0</v>
      </c>
      <c r="T134" s="157">
        <f t="shared" si="58"/>
        <v>0</v>
      </c>
      <c r="U134" s="157">
        <f t="shared" si="58"/>
        <v>0</v>
      </c>
      <c r="V134" s="157">
        <f t="shared" si="58"/>
        <v>0</v>
      </c>
      <c r="W134" s="157">
        <f t="shared" si="58"/>
        <v>0</v>
      </c>
      <c r="X134" s="157">
        <f t="shared" si="58"/>
        <v>0</v>
      </c>
      <c r="Y134" s="157">
        <f t="shared" si="58"/>
        <v>0</v>
      </c>
      <c r="Z134" s="157">
        <f t="shared" si="58"/>
        <v>0</v>
      </c>
      <c r="AA134" s="157">
        <f t="shared" ref="AA134:AJ143" si="59">+HLOOKUP(AA$3,ARMADO_RP,$B134,0)+HLOOKUP(AA$4,ARMADO_RP,$B134,0)+HLOOKUP(AA$19,ARMADO_RP,$B134,0)</f>
        <v>0</v>
      </c>
      <c r="AB134" s="157">
        <f t="shared" si="59"/>
        <v>0</v>
      </c>
      <c r="AC134" s="157">
        <f t="shared" si="59"/>
        <v>0</v>
      </c>
      <c r="AD134" s="157">
        <f t="shared" si="59"/>
        <v>0</v>
      </c>
      <c r="AE134" s="157">
        <f t="shared" si="59"/>
        <v>0</v>
      </c>
      <c r="AF134" s="157">
        <f t="shared" si="59"/>
        <v>0</v>
      </c>
      <c r="AG134" s="157">
        <f t="shared" si="59"/>
        <v>0</v>
      </c>
      <c r="AH134" s="157">
        <f t="shared" si="59"/>
        <v>0</v>
      </c>
      <c r="AI134" s="157">
        <f t="shared" si="59"/>
        <v>0</v>
      </c>
      <c r="AJ134" s="157">
        <f t="shared" si="59"/>
        <v>0</v>
      </c>
    </row>
    <row r="135" spans="1:36" ht="16.5" x14ac:dyDescent="0.25">
      <c r="A135" s="157">
        <f t="shared" si="55"/>
        <v>12.02</v>
      </c>
      <c r="B135" s="153">
        <f t="shared" si="49"/>
        <v>87</v>
      </c>
      <c r="C135" s="197" t="s">
        <v>428</v>
      </c>
      <c r="D135" s="156" t="s">
        <v>364</v>
      </c>
      <c r="E135" s="157">
        <f t="shared" si="56"/>
        <v>3</v>
      </c>
      <c r="F135" s="249"/>
      <c r="G135" s="157">
        <f t="shared" si="57"/>
        <v>0</v>
      </c>
      <c r="H135" s="157">
        <f t="shared" si="57"/>
        <v>3</v>
      </c>
      <c r="I135" s="157">
        <f t="shared" si="57"/>
        <v>0</v>
      </c>
      <c r="J135" s="157">
        <f t="shared" si="57"/>
        <v>0</v>
      </c>
      <c r="K135" s="157">
        <f t="shared" si="57"/>
        <v>0</v>
      </c>
      <c r="L135" s="157">
        <f t="shared" si="57"/>
        <v>0</v>
      </c>
      <c r="M135" s="157">
        <f t="shared" si="57"/>
        <v>0</v>
      </c>
      <c r="N135" s="157">
        <f t="shared" si="57"/>
        <v>0</v>
      </c>
      <c r="O135" s="157">
        <f t="shared" si="57"/>
        <v>0</v>
      </c>
      <c r="P135" s="157">
        <f t="shared" si="57"/>
        <v>0</v>
      </c>
      <c r="Q135" s="157">
        <f t="shared" si="58"/>
        <v>0</v>
      </c>
      <c r="R135" s="157">
        <f t="shared" si="58"/>
        <v>0</v>
      </c>
      <c r="S135" s="157">
        <f t="shared" si="58"/>
        <v>0</v>
      </c>
      <c r="T135" s="157">
        <f t="shared" si="58"/>
        <v>0</v>
      </c>
      <c r="U135" s="157">
        <f t="shared" si="58"/>
        <v>0</v>
      </c>
      <c r="V135" s="157">
        <f t="shared" si="58"/>
        <v>0</v>
      </c>
      <c r="W135" s="157">
        <f t="shared" si="58"/>
        <v>0</v>
      </c>
      <c r="X135" s="157">
        <f t="shared" si="58"/>
        <v>0</v>
      </c>
      <c r="Y135" s="157">
        <f t="shared" si="58"/>
        <v>0</v>
      </c>
      <c r="Z135" s="157">
        <f t="shared" si="58"/>
        <v>0</v>
      </c>
      <c r="AA135" s="157">
        <f t="shared" si="59"/>
        <v>0</v>
      </c>
      <c r="AB135" s="157">
        <f t="shared" si="59"/>
        <v>0</v>
      </c>
      <c r="AC135" s="157">
        <f t="shared" si="59"/>
        <v>0</v>
      </c>
      <c r="AD135" s="157">
        <f t="shared" si="59"/>
        <v>0</v>
      </c>
      <c r="AE135" s="157">
        <f t="shared" si="59"/>
        <v>0</v>
      </c>
      <c r="AF135" s="157">
        <f t="shared" si="59"/>
        <v>0</v>
      </c>
      <c r="AG135" s="157">
        <f t="shared" si="59"/>
        <v>0</v>
      </c>
      <c r="AH135" s="157">
        <f t="shared" si="59"/>
        <v>0</v>
      </c>
      <c r="AI135" s="157">
        <f t="shared" si="59"/>
        <v>0</v>
      </c>
      <c r="AJ135" s="157">
        <f t="shared" si="59"/>
        <v>0</v>
      </c>
    </row>
    <row r="136" spans="1:36" ht="16.5" x14ac:dyDescent="0.25">
      <c r="A136" s="157">
        <f t="shared" si="55"/>
        <v>12.03</v>
      </c>
      <c r="B136" s="153">
        <f t="shared" si="49"/>
        <v>88</v>
      </c>
      <c r="C136" s="158" t="s">
        <v>429</v>
      </c>
      <c r="D136" s="156" t="s">
        <v>364</v>
      </c>
      <c r="E136" s="157">
        <f t="shared" si="56"/>
        <v>2</v>
      </c>
      <c r="F136" s="249"/>
      <c r="G136" s="157">
        <f t="shared" si="57"/>
        <v>0</v>
      </c>
      <c r="H136" s="157">
        <f t="shared" si="57"/>
        <v>2</v>
      </c>
      <c r="I136" s="157">
        <f t="shared" si="57"/>
        <v>0</v>
      </c>
      <c r="J136" s="157">
        <f t="shared" si="57"/>
        <v>0</v>
      </c>
      <c r="K136" s="157">
        <f t="shared" si="57"/>
        <v>0</v>
      </c>
      <c r="L136" s="157">
        <f t="shared" si="57"/>
        <v>0</v>
      </c>
      <c r="M136" s="157">
        <f t="shared" si="57"/>
        <v>0</v>
      </c>
      <c r="N136" s="157">
        <f t="shared" si="57"/>
        <v>0</v>
      </c>
      <c r="O136" s="157">
        <f t="shared" si="57"/>
        <v>0</v>
      </c>
      <c r="P136" s="157">
        <f t="shared" si="57"/>
        <v>0</v>
      </c>
      <c r="Q136" s="157">
        <f t="shared" si="58"/>
        <v>0</v>
      </c>
      <c r="R136" s="157">
        <f t="shared" si="58"/>
        <v>0</v>
      </c>
      <c r="S136" s="157">
        <f t="shared" si="58"/>
        <v>0</v>
      </c>
      <c r="T136" s="157">
        <f t="shared" si="58"/>
        <v>0</v>
      </c>
      <c r="U136" s="157">
        <f t="shared" si="58"/>
        <v>0</v>
      </c>
      <c r="V136" s="157">
        <f t="shared" si="58"/>
        <v>0</v>
      </c>
      <c r="W136" s="157">
        <f t="shared" si="58"/>
        <v>0</v>
      </c>
      <c r="X136" s="157">
        <f t="shared" si="58"/>
        <v>0</v>
      </c>
      <c r="Y136" s="157">
        <f t="shared" si="58"/>
        <v>0</v>
      </c>
      <c r="Z136" s="157">
        <f t="shared" si="58"/>
        <v>0</v>
      </c>
      <c r="AA136" s="157">
        <f t="shared" si="59"/>
        <v>0</v>
      </c>
      <c r="AB136" s="157">
        <f t="shared" si="59"/>
        <v>0</v>
      </c>
      <c r="AC136" s="157">
        <f t="shared" si="59"/>
        <v>0</v>
      </c>
      <c r="AD136" s="157">
        <f t="shared" si="59"/>
        <v>0</v>
      </c>
      <c r="AE136" s="157">
        <f t="shared" si="59"/>
        <v>0</v>
      </c>
      <c r="AF136" s="157">
        <f t="shared" si="59"/>
        <v>0</v>
      </c>
      <c r="AG136" s="157">
        <f t="shared" si="59"/>
        <v>0</v>
      </c>
      <c r="AH136" s="157">
        <f t="shared" si="59"/>
        <v>0</v>
      </c>
      <c r="AI136" s="157">
        <f t="shared" si="59"/>
        <v>0</v>
      </c>
      <c r="AJ136" s="157">
        <f t="shared" si="59"/>
        <v>0</v>
      </c>
    </row>
    <row r="137" spans="1:36" ht="16.5" x14ac:dyDescent="0.25">
      <c r="A137" s="157">
        <f t="shared" si="55"/>
        <v>12.04</v>
      </c>
      <c r="B137" s="153">
        <f t="shared" si="49"/>
        <v>89</v>
      </c>
      <c r="C137" s="158" t="s">
        <v>430</v>
      </c>
      <c r="D137" s="156" t="s">
        <v>364</v>
      </c>
      <c r="E137" s="157">
        <f t="shared" si="56"/>
        <v>3</v>
      </c>
      <c r="F137" s="249"/>
      <c r="G137" s="157">
        <f t="shared" si="57"/>
        <v>0</v>
      </c>
      <c r="H137" s="157">
        <f t="shared" si="57"/>
        <v>3</v>
      </c>
      <c r="I137" s="157">
        <f t="shared" si="57"/>
        <v>0</v>
      </c>
      <c r="J137" s="157">
        <f t="shared" si="57"/>
        <v>0</v>
      </c>
      <c r="K137" s="157">
        <f t="shared" si="57"/>
        <v>0</v>
      </c>
      <c r="L137" s="157">
        <f t="shared" si="57"/>
        <v>0</v>
      </c>
      <c r="M137" s="157">
        <f t="shared" si="57"/>
        <v>0</v>
      </c>
      <c r="N137" s="157">
        <f t="shared" si="57"/>
        <v>0</v>
      </c>
      <c r="O137" s="157">
        <f t="shared" si="57"/>
        <v>0</v>
      </c>
      <c r="P137" s="157">
        <f t="shared" si="57"/>
        <v>0</v>
      </c>
      <c r="Q137" s="157">
        <f t="shared" si="58"/>
        <v>0</v>
      </c>
      <c r="R137" s="157">
        <f t="shared" si="58"/>
        <v>0</v>
      </c>
      <c r="S137" s="157">
        <f t="shared" si="58"/>
        <v>0</v>
      </c>
      <c r="T137" s="157">
        <f t="shared" si="58"/>
        <v>0</v>
      </c>
      <c r="U137" s="157">
        <f t="shared" si="58"/>
        <v>0</v>
      </c>
      <c r="V137" s="157">
        <f t="shared" si="58"/>
        <v>0</v>
      </c>
      <c r="W137" s="157">
        <f t="shared" si="58"/>
        <v>0</v>
      </c>
      <c r="X137" s="157">
        <f t="shared" si="58"/>
        <v>0</v>
      </c>
      <c r="Y137" s="157">
        <f t="shared" si="58"/>
        <v>0</v>
      </c>
      <c r="Z137" s="157">
        <f t="shared" si="58"/>
        <v>0</v>
      </c>
      <c r="AA137" s="157">
        <f t="shared" si="59"/>
        <v>0</v>
      </c>
      <c r="AB137" s="157">
        <f t="shared" si="59"/>
        <v>0</v>
      </c>
      <c r="AC137" s="157">
        <f t="shared" si="59"/>
        <v>0</v>
      </c>
      <c r="AD137" s="157">
        <f t="shared" si="59"/>
        <v>0</v>
      </c>
      <c r="AE137" s="157">
        <f t="shared" si="59"/>
        <v>0</v>
      </c>
      <c r="AF137" s="157">
        <f t="shared" si="59"/>
        <v>0</v>
      </c>
      <c r="AG137" s="157">
        <f t="shared" si="59"/>
        <v>0</v>
      </c>
      <c r="AH137" s="157">
        <f t="shared" si="59"/>
        <v>0</v>
      </c>
      <c r="AI137" s="157">
        <f t="shared" si="59"/>
        <v>0</v>
      </c>
      <c r="AJ137" s="157">
        <f t="shared" si="59"/>
        <v>0</v>
      </c>
    </row>
    <row r="138" spans="1:36" ht="16.5" x14ac:dyDescent="0.25">
      <c r="A138" s="157">
        <f t="shared" si="55"/>
        <v>12.049999999999999</v>
      </c>
      <c r="B138" s="153">
        <f t="shared" si="49"/>
        <v>90</v>
      </c>
      <c r="C138" s="158" t="s">
        <v>431</v>
      </c>
      <c r="D138" s="156" t="s">
        <v>364</v>
      </c>
      <c r="E138" s="157">
        <f t="shared" si="56"/>
        <v>3</v>
      </c>
      <c r="F138" s="249"/>
      <c r="G138" s="157">
        <f t="shared" si="57"/>
        <v>0</v>
      </c>
      <c r="H138" s="157">
        <f t="shared" si="57"/>
        <v>3</v>
      </c>
      <c r="I138" s="157">
        <f t="shared" si="57"/>
        <v>0</v>
      </c>
      <c r="J138" s="157">
        <f t="shared" si="57"/>
        <v>0</v>
      </c>
      <c r="K138" s="157">
        <f t="shared" si="57"/>
        <v>0</v>
      </c>
      <c r="L138" s="157">
        <f t="shared" si="57"/>
        <v>0</v>
      </c>
      <c r="M138" s="157">
        <f t="shared" si="57"/>
        <v>0</v>
      </c>
      <c r="N138" s="157">
        <f t="shared" si="57"/>
        <v>0</v>
      </c>
      <c r="O138" s="157">
        <f t="shared" si="57"/>
        <v>0</v>
      </c>
      <c r="P138" s="157">
        <f t="shared" si="57"/>
        <v>0</v>
      </c>
      <c r="Q138" s="157">
        <f t="shared" si="58"/>
        <v>0</v>
      </c>
      <c r="R138" s="157">
        <f t="shared" si="58"/>
        <v>0</v>
      </c>
      <c r="S138" s="157">
        <f t="shared" si="58"/>
        <v>0</v>
      </c>
      <c r="T138" s="157">
        <f t="shared" si="58"/>
        <v>0</v>
      </c>
      <c r="U138" s="157">
        <f t="shared" si="58"/>
        <v>0</v>
      </c>
      <c r="V138" s="157">
        <f t="shared" si="58"/>
        <v>0</v>
      </c>
      <c r="W138" s="157">
        <f t="shared" si="58"/>
        <v>0</v>
      </c>
      <c r="X138" s="157">
        <f t="shared" si="58"/>
        <v>0</v>
      </c>
      <c r="Y138" s="157">
        <f t="shared" si="58"/>
        <v>0</v>
      </c>
      <c r="Z138" s="157">
        <f t="shared" si="58"/>
        <v>0</v>
      </c>
      <c r="AA138" s="157">
        <f t="shared" si="59"/>
        <v>0</v>
      </c>
      <c r="AB138" s="157">
        <f t="shared" si="59"/>
        <v>0</v>
      </c>
      <c r="AC138" s="157">
        <f t="shared" si="59"/>
        <v>0</v>
      </c>
      <c r="AD138" s="157">
        <f t="shared" si="59"/>
        <v>0</v>
      </c>
      <c r="AE138" s="157">
        <f t="shared" si="59"/>
        <v>0</v>
      </c>
      <c r="AF138" s="157">
        <f t="shared" si="59"/>
        <v>0</v>
      </c>
      <c r="AG138" s="157">
        <f t="shared" si="59"/>
        <v>0</v>
      </c>
      <c r="AH138" s="157">
        <f t="shared" si="59"/>
        <v>0</v>
      </c>
      <c r="AI138" s="157">
        <f t="shared" si="59"/>
        <v>0</v>
      </c>
      <c r="AJ138" s="157">
        <f t="shared" si="59"/>
        <v>0</v>
      </c>
    </row>
    <row r="139" spans="1:36" ht="16.5" x14ac:dyDescent="0.25">
      <c r="A139" s="157">
        <f t="shared" si="55"/>
        <v>12.059999999999999</v>
      </c>
      <c r="B139" s="153">
        <f t="shared" si="49"/>
        <v>91</v>
      </c>
      <c r="C139" s="158" t="s">
        <v>432</v>
      </c>
      <c r="D139" s="156" t="s">
        <v>364</v>
      </c>
      <c r="E139" s="157">
        <f t="shared" si="56"/>
        <v>3</v>
      </c>
      <c r="F139" s="249"/>
      <c r="G139" s="157">
        <f t="shared" si="57"/>
        <v>0</v>
      </c>
      <c r="H139" s="157">
        <f t="shared" si="57"/>
        <v>3</v>
      </c>
      <c r="I139" s="157">
        <f t="shared" si="57"/>
        <v>0</v>
      </c>
      <c r="J139" s="157">
        <f t="shared" si="57"/>
        <v>0</v>
      </c>
      <c r="K139" s="157">
        <f t="shared" si="57"/>
        <v>0</v>
      </c>
      <c r="L139" s="157">
        <f t="shared" si="57"/>
        <v>0</v>
      </c>
      <c r="M139" s="157">
        <f t="shared" si="57"/>
        <v>0</v>
      </c>
      <c r="N139" s="157">
        <f t="shared" si="57"/>
        <v>0</v>
      </c>
      <c r="O139" s="157">
        <f t="shared" si="57"/>
        <v>0</v>
      </c>
      <c r="P139" s="157">
        <f t="shared" si="57"/>
        <v>0</v>
      </c>
      <c r="Q139" s="157">
        <f t="shared" si="58"/>
        <v>0</v>
      </c>
      <c r="R139" s="157">
        <f t="shared" si="58"/>
        <v>0</v>
      </c>
      <c r="S139" s="157">
        <f t="shared" si="58"/>
        <v>0</v>
      </c>
      <c r="T139" s="157">
        <f t="shared" si="58"/>
        <v>0</v>
      </c>
      <c r="U139" s="157">
        <f t="shared" si="58"/>
        <v>0</v>
      </c>
      <c r="V139" s="157">
        <f t="shared" si="58"/>
        <v>0</v>
      </c>
      <c r="W139" s="157">
        <f t="shared" si="58"/>
        <v>0</v>
      </c>
      <c r="X139" s="157">
        <f t="shared" si="58"/>
        <v>0</v>
      </c>
      <c r="Y139" s="157">
        <f t="shared" si="58"/>
        <v>0</v>
      </c>
      <c r="Z139" s="157">
        <f t="shared" si="58"/>
        <v>0</v>
      </c>
      <c r="AA139" s="157">
        <f t="shared" si="59"/>
        <v>0</v>
      </c>
      <c r="AB139" s="157">
        <f t="shared" si="59"/>
        <v>0</v>
      </c>
      <c r="AC139" s="157">
        <f t="shared" si="59"/>
        <v>0</v>
      </c>
      <c r="AD139" s="157">
        <f t="shared" si="59"/>
        <v>0</v>
      </c>
      <c r="AE139" s="157">
        <f t="shared" si="59"/>
        <v>0</v>
      </c>
      <c r="AF139" s="157">
        <f t="shared" si="59"/>
        <v>0</v>
      </c>
      <c r="AG139" s="157">
        <f t="shared" si="59"/>
        <v>0</v>
      </c>
      <c r="AH139" s="157">
        <f t="shared" si="59"/>
        <v>0</v>
      </c>
      <c r="AI139" s="157">
        <f t="shared" si="59"/>
        <v>0</v>
      </c>
      <c r="AJ139" s="157">
        <f t="shared" si="59"/>
        <v>0</v>
      </c>
    </row>
    <row r="140" spans="1:36" ht="16.5" x14ac:dyDescent="0.25">
      <c r="A140" s="157">
        <f t="shared" si="55"/>
        <v>12.069999999999999</v>
      </c>
      <c r="B140" s="153">
        <f t="shared" si="49"/>
        <v>92</v>
      </c>
      <c r="C140" s="155" t="s">
        <v>433</v>
      </c>
      <c r="D140" s="156" t="s">
        <v>364</v>
      </c>
      <c r="E140" s="157">
        <f t="shared" si="56"/>
        <v>2</v>
      </c>
      <c r="F140" s="249"/>
      <c r="G140" s="157">
        <f t="shared" si="57"/>
        <v>0</v>
      </c>
      <c r="H140" s="157">
        <f t="shared" si="57"/>
        <v>2</v>
      </c>
      <c r="I140" s="157">
        <f t="shared" si="57"/>
        <v>0</v>
      </c>
      <c r="J140" s="157">
        <f t="shared" si="57"/>
        <v>0</v>
      </c>
      <c r="K140" s="157">
        <f t="shared" si="57"/>
        <v>0</v>
      </c>
      <c r="L140" s="157">
        <f t="shared" si="57"/>
        <v>0</v>
      </c>
      <c r="M140" s="157">
        <f t="shared" si="57"/>
        <v>0</v>
      </c>
      <c r="N140" s="157">
        <f t="shared" si="57"/>
        <v>0</v>
      </c>
      <c r="O140" s="157">
        <f t="shared" si="57"/>
        <v>0</v>
      </c>
      <c r="P140" s="157">
        <f t="shared" si="57"/>
        <v>0</v>
      </c>
      <c r="Q140" s="157">
        <f t="shared" si="58"/>
        <v>0</v>
      </c>
      <c r="R140" s="157">
        <f t="shared" si="58"/>
        <v>0</v>
      </c>
      <c r="S140" s="157">
        <f t="shared" si="58"/>
        <v>0</v>
      </c>
      <c r="T140" s="157">
        <f t="shared" si="58"/>
        <v>0</v>
      </c>
      <c r="U140" s="157">
        <f t="shared" si="58"/>
        <v>0</v>
      </c>
      <c r="V140" s="157">
        <f t="shared" si="58"/>
        <v>0</v>
      </c>
      <c r="W140" s="157">
        <f t="shared" si="58"/>
        <v>0</v>
      </c>
      <c r="X140" s="157">
        <f t="shared" si="58"/>
        <v>0</v>
      </c>
      <c r="Y140" s="157">
        <f t="shared" si="58"/>
        <v>0</v>
      </c>
      <c r="Z140" s="157">
        <f t="shared" si="58"/>
        <v>0</v>
      </c>
      <c r="AA140" s="157">
        <f t="shared" si="59"/>
        <v>0</v>
      </c>
      <c r="AB140" s="157">
        <f t="shared" si="59"/>
        <v>0</v>
      </c>
      <c r="AC140" s="157">
        <f t="shared" si="59"/>
        <v>0</v>
      </c>
      <c r="AD140" s="157">
        <f t="shared" si="59"/>
        <v>0</v>
      </c>
      <c r="AE140" s="157">
        <f t="shared" si="59"/>
        <v>0</v>
      </c>
      <c r="AF140" s="157">
        <f t="shared" si="59"/>
        <v>0</v>
      </c>
      <c r="AG140" s="157">
        <f t="shared" si="59"/>
        <v>0</v>
      </c>
      <c r="AH140" s="157">
        <f t="shared" si="59"/>
        <v>0</v>
      </c>
      <c r="AI140" s="157">
        <f t="shared" si="59"/>
        <v>0</v>
      </c>
      <c r="AJ140" s="157">
        <f t="shared" si="59"/>
        <v>0</v>
      </c>
    </row>
    <row r="141" spans="1:36" ht="16.5" x14ac:dyDescent="0.25">
      <c r="A141" s="157">
        <f t="shared" si="55"/>
        <v>12.079999999999998</v>
      </c>
      <c r="B141" s="153">
        <f t="shared" si="49"/>
        <v>93</v>
      </c>
      <c r="C141" s="155" t="s">
        <v>434</v>
      </c>
      <c r="D141" s="156" t="s">
        <v>364</v>
      </c>
      <c r="E141" s="157">
        <f t="shared" si="56"/>
        <v>0</v>
      </c>
      <c r="F141" s="249"/>
      <c r="G141" s="157">
        <f t="shared" si="57"/>
        <v>0</v>
      </c>
      <c r="H141" s="157">
        <f t="shared" si="57"/>
        <v>0</v>
      </c>
      <c r="I141" s="157">
        <f t="shared" si="57"/>
        <v>0</v>
      </c>
      <c r="J141" s="157">
        <f t="shared" si="57"/>
        <v>0</v>
      </c>
      <c r="K141" s="157">
        <f t="shared" si="57"/>
        <v>0</v>
      </c>
      <c r="L141" s="157">
        <f t="shared" si="57"/>
        <v>0</v>
      </c>
      <c r="M141" s="157">
        <f t="shared" si="57"/>
        <v>0</v>
      </c>
      <c r="N141" s="157">
        <f t="shared" si="57"/>
        <v>0</v>
      </c>
      <c r="O141" s="157">
        <f t="shared" si="57"/>
        <v>0</v>
      </c>
      <c r="P141" s="157">
        <f t="shared" si="57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157">
        <f t="shared" si="58"/>
        <v>0</v>
      </c>
      <c r="W141" s="157">
        <f t="shared" si="58"/>
        <v>0</v>
      </c>
      <c r="X141" s="157">
        <f t="shared" si="58"/>
        <v>0</v>
      </c>
      <c r="Y141" s="157">
        <f t="shared" si="58"/>
        <v>0</v>
      </c>
      <c r="Z141" s="157">
        <f t="shared" si="58"/>
        <v>0</v>
      </c>
      <c r="AA141" s="157">
        <f t="shared" si="59"/>
        <v>0</v>
      </c>
      <c r="AB141" s="157">
        <f t="shared" si="59"/>
        <v>0</v>
      </c>
      <c r="AC141" s="157">
        <f t="shared" si="59"/>
        <v>0</v>
      </c>
      <c r="AD141" s="157">
        <f t="shared" si="59"/>
        <v>0</v>
      </c>
      <c r="AE141" s="157">
        <f t="shared" si="59"/>
        <v>0</v>
      </c>
      <c r="AF141" s="157">
        <f t="shared" si="59"/>
        <v>0</v>
      </c>
      <c r="AG141" s="157">
        <f t="shared" si="59"/>
        <v>0</v>
      </c>
      <c r="AH141" s="157">
        <f t="shared" si="59"/>
        <v>0</v>
      </c>
      <c r="AI141" s="157">
        <f t="shared" si="59"/>
        <v>0</v>
      </c>
      <c r="AJ141" s="157">
        <f t="shared" si="59"/>
        <v>0</v>
      </c>
    </row>
    <row r="142" spans="1:36" ht="16.5" x14ac:dyDescent="0.25">
      <c r="A142" s="157">
        <f t="shared" si="55"/>
        <v>12.089999999999998</v>
      </c>
      <c r="B142" s="153">
        <f t="shared" si="49"/>
        <v>94</v>
      </c>
      <c r="C142" s="155" t="s">
        <v>435</v>
      </c>
      <c r="D142" s="165" t="s">
        <v>364</v>
      </c>
      <c r="E142" s="157">
        <f>+ROUNDUP(SUM(G142:AJ142),0)</f>
        <v>1</v>
      </c>
      <c r="F142" s="250"/>
      <c r="G142" s="157">
        <f t="shared" si="57"/>
        <v>0</v>
      </c>
      <c r="H142" s="157">
        <f t="shared" si="57"/>
        <v>0.1</v>
      </c>
      <c r="I142" s="157">
        <f t="shared" si="57"/>
        <v>0</v>
      </c>
      <c r="J142" s="157">
        <f t="shared" si="57"/>
        <v>0</v>
      </c>
      <c r="K142" s="157">
        <f t="shared" si="57"/>
        <v>0</v>
      </c>
      <c r="L142" s="157">
        <f t="shared" si="57"/>
        <v>0</v>
      </c>
      <c r="M142" s="157">
        <f t="shared" si="57"/>
        <v>0</v>
      </c>
      <c r="N142" s="157">
        <f t="shared" si="57"/>
        <v>0</v>
      </c>
      <c r="O142" s="157">
        <f t="shared" si="57"/>
        <v>0</v>
      </c>
      <c r="P142" s="157">
        <f t="shared" si="57"/>
        <v>0</v>
      </c>
      <c r="Q142" s="157">
        <f t="shared" si="58"/>
        <v>0</v>
      </c>
      <c r="R142" s="157">
        <f t="shared" si="58"/>
        <v>0</v>
      </c>
      <c r="S142" s="157">
        <f t="shared" si="58"/>
        <v>0</v>
      </c>
      <c r="T142" s="157">
        <f t="shared" si="58"/>
        <v>0</v>
      </c>
      <c r="U142" s="157">
        <f t="shared" si="58"/>
        <v>0</v>
      </c>
      <c r="V142" s="157">
        <f t="shared" si="58"/>
        <v>0</v>
      </c>
      <c r="W142" s="157">
        <f t="shared" si="58"/>
        <v>0</v>
      </c>
      <c r="X142" s="157">
        <f t="shared" si="58"/>
        <v>0</v>
      </c>
      <c r="Y142" s="157">
        <f t="shared" si="58"/>
        <v>0</v>
      </c>
      <c r="Z142" s="157">
        <f t="shared" si="58"/>
        <v>0</v>
      </c>
      <c r="AA142" s="157">
        <f t="shared" si="59"/>
        <v>0</v>
      </c>
      <c r="AB142" s="157">
        <f t="shared" si="59"/>
        <v>0</v>
      </c>
      <c r="AC142" s="157">
        <f t="shared" si="59"/>
        <v>0</v>
      </c>
      <c r="AD142" s="157">
        <f t="shared" si="59"/>
        <v>0</v>
      </c>
      <c r="AE142" s="157">
        <f t="shared" si="59"/>
        <v>0</v>
      </c>
      <c r="AF142" s="157">
        <f t="shared" si="59"/>
        <v>0</v>
      </c>
      <c r="AG142" s="157">
        <f t="shared" si="59"/>
        <v>0</v>
      </c>
      <c r="AH142" s="157">
        <f t="shared" si="59"/>
        <v>0</v>
      </c>
      <c r="AI142" s="157">
        <f t="shared" si="59"/>
        <v>0</v>
      </c>
      <c r="AJ142" s="157">
        <f t="shared" si="59"/>
        <v>0</v>
      </c>
    </row>
    <row r="143" spans="1:36" s="188" customFormat="1" ht="16.5" x14ac:dyDescent="0.25">
      <c r="A143" s="160">
        <f t="shared" si="55"/>
        <v>12.099999999999998</v>
      </c>
      <c r="B143" s="161">
        <f t="shared" si="49"/>
        <v>95</v>
      </c>
      <c r="C143" s="163" t="s">
        <v>644</v>
      </c>
      <c r="D143" s="195" t="s">
        <v>364</v>
      </c>
      <c r="E143" s="157">
        <f>+ROUNDUP(SUM(G143:AJ143),0)</f>
        <v>9</v>
      </c>
      <c r="F143" s="247"/>
      <c r="G143" s="157">
        <f t="shared" si="57"/>
        <v>0</v>
      </c>
      <c r="H143" s="157">
        <f t="shared" si="57"/>
        <v>9</v>
      </c>
      <c r="I143" s="157">
        <f t="shared" si="57"/>
        <v>0</v>
      </c>
      <c r="J143" s="157">
        <f t="shared" si="57"/>
        <v>0</v>
      </c>
      <c r="K143" s="157">
        <f t="shared" si="57"/>
        <v>0</v>
      </c>
      <c r="L143" s="157">
        <f t="shared" si="57"/>
        <v>0</v>
      </c>
      <c r="M143" s="157">
        <f t="shared" si="57"/>
        <v>0</v>
      </c>
      <c r="N143" s="157">
        <f t="shared" si="57"/>
        <v>0</v>
      </c>
      <c r="O143" s="157">
        <f t="shared" si="57"/>
        <v>0</v>
      </c>
      <c r="P143" s="157">
        <f t="shared" si="57"/>
        <v>0</v>
      </c>
      <c r="Q143" s="157">
        <f t="shared" si="58"/>
        <v>0</v>
      </c>
      <c r="R143" s="157">
        <f t="shared" si="58"/>
        <v>0</v>
      </c>
      <c r="S143" s="157">
        <f t="shared" si="58"/>
        <v>0</v>
      </c>
      <c r="T143" s="157">
        <f t="shared" si="58"/>
        <v>0</v>
      </c>
      <c r="U143" s="157">
        <f t="shared" si="58"/>
        <v>0</v>
      </c>
      <c r="V143" s="157">
        <f t="shared" si="58"/>
        <v>0</v>
      </c>
      <c r="W143" s="157">
        <f t="shared" si="58"/>
        <v>0</v>
      </c>
      <c r="X143" s="157">
        <f t="shared" si="58"/>
        <v>0</v>
      </c>
      <c r="Y143" s="157">
        <f t="shared" si="58"/>
        <v>0</v>
      </c>
      <c r="Z143" s="157">
        <f t="shared" si="58"/>
        <v>0</v>
      </c>
      <c r="AA143" s="157">
        <f t="shared" si="59"/>
        <v>0</v>
      </c>
      <c r="AB143" s="157">
        <f t="shared" si="59"/>
        <v>0</v>
      </c>
      <c r="AC143" s="157">
        <f t="shared" si="59"/>
        <v>0</v>
      </c>
      <c r="AD143" s="157">
        <f t="shared" si="59"/>
        <v>0</v>
      </c>
      <c r="AE143" s="157">
        <f t="shared" si="59"/>
        <v>0</v>
      </c>
      <c r="AF143" s="157">
        <f t="shared" si="59"/>
        <v>0</v>
      </c>
      <c r="AG143" s="157">
        <f t="shared" si="59"/>
        <v>0</v>
      </c>
      <c r="AH143" s="157">
        <f t="shared" si="59"/>
        <v>0</v>
      </c>
      <c r="AI143" s="157">
        <f t="shared" si="59"/>
        <v>0</v>
      </c>
      <c r="AJ143" s="157">
        <f t="shared" si="59"/>
        <v>0</v>
      </c>
    </row>
    <row r="144" spans="1:36" ht="16.5" x14ac:dyDescent="0.25">
      <c r="A144" s="159"/>
      <c r="B144" s="153">
        <f t="shared" si="49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49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49"/>
        <v>98</v>
      </c>
      <c r="C146" s="158" t="s">
        <v>437</v>
      </c>
      <c r="D146" s="156" t="s">
        <v>364</v>
      </c>
      <c r="E146" s="157">
        <f t="shared" ref="E146:E149" si="60">+SUM(G146:AJ146)</f>
        <v>1</v>
      </c>
      <c r="F146" s="249"/>
      <c r="G146" s="157">
        <f t="shared" ref="G146:P148" si="61">+HLOOKUP(G$3,ARMADO_RP,$B146,0)+HLOOKUP(G$4,ARMADO_RP,$B146,0)</f>
        <v>0</v>
      </c>
      <c r="H146" s="157">
        <f t="shared" si="61"/>
        <v>1</v>
      </c>
      <c r="I146" s="157">
        <f t="shared" si="61"/>
        <v>0</v>
      </c>
      <c r="J146" s="157">
        <f t="shared" si="61"/>
        <v>0</v>
      </c>
      <c r="K146" s="157">
        <f t="shared" si="61"/>
        <v>0</v>
      </c>
      <c r="L146" s="157">
        <f t="shared" si="61"/>
        <v>0</v>
      </c>
      <c r="M146" s="157">
        <f t="shared" si="61"/>
        <v>0</v>
      </c>
      <c r="N146" s="157">
        <f t="shared" si="61"/>
        <v>0</v>
      </c>
      <c r="O146" s="157">
        <f t="shared" si="61"/>
        <v>0</v>
      </c>
      <c r="P146" s="157">
        <f t="shared" si="61"/>
        <v>0</v>
      </c>
      <c r="Q146" s="157">
        <f t="shared" ref="Q146:Z148" si="62">+HLOOKUP(Q$3,ARMADO_RP,$B146,0)+HLOOKUP(Q$4,ARMADO_RP,$B146,0)</f>
        <v>0</v>
      </c>
      <c r="R146" s="157">
        <f t="shared" si="62"/>
        <v>0</v>
      </c>
      <c r="S146" s="157">
        <f t="shared" si="62"/>
        <v>0</v>
      </c>
      <c r="T146" s="157">
        <f t="shared" si="62"/>
        <v>0</v>
      </c>
      <c r="U146" s="157">
        <f t="shared" si="62"/>
        <v>0</v>
      </c>
      <c r="V146" s="157">
        <f t="shared" si="62"/>
        <v>0</v>
      </c>
      <c r="W146" s="157">
        <f t="shared" si="62"/>
        <v>0</v>
      </c>
      <c r="X146" s="157">
        <f t="shared" si="62"/>
        <v>0</v>
      </c>
      <c r="Y146" s="157">
        <f t="shared" si="62"/>
        <v>0</v>
      </c>
      <c r="Z146" s="157">
        <f t="shared" si="62"/>
        <v>0</v>
      </c>
      <c r="AA146" s="157">
        <f t="shared" ref="AA146:AJ148" si="63">+HLOOKUP(AA$3,ARMADO_RP,$B146,0)+HLOOKUP(AA$4,ARMADO_RP,$B146,0)</f>
        <v>0</v>
      </c>
      <c r="AB146" s="157">
        <f t="shared" si="63"/>
        <v>0</v>
      </c>
      <c r="AC146" s="157">
        <f t="shared" si="63"/>
        <v>0</v>
      </c>
      <c r="AD146" s="157">
        <f t="shared" si="63"/>
        <v>0</v>
      </c>
      <c r="AE146" s="157">
        <f t="shared" si="63"/>
        <v>0</v>
      </c>
      <c r="AF146" s="157">
        <f t="shared" si="63"/>
        <v>0</v>
      </c>
      <c r="AG146" s="157">
        <f t="shared" si="63"/>
        <v>0</v>
      </c>
      <c r="AH146" s="157">
        <f t="shared" si="63"/>
        <v>0</v>
      </c>
      <c r="AI146" s="157">
        <f t="shared" si="63"/>
        <v>0</v>
      </c>
      <c r="AJ146" s="157">
        <f t="shared" si="63"/>
        <v>0</v>
      </c>
    </row>
    <row r="147" spans="1:36" ht="16.5" x14ac:dyDescent="0.25">
      <c r="A147" s="157">
        <f t="shared" ref="A147:A148" si="64">+A146+0.01</f>
        <v>13.02</v>
      </c>
      <c r="B147" s="153">
        <f t="shared" si="49"/>
        <v>99</v>
      </c>
      <c r="C147" s="158" t="s">
        <v>438</v>
      </c>
      <c r="D147" s="156" t="s">
        <v>364</v>
      </c>
      <c r="E147" s="157">
        <f t="shared" si="60"/>
        <v>1</v>
      </c>
      <c r="F147" s="249"/>
      <c r="G147" s="157">
        <f t="shared" si="61"/>
        <v>0</v>
      </c>
      <c r="H147" s="157">
        <f t="shared" si="61"/>
        <v>1</v>
      </c>
      <c r="I147" s="157">
        <f t="shared" si="61"/>
        <v>0</v>
      </c>
      <c r="J147" s="157">
        <f t="shared" si="61"/>
        <v>0</v>
      </c>
      <c r="K147" s="157">
        <f t="shared" si="61"/>
        <v>0</v>
      </c>
      <c r="L147" s="157">
        <f t="shared" si="61"/>
        <v>0</v>
      </c>
      <c r="M147" s="157">
        <f t="shared" si="61"/>
        <v>0</v>
      </c>
      <c r="N147" s="157">
        <f t="shared" si="61"/>
        <v>0</v>
      </c>
      <c r="O147" s="157">
        <f t="shared" si="61"/>
        <v>0</v>
      </c>
      <c r="P147" s="157">
        <f t="shared" si="61"/>
        <v>0</v>
      </c>
      <c r="Q147" s="157">
        <f t="shared" si="62"/>
        <v>0</v>
      </c>
      <c r="R147" s="157">
        <f t="shared" si="62"/>
        <v>0</v>
      </c>
      <c r="S147" s="157">
        <f t="shared" si="62"/>
        <v>0</v>
      </c>
      <c r="T147" s="157">
        <f t="shared" si="62"/>
        <v>0</v>
      </c>
      <c r="U147" s="157">
        <f t="shared" si="62"/>
        <v>0</v>
      </c>
      <c r="V147" s="157">
        <f t="shared" si="62"/>
        <v>0</v>
      </c>
      <c r="W147" s="157">
        <f t="shared" si="62"/>
        <v>0</v>
      </c>
      <c r="X147" s="157">
        <f t="shared" si="62"/>
        <v>0</v>
      </c>
      <c r="Y147" s="157">
        <f t="shared" si="62"/>
        <v>0</v>
      </c>
      <c r="Z147" s="157">
        <f t="shared" si="62"/>
        <v>0</v>
      </c>
      <c r="AA147" s="157">
        <f t="shared" si="63"/>
        <v>0</v>
      </c>
      <c r="AB147" s="157">
        <f t="shared" si="63"/>
        <v>0</v>
      </c>
      <c r="AC147" s="157">
        <f t="shared" si="63"/>
        <v>0</v>
      </c>
      <c r="AD147" s="157">
        <f t="shared" si="63"/>
        <v>0</v>
      </c>
      <c r="AE147" s="157">
        <f t="shared" si="63"/>
        <v>0</v>
      </c>
      <c r="AF147" s="157">
        <f t="shared" si="63"/>
        <v>0</v>
      </c>
      <c r="AG147" s="157">
        <f t="shared" si="63"/>
        <v>0</v>
      </c>
      <c r="AH147" s="157">
        <f t="shared" si="63"/>
        <v>0</v>
      </c>
      <c r="AI147" s="157">
        <f t="shared" si="63"/>
        <v>0</v>
      </c>
      <c r="AJ147" s="157">
        <f t="shared" si="63"/>
        <v>0</v>
      </c>
    </row>
    <row r="148" spans="1:36" ht="16.5" x14ac:dyDescent="0.25">
      <c r="A148" s="157">
        <f t="shared" si="64"/>
        <v>13.03</v>
      </c>
      <c r="B148" s="153">
        <f t="shared" si="49"/>
        <v>100</v>
      </c>
      <c r="C148" s="158" t="s">
        <v>439</v>
      </c>
      <c r="D148" s="156" t="s">
        <v>364</v>
      </c>
      <c r="E148" s="157">
        <f t="shared" si="60"/>
        <v>1</v>
      </c>
      <c r="F148" s="249"/>
      <c r="G148" s="157">
        <f t="shared" si="61"/>
        <v>0</v>
      </c>
      <c r="H148" s="157">
        <f t="shared" si="61"/>
        <v>1</v>
      </c>
      <c r="I148" s="157">
        <f t="shared" si="61"/>
        <v>0</v>
      </c>
      <c r="J148" s="157">
        <f t="shared" si="61"/>
        <v>0</v>
      </c>
      <c r="K148" s="157">
        <f t="shared" si="61"/>
        <v>0</v>
      </c>
      <c r="L148" s="157">
        <f t="shared" si="61"/>
        <v>0</v>
      </c>
      <c r="M148" s="157">
        <f t="shared" si="61"/>
        <v>0</v>
      </c>
      <c r="N148" s="157">
        <f t="shared" si="61"/>
        <v>0</v>
      </c>
      <c r="O148" s="157">
        <f t="shared" si="61"/>
        <v>0</v>
      </c>
      <c r="P148" s="157">
        <f t="shared" si="61"/>
        <v>0</v>
      </c>
      <c r="Q148" s="157">
        <f t="shared" si="62"/>
        <v>0</v>
      </c>
      <c r="R148" s="157">
        <f t="shared" si="62"/>
        <v>0</v>
      </c>
      <c r="S148" s="157">
        <f t="shared" si="62"/>
        <v>0</v>
      </c>
      <c r="T148" s="157">
        <f t="shared" si="62"/>
        <v>0</v>
      </c>
      <c r="U148" s="157">
        <f t="shared" si="62"/>
        <v>0</v>
      </c>
      <c r="V148" s="157">
        <f t="shared" si="62"/>
        <v>0</v>
      </c>
      <c r="W148" s="157">
        <f t="shared" si="62"/>
        <v>0</v>
      </c>
      <c r="X148" s="157">
        <f t="shared" si="62"/>
        <v>0</v>
      </c>
      <c r="Y148" s="157">
        <f t="shared" si="62"/>
        <v>0</v>
      </c>
      <c r="Z148" s="157">
        <f t="shared" si="62"/>
        <v>0</v>
      </c>
      <c r="AA148" s="157">
        <f t="shared" si="63"/>
        <v>0</v>
      </c>
      <c r="AB148" s="157">
        <f t="shared" si="63"/>
        <v>0</v>
      </c>
      <c r="AC148" s="157">
        <f t="shared" si="63"/>
        <v>0</v>
      </c>
      <c r="AD148" s="157">
        <f t="shared" si="63"/>
        <v>0</v>
      </c>
      <c r="AE148" s="157">
        <f t="shared" si="63"/>
        <v>0</v>
      </c>
      <c r="AF148" s="157">
        <f t="shared" si="63"/>
        <v>0</v>
      </c>
      <c r="AG148" s="157">
        <f t="shared" si="63"/>
        <v>0</v>
      </c>
      <c r="AH148" s="157">
        <f t="shared" si="63"/>
        <v>0</v>
      </c>
      <c r="AI148" s="157">
        <f t="shared" si="63"/>
        <v>0</v>
      </c>
      <c r="AJ148" s="157">
        <f t="shared" si="63"/>
        <v>0</v>
      </c>
    </row>
    <row r="149" spans="1:36" s="188" customFormat="1" ht="16.5" x14ac:dyDescent="0.25">
      <c r="A149" s="160">
        <v>13.04</v>
      </c>
      <c r="B149" s="161">
        <f t="shared" si="49"/>
        <v>101</v>
      </c>
      <c r="C149" s="163" t="s">
        <v>648</v>
      </c>
      <c r="D149" s="195" t="s">
        <v>364</v>
      </c>
      <c r="E149" s="157">
        <f t="shared" si="60"/>
        <v>0</v>
      </c>
      <c r="F149" s="24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</row>
    <row r="150" spans="1:36" ht="16.5" x14ac:dyDescent="0.25">
      <c r="A150" s="159"/>
      <c r="B150" s="153">
        <f t="shared" si="49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49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49"/>
        <v>104</v>
      </c>
      <c r="C152" s="155" t="s">
        <v>441</v>
      </c>
      <c r="D152" s="156" t="s">
        <v>364</v>
      </c>
      <c r="E152" s="157">
        <f t="shared" ref="E152:E156" si="65">+SUM(G152:AJ152)</f>
        <v>1</v>
      </c>
      <c r="F152" s="314" t="s">
        <v>77</v>
      </c>
      <c r="G152" s="157">
        <f t="shared" ref="G152:V156" si="66">+IF($F152=G$7,HLOOKUP(G$7,ARMADO_RP,$B152,0),0)</f>
        <v>0</v>
      </c>
      <c r="H152" s="157">
        <f t="shared" si="66"/>
        <v>1</v>
      </c>
      <c r="I152" s="157">
        <f t="shared" si="66"/>
        <v>0</v>
      </c>
      <c r="J152" s="157">
        <f t="shared" si="66"/>
        <v>0</v>
      </c>
      <c r="K152" s="157">
        <f t="shared" si="66"/>
        <v>0</v>
      </c>
      <c r="L152" s="157">
        <f t="shared" si="66"/>
        <v>0</v>
      </c>
      <c r="M152" s="157">
        <f t="shared" si="66"/>
        <v>0</v>
      </c>
      <c r="N152" s="157">
        <f t="shared" si="66"/>
        <v>0</v>
      </c>
      <c r="O152" s="157">
        <f t="shared" si="66"/>
        <v>0</v>
      </c>
      <c r="P152" s="157">
        <f t="shared" si="66"/>
        <v>0</v>
      </c>
      <c r="Q152" s="157">
        <f t="shared" ref="Q152:AF156" si="67">+IF($F152=Q$7,HLOOKUP(Q$7,ARMADO_RP,$B152,0),0)</f>
        <v>0</v>
      </c>
      <c r="R152" s="157">
        <f t="shared" si="67"/>
        <v>0</v>
      </c>
      <c r="S152" s="157">
        <f t="shared" si="67"/>
        <v>0</v>
      </c>
      <c r="T152" s="157">
        <f t="shared" si="67"/>
        <v>0</v>
      </c>
      <c r="U152" s="157">
        <f t="shared" si="67"/>
        <v>0</v>
      </c>
      <c r="V152" s="157">
        <f t="shared" si="67"/>
        <v>0</v>
      </c>
      <c r="W152" s="157">
        <f t="shared" si="67"/>
        <v>0</v>
      </c>
      <c r="X152" s="157">
        <f t="shared" si="67"/>
        <v>0</v>
      </c>
      <c r="Y152" s="157">
        <f t="shared" si="67"/>
        <v>0</v>
      </c>
      <c r="Z152" s="157">
        <f t="shared" si="67"/>
        <v>0</v>
      </c>
      <c r="AA152" s="157">
        <f t="shared" ref="AA152:AJ156" si="68">+IF($F152=AA$7,HLOOKUP(AA$7,ARMADO_RP,$B152,0),0)</f>
        <v>0</v>
      </c>
      <c r="AB152" s="157">
        <f t="shared" si="68"/>
        <v>0</v>
      </c>
      <c r="AC152" s="157">
        <f t="shared" si="68"/>
        <v>0</v>
      </c>
      <c r="AD152" s="157">
        <f t="shared" si="68"/>
        <v>0</v>
      </c>
      <c r="AE152" s="157">
        <f t="shared" si="68"/>
        <v>0</v>
      </c>
      <c r="AF152" s="157">
        <f t="shared" si="68"/>
        <v>0</v>
      </c>
      <c r="AG152" s="157">
        <f t="shared" si="68"/>
        <v>0</v>
      </c>
      <c r="AH152" s="157">
        <f t="shared" si="68"/>
        <v>0</v>
      </c>
      <c r="AI152" s="157">
        <f t="shared" si="68"/>
        <v>0</v>
      </c>
      <c r="AJ152" s="157">
        <f t="shared" si="68"/>
        <v>0</v>
      </c>
    </row>
    <row r="153" spans="1:36" ht="16.5" x14ac:dyDescent="0.25">
      <c r="A153" s="157">
        <f t="shared" ref="A153:A156" si="69">+A152+0.01</f>
        <v>14.02</v>
      </c>
      <c r="B153" s="153">
        <f t="shared" si="49"/>
        <v>105</v>
      </c>
      <c r="C153" s="155" t="s">
        <v>442</v>
      </c>
      <c r="D153" s="156" t="s">
        <v>364</v>
      </c>
      <c r="E153" s="157">
        <f t="shared" si="65"/>
        <v>0</v>
      </c>
      <c r="F153" s="314" t="s">
        <v>303</v>
      </c>
      <c r="G153" s="157">
        <f t="shared" si="66"/>
        <v>0</v>
      </c>
      <c r="H153" s="157">
        <f t="shared" si="66"/>
        <v>0</v>
      </c>
      <c r="I153" s="157">
        <f t="shared" si="66"/>
        <v>0</v>
      </c>
      <c r="J153" s="157">
        <f t="shared" si="66"/>
        <v>0</v>
      </c>
      <c r="K153" s="157">
        <f t="shared" si="66"/>
        <v>0</v>
      </c>
      <c r="L153" s="157">
        <f t="shared" si="66"/>
        <v>0</v>
      </c>
      <c r="M153" s="157">
        <f t="shared" si="66"/>
        <v>0</v>
      </c>
      <c r="N153" s="157">
        <f t="shared" si="66"/>
        <v>0</v>
      </c>
      <c r="O153" s="157">
        <f t="shared" si="66"/>
        <v>0</v>
      </c>
      <c r="P153" s="157">
        <f t="shared" si="66"/>
        <v>0</v>
      </c>
      <c r="Q153" s="157">
        <f t="shared" si="67"/>
        <v>0</v>
      </c>
      <c r="R153" s="157">
        <f t="shared" si="67"/>
        <v>0</v>
      </c>
      <c r="S153" s="157">
        <f t="shared" si="67"/>
        <v>0</v>
      </c>
      <c r="T153" s="157">
        <f t="shared" si="67"/>
        <v>0</v>
      </c>
      <c r="U153" s="157">
        <f t="shared" si="67"/>
        <v>0</v>
      </c>
      <c r="V153" s="157">
        <f t="shared" si="67"/>
        <v>0</v>
      </c>
      <c r="W153" s="157">
        <f t="shared" si="67"/>
        <v>0</v>
      </c>
      <c r="X153" s="157">
        <f t="shared" si="67"/>
        <v>0</v>
      </c>
      <c r="Y153" s="157">
        <f t="shared" si="67"/>
        <v>0</v>
      </c>
      <c r="Z153" s="157">
        <f t="shared" si="67"/>
        <v>0</v>
      </c>
      <c r="AA153" s="157">
        <f t="shared" si="68"/>
        <v>0</v>
      </c>
      <c r="AB153" s="157">
        <f t="shared" si="68"/>
        <v>0</v>
      </c>
      <c r="AC153" s="157">
        <f t="shared" si="68"/>
        <v>0</v>
      </c>
      <c r="AD153" s="157">
        <f t="shared" si="68"/>
        <v>0</v>
      </c>
      <c r="AE153" s="157">
        <f t="shared" si="68"/>
        <v>0</v>
      </c>
      <c r="AF153" s="157">
        <f t="shared" si="68"/>
        <v>0</v>
      </c>
      <c r="AG153" s="157">
        <f t="shared" si="68"/>
        <v>0</v>
      </c>
      <c r="AH153" s="157">
        <f t="shared" si="68"/>
        <v>0</v>
      </c>
      <c r="AI153" s="157">
        <f t="shared" si="68"/>
        <v>0</v>
      </c>
      <c r="AJ153" s="157">
        <f t="shared" si="68"/>
        <v>0</v>
      </c>
    </row>
    <row r="154" spans="1:36" ht="16.5" x14ac:dyDescent="0.25">
      <c r="A154" s="157">
        <f t="shared" si="69"/>
        <v>14.03</v>
      </c>
      <c r="B154" s="153">
        <f t="shared" si="49"/>
        <v>106</v>
      </c>
      <c r="C154" s="155" t="s">
        <v>443</v>
      </c>
      <c r="D154" s="156" t="s">
        <v>364</v>
      </c>
      <c r="E154" s="157">
        <f t="shared" si="65"/>
        <v>0</v>
      </c>
      <c r="F154" s="314" t="s">
        <v>297</v>
      </c>
      <c r="G154" s="157">
        <f t="shared" si="66"/>
        <v>0</v>
      </c>
      <c r="H154" s="157">
        <f t="shared" si="66"/>
        <v>0</v>
      </c>
      <c r="I154" s="157">
        <f t="shared" si="66"/>
        <v>0</v>
      </c>
      <c r="J154" s="157">
        <f t="shared" si="66"/>
        <v>0</v>
      </c>
      <c r="K154" s="157">
        <f t="shared" si="66"/>
        <v>0</v>
      </c>
      <c r="L154" s="157">
        <f t="shared" si="66"/>
        <v>0</v>
      </c>
      <c r="M154" s="157">
        <f t="shared" si="66"/>
        <v>0</v>
      </c>
      <c r="N154" s="157">
        <f t="shared" si="66"/>
        <v>0</v>
      </c>
      <c r="O154" s="157">
        <f t="shared" si="66"/>
        <v>0</v>
      </c>
      <c r="P154" s="157">
        <f t="shared" si="66"/>
        <v>0</v>
      </c>
      <c r="Q154" s="157">
        <f t="shared" si="67"/>
        <v>0</v>
      </c>
      <c r="R154" s="157">
        <f t="shared" si="67"/>
        <v>0</v>
      </c>
      <c r="S154" s="157">
        <f t="shared" si="67"/>
        <v>0</v>
      </c>
      <c r="T154" s="157">
        <f t="shared" si="67"/>
        <v>0</v>
      </c>
      <c r="U154" s="157">
        <f t="shared" si="67"/>
        <v>0</v>
      </c>
      <c r="V154" s="157">
        <f t="shared" si="67"/>
        <v>0</v>
      </c>
      <c r="W154" s="157">
        <f t="shared" si="67"/>
        <v>0</v>
      </c>
      <c r="X154" s="157">
        <f t="shared" si="67"/>
        <v>0</v>
      </c>
      <c r="Y154" s="157">
        <f t="shared" si="67"/>
        <v>0</v>
      </c>
      <c r="Z154" s="157">
        <f t="shared" si="67"/>
        <v>0</v>
      </c>
      <c r="AA154" s="157">
        <f t="shared" si="68"/>
        <v>0</v>
      </c>
      <c r="AB154" s="157">
        <f t="shared" si="68"/>
        <v>0</v>
      </c>
      <c r="AC154" s="157">
        <f t="shared" si="68"/>
        <v>0</v>
      </c>
      <c r="AD154" s="157">
        <f t="shared" si="68"/>
        <v>0</v>
      </c>
      <c r="AE154" s="157">
        <f t="shared" si="68"/>
        <v>0</v>
      </c>
      <c r="AF154" s="157">
        <f t="shared" si="68"/>
        <v>0</v>
      </c>
      <c r="AG154" s="157">
        <f t="shared" si="68"/>
        <v>0</v>
      </c>
      <c r="AH154" s="157">
        <f t="shared" si="68"/>
        <v>0</v>
      </c>
      <c r="AI154" s="157">
        <f t="shared" si="68"/>
        <v>0</v>
      </c>
      <c r="AJ154" s="157">
        <f t="shared" si="68"/>
        <v>0</v>
      </c>
    </row>
    <row r="155" spans="1:36" s="188" customFormat="1" ht="16.5" x14ac:dyDescent="0.25">
      <c r="A155" s="160">
        <f t="shared" si="69"/>
        <v>14.04</v>
      </c>
      <c r="B155" s="161">
        <f t="shared" si="49"/>
        <v>107</v>
      </c>
      <c r="C155" s="163" t="s">
        <v>533</v>
      </c>
      <c r="D155" s="164" t="s">
        <v>364</v>
      </c>
      <c r="E155" s="160">
        <f t="shared" si="65"/>
        <v>0</v>
      </c>
      <c r="F155" s="314" t="s">
        <v>218</v>
      </c>
      <c r="G155" s="160">
        <f t="shared" si="66"/>
        <v>0</v>
      </c>
      <c r="H155" s="160">
        <f t="shared" si="66"/>
        <v>0</v>
      </c>
      <c r="I155" s="160">
        <f t="shared" si="66"/>
        <v>0</v>
      </c>
      <c r="J155" s="160">
        <f t="shared" si="66"/>
        <v>0</v>
      </c>
      <c r="K155" s="160">
        <f t="shared" si="66"/>
        <v>0</v>
      </c>
      <c r="L155" s="160">
        <f t="shared" si="66"/>
        <v>0</v>
      </c>
      <c r="M155" s="160">
        <f t="shared" si="66"/>
        <v>0</v>
      </c>
      <c r="N155" s="160">
        <f t="shared" si="66"/>
        <v>0</v>
      </c>
      <c r="O155" s="160">
        <f t="shared" si="66"/>
        <v>0</v>
      </c>
      <c r="P155" s="160">
        <f t="shared" si="66"/>
        <v>0</v>
      </c>
      <c r="Q155" s="160">
        <f t="shared" si="67"/>
        <v>0</v>
      </c>
      <c r="R155" s="160">
        <f t="shared" si="67"/>
        <v>0</v>
      </c>
      <c r="S155" s="160">
        <f t="shared" si="67"/>
        <v>0</v>
      </c>
      <c r="T155" s="160">
        <f t="shared" si="67"/>
        <v>0</v>
      </c>
      <c r="U155" s="160">
        <f t="shared" si="67"/>
        <v>0</v>
      </c>
      <c r="V155" s="160">
        <f t="shared" si="67"/>
        <v>0</v>
      </c>
      <c r="W155" s="160">
        <f t="shared" si="67"/>
        <v>0</v>
      </c>
      <c r="X155" s="160">
        <f t="shared" si="67"/>
        <v>0</v>
      </c>
      <c r="Y155" s="160">
        <f t="shared" si="67"/>
        <v>0</v>
      </c>
      <c r="Z155" s="160">
        <f t="shared" si="67"/>
        <v>0</v>
      </c>
      <c r="AA155" s="160">
        <f t="shared" si="68"/>
        <v>0</v>
      </c>
      <c r="AB155" s="160">
        <f t="shared" si="68"/>
        <v>0</v>
      </c>
      <c r="AC155" s="160">
        <f t="shared" si="68"/>
        <v>0</v>
      </c>
      <c r="AD155" s="160">
        <f t="shared" si="68"/>
        <v>0</v>
      </c>
      <c r="AE155" s="160">
        <f t="shared" si="68"/>
        <v>0</v>
      </c>
      <c r="AF155" s="160">
        <f t="shared" si="68"/>
        <v>0</v>
      </c>
      <c r="AG155" s="160">
        <f t="shared" si="68"/>
        <v>0</v>
      </c>
      <c r="AH155" s="160">
        <f t="shared" si="68"/>
        <v>0</v>
      </c>
      <c r="AI155" s="160">
        <f t="shared" si="68"/>
        <v>0</v>
      </c>
      <c r="AJ155" s="160">
        <f t="shared" si="68"/>
        <v>0</v>
      </c>
    </row>
    <row r="156" spans="1:36" s="188" customFormat="1" ht="16.5" x14ac:dyDescent="0.25">
      <c r="A156" s="160">
        <f t="shared" si="69"/>
        <v>14.049999999999999</v>
      </c>
      <c r="B156" s="161">
        <f t="shared" si="49"/>
        <v>108</v>
      </c>
      <c r="C156" s="163" t="s">
        <v>534</v>
      </c>
      <c r="D156" s="164" t="s">
        <v>364</v>
      </c>
      <c r="E156" s="160">
        <f t="shared" si="65"/>
        <v>0</v>
      </c>
      <c r="F156" s="314" t="s">
        <v>259</v>
      </c>
      <c r="G156" s="160">
        <f t="shared" si="66"/>
        <v>0</v>
      </c>
      <c r="H156" s="160">
        <f t="shared" si="66"/>
        <v>0</v>
      </c>
      <c r="I156" s="160">
        <f t="shared" si="66"/>
        <v>0</v>
      </c>
      <c r="J156" s="160">
        <f t="shared" si="66"/>
        <v>0</v>
      </c>
      <c r="K156" s="160">
        <f t="shared" si="66"/>
        <v>0</v>
      </c>
      <c r="L156" s="160">
        <f t="shared" si="66"/>
        <v>0</v>
      </c>
      <c r="M156" s="160">
        <f t="shared" si="66"/>
        <v>0</v>
      </c>
      <c r="N156" s="160">
        <f t="shared" si="66"/>
        <v>0</v>
      </c>
      <c r="O156" s="160">
        <f t="shared" si="66"/>
        <v>0</v>
      </c>
      <c r="P156" s="160">
        <f t="shared" si="66"/>
        <v>0</v>
      </c>
      <c r="Q156" s="160">
        <f t="shared" si="66"/>
        <v>0</v>
      </c>
      <c r="R156" s="160">
        <f t="shared" si="66"/>
        <v>0</v>
      </c>
      <c r="S156" s="160">
        <f t="shared" si="66"/>
        <v>0</v>
      </c>
      <c r="T156" s="160">
        <f t="shared" si="66"/>
        <v>0</v>
      </c>
      <c r="U156" s="160">
        <f t="shared" si="66"/>
        <v>0</v>
      </c>
      <c r="V156" s="160">
        <f t="shared" si="66"/>
        <v>0</v>
      </c>
      <c r="W156" s="160">
        <f t="shared" si="67"/>
        <v>0</v>
      </c>
      <c r="X156" s="160">
        <f t="shared" si="67"/>
        <v>0</v>
      </c>
      <c r="Y156" s="160">
        <f t="shared" si="67"/>
        <v>0</v>
      </c>
      <c r="Z156" s="160">
        <f t="shared" si="67"/>
        <v>0</v>
      </c>
      <c r="AA156" s="160">
        <f t="shared" si="67"/>
        <v>0</v>
      </c>
      <c r="AB156" s="160">
        <f t="shared" si="67"/>
        <v>0</v>
      </c>
      <c r="AC156" s="160">
        <f t="shared" si="67"/>
        <v>0</v>
      </c>
      <c r="AD156" s="160">
        <f t="shared" si="67"/>
        <v>0</v>
      </c>
      <c r="AE156" s="160">
        <f t="shared" si="67"/>
        <v>0</v>
      </c>
      <c r="AF156" s="160">
        <f t="shared" si="67"/>
        <v>0</v>
      </c>
      <c r="AG156" s="160">
        <f t="shared" si="68"/>
        <v>0</v>
      </c>
      <c r="AH156" s="160">
        <f t="shared" si="68"/>
        <v>0</v>
      </c>
      <c r="AI156" s="160">
        <f t="shared" si="68"/>
        <v>0</v>
      </c>
      <c r="AJ156" s="160">
        <f t="shared" si="68"/>
        <v>0</v>
      </c>
    </row>
    <row r="157" spans="1:36" ht="16.5" x14ac:dyDescent="0.25">
      <c r="A157" s="159"/>
      <c r="B157" s="153">
        <f t="shared" si="49"/>
        <v>109</v>
      </c>
      <c r="C157" s="155"/>
      <c r="D157" s="156"/>
      <c r="E157" s="156"/>
      <c r="F157" s="314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</row>
    <row r="158" spans="1:36" ht="16.5" x14ac:dyDescent="0.25">
      <c r="A158" s="166">
        <f>1+A151</f>
        <v>15</v>
      </c>
      <c r="B158" s="167">
        <f t="shared" si="49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67">
        <f t="shared" si="49"/>
        <v>111</v>
      </c>
      <c r="C159" s="169" t="s">
        <v>445</v>
      </c>
      <c r="D159" s="170" t="s">
        <v>364</v>
      </c>
      <c r="E159" s="157">
        <f t="shared" ref="E159:E161" si="70">+SUM(G159:AJ159)</f>
        <v>1</v>
      </c>
      <c r="F159" s="314">
        <v>5</v>
      </c>
      <c r="G159" s="171">
        <f t="shared" ref="G159:P161" si="71">+HLOOKUP(G$7,ARMADO_RP,$B159,0)</f>
        <v>0</v>
      </c>
      <c r="H159" s="171">
        <f t="shared" si="71"/>
        <v>1</v>
      </c>
      <c r="I159" s="171">
        <f t="shared" si="71"/>
        <v>0</v>
      </c>
      <c r="J159" s="171">
        <f t="shared" si="71"/>
        <v>0</v>
      </c>
      <c r="K159" s="171">
        <f t="shared" si="71"/>
        <v>0</v>
      </c>
      <c r="L159" s="171">
        <f t="shared" si="71"/>
        <v>0</v>
      </c>
      <c r="M159" s="171">
        <f t="shared" si="71"/>
        <v>0</v>
      </c>
      <c r="N159" s="171">
        <f t="shared" si="71"/>
        <v>0</v>
      </c>
      <c r="O159" s="171">
        <f t="shared" si="71"/>
        <v>0</v>
      </c>
      <c r="P159" s="171">
        <f t="shared" si="71"/>
        <v>0</v>
      </c>
      <c r="Q159" s="171">
        <f t="shared" ref="Q159:Z161" si="72">+HLOOKUP(Q$7,ARMADO_RP,$B159,0)</f>
        <v>0</v>
      </c>
      <c r="R159" s="171">
        <f t="shared" si="72"/>
        <v>0</v>
      </c>
      <c r="S159" s="171">
        <f t="shared" si="72"/>
        <v>0</v>
      </c>
      <c r="T159" s="171">
        <f t="shared" si="72"/>
        <v>0</v>
      </c>
      <c r="U159" s="171">
        <f t="shared" si="72"/>
        <v>0</v>
      </c>
      <c r="V159" s="171">
        <f t="shared" si="72"/>
        <v>0</v>
      </c>
      <c r="W159" s="171">
        <f t="shared" si="72"/>
        <v>0</v>
      </c>
      <c r="X159" s="171">
        <f t="shared" si="72"/>
        <v>0</v>
      </c>
      <c r="Y159" s="171">
        <f t="shared" si="72"/>
        <v>0</v>
      </c>
      <c r="Z159" s="171">
        <f t="shared" si="72"/>
        <v>0</v>
      </c>
      <c r="AA159" s="171">
        <f t="shared" ref="AA159:AJ161" si="73">+HLOOKUP(AA$7,ARMADO_RP,$B159,0)</f>
        <v>0</v>
      </c>
      <c r="AB159" s="171">
        <f t="shared" si="73"/>
        <v>0</v>
      </c>
      <c r="AC159" s="171">
        <f t="shared" si="73"/>
        <v>0</v>
      </c>
      <c r="AD159" s="171">
        <f t="shared" si="73"/>
        <v>0</v>
      </c>
      <c r="AE159" s="171">
        <f t="shared" si="73"/>
        <v>0</v>
      </c>
      <c r="AF159" s="171">
        <f t="shared" si="73"/>
        <v>0</v>
      </c>
      <c r="AG159" s="171">
        <f t="shared" si="73"/>
        <v>0</v>
      </c>
      <c r="AH159" s="171">
        <f t="shared" si="73"/>
        <v>0</v>
      </c>
      <c r="AI159" s="171">
        <f t="shared" si="73"/>
        <v>0</v>
      </c>
      <c r="AJ159" s="171">
        <f t="shared" si="73"/>
        <v>0</v>
      </c>
    </row>
    <row r="160" spans="1:36" ht="16.5" x14ac:dyDescent="0.25">
      <c r="A160" s="171">
        <f t="shared" ref="A160:A161" si="74">0.01+A159</f>
        <v>15.02</v>
      </c>
      <c r="B160" s="167">
        <f t="shared" si="49"/>
        <v>112</v>
      </c>
      <c r="C160" s="169" t="s">
        <v>446</v>
      </c>
      <c r="D160" s="170" t="s">
        <v>364</v>
      </c>
      <c r="E160" s="157">
        <f t="shared" si="70"/>
        <v>0</v>
      </c>
      <c r="F160" s="314">
        <v>10</v>
      </c>
      <c r="G160" s="171">
        <f t="shared" si="71"/>
        <v>0</v>
      </c>
      <c r="H160" s="171">
        <f t="shared" si="71"/>
        <v>0</v>
      </c>
      <c r="I160" s="171">
        <f t="shared" si="71"/>
        <v>0</v>
      </c>
      <c r="J160" s="171">
        <f t="shared" si="71"/>
        <v>0</v>
      </c>
      <c r="K160" s="171">
        <f t="shared" si="71"/>
        <v>0</v>
      </c>
      <c r="L160" s="171">
        <f t="shared" si="71"/>
        <v>0</v>
      </c>
      <c r="M160" s="171">
        <f t="shared" si="71"/>
        <v>0</v>
      </c>
      <c r="N160" s="171">
        <f t="shared" si="71"/>
        <v>0</v>
      </c>
      <c r="O160" s="171">
        <f t="shared" si="71"/>
        <v>0</v>
      </c>
      <c r="P160" s="171">
        <f t="shared" si="71"/>
        <v>0</v>
      </c>
      <c r="Q160" s="171">
        <f t="shared" si="72"/>
        <v>0</v>
      </c>
      <c r="R160" s="171">
        <f t="shared" si="72"/>
        <v>0</v>
      </c>
      <c r="S160" s="171">
        <f t="shared" si="72"/>
        <v>0</v>
      </c>
      <c r="T160" s="171">
        <f t="shared" si="72"/>
        <v>0</v>
      </c>
      <c r="U160" s="171">
        <f t="shared" si="72"/>
        <v>0</v>
      </c>
      <c r="V160" s="171">
        <f t="shared" si="72"/>
        <v>0</v>
      </c>
      <c r="W160" s="171">
        <f t="shared" si="72"/>
        <v>0</v>
      </c>
      <c r="X160" s="171">
        <f t="shared" si="72"/>
        <v>0</v>
      </c>
      <c r="Y160" s="171">
        <f t="shared" si="72"/>
        <v>0</v>
      </c>
      <c r="Z160" s="171">
        <f t="shared" si="72"/>
        <v>0</v>
      </c>
      <c r="AA160" s="171">
        <f t="shared" si="73"/>
        <v>0</v>
      </c>
      <c r="AB160" s="171">
        <f t="shared" si="73"/>
        <v>0</v>
      </c>
      <c r="AC160" s="171">
        <f t="shared" si="73"/>
        <v>0</v>
      </c>
      <c r="AD160" s="171">
        <f t="shared" si="73"/>
        <v>0</v>
      </c>
      <c r="AE160" s="171">
        <f t="shared" si="73"/>
        <v>0</v>
      </c>
      <c r="AF160" s="171">
        <f t="shared" si="73"/>
        <v>0</v>
      </c>
      <c r="AG160" s="171">
        <f t="shared" si="73"/>
        <v>0</v>
      </c>
      <c r="AH160" s="171">
        <f t="shared" si="73"/>
        <v>0</v>
      </c>
      <c r="AI160" s="171">
        <f t="shared" si="73"/>
        <v>0</v>
      </c>
      <c r="AJ160" s="171">
        <f t="shared" si="73"/>
        <v>0</v>
      </c>
    </row>
    <row r="161" spans="1:36" s="188" customFormat="1" ht="16.5" x14ac:dyDescent="0.25">
      <c r="A161" s="191">
        <f t="shared" si="74"/>
        <v>15.03</v>
      </c>
      <c r="B161" s="192">
        <f t="shared" si="49"/>
        <v>113</v>
      </c>
      <c r="C161" s="193" t="s">
        <v>535</v>
      </c>
      <c r="D161" s="194" t="s">
        <v>364</v>
      </c>
      <c r="E161" s="160">
        <f t="shared" si="70"/>
        <v>0</v>
      </c>
      <c r="F161" s="314">
        <v>37.5</v>
      </c>
      <c r="G161" s="191">
        <f t="shared" si="71"/>
        <v>0</v>
      </c>
      <c r="H161" s="191">
        <f t="shared" si="71"/>
        <v>0</v>
      </c>
      <c r="I161" s="191">
        <f t="shared" si="71"/>
        <v>0</v>
      </c>
      <c r="J161" s="191">
        <f t="shared" si="71"/>
        <v>0</v>
      </c>
      <c r="K161" s="191">
        <f t="shared" si="71"/>
        <v>0</v>
      </c>
      <c r="L161" s="191">
        <f t="shared" si="71"/>
        <v>0</v>
      </c>
      <c r="M161" s="191">
        <f t="shared" si="71"/>
        <v>0</v>
      </c>
      <c r="N161" s="191">
        <f t="shared" si="71"/>
        <v>0</v>
      </c>
      <c r="O161" s="191">
        <f t="shared" si="71"/>
        <v>0</v>
      </c>
      <c r="P161" s="191">
        <f t="shared" si="71"/>
        <v>0</v>
      </c>
      <c r="Q161" s="191">
        <f t="shared" si="72"/>
        <v>0</v>
      </c>
      <c r="R161" s="191">
        <f t="shared" si="72"/>
        <v>0</v>
      </c>
      <c r="S161" s="191">
        <f t="shared" si="72"/>
        <v>0</v>
      </c>
      <c r="T161" s="191">
        <f t="shared" si="72"/>
        <v>0</v>
      </c>
      <c r="U161" s="191">
        <f t="shared" si="72"/>
        <v>0</v>
      </c>
      <c r="V161" s="191">
        <f t="shared" si="72"/>
        <v>0</v>
      </c>
      <c r="W161" s="191">
        <f t="shared" si="72"/>
        <v>0</v>
      </c>
      <c r="X161" s="191">
        <f t="shared" si="72"/>
        <v>0</v>
      </c>
      <c r="Y161" s="191">
        <f t="shared" si="72"/>
        <v>0</v>
      </c>
      <c r="Z161" s="191">
        <f t="shared" si="72"/>
        <v>0</v>
      </c>
      <c r="AA161" s="191">
        <f t="shared" si="73"/>
        <v>0</v>
      </c>
      <c r="AB161" s="191">
        <f t="shared" si="73"/>
        <v>0</v>
      </c>
      <c r="AC161" s="191">
        <f t="shared" si="73"/>
        <v>0</v>
      </c>
      <c r="AD161" s="191">
        <f t="shared" si="73"/>
        <v>0</v>
      </c>
      <c r="AE161" s="191">
        <f t="shared" si="73"/>
        <v>0</v>
      </c>
      <c r="AF161" s="191">
        <f t="shared" si="73"/>
        <v>0</v>
      </c>
      <c r="AG161" s="191">
        <f t="shared" si="73"/>
        <v>0</v>
      </c>
      <c r="AH161" s="191">
        <f t="shared" si="73"/>
        <v>0</v>
      </c>
      <c r="AI161" s="191">
        <f t="shared" si="73"/>
        <v>0</v>
      </c>
      <c r="AJ161" s="191">
        <f t="shared" si="73"/>
        <v>0</v>
      </c>
    </row>
    <row r="162" spans="1:36" ht="16.5" x14ac:dyDescent="0.25">
      <c r="A162" s="159"/>
      <c r="B162" s="167">
        <f t="shared" si="49"/>
        <v>114</v>
      </c>
      <c r="C162" s="155"/>
      <c r="D162" s="156"/>
      <c r="E162" s="156"/>
      <c r="F162" s="314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</row>
    <row r="163" spans="1:36" ht="16.5" x14ac:dyDescent="0.25">
      <c r="A163" s="166">
        <f>A158+1</f>
        <v>16</v>
      </c>
      <c r="B163" s="167">
        <f t="shared" si="49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5">+A163+0.01</f>
        <v>16.010000000000002</v>
      </c>
      <c r="B164" s="167">
        <f t="shared" si="49"/>
        <v>116</v>
      </c>
      <c r="C164" s="169" t="s">
        <v>448</v>
      </c>
      <c r="D164" s="170" t="s">
        <v>146</v>
      </c>
      <c r="E164" s="157">
        <f t="shared" ref="E164:E166" si="76">+SUM(G164:AJ164)</f>
        <v>5</v>
      </c>
      <c r="F164" s="314"/>
      <c r="G164" s="171">
        <f t="shared" ref="G164:P166" si="77">+HLOOKUP(G$7,ARMADO_RP,$B164,0)</f>
        <v>0</v>
      </c>
      <c r="H164" s="171">
        <f t="shared" si="77"/>
        <v>5</v>
      </c>
      <c r="I164" s="171">
        <f t="shared" si="77"/>
        <v>0</v>
      </c>
      <c r="J164" s="171">
        <f t="shared" si="77"/>
        <v>0</v>
      </c>
      <c r="K164" s="171">
        <f t="shared" si="77"/>
        <v>0</v>
      </c>
      <c r="L164" s="171">
        <f t="shared" si="77"/>
        <v>0</v>
      </c>
      <c r="M164" s="171">
        <f t="shared" si="77"/>
        <v>0</v>
      </c>
      <c r="N164" s="171">
        <f t="shared" si="77"/>
        <v>0</v>
      </c>
      <c r="O164" s="171">
        <f t="shared" si="77"/>
        <v>0</v>
      </c>
      <c r="P164" s="171">
        <f t="shared" si="77"/>
        <v>0</v>
      </c>
      <c r="Q164" s="171">
        <f t="shared" ref="Q164:Z166" si="78">+HLOOKUP(Q$7,ARMADO_RP,$B164,0)</f>
        <v>0</v>
      </c>
      <c r="R164" s="171">
        <f t="shared" si="78"/>
        <v>0</v>
      </c>
      <c r="S164" s="171">
        <f t="shared" si="78"/>
        <v>0</v>
      </c>
      <c r="T164" s="171">
        <f t="shared" si="78"/>
        <v>0</v>
      </c>
      <c r="U164" s="171">
        <f t="shared" si="78"/>
        <v>0</v>
      </c>
      <c r="V164" s="171">
        <f t="shared" si="78"/>
        <v>0</v>
      </c>
      <c r="W164" s="171">
        <f t="shared" si="78"/>
        <v>0</v>
      </c>
      <c r="X164" s="171">
        <f t="shared" si="78"/>
        <v>0</v>
      </c>
      <c r="Y164" s="171">
        <f t="shared" si="78"/>
        <v>0</v>
      </c>
      <c r="Z164" s="171">
        <f t="shared" si="78"/>
        <v>0</v>
      </c>
      <c r="AA164" s="171">
        <f t="shared" ref="AA164:AJ166" si="79">+HLOOKUP(AA$7,ARMADO_RP,$B164,0)</f>
        <v>0</v>
      </c>
      <c r="AB164" s="171">
        <f t="shared" si="79"/>
        <v>0</v>
      </c>
      <c r="AC164" s="171">
        <f t="shared" si="79"/>
        <v>0</v>
      </c>
      <c r="AD164" s="171">
        <f t="shared" si="79"/>
        <v>0</v>
      </c>
      <c r="AE164" s="171">
        <f t="shared" si="79"/>
        <v>0</v>
      </c>
      <c r="AF164" s="171">
        <f t="shared" si="79"/>
        <v>0</v>
      </c>
      <c r="AG164" s="171">
        <f t="shared" si="79"/>
        <v>0</v>
      </c>
      <c r="AH164" s="171">
        <f t="shared" si="79"/>
        <v>0</v>
      </c>
      <c r="AI164" s="171">
        <f t="shared" si="79"/>
        <v>0</v>
      </c>
      <c r="AJ164" s="171">
        <f t="shared" si="79"/>
        <v>0</v>
      </c>
    </row>
    <row r="165" spans="1:36" ht="16.5" x14ac:dyDescent="0.25">
      <c r="A165" s="157">
        <f t="shared" si="75"/>
        <v>16.020000000000003</v>
      </c>
      <c r="B165" s="167">
        <f t="shared" si="49"/>
        <v>117</v>
      </c>
      <c r="C165" s="169" t="s">
        <v>449</v>
      </c>
      <c r="D165" s="170" t="s">
        <v>146</v>
      </c>
      <c r="E165" s="157">
        <f t="shared" si="76"/>
        <v>10</v>
      </c>
      <c r="F165" s="251"/>
      <c r="G165" s="171">
        <f t="shared" si="77"/>
        <v>0</v>
      </c>
      <c r="H165" s="171">
        <f t="shared" si="77"/>
        <v>10</v>
      </c>
      <c r="I165" s="171">
        <f t="shared" si="77"/>
        <v>0</v>
      </c>
      <c r="J165" s="171">
        <f t="shared" si="77"/>
        <v>0</v>
      </c>
      <c r="K165" s="171">
        <f t="shared" si="77"/>
        <v>0</v>
      </c>
      <c r="L165" s="171">
        <f t="shared" si="77"/>
        <v>0</v>
      </c>
      <c r="M165" s="171">
        <f t="shared" si="77"/>
        <v>0</v>
      </c>
      <c r="N165" s="171">
        <f t="shared" si="77"/>
        <v>0</v>
      </c>
      <c r="O165" s="171">
        <f t="shared" si="77"/>
        <v>0</v>
      </c>
      <c r="P165" s="171">
        <f t="shared" si="77"/>
        <v>0</v>
      </c>
      <c r="Q165" s="171">
        <f t="shared" si="78"/>
        <v>0</v>
      </c>
      <c r="R165" s="171">
        <f t="shared" si="78"/>
        <v>0</v>
      </c>
      <c r="S165" s="171">
        <f t="shared" si="78"/>
        <v>0</v>
      </c>
      <c r="T165" s="171">
        <f t="shared" si="78"/>
        <v>0</v>
      </c>
      <c r="U165" s="171">
        <f t="shared" si="78"/>
        <v>0</v>
      </c>
      <c r="V165" s="171">
        <f t="shared" si="78"/>
        <v>0</v>
      </c>
      <c r="W165" s="171">
        <f t="shared" si="78"/>
        <v>0</v>
      </c>
      <c r="X165" s="171">
        <f t="shared" si="78"/>
        <v>0</v>
      </c>
      <c r="Y165" s="171">
        <f t="shared" si="78"/>
        <v>0</v>
      </c>
      <c r="Z165" s="171">
        <f t="shared" si="78"/>
        <v>0</v>
      </c>
      <c r="AA165" s="171">
        <f t="shared" si="79"/>
        <v>0</v>
      </c>
      <c r="AB165" s="171">
        <f t="shared" si="79"/>
        <v>0</v>
      </c>
      <c r="AC165" s="171">
        <f t="shared" si="79"/>
        <v>0</v>
      </c>
      <c r="AD165" s="171">
        <f t="shared" si="79"/>
        <v>0</v>
      </c>
      <c r="AE165" s="171">
        <f t="shared" si="79"/>
        <v>0</v>
      </c>
      <c r="AF165" s="171">
        <f t="shared" si="79"/>
        <v>0</v>
      </c>
      <c r="AG165" s="171">
        <f t="shared" si="79"/>
        <v>0</v>
      </c>
      <c r="AH165" s="171">
        <f t="shared" si="79"/>
        <v>0</v>
      </c>
      <c r="AI165" s="171">
        <f t="shared" si="79"/>
        <v>0</v>
      </c>
      <c r="AJ165" s="171">
        <f t="shared" si="79"/>
        <v>0</v>
      </c>
    </row>
    <row r="166" spans="1:36" s="188" customFormat="1" ht="16.5" x14ac:dyDescent="0.25">
      <c r="A166" s="160">
        <f t="shared" si="75"/>
        <v>16.030000000000005</v>
      </c>
      <c r="B166" s="192">
        <f t="shared" si="49"/>
        <v>118</v>
      </c>
      <c r="C166" s="163" t="s">
        <v>632</v>
      </c>
      <c r="D166" s="194" t="s">
        <v>146</v>
      </c>
      <c r="E166" s="157">
        <f t="shared" si="76"/>
        <v>0</v>
      </c>
      <c r="F166" s="315"/>
      <c r="G166" s="171">
        <f t="shared" si="77"/>
        <v>0</v>
      </c>
      <c r="H166" s="171">
        <f t="shared" si="77"/>
        <v>0</v>
      </c>
      <c r="I166" s="171">
        <f t="shared" si="77"/>
        <v>0</v>
      </c>
      <c r="J166" s="171">
        <f t="shared" si="77"/>
        <v>0</v>
      </c>
      <c r="K166" s="171">
        <f t="shared" si="77"/>
        <v>0</v>
      </c>
      <c r="L166" s="171">
        <f t="shared" si="77"/>
        <v>0</v>
      </c>
      <c r="M166" s="171">
        <f t="shared" si="77"/>
        <v>0</v>
      </c>
      <c r="N166" s="171">
        <f t="shared" si="77"/>
        <v>0</v>
      </c>
      <c r="O166" s="171">
        <f t="shared" si="77"/>
        <v>0</v>
      </c>
      <c r="P166" s="171">
        <f t="shared" si="77"/>
        <v>0</v>
      </c>
      <c r="Q166" s="171">
        <f t="shared" si="78"/>
        <v>0</v>
      </c>
      <c r="R166" s="171">
        <f t="shared" si="78"/>
        <v>0</v>
      </c>
      <c r="S166" s="171">
        <f t="shared" si="78"/>
        <v>0</v>
      </c>
      <c r="T166" s="171">
        <f t="shared" si="78"/>
        <v>0</v>
      </c>
      <c r="U166" s="171">
        <f t="shared" si="78"/>
        <v>0</v>
      </c>
      <c r="V166" s="171">
        <f t="shared" si="78"/>
        <v>0</v>
      </c>
      <c r="W166" s="171">
        <f t="shared" si="78"/>
        <v>0</v>
      </c>
      <c r="X166" s="171">
        <f t="shared" si="78"/>
        <v>0</v>
      </c>
      <c r="Y166" s="171">
        <f t="shared" si="78"/>
        <v>0</v>
      </c>
      <c r="Z166" s="171">
        <f t="shared" si="78"/>
        <v>0</v>
      </c>
      <c r="AA166" s="171">
        <f t="shared" si="79"/>
        <v>0</v>
      </c>
      <c r="AB166" s="171">
        <f t="shared" si="79"/>
        <v>0</v>
      </c>
      <c r="AC166" s="171">
        <f t="shared" si="79"/>
        <v>0</v>
      </c>
      <c r="AD166" s="171">
        <f t="shared" si="79"/>
        <v>0</v>
      </c>
      <c r="AE166" s="171">
        <f t="shared" si="79"/>
        <v>0</v>
      </c>
      <c r="AF166" s="171">
        <f t="shared" si="79"/>
        <v>0</v>
      </c>
      <c r="AG166" s="171">
        <f t="shared" si="79"/>
        <v>0</v>
      </c>
      <c r="AH166" s="171">
        <f t="shared" si="79"/>
        <v>0</v>
      </c>
      <c r="AI166" s="171">
        <f t="shared" si="79"/>
        <v>0</v>
      </c>
      <c r="AJ166" s="171">
        <f t="shared" si="79"/>
        <v>0</v>
      </c>
    </row>
    <row r="167" spans="1:36" ht="16.5" x14ac:dyDescent="0.25">
      <c r="A167" s="172"/>
      <c r="B167" s="167">
        <f t="shared" si="49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49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49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49"/>
        <v>122</v>
      </c>
      <c r="C170" s="162" t="s">
        <v>451</v>
      </c>
      <c r="D170" s="164" t="s">
        <v>452</v>
      </c>
      <c r="E170" s="157">
        <f>+ROUNDUP(SUM(G170:AJ170),0)</f>
        <v>1</v>
      </c>
      <c r="F170" s="249"/>
      <c r="G170" s="157">
        <f>+IF(G$2&lt;&gt;0,1/COUNTA(G$2:M$2),0)</f>
        <v>0.14285714285714285</v>
      </c>
      <c r="H170" s="157">
        <f t="shared" ref="H170:AJ170" si="80">+IF(H$2&lt;&gt;0,1/COUNTA(H$2:N$2),0)</f>
        <v>0.14285714285714285</v>
      </c>
      <c r="I170" s="157">
        <f t="shared" si="80"/>
        <v>0</v>
      </c>
      <c r="J170" s="157">
        <f t="shared" si="80"/>
        <v>0</v>
      </c>
      <c r="K170" s="157">
        <f t="shared" si="80"/>
        <v>0</v>
      </c>
      <c r="L170" s="157">
        <f t="shared" si="80"/>
        <v>0</v>
      </c>
      <c r="M170" s="157">
        <f t="shared" si="80"/>
        <v>0</v>
      </c>
      <c r="N170" s="157">
        <f t="shared" si="80"/>
        <v>0</v>
      </c>
      <c r="O170" s="157">
        <f t="shared" si="80"/>
        <v>0</v>
      </c>
      <c r="P170" s="157">
        <f t="shared" si="80"/>
        <v>0</v>
      </c>
      <c r="Q170" s="157">
        <f t="shared" si="80"/>
        <v>0</v>
      </c>
      <c r="R170" s="157">
        <f t="shared" si="80"/>
        <v>0</v>
      </c>
      <c r="S170" s="157">
        <f t="shared" si="80"/>
        <v>0</v>
      </c>
      <c r="T170" s="157">
        <f t="shared" si="80"/>
        <v>0</v>
      </c>
      <c r="U170" s="157">
        <f t="shared" si="80"/>
        <v>0</v>
      </c>
      <c r="V170" s="157">
        <f t="shared" si="80"/>
        <v>0</v>
      </c>
      <c r="W170" s="157">
        <f t="shared" si="80"/>
        <v>0</v>
      </c>
      <c r="X170" s="157">
        <f t="shared" si="80"/>
        <v>0</v>
      </c>
      <c r="Y170" s="157">
        <f t="shared" si="80"/>
        <v>0</v>
      </c>
      <c r="Z170" s="157">
        <f t="shared" si="80"/>
        <v>0</v>
      </c>
      <c r="AA170" s="157">
        <f t="shared" si="80"/>
        <v>0</v>
      </c>
      <c r="AB170" s="157">
        <f t="shared" si="80"/>
        <v>0</v>
      </c>
      <c r="AC170" s="157">
        <f t="shared" si="80"/>
        <v>0</v>
      </c>
      <c r="AD170" s="157">
        <f t="shared" si="80"/>
        <v>0</v>
      </c>
      <c r="AE170" s="157">
        <f t="shared" si="80"/>
        <v>0</v>
      </c>
      <c r="AF170" s="157">
        <f t="shared" si="80"/>
        <v>0</v>
      </c>
      <c r="AG170" s="157">
        <f t="shared" si="80"/>
        <v>0</v>
      </c>
      <c r="AH170" s="157">
        <f t="shared" si="80"/>
        <v>0</v>
      </c>
      <c r="AI170" s="157">
        <f t="shared" si="80"/>
        <v>0</v>
      </c>
      <c r="AJ170" s="157">
        <f t="shared" si="80"/>
        <v>0</v>
      </c>
    </row>
    <row r="171" spans="1:36" ht="16.5" x14ac:dyDescent="0.25">
      <c r="A171" s="160"/>
      <c r="B171" s="161">
        <f t="shared" si="49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49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49"/>
        <v>125</v>
      </c>
      <c r="C173" s="155" t="s">
        <v>454</v>
      </c>
      <c r="D173" s="156" t="s">
        <v>364</v>
      </c>
      <c r="E173" s="157">
        <f t="shared" ref="E173:E208" si="81">+SUM(G173:AJ173)</f>
        <v>0</v>
      </c>
      <c r="F173" s="314" t="s">
        <v>331</v>
      </c>
      <c r="G173" s="157">
        <f>+IF($F173=G$21,G$58,0)</f>
        <v>0</v>
      </c>
      <c r="H173" s="157">
        <f t="shared" ref="H173:AJ173" si="82">+IF($F173=H$21,H$58,0)</f>
        <v>0</v>
      </c>
      <c r="I173" s="157">
        <f t="shared" si="82"/>
        <v>0</v>
      </c>
      <c r="J173" s="157">
        <f t="shared" si="82"/>
        <v>0</v>
      </c>
      <c r="K173" s="157">
        <f t="shared" si="82"/>
        <v>0</v>
      </c>
      <c r="L173" s="157">
        <f t="shared" si="82"/>
        <v>0</v>
      </c>
      <c r="M173" s="157">
        <f t="shared" si="82"/>
        <v>0</v>
      </c>
      <c r="N173" s="157">
        <f t="shared" si="82"/>
        <v>0</v>
      </c>
      <c r="O173" s="157">
        <f t="shared" si="82"/>
        <v>0</v>
      </c>
      <c r="P173" s="157">
        <f t="shared" si="82"/>
        <v>0</v>
      </c>
      <c r="Q173" s="157">
        <f t="shared" si="82"/>
        <v>0</v>
      </c>
      <c r="R173" s="157">
        <f t="shared" si="82"/>
        <v>0</v>
      </c>
      <c r="S173" s="157">
        <f t="shared" si="82"/>
        <v>0</v>
      </c>
      <c r="T173" s="157">
        <f t="shared" si="82"/>
        <v>0</v>
      </c>
      <c r="U173" s="157">
        <f t="shared" si="82"/>
        <v>0</v>
      </c>
      <c r="V173" s="157">
        <f t="shared" si="82"/>
        <v>0</v>
      </c>
      <c r="W173" s="157">
        <f t="shared" si="82"/>
        <v>0</v>
      </c>
      <c r="X173" s="157">
        <f t="shared" si="82"/>
        <v>0</v>
      </c>
      <c r="Y173" s="157">
        <f t="shared" si="82"/>
        <v>0</v>
      </c>
      <c r="Z173" s="157">
        <f t="shared" si="82"/>
        <v>0</v>
      </c>
      <c r="AA173" s="157">
        <f t="shared" si="82"/>
        <v>0</v>
      </c>
      <c r="AB173" s="157">
        <f t="shared" si="82"/>
        <v>0</v>
      </c>
      <c r="AC173" s="157">
        <f t="shared" si="82"/>
        <v>0</v>
      </c>
      <c r="AD173" s="157">
        <f t="shared" si="82"/>
        <v>0</v>
      </c>
      <c r="AE173" s="157">
        <f t="shared" si="82"/>
        <v>0</v>
      </c>
      <c r="AF173" s="157">
        <f t="shared" si="82"/>
        <v>0</v>
      </c>
      <c r="AG173" s="157">
        <f t="shared" si="82"/>
        <v>0</v>
      </c>
      <c r="AH173" s="157">
        <f t="shared" si="82"/>
        <v>0</v>
      </c>
      <c r="AI173" s="157">
        <f t="shared" si="82"/>
        <v>0</v>
      </c>
      <c r="AJ173" s="157">
        <f t="shared" si="82"/>
        <v>0</v>
      </c>
    </row>
    <row r="174" spans="1:36" ht="16.5" x14ac:dyDescent="0.25">
      <c r="A174" s="157">
        <f t="shared" ref="A174:A208" si="83">+A173+0.01</f>
        <v>1.02</v>
      </c>
      <c r="B174" s="153">
        <f t="shared" si="49"/>
        <v>126</v>
      </c>
      <c r="C174" s="155" t="s">
        <v>455</v>
      </c>
      <c r="D174" s="156" t="s">
        <v>364</v>
      </c>
      <c r="E174" s="157">
        <f t="shared" si="81"/>
        <v>0</v>
      </c>
      <c r="F174" s="314" t="s">
        <v>331</v>
      </c>
      <c r="G174" s="157">
        <f>+IF($F174=G$21,G$59,0)</f>
        <v>0</v>
      </c>
      <c r="H174" s="157">
        <f t="shared" ref="H174:AJ174" si="84">+IF($F174=H$21,H$59,0)</f>
        <v>0</v>
      </c>
      <c r="I174" s="157">
        <f t="shared" si="84"/>
        <v>0</v>
      </c>
      <c r="J174" s="157">
        <f t="shared" si="84"/>
        <v>0</v>
      </c>
      <c r="K174" s="157">
        <f t="shared" si="84"/>
        <v>0</v>
      </c>
      <c r="L174" s="157">
        <f t="shared" si="84"/>
        <v>0</v>
      </c>
      <c r="M174" s="157">
        <f t="shared" si="84"/>
        <v>0</v>
      </c>
      <c r="N174" s="157">
        <f t="shared" si="84"/>
        <v>0</v>
      </c>
      <c r="O174" s="157">
        <f t="shared" si="84"/>
        <v>0</v>
      </c>
      <c r="P174" s="157">
        <f t="shared" si="84"/>
        <v>0</v>
      </c>
      <c r="Q174" s="157">
        <f t="shared" si="84"/>
        <v>0</v>
      </c>
      <c r="R174" s="157">
        <f t="shared" si="84"/>
        <v>0</v>
      </c>
      <c r="S174" s="157">
        <f t="shared" si="84"/>
        <v>0</v>
      </c>
      <c r="T174" s="157">
        <f t="shared" si="84"/>
        <v>0</v>
      </c>
      <c r="U174" s="157">
        <f t="shared" si="84"/>
        <v>0</v>
      </c>
      <c r="V174" s="157">
        <f t="shared" si="84"/>
        <v>0</v>
      </c>
      <c r="W174" s="157">
        <f t="shared" si="84"/>
        <v>0</v>
      </c>
      <c r="X174" s="157">
        <f t="shared" si="84"/>
        <v>0</v>
      </c>
      <c r="Y174" s="157">
        <f t="shared" si="84"/>
        <v>0</v>
      </c>
      <c r="Z174" s="157">
        <f t="shared" si="84"/>
        <v>0</v>
      </c>
      <c r="AA174" s="157">
        <f t="shared" si="84"/>
        <v>0</v>
      </c>
      <c r="AB174" s="157">
        <f t="shared" si="84"/>
        <v>0</v>
      </c>
      <c r="AC174" s="157">
        <f t="shared" si="84"/>
        <v>0</v>
      </c>
      <c r="AD174" s="157">
        <f t="shared" si="84"/>
        <v>0</v>
      </c>
      <c r="AE174" s="157">
        <f t="shared" si="84"/>
        <v>0</v>
      </c>
      <c r="AF174" s="157">
        <f t="shared" si="84"/>
        <v>0</v>
      </c>
      <c r="AG174" s="157">
        <f t="shared" si="84"/>
        <v>0</v>
      </c>
      <c r="AH174" s="157">
        <f t="shared" si="84"/>
        <v>0</v>
      </c>
      <c r="AI174" s="157">
        <f t="shared" si="84"/>
        <v>0</v>
      </c>
      <c r="AJ174" s="157">
        <f t="shared" si="84"/>
        <v>0</v>
      </c>
    </row>
    <row r="175" spans="1:36" ht="16.5" x14ac:dyDescent="0.25">
      <c r="A175" s="157">
        <f t="shared" si="83"/>
        <v>1.03</v>
      </c>
      <c r="B175" s="153">
        <f t="shared" si="49"/>
        <v>127</v>
      </c>
      <c r="C175" s="155" t="s">
        <v>456</v>
      </c>
      <c r="D175" s="156" t="s">
        <v>364</v>
      </c>
      <c r="E175" s="157">
        <f t="shared" si="81"/>
        <v>0</v>
      </c>
      <c r="F175" s="314" t="s">
        <v>331</v>
      </c>
      <c r="G175" s="157">
        <f>+IF($F175=G$21,G$60,0)</f>
        <v>0</v>
      </c>
      <c r="H175" s="157">
        <f t="shared" ref="H175:AJ175" si="85">+IF($F175=H$21,H$60,0)</f>
        <v>0</v>
      </c>
      <c r="I175" s="157">
        <f t="shared" si="85"/>
        <v>0</v>
      </c>
      <c r="J175" s="157">
        <f t="shared" si="85"/>
        <v>0</v>
      </c>
      <c r="K175" s="157">
        <f t="shared" si="85"/>
        <v>0</v>
      </c>
      <c r="L175" s="157">
        <f t="shared" si="85"/>
        <v>0</v>
      </c>
      <c r="M175" s="157">
        <f t="shared" si="85"/>
        <v>0</v>
      </c>
      <c r="N175" s="157">
        <f t="shared" si="85"/>
        <v>0</v>
      </c>
      <c r="O175" s="157">
        <f t="shared" si="85"/>
        <v>0</v>
      </c>
      <c r="P175" s="157">
        <f t="shared" si="85"/>
        <v>0</v>
      </c>
      <c r="Q175" s="157">
        <f t="shared" si="85"/>
        <v>0</v>
      </c>
      <c r="R175" s="157">
        <f t="shared" si="85"/>
        <v>0</v>
      </c>
      <c r="S175" s="157">
        <f t="shared" si="85"/>
        <v>0</v>
      </c>
      <c r="T175" s="157">
        <f t="shared" si="85"/>
        <v>0</v>
      </c>
      <c r="U175" s="157">
        <f t="shared" si="85"/>
        <v>0</v>
      </c>
      <c r="V175" s="157">
        <f t="shared" si="85"/>
        <v>0</v>
      </c>
      <c r="W175" s="157">
        <f t="shared" si="85"/>
        <v>0</v>
      </c>
      <c r="X175" s="157">
        <f t="shared" si="85"/>
        <v>0</v>
      </c>
      <c r="Y175" s="157">
        <f t="shared" si="85"/>
        <v>0</v>
      </c>
      <c r="Z175" s="157">
        <f t="shared" si="85"/>
        <v>0</v>
      </c>
      <c r="AA175" s="157">
        <f t="shared" si="85"/>
        <v>0</v>
      </c>
      <c r="AB175" s="157">
        <f t="shared" si="85"/>
        <v>0</v>
      </c>
      <c r="AC175" s="157">
        <f t="shared" si="85"/>
        <v>0</v>
      </c>
      <c r="AD175" s="157">
        <f t="shared" si="85"/>
        <v>0</v>
      </c>
      <c r="AE175" s="157">
        <f t="shared" si="85"/>
        <v>0</v>
      </c>
      <c r="AF175" s="157">
        <f t="shared" si="85"/>
        <v>0</v>
      </c>
      <c r="AG175" s="157">
        <f t="shared" si="85"/>
        <v>0</v>
      </c>
      <c r="AH175" s="157">
        <f t="shared" si="85"/>
        <v>0</v>
      </c>
      <c r="AI175" s="157">
        <f t="shared" si="85"/>
        <v>0</v>
      </c>
      <c r="AJ175" s="157">
        <f t="shared" si="85"/>
        <v>0</v>
      </c>
    </row>
    <row r="176" spans="1:36" ht="16.5" x14ac:dyDescent="0.25">
      <c r="A176" s="157">
        <f t="shared" si="83"/>
        <v>1.04</v>
      </c>
      <c r="B176" s="153">
        <f t="shared" si="49"/>
        <v>128</v>
      </c>
      <c r="C176" s="155" t="s">
        <v>457</v>
      </c>
      <c r="D176" s="156" t="s">
        <v>364</v>
      </c>
      <c r="E176" s="157">
        <f t="shared" si="81"/>
        <v>0</v>
      </c>
      <c r="F176" s="314" t="s">
        <v>331</v>
      </c>
      <c r="G176" s="157">
        <f>+IF($F176=G$21,G$61,0)</f>
        <v>0</v>
      </c>
      <c r="H176" s="157">
        <f t="shared" ref="H176:AJ176" si="86">+IF($F176=H$21,H$61,0)</f>
        <v>0</v>
      </c>
      <c r="I176" s="157">
        <f t="shared" si="86"/>
        <v>0</v>
      </c>
      <c r="J176" s="157">
        <f t="shared" si="86"/>
        <v>0</v>
      </c>
      <c r="K176" s="157">
        <f t="shared" si="86"/>
        <v>0</v>
      </c>
      <c r="L176" s="157">
        <f t="shared" si="86"/>
        <v>0</v>
      </c>
      <c r="M176" s="157">
        <f t="shared" si="86"/>
        <v>0</v>
      </c>
      <c r="N176" s="157">
        <f t="shared" si="86"/>
        <v>0</v>
      </c>
      <c r="O176" s="157">
        <f t="shared" si="86"/>
        <v>0</v>
      </c>
      <c r="P176" s="157">
        <f t="shared" si="86"/>
        <v>0</v>
      </c>
      <c r="Q176" s="157">
        <f t="shared" si="86"/>
        <v>0</v>
      </c>
      <c r="R176" s="157">
        <f t="shared" si="86"/>
        <v>0</v>
      </c>
      <c r="S176" s="157">
        <f t="shared" si="86"/>
        <v>0</v>
      </c>
      <c r="T176" s="157">
        <f t="shared" si="86"/>
        <v>0</v>
      </c>
      <c r="U176" s="157">
        <f t="shared" si="86"/>
        <v>0</v>
      </c>
      <c r="V176" s="157">
        <f t="shared" si="86"/>
        <v>0</v>
      </c>
      <c r="W176" s="157">
        <f t="shared" si="86"/>
        <v>0</v>
      </c>
      <c r="X176" s="157">
        <f t="shared" si="86"/>
        <v>0</v>
      </c>
      <c r="Y176" s="157">
        <f t="shared" si="86"/>
        <v>0</v>
      </c>
      <c r="Z176" s="157">
        <f t="shared" si="86"/>
        <v>0</v>
      </c>
      <c r="AA176" s="157">
        <f t="shared" si="86"/>
        <v>0</v>
      </c>
      <c r="AB176" s="157">
        <f t="shared" si="86"/>
        <v>0</v>
      </c>
      <c r="AC176" s="157">
        <f t="shared" si="86"/>
        <v>0</v>
      </c>
      <c r="AD176" s="157">
        <f t="shared" si="86"/>
        <v>0</v>
      </c>
      <c r="AE176" s="157">
        <f t="shared" si="86"/>
        <v>0</v>
      </c>
      <c r="AF176" s="157">
        <f t="shared" si="86"/>
        <v>0</v>
      </c>
      <c r="AG176" s="157">
        <f t="shared" si="86"/>
        <v>0</v>
      </c>
      <c r="AH176" s="157">
        <f t="shared" si="86"/>
        <v>0</v>
      </c>
      <c r="AI176" s="157">
        <f t="shared" si="86"/>
        <v>0</v>
      </c>
      <c r="AJ176" s="157">
        <f t="shared" si="86"/>
        <v>0</v>
      </c>
    </row>
    <row r="177" spans="1:36" ht="16.5" x14ac:dyDescent="0.25">
      <c r="A177" s="157">
        <f t="shared" si="83"/>
        <v>1.05</v>
      </c>
      <c r="B177" s="153">
        <f t="shared" si="49"/>
        <v>129</v>
      </c>
      <c r="C177" s="155" t="s">
        <v>458</v>
      </c>
      <c r="D177" s="156" t="s">
        <v>364</v>
      </c>
      <c r="E177" s="157">
        <f t="shared" si="81"/>
        <v>0</v>
      </c>
      <c r="F177" s="314" t="s">
        <v>101</v>
      </c>
      <c r="G177" s="157">
        <f>+IF($F177=G$21,G$64,0)</f>
        <v>0</v>
      </c>
      <c r="H177" s="157">
        <f t="shared" ref="H177:AJ177" si="87">+IF($F177=H$21,H$64,0)</f>
        <v>0</v>
      </c>
      <c r="I177" s="157">
        <f t="shared" si="87"/>
        <v>0</v>
      </c>
      <c r="J177" s="157">
        <f t="shared" si="87"/>
        <v>0</v>
      </c>
      <c r="K177" s="157">
        <f t="shared" si="87"/>
        <v>0</v>
      </c>
      <c r="L177" s="157">
        <f t="shared" si="87"/>
        <v>0</v>
      </c>
      <c r="M177" s="157">
        <f t="shared" si="87"/>
        <v>0</v>
      </c>
      <c r="N177" s="157">
        <f t="shared" si="87"/>
        <v>0</v>
      </c>
      <c r="O177" s="157">
        <f t="shared" si="87"/>
        <v>0</v>
      </c>
      <c r="P177" s="157">
        <f t="shared" si="87"/>
        <v>0</v>
      </c>
      <c r="Q177" s="157">
        <f t="shared" si="87"/>
        <v>0</v>
      </c>
      <c r="R177" s="157">
        <f t="shared" si="87"/>
        <v>0</v>
      </c>
      <c r="S177" s="157">
        <f t="shared" si="87"/>
        <v>0</v>
      </c>
      <c r="T177" s="157">
        <f t="shared" si="87"/>
        <v>0</v>
      </c>
      <c r="U177" s="157">
        <f t="shared" si="87"/>
        <v>0</v>
      </c>
      <c r="V177" s="157">
        <f t="shared" si="87"/>
        <v>0</v>
      </c>
      <c r="W177" s="157">
        <f t="shared" si="87"/>
        <v>0</v>
      </c>
      <c r="X177" s="157">
        <f t="shared" si="87"/>
        <v>0</v>
      </c>
      <c r="Y177" s="157">
        <f t="shared" si="87"/>
        <v>0</v>
      </c>
      <c r="Z177" s="157">
        <f t="shared" si="87"/>
        <v>0</v>
      </c>
      <c r="AA177" s="157">
        <f t="shared" si="87"/>
        <v>0</v>
      </c>
      <c r="AB177" s="157">
        <f t="shared" si="87"/>
        <v>0</v>
      </c>
      <c r="AC177" s="157">
        <f t="shared" si="87"/>
        <v>0</v>
      </c>
      <c r="AD177" s="157">
        <f t="shared" si="87"/>
        <v>0</v>
      </c>
      <c r="AE177" s="157">
        <f t="shared" si="87"/>
        <v>0</v>
      </c>
      <c r="AF177" s="157">
        <f t="shared" si="87"/>
        <v>0</v>
      </c>
      <c r="AG177" s="157">
        <f t="shared" si="87"/>
        <v>0</v>
      </c>
      <c r="AH177" s="157">
        <f t="shared" si="87"/>
        <v>0</v>
      </c>
      <c r="AI177" s="157">
        <f t="shared" si="87"/>
        <v>0</v>
      </c>
      <c r="AJ177" s="157">
        <f t="shared" si="87"/>
        <v>0</v>
      </c>
    </row>
    <row r="178" spans="1:36" ht="16.5" x14ac:dyDescent="0.25">
      <c r="A178" s="157">
        <f t="shared" si="83"/>
        <v>1.06</v>
      </c>
      <c r="B178" s="153">
        <f t="shared" si="49"/>
        <v>130</v>
      </c>
      <c r="C178" s="155" t="s">
        <v>459</v>
      </c>
      <c r="D178" s="156" t="s">
        <v>364</v>
      </c>
      <c r="E178" s="157">
        <f t="shared" si="81"/>
        <v>0</v>
      </c>
      <c r="F178" s="314" t="s">
        <v>331</v>
      </c>
      <c r="G178" s="157">
        <f>+IF($F178=G$21,G$52,0)</f>
        <v>0</v>
      </c>
      <c r="H178" s="157">
        <f t="shared" ref="H178:W179" si="88">+IF($F178=H$21,H$52,0)</f>
        <v>0</v>
      </c>
      <c r="I178" s="157">
        <f t="shared" si="88"/>
        <v>0</v>
      </c>
      <c r="J178" s="157">
        <f t="shared" si="88"/>
        <v>0</v>
      </c>
      <c r="K178" s="157">
        <f t="shared" si="88"/>
        <v>0</v>
      </c>
      <c r="L178" s="157">
        <f t="shared" si="88"/>
        <v>0</v>
      </c>
      <c r="M178" s="157">
        <f t="shared" si="88"/>
        <v>0</v>
      </c>
      <c r="N178" s="157">
        <f t="shared" si="88"/>
        <v>0</v>
      </c>
      <c r="O178" s="157">
        <f t="shared" si="88"/>
        <v>0</v>
      </c>
      <c r="P178" s="157">
        <f t="shared" si="88"/>
        <v>0</v>
      </c>
      <c r="Q178" s="157">
        <f t="shared" si="88"/>
        <v>0</v>
      </c>
      <c r="R178" s="157">
        <f t="shared" si="88"/>
        <v>0</v>
      </c>
      <c r="S178" s="157">
        <f t="shared" si="88"/>
        <v>0</v>
      </c>
      <c r="T178" s="157">
        <f t="shared" si="88"/>
        <v>0</v>
      </c>
      <c r="U178" s="157">
        <f t="shared" si="88"/>
        <v>0</v>
      </c>
      <c r="V178" s="157">
        <f t="shared" si="88"/>
        <v>0</v>
      </c>
      <c r="W178" s="157">
        <f t="shared" si="88"/>
        <v>0</v>
      </c>
      <c r="X178" s="157">
        <f t="shared" ref="X178:AJ179" si="89">+IF($F178=X$21,X$52,0)</f>
        <v>0</v>
      </c>
      <c r="Y178" s="157">
        <f t="shared" si="89"/>
        <v>0</v>
      </c>
      <c r="Z178" s="157">
        <f t="shared" si="89"/>
        <v>0</v>
      </c>
      <c r="AA178" s="157">
        <f t="shared" si="89"/>
        <v>0</v>
      </c>
      <c r="AB178" s="157">
        <f t="shared" si="89"/>
        <v>0</v>
      </c>
      <c r="AC178" s="157">
        <f t="shared" si="89"/>
        <v>0</v>
      </c>
      <c r="AD178" s="157">
        <f t="shared" si="89"/>
        <v>0</v>
      </c>
      <c r="AE178" s="157">
        <f t="shared" si="89"/>
        <v>0</v>
      </c>
      <c r="AF178" s="157">
        <f t="shared" si="89"/>
        <v>0</v>
      </c>
      <c r="AG178" s="157">
        <f t="shared" si="89"/>
        <v>0</v>
      </c>
      <c r="AH178" s="157">
        <f t="shared" si="89"/>
        <v>0</v>
      </c>
      <c r="AI178" s="157">
        <f t="shared" si="89"/>
        <v>0</v>
      </c>
      <c r="AJ178" s="157">
        <f t="shared" si="89"/>
        <v>0</v>
      </c>
    </row>
    <row r="179" spans="1:36" ht="16.5" x14ac:dyDescent="0.25">
      <c r="A179" s="157">
        <f t="shared" si="83"/>
        <v>1.07</v>
      </c>
      <c r="B179" s="153">
        <f t="shared" si="49"/>
        <v>131</v>
      </c>
      <c r="C179" s="155" t="s">
        <v>460</v>
      </c>
      <c r="D179" s="156" t="s">
        <v>364</v>
      </c>
      <c r="E179" s="157">
        <f t="shared" si="81"/>
        <v>1</v>
      </c>
      <c r="F179" s="314" t="s">
        <v>101</v>
      </c>
      <c r="G179" s="157">
        <f>+IF($F179=G$21,G$52,0)</f>
        <v>0</v>
      </c>
      <c r="H179" s="157">
        <f t="shared" si="88"/>
        <v>1</v>
      </c>
      <c r="I179" s="157">
        <f t="shared" si="88"/>
        <v>0</v>
      </c>
      <c r="J179" s="157">
        <f t="shared" si="88"/>
        <v>0</v>
      </c>
      <c r="K179" s="157">
        <f t="shared" si="88"/>
        <v>0</v>
      </c>
      <c r="L179" s="157">
        <f t="shared" si="88"/>
        <v>0</v>
      </c>
      <c r="M179" s="157">
        <f t="shared" si="88"/>
        <v>0</v>
      </c>
      <c r="N179" s="157">
        <f t="shared" si="88"/>
        <v>0</v>
      </c>
      <c r="O179" s="157">
        <f t="shared" si="88"/>
        <v>0</v>
      </c>
      <c r="P179" s="157">
        <f t="shared" si="88"/>
        <v>0</v>
      </c>
      <c r="Q179" s="157">
        <f t="shared" si="88"/>
        <v>0</v>
      </c>
      <c r="R179" s="157">
        <f t="shared" si="88"/>
        <v>0</v>
      </c>
      <c r="S179" s="157">
        <f t="shared" si="88"/>
        <v>0</v>
      </c>
      <c r="T179" s="157">
        <f t="shared" si="88"/>
        <v>0</v>
      </c>
      <c r="U179" s="157">
        <f t="shared" si="88"/>
        <v>0</v>
      </c>
      <c r="V179" s="157">
        <f t="shared" si="88"/>
        <v>0</v>
      </c>
      <c r="W179" s="157">
        <f t="shared" si="88"/>
        <v>0</v>
      </c>
      <c r="X179" s="157">
        <f t="shared" si="89"/>
        <v>0</v>
      </c>
      <c r="Y179" s="157">
        <f t="shared" si="89"/>
        <v>0</v>
      </c>
      <c r="Z179" s="157">
        <f t="shared" si="89"/>
        <v>0</v>
      </c>
      <c r="AA179" s="157">
        <f t="shared" si="89"/>
        <v>0</v>
      </c>
      <c r="AB179" s="157">
        <f t="shared" si="89"/>
        <v>0</v>
      </c>
      <c r="AC179" s="157">
        <f t="shared" si="89"/>
        <v>0</v>
      </c>
      <c r="AD179" s="157">
        <f t="shared" si="89"/>
        <v>0</v>
      </c>
      <c r="AE179" s="157">
        <f t="shared" si="89"/>
        <v>0</v>
      </c>
      <c r="AF179" s="157">
        <f t="shared" si="89"/>
        <v>0</v>
      </c>
      <c r="AG179" s="157">
        <f t="shared" si="89"/>
        <v>0</v>
      </c>
      <c r="AH179" s="157">
        <f t="shared" si="89"/>
        <v>0</v>
      </c>
      <c r="AI179" s="157">
        <f t="shared" si="89"/>
        <v>0</v>
      </c>
      <c r="AJ179" s="157">
        <f t="shared" si="89"/>
        <v>0</v>
      </c>
    </row>
    <row r="180" spans="1:36" ht="16.5" x14ac:dyDescent="0.25">
      <c r="A180" s="157">
        <f t="shared" si="83"/>
        <v>1.08</v>
      </c>
      <c r="B180" s="153">
        <f t="shared" si="49"/>
        <v>132</v>
      </c>
      <c r="C180" s="155" t="s">
        <v>461</v>
      </c>
      <c r="D180" s="156" t="s">
        <v>364</v>
      </c>
      <c r="E180" s="157">
        <f t="shared" si="81"/>
        <v>0</v>
      </c>
      <c r="F180" s="314" t="s">
        <v>331</v>
      </c>
      <c r="G180" s="157">
        <f t="shared" ref="G180:P181" si="90">+IF($F180=G$21,G$76,0)</f>
        <v>0</v>
      </c>
      <c r="H180" s="157">
        <f t="shared" si="90"/>
        <v>0</v>
      </c>
      <c r="I180" s="157">
        <f t="shared" si="90"/>
        <v>0</v>
      </c>
      <c r="J180" s="157">
        <f t="shared" si="90"/>
        <v>0</v>
      </c>
      <c r="K180" s="157">
        <f t="shared" si="90"/>
        <v>0</v>
      </c>
      <c r="L180" s="157">
        <f t="shared" si="90"/>
        <v>0</v>
      </c>
      <c r="M180" s="157">
        <f t="shared" si="90"/>
        <v>0</v>
      </c>
      <c r="N180" s="157">
        <f t="shared" si="90"/>
        <v>0</v>
      </c>
      <c r="O180" s="157">
        <f t="shared" si="90"/>
        <v>0</v>
      </c>
      <c r="P180" s="157">
        <f t="shared" si="90"/>
        <v>0</v>
      </c>
      <c r="Q180" s="157">
        <f t="shared" ref="Q180:Z181" si="91">+IF($F180=Q$21,Q$76,0)</f>
        <v>0</v>
      </c>
      <c r="R180" s="157">
        <f t="shared" si="91"/>
        <v>0</v>
      </c>
      <c r="S180" s="157">
        <f t="shared" si="91"/>
        <v>0</v>
      </c>
      <c r="T180" s="157">
        <f t="shared" si="91"/>
        <v>0</v>
      </c>
      <c r="U180" s="157">
        <f t="shared" si="91"/>
        <v>0</v>
      </c>
      <c r="V180" s="157">
        <f t="shared" si="91"/>
        <v>0</v>
      </c>
      <c r="W180" s="157">
        <f t="shared" si="91"/>
        <v>0</v>
      </c>
      <c r="X180" s="157">
        <f t="shared" si="91"/>
        <v>0</v>
      </c>
      <c r="Y180" s="157">
        <f t="shared" si="91"/>
        <v>0</v>
      </c>
      <c r="Z180" s="157">
        <f t="shared" si="91"/>
        <v>0</v>
      </c>
      <c r="AA180" s="157">
        <f t="shared" ref="AA180:AJ181" si="92">+IF($F180=AA$21,AA$76,0)</f>
        <v>0</v>
      </c>
      <c r="AB180" s="157">
        <f t="shared" si="92"/>
        <v>0</v>
      </c>
      <c r="AC180" s="157">
        <f t="shared" si="92"/>
        <v>0</v>
      </c>
      <c r="AD180" s="157">
        <f t="shared" si="92"/>
        <v>0</v>
      </c>
      <c r="AE180" s="157">
        <f t="shared" si="92"/>
        <v>0</v>
      </c>
      <c r="AF180" s="157">
        <f t="shared" si="92"/>
        <v>0</v>
      </c>
      <c r="AG180" s="157">
        <f t="shared" si="92"/>
        <v>0</v>
      </c>
      <c r="AH180" s="157">
        <f t="shared" si="92"/>
        <v>0</v>
      </c>
      <c r="AI180" s="157">
        <f t="shared" si="92"/>
        <v>0</v>
      </c>
      <c r="AJ180" s="157">
        <f t="shared" si="92"/>
        <v>0</v>
      </c>
    </row>
    <row r="181" spans="1:36" ht="16.5" x14ac:dyDescent="0.25">
      <c r="A181" s="157">
        <f t="shared" si="83"/>
        <v>1.0900000000000001</v>
      </c>
      <c r="B181" s="153">
        <f t="shared" ref="B181:B242" si="93">+B180+1</f>
        <v>133</v>
      </c>
      <c r="C181" s="155" t="s">
        <v>462</v>
      </c>
      <c r="D181" s="156" t="s">
        <v>364</v>
      </c>
      <c r="E181" s="157">
        <f t="shared" si="81"/>
        <v>1</v>
      </c>
      <c r="F181" s="314" t="s">
        <v>101</v>
      </c>
      <c r="G181" s="157">
        <f t="shared" si="90"/>
        <v>0</v>
      </c>
      <c r="H181" s="157">
        <f t="shared" si="90"/>
        <v>1</v>
      </c>
      <c r="I181" s="157">
        <f t="shared" si="90"/>
        <v>0</v>
      </c>
      <c r="J181" s="157">
        <f t="shared" si="90"/>
        <v>0</v>
      </c>
      <c r="K181" s="157">
        <f t="shared" si="90"/>
        <v>0</v>
      </c>
      <c r="L181" s="157">
        <f t="shared" si="90"/>
        <v>0</v>
      </c>
      <c r="M181" s="157">
        <f t="shared" si="90"/>
        <v>0</v>
      </c>
      <c r="N181" s="157">
        <f t="shared" si="90"/>
        <v>0</v>
      </c>
      <c r="O181" s="157">
        <f t="shared" si="90"/>
        <v>0</v>
      </c>
      <c r="P181" s="157">
        <f t="shared" si="90"/>
        <v>0</v>
      </c>
      <c r="Q181" s="157">
        <f t="shared" si="91"/>
        <v>0</v>
      </c>
      <c r="R181" s="157">
        <f t="shared" si="91"/>
        <v>0</v>
      </c>
      <c r="S181" s="157">
        <f t="shared" si="91"/>
        <v>0</v>
      </c>
      <c r="T181" s="157">
        <f t="shared" si="91"/>
        <v>0</v>
      </c>
      <c r="U181" s="157">
        <f t="shared" si="91"/>
        <v>0</v>
      </c>
      <c r="V181" s="157">
        <f t="shared" si="91"/>
        <v>0</v>
      </c>
      <c r="W181" s="157">
        <f t="shared" si="91"/>
        <v>0</v>
      </c>
      <c r="X181" s="157">
        <f t="shared" si="91"/>
        <v>0</v>
      </c>
      <c r="Y181" s="157">
        <f t="shared" si="91"/>
        <v>0</v>
      </c>
      <c r="Z181" s="157">
        <f t="shared" si="91"/>
        <v>0</v>
      </c>
      <c r="AA181" s="157">
        <f t="shared" si="92"/>
        <v>0</v>
      </c>
      <c r="AB181" s="157">
        <f t="shared" si="92"/>
        <v>0</v>
      </c>
      <c r="AC181" s="157">
        <f t="shared" si="92"/>
        <v>0</v>
      </c>
      <c r="AD181" s="157">
        <f t="shared" si="92"/>
        <v>0</v>
      </c>
      <c r="AE181" s="157">
        <f t="shared" si="92"/>
        <v>0</v>
      </c>
      <c r="AF181" s="157">
        <f t="shared" si="92"/>
        <v>0</v>
      </c>
      <c r="AG181" s="157">
        <f t="shared" si="92"/>
        <v>0</v>
      </c>
      <c r="AH181" s="157">
        <f t="shared" si="92"/>
        <v>0</v>
      </c>
      <c r="AI181" s="157">
        <f t="shared" si="92"/>
        <v>0</v>
      </c>
      <c r="AJ181" s="157">
        <f t="shared" si="92"/>
        <v>0</v>
      </c>
    </row>
    <row r="182" spans="1:36" ht="16.5" x14ac:dyDescent="0.25">
      <c r="A182" s="157">
        <f t="shared" si="83"/>
        <v>1.1000000000000001</v>
      </c>
      <c r="B182" s="153">
        <f t="shared" si="93"/>
        <v>134</v>
      </c>
      <c r="C182" s="155" t="s">
        <v>463</v>
      </c>
      <c r="D182" s="156" t="s">
        <v>364</v>
      </c>
      <c r="E182" s="157">
        <f t="shared" si="81"/>
        <v>0</v>
      </c>
      <c r="F182" s="314" t="s">
        <v>331</v>
      </c>
      <c r="G182" s="157">
        <f>+IF($F182=G$21,G$79,0)</f>
        <v>0</v>
      </c>
      <c r="H182" s="157">
        <f t="shared" ref="H182:AJ182" si="94">+IF($F182=H$21,H$79,0)</f>
        <v>0</v>
      </c>
      <c r="I182" s="157">
        <f t="shared" si="94"/>
        <v>0</v>
      </c>
      <c r="J182" s="157">
        <f t="shared" si="94"/>
        <v>0</v>
      </c>
      <c r="K182" s="157">
        <f t="shared" si="94"/>
        <v>0</v>
      </c>
      <c r="L182" s="157">
        <f t="shared" si="94"/>
        <v>0</v>
      </c>
      <c r="M182" s="157">
        <f t="shared" si="94"/>
        <v>0</v>
      </c>
      <c r="N182" s="157">
        <f t="shared" si="94"/>
        <v>0</v>
      </c>
      <c r="O182" s="157">
        <f t="shared" si="94"/>
        <v>0</v>
      </c>
      <c r="P182" s="157">
        <f t="shared" si="94"/>
        <v>0</v>
      </c>
      <c r="Q182" s="157">
        <f t="shared" si="94"/>
        <v>0</v>
      </c>
      <c r="R182" s="157">
        <f t="shared" si="94"/>
        <v>0</v>
      </c>
      <c r="S182" s="157">
        <f t="shared" si="94"/>
        <v>0</v>
      </c>
      <c r="T182" s="157">
        <f t="shared" si="94"/>
        <v>0</v>
      </c>
      <c r="U182" s="157">
        <f t="shared" si="94"/>
        <v>0</v>
      </c>
      <c r="V182" s="157">
        <f t="shared" si="94"/>
        <v>0</v>
      </c>
      <c r="W182" s="157">
        <f t="shared" si="94"/>
        <v>0</v>
      </c>
      <c r="X182" s="157">
        <f t="shared" si="94"/>
        <v>0</v>
      </c>
      <c r="Y182" s="157">
        <f t="shared" si="94"/>
        <v>0</v>
      </c>
      <c r="Z182" s="157">
        <f t="shared" si="94"/>
        <v>0</v>
      </c>
      <c r="AA182" s="157">
        <f t="shared" si="94"/>
        <v>0</v>
      </c>
      <c r="AB182" s="157">
        <f t="shared" si="94"/>
        <v>0</v>
      </c>
      <c r="AC182" s="157">
        <f t="shared" si="94"/>
        <v>0</v>
      </c>
      <c r="AD182" s="157">
        <f t="shared" si="94"/>
        <v>0</v>
      </c>
      <c r="AE182" s="157">
        <f t="shared" si="94"/>
        <v>0</v>
      </c>
      <c r="AF182" s="157">
        <f t="shared" si="94"/>
        <v>0</v>
      </c>
      <c r="AG182" s="157">
        <f t="shared" si="94"/>
        <v>0</v>
      </c>
      <c r="AH182" s="157">
        <f t="shared" si="94"/>
        <v>0</v>
      </c>
      <c r="AI182" s="157">
        <f t="shared" si="94"/>
        <v>0</v>
      </c>
      <c r="AJ182" s="157">
        <f t="shared" si="94"/>
        <v>0</v>
      </c>
    </row>
    <row r="183" spans="1:36" ht="16.5" x14ac:dyDescent="0.25">
      <c r="A183" s="157">
        <f t="shared" si="83"/>
        <v>1.1100000000000001</v>
      </c>
      <c r="B183" s="153">
        <f t="shared" si="93"/>
        <v>135</v>
      </c>
      <c r="C183" s="155" t="s">
        <v>464</v>
      </c>
      <c r="D183" s="156" t="s">
        <v>364</v>
      </c>
      <c r="E183" s="157">
        <f t="shared" si="81"/>
        <v>0</v>
      </c>
      <c r="F183" s="314" t="s">
        <v>331</v>
      </c>
      <c r="G183" s="157">
        <f>+IF($F183=G$21,G$84,0)</f>
        <v>0</v>
      </c>
      <c r="H183" s="157">
        <f t="shared" ref="H183:AJ183" si="95">+IF($F183=H$21,H$84,0)</f>
        <v>0</v>
      </c>
      <c r="I183" s="157">
        <f t="shared" si="95"/>
        <v>0</v>
      </c>
      <c r="J183" s="157">
        <f t="shared" si="95"/>
        <v>0</v>
      </c>
      <c r="K183" s="157">
        <f t="shared" si="95"/>
        <v>0</v>
      </c>
      <c r="L183" s="157">
        <f t="shared" si="95"/>
        <v>0</v>
      </c>
      <c r="M183" s="157">
        <f t="shared" si="95"/>
        <v>0</v>
      </c>
      <c r="N183" s="157">
        <f t="shared" si="95"/>
        <v>0</v>
      </c>
      <c r="O183" s="157">
        <f t="shared" si="95"/>
        <v>0</v>
      </c>
      <c r="P183" s="157">
        <f t="shared" si="95"/>
        <v>0</v>
      </c>
      <c r="Q183" s="157">
        <f t="shared" si="95"/>
        <v>0</v>
      </c>
      <c r="R183" s="157">
        <f t="shared" si="95"/>
        <v>0</v>
      </c>
      <c r="S183" s="157">
        <f t="shared" si="95"/>
        <v>0</v>
      </c>
      <c r="T183" s="157">
        <f t="shared" si="95"/>
        <v>0</v>
      </c>
      <c r="U183" s="157">
        <f t="shared" si="95"/>
        <v>0</v>
      </c>
      <c r="V183" s="157">
        <f t="shared" si="95"/>
        <v>0</v>
      </c>
      <c r="W183" s="157">
        <f t="shared" si="95"/>
        <v>0</v>
      </c>
      <c r="X183" s="157">
        <f t="shared" si="95"/>
        <v>0</v>
      </c>
      <c r="Y183" s="157">
        <f t="shared" si="95"/>
        <v>0</v>
      </c>
      <c r="Z183" s="157">
        <f t="shared" si="95"/>
        <v>0</v>
      </c>
      <c r="AA183" s="157">
        <f t="shared" si="95"/>
        <v>0</v>
      </c>
      <c r="AB183" s="157">
        <f t="shared" si="95"/>
        <v>0</v>
      </c>
      <c r="AC183" s="157">
        <f t="shared" si="95"/>
        <v>0</v>
      </c>
      <c r="AD183" s="157">
        <f t="shared" si="95"/>
        <v>0</v>
      </c>
      <c r="AE183" s="157">
        <f t="shared" si="95"/>
        <v>0</v>
      </c>
      <c r="AF183" s="157">
        <f t="shared" si="95"/>
        <v>0</v>
      </c>
      <c r="AG183" s="157">
        <f t="shared" si="95"/>
        <v>0</v>
      </c>
      <c r="AH183" s="157">
        <f t="shared" si="95"/>
        <v>0</v>
      </c>
      <c r="AI183" s="157">
        <f t="shared" si="95"/>
        <v>0</v>
      </c>
      <c r="AJ183" s="157">
        <f t="shared" si="95"/>
        <v>0</v>
      </c>
    </row>
    <row r="184" spans="1:36" ht="16.5" x14ac:dyDescent="0.25">
      <c r="A184" s="157">
        <f t="shared" si="83"/>
        <v>1.1200000000000001</v>
      </c>
      <c r="B184" s="153">
        <f t="shared" si="93"/>
        <v>136</v>
      </c>
      <c r="C184" s="155" t="s">
        <v>465</v>
      </c>
      <c r="D184" s="156" t="s">
        <v>389</v>
      </c>
      <c r="E184" s="157">
        <f t="shared" si="81"/>
        <v>0</v>
      </c>
      <c r="F184" s="314" t="s">
        <v>331</v>
      </c>
      <c r="G184" s="157">
        <f t="shared" ref="G184:P185" si="96">+IF($F184=G$21,G$87,0)</f>
        <v>0</v>
      </c>
      <c r="H184" s="157">
        <f t="shared" si="96"/>
        <v>0</v>
      </c>
      <c r="I184" s="157">
        <f t="shared" si="96"/>
        <v>0</v>
      </c>
      <c r="J184" s="157">
        <f t="shared" si="96"/>
        <v>0</v>
      </c>
      <c r="K184" s="157">
        <f t="shared" si="96"/>
        <v>0</v>
      </c>
      <c r="L184" s="157">
        <f t="shared" si="96"/>
        <v>0</v>
      </c>
      <c r="M184" s="157">
        <f t="shared" si="96"/>
        <v>0</v>
      </c>
      <c r="N184" s="157">
        <f t="shared" si="96"/>
        <v>0</v>
      </c>
      <c r="O184" s="157">
        <f t="shared" si="96"/>
        <v>0</v>
      </c>
      <c r="P184" s="157">
        <f t="shared" si="96"/>
        <v>0</v>
      </c>
      <c r="Q184" s="157">
        <f t="shared" ref="Q184:Z185" si="97">+IF($F184=Q$21,Q$87,0)</f>
        <v>0</v>
      </c>
      <c r="R184" s="157">
        <f t="shared" si="97"/>
        <v>0</v>
      </c>
      <c r="S184" s="157">
        <f t="shared" si="97"/>
        <v>0</v>
      </c>
      <c r="T184" s="157">
        <f t="shared" si="97"/>
        <v>0</v>
      </c>
      <c r="U184" s="157">
        <f t="shared" si="97"/>
        <v>0</v>
      </c>
      <c r="V184" s="157">
        <f t="shared" si="97"/>
        <v>0</v>
      </c>
      <c r="W184" s="157">
        <f t="shared" si="97"/>
        <v>0</v>
      </c>
      <c r="X184" s="157">
        <f t="shared" si="97"/>
        <v>0</v>
      </c>
      <c r="Y184" s="157">
        <f t="shared" si="97"/>
        <v>0</v>
      </c>
      <c r="Z184" s="157">
        <f t="shared" si="97"/>
        <v>0</v>
      </c>
      <c r="AA184" s="157">
        <f t="shared" ref="AA184:AJ185" si="98">+IF($F184=AA$21,AA$87,0)</f>
        <v>0</v>
      </c>
      <c r="AB184" s="157">
        <f t="shared" si="98"/>
        <v>0</v>
      </c>
      <c r="AC184" s="157">
        <f t="shared" si="98"/>
        <v>0</v>
      </c>
      <c r="AD184" s="157">
        <f t="shared" si="98"/>
        <v>0</v>
      </c>
      <c r="AE184" s="157">
        <f t="shared" si="98"/>
        <v>0</v>
      </c>
      <c r="AF184" s="157">
        <f t="shared" si="98"/>
        <v>0</v>
      </c>
      <c r="AG184" s="157">
        <f t="shared" si="98"/>
        <v>0</v>
      </c>
      <c r="AH184" s="157">
        <f t="shared" si="98"/>
        <v>0</v>
      </c>
      <c r="AI184" s="157">
        <f t="shared" si="98"/>
        <v>0</v>
      </c>
      <c r="AJ184" s="157">
        <f t="shared" si="98"/>
        <v>0</v>
      </c>
    </row>
    <row r="185" spans="1:36" ht="16.5" x14ac:dyDescent="0.25">
      <c r="A185" s="157">
        <f t="shared" si="83"/>
        <v>1.1300000000000001</v>
      </c>
      <c r="B185" s="153">
        <f t="shared" si="93"/>
        <v>137</v>
      </c>
      <c r="C185" s="155" t="s">
        <v>466</v>
      </c>
      <c r="D185" s="156" t="s">
        <v>389</v>
      </c>
      <c r="E185" s="157">
        <f t="shared" si="81"/>
        <v>2.4446699999999998E-2</v>
      </c>
      <c r="F185" s="314" t="s">
        <v>101</v>
      </c>
      <c r="G185" s="157">
        <f t="shared" si="96"/>
        <v>0</v>
      </c>
      <c r="H185" s="157">
        <f t="shared" si="96"/>
        <v>2.4446699999999998E-2</v>
      </c>
      <c r="I185" s="157">
        <f t="shared" si="96"/>
        <v>0</v>
      </c>
      <c r="J185" s="157">
        <f t="shared" si="96"/>
        <v>0</v>
      </c>
      <c r="K185" s="157">
        <f t="shared" si="96"/>
        <v>0</v>
      </c>
      <c r="L185" s="157">
        <f t="shared" si="96"/>
        <v>0</v>
      </c>
      <c r="M185" s="157">
        <f t="shared" si="96"/>
        <v>0</v>
      </c>
      <c r="N185" s="157">
        <f t="shared" si="96"/>
        <v>0</v>
      </c>
      <c r="O185" s="157">
        <f t="shared" si="96"/>
        <v>0</v>
      </c>
      <c r="P185" s="157">
        <f t="shared" si="96"/>
        <v>0</v>
      </c>
      <c r="Q185" s="157">
        <f t="shared" si="97"/>
        <v>0</v>
      </c>
      <c r="R185" s="157">
        <f t="shared" si="97"/>
        <v>0</v>
      </c>
      <c r="S185" s="157">
        <f t="shared" si="97"/>
        <v>0</v>
      </c>
      <c r="T185" s="157">
        <f t="shared" si="97"/>
        <v>0</v>
      </c>
      <c r="U185" s="157">
        <f t="shared" si="97"/>
        <v>0</v>
      </c>
      <c r="V185" s="157">
        <f t="shared" si="97"/>
        <v>0</v>
      </c>
      <c r="W185" s="157">
        <f t="shared" si="97"/>
        <v>0</v>
      </c>
      <c r="X185" s="157">
        <f t="shared" si="97"/>
        <v>0</v>
      </c>
      <c r="Y185" s="157">
        <f t="shared" si="97"/>
        <v>0</v>
      </c>
      <c r="Z185" s="157">
        <f t="shared" si="97"/>
        <v>0</v>
      </c>
      <c r="AA185" s="157">
        <f t="shared" si="98"/>
        <v>0</v>
      </c>
      <c r="AB185" s="157">
        <f t="shared" si="98"/>
        <v>0</v>
      </c>
      <c r="AC185" s="157">
        <f t="shared" si="98"/>
        <v>0</v>
      </c>
      <c r="AD185" s="157">
        <f t="shared" si="98"/>
        <v>0</v>
      </c>
      <c r="AE185" s="157">
        <f t="shared" si="98"/>
        <v>0</v>
      </c>
      <c r="AF185" s="157">
        <f t="shared" si="98"/>
        <v>0</v>
      </c>
      <c r="AG185" s="157">
        <f t="shared" si="98"/>
        <v>0</v>
      </c>
      <c r="AH185" s="157">
        <f t="shared" si="98"/>
        <v>0</v>
      </c>
      <c r="AI185" s="157">
        <f t="shared" si="98"/>
        <v>0</v>
      </c>
      <c r="AJ185" s="157">
        <f t="shared" si="98"/>
        <v>0</v>
      </c>
    </row>
    <row r="186" spans="1:36" ht="16.5" x14ac:dyDescent="0.25">
      <c r="A186" s="157">
        <f t="shared" si="83"/>
        <v>1.1400000000000001</v>
      </c>
      <c r="B186" s="153">
        <f t="shared" si="93"/>
        <v>138</v>
      </c>
      <c r="C186" s="155" t="s">
        <v>467</v>
      </c>
      <c r="D186" s="156" t="s">
        <v>364</v>
      </c>
      <c r="E186" s="157">
        <f t="shared" si="81"/>
        <v>0</v>
      </c>
      <c r="F186" s="314" t="s">
        <v>331</v>
      </c>
      <c r="G186" s="157">
        <f t="shared" ref="G186:P187" si="99">+IF($F186=G$21,G$146,0)</f>
        <v>0</v>
      </c>
      <c r="H186" s="157">
        <f t="shared" si="99"/>
        <v>0</v>
      </c>
      <c r="I186" s="157">
        <f t="shared" si="99"/>
        <v>0</v>
      </c>
      <c r="J186" s="157">
        <f t="shared" si="99"/>
        <v>0</v>
      </c>
      <c r="K186" s="157">
        <f t="shared" si="99"/>
        <v>0</v>
      </c>
      <c r="L186" s="157">
        <f t="shared" si="99"/>
        <v>0</v>
      </c>
      <c r="M186" s="157">
        <f t="shared" si="99"/>
        <v>0</v>
      </c>
      <c r="N186" s="157">
        <f t="shared" si="99"/>
        <v>0</v>
      </c>
      <c r="O186" s="157">
        <f t="shared" si="99"/>
        <v>0</v>
      </c>
      <c r="P186" s="157">
        <f t="shared" si="99"/>
        <v>0</v>
      </c>
      <c r="Q186" s="157">
        <f t="shared" ref="Q186:Z187" si="100">+IF($F186=Q$21,Q$146,0)</f>
        <v>0</v>
      </c>
      <c r="R186" s="157">
        <f t="shared" si="100"/>
        <v>0</v>
      </c>
      <c r="S186" s="157">
        <f t="shared" si="100"/>
        <v>0</v>
      </c>
      <c r="T186" s="157">
        <f t="shared" si="100"/>
        <v>0</v>
      </c>
      <c r="U186" s="157">
        <f t="shared" si="100"/>
        <v>0</v>
      </c>
      <c r="V186" s="157">
        <f t="shared" si="100"/>
        <v>0</v>
      </c>
      <c r="W186" s="157">
        <f t="shared" si="100"/>
        <v>0</v>
      </c>
      <c r="X186" s="157">
        <f t="shared" si="100"/>
        <v>0</v>
      </c>
      <c r="Y186" s="157">
        <f t="shared" si="100"/>
        <v>0</v>
      </c>
      <c r="Z186" s="157">
        <f t="shared" si="100"/>
        <v>0</v>
      </c>
      <c r="AA186" s="157">
        <f t="shared" ref="AA186:AJ187" si="101">+IF($F186=AA$21,AA$146,0)</f>
        <v>0</v>
      </c>
      <c r="AB186" s="157">
        <f t="shared" si="101"/>
        <v>0</v>
      </c>
      <c r="AC186" s="157">
        <f t="shared" si="101"/>
        <v>0</v>
      </c>
      <c r="AD186" s="157">
        <f t="shared" si="101"/>
        <v>0</v>
      </c>
      <c r="AE186" s="157">
        <f t="shared" si="101"/>
        <v>0</v>
      </c>
      <c r="AF186" s="157">
        <f t="shared" si="101"/>
        <v>0</v>
      </c>
      <c r="AG186" s="157">
        <f t="shared" si="101"/>
        <v>0</v>
      </c>
      <c r="AH186" s="157">
        <f t="shared" si="101"/>
        <v>0</v>
      </c>
      <c r="AI186" s="157">
        <f t="shared" si="101"/>
        <v>0</v>
      </c>
      <c r="AJ186" s="157">
        <f t="shared" si="101"/>
        <v>0</v>
      </c>
    </row>
    <row r="187" spans="1:36" ht="16.5" x14ac:dyDescent="0.25">
      <c r="A187" s="157">
        <f t="shared" si="83"/>
        <v>1.1500000000000001</v>
      </c>
      <c r="B187" s="153">
        <f t="shared" si="93"/>
        <v>139</v>
      </c>
      <c r="C187" s="155" t="s">
        <v>468</v>
      </c>
      <c r="D187" s="156" t="s">
        <v>364</v>
      </c>
      <c r="E187" s="157">
        <f t="shared" si="81"/>
        <v>1</v>
      </c>
      <c r="F187" s="314" t="s">
        <v>101</v>
      </c>
      <c r="G187" s="157">
        <f t="shared" si="99"/>
        <v>0</v>
      </c>
      <c r="H187" s="157">
        <f t="shared" si="99"/>
        <v>1</v>
      </c>
      <c r="I187" s="157">
        <f t="shared" si="99"/>
        <v>0</v>
      </c>
      <c r="J187" s="157">
        <f t="shared" si="99"/>
        <v>0</v>
      </c>
      <c r="K187" s="157">
        <f t="shared" si="99"/>
        <v>0</v>
      </c>
      <c r="L187" s="157">
        <f t="shared" si="99"/>
        <v>0</v>
      </c>
      <c r="M187" s="157">
        <f t="shared" si="99"/>
        <v>0</v>
      </c>
      <c r="N187" s="157">
        <f t="shared" si="99"/>
        <v>0</v>
      </c>
      <c r="O187" s="157">
        <f t="shared" si="99"/>
        <v>0</v>
      </c>
      <c r="P187" s="157">
        <f t="shared" si="99"/>
        <v>0</v>
      </c>
      <c r="Q187" s="157">
        <f t="shared" si="100"/>
        <v>0</v>
      </c>
      <c r="R187" s="157">
        <f t="shared" si="100"/>
        <v>0</v>
      </c>
      <c r="S187" s="157">
        <f t="shared" si="100"/>
        <v>0</v>
      </c>
      <c r="T187" s="157">
        <f t="shared" si="100"/>
        <v>0</v>
      </c>
      <c r="U187" s="157">
        <f t="shared" si="100"/>
        <v>0</v>
      </c>
      <c r="V187" s="157">
        <f t="shared" si="100"/>
        <v>0</v>
      </c>
      <c r="W187" s="157">
        <f t="shared" si="100"/>
        <v>0</v>
      </c>
      <c r="X187" s="157">
        <f t="shared" si="100"/>
        <v>0</v>
      </c>
      <c r="Y187" s="157">
        <f t="shared" si="100"/>
        <v>0</v>
      </c>
      <c r="Z187" s="157">
        <f t="shared" si="100"/>
        <v>0</v>
      </c>
      <c r="AA187" s="157">
        <f t="shared" si="101"/>
        <v>0</v>
      </c>
      <c r="AB187" s="157">
        <f t="shared" si="101"/>
        <v>0</v>
      </c>
      <c r="AC187" s="157">
        <f t="shared" si="101"/>
        <v>0</v>
      </c>
      <c r="AD187" s="157">
        <f t="shared" si="101"/>
        <v>0</v>
      </c>
      <c r="AE187" s="157">
        <f t="shared" si="101"/>
        <v>0</v>
      </c>
      <c r="AF187" s="157">
        <f t="shared" si="101"/>
        <v>0</v>
      </c>
      <c r="AG187" s="157">
        <f t="shared" si="101"/>
        <v>0</v>
      </c>
      <c r="AH187" s="157">
        <f t="shared" si="101"/>
        <v>0</v>
      </c>
      <c r="AI187" s="157">
        <f t="shared" si="101"/>
        <v>0</v>
      </c>
      <c r="AJ187" s="157">
        <f t="shared" si="101"/>
        <v>0</v>
      </c>
    </row>
    <row r="188" spans="1:36" ht="16.5" x14ac:dyDescent="0.25">
      <c r="A188" s="157">
        <f t="shared" si="83"/>
        <v>1.1600000000000001</v>
      </c>
      <c r="B188" s="153">
        <f t="shared" si="93"/>
        <v>140</v>
      </c>
      <c r="C188" s="155" t="s">
        <v>469</v>
      </c>
      <c r="D188" s="156" t="s">
        <v>364</v>
      </c>
      <c r="E188" s="157">
        <f t="shared" si="81"/>
        <v>0</v>
      </c>
      <c r="F188" s="314" t="s">
        <v>331</v>
      </c>
      <c r="G188" s="157">
        <f t="shared" ref="G188:AJ188" si="102">+IF($F188=G$21,G$148+G$149,0)</f>
        <v>0</v>
      </c>
      <c r="H188" s="157">
        <f t="shared" si="102"/>
        <v>0</v>
      </c>
      <c r="I188" s="157">
        <f t="shared" si="102"/>
        <v>0</v>
      </c>
      <c r="J188" s="157">
        <f t="shared" si="102"/>
        <v>0</v>
      </c>
      <c r="K188" s="157">
        <f t="shared" si="102"/>
        <v>0</v>
      </c>
      <c r="L188" s="157">
        <f t="shared" si="102"/>
        <v>0</v>
      </c>
      <c r="M188" s="157">
        <f t="shared" si="102"/>
        <v>0</v>
      </c>
      <c r="N188" s="157">
        <f t="shared" si="102"/>
        <v>0</v>
      </c>
      <c r="O188" s="157">
        <f t="shared" si="102"/>
        <v>0</v>
      </c>
      <c r="P188" s="157">
        <f t="shared" si="102"/>
        <v>0</v>
      </c>
      <c r="Q188" s="157">
        <f t="shared" si="102"/>
        <v>0</v>
      </c>
      <c r="R188" s="157">
        <f t="shared" si="102"/>
        <v>0</v>
      </c>
      <c r="S188" s="157">
        <f t="shared" si="102"/>
        <v>0</v>
      </c>
      <c r="T188" s="157">
        <f t="shared" si="102"/>
        <v>0</v>
      </c>
      <c r="U188" s="157">
        <f t="shared" si="102"/>
        <v>0</v>
      </c>
      <c r="V188" s="157">
        <f t="shared" si="102"/>
        <v>0</v>
      </c>
      <c r="W188" s="157">
        <f t="shared" si="102"/>
        <v>0</v>
      </c>
      <c r="X188" s="157">
        <f t="shared" si="102"/>
        <v>0</v>
      </c>
      <c r="Y188" s="157">
        <f t="shared" si="102"/>
        <v>0</v>
      </c>
      <c r="Z188" s="157">
        <f t="shared" si="102"/>
        <v>0</v>
      </c>
      <c r="AA188" s="157">
        <f t="shared" si="102"/>
        <v>0</v>
      </c>
      <c r="AB188" s="157">
        <f t="shared" si="102"/>
        <v>0</v>
      </c>
      <c r="AC188" s="157">
        <f t="shared" si="102"/>
        <v>0</v>
      </c>
      <c r="AD188" s="157">
        <f t="shared" si="102"/>
        <v>0</v>
      </c>
      <c r="AE188" s="157">
        <f t="shared" si="102"/>
        <v>0</v>
      </c>
      <c r="AF188" s="157">
        <f t="shared" si="102"/>
        <v>0</v>
      </c>
      <c r="AG188" s="157">
        <f t="shared" si="102"/>
        <v>0</v>
      </c>
      <c r="AH188" s="157">
        <f t="shared" si="102"/>
        <v>0</v>
      </c>
      <c r="AI188" s="157">
        <f t="shared" si="102"/>
        <v>0</v>
      </c>
      <c r="AJ188" s="157">
        <f t="shared" si="102"/>
        <v>0</v>
      </c>
    </row>
    <row r="189" spans="1:36" ht="16.5" x14ac:dyDescent="0.25">
      <c r="A189" s="157">
        <f t="shared" si="83"/>
        <v>1.1700000000000002</v>
      </c>
      <c r="B189" s="153">
        <f t="shared" si="93"/>
        <v>141</v>
      </c>
      <c r="C189" s="155" t="s">
        <v>470</v>
      </c>
      <c r="D189" s="156" t="s">
        <v>364</v>
      </c>
      <c r="E189" s="157">
        <f t="shared" si="81"/>
        <v>1</v>
      </c>
      <c r="F189" s="314" t="s">
        <v>101</v>
      </c>
      <c r="G189" s="157">
        <f t="shared" ref="G189:AJ189" si="103">+IF($F189=G$21,G$148,0)</f>
        <v>0</v>
      </c>
      <c r="H189" s="157">
        <f t="shared" si="103"/>
        <v>1</v>
      </c>
      <c r="I189" s="157">
        <f t="shared" si="103"/>
        <v>0</v>
      </c>
      <c r="J189" s="157">
        <f t="shared" si="103"/>
        <v>0</v>
      </c>
      <c r="K189" s="157">
        <f t="shared" si="103"/>
        <v>0</v>
      </c>
      <c r="L189" s="157">
        <f t="shared" si="103"/>
        <v>0</v>
      </c>
      <c r="M189" s="157">
        <f t="shared" si="103"/>
        <v>0</v>
      </c>
      <c r="N189" s="157">
        <f t="shared" si="103"/>
        <v>0</v>
      </c>
      <c r="O189" s="157">
        <f t="shared" si="103"/>
        <v>0</v>
      </c>
      <c r="P189" s="157">
        <f t="shared" si="103"/>
        <v>0</v>
      </c>
      <c r="Q189" s="157">
        <f t="shared" si="103"/>
        <v>0</v>
      </c>
      <c r="R189" s="157">
        <f t="shared" si="103"/>
        <v>0</v>
      </c>
      <c r="S189" s="157">
        <f t="shared" si="103"/>
        <v>0</v>
      </c>
      <c r="T189" s="157">
        <f t="shared" si="103"/>
        <v>0</v>
      </c>
      <c r="U189" s="157">
        <f t="shared" si="103"/>
        <v>0</v>
      </c>
      <c r="V189" s="157">
        <f t="shared" si="103"/>
        <v>0</v>
      </c>
      <c r="W189" s="157">
        <f t="shared" si="103"/>
        <v>0</v>
      </c>
      <c r="X189" s="157">
        <f t="shared" si="103"/>
        <v>0</v>
      </c>
      <c r="Y189" s="157">
        <f t="shared" si="103"/>
        <v>0</v>
      </c>
      <c r="Z189" s="157">
        <f t="shared" si="103"/>
        <v>0</v>
      </c>
      <c r="AA189" s="157">
        <f t="shared" si="103"/>
        <v>0</v>
      </c>
      <c r="AB189" s="157">
        <f t="shared" si="103"/>
        <v>0</v>
      </c>
      <c r="AC189" s="157">
        <f t="shared" si="103"/>
        <v>0</v>
      </c>
      <c r="AD189" s="157">
        <f t="shared" si="103"/>
        <v>0</v>
      </c>
      <c r="AE189" s="157">
        <f t="shared" si="103"/>
        <v>0</v>
      </c>
      <c r="AF189" s="157">
        <f t="shared" si="103"/>
        <v>0</v>
      </c>
      <c r="AG189" s="157">
        <f t="shared" si="103"/>
        <v>0</v>
      </c>
      <c r="AH189" s="157">
        <f t="shared" si="103"/>
        <v>0</v>
      </c>
      <c r="AI189" s="157">
        <f t="shared" si="103"/>
        <v>0</v>
      </c>
      <c r="AJ189" s="157">
        <f t="shared" si="103"/>
        <v>0</v>
      </c>
    </row>
    <row r="190" spans="1:36" ht="16.5" x14ac:dyDescent="0.25">
      <c r="A190" s="157">
        <f t="shared" si="83"/>
        <v>1.1800000000000002</v>
      </c>
      <c r="B190" s="153">
        <f t="shared" si="93"/>
        <v>142</v>
      </c>
      <c r="C190" s="155" t="s">
        <v>471</v>
      </c>
      <c r="D190" s="156" t="s">
        <v>364</v>
      </c>
      <c r="E190" s="157">
        <f t="shared" si="81"/>
        <v>0</v>
      </c>
      <c r="F190" s="314" t="s">
        <v>331</v>
      </c>
      <c r="G190" s="157">
        <f>+IF($F190=G$21,G$129,0)</f>
        <v>0</v>
      </c>
      <c r="H190" s="157">
        <f t="shared" ref="H190:AJ190" si="104">+IF($F190=H$21,H$129,0)</f>
        <v>0</v>
      </c>
      <c r="I190" s="157">
        <f t="shared" si="104"/>
        <v>0</v>
      </c>
      <c r="J190" s="157">
        <f t="shared" si="104"/>
        <v>0</v>
      </c>
      <c r="K190" s="157">
        <f t="shared" si="104"/>
        <v>0</v>
      </c>
      <c r="L190" s="157">
        <f t="shared" si="104"/>
        <v>0</v>
      </c>
      <c r="M190" s="157">
        <f t="shared" si="104"/>
        <v>0</v>
      </c>
      <c r="N190" s="157">
        <f t="shared" si="104"/>
        <v>0</v>
      </c>
      <c r="O190" s="157">
        <f t="shared" si="104"/>
        <v>0</v>
      </c>
      <c r="P190" s="157">
        <f t="shared" si="104"/>
        <v>0</v>
      </c>
      <c r="Q190" s="157">
        <f t="shared" si="104"/>
        <v>0</v>
      </c>
      <c r="R190" s="157">
        <f t="shared" si="104"/>
        <v>0</v>
      </c>
      <c r="S190" s="157">
        <f t="shared" si="104"/>
        <v>0</v>
      </c>
      <c r="T190" s="157">
        <f t="shared" si="104"/>
        <v>0</v>
      </c>
      <c r="U190" s="157">
        <f t="shared" si="104"/>
        <v>0</v>
      </c>
      <c r="V190" s="157">
        <f t="shared" si="104"/>
        <v>0</v>
      </c>
      <c r="W190" s="157">
        <f t="shared" si="104"/>
        <v>0</v>
      </c>
      <c r="X190" s="157">
        <f t="shared" si="104"/>
        <v>0</v>
      </c>
      <c r="Y190" s="157">
        <f t="shared" si="104"/>
        <v>0</v>
      </c>
      <c r="Z190" s="157">
        <f t="shared" si="104"/>
        <v>0</v>
      </c>
      <c r="AA190" s="157">
        <f t="shared" si="104"/>
        <v>0</v>
      </c>
      <c r="AB190" s="157">
        <f t="shared" si="104"/>
        <v>0</v>
      </c>
      <c r="AC190" s="157">
        <f t="shared" si="104"/>
        <v>0</v>
      </c>
      <c r="AD190" s="157">
        <f t="shared" si="104"/>
        <v>0</v>
      </c>
      <c r="AE190" s="157">
        <f t="shared" si="104"/>
        <v>0</v>
      </c>
      <c r="AF190" s="157">
        <f t="shared" si="104"/>
        <v>0</v>
      </c>
      <c r="AG190" s="157">
        <f t="shared" si="104"/>
        <v>0</v>
      </c>
      <c r="AH190" s="157">
        <f t="shared" si="104"/>
        <v>0</v>
      </c>
      <c r="AI190" s="157">
        <f t="shared" si="104"/>
        <v>0</v>
      </c>
      <c r="AJ190" s="157">
        <f t="shared" si="104"/>
        <v>0</v>
      </c>
    </row>
    <row r="191" spans="1:36" ht="16.5" x14ac:dyDescent="0.25">
      <c r="A191" s="157">
        <f t="shared" si="83"/>
        <v>1.1900000000000002</v>
      </c>
      <c r="B191" s="153">
        <f t="shared" si="93"/>
        <v>143</v>
      </c>
      <c r="C191" s="155" t="s">
        <v>472</v>
      </c>
      <c r="D191" s="156" t="s">
        <v>364</v>
      </c>
      <c r="E191" s="157">
        <f t="shared" si="81"/>
        <v>0</v>
      </c>
      <c r="F191" s="314" t="s">
        <v>331</v>
      </c>
      <c r="G191" s="157">
        <f t="shared" ref="G191:P192" si="105">+IF($F191=G$21,G$135,0)</f>
        <v>0</v>
      </c>
      <c r="H191" s="157">
        <f t="shared" si="105"/>
        <v>0</v>
      </c>
      <c r="I191" s="157">
        <f t="shared" si="105"/>
        <v>0</v>
      </c>
      <c r="J191" s="157">
        <f t="shared" si="105"/>
        <v>0</v>
      </c>
      <c r="K191" s="157">
        <f t="shared" si="105"/>
        <v>0</v>
      </c>
      <c r="L191" s="157">
        <f t="shared" si="105"/>
        <v>0</v>
      </c>
      <c r="M191" s="157">
        <f t="shared" si="105"/>
        <v>0</v>
      </c>
      <c r="N191" s="157">
        <f t="shared" si="105"/>
        <v>0</v>
      </c>
      <c r="O191" s="157">
        <f t="shared" si="105"/>
        <v>0</v>
      </c>
      <c r="P191" s="157">
        <f t="shared" si="105"/>
        <v>0</v>
      </c>
      <c r="Q191" s="157">
        <f t="shared" ref="Q191:Z192" si="106">+IF($F191=Q$21,Q$135,0)</f>
        <v>0</v>
      </c>
      <c r="R191" s="157">
        <f t="shared" si="106"/>
        <v>0</v>
      </c>
      <c r="S191" s="157">
        <f t="shared" si="106"/>
        <v>0</v>
      </c>
      <c r="T191" s="157">
        <f t="shared" si="106"/>
        <v>0</v>
      </c>
      <c r="U191" s="157">
        <f t="shared" si="106"/>
        <v>0</v>
      </c>
      <c r="V191" s="157">
        <f t="shared" si="106"/>
        <v>0</v>
      </c>
      <c r="W191" s="157">
        <f t="shared" si="106"/>
        <v>0</v>
      </c>
      <c r="X191" s="157">
        <f t="shared" si="106"/>
        <v>0</v>
      </c>
      <c r="Y191" s="157">
        <f t="shared" si="106"/>
        <v>0</v>
      </c>
      <c r="Z191" s="157">
        <f t="shared" si="106"/>
        <v>0</v>
      </c>
      <c r="AA191" s="157">
        <f t="shared" ref="AA191:AJ192" si="107">+IF($F191=AA$21,AA$135,0)</f>
        <v>0</v>
      </c>
      <c r="AB191" s="157">
        <f t="shared" si="107"/>
        <v>0</v>
      </c>
      <c r="AC191" s="157">
        <f t="shared" si="107"/>
        <v>0</v>
      </c>
      <c r="AD191" s="157">
        <f t="shared" si="107"/>
        <v>0</v>
      </c>
      <c r="AE191" s="157">
        <f t="shared" si="107"/>
        <v>0</v>
      </c>
      <c r="AF191" s="157">
        <f t="shared" si="107"/>
        <v>0</v>
      </c>
      <c r="AG191" s="157">
        <f t="shared" si="107"/>
        <v>0</v>
      </c>
      <c r="AH191" s="157">
        <f t="shared" si="107"/>
        <v>0</v>
      </c>
      <c r="AI191" s="157">
        <f t="shared" si="107"/>
        <v>0</v>
      </c>
      <c r="AJ191" s="157">
        <f t="shared" si="107"/>
        <v>0</v>
      </c>
    </row>
    <row r="192" spans="1:36" ht="16.5" x14ac:dyDescent="0.25">
      <c r="A192" s="157">
        <f t="shared" si="83"/>
        <v>1.2000000000000002</v>
      </c>
      <c r="B192" s="153">
        <f t="shared" si="93"/>
        <v>144</v>
      </c>
      <c r="C192" s="155" t="s">
        <v>473</v>
      </c>
      <c r="D192" s="156" t="s">
        <v>364</v>
      </c>
      <c r="E192" s="157">
        <f t="shared" si="81"/>
        <v>3</v>
      </c>
      <c r="F192" s="314" t="s">
        <v>101</v>
      </c>
      <c r="G192" s="157">
        <f t="shared" si="105"/>
        <v>0</v>
      </c>
      <c r="H192" s="157">
        <f t="shared" si="105"/>
        <v>3</v>
      </c>
      <c r="I192" s="157">
        <f t="shared" si="105"/>
        <v>0</v>
      </c>
      <c r="J192" s="157">
        <f t="shared" si="105"/>
        <v>0</v>
      </c>
      <c r="K192" s="157">
        <f t="shared" si="105"/>
        <v>0</v>
      </c>
      <c r="L192" s="157">
        <f t="shared" si="105"/>
        <v>0</v>
      </c>
      <c r="M192" s="157">
        <f t="shared" si="105"/>
        <v>0</v>
      </c>
      <c r="N192" s="157">
        <f t="shared" si="105"/>
        <v>0</v>
      </c>
      <c r="O192" s="157">
        <f t="shared" si="105"/>
        <v>0</v>
      </c>
      <c r="P192" s="157">
        <f t="shared" si="105"/>
        <v>0</v>
      </c>
      <c r="Q192" s="157">
        <f t="shared" si="106"/>
        <v>0</v>
      </c>
      <c r="R192" s="157">
        <f t="shared" si="106"/>
        <v>0</v>
      </c>
      <c r="S192" s="157">
        <f t="shared" si="106"/>
        <v>0</v>
      </c>
      <c r="T192" s="157">
        <f t="shared" si="106"/>
        <v>0</v>
      </c>
      <c r="U192" s="157">
        <f t="shared" si="106"/>
        <v>0</v>
      </c>
      <c r="V192" s="157">
        <f t="shared" si="106"/>
        <v>0</v>
      </c>
      <c r="W192" s="157">
        <f t="shared" si="106"/>
        <v>0</v>
      </c>
      <c r="X192" s="157">
        <f t="shared" si="106"/>
        <v>0</v>
      </c>
      <c r="Y192" s="157">
        <f t="shared" si="106"/>
        <v>0</v>
      </c>
      <c r="Z192" s="157">
        <f t="shared" si="106"/>
        <v>0</v>
      </c>
      <c r="AA192" s="157">
        <f t="shared" si="107"/>
        <v>0</v>
      </c>
      <c r="AB192" s="157">
        <f t="shared" si="107"/>
        <v>0</v>
      </c>
      <c r="AC192" s="157">
        <f t="shared" si="107"/>
        <v>0</v>
      </c>
      <c r="AD192" s="157">
        <f t="shared" si="107"/>
        <v>0</v>
      </c>
      <c r="AE192" s="157">
        <f t="shared" si="107"/>
        <v>0</v>
      </c>
      <c r="AF192" s="157">
        <f t="shared" si="107"/>
        <v>0</v>
      </c>
      <c r="AG192" s="157">
        <f t="shared" si="107"/>
        <v>0</v>
      </c>
      <c r="AH192" s="157">
        <f t="shared" si="107"/>
        <v>0</v>
      </c>
      <c r="AI192" s="157">
        <f t="shared" si="107"/>
        <v>0</v>
      </c>
      <c r="AJ192" s="157">
        <f t="shared" si="107"/>
        <v>0</v>
      </c>
    </row>
    <row r="193" spans="1:36" ht="16.5" x14ac:dyDescent="0.25">
      <c r="A193" s="157">
        <f t="shared" si="83"/>
        <v>1.2100000000000002</v>
      </c>
      <c r="B193" s="153">
        <f t="shared" si="93"/>
        <v>145</v>
      </c>
      <c r="C193" s="155" t="s">
        <v>474</v>
      </c>
      <c r="D193" s="156" t="s">
        <v>389</v>
      </c>
      <c r="E193" s="157">
        <f t="shared" si="81"/>
        <v>0</v>
      </c>
      <c r="F193" s="314" t="s">
        <v>331</v>
      </c>
      <c r="G193" s="157">
        <f t="shared" ref="G193:P194" si="108">+IF($F193=G$21,G$98/1000,0)</f>
        <v>0</v>
      </c>
      <c r="H193" s="157">
        <f t="shared" si="108"/>
        <v>0</v>
      </c>
      <c r="I193" s="157">
        <f t="shared" si="108"/>
        <v>0</v>
      </c>
      <c r="J193" s="157">
        <f t="shared" si="108"/>
        <v>0</v>
      </c>
      <c r="K193" s="157">
        <f t="shared" si="108"/>
        <v>0</v>
      </c>
      <c r="L193" s="157">
        <f t="shared" si="108"/>
        <v>0</v>
      </c>
      <c r="M193" s="157">
        <f t="shared" si="108"/>
        <v>0</v>
      </c>
      <c r="N193" s="157">
        <f t="shared" si="108"/>
        <v>0</v>
      </c>
      <c r="O193" s="157">
        <f t="shared" si="108"/>
        <v>0</v>
      </c>
      <c r="P193" s="157">
        <f t="shared" si="108"/>
        <v>0</v>
      </c>
      <c r="Q193" s="157">
        <f t="shared" ref="Q193:Z194" si="109">+IF($F193=Q$21,Q$98/1000,0)</f>
        <v>0</v>
      </c>
      <c r="R193" s="157">
        <f t="shared" si="109"/>
        <v>0</v>
      </c>
      <c r="S193" s="157">
        <f t="shared" si="109"/>
        <v>0</v>
      </c>
      <c r="T193" s="157">
        <f t="shared" si="109"/>
        <v>0</v>
      </c>
      <c r="U193" s="157">
        <f t="shared" si="109"/>
        <v>0</v>
      </c>
      <c r="V193" s="157">
        <f t="shared" si="109"/>
        <v>0</v>
      </c>
      <c r="W193" s="157">
        <f t="shared" si="109"/>
        <v>0</v>
      </c>
      <c r="X193" s="157">
        <f t="shared" si="109"/>
        <v>0</v>
      </c>
      <c r="Y193" s="157">
        <f t="shared" si="109"/>
        <v>0</v>
      </c>
      <c r="Z193" s="157">
        <f t="shared" si="109"/>
        <v>0</v>
      </c>
      <c r="AA193" s="157">
        <f t="shared" ref="AA193:AJ194" si="110">+IF($F193=AA$21,AA$98/1000,0)</f>
        <v>0</v>
      </c>
      <c r="AB193" s="157">
        <f t="shared" si="110"/>
        <v>0</v>
      </c>
      <c r="AC193" s="157">
        <f t="shared" si="110"/>
        <v>0</v>
      </c>
      <c r="AD193" s="157">
        <f t="shared" si="110"/>
        <v>0</v>
      </c>
      <c r="AE193" s="157">
        <f t="shared" si="110"/>
        <v>0</v>
      </c>
      <c r="AF193" s="157">
        <f t="shared" si="110"/>
        <v>0</v>
      </c>
      <c r="AG193" s="157">
        <f t="shared" si="110"/>
        <v>0</v>
      </c>
      <c r="AH193" s="157">
        <f t="shared" si="110"/>
        <v>0</v>
      </c>
      <c r="AI193" s="157">
        <f t="shared" si="110"/>
        <v>0</v>
      </c>
      <c r="AJ193" s="157">
        <f t="shared" si="110"/>
        <v>0</v>
      </c>
    </row>
    <row r="194" spans="1:36" ht="16.5" x14ac:dyDescent="0.25">
      <c r="A194" s="157">
        <f t="shared" si="83"/>
        <v>1.2200000000000002</v>
      </c>
      <c r="B194" s="153">
        <f t="shared" si="93"/>
        <v>146</v>
      </c>
      <c r="C194" s="155" t="s">
        <v>475</v>
      </c>
      <c r="D194" s="156" t="s">
        <v>389</v>
      </c>
      <c r="E194" s="157">
        <f t="shared" si="81"/>
        <v>2.3E-2</v>
      </c>
      <c r="F194" s="314" t="s">
        <v>101</v>
      </c>
      <c r="G194" s="157">
        <f t="shared" si="108"/>
        <v>0</v>
      </c>
      <c r="H194" s="157">
        <f t="shared" si="108"/>
        <v>2.3E-2</v>
      </c>
      <c r="I194" s="157">
        <f t="shared" si="108"/>
        <v>0</v>
      </c>
      <c r="J194" s="157">
        <f t="shared" si="108"/>
        <v>0</v>
      </c>
      <c r="K194" s="157">
        <f t="shared" si="108"/>
        <v>0</v>
      </c>
      <c r="L194" s="157">
        <f t="shared" si="108"/>
        <v>0</v>
      </c>
      <c r="M194" s="157">
        <f t="shared" si="108"/>
        <v>0</v>
      </c>
      <c r="N194" s="157">
        <f t="shared" si="108"/>
        <v>0</v>
      </c>
      <c r="O194" s="157">
        <f t="shared" si="108"/>
        <v>0</v>
      </c>
      <c r="P194" s="157">
        <f t="shared" si="108"/>
        <v>0</v>
      </c>
      <c r="Q194" s="157">
        <f t="shared" si="109"/>
        <v>0</v>
      </c>
      <c r="R194" s="157">
        <f t="shared" si="109"/>
        <v>0</v>
      </c>
      <c r="S194" s="157">
        <f t="shared" si="109"/>
        <v>0</v>
      </c>
      <c r="T194" s="157">
        <f t="shared" si="109"/>
        <v>0</v>
      </c>
      <c r="U194" s="157">
        <f t="shared" si="109"/>
        <v>0</v>
      </c>
      <c r="V194" s="157">
        <f t="shared" si="109"/>
        <v>0</v>
      </c>
      <c r="W194" s="157">
        <f t="shared" si="109"/>
        <v>0</v>
      </c>
      <c r="X194" s="157">
        <f t="shared" si="109"/>
        <v>0</v>
      </c>
      <c r="Y194" s="157">
        <f t="shared" si="109"/>
        <v>0</v>
      </c>
      <c r="Z194" s="157">
        <f t="shared" si="109"/>
        <v>0</v>
      </c>
      <c r="AA194" s="157">
        <f t="shared" si="110"/>
        <v>0</v>
      </c>
      <c r="AB194" s="157">
        <f t="shared" si="110"/>
        <v>0</v>
      </c>
      <c r="AC194" s="157">
        <f t="shared" si="110"/>
        <v>0</v>
      </c>
      <c r="AD194" s="157">
        <f t="shared" si="110"/>
        <v>0</v>
      </c>
      <c r="AE194" s="157">
        <f t="shared" si="110"/>
        <v>0</v>
      </c>
      <c r="AF194" s="157">
        <f t="shared" si="110"/>
        <v>0</v>
      </c>
      <c r="AG194" s="157">
        <f t="shared" si="110"/>
        <v>0</v>
      </c>
      <c r="AH194" s="157">
        <f t="shared" si="110"/>
        <v>0</v>
      </c>
      <c r="AI194" s="157">
        <f t="shared" si="110"/>
        <v>0</v>
      </c>
      <c r="AJ194" s="157">
        <f t="shared" si="110"/>
        <v>0</v>
      </c>
    </row>
    <row r="195" spans="1:36" ht="16.5" x14ac:dyDescent="0.25">
      <c r="A195" s="157">
        <f t="shared" si="83"/>
        <v>1.2300000000000002</v>
      </c>
      <c r="B195" s="153">
        <f t="shared" si="93"/>
        <v>147</v>
      </c>
      <c r="C195" s="155" t="s">
        <v>476</v>
      </c>
      <c r="D195" s="156" t="s">
        <v>477</v>
      </c>
      <c r="E195" s="157">
        <f t="shared" ref="E195:E196" si="111">+ROUNDUP(SUM(G195:AJ195),0)</f>
        <v>1</v>
      </c>
      <c r="F195" s="314" t="s">
        <v>331</v>
      </c>
      <c r="G195" s="157">
        <f t="shared" ref="G195:V196" si="112">+IF(G$2&lt;&gt;0,1/COUNTA(G$2:M$2),0)</f>
        <v>0.14285714285714285</v>
      </c>
      <c r="H195" s="157">
        <f t="shared" si="112"/>
        <v>0.14285714285714285</v>
      </c>
      <c r="I195" s="157">
        <f t="shared" si="112"/>
        <v>0</v>
      </c>
      <c r="J195" s="157">
        <f t="shared" si="112"/>
        <v>0</v>
      </c>
      <c r="K195" s="157">
        <f t="shared" si="112"/>
        <v>0</v>
      </c>
      <c r="L195" s="157">
        <f t="shared" si="112"/>
        <v>0</v>
      </c>
      <c r="M195" s="157">
        <f t="shared" si="112"/>
        <v>0</v>
      </c>
      <c r="N195" s="157">
        <f t="shared" si="112"/>
        <v>0</v>
      </c>
      <c r="O195" s="157">
        <f t="shared" si="112"/>
        <v>0</v>
      </c>
      <c r="P195" s="157">
        <f t="shared" si="112"/>
        <v>0</v>
      </c>
      <c r="Q195" s="157">
        <f t="shared" si="112"/>
        <v>0</v>
      </c>
      <c r="R195" s="157">
        <f t="shared" si="112"/>
        <v>0</v>
      </c>
      <c r="S195" s="157">
        <f t="shared" si="112"/>
        <v>0</v>
      </c>
      <c r="T195" s="157">
        <f t="shared" si="112"/>
        <v>0</v>
      </c>
      <c r="U195" s="157">
        <f t="shared" si="112"/>
        <v>0</v>
      </c>
      <c r="V195" s="157">
        <f t="shared" si="112"/>
        <v>0</v>
      </c>
      <c r="W195" s="157">
        <f t="shared" ref="W195:AJ196" si="113">+IF(W$2&lt;&gt;0,1/COUNTA(W$2:AC$2),0)</f>
        <v>0</v>
      </c>
      <c r="X195" s="157">
        <f t="shared" si="113"/>
        <v>0</v>
      </c>
      <c r="Y195" s="157">
        <f t="shared" si="113"/>
        <v>0</v>
      </c>
      <c r="Z195" s="157">
        <f t="shared" si="113"/>
        <v>0</v>
      </c>
      <c r="AA195" s="157">
        <f t="shared" si="113"/>
        <v>0</v>
      </c>
      <c r="AB195" s="157">
        <f t="shared" si="113"/>
        <v>0</v>
      </c>
      <c r="AC195" s="157">
        <f t="shared" si="113"/>
        <v>0</v>
      </c>
      <c r="AD195" s="157">
        <f t="shared" si="113"/>
        <v>0</v>
      </c>
      <c r="AE195" s="157">
        <f t="shared" si="113"/>
        <v>0</v>
      </c>
      <c r="AF195" s="157">
        <f t="shared" si="113"/>
        <v>0</v>
      </c>
      <c r="AG195" s="157">
        <f t="shared" si="113"/>
        <v>0</v>
      </c>
      <c r="AH195" s="157">
        <f t="shared" si="113"/>
        <v>0</v>
      </c>
      <c r="AI195" s="157">
        <f t="shared" si="113"/>
        <v>0</v>
      </c>
      <c r="AJ195" s="157">
        <f t="shared" si="113"/>
        <v>0</v>
      </c>
    </row>
    <row r="196" spans="1:36" ht="16.5" x14ac:dyDescent="0.25">
      <c r="A196" s="157">
        <f t="shared" si="83"/>
        <v>1.2400000000000002</v>
      </c>
      <c r="B196" s="153">
        <f t="shared" si="93"/>
        <v>148</v>
      </c>
      <c r="C196" s="155" t="s">
        <v>478</v>
      </c>
      <c r="D196" s="156" t="s">
        <v>477</v>
      </c>
      <c r="E196" s="157">
        <f t="shared" si="111"/>
        <v>1</v>
      </c>
      <c r="F196" s="314" t="s">
        <v>101</v>
      </c>
      <c r="G196" s="157">
        <f t="shared" si="112"/>
        <v>0.14285714285714285</v>
      </c>
      <c r="H196" s="157">
        <f t="shared" si="112"/>
        <v>0.14285714285714285</v>
      </c>
      <c r="I196" s="157">
        <f t="shared" si="112"/>
        <v>0</v>
      </c>
      <c r="J196" s="157">
        <f t="shared" si="112"/>
        <v>0</v>
      </c>
      <c r="K196" s="157">
        <f t="shared" si="112"/>
        <v>0</v>
      </c>
      <c r="L196" s="157">
        <f t="shared" si="112"/>
        <v>0</v>
      </c>
      <c r="M196" s="157">
        <f t="shared" si="112"/>
        <v>0</v>
      </c>
      <c r="N196" s="157">
        <f t="shared" si="112"/>
        <v>0</v>
      </c>
      <c r="O196" s="157">
        <f t="shared" si="112"/>
        <v>0</v>
      </c>
      <c r="P196" s="157">
        <f t="shared" si="112"/>
        <v>0</v>
      </c>
      <c r="Q196" s="157">
        <f t="shared" si="112"/>
        <v>0</v>
      </c>
      <c r="R196" s="157">
        <f t="shared" si="112"/>
        <v>0</v>
      </c>
      <c r="S196" s="157">
        <f t="shared" si="112"/>
        <v>0</v>
      </c>
      <c r="T196" s="157">
        <f t="shared" si="112"/>
        <v>0</v>
      </c>
      <c r="U196" s="157">
        <f t="shared" si="112"/>
        <v>0</v>
      </c>
      <c r="V196" s="157">
        <f t="shared" si="112"/>
        <v>0</v>
      </c>
      <c r="W196" s="157">
        <f t="shared" si="113"/>
        <v>0</v>
      </c>
      <c r="X196" s="157">
        <f t="shared" si="113"/>
        <v>0</v>
      </c>
      <c r="Y196" s="157">
        <f t="shared" si="113"/>
        <v>0</v>
      </c>
      <c r="Z196" s="157">
        <f t="shared" si="113"/>
        <v>0</v>
      </c>
      <c r="AA196" s="157">
        <f t="shared" si="113"/>
        <v>0</v>
      </c>
      <c r="AB196" s="157">
        <f t="shared" si="113"/>
        <v>0</v>
      </c>
      <c r="AC196" s="157">
        <f t="shared" si="113"/>
        <v>0</v>
      </c>
      <c r="AD196" s="157">
        <f t="shared" si="113"/>
        <v>0</v>
      </c>
      <c r="AE196" s="157">
        <f t="shared" si="113"/>
        <v>0</v>
      </c>
      <c r="AF196" s="157">
        <f t="shared" si="113"/>
        <v>0</v>
      </c>
      <c r="AG196" s="157">
        <f t="shared" si="113"/>
        <v>0</v>
      </c>
      <c r="AH196" s="157">
        <f t="shared" si="113"/>
        <v>0</v>
      </c>
      <c r="AI196" s="157">
        <f t="shared" si="113"/>
        <v>0</v>
      </c>
      <c r="AJ196" s="157">
        <f t="shared" si="113"/>
        <v>0</v>
      </c>
    </row>
    <row r="197" spans="1:36" ht="16.5" x14ac:dyDescent="0.25">
      <c r="A197" s="157">
        <f t="shared" si="83"/>
        <v>1.2500000000000002</v>
      </c>
      <c r="B197" s="153">
        <f t="shared" si="93"/>
        <v>149</v>
      </c>
      <c r="C197" s="155" t="s">
        <v>479</v>
      </c>
      <c r="D197" s="156" t="s">
        <v>364</v>
      </c>
      <c r="E197" s="157">
        <f t="shared" si="81"/>
        <v>0</v>
      </c>
      <c r="F197" s="314" t="s">
        <v>331</v>
      </c>
      <c r="G197" s="157">
        <f t="shared" ref="G197:P198" si="114">+IF($F197=G$21,G$152,0)</f>
        <v>0</v>
      </c>
      <c r="H197" s="157">
        <f t="shared" si="114"/>
        <v>0</v>
      </c>
      <c r="I197" s="157">
        <f t="shared" si="114"/>
        <v>0</v>
      </c>
      <c r="J197" s="157">
        <f t="shared" si="114"/>
        <v>0</v>
      </c>
      <c r="K197" s="157">
        <f t="shared" si="114"/>
        <v>0</v>
      </c>
      <c r="L197" s="157">
        <f t="shared" si="114"/>
        <v>0</v>
      </c>
      <c r="M197" s="157">
        <f t="shared" si="114"/>
        <v>0</v>
      </c>
      <c r="N197" s="157">
        <f t="shared" si="114"/>
        <v>0</v>
      </c>
      <c r="O197" s="157">
        <f t="shared" si="114"/>
        <v>0</v>
      </c>
      <c r="P197" s="157">
        <f t="shared" si="114"/>
        <v>0</v>
      </c>
      <c r="Q197" s="157">
        <f t="shared" ref="Q197:Z198" si="115">+IF($F197=Q$21,Q$152,0)</f>
        <v>0</v>
      </c>
      <c r="R197" s="157">
        <f t="shared" si="115"/>
        <v>0</v>
      </c>
      <c r="S197" s="157">
        <f t="shared" si="115"/>
        <v>0</v>
      </c>
      <c r="T197" s="157">
        <f t="shared" si="115"/>
        <v>0</v>
      </c>
      <c r="U197" s="157">
        <f t="shared" si="115"/>
        <v>0</v>
      </c>
      <c r="V197" s="157">
        <f t="shared" si="115"/>
        <v>0</v>
      </c>
      <c r="W197" s="157">
        <f t="shared" si="115"/>
        <v>0</v>
      </c>
      <c r="X197" s="157">
        <f t="shared" si="115"/>
        <v>0</v>
      </c>
      <c r="Y197" s="157">
        <f t="shared" si="115"/>
        <v>0</v>
      </c>
      <c r="Z197" s="157">
        <f t="shared" si="115"/>
        <v>0</v>
      </c>
      <c r="AA197" s="157">
        <f t="shared" ref="AA197:AJ198" si="116">+IF($F197=AA$21,AA$152,0)</f>
        <v>0</v>
      </c>
      <c r="AB197" s="157">
        <f t="shared" si="116"/>
        <v>0</v>
      </c>
      <c r="AC197" s="157">
        <f t="shared" si="116"/>
        <v>0</v>
      </c>
      <c r="AD197" s="157">
        <f t="shared" si="116"/>
        <v>0</v>
      </c>
      <c r="AE197" s="157">
        <f t="shared" si="116"/>
        <v>0</v>
      </c>
      <c r="AF197" s="157">
        <f t="shared" si="116"/>
        <v>0</v>
      </c>
      <c r="AG197" s="157">
        <f t="shared" si="116"/>
        <v>0</v>
      </c>
      <c r="AH197" s="157">
        <f t="shared" si="116"/>
        <v>0</v>
      </c>
      <c r="AI197" s="157">
        <f t="shared" si="116"/>
        <v>0</v>
      </c>
      <c r="AJ197" s="157">
        <f t="shared" si="116"/>
        <v>0</v>
      </c>
    </row>
    <row r="198" spans="1:36" ht="16.5" x14ac:dyDescent="0.25">
      <c r="A198" s="157">
        <f t="shared" si="83"/>
        <v>1.2600000000000002</v>
      </c>
      <c r="B198" s="153">
        <f t="shared" si="93"/>
        <v>150</v>
      </c>
      <c r="C198" s="155" t="s">
        <v>480</v>
      </c>
      <c r="D198" s="156" t="s">
        <v>364</v>
      </c>
      <c r="E198" s="157">
        <f t="shared" si="81"/>
        <v>1</v>
      </c>
      <c r="F198" s="314" t="s">
        <v>101</v>
      </c>
      <c r="G198" s="157">
        <f t="shared" si="114"/>
        <v>0</v>
      </c>
      <c r="H198" s="157">
        <f t="shared" si="114"/>
        <v>1</v>
      </c>
      <c r="I198" s="157">
        <f t="shared" si="114"/>
        <v>0</v>
      </c>
      <c r="J198" s="157">
        <f t="shared" si="114"/>
        <v>0</v>
      </c>
      <c r="K198" s="157">
        <f t="shared" si="114"/>
        <v>0</v>
      </c>
      <c r="L198" s="157">
        <f t="shared" si="114"/>
        <v>0</v>
      </c>
      <c r="M198" s="157">
        <f t="shared" si="114"/>
        <v>0</v>
      </c>
      <c r="N198" s="157">
        <f t="shared" si="114"/>
        <v>0</v>
      </c>
      <c r="O198" s="157">
        <f t="shared" si="114"/>
        <v>0</v>
      </c>
      <c r="P198" s="157">
        <f t="shared" si="114"/>
        <v>0</v>
      </c>
      <c r="Q198" s="157">
        <f t="shared" si="115"/>
        <v>0</v>
      </c>
      <c r="R198" s="157">
        <f t="shared" si="115"/>
        <v>0</v>
      </c>
      <c r="S198" s="157">
        <f t="shared" si="115"/>
        <v>0</v>
      </c>
      <c r="T198" s="157">
        <f t="shared" si="115"/>
        <v>0</v>
      </c>
      <c r="U198" s="157">
        <f t="shared" si="115"/>
        <v>0</v>
      </c>
      <c r="V198" s="157">
        <f t="shared" si="115"/>
        <v>0</v>
      </c>
      <c r="W198" s="157">
        <f t="shared" si="115"/>
        <v>0</v>
      </c>
      <c r="X198" s="157">
        <f t="shared" si="115"/>
        <v>0</v>
      </c>
      <c r="Y198" s="157">
        <f t="shared" si="115"/>
        <v>0</v>
      </c>
      <c r="Z198" s="157">
        <f t="shared" si="115"/>
        <v>0</v>
      </c>
      <c r="AA198" s="157">
        <f t="shared" si="116"/>
        <v>0</v>
      </c>
      <c r="AB198" s="157">
        <f t="shared" si="116"/>
        <v>0</v>
      </c>
      <c r="AC198" s="157">
        <f t="shared" si="116"/>
        <v>0</v>
      </c>
      <c r="AD198" s="157">
        <f t="shared" si="116"/>
        <v>0</v>
      </c>
      <c r="AE198" s="157">
        <f t="shared" si="116"/>
        <v>0</v>
      </c>
      <c r="AF198" s="157">
        <f t="shared" si="116"/>
        <v>0</v>
      </c>
      <c r="AG198" s="157">
        <f t="shared" si="116"/>
        <v>0</v>
      </c>
      <c r="AH198" s="157">
        <f t="shared" si="116"/>
        <v>0</v>
      </c>
      <c r="AI198" s="157">
        <f t="shared" si="116"/>
        <v>0</v>
      </c>
      <c r="AJ198" s="157">
        <f t="shared" si="116"/>
        <v>0</v>
      </c>
    </row>
    <row r="199" spans="1:36" ht="16.5" x14ac:dyDescent="0.25">
      <c r="A199" s="157">
        <f t="shared" si="83"/>
        <v>1.2700000000000002</v>
      </c>
      <c r="B199" s="153">
        <f t="shared" si="93"/>
        <v>151</v>
      </c>
      <c r="C199" s="155" t="s">
        <v>481</v>
      </c>
      <c r="D199" s="156" t="s">
        <v>364</v>
      </c>
      <c r="E199" s="157">
        <f t="shared" si="81"/>
        <v>0</v>
      </c>
      <c r="F199" s="314" t="s">
        <v>331</v>
      </c>
      <c r="G199" s="157">
        <f t="shared" ref="G199:AJ199" si="117">+IF($F199=G$21,G$153+G$155,0)</f>
        <v>0</v>
      </c>
      <c r="H199" s="157">
        <f t="shared" si="117"/>
        <v>0</v>
      </c>
      <c r="I199" s="157">
        <f t="shared" si="117"/>
        <v>0</v>
      </c>
      <c r="J199" s="157">
        <f t="shared" si="117"/>
        <v>0</v>
      </c>
      <c r="K199" s="157">
        <f t="shared" si="117"/>
        <v>0</v>
      </c>
      <c r="L199" s="157">
        <f t="shared" si="117"/>
        <v>0</v>
      </c>
      <c r="M199" s="157">
        <f t="shared" si="117"/>
        <v>0</v>
      </c>
      <c r="N199" s="157">
        <f t="shared" si="117"/>
        <v>0</v>
      </c>
      <c r="O199" s="157">
        <f t="shared" si="117"/>
        <v>0</v>
      </c>
      <c r="P199" s="157">
        <f t="shared" si="117"/>
        <v>0</v>
      </c>
      <c r="Q199" s="157">
        <f t="shared" si="117"/>
        <v>0</v>
      </c>
      <c r="R199" s="157">
        <f t="shared" si="117"/>
        <v>0</v>
      </c>
      <c r="S199" s="157">
        <f t="shared" si="117"/>
        <v>0</v>
      </c>
      <c r="T199" s="157">
        <f t="shared" si="117"/>
        <v>0</v>
      </c>
      <c r="U199" s="157">
        <f t="shared" si="117"/>
        <v>0</v>
      </c>
      <c r="V199" s="157">
        <f t="shared" si="117"/>
        <v>0</v>
      </c>
      <c r="W199" s="157">
        <f t="shared" si="117"/>
        <v>0</v>
      </c>
      <c r="X199" s="157">
        <f t="shared" si="117"/>
        <v>0</v>
      </c>
      <c r="Y199" s="157">
        <f t="shared" si="117"/>
        <v>0</v>
      </c>
      <c r="Z199" s="157">
        <f t="shared" si="117"/>
        <v>0</v>
      </c>
      <c r="AA199" s="157">
        <f t="shared" si="117"/>
        <v>0</v>
      </c>
      <c r="AB199" s="157">
        <f t="shared" si="117"/>
        <v>0</v>
      </c>
      <c r="AC199" s="157">
        <f t="shared" si="117"/>
        <v>0</v>
      </c>
      <c r="AD199" s="157">
        <f t="shared" si="117"/>
        <v>0</v>
      </c>
      <c r="AE199" s="157">
        <f t="shared" si="117"/>
        <v>0</v>
      </c>
      <c r="AF199" s="157">
        <f t="shared" si="117"/>
        <v>0</v>
      </c>
      <c r="AG199" s="157">
        <f t="shared" si="117"/>
        <v>0</v>
      </c>
      <c r="AH199" s="157">
        <f t="shared" si="117"/>
        <v>0</v>
      </c>
      <c r="AI199" s="157">
        <f t="shared" si="117"/>
        <v>0</v>
      </c>
      <c r="AJ199" s="157">
        <f t="shared" si="117"/>
        <v>0</v>
      </c>
    </row>
    <row r="200" spans="1:36" ht="16.5" x14ac:dyDescent="0.25">
      <c r="A200" s="157">
        <f t="shared" si="83"/>
        <v>1.2800000000000002</v>
      </c>
      <c r="B200" s="153">
        <f t="shared" si="93"/>
        <v>152</v>
      </c>
      <c r="C200" s="155" t="s">
        <v>482</v>
      </c>
      <c r="D200" s="156" t="s">
        <v>364</v>
      </c>
      <c r="E200" s="157">
        <f t="shared" si="81"/>
        <v>0</v>
      </c>
      <c r="F200" s="314" t="s">
        <v>331</v>
      </c>
      <c r="G200" s="157">
        <f t="shared" ref="G200:AJ200" si="118">+IF($F200=G$21,G$154,0)</f>
        <v>0</v>
      </c>
      <c r="H200" s="157">
        <f t="shared" si="118"/>
        <v>0</v>
      </c>
      <c r="I200" s="157">
        <f t="shared" si="118"/>
        <v>0</v>
      </c>
      <c r="J200" s="157">
        <f t="shared" si="118"/>
        <v>0</v>
      </c>
      <c r="K200" s="157">
        <f t="shared" si="118"/>
        <v>0</v>
      </c>
      <c r="L200" s="157">
        <f t="shared" si="118"/>
        <v>0</v>
      </c>
      <c r="M200" s="157">
        <f t="shared" si="118"/>
        <v>0</v>
      </c>
      <c r="N200" s="157">
        <f t="shared" si="118"/>
        <v>0</v>
      </c>
      <c r="O200" s="157">
        <f t="shared" si="118"/>
        <v>0</v>
      </c>
      <c r="P200" s="157">
        <f t="shared" si="118"/>
        <v>0</v>
      </c>
      <c r="Q200" s="157">
        <f t="shared" si="118"/>
        <v>0</v>
      </c>
      <c r="R200" s="157">
        <f t="shared" si="118"/>
        <v>0</v>
      </c>
      <c r="S200" s="157">
        <f t="shared" si="118"/>
        <v>0</v>
      </c>
      <c r="T200" s="157">
        <f t="shared" si="118"/>
        <v>0</v>
      </c>
      <c r="U200" s="157">
        <f t="shared" si="118"/>
        <v>0</v>
      </c>
      <c r="V200" s="157">
        <f t="shared" si="118"/>
        <v>0</v>
      </c>
      <c r="W200" s="157">
        <f t="shared" si="118"/>
        <v>0</v>
      </c>
      <c r="X200" s="157">
        <f t="shared" si="118"/>
        <v>0</v>
      </c>
      <c r="Y200" s="157">
        <f t="shared" si="118"/>
        <v>0</v>
      </c>
      <c r="Z200" s="157">
        <f t="shared" si="118"/>
        <v>0</v>
      </c>
      <c r="AA200" s="157">
        <f t="shared" si="118"/>
        <v>0</v>
      </c>
      <c r="AB200" s="157">
        <f t="shared" si="118"/>
        <v>0</v>
      </c>
      <c r="AC200" s="157">
        <f t="shared" si="118"/>
        <v>0</v>
      </c>
      <c r="AD200" s="157">
        <f t="shared" si="118"/>
        <v>0</v>
      </c>
      <c r="AE200" s="157">
        <f t="shared" si="118"/>
        <v>0</v>
      </c>
      <c r="AF200" s="157">
        <f t="shared" si="118"/>
        <v>0</v>
      </c>
      <c r="AG200" s="157">
        <f t="shared" si="118"/>
        <v>0</v>
      </c>
      <c r="AH200" s="157">
        <f t="shared" si="118"/>
        <v>0</v>
      </c>
      <c r="AI200" s="157">
        <f t="shared" si="118"/>
        <v>0</v>
      </c>
      <c r="AJ200" s="157">
        <f t="shared" si="118"/>
        <v>0</v>
      </c>
    </row>
    <row r="201" spans="1:36" ht="16.5" x14ac:dyDescent="0.25">
      <c r="A201" s="157">
        <f t="shared" si="83"/>
        <v>1.2900000000000003</v>
      </c>
      <c r="B201" s="153">
        <f t="shared" si="93"/>
        <v>153</v>
      </c>
      <c r="C201" s="155" t="s">
        <v>483</v>
      </c>
      <c r="D201" s="156" t="s">
        <v>364</v>
      </c>
      <c r="E201" s="157">
        <f t="shared" si="81"/>
        <v>0</v>
      </c>
      <c r="F201" s="314" t="s">
        <v>331</v>
      </c>
      <c r="G201" s="157">
        <f>+IF($F201=G$21,G$72+G$71,0)</f>
        <v>0</v>
      </c>
      <c r="H201" s="157">
        <f t="shared" ref="H201:AJ201" si="119">+IF($F201=H$21,H$72+H$71,0)</f>
        <v>0</v>
      </c>
      <c r="I201" s="157">
        <f t="shared" si="119"/>
        <v>0</v>
      </c>
      <c r="J201" s="157">
        <f t="shared" si="119"/>
        <v>0</v>
      </c>
      <c r="K201" s="157">
        <f t="shared" si="119"/>
        <v>0</v>
      </c>
      <c r="L201" s="157">
        <f t="shared" si="119"/>
        <v>0</v>
      </c>
      <c r="M201" s="157">
        <f t="shared" si="119"/>
        <v>0</v>
      </c>
      <c r="N201" s="157">
        <f t="shared" si="119"/>
        <v>0</v>
      </c>
      <c r="O201" s="157">
        <f t="shared" si="119"/>
        <v>0</v>
      </c>
      <c r="P201" s="157">
        <f t="shared" si="119"/>
        <v>0</v>
      </c>
      <c r="Q201" s="157">
        <f t="shared" si="119"/>
        <v>0</v>
      </c>
      <c r="R201" s="157">
        <f t="shared" si="119"/>
        <v>0</v>
      </c>
      <c r="S201" s="157">
        <f t="shared" si="119"/>
        <v>0</v>
      </c>
      <c r="T201" s="157">
        <f t="shared" si="119"/>
        <v>0</v>
      </c>
      <c r="U201" s="157">
        <f t="shared" si="119"/>
        <v>0</v>
      </c>
      <c r="V201" s="157">
        <f t="shared" si="119"/>
        <v>0</v>
      </c>
      <c r="W201" s="157">
        <f t="shared" si="119"/>
        <v>0</v>
      </c>
      <c r="X201" s="157">
        <f t="shared" si="119"/>
        <v>0</v>
      </c>
      <c r="Y201" s="157">
        <f t="shared" si="119"/>
        <v>0</v>
      </c>
      <c r="Z201" s="157">
        <f t="shared" si="119"/>
        <v>0</v>
      </c>
      <c r="AA201" s="157">
        <f t="shared" si="119"/>
        <v>0</v>
      </c>
      <c r="AB201" s="157">
        <f t="shared" si="119"/>
        <v>0</v>
      </c>
      <c r="AC201" s="157">
        <f t="shared" si="119"/>
        <v>0</v>
      </c>
      <c r="AD201" s="157">
        <f t="shared" si="119"/>
        <v>0</v>
      </c>
      <c r="AE201" s="157">
        <f t="shared" si="119"/>
        <v>0</v>
      </c>
      <c r="AF201" s="157">
        <f t="shared" si="119"/>
        <v>0</v>
      </c>
      <c r="AG201" s="157">
        <f t="shared" si="119"/>
        <v>0</v>
      </c>
      <c r="AH201" s="157">
        <f t="shared" si="119"/>
        <v>0</v>
      </c>
      <c r="AI201" s="157">
        <f t="shared" si="119"/>
        <v>0</v>
      </c>
      <c r="AJ201" s="157">
        <f t="shared" si="119"/>
        <v>0</v>
      </c>
    </row>
    <row r="202" spans="1:36" ht="16.5" x14ac:dyDescent="0.25">
      <c r="A202" s="157">
        <f t="shared" si="83"/>
        <v>1.3000000000000003</v>
      </c>
      <c r="B202" s="153">
        <f t="shared" si="93"/>
        <v>154</v>
      </c>
      <c r="C202" s="155" t="s">
        <v>484</v>
      </c>
      <c r="D202" s="156" t="s">
        <v>364</v>
      </c>
      <c r="E202" s="157">
        <f t="shared" si="81"/>
        <v>0</v>
      </c>
      <c r="F202" s="314" t="s">
        <v>331</v>
      </c>
      <c r="G202" s="157">
        <f>+IF($F202=G$21,G$73,0)</f>
        <v>0</v>
      </c>
      <c r="H202" s="157">
        <f t="shared" ref="H202:AJ202" si="120">+IF($F202=H$21,H$73,0)</f>
        <v>0</v>
      </c>
      <c r="I202" s="157">
        <f t="shared" si="120"/>
        <v>0</v>
      </c>
      <c r="J202" s="157">
        <f t="shared" si="120"/>
        <v>0</v>
      </c>
      <c r="K202" s="157">
        <f t="shared" si="120"/>
        <v>0</v>
      </c>
      <c r="L202" s="157">
        <f t="shared" si="120"/>
        <v>0</v>
      </c>
      <c r="M202" s="157">
        <f t="shared" si="120"/>
        <v>0</v>
      </c>
      <c r="N202" s="157">
        <f t="shared" si="120"/>
        <v>0</v>
      </c>
      <c r="O202" s="157">
        <f t="shared" si="120"/>
        <v>0</v>
      </c>
      <c r="P202" s="157">
        <f t="shared" si="120"/>
        <v>0</v>
      </c>
      <c r="Q202" s="157">
        <f t="shared" si="120"/>
        <v>0</v>
      </c>
      <c r="R202" s="157">
        <f t="shared" si="120"/>
        <v>0</v>
      </c>
      <c r="S202" s="157">
        <f t="shared" si="120"/>
        <v>0</v>
      </c>
      <c r="T202" s="157">
        <f t="shared" si="120"/>
        <v>0</v>
      </c>
      <c r="U202" s="157">
        <f t="shared" si="120"/>
        <v>0</v>
      </c>
      <c r="V202" s="157">
        <f t="shared" si="120"/>
        <v>0</v>
      </c>
      <c r="W202" s="157">
        <f t="shared" si="120"/>
        <v>0</v>
      </c>
      <c r="X202" s="157">
        <f t="shared" si="120"/>
        <v>0</v>
      </c>
      <c r="Y202" s="157">
        <f t="shared" si="120"/>
        <v>0</v>
      </c>
      <c r="Z202" s="157">
        <f t="shared" si="120"/>
        <v>0</v>
      </c>
      <c r="AA202" s="157">
        <f t="shared" si="120"/>
        <v>0</v>
      </c>
      <c r="AB202" s="157">
        <f t="shared" si="120"/>
        <v>0</v>
      </c>
      <c r="AC202" s="157">
        <f t="shared" si="120"/>
        <v>0</v>
      </c>
      <c r="AD202" s="157">
        <f t="shared" si="120"/>
        <v>0</v>
      </c>
      <c r="AE202" s="157">
        <f t="shared" si="120"/>
        <v>0</v>
      </c>
      <c r="AF202" s="157">
        <f t="shared" si="120"/>
        <v>0</v>
      </c>
      <c r="AG202" s="157">
        <f t="shared" si="120"/>
        <v>0</v>
      </c>
      <c r="AH202" s="157">
        <f t="shared" si="120"/>
        <v>0</v>
      </c>
      <c r="AI202" s="157">
        <f t="shared" si="120"/>
        <v>0</v>
      </c>
      <c r="AJ202" s="157">
        <f t="shared" si="120"/>
        <v>0</v>
      </c>
    </row>
    <row r="203" spans="1:36" s="188" customFormat="1" ht="16.5" x14ac:dyDescent="0.25">
      <c r="A203" s="160">
        <f t="shared" si="83"/>
        <v>1.3100000000000003</v>
      </c>
      <c r="B203" s="161">
        <f t="shared" si="93"/>
        <v>155</v>
      </c>
      <c r="C203" s="162" t="s">
        <v>551</v>
      </c>
      <c r="D203" s="164" t="s">
        <v>364</v>
      </c>
      <c r="E203" s="160">
        <f t="shared" si="81"/>
        <v>0</v>
      </c>
      <c r="F203" s="314" t="s">
        <v>101</v>
      </c>
      <c r="G203" s="160">
        <f>+IF($F203=G$21,G$67,0)</f>
        <v>0</v>
      </c>
      <c r="H203" s="160">
        <f t="shared" ref="H203:AJ203" si="121">+IF($F203=H$21,H$67,0)</f>
        <v>0</v>
      </c>
      <c r="I203" s="160">
        <f t="shared" si="121"/>
        <v>0</v>
      </c>
      <c r="J203" s="160">
        <f t="shared" si="121"/>
        <v>0</v>
      </c>
      <c r="K203" s="160">
        <f t="shared" si="121"/>
        <v>0</v>
      </c>
      <c r="L203" s="160">
        <f t="shared" si="121"/>
        <v>0</v>
      </c>
      <c r="M203" s="160">
        <f t="shared" si="121"/>
        <v>0</v>
      </c>
      <c r="N203" s="160">
        <f t="shared" si="121"/>
        <v>0</v>
      </c>
      <c r="O203" s="160">
        <f t="shared" si="121"/>
        <v>0</v>
      </c>
      <c r="P203" s="160">
        <f t="shared" si="121"/>
        <v>0</v>
      </c>
      <c r="Q203" s="160">
        <f t="shared" si="121"/>
        <v>0</v>
      </c>
      <c r="R203" s="160">
        <f t="shared" si="121"/>
        <v>0</v>
      </c>
      <c r="S203" s="160">
        <f t="shared" si="121"/>
        <v>0</v>
      </c>
      <c r="T203" s="160">
        <f t="shared" si="121"/>
        <v>0</v>
      </c>
      <c r="U203" s="160">
        <f t="shared" si="121"/>
        <v>0</v>
      </c>
      <c r="V203" s="160">
        <f t="shared" si="121"/>
        <v>0</v>
      </c>
      <c r="W203" s="160">
        <f t="shared" si="121"/>
        <v>0</v>
      </c>
      <c r="X203" s="160">
        <f t="shared" si="121"/>
        <v>0</v>
      </c>
      <c r="Y203" s="160">
        <f t="shared" si="121"/>
        <v>0</v>
      </c>
      <c r="Z203" s="160">
        <f t="shared" si="121"/>
        <v>0</v>
      </c>
      <c r="AA203" s="160">
        <f t="shared" si="121"/>
        <v>0</v>
      </c>
      <c r="AB203" s="160">
        <f t="shared" si="121"/>
        <v>0</v>
      </c>
      <c r="AC203" s="160">
        <f t="shared" si="121"/>
        <v>0</v>
      </c>
      <c r="AD203" s="160">
        <f t="shared" si="121"/>
        <v>0</v>
      </c>
      <c r="AE203" s="160">
        <f t="shared" si="121"/>
        <v>0</v>
      </c>
      <c r="AF203" s="160">
        <f t="shared" si="121"/>
        <v>0</v>
      </c>
      <c r="AG203" s="160">
        <f t="shared" si="121"/>
        <v>0</v>
      </c>
      <c r="AH203" s="160">
        <f t="shared" si="121"/>
        <v>0</v>
      </c>
      <c r="AI203" s="160">
        <f t="shared" si="121"/>
        <v>0</v>
      </c>
      <c r="AJ203" s="160">
        <f t="shared" si="121"/>
        <v>0</v>
      </c>
    </row>
    <row r="204" spans="1:36" s="188" customFormat="1" ht="16.5" x14ac:dyDescent="0.25">
      <c r="A204" s="160">
        <f t="shared" si="83"/>
        <v>1.3200000000000003</v>
      </c>
      <c r="B204" s="161">
        <f t="shared" si="93"/>
        <v>156</v>
      </c>
      <c r="C204" s="162" t="s">
        <v>552</v>
      </c>
      <c r="D204" s="164" t="s">
        <v>364</v>
      </c>
      <c r="E204" s="160">
        <f t="shared" si="81"/>
        <v>1</v>
      </c>
      <c r="F204" s="314" t="s">
        <v>101</v>
      </c>
      <c r="G204" s="160">
        <f>+IF($F204=G$21,G$68,0)</f>
        <v>0</v>
      </c>
      <c r="H204" s="160">
        <f t="shared" ref="H204:AJ204" si="122">+IF($F204=H$21,H$68,0)</f>
        <v>1</v>
      </c>
      <c r="I204" s="160">
        <f t="shared" si="122"/>
        <v>0</v>
      </c>
      <c r="J204" s="160">
        <f t="shared" si="122"/>
        <v>0</v>
      </c>
      <c r="K204" s="160">
        <f t="shared" si="122"/>
        <v>0</v>
      </c>
      <c r="L204" s="160">
        <f t="shared" si="122"/>
        <v>0</v>
      </c>
      <c r="M204" s="160">
        <f t="shared" si="122"/>
        <v>0</v>
      </c>
      <c r="N204" s="160">
        <f t="shared" si="122"/>
        <v>0</v>
      </c>
      <c r="O204" s="160">
        <f t="shared" si="122"/>
        <v>0</v>
      </c>
      <c r="P204" s="160">
        <f t="shared" si="122"/>
        <v>0</v>
      </c>
      <c r="Q204" s="160">
        <f t="shared" si="122"/>
        <v>0</v>
      </c>
      <c r="R204" s="160">
        <f t="shared" si="122"/>
        <v>0</v>
      </c>
      <c r="S204" s="160">
        <f t="shared" si="122"/>
        <v>0</v>
      </c>
      <c r="T204" s="160">
        <f t="shared" si="122"/>
        <v>0</v>
      </c>
      <c r="U204" s="160">
        <f t="shared" si="122"/>
        <v>0</v>
      </c>
      <c r="V204" s="160">
        <f t="shared" si="122"/>
        <v>0</v>
      </c>
      <c r="W204" s="160">
        <f t="shared" si="122"/>
        <v>0</v>
      </c>
      <c r="X204" s="160">
        <f t="shared" si="122"/>
        <v>0</v>
      </c>
      <c r="Y204" s="160">
        <f t="shared" si="122"/>
        <v>0</v>
      </c>
      <c r="Z204" s="160">
        <f t="shared" si="122"/>
        <v>0</v>
      </c>
      <c r="AA204" s="160">
        <f t="shared" si="122"/>
        <v>0</v>
      </c>
      <c r="AB204" s="160">
        <f t="shared" si="122"/>
        <v>0</v>
      </c>
      <c r="AC204" s="160">
        <f t="shared" si="122"/>
        <v>0</v>
      </c>
      <c r="AD204" s="160">
        <f t="shared" si="122"/>
        <v>0</v>
      </c>
      <c r="AE204" s="160">
        <f t="shared" si="122"/>
        <v>0</v>
      </c>
      <c r="AF204" s="160">
        <f t="shared" si="122"/>
        <v>0</v>
      </c>
      <c r="AG204" s="160">
        <f t="shared" si="122"/>
        <v>0</v>
      </c>
      <c r="AH204" s="160">
        <f t="shared" si="122"/>
        <v>0</v>
      </c>
      <c r="AI204" s="160">
        <f t="shared" si="122"/>
        <v>0</v>
      </c>
      <c r="AJ204" s="160">
        <f t="shared" si="122"/>
        <v>0</v>
      </c>
    </row>
    <row r="205" spans="1:36" s="188" customFormat="1" ht="16.5" x14ac:dyDescent="0.25">
      <c r="A205" s="160">
        <f t="shared" si="83"/>
        <v>1.3300000000000003</v>
      </c>
      <c r="B205" s="161">
        <f t="shared" si="93"/>
        <v>157</v>
      </c>
      <c r="C205" s="163" t="s">
        <v>634</v>
      </c>
      <c r="D205" s="164" t="s">
        <v>364</v>
      </c>
      <c r="E205" s="160">
        <f t="shared" si="81"/>
        <v>0</v>
      </c>
      <c r="F205" s="314" t="s">
        <v>331</v>
      </c>
      <c r="G205" s="160">
        <f>+IF($F205=G$21,G$54,0)</f>
        <v>0</v>
      </c>
      <c r="H205" s="160">
        <f t="shared" ref="H205:AJ205" si="123">+IF($F205=H$21,H$54,0)</f>
        <v>0</v>
      </c>
      <c r="I205" s="160">
        <f t="shared" si="123"/>
        <v>0</v>
      </c>
      <c r="J205" s="160">
        <f t="shared" si="123"/>
        <v>0</v>
      </c>
      <c r="K205" s="160">
        <f t="shared" si="123"/>
        <v>0</v>
      </c>
      <c r="L205" s="160">
        <f t="shared" si="123"/>
        <v>0</v>
      </c>
      <c r="M205" s="160">
        <f t="shared" si="123"/>
        <v>0</v>
      </c>
      <c r="N205" s="160">
        <f t="shared" si="123"/>
        <v>0</v>
      </c>
      <c r="O205" s="160">
        <f t="shared" si="123"/>
        <v>0</v>
      </c>
      <c r="P205" s="160">
        <f t="shared" si="123"/>
        <v>0</v>
      </c>
      <c r="Q205" s="160">
        <f t="shared" si="123"/>
        <v>0</v>
      </c>
      <c r="R205" s="160">
        <f t="shared" si="123"/>
        <v>0</v>
      </c>
      <c r="S205" s="160">
        <f t="shared" si="123"/>
        <v>0</v>
      </c>
      <c r="T205" s="160">
        <f t="shared" si="123"/>
        <v>0</v>
      </c>
      <c r="U205" s="160">
        <f t="shared" si="123"/>
        <v>0</v>
      </c>
      <c r="V205" s="160">
        <f t="shared" si="123"/>
        <v>0</v>
      </c>
      <c r="W205" s="160">
        <f t="shared" si="123"/>
        <v>0</v>
      </c>
      <c r="X205" s="160">
        <f t="shared" si="123"/>
        <v>0</v>
      </c>
      <c r="Y205" s="160">
        <f t="shared" si="123"/>
        <v>0</v>
      </c>
      <c r="Z205" s="160">
        <f t="shared" si="123"/>
        <v>0</v>
      </c>
      <c r="AA205" s="160">
        <f t="shared" si="123"/>
        <v>0</v>
      </c>
      <c r="AB205" s="160">
        <f t="shared" si="123"/>
        <v>0</v>
      </c>
      <c r="AC205" s="160">
        <f t="shared" si="123"/>
        <v>0</v>
      </c>
      <c r="AD205" s="160">
        <f t="shared" si="123"/>
        <v>0</v>
      </c>
      <c r="AE205" s="160">
        <f t="shared" si="123"/>
        <v>0</v>
      </c>
      <c r="AF205" s="160">
        <f t="shared" si="123"/>
        <v>0</v>
      </c>
      <c r="AG205" s="160">
        <f t="shared" si="123"/>
        <v>0</v>
      </c>
      <c r="AH205" s="160">
        <f t="shared" si="123"/>
        <v>0</v>
      </c>
      <c r="AI205" s="160">
        <f t="shared" si="123"/>
        <v>0</v>
      </c>
      <c r="AJ205" s="160">
        <f t="shared" si="123"/>
        <v>0</v>
      </c>
    </row>
    <row r="206" spans="1:36" s="188" customFormat="1" ht="16.5" x14ac:dyDescent="0.25">
      <c r="A206" s="160">
        <f t="shared" si="83"/>
        <v>1.3400000000000003</v>
      </c>
      <c r="B206" s="161">
        <f t="shared" si="93"/>
        <v>158</v>
      </c>
      <c r="C206" s="163" t="s">
        <v>635</v>
      </c>
      <c r="D206" s="164" t="s">
        <v>364</v>
      </c>
      <c r="E206" s="160">
        <f t="shared" si="81"/>
        <v>0</v>
      </c>
      <c r="F206" s="314" t="s">
        <v>331</v>
      </c>
      <c r="G206" s="160">
        <f>+IF($F206=G$21,G$55,0)</f>
        <v>0</v>
      </c>
      <c r="H206" s="160">
        <f t="shared" ref="H206:AJ206" si="124">+IF($F206=H$21,H$55,0)</f>
        <v>0</v>
      </c>
      <c r="I206" s="160">
        <f t="shared" si="124"/>
        <v>0</v>
      </c>
      <c r="J206" s="160">
        <f t="shared" si="124"/>
        <v>0</v>
      </c>
      <c r="K206" s="160">
        <f t="shared" si="124"/>
        <v>0</v>
      </c>
      <c r="L206" s="160">
        <f t="shared" si="124"/>
        <v>0</v>
      </c>
      <c r="M206" s="160">
        <f t="shared" si="124"/>
        <v>0</v>
      </c>
      <c r="N206" s="160">
        <f t="shared" si="124"/>
        <v>0</v>
      </c>
      <c r="O206" s="160">
        <f t="shared" si="124"/>
        <v>0</v>
      </c>
      <c r="P206" s="160">
        <f t="shared" si="124"/>
        <v>0</v>
      </c>
      <c r="Q206" s="160">
        <f t="shared" si="124"/>
        <v>0</v>
      </c>
      <c r="R206" s="160">
        <f t="shared" si="124"/>
        <v>0</v>
      </c>
      <c r="S206" s="160">
        <f t="shared" si="124"/>
        <v>0</v>
      </c>
      <c r="T206" s="160">
        <f t="shared" si="124"/>
        <v>0</v>
      </c>
      <c r="U206" s="160">
        <f t="shared" si="124"/>
        <v>0</v>
      </c>
      <c r="V206" s="160">
        <f t="shared" si="124"/>
        <v>0</v>
      </c>
      <c r="W206" s="160">
        <f t="shared" si="124"/>
        <v>0</v>
      </c>
      <c r="X206" s="160">
        <f t="shared" si="124"/>
        <v>0</v>
      </c>
      <c r="Y206" s="160">
        <f t="shared" si="124"/>
        <v>0</v>
      </c>
      <c r="Z206" s="160">
        <f t="shared" si="124"/>
        <v>0</v>
      </c>
      <c r="AA206" s="160">
        <f t="shared" si="124"/>
        <v>0</v>
      </c>
      <c r="AB206" s="160">
        <f t="shared" si="124"/>
        <v>0</v>
      </c>
      <c r="AC206" s="160">
        <f t="shared" si="124"/>
        <v>0</v>
      </c>
      <c r="AD206" s="160">
        <f t="shared" si="124"/>
        <v>0</v>
      </c>
      <c r="AE206" s="160">
        <f t="shared" si="124"/>
        <v>0</v>
      </c>
      <c r="AF206" s="160">
        <f t="shared" si="124"/>
        <v>0</v>
      </c>
      <c r="AG206" s="160">
        <f t="shared" si="124"/>
        <v>0</v>
      </c>
      <c r="AH206" s="160">
        <f t="shared" si="124"/>
        <v>0</v>
      </c>
      <c r="AI206" s="160">
        <f t="shared" si="124"/>
        <v>0</v>
      </c>
      <c r="AJ206" s="160">
        <f t="shared" si="124"/>
        <v>0</v>
      </c>
    </row>
    <row r="207" spans="1:36" s="188" customFormat="1" ht="16.5" x14ac:dyDescent="0.25">
      <c r="A207" s="160">
        <f t="shared" si="83"/>
        <v>1.3500000000000003</v>
      </c>
      <c r="B207" s="161">
        <f t="shared" si="93"/>
        <v>159</v>
      </c>
      <c r="C207" s="163" t="s">
        <v>636</v>
      </c>
      <c r="D207" s="164" t="s">
        <v>364</v>
      </c>
      <c r="E207" s="160">
        <f t="shared" si="81"/>
        <v>0</v>
      </c>
      <c r="F207" s="314" t="s">
        <v>101</v>
      </c>
      <c r="G207" s="160">
        <f>+IF($F207=G$21,G$84,0)</f>
        <v>0</v>
      </c>
      <c r="H207" s="160">
        <f t="shared" ref="H207:AJ207" si="125">+IF($F207=H$21,H$84,0)</f>
        <v>0</v>
      </c>
      <c r="I207" s="160">
        <f t="shared" si="125"/>
        <v>0</v>
      </c>
      <c r="J207" s="160">
        <f t="shared" si="125"/>
        <v>0</v>
      </c>
      <c r="K207" s="160">
        <f t="shared" si="125"/>
        <v>0</v>
      </c>
      <c r="L207" s="160">
        <f t="shared" si="125"/>
        <v>0</v>
      </c>
      <c r="M207" s="160">
        <f t="shared" si="125"/>
        <v>0</v>
      </c>
      <c r="N207" s="160">
        <f t="shared" si="125"/>
        <v>0</v>
      </c>
      <c r="O207" s="160">
        <f t="shared" si="125"/>
        <v>0</v>
      </c>
      <c r="P207" s="160">
        <f t="shared" si="125"/>
        <v>0</v>
      </c>
      <c r="Q207" s="160">
        <f t="shared" si="125"/>
        <v>0</v>
      </c>
      <c r="R207" s="160">
        <f t="shared" si="125"/>
        <v>0</v>
      </c>
      <c r="S207" s="160">
        <f t="shared" si="125"/>
        <v>0</v>
      </c>
      <c r="T207" s="160">
        <f t="shared" si="125"/>
        <v>0</v>
      </c>
      <c r="U207" s="160">
        <f t="shared" si="125"/>
        <v>0</v>
      </c>
      <c r="V207" s="160">
        <f t="shared" si="125"/>
        <v>0</v>
      </c>
      <c r="W207" s="160">
        <f t="shared" si="125"/>
        <v>0</v>
      </c>
      <c r="X207" s="160">
        <f t="shared" si="125"/>
        <v>0</v>
      </c>
      <c r="Y207" s="160">
        <f t="shared" si="125"/>
        <v>0</v>
      </c>
      <c r="Z207" s="160">
        <f t="shared" si="125"/>
        <v>0</v>
      </c>
      <c r="AA207" s="160">
        <f t="shared" si="125"/>
        <v>0</v>
      </c>
      <c r="AB207" s="160">
        <f t="shared" si="125"/>
        <v>0</v>
      </c>
      <c r="AC207" s="160">
        <f t="shared" si="125"/>
        <v>0</v>
      </c>
      <c r="AD207" s="160">
        <f t="shared" si="125"/>
        <v>0</v>
      </c>
      <c r="AE207" s="160">
        <f t="shared" si="125"/>
        <v>0</v>
      </c>
      <c r="AF207" s="160">
        <f t="shared" si="125"/>
        <v>0</v>
      </c>
      <c r="AG207" s="160">
        <f t="shared" si="125"/>
        <v>0</v>
      </c>
      <c r="AH207" s="160">
        <f t="shared" si="125"/>
        <v>0</v>
      </c>
      <c r="AI207" s="160">
        <f t="shared" si="125"/>
        <v>0</v>
      </c>
      <c r="AJ207" s="160">
        <f t="shared" si="125"/>
        <v>0</v>
      </c>
    </row>
    <row r="208" spans="1:36" s="188" customFormat="1" ht="16.5" x14ac:dyDescent="0.25">
      <c r="A208" s="160">
        <f t="shared" si="83"/>
        <v>1.3600000000000003</v>
      </c>
      <c r="B208" s="161">
        <f t="shared" si="93"/>
        <v>160</v>
      </c>
      <c r="C208" s="163" t="s">
        <v>655</v>
      </c>
      <c r="D208" s="164" t="s">
        <v>364</v>
      </c>
      <c r="E208" s="160">
        <f t="shared" si="81"/>
        <v>0</v>
      </c>
      <c r="F208" s="314" t="s">
        <v>331</v>
      </c>
      <c r="G208" s="160">
        <f t="shared" ref="G208:AJ208" si="126">+IF($F208=G$21,G$157,0)</f>
        <v>0</v>
      </c>
      <c r="H208" s="160">
        <f t="shared" si="126"/>
        <v>0</v>
      </c>
      <c r="I208" s="160">
        <f t="shared" si="126"/>
        <v>0</v>
      </c>
      <c r="J208" s="160">
        <f t="shared" si="126"/>
        <v>0</v>
      </c>
      <c r="K208" s="160">
        <f t="shared" si="126"/>
        <v>0</v>
      </c>
      <c r="L208" s="160">
        <f t="shared" si="126"/>
        <v>0</v>
      </c>
      <c r="M208" s="160">
        <f t="shared" si="126"/>
        <v>0</v>
      </c>
      <c r="N208" s="160">
        <f t="shared" si="126"/>
        <v>0</v>
      </c>
      <c r="O208" s="160">
        <f t="shared" si="126"/>
        <v>0</v>
      </c>
      <c r="P208" s="160">
        <f t="shared" si="126"/>
        <v>0</v>
      </c>
      <c r="Q208" s="160">
        <f t="shared" si="126"/>
        <v>0</v>
      </c>
      <c r="R208" s="160">
        <f t="shared" si="126"/>
        <v>0</v>
      </c>
      <c r="S208" s="160">
        <f t="shared" si="126"/>
        <v>0</v>
      </c>
      <c r="T208" s="160">
        <f t="shared" si="126"/>
        <v>0</v>
      </c>
      <c r="U208" s="160">
        <f t="shared" si="126"/>
        <v>0</v>
      </c>
      <c r="V208" s="160">
        <f t="shared" si="126"/>
        <v>0</v>
      </c>
      <c r="W208" s="160">
        <f t="shared" si="126"/>
        <v>0</v>
      </c>
      <c r="X208" s="160">
        <f t="shared" si="126"/>
        <v>0</v>
      </c>
      <c r="Y208" s="160">
        <f t="shared" si="126"/>
        <v>0</v>
      </c>
      <c r="Z208" s="160">
        <f t="shared" si="126"/>
        <v>0</v>
      </c>
      <c r="AA208" s="160">
        <f t="shared" si="126"/>
        <v>0</v>
      </c>
      <c r="AB208" s="160">
        <f t="shared" si="126"/>
        <v>0</v>
      </c>
      <c r="AC208" s="160">
        <f t="shared" si="126"/>
        <v>0</v>
      </c>
      <c r="AD208" s="160">
        <f t="shared" si="126"/>
        <v>0</v>
      </c>
      <c r="AE208" s="160">
        <f t="shared" si="126"/>
        <v>0</v>
      </c>
      <c r="AF208" s="160">
        <f t="shared" si="126"/>
        <v>0</v>
      </c>
      <c r="AG208" s="160">
        <f t="shared" si="126"/>
        <v>0</v>
      </c>
      <c r="AH208" s="160">
        <f t="shared" si="126"/>
        <v>0</v>
      </c>
      <c r="AI208" s="160">
        <f t="shared" si="126"/>
        <v>0</v>
      </c>
      <c r="AJ208" s="160">
        <f t="shared" si="126"/>
        <v>0</v>
      </c>
    </row>
    <row r="209" spans="1:36" ht="16.5" x14ac:dyDescent="0.25">
      <c r="A209" s="160"/>
      <c r="B209" s="161">
        <f t="shared" si="93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93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27">+A210+0.01</f>
        <v>2.0099999999999998</v>
      </c>
      <c r="B211" s="153">
        <f t="shared" si="93"/>
        <v>163</v>
      </c>
      <c r="C211" s="155" t="s">
        <v>486</v>
      </c>
      <c r="D211" s="156" t="s">
        <v>553</v>
      </c>
      <c r="E211" s="157">
        <f t="shared" ref="E211:E223" si="128">+SUM(G211:AJ211)</f>
        <v>0.90500000000000003</v>
      </c>
      <c r="F211" s="249"/>
      <c r="G211" s="157">
        <f t="shared" ref="G211:AJ211" si="129">+VLOOKUP(G$10&amp;" "&amp;G$11&amp;G$20,Vol_Poste,4,0)*G$28</f>
        <v>0</v>
      </c>
      <c r="H211" s="157">
        <f t="shared" si="129"/>
        <v>0.90500000000000003</v>
      </c>
      <c r="I211" s="157">
        <f t="shared" si="129"/>
        <v>0</v>
      </c>
      <c r="J211" s="157">
        <f t="shared" si="129"/>
        <v>0</v>
      </c>
      <c r="K211" s="157">
        <f t="shared" si="129"/>
        <v>0</v>
      </c>
      <c r="L211" s="157">
        <f t="shared" si="129"/>
        <v>0</v>
      </c>
      <c r="M211" s="157">
        <f t="shared" si="129"/>
        <v>0</v>
      </c>
      <c r="N211" s="157">
        <f t="shared" si="129"/>
        <v>0</v>
      </c>
      <c r="O211" s="157">
        <f t="shared" si="129"/>
        <v>0</v>
      </c>
      <c r="P211" s="157">
        <f t="shared" si="129"/>
        <v>0</v>
      </c>
      <c r="Q211" s="157">
        <f t="shared" si="129"/>
        <v>0</v>
      </c>
      <c r="R211" s="157">
        <f t="shared" si="129"/>
        <v>0</v>
      </c>
      <c r="S211" s="157">
        <f t="shared" si="129"/>
        <v>0</v>
      </c>
      <c r="T211" s="157">
        <f t="shared" si="129"/>
        <v>0</v>
      </c>
      <c r="U211" s="157">
        <f t="shared" si="129"/>
        <v>0</v>
      </c>
      <c r="V211" s="157">
        <f t="shared" si="129"/>
        <v>0</v>
      </c>
      <c r="W211" s="157">
        <f t="shared" si="129"/>
        <v>0</v>
      </c>
      <c r="X211" s="157">
        <f t="shared" si="129"/>
        <v>0</v>
      </c>
      <c r="Y211" s="157">
        <f t="shared" si="129"/>
        <v>0</v>
      </c>
      <c r="Z211" s="157">
        <f t="shared" si="129"/>
        <v>0</v>
      </c>
      <c r="AA211" s="157">
        <f t="shared" si="129"/>
        <v>0</v>
      </c>
      <c r="AB211" s="157">
        <f t="shared" si="129"/>
        <v>0</v>
      </c>
      <c r="AC211" s="157">
        <f t="shared" si="129"/>
        <v>0</v>
      </c>
      <c r="AD211" s="157">
        <f t="shared" si="129"/>
        <v>0</v>
      </c>
      <c r="AE211" s="157">
        <f t="shared" si="129"/>
        <v>0</v>
      </c>
      <c r="AF211" s="157">
        <f t="shared" si="129"/>
        <v>0</v>
      </c>
      <c r="AG211" s="157">
        <f t="shared" si="129"/>
        <v>0</v>
      </c>
      <c r="AH211" s="157">
        <f t="shared" si="129"/>
        <v>0</v>
      </c>
      <c r="AI211" s="157">
        <f t="shared" si="129"/>
        <v>0</v>
      </c>
      <c r="AJ211" s="157">
        <f t="shared" si="129"/>
        <v>0</v>
      </c>
    </row>
    <row r="212" spans="1:36" ht="16.5" x14ac:dyDescent="0.25">
      <c r="A212" s="157">
        <f t="shared" si="127"/>
        <v>2.0199999999999996</v>
      </c>
      <c r="B212" s="153">
        <f t="shared" si="93"/>
        <v>164</v>
      </c>
      <c r="C212" s="155" t="s">
        <v>487</v>
      </c>
      <c r="D212" s="156" t="s">
        <v>553</v>
      </c>
      <c r="E212" s="157">
        <f t="shared" si="128"/>
        <v>0</v>
      </c>
      <c r="F212" s="249"/>
      <c r="G212" s="157">
        <f t="shared" ref="G212:AJ212" si="130">+VLOOKUP(G$10&amp;" "&amp;G$11&amp;G$20,Vol_Poste,4,0)*G$29</f>
        <v>0</v>
      </c>
      <c r="H212" s="157">
        <f t="shared" si="130"/>
        <v>0</v>
      </c>
      <c r="I212" s="157">
        <f t="shared" si="130"/>
        <v>0</v>
      </c>
      <c r="J212" s="157">
        <f t="shared" si="130"/>
        <v>0</v>
      </c>
      <c r="K212" s="157">
        <f t="shared" si="130"/>
        <v>0</v>
      </c>
      <c r="L212" s="157">
        <f t="shared" si="130"/>
        <v>0</v>
      </c>
      <c r="M212" s="157">
        <f t="shared" si="130"/>
        <v>0</v>
      </c>
      <c r="N212" s="157">
        <f t="shared" si="130"/>
        <v>0</v>
      </c>
      <c r="O212" s="157">
        <f t="shared" si="130"/>
        <v>0</v>
      </c>
      <c r="P212" s="157">
        <f t="shared" si="130"/>
        <v>0</v>
      </c>
      <c r="Q212" s="157">
        <f t="shared" si="130"/>
        <v>0</v>
      </c>
      <c r="R212" s="157">
        <f t="shared" si="130"/>
        <v>0</v>
      </c>
      <c r="S212" s="157">
        <f t="shared" si="130"/>
        <v>0</v>
      </c>
      <c r="T212" s="157">
        <f t="shared" si="130"/>
        <v>0</v>
      </c>
      <c r="U212" s="157">
        <f t="shared" si="130"/>
        <v>0</v>
      </c>
      <c r="V212" s="157">
        <f t="shared" si="130"/>
        <v>0</v>
      </c>
      <c r="W212" s="157">
        <f t="shared" si="130"/>
        <v>0</v>
      </c>
      <c r="X212" s="157">
        <f t="shared" si="130"/>
        <v>0</v>
      </c>
      <c r="Y212" s="157">
        <f t="shared" si="130"/>
        <v>0</v>
      </c>
      <c r="Z212" s="157">
        <f t="shared" si="130"/>
        <v>0</v>
      </c>
      <c r="AA212" s="157">
        <f t="shared" si="130"/>
        <v>0</v>
      </c>
      <c r="AB212" s="157">
        <f t="shared" si="130"/>
        <v>0</v>
      </c>
      <c r="AC212" s="157">
        <f t="shared" si="130"/>
        <v>0</v>
      </c>
      <c r="AD212" s="157">
        <f t="shared" si="130"/>
        <v>0</v>
      </c>
      <c r="AE212" s="157">
        <f t="shared" si="130"/>
        <v>0</v>
      </c>
      <c r="AF212" s="157">
        <f t="shared" si="130"/>
        <v>0</v>
      </c>
      <c r="AG212" s="157">
        <f t="shared" si="130"/>
        <v>0</v>
      </c>
      <c r="AH212" s="157">
        <f t="shared" si="130"/>
        <v>0</v>
      </c>
      <c r="AI212" s="157">
        <f t="shared" si="130"/>
        <v>0</v>
      </c>
      <c r="AJ212" s="157">
        <f t="shared" si="130"/>
        <v>0</v>
      </c>
    </row>
    <row r="213" spans="1:36" ht="16.5" x14ac:dyDescent="0.25">
      <c r="A213" s="157">
        <f t="shared" si="127"/>
        <v>2.0299999999999994</v>
      </c>
      <c r="B213" s="153">
        <f t="shared" si="93"/>
        <v>165</v>
      </c>
      <c r="C213" s="155" t="s">
        <v>488</v>
      </c>
      <c r="D213" s="156" t="s">
        <v>364</v>
      </c>
      <c r="E213" s="157">
        <f t="shared" si="128"/>
        <v>0</v>
      </c>
      <c r="F213" s="314" t="s">
        <v>214</v>
      </c>
      <c r="G213" s="157">
        <f>+IF($F213=G$10&amp;" "&amp;G$11,G$9,0)</f>
        <v>0</v>
      </c>
      <c r="H213" s="157">
        <f t="shared" ref="H213:AJ217" si="131">+IF($F213=H$10&amp;" "&amp;H$11,H$9,0)</f>
        <v>0</v>
      </c>
      <c r="I213" s="157">
        <f t="shared" si="131"/>
        <v>0</v>
      </c>
      <c r="J213" s="157">
        <f t="shared" si="131"/>
        <v>0</v>
      </c>
      <c r="K213" s="157">
        <f t="shared" si="131"/>
        <v>0</v>
      </c>
      <c r="L213" s="157">
        <f t="shared" si="131"/>
        <v>0</v>
      </c>
      <c r="M213" s="157">
        <f t="shared" si="131"/>
        <v>0</v>
      </c>
      <c r="N213" s="157">
        <f t="shared" si="131"/>
        <v>0</v>
      </c>
      <c r="O213" s="157">
        <f t="shared" si="131"/>
        <v>0</v>
      </c>
      <c r="P213" s="157">
        <f t="shared" si="131"/>
        <v>0</v>
      </c>
      <c r="Q213" s="157">
        <f t="shared" si="131"/>
        <v>0</v>
      </c>
      <c r="R213" s="157">
        <f t="shared" si="131"/>
        <v>0</v>
      </c>
      <c r="S213" s="157">
        <f t="shared" si="131"/>
        <v>0</v>
      </c>
      <c r="T213" s="157">
        <f t="shared" si="131"/>
        <v>0</v>
      </c>
      <c r="U213" s="157">
        <f t="shared" si="131"/>
        <v>0</v>
      </c>
      <c r="V213" s="157">
        <f t="shared" si="131"/>
        <v>0</v>
      </c>
      <c r="W213" s="157">
        <f t="shared" si="131"/>
        <v>0</v>
      </c>
      <c r="X213" s="157">
        <f t="shared" si="131"/>
        <v>0</v>
      </c>
      <c r="Y213" s="157">
        <f t="shared" si="131"/>
        <v>0</v>
      </c>
      <c r="Z213" s="157">
        <f t="shared" si="131"/>
        <v>0</v>
      </c>
      <c r="AA213" s="157">
        <f t="shared" si="131"/>
        <v>0</v>
      </c>
      <c r="AB213" s="157">
        <f t="shared" si="131"/>
        <v>0</v>
      </c>
      <c r="AC213" s="157">
        <f t="shared" si="131"/>
        <v>0</v>
      </c>
      <c r="AD213" s="157">
        <f t="shared" si="131"/>
        <v>0</v>
      </c>
      <c r="AE213" s="157">
        <f t="shared" si="131"/>
        <v>0</v>
      </c>
      <c r="AF213" s="157">
        <f t="shared" si="131"/>
        <v>0</v>
      </c>
      <c r="AG213" s="157">
        <f t="shared" si="131"/>
        <v>0</v>
      </c>
      <c r="AH213" s="157">
        <f t="shared" si="131"/>
        <v>0</v>
      </c>
      <c r="AI213" s="157">
        <f t="shared" si="131"/>
        <v>0</v>
      </c>
      <c r="AJ213" s="157">
        <f t="shared" si="131"/>
        <v>0</v>
      </c>
    </row>
    <row r="214" spans="1:36" ht="16.5" x14ac:dyDescent="0.25">
      <c r="A214" s="157">
        <f t="shared" si="127"/>
        <v>2.0399999999999991</v>
      </c>
      <c r="B214" s="153">
        <f t="shared" si="93"/>
        <v>166</v>
      </c>
      <c r="C214" s="155" t="s">
        <v>489</v>
      </c>
      <c r="D214" s="156" t="s">
        <v>364</v>
      </c>
      <c r="E214" s="157">
        <f t="shared" si="128"/>
        <v>0</v>
      </c>
      <c r="F214" s="314" t="s">
        <v>172</v>
      </c>
      <c r="G214" s="157">
        <f t="shared" ref="G214:V216" si="132">+IF($F214=G$10&amp;" "&amp;G$11,G$9,0)</f>
        <v>0</v>
      </c>
      <c r="H214" s="157">
        <f t="shared" si="132"/>
        <v>0</v>
      </c>
      <c r="I214" s="157">
        <f t="shared" si="132"/>
        <v>0</v>
      </c>
      <c r="J214" s="157">
        <f t="shared" si="132"/>
        <v>0</v>
      </c>
      <c r="K214" s="157">
        <f t="shared" si="132"/>
        <v>0</v>
      </c>
      <c r="L214" s="157">
        <f t="shared" si="132"/>
        <v>0</v>
      </c>
      <c r="M214" s="157">
        <f t="shared" si="132"/>
        <v>0</v>
      </c>
      <c r="N214" s="157">
        <f t="shared" si="132"/>
        <v>0</v>
      </c>
      <c r="O214" s="157">
        <f t="shared" si="132"/>
        <v>0</v>
      </c>
      <c r="P214" s="157">
        <f t="shared" si="132"/>
        <v>0</v>
      </c>
      <c r="Q214" s="157">
        <f t="shared" si="132"/>
        <v>0</v>
      </c>
      <c r="R214" s="157">
        <f t="shared" si="132"/>
        <v>0</v>
      </c>
      <c r="S214" s="157">
        <f t="shared" si="132"/>
        <v>0</v>
      </c>
      <c r="T214" s="157">
        <f t="shared" si="132"/>
        <v>0</v>
      </c>
      <c r="U214" s="157">
        <f t="shared" si="132"/>
        <v>0</v>
      </c>
      <c r="V214" s="157">
        <f t="shared" si="132"/>
        <v>0</v>
      </c>
      <c r="W214" s="157">
        <f t="shared" si="131"/>
        <v>0</v>
      </c>
      <c r="X214" s="157">
        <f t="shared" si="131"/>
        <v>0</v>
      </c>
      <c r="Y214" s="157">
        <f t="shared" si="131"/>
        <v>0</v>
      </c>
      <c r="Z214" s="157">
        <f t="shared" si="131"/>
        <v>0</v>
      </c>
      <c r="AA214" s="157">
        <f t="shared" si="131"/>
        <v>0</v>
      </c>
      <c r="AB214" s="157">
        <f t="shared" si="131"/>
        <v>0</v>
      </c>
      <c r="AC214" s="157">
        <f t="shared" si="131"/>
        <v>0</v>
      </c>
      <c r="AD214" s="157">
        <f t="shared" si="131"/>
        <v>0</v>
      </c>
      <c r="AE214" s="157">
        <f t="shared" si="131"/>
        <v>0</v>
      </c>
      <c r="AF214" s="157">
        <f t="shared" si="131"/>
        <v>0</v>
      </c>
      <c r="AG214" s="157">
        <f t="shared" si="131"/>
        <v>0</v>
      </c>
      <c r="AH214" s="157">
        <f t="shared" si="131"/>
        <v>0</v>
      </c>
      <c r="AI214" s="157">
        <f t="shared" si="131"/>
        <v>0</v>
      </c>
      <c r="AJ214" s="157">
        <f t="shared" si="131"/>
        <v>0</v>
      </c>
    </row>
    <row r="215" spans="1:36" ht="16.5" x14ac:dyDescent="0.25">
      <c r="A215" s="157">
        <f t="shared" si="127"/>
        <v>2.0499999999999989</v>
      </c>
      <c r="B215" s="153">
        <f t="shared" si="93"/>
        <v>167</v>
      </c>
      <c r="C215" s="155" t="s">
        <v>490</v>
      </c>
      <c r="D215" s="156" t="s">
        <v>364</v>
      </c>
      <c r="E215" s="157">
        <f t="shared" si="128"/>
        <v>0</v>
      </c>
      <c r="F215" s="314" t="s">
        <v>274</v>
      </c>
      <c r="G215" s="157">
        <f t="shared" si="132"/>
        <v>0</v>
      </c>
      <c r="H215" s="157">
        <f t="shared" si="131"/>
        <v>0</v>
      </c>
      <c r="I215" s="157">
        <f t="shared" si="131"/>
        <v>0</v>
      </c>
      <c r="J215" s="157">
        <f t="shared" si="131"/>
        <v>0</v>
      </c>
      <c r="K215" s="157">
        <f t="shared" si="131"/>
        <v>0</v>
      </c>
      <c r="L215" s="157">
        <f t="shared" si="131"/>
        <v>0</v>
      </c>
      <c r="M215" s="157">
        <f t="shared" si="131"/>
        <v>0</v>
      </c>
      <c r="N215" s="157">
        <f t="shared" si="131"/>
        <v>0</v>
      </c>
      <c r="O215" s="157">
        <f t="shared" si="131"/>
        <v>0</v>
      </c>
      <c r="P215" s="157">
        <f t="shared" si="131"/>
        <v>0</v>
      </c>
      <c r="Q215" s="157">
        <f t="shared" si="131"/>
        <v>0</v>
      </c>
      <c r="R215" s="157">
        <f t="shared" si="131"/>
        <v>0</v>
      </c>
      <c r="S215" s="157">
        <f t="shared" si="131"/>
        <v>0</v>
      </c>
      <c r="T215" s="157">
        <f t="shared" si="131"/>
        <v>0</v>
      </c>
      <c r="U215" s="157">
        <f t="shared" si="131"/>
        <v>0</v>
      </c>
      <c r="V215" s="157">
        <f t="shared" si="131"/>
        <v>0</v>
      </c>
      <c r="W215" s="157">
        <f t="shared" si="131"/>
        <v>0</v>
      </c>
      <c r="X215" s="157">
        <f t="shared" si="131"/>
        <v>0</v>
      </c>
      <c r="Y215" s="157">
        <f t="shared" si="131"/>
        <v>0</v>
      </c>
      <c r="Z215" s="157">
        <f t="shared" si="131"/>
        <v>0</v>
      </c>
      <c r="AA215" s="157">
        <f t="shared" si="131"/>
        <v>0</v>
      </c>
      <c r="AB215" s="157">
        <f t="shared" si="131"/>
        <v>0</v>
      </c>
      <c r="AC215" s="157">
        <f t="shared" si="131"/>
        <v>0</v>
      </c>
      <c r="AD215" s="157">
        <f t="shared" si="131"/>
        <v>0</v>
      </c>
      <c r="AE215" s="157">
        <f t="shared" si="131"/>
        <v>0</v>
      </c>
      <c r="AF215" s="157">
        <f t="shared" si="131"/>
        <v>0</v>
      </c>
      <c r="AG215" s="157">
        <f t="shared" si="131"/>
        <v>0</v>
      </c>
      <c r="AH215" s="157">
        <f t="shared" si="131"/>
        <v>0</v>
      </c>
      <c r="AI215" s="157">
        <f t="shared" si="131"/>
        <v>0</v>
      </c>
      <c r="AJ215" s="157">
        <f t="shared" si="131"/>
        <v>0</v>
      </c>
    </row>
    <row r="216" spans="1:36" ht="16.5" x14ac:dyDescent="0.25">
      <c r="A216" s="157">
        <f t="shared" si="127"/>
        <v>2.0599999999999987</v>
      </c>
      <c r="B216" s="153">
        <f t="shared" si="93"/>
        <v>168</v>
      </c>
      <c r="C216" s="155" t="s">
        <v>491</v>
      </c>
      <c r="D216" s="156" t="s">
        <v>364</v>
      </c>
      <c r="E216" s="157">
        <f t="shared" si="128"/>
        <v>0</v>
      </c>
      <c r="F216" s="314" t="s">
        <v>252</v>
      </c>
      <c r="G216" s="157">
        <f t="shared" si="132"/>
        <v>0</v>
      </c>
      <c r="H216" s="157">
        <f t="shared" si="131"/>
        <v>0</v>
      </c>
      <c r="I216" s="157">
        <f t="shared" si="131"/>
        <v>0</v>
      </c>
      <c r="J216" s="157">
        <f t="shared" si="131"/>
        <v>0</v>
      </c>
      <c r="K216" s="157">
        <f t="shared" si="131"/>
        <v>0</v>
      </c>
      <c r="L216" s="157">
        <f t="shared" si="131"/>
        <v>0</v>
      </c>
      <c r="M216" s="157">
        <f t="shared" si="131"/>
        <v>0</v>
      </c>
      <c r="N216" s="157">
        <f t="shared" si="131"/>
        <v>0</v>
      </c>
      <c r="O216" s="157">
        <f t="shared" si="131"/>
        <v>0</v>
      </c>
      <c r="P216" s="157">
        <f t="shared" si="131"/>
        <v>0</v>
      </c>
      <c r="Q216" s="157">
        <f t="shared" si="131"/>
        <v>0</v>
      </c>
      <c r="R216" s="157">
        <f t="shared" si="131"/>
        <v>0</v>
      </c>
      <c r="S216" s="157">
        <f t="shared" si="131"/>
        <v>0</v>
      </c>
      <c r="T216" s="157">
        <f t="shared" si="131"/>
        <v>0</v>
      </c>
      <c r="U216" s="157">
        <f t="shared" si="131"/>
        <v>0</v>
      </c>
      <c r="V216" s="157">
        <f t="shared" si="131"/>
        <v>0</v>
      </c>
      <c r="W216" s="157">
        <f t="shared" si="131"/>
        <v>0</v>
      </c>
      <c r="X216" s="157">
        <f t="shared" si="131"/>
        <v>0</v>
      </c>
      <c r="Y216" s="157">
        <f t="shared" si="131"/>
        <v>0</v>
      </c>
      <c r="Z216" s="157">
        <f t="shared" si="131"/>
        <v>0</v>
      </c>
      <c r="AA216" s="157">
        <f t="shared" si="131"/>
        <v>0</v>
      </c>
      <c r="AB216" s="157">
        <f t="shared" si="131"/>
        <v>0</v>
      </c>
      <c r="AC216" s="157">
        <f t="shared" si="131"/>
        <v>0</v>
      </c>
      <c r="AD216" s="157">
        <f t="shared" si="131"/>
        <v>0</v>
      </c>
      <c r="AE216" s="157">
        <f t="shared" si="131"/>
        <v>0</v>
      </c>
      <c r="AF216" s="157">
        <f t="shared" si="131"/>
        <v>0</v>
      </c>
      <c r="AG216" s="157">
        <f t="shared" si="131"/>
        <v>0</v>
      </c>
      <c r="AH216" s="157">
        <f t="shared" si="131"/>
        <v>0</v>
      </c>
      <c r="AI216" s="157">
        <f t="shared" si="131"/>
        <v>0</v>
      </c>
      <c r="AJ216" s="157">
        <f t="shared" si="131"/>
        <v>0</v>
      </c>
    </row>
    <row r="217" spans="1:36" ht="16.5" x14ac:dyDescent="0.25">
      <c r="A217" s="157">
        <f t="shared" si="127"/>
        <v>2.0699999999999985</v>
      </c>
      <c r="B217" s="153">
        <f t="shared" si="93"/>
        <v>169</v>
      </c>
      <c r="C217" s="155" t="s">
        <v>492</v>
      </c>
      <c r="D217" s="156" t="s">
        <v>364</v>
      </c>
      <c r="E217" s="157">
        <f t="shared" si="128"/>
        <v>0</v>
      </c>
      <c r="F217" s="249" t="s">
        <v>633</v>
      </c>
      <c r="G217" s="157">
        <f>+IF($F217=G$10&amp;" "&amp;G$11,G$9,0)</f>
        <v>0</v>
      </c>
      <c r="H217" s="157">
        <f t="shared" si="131"/>
        <v>0</v>
      </c>
      <c r="I217" s="157">
        <f t="shared" si="131"/>
        <v>0</v>
      </c>
      <c r="J217" s="157">
        <f t="shared" si="131"/>
        <v>0</v>
      </c>
      <c r="K217" s="157">
        <f t="shared" si="131"/>
        <v>0</v>
      </c>
      <c r="L217" s="157">
        <f t="shared" si="131"/>
        <v>0</v>
      </c>
      <c r="M217" s="157">
        <f t="shared" si="131"/>
        <v>0</v>
      </c>
      <c r="N217" s="157">
        <f t="shared" si="131"/>
        <v>0</v>
      </c>
      <c r="O217" s="157">
        <f t="shared" si="131"/>
        <v>0</v>
      </c>
      <c r="P217" s="157">
        <f t="shared" si="131"/>
        <v>0</v>
      </c>
      <c r="Q217" s="157">
        <f t="shared" si="131"/>
        <v>0</v>
      </c>
      <c r="R217" s="157">
        <f t="shared" si="131"/>
        <v>0</v>
      </c>
      <c r="S217" s="157">
        <f t="shared" si="131"/>
        <v>0</v>
      </c>
      <c r="T217" s="157">
        <f t="shared" si="131"/>
        <v>0</v>
      </c>
      <c r="U217" s="157">
        <f t="shared" si="131"/>
        <v>0</v>
      </c>
      <c r="V217" s="157">
        <f t="shared" si="131"/>
        <v>0</v>
      </c>
      <c r="W217" s="157">
        <f t="shared" si="131"/>
        <v>0</v>
      </c>
      <c r="X217" s="157">
        <f t="shared" si="131"/>
        <v>0</v>
      </c>
      <c r="Y217" s="157">
        <f t="shared" si="131"/>
        <v>0</v>
      </c>
      <c r="Z217" s="157">
        <f t="shared" si="131"/>
        <v>0</v>
      </c>
      <c r="AA217" s="157">
        <f t="shared" si="131"/>
        <v>0</v>
      </c>
      <c r="AB217" s="157">
        <f t="shared" si="131"/>
        <v>0</v>
      </c>
      <c r="AC217" s="157">
        <f t="shared" si="131"/>
        <v>0</v>
      </c>
      <c r="AD217" s="157">
        <f t="shared" si="131"/>
        <v>0</v>
      </c>
      <c r="AE217" s="157">
        <f t="shared" si="131"/>
        <v>0</v>
      </c>
      <c r="AF217" s="157">
        <f t="shared" si="131"/>
        <v>0</v>
      </c>
      <c r="AG217" s="157">
        <f t="shared" si="131"/>
        <v>0</v>
      </c>
      <c r="AH217" s="157">
        <f t="shared" si="131"/>
        <v>0</v>
      </c>
      <c r="AI217" s="157">
        <f t="shared" si="131"/>
        <v>0</v>
      </c>
      <c r="AJ217" s="157">
        <f t="shared" si="131"/>
        <v>0</v>
      </c>
    </row>
    <row r="218" spans="1:36" ht="16.5" x14ac:dyDescent="0.25">
      <c r="A218" s="157">
        <f t="shared" si="127"/>
        <v>2.0799999999999983</v>
      </c>
      <c r="B218" s="153">
        <f t="shared" si="93"/>
        <v>170</v>
      </c>
      <c r="C218" s="155" t="s">
        <v>493</v>
      </c>
      <c r="D218" s="156" t="s">
        <v>553</v>
      </c>
      <c r="E218" s="157">
        <f t="shared" si="128"/>
        <v>0.90500000000000003</v>
      </c>
      <c r="F218" s="249" t="s">
        <v>555</v>
      </c>
      <c r="G218" s="157">
        <f t="shared" ref="G218:AJ218" si="133">+IF($F218=G$20,VLOOKUP(G$10&amp;" "&amp;G$11&amp;G$20,Vol_Poste,4,0)*G$9,0)</f>
        <v>0</v>
      </c>
      <c r="H218" s="157">
        <f t="shared" si="133"/>
        <v>0.90500000000000003</v>
      </c>
      <c r="I218" s="157">
        <f t="shared" si="133"/>
        <v>0</v>
      </c>
      <c r="J218" s="157">
        <f t="shared" si="133"/>
        <v>0</v>
      </c>
      <c r="K218" s="157">
        <f t="shared" si="133"/>
        <v>0</v>
      </c>
      <c r="L218" s="157">
        <f t="shared" si="133"/>
        <v>0</v>
      </c>
      <c r="M218" s="157">
        <f t="shared" si="133"/>
        <v>0</v>
      </c>
      <c r="N218" s="157">
        <f t="shared" si="133"/>
        <v>0</v>
      </c>
      <c r="O218" s="157">
        <f t="shared" si="133"/>
        <v>0</v>
      </c>
      <c r="P218" s="157">
        <f t="shared" si="133"/>
        <v>0</v>
      </c>
      <c r="Q218" s="157">
        <f t="shared" si="133"/>
        <v>0</v>
      </c>
      <c r="R218" s="157">
        <f t="shared" si="133"/>
        <v>0</v>
      </c>
      <c r="S218" s="157">
        <f t="shared" si="133"/>
        <v>0</v>
      </c>
      <c r="T218" s="157">
        <f t="shared" si="133"/>
        <v>0</v>
      </c>
      <c r="U218" s="157">
        <f t="shared" si="133"/>
        <v>0</v>
      </c>
      <c r="V218" s="157">
        <f t="shared" si="133"/>
        <v>0</v>
      </c>
      <c r="W218" s="157">
        <f t="shared" si="133"/>
        <v>0</v>
      </c>
      <c r="X218" s="157">
        <f t="shared" si="133"/>
        <v>0</v>
      </c>
      <c r="Y218" s="157">
        <f t="shared" si="133"/>
        <v>0</v>
      </c>
      <c r="Z218" s="157">
        <f t="shared" si="133"/>
        <v>0</v>
      </c>
      <c r="AA218" s="157">
        <f t="shared" si="133"/>
        <v>0</v>
      </c>
      <c r="AB218" s="157">
        <f t="shared" si="133"/>
        <v>0</v>
      </c>
      <c r="AC218" s="157">
        <f t="shared" si="133"/>
        <v>0</v>
      </c>
      <c r="AD218" s="157">
        <f t="shared" si="133"/>
        <v>0</v>
      </c>
      <c r="AE218" s="157">
        <f t="shared" si="133"/>
        <v>0</v>
      </c>
      <c r="AF218" s="157">
        <f t="shared" si="133"/>
        <v>0</v>
      </c>
      <c r="AG218" s="157">
        <f t="shared" si="133"/>
        <v>0</v>
      </c>
      <c r="AH218" s="157">
        <f t="shared" si="133"/>
        <v>0</v>
      </c>
      <c r="AI218" s="157">
        <f t="shared" si="133"/>
        <v>0</v>
      </c>
      <c r="AJ218" s="157">
        <f t="shared" si="133"/>
        <v>0</v>
      </c>
    </row>
    <row r="219" spans="1:36" ht="16.5" x14ac:dyDescent="0.25">
      <c r="A219" s="157">
        <f t="shared" si="127"/>
        <v>2.0899999999999981</v>
      </c>
      <c r="B219" s="153">
        <f t="shared" si="93"/>
        <v>171</v>
      </c>
      <c r="C219" s="155" t="s">
        <v>494</v>
      </c>
      <c r="D219" s="156" t="s">
        <v>364</v>
      </c>
      <c r="E219" s="157">
        <f t="shared" si="128"/>
        <v>0</v>
      </c>
      <c r="F219" s="249" t="s">
        <v>554</v>
      </c>
      <c r="G219" s="157">
        <f>+SUM(G$215:G$216)</f>
        <v>0</v>
      </c>
      <c r="H219" s="157">
        <f t="shared" ref="H219:AJ219" si="134">+SUM(H$215:H$216)</f>
        <v>0</v>
      </c>
      <c r="I219" s="157">
        <f t="shared" si="134"/>
        <v>0</v>
      </c>
      <c r="J219" s="157">
        <f t="shared" si="134"/>
        <v>0</v>
      </c>
      <c r="K219" s="157">
        <f t="shared" si="134"/>
        <v>0</v>
      </c>
      <c r="L219" s="157">
        <f t="shared" si="134"/>
        <v>0</v>
      </c>
      <c r="M219" s="157">
        <f t="shared" si="134"/>
        <v>0</v>
      </c>
      <c r="N219" s="157">
        <f t="shared" si="134"/>
        <v>0</v>
      </c>
      <c r="O219" s="157">
        <f t="shared" si="134"/>
        <v>0</v>
      </c>
      <c r="P219" s="157">
        <f t="shared" si="134"/>
        <v>0</v>
      </c>
      <c r="Q219" s="157">
        <f t="shared" si="134"/>
        <v>0</v>
      </c>
      <c r="R219" s="157">
        <f t="shared" si="134"/>
        <v>0</v>
      </c>
      <c r="S219" s="157">
        <f t="shared" si="134"/>
        <v>0</v>
      </c>
      <c r="T219" s="157">
        <f t="shared" si="134"/>
        <v>0</v>
      </c>
      <c r="U219" s="157">
        <f t="shared" si="134"/>
        <v>0</v>
      </c>
      <c r="V219" s="157">
        <f t="shared" si="134"/>
        <v>0</v>
      </c>
      <c r="W219" s="157">
        <f t="shared" si="134"/>
        <v>0</v>
      </c>
      <c r="X219" s="157">
        <f t="shared" si="134"/>
        <v>0</v>
      </c>
      <c r="Y219" s="157">
        <f t="shared" si="134"/>
        <v>0</v>
      </c>
      <c r="Z219" s="157">
        <f t="shared" si="134"/>
        <v>0</v>
      </c>
      <c r="AA219" s="157">
        <f t="shared" si="134"/>
        <v>0</v>
      </c>
      <c r="AB219" s="157">
        <f t="shared" si="134"/>
        <v>0</v>
      </c>
      <c r="AC219" s="157">
        <f t="shared" si="134"/>
        <v>0</v>
      </c>
      <c r="AD219" s="157">
        <f t="shared" si="134"/>
        <v>0</v>
      </c>
      <c r="AE219" s="157">
        <f t="shared" si="134"/>
        <v>0</v>
      </c>
      <c r="AF219" s="157">
        <f t="shared" si="134"/>
        <v>0</v>
      </c>
      <c r="AG219" s="157">
        <f t="shared" si="134"/>
        <v>0</v>
      </c>
      <c r="AH219" s="157">
        <f t="shared" si="134"/>
        <v>0</v>
      </c>
      <c r="AI219" s="157">
        <f t="shared" si="134"/>
        <v>0</v>
      </c>
      <c r="AJ219" s="157">
        <f t="shared" si="134"/>
        <v>0</v>
      </c>
    </row>
    <row r="220" spans="1:36" ht="16.5" x14ac:dyDescent="0.25">
      <c r="A220" s="157">
        <f t="shared" si="127"/>
        <v>2.0999999999999979</v>
      </c>
      <c r="B220" s="153">
        <f t="shared" si="93"/>
        <v>172</v>
      </c>
      <c r="C220" s="155" t="s">
        <v>495</v>
      </c>
      <c r="D220" s="156" t="s">
        <v>364</v>
      </c>
      <c r="E220" s="157">
        <f t="shared" si="128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27"/>
        <v>2.1099999999999977</v>
      </c>
      <c r="B221" s="153">
        <f t="shared" si="93"/>
        <v>173</v>
      </c>
      <c r="C221" s="155" t="s">
        <v>496</v>
      </c>
      <c r="D221" s="156" t="s">
        <v>364</v>
      </c>
      <c r="E221" s="157">
        <f t="shared" si="128"/>
        <v>0</v>
      </c>
      <c r="F221" s="249"/>
      <c r="G221" s="157">
        <f>+SUM(G$219:G$220)</f>
        <v>0</v>
      </c>
      <c r="H221" s="157">
        <f t="shared" ref="H221:AJ221" si="135">+SUM(H$219:H$220)</f>
        <v>0</v>
      </c>
      <c r="I221" s="157">
        <f t="shared" si="135"/>
        <v>0</v>
      </c>
      <c r="J221" s="157">
        <f t="shared" si="135"/>
        <v>0</v>
      </c>
      <c r="K221" s="157">
        <f t="shared" si="135"/>
        <v>0</v>
      </c>
      <c r="L221" s="157">
        <f t="shared" si="135"/>
        <v>0</v>
      </c>
      <c r="M221" s="157">
        <f t="shared" si="135"/>
        <v>0</v>
      </c>
      <c r="N221" s="157">
        <f t="shared" si="135"/>
        <v>0</v>
      </c>
      <c r="O221" s="157">
        <f t="shared" si="135"/>
        <v>0</v>
      </c>
      <c r="P221" s="157">
        <f t="shared" si="135"/>
        <v>0</v>
      </c>
      <c r="Q221" s="157">
        <f t="shared" si="135"/>
        <v>0</v>
      </c>
      <c r="R221" s="157">
        <f t="shared" si="135"/>
        <v>0</v>
      </c>
      <c r="S221" s="157">
        <f t="shared" si="135"/>
        <v>0</v>
      </c>
      <c r="T221" s="157">
        <f t="shared" si="135"/>
        <v>0</v>
      </c>
      <c r="U221" s="157">
        <f t="shared" si="135"/>
        <v>0</v>
      </c>
      <c r="V221" s="157">
        <f t="shared" si="135"/>
        <v>0</v>
      </c>
      <c r="W221" s="157">
        <f t="shared" si="135"/>
        <v>0</v>
      </c>
      <c r="X221" s="157">
        <f t="shared" si="135"/>
        <v>0</v>
      </c>
      <c r="Y221" s="157">
        <f t="shared" si="135"/>
        <v>0</v>
      </c>
      <c r="Z221" s="157">
        <f t="shared" si="135"/>
        <v>0</v>
      </c>
      <c r="AA221" s="157">
        <f t="shared" si="135"/>
        <v>0</v>
      </c>
      <c r="AB221" s="157">
        <f t="shared" si="135"/>
        <v>0</v>
      </c>
      <c r="AC221" s="157">
        <f t="shared" si="135"/>
        <v>0</v>
      </c>
      <c r="AD221" s="157">
        <f t="shared" si="135"/>
        <v>0</v>
      </c>
      <c r="AE221" s="157">
        <f t="shared" si="135"/>
        <v>0</v>
      </c>
      <c r="AF221" s="157">
        <f t="shared" si="135"/>
        <v>0</v>
      </c>
      <c r="AG221" s="157">
        <f t="shared" si="135"/>
        <v>0</v>
      </c>
      <c r="AH221" s="157">
        <f t="shared" si="135"/>
        <v>0</v>
      </c>
      <c r="AI221" s="157">
        <f t="shared" si="135"/>
        <v>0</v>
      </c>
      <c r="AJ221" s="157">
        <f t="shared" si="135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93"/>
        <v>174</v>
      </c>
      <c r="C222" s="162" t="s">
        <v>497</v>
      </c>
      <c r="D222" s="164" t="s">
        <v>364</v>
      </c>
      <c r="E222" s="157">
        <f t="shared" si="128"/>
        <v>0</v>
      </c>
      <c r="F222" s="314" t="s">
        <v>327</v>
      </c>
      <c r="G222" s="157">
        <f>+IF($F222=G$10&amp;" "&amp;G$11,G$9,0)</f>
        <v>0</v>
      </c>
      <c r="H222" s="157">
        <f t="shared" ref="H222:AJ222" si="136">+IF($F222=H$10&amp;" "&amp;H$11,H$9,0)</f>
        <v>0</v>
      </c>
      <c r="I222" s="157">
        <f t="shared" si="136"/>
        <v>0</v>
      </c>
      <c r="J222" s="157">
        <f t="shared" si="136"/>
        <v>0</v>
      </c>
      <c r="K222" s="157">
        <f t="shared" si="136"/>
        <v>0</v>
      </c>
      <c r="L222" s="157">
        <f t="shared" si="136"/>
        <v>0</v>
      </c>
      <c r="M222" s="157">
        <f t="shared" si="136"/>
        <v>0</v>
      </c>
      <c r="N222" s="157">
        <f t="shared" si="136"/>
        <v>0</v>
      </c>
      <c r="O222" s="157">
        <f t="shared" si="136"/>
        <v>0</v>
      </c>
      <c r="P222" s="157">
        <f t="shared" si="136"/>
        <v>0</v>
      </c>
      <c r="Q222" s="157">
        <f t="shared" si="136"/>
        <v>0</v>
      </c>
      <c r="R222" s="157">
        <f t="shared" si="136"/>
        <v>0</v>
      </c>
      <c r="S222" s="157">
        <f t="shared" si="136"/>
        <v>0</v>
      </c>
      <c r="T222" s="157">
        <f t="shared" si="136"/>
        <v>0</v>
      </c>
      <c r="U222" s="157">
        <f t="shared" si="136"/>
        <v>0</v>
      </c>
      <c r="V222" s="157">
        <f t="shared" si="136"/>
        <v>0</v>
      </c>
      <c r="W222" s="157">
        <f t="shared" si="136"/>
        <v>0</v>
      </c>
      <c r="X222" s="157">
        <f t="shared" si="136"/>
        <v>0</v>
      </c>
      <c r="Y222" s="157">
        <f t="shared" si="136"/>
        <v>0</v>
      </c>
      <c r="Z222" s="157">
        <f t="shared" si="136"/>
        <v>0</v>
      </c>
      <c r="AA222" s="157">
        <f t="shared" si="136"/>
        <v>0</v>
      </c>
      <c r="AB222" s="157">
        <f t="shared" si="136"/>
        <v>0</v>
      </c>
      <c r="AC222" s="157">
        <f t="shared" si="136"/>
        <v>0</v>
      </c>
      <c r="AD222" s="157">
        <f t="shared" si="136"/>
        <v>0</v>
      </c>
      <c r="AE222" s="157">
        <f t="shared" si="136"/>
        <v>0</v>
      </c>
      <c r="AF222" s="157">
        <f t="shared" si="136"/>
        <v>0</v>
      </c>
      <c r="AG222" s="157">
        <f t="shared" si="136"/>
        <v>0</v>
      </c>
      <c r="AH222" s="157">
        <f t="shared" si="136"/>
        <v>0</v>
      </c>
      <c r="AI222" s="157">
        <f t="shared" si="136"/>
        <v>0</v>
      </c>
      <c r="AJ222" s="157">
        <f t="shared" si="136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93"/>
        <v>175</v>
      </c>
      <c r="C223" s="162" t="s">
        <v>498</v>
      </c>
      <c r="D223" s="164" t="s">
        <v>364</v>
      </c>
      <c r="E223" s="157">
        <f t="shared" si="128"/>
        <v>1</v>
      </c>
      <c r="F223" s="314" t="s">
        <v>328</v>
      </c>
      <c r="G223" s="157">
        <f t="shared" ref="G223:AJ223" si="137">+IF($F223=G$10&amp;" "&amp;G$11,G$9,0)</f>
        <v>0</v>
      </c>
      <c r="H223" s="157">
        <f t="shared" si="137"/>
        <v>1</v>
      </c>
      <c r="I223" s="157">
        <f t="shared" si="137"/>
        <v>0</v>
      </c>
      <c r="J223" s="157">
        <f t="shared" si="137"/>
        <v>0</v>
      </c>
      <c r="K223" s="157">
        <f t="shared" si="137"/>
        <v>0</v>
      </c>
      <c r="L223" s="157">
        <f t="shared" si="137"/>
        <v>0</v>
      </c>
      <c r="M223" s="157">
        <f t="shared" si="137"/>
        <v>0</v>
      </c>
      <c r="N223" s="157">
        <f t="shared" si="137"/>
        <v>0</v>
      </c>
      <c r="O223" s="157">
        <f t="shared" si="137"/>
        <v>0</v>
      </c>
      <c r="P223" s="157">
        <f t="shared" si="137"/>
        <v>0</v>
      </c>
      <c r="Q223" s="157">
        <f t="shared" si="137"/>
        <v>0</v>
      </c>
      <c r="R223" s="157">
        <f t="shared" si="137"/>
        <v>0</v>
      </c>
      <c r="S223" s="157">
        <f t="shared" si="137"/>
        <v>0</v>
      </c>
      <c r="T223" s="157">
        <f t="shared" si="137"/>
        <v>0</v>
      </c>
      <c r="U223" s="157">
        <f t="shared" si="137"/>
        <v>0</v>
      </c>
      <c r="V223" s="157">
        <f t="shared" si="137"/>
        <v>0</v>
      </c>
      <c r="W223" s="157">
        <f t="shared" si="137"/>
        <v>0</v>
      </c>
      <c r="X223" s="157">
        <f t="shared" si="137"/>
        <v>0</v>
      </c>
      <c r="Y223" s="157">
        <f t="shared" si="137"/>
        <v>0</v>
      </c>
      <c r="Z223" s="157">
        <f t="shared" si="137"/>
        <v>0</v>
      </c>
      <c r="AA223" s="157">
        <f t="shared" si="137"/>
        <v>0</v>
      </c>
      <c r="AB223" s="157">
        <f t="shared" si="137"/>
        <v>0</v>
      </c>
      <c r="AC223" s="157">
        <f t="shared" si="137"/>
        <v>0</v>
      </c>
      <c r="AD223" s="157">
        <f t="shared" si="137"/>
        <v>0</v>
      </c>
      <c r="AE223" s="157">
        <f t="shared" si="137"/>
        <v>0</v>
      </c>
      <c r="AF223" s="157">
        <f t="shared" si="137"/>
        <v>0</v>
      </c>
      <c r="AG223" s="157">
        <f t="shared" si="137"/>
        <v>0</v>
      </c>
      <c r="AH223" s="157">
        <f t="shared" si="137"/>
        <v>0</v>
      </c>
      <c r="AI223" s="157">
        <f t="shared" si="137"/>
        <v>0</v>
      </c>
      <c r="AJ223" s="157">
        <f t="shared" si="137"/>
        <v>0</v>
      </c>
    </row>
    <row r="224" spans="1:36" ht="16.5" x14ac:dyDescent="0.25">
      <c r="A224" s="172"/>
      <c r="B224" s="173">
        <f t="shared" si="93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93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38">+A225+0.01</f>
        <v>3.01</v>
      </c>
      <c r="B226" s="153">
        <f t="shared" si="93"/>
        <v>178</v>
      </c>
      <c r="C226" s="199" t="s">
        <v>486</v>
      </c>
      <c r="D226" s="156" t="s">
        <v>553</v>
      </c>
      <c r="E226" s="157">
        <f t="shared" ref="E226:E233" si="139">+SUM(G226:AJ226)</f>
        <v>0</v>
      </c>
      <c r="F226" s="249"/>
      <c r="G226" s="157">
        <f t="shared" ref="G226:AJ226" si="140">+VLOOKUP("RI",Vol_Retenida,4,0)*G$15*G$31+VLOOKUP("RV",Vol_Retenida,4,0)*G$16*G$31+VLOOKUP("RIY",Vol_Retenida,4,0)*G$17*G$31+VLOOKUP("RVY",Vol_Retenida,4,0)*G$18*G$31</f>
        <v>0</v>
      </c>
      <c r="H226" s="157">
        <f t="shared" si="140"/>
        <v>0</v>
      </c>
      <c r="I226" s="157">
        <f t="shared" si="140"/>
        <v>0</v>
      </c>
      <c r="J226" s="157">
        <f t="shared" si="140"/>
        <v>0</v>
      </c>
      <c r="K226" s="157">
        <f t="shared" si="140"/>
        <v>0</v>
      </c>
      <c r="L226" s="157">
        <f t="shared" si="140"/>
        <v>0</v>
      </c>
      <c r="M226" s="157">
        <f t="shared" si="140"/>
        <v>0</v>
      </c>
      <c r="N226" s="157">
        <f t="shared" si="140"/>
        <v>0</v>
      </c>
      <c r="O226" s="157">
        <f t="shared" si="140"/>
        <v>0</v>
      </c>
      <c r="P226" s="157">
        <f t="shared" si="140"/>
        <v>0</v>
      </c>
      <c r="Q226" s="157">
        <f t="shared" si="140"/>
        <v>0</v>
      </c>
      <c r="R226" s="157">
        <f t="shared" si="140"/>
        <v>0</v>
      </c>
      <c r="S226" s="157">
        <f t="shared" si="140"/>
        <v>0</v>
      </c>
      <c r="T226" s="157">
        <f t="shared" si="140"/>
        <v>0</v>
      </c>
      <c r="U226" s="157">
        <f t="shared" si="140"/>
        <v>0</v>
      </c>
      <c r="V226" s="157">
        <f t="shared" si="140"/>
        <v>0</v>
      </c>
      <c r="W226" s="157">
        <f t="shared" si="140"/>
        <v>0</v>
      </c>
      <c r="X226" s="157">
        <f t="shared" si="140"/>
        <v>0</v>
      </c>
      <c r="Y226" s="157">
        <f t="shared" si="140"/>
        <v>0</v>
      </c>
      <c r="Z226" s="157">
        <f t="shared" si="140"/>
        <v>0</v>
      </c>
      <c r="AA226" s="157">
        <f t="shared" si="140"/>
        <v>0</v>
      </c>
      <c r="AB226" s="157">
        <f t="shared" si="140"/>
        <v>0</v>
      </c>
      <c r="AC226" s="157">
        <f t="shared" si="140"/>
        <v>0</v>
      </c>
      <c r="AD226" s="157">
        <f t="shared" si="140"/>
        <v>0</v>
      </c>
      <c r="AE226" s="157">
        <f t="shared" si="140"/>
        <v>0</v>
      </c>
      <c r="AF226" s="157">
        <f t="shared" si="140"/>
        <v>0</v>
      </c>
      <c r="AG226" s="157">
        <f t="shared" si="140"/>
        <v>0</v>
      </c>
      <c r="AH226" s="157">
        <f t="shared" si="140"/>
        <v>0</v>
      </c>
      <c r="AI226" s="157">
        <f t="shared" si="140"/>
        <v>0</v>
      </c>
      <c r="AJ226" s="157">
        <f t="shared" si="140"/>
        <v>0</v>
      </c>
    </row>
    <row r="227" spans="1:36" ht="16.5" x14ac:dyDescent="0.25">
      <c r="A227" s="157">
        <f t="shared" si="138"/>
        <v>3.0199999999999996</v>
      </c>
      <c r="B227" s="153">
        <f t="shared" si="93"/>
        <v>179</v>
      </c>
      <c r="C227" s="199" t="s">
        <v>487</v>
      </c>
      <c r="D227" s="156" t="s">
        <v>553</v>
      </c>
      <c r="E227" s="157">
        <f t="shared" si="139"/>
        <v>0</v>
      </c>
      <c r="F227" s="249"/>
      <c r="G227" s="157">
        <f t="shared" ref="G227:AJ227" si="141">+VLOOKUP("RI",Vol_Retenida,4,0)*G$15*G$32+VLOOKUP("RV",Vol_Retenida,4,0)*G$16*G$32+VLOOKUP("RIY",Vol_Retenida,4,0)*G$17*G$32+VLOOKUP("RVY",Vol_Retenida,4,0)*G$18*G$32</f>
        <v>0</v>
      </c>
      <c r="H227" s="157">
        <f t="shared" si="141"/>
        <v>0</v>
      </c>
      <c r="I227" s="157">
        <f t="shared" si="141"/>
        <v>0</v>
      </c>
      <c r="J227" s="157">
        <f t="shared" si="141"/>
        <v>0</v>
      </c>
      <c r="K227" s="157">
        <f t="shared" si="141"/>
        <v>0</v>
      </c>
      <c r="L227" s="157">
        <f t="shared" si="141"/>
        <v>0</v>
      </c>
      <c r="M227" s="157">
        <f t="shared" si="141"/>
        <v>0</v>
      </c>
      <c r="N227" s="157">
        <f t="shared" si="141"/>
        <v>0</v>
      </c>
      <c r="O227" s="157">
        <f t="shared" si="141"/>
        <v>0</v>
      </c>
      <c r="P227" s="157">
        <f t="shared" si="141"/>
        <v>0</v>
      </c>
      <c r="Q227" s="157">
        <f t="shared" si="141"/>
        <v>0</v>
      </c>
      <c r="R227" s="157">
        <f t="shared" si="141"/>
        <v>0</v>
      </c>
      <c r="S227" s="157">
        <f t="shared" si="141"/>
        <v>0</v>
      </c>
      <c r="T227" s="157">
        <f t="shared" si="141"/>
        <v>0</v>
      </c>
      <c r="U227" s="157">
        <f t="shared" si="141"/>
        <v>0</v>
      </c>
      <c r="V227" s="157">
        <f t="shared" si="141"/>
        <v>0</v>
      </c>
      <c r="W227" s="157">
        <f t="shared" si="141"/>
        <v>0</v>
      </c>
      <c r="X227" s="157">
        <f t="shared" si="141"/>
        <v>0</v>
      </c>
      <c r="Y227" s="157">
        <f t="shared" si="141"/>
        <v>0</v>
      </c>
      <c r="Z227" s="157">
        <f t="shared" si="141"/>
        <v>0</v>
      </c>
      <c r="AA227" s="157">
        <f t="shared" si="141"/>
        <v>0</v>
      </c>
      <c r="AB227" s="157">
        <f t="shared" si="141"/>
        <v>0</v>
      </c>
      <c r="AC227" s="157">
        <f t="shared" si="141"/>
        <v>0</v>
      </c>
      <c r="AD227" s="157">
        <f t="shared" si="141"/>
        <v>0</v>
      </c>
      <c r="AE227" s="157">
        <f t="shared" si="141"/>
        <v>0</v>
      </c>
      <c r="AF227" s="157">
        <f t="shared" si="141"/>
        <v>0</v>
      </c>
      <c r="AG227" s="157">
        <f t="shared" si="141"/>
        <v>0</v>
      </c>
      <c r="AH227" s="157">
        <f t="shared" si="141"/>
        <v>0</v>
      </c>
      <c r="AI227" s="157">
        <f t="shared" si="141"/>
        <v>0</v>
      </c>
      <c r="AJ227" s="157">
        <f t="shared" si="141"/>
        <v>0</v>
      </c>
    </row>
    <row r="228" spans="1:36" ht="16.5" x14ac:dyDescent="0.25">
      <c r="A228" s="157">
        <f t="shared" si="138"/>
        <v>3.0299999999999994</v>
      </c>
      <c r="B228" s="153">
        <f t="shared" si="93"/>
        <v>180</v>
      </c>
      <c r="C228" s="199" t="s">
        <v>500</v>
      </c>
      <c r="D228" s="156" t="s">
        <v>364</v>
      </c>
      <c r="E228" s="157">
        <f t="shared" si="139"/>
        <v>0</v>
      </c>
      <c r="F228" s="249"/>
      <c r="G228" s="157">
        <f>+G$15</f>
        <v>0</v>
      </c>
      <c r="H228" s="157">
        <f t="shared" ref="H228:AJ228" si="142">+H$15</f>
        <v>0</v>
      </c>
      <c r="I228" s="157">
        <f t="shared" si="142"/>
        <v>0</v>
      </c>
      <c r="J228" s="157">
        <f t="shared" si="142"/>
        <v>0</v>
      </c>
      <c r="K228" s="157">
        <f t="shared" si="142"/>
        <v>0</v>
      </c>
      <c r="L228" s="157">
        <f t="shared" si="142"/>
        <v>0</v>
      </c>
      <c r="M228" s="157">
        <f t="shared" si="142"/>
        <v>0</v>
      </c>
      <c r="N228" s="157">
        <f t="shared" si="142"/>
        <v>0</v>
      </c>
      <c r="O228" s="157">
        <f t="shared" si="142"/>
        <v>0</v>
      </c>
      <c r="P228" s="157">
        <f t="shared" si="142"/>
        <v>0</v>
      </c>
      <c r="Q228" s="157">
        <f t="shared" si="142"/>
        <v>0</v>
      </c>
      <c r="R228" s="157">
        <f t="shared" si="142"/>
        <v>0</v>
      </c>
      <c r="S228" s="157">
        <f t="shared" si="142"/>
        <v>0</v>
      </c>
      <c r="T228" s="157">
        <f t="shared" si="142"/>
        <v>0</v>
      </c>
      <c r="U228" s="157">
        <f t="shared" si="142"/>
        <v>0</v>
      </c>
      <c r="V228" s="157">
        <f t="shared" si="142"/>
        <v>0</v>
      </c>
      <c r="W228" s="157">
        <f t="shared" si="142"/>
        <v>0</v>
      </c>
      <c r="X228" s="157">
        <f t="shared" si="142"/>
        <v>0</v>
      </c>
      <c r="Y228" s="157">
        <f t="shared" si="142"/>
        <v>0</v>
      </c>
      <c r="Z228" s="157">
        <f t="shared" si="142"/>
        <v>0</v>
      </c>
      <c r="AA228" s="157">
        <f t="shared" si="142"/>
        <v>0</v>
      </c>
      <c r="AB228" s="157">
        <f t="shared" si="142"/>
        <v>0</v>
      </c>
      <c r="AC228" s="157">
        <f t="shared" si="142"/>
        <v>0</v>
      </c>
      <c r="AD228" s="157">
        <f t="shared" si="142"/>
        <v>0</v>
      </c>
      <c r="AE228" s="157">
        <f t="shared" si="142"/>
        <v>0</v>
      </c>
      <c r="AF228" s="157">
        <f t="shared" si="142"/>
        <v>0</v>
      </c>
      <c r="AG228" s="157">
        <f t="shared" si="142"/>
        <v>0</v>
      </c>
      <c r="AH228" s="157">
        <f t="shared" si="142"/>
        <v>0</v>
      </c>
      <c r="AI228" s="157">
        <f t="shared" si="142"/>
        <v>0</v>
      </c>
      <c r="AJ228" s="157">
        <f t="shared" si="142"/>
        <v>0</v>
      </c>
    </row>
    <row r="229" spans="1:36" ht="16.5" x14ac:dyDescent="0.25">
      <c r="A229" s="157">
        <f t="shared" si="138"/>
        <v>3.0399999999999991</v>
      </c>
      <c r="B229" s="153">
        <f t="shared" si="93"/>
        <v>181</v>
      </c>
      <c r="C229" s="199" t="s">
        <v>501</v>
      </c>
      <c r="D229" s="156" t="s">
        <v>364</v>
      </c>
      <c r="E229" s="157">
        <f t="shared" si="139"/>
        <v>0</v>
      </c>
      <c r="F229" s="249"/>
      <c r="G229" s="157">
        <f>+G$17</f>
        <v>0</v>
      </c>
      <c r="H229" s="157">
        <f t="shared" ref="H229:AJ229" si="143">+H$17</f>
        <v>0</v>
      </c>
      <c r="I229" s="157">
        <f t="shared" si="143"/>
        <v>0</v>
      </c>
      <c r="J229" s="157">
        <f t="shared" si="143"/>
        <v>0</v>
      </c>
      <c r="K229" s="157">
        <f t="shared" si="143"/>
        <v>0</v>
      </c>
      <c r="L229" s="157">
        <f t="shared" si="143"/>
        <v>0</v>
      </c>
      <c r="M229" s="157">
        <f t="shared" si="143"/>
        <v>0</v>
      </c>
      <c r="N229" s="157">
        <f t="shared" si="143"/>
        <v>0</v>
      </c>
      <c r="O229" s="157">
        <f t="shared" si="143"/>
        <v>0</v>
      </c>
      <c r="P229" s="157">
        <f t="shared" si="143"/>
        <v>0</v>
      </c>
      <c r="Q229" s="157">
        <f t="shared" si="143"/>
        <v>0</v>
      </c>
      <c r="R229" s="157">
        <f t="shared" si="143"/>
        <v>0</v>
      </c>
      <c r="S229" s="157">
        <f t="shared" si="143"/>
        <v>0</v>
      </c>
      <c r="T229" s="157">
        <f t="shared" si="143"/>
        <v>0</v>
      </c>
      <c r="U229" s="157">
        <f t="shared" si="143"/>
        <v>0</v>
      </c>
      <c r="V229" s="157">
        <f t="shared" si="143"/>
        <v>0</v>
      </c>
      <c r="W229" s="157">
        <f t="shared" si="143"/>
        <v>0</v>
      </c>
      <c r="X229" s="157">
        <f t="shared" si="143"/>
        <v>0</v>
      </c>
      <c r="Y229" s="157">
        <f t="shared" si="143"/>
        <v>0</v>
      </c>
      <c r="Z229" s="157">
        <f t="shared" si="143"/>
        <v>0</v>
      </c>
      <c r="AA229" s="157">
        <f t="shared" si="143"/>
        <v>0</v>
      </c>
      <c r="AB229" s="157">
        <f t="shared" si="143"/>
        <v>0</v>
      </c>
      <c r="AC229" s="157">
        <f t="shared" si="143"/>
        <v>0</v>
      </c>
      <c r="AD229" s="157">
        <f t="shared" si="143"/>
        <v>0</v>
      </c>
      <c r="AE229" s="157">
        <f t="shared" si="143"/>
        <v>0</v>
      </c>
      <c r="AF229" s="157">
        <f t="shared" si="143"/>
        <v>0</v>
      </c>
      <c r="AG229" s="157">
        <f t="shared" si="143"/>
        <v>0</v>
      </c>
      <c r="AH229" s="157">
        <f t="shared" si="143"/>
        <v>0</v>
      </c>
      <c r="AI229" s="157">
        <f t="shared" si="143"/>
        <v>0</v>
      </c>
      <c r="AJ229" s="157">
        <f t="shared" si="143"/>
        <v>0</v>
      </c>
    </row>
    <row r="230" spans="1:36" ht="16.5" x14ac:dyDescent="0.25">
      <c r="A230" s="157">
        <f t="shared" si="138"/>
        <v>3.0499999999999989</v>
      </c>
      <c r="B230" s="153">
        <f t="shared" si="93"/>
        <v>182</v>
      </c>
      <c r="C230" s="199" t="s">
        <v>502</v>
      </c>
      <c r="D230" s="156" t="s">
        <v>553</v>
      </c>
      <c r="E230" s="157">
        <f t="shared" si="139"/>
        <v>0</v>
      </c>
      <c r="F230" s="249"/>
      <c r="G230" s="157">
        <f t="shared" ref="G230:AJ230" si="144">+VLOOKUP("RI",Vol_Retenida,5,0)*G$15*G$31+VLOOKUP("RV",Vol_Retenida,5,0)*G$16*G$31+VLOOKUP("RIY",Vol_Retenida,5,0)*G$17*G$31+VLOOKUP("RVY",Vol_Retenida,5,0)*G$18*G$31</f>
        <v>0</v>
      </c>
      <c r="H230" s="157">
        <f t="shared" si="144"/>
        <v>0</v>
      </c>
      <c r="I230" s="157">
        <f t="shared" si="144"/>
        <v>0</v>
      </c>
      <c r="J230" s="157">
        <f t="shared" si="144"/>
        <v>0</v>
      </c>
      <c r="K230" s="157">
        <f t="shared" si="144"/>
        <v>0</v>
      </c>
      <c r="L230" s="157">
        <f t="shared" si="144"/>
        <v>0</v>
      </c>
      <c r="M230" s="157">
        <f t="shared" si="144"/>
        <v>0</v>
      </c>
      <c r="N230" s="157">
        <f t="shared" si="144"/>
        <v>0</v>
      </c>
      <c r="O230" s="157">
        <f t="shared" si="144"/>
        <v>0</v>
      </c>
      <c r="P230" s="157">
        <f t="shared" si="144"/>
        <v>0</v>
      </c>
      <c r="Q230" s="157">
        <f t="shared" si="144"/>
        <v>0</v>
      </c>
      <c r="R230" s="157">
        <f t="shared" si="144"/>
        <v>0</v>
      </c>
      <c r="S230" s="157">
        <f t="shared" si="144"/>
        <v>0</v>
      </c>
      <c r="T230" s="157">
        <f t="shared" si="144"/>
        <v>0</v>
      </c>
      <c r="U230" s="157">
        <f t="shared" si="144"/>
        <v>0</v>
      </c>
      <c r="V230" s="157">
        <f t="shared" si="144"/>
        <v>0</v>
      </c>
      <c r="W230" s="157">
        <f t="shared" si="144"/>
        <v>0</v>
      </c>
      <c r="X230" s="157">
        <f t="shared" si="144"/>
        <v>0</v>
      </c>
      <c r="Y230" s="157">
        <f t="shared" si="144"/>
        <v>0</v>
      </c>
      <c r="Z230" s="157">
        <f t="shared" si="144"/>
        <v>0</v>
      </c>
      <c r="AA230" s="157">
        <f t="shared" si="144"/>
        <v>0</v>
      </c>
      <c r="AB230" s="157">
        <f t="shared" si="144"/>
        <v>0</v>
      </c>
      <c r="AC230" s="157">
        <f t="shared" si="144"/>
        <v>0</v>
      </c>
      <c r="AD230" s="157">
        <f t="shared" si="144"/>
        <v>0</v>
      </c>
      <c r="AE230" s="157">
        <f t="shared" si="144"/>
        <v>0</v>
      </c>
      <c r="AF230" s="157">
        <f t="shared" si="144"/>
        <v>0</v>
      </c>
      <c r="AG230" s="157">
        <f t="shared" si="144"/>
        <v>0</v>
      </c>
      <c r="AH230" s="157">
        <f t="shared" si="144"/>
        <v>0</v>
      </c>
      <c r="AI230" s="157">
        <f t="shared" si="144"/>
        <v>0</v>
      </c>
      <c r="AJ230" s="157">
        <f t="shared" si="144"/>
        <v>0</v>
      </c>
    </row>
    <row r="231" spans="1:36" ht="16.5" x14ac:dyDescent="0.25">
      <c r="A231" s="157">
        <f t="shared" si="138"/>
        <v>3.0599999999999987</v>
      </c>
      <c r="B231" s="153">
        <f t="shared" si="93"/>
        <v>183</v>
      </c>
      <c r="C231" s="199" t="s">
        <v>503</v>
      </c>
      <c r="D231" s="156" t="s">
        <v>553</v>
      </c>
      <c r="E231" s="157">
        <f t="shared" si="139"/>
        <v>0</v>
      </c>
      <c r="F231" s="249"/>
      <c r="G231" s="157">
        <f t="shared" ref="G231:AJ231" si="145">+VLOOKUP("RI",Vol_Retenida,5,0)*G$15*G$32+VLOOKUP("RV",Vol_Retenida,5,0)*G$16*G$32+VLOOKUP("RIY",Vol_Retenida,5,0)*G$17*G$32+VLOOKUP("RVY",Vol_Retenida,5,0)*G$18*G$32</f>
        <v>0</v>
      </c>
      <c r="H231" s="157">
        <f t="shared" si="145"/>
        <v>0</v>
      </c>
      <c r="I231" s="157">
        <f t="shared" si="145"/>
        <v>0</v>
      </c>
      <c r="J231" s="157">
        <f t="shared" si="145"/>
        <v>0</v>
      </c>
      <c r="K231" s="157">
        <f t="shared" si="145"/>
        <v>0</v>
      </c>
      <c r="L231" s="157">
        <f t="shared" si="145"/>
        <v>0</v>
      </c>
      <c r="M231" s="157">
        <f t="shared" si="145"/>
        <v>0</v>
      </c>
      <c r="N231" s="157">
        <f t="shared" si="145"/>
        <v>0</v>
      </c>
      <c r="O231" s="157">
        <f t="shared" si="145"/>
        <v>0</v>
      </c>
      <c r="P231" s="157">
        <f t="shared" si="145"/>
        <v>0</v>
      </c>
      <c r="Q231" s="157">
        <f t="shared" si="145"/>
        <v>0</v>
      </c>
      <c r="R231" s="157">
        <f t="shared" si="145"/>
        <v>0</v>
      </c>
      <c r="S231" s="157">
        <f t="shared" si="145"/>
        <v>0</v>
      </c>
      <c r="T231" s="157">
        <f t="shared" si="145"/>
        <v>0</v>
      </c>
      <c r="U231" s="157">
        <f t="shared" si="145"/>
        <v>0</v>
      </c>
      <c r="V231" s="157">
        <f t="shared" si="145"/>
        <v>0</v>
      </c>
      <c r="W231" s="157">
        <f t="shared" si="145"/>
        <v>0</v>
      </c>
      <c r="X231" s="157">
        <f t="shared" si="145"/>
        <v>0</v>
      </c>
      <c r="Y231" s="157">
        <f t="shared" si="145"/>
        <v>0</v>
      </c>
      <c r="Z231" s="157">
        <f t="shared" si="145"/>
        <v>0</v>
      </c>
      <c r="AA231" s="157">
        <f t="shared" si="145"/>
        <v>0</v>
      </c>
      <c r="AB231" s="157">
        <f t="shared" si="145"/>
        <v>0</v>
      </c>
      <c r="AC231" s="157">
        <f t="shared" si="145"/>
        <v>0</v>
      </c>
      <c r="AD231" s="157">
        <f t="shared" si="145"/>
        <v>0</v>
      </c>
      <c r="AE231" s="157">
        <f t="shared" si="145"/>
        <v>0</v>
      </c>
      <c r="AF231" s="157">
        <f t="shared" si="145"/>
        <v>0</v>
      </c>
      <c r="AG231" s="157">
        <f t="shared" si="145"/>
        <v>0</v>
      </c>
      <c r="AH231" s="157">
        <f t="shared" si="145"/>
        <v>0</v>
      </c>
      <c r="AI231" s="157">
        <f t="shared" si="145"/>
        <v>0</v>
      </c>
      <c r="AJ231" s="157">
        <f t="shared" si="145"/>
        <v>0</v>
      </c>
    </row>
    <row r="232" spans="1:36" s="188" customFormat="1" ht="16.5" x14ac:dyDescent="0.25">
      <c r="A232" s="160">
        <f t="shared" si="138"/>
        <v>3.0699999999999985</v>
      </c>
      <c r="B232" s="161">
        <f t="shared" si="93"/>
        <v>184</v>
      </c>
      <c r="C232" s="316" t="s">
        <v>637</v>
      </c>
      <c r="D232" s="164" t="s">
        <v>364</v>
      </c>
      <c r="E232" s="157">
        <f t="shared" si="139"/>
        <v>0</v>
      </c>
      <c r="F232" s="246"/>
      <c r="G232" s="160">
        <f>+G$16</f>
        <v>0</v>
      </c>
      <c r="H232" s="160">
        <f t="shared" ref="H232:AJ232" si="146">+H$16</f>
        <v>0</v>
      </c>
      <c r="I232" s="160">
        <f t="shared" si="146"/>
        <v>0</v>
      </c>
      <c r="J232" s="160">
        <f t="shared" si="146"/>
        <v>0</v>
      </c>
      <c r="K232" s="160">
        <f t="shared" si="146"/>
        <v>0</v>
      </c>
      <c r="L232" s="160">
        <f t="shared" si="146"/>
        <v>0</v>
      </c>
      <c r="M232" s="160">
        <f t="shared" si="146"/>
        <v>0</v>
      </c>
      <c r="N232" s="160">
        <f t="shared" si="146"/>
        <v>0</v>
      </c>
      <c r="O232" s="160">
        <f t="shared" si="146"/>
        <v>0</v>
      </c>
      <c r="P232" s="160">
        <f t="shared" si="146"/>
        <v>0</v>
      </c>
      <c r="Q232" s="160">
        <f t="shared" si="146"/>
        <v>0</v>
      </c>
      <c r="R232" s="160">
        <f t="shared" si="146"/>
        <v>0</v>
      </c>
      <c r="S232" s="160">
        <f t="shared" si="146"/>
        <v>0</v>
      </c>
      <c r="T232" s="160">
        <f t="shared" si="146"/>
        <v>0</v>
      </c>
      <c r="U232" s="160">
        <f t="shared" si="146"/>
        <v>0</v>
      </c>
      <c r="V232" s="160">
        <f t="shared" si="146"/>
        <v>0</v>
      </c>
      <c r="W232" s="160">
        <f t="shared" si="146"/>
        <v>0</v>
      </c>
      <c r="X232" s="160">
        <f t="shared" si="146"/>
        <v>0</v>
      </c>
      <c r="Y232" s="160">
        <f t="shared" si="146"/>
        <v>0</v>
      </c>
      <c r="Z232" s="160">
        <f t="shared" si="146"/>
        <v>0</v>
      </c>
      <c r="AA232" s="160">
        <f t="shared" si="146"/>
        <v>0</v>
      </c>
      <c r="AB232" s="160">
        <f t="shared" si="146"/>
        <v>0</v>
      </c>
      <c r="AC232" s="160">
        <f t="shared" si="146"/>
        <v>0</v>
      </c>
      <c r="AD232" s="160">
        <f t="shared" si="146"/>
        <v>0</v>
      </c>
      <c r="AE232" s="160">
        <f t="shared" si="146"/>
        <v>0</v>
      </c>
      <c r="AF232" s="160">
        <f t="shared" si="146"/>
        <v>0</v>
      </c>
      <c r="AG232" s="160">
        <f t="shared" si="146"/>
        <v>0</v>
      </c>
      <c r="AH232" s="160">
        <f t="shared" si="146"/>
        <v>0</v>
      </c>
      <c r="AI232" s="160">
        <f t="shared" si="146"/>
        <v>0</v>
      </c>
      <c r="AJ232" s="160">
        <f t="shared" si="146"/>
        <v>0</v>
      </c>
    </row>
    <row r="233" spans="1:36" s="188" customFormat="1" ht="16.5" x14ac:dyDescent="0.25">
      <c r="A233" s="160">
        <f t="shared" si="138"/>
        <v>3.0799999999999983</v>
      </c>
      <c r="B233" s="161">
        <f t="shared" si="93"/>
        <v>185</v>
      </c>
      <c r="C233" s="316" t="s">
        <v>638</v>
      </c>
      <c r="D233" s="164" t="s">
        <v>364</v>
      </c>
      <c r="E233" s="157">
        <f t="shared" si="139"/>
        <v>0</v>
      </c>
      <c r="F233" s="246"/>
      <c r="G233" s="160">
        <f>+G$18</f>
        <v>0</v>
      </c>
      <c r="H233" s="160">
        <f t="shared" ref="H233:AJ233" si="147">+H$18</f>
        <v>0</v>
      </c>
      <c r="I233" s="160">
        <f t="shared" si="147"/>
        <v>0</v>
      </c>
      <c r="J233" s="160">
        <f t="shared" si="147"/>
        <v>0</v>
      </c>
      <c r="K233" s="160">
        <f t="shared" si="147"/>
        <v>0</v>
      </c>
      <c r="L233" s="160">
        <f t="shared" si="147"/>
        <v>0</v>
      </c>
      <c r="M233" s="160">
        <f t="shared" si="147"/>
        <v>0</v>
      </c>
      <c r="N233" s="160">
        <f t="shared" si="147"/>
        <v>0</v>
      </c>
      <c r="O233" s="160">
        <f t="shared" si="147"/>
        <v>0</v>
      </c>
      <c r="P233" s="160">
        <f t="shared" si="147"/>
        <v>0</v>
      </c>
      <c r="Q233" s="160">
        <f t="shared" si="147"/>
        <v>0</v>
      </c>
      <c r="R233" s="160">
        <f t="shared" si="147"/>
        <v>0</v>
      </c>
      <c r="S233" s="160">
        <f t="shared" si="147"/>
        <v>0</v>
      </c>
      <c r="T233" s="160">
        <f t="shared" si="147"/>
        <v>0</v>
      </c>
      <c r="U233" s="160">
        <f t="shared" si="147"/>
        <v>0</v>
      </c>
      <c r="V233" s="160">
        <f t="shared" si="147"/>
        <v>0</v>
      </c>
      <c r="W233" s="160">
        <f t="shared" si="147"/>
        <v>0</v>
      </c>
      <c r="X233" s="160">
        <f t="shared" si="147"/>
        <v>0</v>
      </c>
      <c r="Y233" s="160">
        <f t="shared" si="147"/>
        <v>0</v>
      </c>
      <c r="Z233" s="160">
        <f t="shared" si="147"/>
        <v>0</v>
      </c>
      <c r="AA233" s="160">
        <f t="shared" si="147"/>
        <v>0</v>
      </c>
      <c r="AB233" s="160">
        <f t="shared" si="147"/>
        <v>0</v>
      </c>
      <c r="AC233" s="160">
        <f t="shared" si="147"/>
        <v>0</v>
      </c>
      <c r="AD233" s="160">
        <f t="shared" si="147"/>
        <v>0</v>
      </c>
      <c r="AE233" s="160">
        <f t="shared" si="147"/>
        <v>0</v>
      </c>
      <c r="AF233" s="160">
        <f t="shared" si="147"/>
        <v>0</v>
      </c>
      <c r="AG233" s="160">
        <f t="shared" si="147"/>
        <v>0</v>
      </c>
      <c r="AH233" s="160">
        <f t="shared" si="147"/>
        <v>0</v>
      </c>
      <c r="AI233" s="160">
        <f t="shared" si="147"/>
        <v>0</v>
      </c>
      <c r="AJ233" s="160">
        <f t="shared" si="147"/>
        <v>0</v>
      </c>
    </row>
    <row r="234" spans="1:36" ht="16.5" x14ac:dyDescent="0.25">
      <c r="A234" s="157"/>
      <c r="B234" s="153">
        <f t="shared" si="93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93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93"/>
        <v>188</v>
      </c>
      <c r="C236" s="155" t="s">
        <v>505</v>
      </c>
      <c r="D236" s="156" t="s">
        <v>410</v>
      </c>
      <c r="E236" s="157">
        <f t="shared" ref="E236:E252" si="148">+SUM(G236:AJ236)</f>
        <v>1</v>
      </c>
      <c r="F236" s="249"/>
      <c r="G236" s="157">
        <f t="shared" ref="G236:P245" si="149">+HLOOKUP(G$3,ARMADO_RP,$B236,0)+HLOOKUP(G$4,ARMADO_RP,$B236,0)</f>
        <v>0</v>
      </c>
      <c r="H236" s="157">
        <f t="shared" si="149"/>
        <v>1</v>
      </c>
      <c r="I236" s="157">
        <f t="shared" si="149"/>
        <v>0</v>
      </c>
      <c r="J236" s="157">
        <f t="shared" si="149"/>
        <v>0</v>
      </c>
      <c r="K236" s="157">
        <f t="shared" si="149"/>
        <v>0</v>
      </c>
      <c r="L236" s="157">
        <f t="shared" si="149"/>
        <v>0</v>
      </c>
      <c r="M236" s="157">
        <f t="shared" si="149"/>
        <v>0</v>
      </c>
      <c r="N236" s="157">
        <f t="shared" si="149"/>
        <v>0</v>
      </c>
      <c r="O236" s="157">
        <f t="shared" si="149"/>
        <v>0</v>
      </c>
      <c r="P236" s="157">
        <f t="shared" si="149"/>
        <v>0</v>
      </c>
      <c r="Q236" s="157">
        <f t="shared" ref="Q236:Z245" si="150">+HLOOKUP(Q$3,ARMADO_RP,$B236,0)+HLOOKUP(Q$4,ARMADO_RP,$B236,0)</f>
        <v>0</v>
      </c>
      <c r="R236" s="157">
        <f t="shared" si="150"/>
        <v>0</v>
      </c>
      <c r="S236" s="157">
        <f t="shared" si="150"/>
        <v>0</v>
      </c>
      <c r="T236" s="157">
        <f t="shared" si="150"/>
        <v>0</v>
      </c>
      <c r="U236" s="157">
        <f t="shared" si="150"/>
        <v>0</v>
      </c>
      <c r="V236" s="157">
        <f t="shared" si="150"/>
        <v>0</v>
      </c>
      <c r="W236" s="157">
        <f t="shared" si="150"/>
        <v>0</v>
      </c>
      <c r="X236" s="157">
        <f t="shared" si="150"/>
        <v>0</v>
      </c>
      <c r="Y236" s="157">
        <f t="shared" si="150"/>
        <v>0</v>
      </c>
      <c r="Z236" s="157">
        <f t="shared" si="150"/>
        <v>0</v>
      </c>
      <c r="AA236" s="157">
        <f t="shared" ref="AA236:AJ245" si="151">+HLOOKUP(AA$3,ARMADO_RP,$B236,0)+HLOOKUP(AA$4,ARMADO_RP,$B236,0)</f>
        <v>0</v>
      </c>
      <c r="AB236" s="157">
        <f t="shared" si="151"/>
        <v>0</v>
      </c>
      <c r="AC236" s="157">
        <f t="shared" si="151"/>
        <v>0</v>
      </c>
      <c r="AD236" s="157">
        <f t="shared" si="151"/>
        <v>0</v>
      </c>
      <c r="AE236" s="157">
        <f t="shared" si="151"/>
        <v>0</v>
      </c>
      <c r="AF236" s="157">
        <f t="shared" si="151"/>
        <v>0</v>
      </c>
      <c r="AG236" s="157">
        <f t="shared" si="151"/>
        <v>0</v>
      </c>
      <c r="AH236" s="157">
        <f t="shared" si="151"/>
        <v>0</v>
      </c>
      <c r="AI236" s="157">
        <f t="shared" si="151"/>
        <v>0</v>
      </c>
      <c r="AJ236" s="157">
        <f t="shared" si="151"/>
        <v>0</v>
      </c>
    </row>
    <row r="237" spans="1:36" ht="16.5" x14ac:dyDescent="0.25">
      <c r="A237" s="157">
        <f t="shared" ref="A237:A252" si="152">+A236+0.01</f>
        <v>4.0199999999999996</v>
      </c>
      <c r="B237" s="153">
        <f t="shared" si="93"/>
        <v>189</v>
      </c>
      <c r="C237" s="155" t="s">
        <v>506</v>
      </c>
      <c r="D237" s="156" t="s">
        <v>410</v>
      </c>
      <c r="E237" s="157">
        <f t="shared" si="148"/>
        <v>0</v>
      </c>
      <c r="F237" s="249"/>
      <c r="G237" s="157">
        <f t="shared" si="149"/>
        <v>0</v>
      </c>
      <c r="H237" s="157">
        <f t="shared" si="149"/>
        <v>0</v>
      </c>
      <c r="I237" s="157">
        <f t="shared" si="149"/>
        <v>0</v>
      </c>
      <c r="J237" s="157">
        <f t="shared" si="149"/>
        <v>0</v>
      </c>
      <c r="K237" s="157">
        <f t="shared" si="149"/>
        <v>0</v>
      </c>
      <c r="L237" s="157">
        <f t="shared" si="149"/>
        <v>0</v>
      </c>
      <c r="M237" s="157">
        <f t="shared" si="149"/>
        <v>0</v>
      </c>
      <c r="N237" s="157">
        <f t="shared" si="149"/>
        <v>0</v>
      </c>
      <c r="O237" s="157">
        <f t="shared" si="149"/>
        <v>0</v>
      </c>
      <c r="P237" s="157">
        <f t="shared" si="149"/>
        <v>0</v>
      </c>
      <c r="Q237" s="157">
        <f t="shared" si="150"/>
        <v>0</v>
      </c>
      <c r="R237" s="157">
        <f t="shared" si="150"/>
        <v>0</v>
      </c>
      <c r="S237" s="157">
        <f t="shared" si="150"/>
        <v>0</v>
      </c>
      <c r="T237" s="157">
        <f t="shared" si="150"/>
        <v>0</v>
      </c>
      <c r="U237" s="157">
        <f t="shared" si="150"/>
        <v>0</v>
      </c>
      <c r="V237" s="157">
        <f t="shared" si="150"/>
        <v>0</v>
      </c>
      <c r="W237" s="157">
        <f t="shared" si="150"/>
        <v>0</v>
      </c>
      <c r="X237" s="157">
        <f t="shared" si="150"/>
        <v>0</v>
      </c>
      <c r="Y237" s="157">
        <f t="shared" si="150"/>
        <v>0</v>
      </c>
      <c r="Z237" s="157">
        <f t="shared" si="150"/>
        <v>0</v>
      </c>
      <c r="AA237" s="157">
        <f t="shared" si="151"/>
        <v>0</v>
      </c>
      <c r="AB237" s="157">
        <f t="shared" si="151"/>
        <v>0</v>
      </c>
      <c r="AC237" s="157">
        <f t="shared" si="151"/>
        <v>0</v>
      </c>
      <c r="AD237" s="157">
        <f t="shared" si="151"/>
        <v>0</v>
      </c>
      <c r="AE237" s="157">
        <f t="shared" si="151"/>
        <v>0</v>
      </c>
      <c r="AF237" s="157">
        <f t="shared" si="151"/>
        <v>0</v>
      </c>
      <c r="AG237" s="157">
        <f t="shared" si="151"/>
        <v>0</v>
      </c>
      <c r="AH237" s="157">
        <f t="shared" si="151"/>
        <v>0</v>
      </c>
      <c r="AI237" s="157">
        <f t="shared" si="151"/>
        <v>0</v>
      </c>
      <c r="AJ237" s="157">
        <f t="shared" si="151"/>
        <v>0</v>
      </c>
    </row>
    <row r="238" spans="1:36" ht="16.5" x14ac:dyDescent="0.25">
      <c r="A238" s="157">
        <f t="shared" si="152"/>
        <v>4.0299999999999994</v>
      </c>
      <c r="B238" s="153">
        <f t="shared" si="93"/>
        <v>190</v>
      </c>
      <c r="C238" s="155" t="s">
        <v>507</v>
      </c>
      <c r="D238" s="156" t="s">
        <v>410</v>
      </c>
      <c r="E238" s="157">
        <f t="shared" si="148"/>
        <v>0</v>
      </c>
      <c r="F238" s="249"/>
      <c r="G238" s="157">
        <f t="shared" si="149"/>
        <v>0</v>
      </c>
      <c r="H238" s="157">
        <f t="shared" si="149"/>
        <v>0</v>
      </c>
      <c r="I238" s="157">
        <f t="shared" si="149"/>
        <v>0</v>
      </c>
      <c r="J238" s="157">
        <f t="shared" si="149"/>
        <v>0</v>
      </c>
      <c r="K238" s="157">
        <f t="shared" si="149"/>
        <v>0</v>
      </c>
      <c r="L238" s="157">
        <f t="shared" si="149"/>
        <v>0</v>
      </c>
      <c r="M238" s="157">
        <f t="shared" si="149"/>
        <v>0</v>
      </c>
      <c r="N238" s="157">
        <f t="shared" si="149"/>
        <v>0</v>
      </c>
      <c r="O238" s="157">
        <f t="shared" si="149"/>
        <v>0</v>
      </c>
      <c r="P238" s="157">
        <f t="shared" si="149"/>
        <v>0</v>
      </c>
      <c r="Q238" s="157">
        <f t="shared" si="150"/>
        <v>0</v>
      </c>
      <c r="R238" s="157">
        <f t="shared" si="150"/>
        <v>0</v>
      </c>
      <c r="S238" s="157">
        <f t="shared" si="150"/>
        <v>0</v>
      </c>
      <c r="T238" s="157">
        <f t="shared" si="150"/>
        <v>0</v>
      </c>
      <c r="U238" s="157">
        <f t="shared" si="150"/>
        <v>0</v>
      </c>
      <c r="V238" s="157">
        <f t="shared" si="150"/>
        <v>0</v>
      </c>
      <c r="W238" s="157">
        <f t="shared" si="150"/>
        <v>0</v>
      </c>
      <c r="X238" s="157">
        <f t="shared" si="150"/>
        <v>0</v>
      </c>
      <c r="Y238" s="157">
        <f t="shared" si="150"/>
        <v>0</v>
      </c>
      <c r="Z238" s="157">
        <f t="shared" si="150"/>
        <v>0</v>
      </c>
      <c r="AA238" s="157">
        <f t="shared" si="151"/>
        <v>0</v>
      </c>
      <c r="AB238" s="157">
        <f t="shared" si="151"/>
        <v>0</v>
      </c>
      <c r="AC238" s="157">
        <f t="shared" si="151"/>
        <v>0</v>
      </c>
      <c r="AD238" s="157">
        <f t="shared" si="151"/>
        <v>0</v>
      </c>
      <c r="AE238" s="157">
        <f t="shared" si="151"/>
        <v>0</v>
      </c>
      <c r="AF238" s="157">
        <f t="shared" si="151"/>
        <v>0</v>
      </c>
      <c r="AG238" s="157">
        <f t="shared" si="151"/>
        <v>0</v>
      </c>
      <c r="AH238" s="157">
        <f t="shared" si="151"/>
        <v>0</v>
      </c>
      <c r="AI238" s="157">
        <f t="shared" si="151"/>
        <v>0</v>
      </c>
      <c r="AJ238" s="157">
        <f t="shared" si="151"/>
        <v>0</v>
      </c>
    </row>
    <row r="239" spans="1:36" ht="16.5" x14ac:dyDescent="0.25">
      <c r="A239" s="157">
        <f t="shared" si="152"/>
        <v>4.0399999999999991</v>
      </c>
      <c r="B239" s="153">
        <f t="shared" si="93"/>
        <v>191</v>
      </c>
      <c r="C239" s="155" t="s">
        <v>508</v>
      </c>
      <c r="D239" s="156" t="s">
        <v>410</v>
      </c>
      <c r="E239" s="157">
        <f t="shared" si="148"/>
        <v>1</v>
      </c>
      <c r="F239" s="249"/>
      <c r="G239" s="157">
        <f t="shared" si="149"/>
        <v>1</v>
      </c>
      <c r="H239" s="157">
        <f t="shared" si="149"/>
        <v>0</v>
      </c>
      <c r="I239" s="157">
        <f t="shared" si="149"/>
        <v>0</v>
      </c>
      <c r="J239" s="157">
        <f t="shared" si="149"/>
        <v>0</v>
      </c>
      <c r="K239" s="157">
        <f t="shared" si="149"/>
        <v>0</v>
      </c>
      <c r="L239" s="157">
        <f t="shared" si="149"/>
        <v>0</v>
      </c>
      <c r="M239" s="157">
        <f t="shared" si="149"/>
        <v>0</v>
      </c>
      <c r="N239" s="157">
        <f t="shared" si="149"/>
        <v>0</v>
      </c>
      <c r="O239" s="157">
        <f t="shared" si="149"/>
        <v>0</v>
      </c>
      <c r="P239" s="157">
        <f t="shared" si="149"/>
        <v>0</v>
      </c>
      <c r="Q239" s="157">
        <f t="shared" si="150"/>
        <v>0</v>
      </c>
      <c r="R239" s="157">
        <f t="shared" si="150"/>
        <v>0</v>
      </c>
      <c r="S239" s="157">
        <f t="shared" si="150"/>
        <v>0</v>
      </c>
      <c r="T239" s="157">
        <f t="shared" si="150"/>
        <v>0</v>
      </c>
      <c r="U239" s="157">
        <f t="shared" si="150"/>
        <v>0</v>
      </c>
      <c r="V239" s="157">
        <f t="shared" si="150"/>
        <v>0</v>
      </c>
      <c r="W239" s="157">
        <f t="shared" si="150"/>
        <v>0</v>
      </c>
      <c r="X239" s="157">
        <f t="shared" si="150"/>
        <v>0</v>
      </c>
      <c r="Y239" s="157">
        <f t="shared" si="150"/>
        <v>0</v>
      </c>
      <c r="Z239" s="157">
        <f t="shared" si="150"/>
        <v>0</v>
      </c>
      <c r="AA239" s="157">
        <f t="shared" si="151"/>
        <v>0</v>
      </c>
      <c r="AB239" s="157">
        <f t="shared" si="151"/>
        <v>0</v>
      </c>
      <c r="AC239" s="157">
        <f t="shared" si="151"/>
        <v>0</v>
      </c>
      <c r="AD239" s="157">
        <f t="shared" si="151"/>
        <v>0</v>
      </c>
      <c r="AE239" s="157">
        <f t="shared" si="151"/>
        <v>0</v>
      </c>
      <c r="AF239" s="157">
        <f t="shared" si="151"/>
        <v>0</v>
      </c>
      <c r="AG239" s="157">
        <f t="shared" si="151"/>
        <v>0</v>
      </c>
      <c r="AH239" s="157">
        <f t="shared" si="151"/>
        <v>0</v>
      </c>
      <c r="AI239" s="157">
        <f t="shared" si="151"/>
        <v>0</v>
      </c>
      <c r="AJ239" s="157">
        <f t="shared" si="151"/>
        <v>0</v>
      </c>
    </row>
    <row r="240" spans="1:36" ht="16.5" x14ac:dyDescent="0.25">
      <c r="A240" s="157">
        <f t="shared" si="152"/>
        <v>4.0499999999999989</v>
      </c>
      <c r="B240" s="153">
        <f t="shared" si="93"/>
        <v>192</v>
      </c>
      <c r="C240" s="155" t="s">
        <v>509</v>
      </c>
      <c r="D240" s="156" t="s">
        <v>410</v>
      </c>
      <c r="E240" s="157">
        <f t="shared" si="148"/>
        <v>0</v>
      </c>
      <c r="F240" s="249"/>
      <c r="G240" s="157">
        <f t="shared" si="149"/>
        <v>0</v>
      </c>
      <c r="H240" s="157">
        <f t="shared" si="149"/>
        <v>0</v>
      </c>
      <c r="I240" s="157">
        <f t="shared" si="149"/>
        <v>0</v>
      </c>
      <c r="J240" s="157">
        <f t="shared" si="149"/>
        <v>0</v>
      </c>
      <c r="K240" s="157">
        <f t="shared" si="149"/>
        <v>0</v>
      </c>
      <c r="L240" s="157">
        <f t="shared" si="149"/>
        <v>0</v>
      </c>
      <c r="M240" s="157">
        <f t="shared" si="149"/>
        <v>0</v>
      </c>
      <c r="N240" s="157">
        <f t="shared" si="149"/>
        <v>0</v>
      </c>
      <c r="O240" s="157">
        <f t="shared" si="149"/>
        <v>0</v>
      </c>
      <c r="P240" s="157">
        <f t="shared" si="149"/>
        <v>0</v>
      </c>
      <c r="Q240" s="157">
        <f t="shared" si="150"/>
        <v>0</v>
      </c>
      <c r="R240" s="157">
        <f t="shared" si="150"/>
        <v>0</v>
      </c>
      <c r="S240" s="157">
        <f t="shared" si="150"/>
        <v>0</v>
      </c>
      <c r="T240" s="157">
        <f t="shared" si="150"/>
        <v>0</v>
      </c>
      <c r="U240" s="157">
        <f t="shared" si="150"/>
        <v>0</v>
      </c>
      <c r="V240" s="157">
        <f t="shared" si="150"/>
        <v>0</v>
      </c>
      <c r="W240" s="157">
        <f t="shared" si="150"/>
        <v>0</v>
      </c>
      <c r="X240" s="157">
        <f t="shared" si="150"/>
        <v>0</v>
      </c>
      <c r="Y240" s="157">
        <f t="shared" si="150"/>
        <v>0</v>
      </c>
      <c r="Z240" s="157">
        <f t="shared" si="150"/>
        <v>0</v>
      </c>
      <c r="AA240" s="157">
        <f t="shared" si="151"/>
        <v>0</v>
      </c>
      <c r="AB240" s="157">
        <f t="shared" si="151"/>
        <v>0</v>
      </c>
      <c r="AC240" s="157">
        <f t="shared" si="151"/>
        <v>0</v>
      </c>
      <c r="AD240" s="157">
        <f t="shared" si="151"/>
        <v>0</v>
      </c>
      <c r="AE240" s="157">
        <f t="shared" si="151"/>
        <v>0</v>
      </c>
      <c r="AF240" s="157">
        <f t="shared" si="151"/>
        <v>0</v>
      </c>
      <c r="AG240" s="157">
        <f t="shared" si="151"/>
        <v>0</v>
      </c>
      <c r="AH240" s="157">
        <f t="shared" si="151"/>
        <v>0</v>
      </c>
      <c r="AI240" s="157">
        <f t="shared" si="151"/>
        <v>0</v>
      </c>
      <c r="AJ240" s="157">
        <f t="shared" si="151"/>
        <v>0</v>
      </c>
    </row>
    <row r="241" spans="1:36" ht="16.5" x14ac:dyDescent="0.25">
      <c r="A241" s="157">
        <f t="shared" si="152"/>
        <v>4.0599999999999987</v>
      </c>
      <c r="B241" s="153">
        <f t="shared" si="93"/>
        <v>193</v>
      </c>
      <c r="C241" s="155" t="s">
        <v>510</v>
      </c>
      <c r="D241" s="156" t="s">
        <v>410</v>
      </c>
      <c r="E241" s="157">
        <f t="shared" si="148"/>
        <v>0</v>
      </c>
      <c r="F241" s="249"/>
      <c r="G241" s="157">
        <f t="shared" si="149"/>
        <v>0</v>
      </c>
      <c r="H241" s="157">
        <f t="shared" si="149"/>
        <v>0</v>
      </c>
      <c r="I241" s="157">
        <f t="shared" si="149"/>
        <v>0</v>
      </c>
      <c r="J241" s="157">
        <f t="shared" si="149"/>
        <v>0</v>
      </c>
      <c r="K241" s="157">
        <f t="shared" si="149"/>
        <v>0</v>
      </c>
      <c r="L241" s="157">
        <f t="shared" si="149"/>
        <v>0</v>
      </c>
      <c r="M241" s="157">
        <f t="shared" si="149"/>
        <v>0</v>
      </c>
      <c r="N241" s="157">
        <f t="shared" si="149"/>
        <v>0</v>
      </c>
      <c r="O241" s="157">
        <f t="shared" si="149"/>
        <v>0</v>
      </c>
      <c r="P241" s="157">
        <f t="shared" si="149"/>
        <v>0</v>
      </c>
      <c r="Q241" s="157">
        <f t="shared" si="150"/>
        <v>0</v>
      </c>
      <c r="R241" s="157">
        <f t="shared" si="150"/>
        <v>0</v>
      </c>
      <c r="S241" s="157">
        <f t="shared" si="150"/>
        <v>0</v>
      </c>
      <c r="T241" s="157">
        <f t="shared" si="150"/>
        <v>0</v>
      </c>
      <c r="U241" s="157">
        <f t="shared" si="150"/>
        <v>0</v>
      </c>
      <c r="V241" s="157">
        <f t="shared" si="150"/>
        <v>0</v>
      </c>
      <c r="W241" s="157">
        <f t="shared" si="150"/>
        <v>0</v>
      </c>
      <c r="X241" s="157">
        <f t="shared" si="150"/>
        <v>0</v>
      </c>
      <c r="Y241" s="157">
        <f t="shared" si="150"/>
        <v>0</v>
      </c>
      <c r="Z241" s="157">
        <f t="shared" si="150"/>
        <v>0</v>
      </c>
      <c r="AA241" s="157">
        <f t="shared" si="151"/>
        <v>0</v>
      </c>
      <c r="AB241" s="157">
        <f t="shared" si="151"/>
        <v>0</v>
      </c>
      <c r="AC241" s="157">
        <f t="shared" si="151"/>
        <v>0</v>
      </c>
      <c r="AD241" s="157">
        <f t="shared" si="151"/>
        <v>0</v>
      </c>
      <c r="AE241" s="157">
        <f t="shared" si="151"/>
        <v>0</v>
      </c>
      <c r="AF241" s="157">
        <f t="shared" si="151"/>
        <v>0</v>
      </c>
      <c r="AG241" s="157">
        <f t="shared" si="151"/>
        <v>0</v>
      </c>
      <c r="AH241" s="157">
        <f t="shared" si="151"/>
        <v>0</v>
      </c>
      <c r="AI241" s="157">
        <f t="shared" si="151"/>
        <v>0</v>
      </c>
      <c r="AJ241" s="157">
        <f t="shared" si="151"/>
        <v>0</v>
      </c>
    </row>
    <row r="242" spans="1:36" ht="16.5" x14ac:dyDescent="0.25">
      <c r="A242" s="157">
        <f t="shared" si="152"/>
        <v>4.0699999999999985</v>
      </c>
      <c r="B242" s="153">
        <f t="shared" si="93"/>
        <v>194</v>
      </c>
      <c r="C242" s="155" t="s">
        <v>511</v>
      </c>
      <c r="D242" s="156" t="s">
        <v>410</v>
      </c>
      <c r="E242" s="157">
        <f t="shared" si="148"/>
        <v>0</v>
      </c>
      <c r="F242" s="249"/>
      <c r="G242" s="157">
        <f t="shared" si="149"/>
        <v>0</v>
      </c>
      <c r="H242" s="157">
        <f t="shared" si="149"/>
        <v>0</v>
      </c>
      <c r="I242" s="157">
        <f t="shared" si="149"/>
        <v>0</v>
      </c>
      <c r="J242" s="157">
        <f t="shared" si="149"/>
        <v>0</v>
      </c>
      <c r="K242" s="157">
        <f t="shared" si="149"/>
        <v>0</v>
      </c>
      <c r="L242" s="157">
        <f t="shared" si="149"/>
        <v>0</v>
      </c>
      <c r="M242" s="157">
        <f t="shared" si="149"/>
        <v>0</v>
      </c>
      <c r="N242" s="157">
        <f t="shared" si="149"/>
        <v>0</v>
      </c>
      <c r="O242" s="157">
        <f t="shared" si="149"/>
        <v>0</v>
      </c>
      <c r="P242" s="157">
        <f t="shared" si="149"/>
        <v>0</v>
      </c>
      <c r="Q242" s="157">
        <f t="shared" si="150"/>
        <v>0</v>
      </c>
      <c r="R242" s="157">
        <f t="shared" si="150"/>
        <v>0</v>
      </c>
      <c r="S242" s="157">
        <f t="shared" si="150"/>
        <v>0</v>
      </c>
      <c r="T242" s="157">
        <f t="shared" si="150"/>
        <v>0</v>
      </c>
      <c r="U242" s="157">
        <f t="shared" si="150"/>
        <v>0</v>
      </c>
      <c r="V242" s="157">
        <f t="shared" si="150"/>
        <v>0</v>
      </c>
      <c r="W242" s="157">
        <f t="shared" si="150"/>
        <v>0</v>
      </c>
      <c r="X242" s="157">
        <f t="shared" si="150"/>
        <v>0</v>
      </c>
      <c r="Y242" s="157">
        <f t="shared" si="150"/>
        <v>0</v>
      </c>
      <c r="Z242" s="157">
        <f t="shared" si="150"/>
        <v>0</v>
      </c>
      <c r="AA242" s="157">
        <f t="shared" si="151"/>
        <v>0</v>
      </c>
      <c r="AB242" s="157">
        <f t="shared" si="151"/>
        <v>0</v>
      </c>
      <c r="AC242" s="157">
        <f t="shared" si="151"/>
        <v>0</v>
      </c>
      <c r="AD242" s="157">
        <f t="shared" si="151"/>
        <v>0</v>
      </c>
      <c r="AE242" s="157">
        <f t="shared" si="151"/>
        <v>0</v>
      </c>
      <c r="AF242" s="157">
        <f t="shared" si="151"/>
        <v>0</v>
      </c>
      <c r="AG242" s="157">
        <f t="shared" si="151"/>
        <v>0</v>
      </c>
      <c r="AH242" s="157">
        <f t="shared" si="151"/>
        <v>0</v>
      </c>
      <c r="AI242" s="157">
        <f t="shared" si="151"/>
        <v>0</v>
      </c>
      <c r="AJ242" s="157">
        <f t="shared" si="151"/>
        <v>0</v>
      </c>
    </row>
    <row r="243" spans="1:36" ht="16.5" x14ac:dyDescent="0.25">
      <c r="A243" s="157">
        <f t="shared" si="152"/>
        <v>4.0799999999999983</v>
      </c>
      <c r="B243" s="153">
        <f t="shared" ref="B243:B269" si="153">+B242+1</f>
        <v>195</v>
      </c>
      <c r="C243" s="155" t="s">
        <v>512</v>
      </c>
      <c r="D243" s="156" t="s">
        <v>410</v>
      </c>
      <c r="E243" s="157">
        <f t="shared" si="148"/>
        <v>0</v>
      </c>
      <c r="F243" s="249"/>
      <c r="G243" s="157">
        <f t="shared" si="149"/>
        <v>0</v>
      </c>
      <c r="H243" s="157">
        <f t="shared" si="149"/>
        <v>0</v>
      </c>
      <c r="I243" s="157">
        <f t="shared" si="149"/>
        <v>0</v>
      </c>
      <c r="J243" s="157">
        <f t="shared" si="149"/>
        <v>0</v>
      </c>
      <c r="K243" s="157">
        <f t="shared" si="149"/>
        <v>0</v>
      </c>
      <c r="L243" s="157">
        <f t="shared" si="149"/>
        <v>0</v>
      </c>
      <c r="M243" s="157">
        <f t="shared" si="149"/>
        <v>0</v>
      </c>
      <c r="N243" s="157">
        <f t="shared" si="149"/>
        <v>0</v>
      </c>
      <c r="O243" s="157">
        <f t="shared" si="149"/>
        <v>0</v>
      </c>
      <c r="P243" s="157">
        <f t="shared" si="149"/>
        <v>0</v>
      </c>
      <c r="Q243" s="157">
        <f t="shared" si="150"/>
        <v>0</v>
      </c>
      <c r="R243" s="157">
        <f t="shared" si="150"/>
        <v>0</v>
      </c>
      <c r="S243" s="157">
        <f t="shared" si="150"/>
        <v>0</v>
      </c>
      <c r="T243" s="157">
        <f t="shared" si="150"/>
        <v>0</v>
      </c>
      <c r="U243" s="157">
        <f t="shared" si="150"/>
        <v>0</v>
      </c>
      <c r="V243" s="157">
        <f t="shared" si="150"/>
        <v>0</v>
      </c>
      <c r="W243" s="157">
        <f t="shared" si="150"/>
        <v>0</v>
      </c>
      <c r="X243" s="157">
        <f t="shared" si="150"/>
        <v>0</v>
      </c>
      <c r="Y243" s="157">
        <f t="shared" si="150"/>
        <v>0</v>
      </c>
      <c r="Z243" s="157">
        <f t="shared" si="150"/>
        <v>0</v>
      </c>
      <c r="AA243" s="157">
        <f t="shared" si="151"/>
        <v>0</v>
      </c>
      <c r="AB243" s="157">
        <f t="shared" si="151"/>
        <v>0</v>
      </c>
      <c r="AC243" s="157">
        <f t="shared" si="151"/>
        <v>0</v>
      </c>
      <c r="AD243" s="157">
        <f t="shared" si="151"/>
        <v>0</v>
      </c>
      <c r="AE243" s="157">
        <f t="shared" si="151"/>
        <v>0</v>
      </c>
      <c r="AF243" s="157">
        <f t="shared" si="151"/>
        <v>0</v>
      </c>
      <c r="AG243" s="157">
        <f t="shared" si="151"/>
        <v>0</v>
      </c>
      <c r="AH243" s="157">
        <f t="shared" si="151"/>
        <v>0</v>
      </c>
      <c r="AI243" s="157">
        <f t="shared" si="151"/>
        <v>0</v>
      </c>
      <c r="AJ243" s="157">
        <f t="shared" si="151"/>
        <v>0</v>
      </c>
    </row>
    <row r="244" spans="1:36" ht="16.5" x14ac:dyDescent="0.25">
      <c r="A244" s="157">
        <f t="shared" si="152"/>
        <v>4.0899999999999981</v>
      </c>
      <c r="B244" s="153">
        <f t="shared" si="153"/>
        <v>196</v>
      </c>
      <c r="C244" s="155" t="s">
        <v>513</v>
      </c>
      <c r="D244" s="156" t="s">
        <v>410</v>
      </c>
      <c r="E244" s="157">
        <f t="shared" si="148"/>
        <v>1</v>
      </c>
      <c r="F244" s="249"/>
      <c r="G244" s="157">
        <f t="shared" si="149"/>
        <v>0</v>
      </c>
      <c r="H244" s="157">
        <f t="shared" si="149"/>
        <v>1</v>
      </c>
      <c r="I244" s="157">
        <f t="shared" si="149"/>
        <v>0</v>
      </c>
      <c r="J244" s="157">
        <f t="shared" si="149"/>
        <v>0</v>
      </c>
      <c r="K244" s="157">
        <f t="shared" si="149"/>
        <v>0</v>
      </c>
      <c r="L244" s="157">
        <f t="shared" si="149"/>
        <v>0</v>
      </c>
      <c r="M244" s="157">
        <f t="shared" si="149"/>
        <v>0</v>
      </c>
      <c r="N244" s="157">
        <f t="shared" si="149"/>
        <v>0</v>
      </c>
      <c r="O244" s="157">
        <f t="shared" si="149"/>
        <v>0</v>
      </c>
      <c r="P244" s="157">
        <f t="shared" si="149"/>
        <v>0</v>
      </c>
      <c r="Q244" s="157">
        <f t="shared" si="150"/>
        <v>0</v>
      </c>
      <c r="R244" s="157">
        <f t="shared" si="150"/>
        <v>0</v>
      </c>
      <c r="S244" s="157">
        <f t="shared" si="150"/>
        <v>0</v>
      </c>
      <c r="T244" s="157">
        <f t="shared" si="150"/>
        <v>0</v>
      </c>
      <c r="U244" s="157">
        <f t="shared" si="150"/>
        <v>0</v>
      </c>
      <c r="V244" s="157">
        <f t="shared" si="150"/>
        <v>0</v>
      </c>
      <c r="W244" s="157">
        <f t="shared" si="150"/>
        <v>0</v>
      </c>
      <c r="X244" s="157">
        <f t="shared" si="150"/>
        <v>0</v>
      </c>
      <c r="Y244" s="157">
        <f t="shared" si="150"/>
        <v>0</v>
      </c>
      <c r="Z244" s="157">
        <f t="shared" si="150"/>
        <v>0</v>
      </c>
      <c r="AA244" s="157">
        <f t="shared" si="151"/>
        <v>0</v>
      </c>
      <c r="AB244" s="157">
        <f t="shared" si="151"/>
        <v>0</v>
      </c>
      <c r="AC244" s="157">
        <f t="shared" si="151"/>
        <v>0</v>
      </c>
      <c r="AD244" s="157">
        <f t="shared" si="151"/>
        <v>0</v>
      </c>
      <c r="AE244" s="157">
        <f t="shared" si="151"/>
        <v>0</v>
      </c>
      <c r="AF244" s="157">
        <f t="shared" si="151"/>
        <v>0</v>
      </c>
      <c r="AG244" s="157">
        <f t="shared" si="151"/>
        <v>0</v>
      </c>
      <c r="AH244" s="157">
        <f t="shared" si="151"/>
        <v>0</v>
      </c>
      <c r="AI244" s="157">
        <f t="shared" si="151"/>
        <v>0</v>
      </c>
      <c r="AJ244" s="157">
        <f t="shared" si="151"/>
        <v>0</v>
      </c>
    </row>
    <row r="245" spans="1:36" ht="16.5" x14ac:dyDescent="0.25">
      <c r="A245" s="157">
        <f t="shared" si="152"/>
        <v>4.0999999999999979</v>
      </c>
      <c r="B245" s="153">
        <f t="shared" si="153"/>
        <v>197</v>
      </c>
      <c r="C245" s="155" t="s">
        <v>514</v>
      </c>
      <c r="D245" s="156" t="s">
        <v>410</v>
      </c>
      <c r="E245" s="157">
        <f t="shared" si="148"/>
        <v>0</v>
      </c>
      <c r="F245" s="249"/>
      <c r="G245" s="157">
        <f t="shared" si="149"/>
        <v>0</v>
      </c>
      <c r="H245" s="157">
        <f t="shared" si="149"/>
        <v>0</v>
      </c>
      <c r="I245" s="157">
        <f t="shared" si="149"/>
        <v>0</v>
      </c>
      <c r="J245" s="157">
        <f t="shared" si="149"/>
        <v>0</v>
      </c>
      <c r="K245" s="157">
        <f t="shared" si="149"/>
        <v>0</v>
      </c>
      <c r="L245" s="157">
        <f t="shared" si="149"/>
        <v>0</v>
      </c>
      <c r="M245" s="157">
        <f t="shared" si="149"/>
        <v>0</v>
      </c>
      <c r="N245" s="157">
        <f t="shared" si="149"/>
        <v>0</v>
      </c>
      <c r="O245" s="157">
        <f t="shared" si="149"/>
        <v>0</v>
      </c>
      <c r="P245" s="157">
        <f t="shared" si="149"/>
        <v>0</v>
      </c>
      <c r="Q245" s="157">
        <f t="shared" si="150"/>
        <v>0</v>
      </c>
      <c r="R245" s="157">
        <f t="shared" si="150"/>
        <v>0</v>
      </c>
      <c r="S245" s="157">
        <f t="shared" si="150"/>
        <v>0</v>
      </c>
      <c r="T245" s="157">
        <f t="shared" si="150"/>
        <v>0</v>
      </c>
      <c r="U245" s="157">
        <f t="shared" si="150"/>
        <v>0</v>
      </c>
      <c r="V245" s="157">
        <f t="shared" si="150"/>
        <v>0</v>
      </c>
      <c r="W245" s="157">
        <f t="shared" si="150"/>
        <v>0</v>
      </c>
      <c r="X245" s="157">
        <f t="shared" si="150"/>
        <v>0</v>
      </c>
      <c r="Y245" s="157">
        <f t="shared" si="150"/>
        <v>0</v>
      </c>
      <c r="Z245" s="157">
        <f t="shared" si="150"/>
        <v>0</v>
      </c>
      <c r="AA245" s="157">
        <f t="shared" si="151"/>
        <v>0</v>
      </c>
      <c r="AB245" s="157">
        <f t="shared" si="151"/>
        <v>0</v>
      </c>
      <c r="AC245" s="157">
        <f t="shared" si="151"/>
        <v>0</v>
      </c>
      <c r="AD245" s="157">
        <f t="shared" si="151"/>
        <v>0</v>
      </c>
      <c r="AE245" s="157">
        <f t="shared" si="151"/>
        <v>0</v>
      </c>
      <c r="AF245" s="157">
        <f t="shared" si="151"/>
        <v>0</v>
      </c>
      <c r="AG245" s="157">
        <f t="shared" si="151"/>
        <v>0</v>
      </c>
      <c r="AH245" s="157">
        <f t="shared" si="151"/>
        <v>0</v>
      </c>
      <c r="AI245" s="157">
        <f t="shared" si="151"/>
        <v>0</v>
      </c>
      <c r="AJ245" s="157">
        <f t="shared" si="151"/>
        <v>0</v>
      </c>
    </row>
    <row r="246" spans="1:36" s="188" customFormat="1" ht="16.5" x14ac:dyDescent="0.25">
      <c r="A246" s="160">
        <f t="shared" si="152"/>
        <v>4.1099999999999977</v>
      </c>
      <c r="B246" s="161">
        <f t="shared" si="153"/>
        <v>198</v>
      </c>
      <c r="C246" s="163" t="s">
        <v>536</v>
      </c>
      <c r="D246" s="164" t="s">
        <v>410</v>
      </c>
      <c r="E246" s="157">
        <f t="shared" si="148"/>
        <v>0</v>
      </c>
      <c r="F246" s="249"/>
      <c r="G246" s="160">
        <f t="shared" ref="G246:P252" si="154">+HLOOKUP(G$3,ARMADO_RP,$B246,0)+HLOOKUP(G$4,ARMADO_RP,$B246,0)</f>
        <v>0</v>
      </c>
      <c r="H246" s="160">
        <f t="shared" si="154"/>
        <v>0</v>
      </c>
      <c r="I246" s="160">
        <f t="shared" si="154"/>
        <v>0</v>
      </c>
      <c r="J246" s="160">
        <f t="shared" si="154"/>
        <v>0</v>
      </c>
      <c r="K246" s="160">
        <f t="shared" si="154"/>
        <v>0</v>
      </c>
      <c r="L246" s="160">
        <f t="shared" si="154"/>
        <v>0</v>
      </c>
      <c r="M246" s="160">
        <f t="shared" si="154"/>
        <v>0</v>
      </c>
      <c r="N246" s="160">
        <f t="shared" si="154"/>
        <v>0</v>
      </c>
      <c r="O246" s="160">
        <f t="shared" si="154"/>
        <v>0</v>
      </c>
      <c r="P246" s="160">
        <f t="shared" si="154"/>
        <v>0</v>
      </c>
      <c r="Q246" s="160">
        <f t="shared" ref="Q246:Z252" si="155">+HLOOKUP(Q$3,ARMADO_RP,$B246,0)+HLOOKUP(Q$4,ARMADO_RP,$B246,0)</f>
        <v>0</v>
      </c>
      <c r="R246" s="160">
        <f t="shared" si="155"/>
        <v>0</v>
      </c>
      <c r="S246" s="160">
        <f t="shared" si="155"/>
        <v>0</v>
      </c>
      <c r="T246" s="160">
        <f t="shared" si="155"/>
        <v>0</v>
      </c>
      <c r="U246" s="160">
        <f t="shared" si="155"/>
        <v>0</v>
      </c>
      <c r="V246" s="160">
        <f t="shared" si="155"/>
        <v>0</v>
      </c>
      <c r="W246" s="160">
        <f t="shared" si="155"/>
        <v>0</v>
      </c>
      <c r="X246" s="160">
        <f t="shared" si="155"/>
        <v>0</v>
      </c>
      <c r="Y246" s="160">
        <f t="shared" si="155"/>
        <v>0</v>
      </c>
      <c r="Z246" s="160">
        <f t="shared" si="155"/>
        <v>0</v>
      </c>
      <c r="AA246" s="160">
        <f t="shared" ref="AA246:AJ252" si="156">+HLOOKUP(AA$3,ARMADO_RP,$B246,0)+HLOOKUP(AA$4,ARMADO_RP,$B246,0)</f>
        <v>0</v>
      </c>
      <c r="AB246" s="160">
        <f t="shared" si="156"/>
        <v>0</v>
      </c>
      <c r="AC246" s="160">
        <f t="shared" si="156"/>
        <v>0</v>
      </c>
      <c r="AD246" s="160">
        <f t="shared" si="156"/>
        <v>0</v>
      </c>
      <c r="AE246" s="160">
        <f t="shared" si="156"/>
        <v>0</v>
      </c>
      <c r="AF246" s="160">
        <f t="shared" si="156"/>
        <v>0</v>
      </c>
      <c r="AG246" s="160">
        <f t="shared" si="156"/>
        <v>0</v>
      </c>
      <c r="AH246" s="160">
        <f t="shared" si="156"/>
        <v>0</v>
      </c>
      <c r="AI246" s="160">
        <f t="shared" si="156"/>
        <v>0</v>
      </c>
      <c r="AJ246" s="160">
        <f t="shared" si="156"/>
        <v>0</v>
      </c>
    </row>
    <row r="247" spans="1:36" s="188" customFormat="1" ht="16.5" x14ac:dyDescent="0.25">
      <c r="A247" s="160">
        <f t="shared" si="152"/>
        <v>4.1199999999999974</v>
      </c>
      <c r="B247" s="161">
        <f t="shared" si="153"/>
        <v>199</v>
      </c>
      <c r="C247" s="163" t="s">
        <v>537</v>
      </c>
      <c r="D247" s="164" t="s">
        <v>410</v>
      </c>
      <c r="E247" s="157">
        <f t="shared" si="148"/>
        <v>0</v>
      </c>
      <c r="F247" s="249"/>
      <c r="G247" s="160">
        <f t="shared" si="154"/>
        <v>0</v>
      </c>
      <c r="H247" s="160">
        <f t="shared" si="154"/>
        <v>0</v>
      </c>
      <c r="I247" s="160">
        <f t="shared" si="154"/>
        <v>0</v>
      </c>
      <c r="J247" s="160">
        <f t="shared" si="154"/>
        <v>0</v>
      </c>
      <c r="K247" s="160">
        <f t="shared" si="154"/>
        <v>0</v>
      </c>
      <c r="L247" s="160">
        <f t="shared" si="154"/>
        <v>0</v>
      </c>
      <c r="M247" s="160">
        <f t="shared" si="154"/>
        <v>0</v>
      </c>
      <c r="N247" s="160">
        <f t="shared" si="154"/>
        <v>0</v>
      </c>
      <c r="O247" s="160">
        <f t="shared" si="154"/>
        <v>0</v>
      </c>
      <c r="P247" s="160">
        <f t="shared" si="154"/>
        <v>0</v>
      </c>
      <c r="Q247" s="160">
        <f t="shared" si="155"/>
        <v>0</v>
      </c>
      <c r="R247" s="160">
        <f t="shared" si="155"/>
        <v>0</v>
      </c>
      <c r="S247" s="160">
        <f t="shared" si="155"/>
        <v>0</v>
      </c>
      <c r="T247" s="160">
        <f t="shared" si="155"/>
        <v>0</v>
      </c>
      <c r="U247" s="160">
        <f t="shared" si="155"/>
        <v>0</v>
      </c>
      <c r="V247" s="160">
        <f t="shared" si="155"/>
        <v>0</v>
      </c>
      <c r="W247" s="160">
        <f t="shared" si="155"/>
        <v>0</v>
      </c>
      <c r="X247" s="160">
        <f t="shared" si="155"/>
        <v>0</v>
      </c>
      <c r="Y247" s="160">
        <f t="shared" si="155"/>
        <v>0</v>
      </c>
      <c r="Z247" s="160">
        <f t="shared" si="155"/>
        <v>0</v>
      </c>
      <c r="AA247" s="160">
        <f t="shared" si="156"/>
        <v>0</v>
      </c>
      <c r="AB247" s="160">
        <f t="shared" si="156"/>
        <v>0</v>
      </c>
      <c r="AC247" s="160">
        <f t="shared" si="156"/>
        <v>0</v>
      </c>
      <c r="AD247" s="160">
        <f t="shared" si="156"/>
        <v>0</v>
      </c>
      <c r="AE247" s="160">
        <f t="shared" si="156"/>
        <v>0</v>
      </c>
      <c r="AF247" s="160">
        <f t="shared" si="156"/>
        <v>0</v>
      </c>
      <c r="AG247" s="160">
        <f t="shared" si="156"/>
        <v>0</v>
      </c>
      <c r="AH247" s="160">
        <f t="shared" si="156"/>
        <v>0</v>
      </c>
      <c r="AI247" s="160">
        <f t="shared" si="156"/>
        <v>0</v>
      </c>
      <c r="AJ247" s="160">
        <f t="shared" si="156"/>
        <v>0</v>
      </c>
    </row>
    <row r="248" spans="1:36" s="188" customFormat="1" ht="16.5" x14ac:dyDescent="0.25">
      <c r="A248" s="160">
        <f t="shared" si="152"/>
        <v>4.1299999999999972</v>
      </c>
      <c r="B248" s="161">
        <f t="shared" si="153"/>
        <v>200</v>
      </c>
      <c r="C248" s="163" t="s">
        <v>538</v>
      </c>
      <c r="D248" s="164" t="s">
        <v>410</v>
      </c>
      <c r="E248" s="157">
        <f t="shared" si="148"/>
        <v>0</v>
      </c>
      <c r="F248" s="249"/>
      <c r="G248" s="160">
        <f t="shared" si="154"/>
        <v>0</v>
      </c>
      <c r="H248" s="160">
        <f t="shared" si="154"/>
        <v>0</v>
      </c>
      <c r="I248" s="160">
        <f t="shared" si="154"/>
        <v>0</v>
      </c>
      <c r="J248" s="160">
        <f t="shared" si="154"/>
        <v>0</v>
      </c>
      <c r="K248" s="160">
        <f t="shared" si="154"/>
        <v>0</v>
      </c>
      <c r="L248" s="160">
        <f t="shared" si="154"/>
        <v>0</v>
      </c>
      <c r="M248" s="160">
        <f t="shared" si="154"/>
        <v>0</v>
      </c>
      <c r="N248" s="160">
        <f t="shared" si="154"/>
        <v>0</v>
      </c>
      <c r="O248" s="160">
        <f t="shared" si="154"/>
        <v>0</v>
      </c>
      <c r="P248" s="160">
        <f t="shared" si="154"/>
        <v>0</v>
      </c>
      <c r="Q248" s="160">
        <f t="shared" si="155"/>
        <v>0</v>
      </c>
      <c r="R248" s="160">
        <f t="shared" si="155"/>
        <v>0</v>
      </c>
      <c r="S248" s="160">
        <f t="shared" si="155"/>
        <v>0</v>
      </c>
      <c r="T248" s="160">
        <f t="shared" si="155"/>
        <v>0</v>
      </c>
      <c r="U248" s="160">
        <f t="shared" si="155"/>
        <v>0</v>
      </c>
      <c r="V248" s="160">
        <f t="shared" si="155"/>
        <v>0</v>
      </c>
      <c r="W248" s="160">
        <f t="shared" si="155"/>
        <v>0</v>
      </c>
      <c r="X248" s="160">
        <f t="shared" si="155"/>
        <v>0</v>
      </c>
      <c r="Y248" s="160">
        <f t="shared" si="155"/>
        <v>0</v>
      </c>
      <c r="Z248" s="160">
        <f t="shared" si="155"/>
        <v>0</v>
      </c>
      <c r="AA248" s="160">
        <f t="shared" si="156"/>
        <v>0</v>
      </c>
      <c r="AB248" s="160">
        <f t="shared" si="156"/>
        <v>0</v>
      </c>
      <c r="AC248" s="160">
        <f t="shared" si="156"/>
        <v>0</v>
      </c>
      <c r="AD248" s="160">
        <f t="shared" si="156"/>
        <v>0</v>
      </c>
      <c r="AE248" s="160">
        <f t="shared" si="156"/>
        <v>0</v>
      </c>
      <c r="AF248" s="160">
        <f t="shared" si="156"/>
        <v>0</v>
      </c>
      <c r="AG248" s="160">
        <f t="shared" si="156"/>
        <v>0</v>
      </c>
      <c r="AH248" s="160">
        <f t="shared" si="156"/>
        <v>0</v>
      </c>
      <c r="AI248" s="160">
        <f t="shared" si="156"/>
        <v>0</v>
      </c>
      <c r="AJ248" s="160">
        <f t="shared" si="156"/>
        <v>0</v>
      </c>
    </row>
    <row r="249" spans="1:36" s="188" customFormat="1" ht="16.5" x14ac:dyDescent="0.25">
      <c r="A249" s="160">
        <f t="shared" si="152"/>
        <v>4.139999999999997</v>
      </c>
      <c r="B249" s="161">
        <f t="shared" si="153"/>
        <v>201</v>
      </c>
      <c r="C249" s="163" t="s">
        <v>539</v>
      </c>
      <c r="D249" s="164" t="s">
        <v>410</v>
      </c>
      <c r="E249" s="157">
        <f t="shared" si="148"/>
        <v>0</v>
      </c>
      <c r="F249" s="249"/>
      <c r="G249" s="160">
        <f t="shared" si="154"/>
        <v>0</v>
      </c>
      <c r="H249" s="160">
        <f t="shared" si="154"/>
        <v>0</v>
      </c>
      <c r="I249" s="160">
        <f t="shared" si="154"/>
        <v>0</v>
      </c>
      <c r="J249" s="160">
        <f t="shared" si="154"/>
        <v>0</v>
      </c>
      <c r="K249" s="160">
        <f t="shared" si="154"/>
        <v>0</v>
      </c>
      <c r="L249" s="160">
        <f t="shared" si="154"/>
        <v>0</v>
      </c>
      <c r="M249" s="160">
        <f t="shared" si="154"/>
        <v>0</v>
      </c>
      <c r="N249" s="160">
        <f t="shared" si="154"/>
        <v>0</v>
      </c>
      <c r="O249" s="160">
        <f t="shared" si="154"/>
        <v>0</v>
      </c>
      <c r="P249" s="160">
        <f t="shared" si="154"/>
        <v>0</v>
      </c>
      <c r="Q249" s="160">
        <f t="shared" si="155"/>
        <v>0</v>
      </c>
      <c r="R249" s="160">
        <f t="shared" si="155"/>
        <v>0</v>
      </c>
      <c r="S249" s="160">
        <f t="shared" si="155"/>
        <v>0</v>
      </c>
      <c r="T249" s="160">
        <f t="shared" si="155"/>
        <v>0</v>
      </c>
      <c r="U249" s="160">
        <f t="shared" si="155"/>
        <v>0</v>
      </c>
      <c r="V249" s="160">
        <f t="shared" si="155"/>
        <v>0</v>
      </c>
      <c r="W249" s="160">
        <f t="shared" si="155"/>
        <v>0</v>
      </c>
      <c r="X249" s="160">
        <f t="shared" si="155"/>
        <v>0</v>
      </c>
      <c r="Y249" s="160">
        <f t="shared" si="155"/>
        <v>0</v>
      </c>
      <c r="Z249" s="160">
        <f t="shared" si="155"/>
        <v>0</v>
      </c>
      <c r="AA249" s="160">
        <f t="shared" si="156"/>
        <v>0</v>
      </c>
      <c r="AB249" s="160">
        <f t="shared" si="156"/>
        <v>0</v>
      </c>
      <c r="AC249" s="160">
        <f t="shared" si="156"/>
        <v>0</v>
      </c>
      <c r="AD249" s="160">
        <f t="shared" si="156"/>
        <v>0</v>
      </c>
      <c r="AE249" s="160">
        <f t="shared" si="156"/>
        <v>0</v>
      </c>
      <c r="AF249" s="160">
        <f t="shared" si="156"/>
        <v>0</v>
      </c>
      <c r="AG249" s="160">
        <f t="shared" si="156"/>
        <v>0</v>
      </c>
      <c r="AH249" s="160">
        <f t="shared" si="156"/>
        <v>0</v>
      </c>
      <c r="AI249" s="160">
        <f t="shared" si="156"/>
        <v>0</v>
      </c>
      <c r="AJ249" s="160">
        <f t="shared" si="156"/>
        <v>0</v>
      </c>
    </row>
    <row r="250" spans="1:36" s="188" customFormat="1" ht="16.5" x14ac:dyDescent="0.25">
      <c r="A250" s="160">
        <f t="shared" si="152"/>
        <v>4.1499999999999968</v>
      </c>
      <c r="B250" s="161">
        <f t="shared" si="153"/>
        <v>202</v>
      </c>
      <c r="C250" s="163" t="s">
        <v>540</v>
      </c>
      <c r="D250" s="164" t="s">
        <v>410</v>
      </c>
      <c r="E250" s="157">
        <f t="shared" si="148"/>
        <v>0</v>
      </c>
      <c r="F250" s="249"/>
      <c r="G250" s="160">
        <f t="shared" si="154"/>
        <v>0</v>
      </c>
      <c r="H250" s="160">
        <f t="shared" si="154"/>
        <v>0</v>
      </c>
      <c r="I250" s="160">
        <f t="shared" si="154"/>
        <v>0</v>
      </c>
      <c r="J250" s="160">
        <f t="shared" si="154"/>
        <v>0</v>
      </c>
      <c r="K250" s="160">
        <f t="shared" si="154"/>
        <v>0</v>
      </c>
      <c r="L250" s="160">
        <f t="shared" si="154"/>
        <v>0</v>
      </c>
      <c r="M250" s="160">
        <f t="shared" si="154"/>
        <v>0</v>
      </c>
      <c r="N250" s="160">
        <f t="shared" si="154"/>
        <v>0</v>
      </c>
      <c r="O250" s="160">
        <f t="shared" si="154"/>
        <v>0</v>
      </c>
      <c r="P250" s="160">
        <f t="shared" si="154"/>
        <v>0</v>
      </c>
      <c r="Q250" s="160">
        <f t="shared" si="155"/>
        <v>0</v>
      </c>
      <c r="R250" s="160">
        <f t="shared" si="155"/>
        <v>0</v>
      </c>
      <c r="S250" s="160">
        <f t="shared" si="155"/>
        <v>0</v>
      </c>
      <c r="T250" s="160">
        <f t="shared" si="155"/>
        <v>0</v>
      </c>
      <c r="U250" s="160">
        <f t="shared" si="155"/>
        <v>0</v>
      </c>
      <c r="V250" s="160">
        <f t="shared" si="155"/>
        <v>0</v>
      </c>
      <c r="W250" s="160">
        <f t="shared" si="155"/>
        <v>0</v>
      </c>
      <c r="X250" s="160">
        <f t="shared" si="155"/>
        <v>0</v>
      </c>
      <c r="Y250" s="160">
        <f t="shared" si="155"/>
        <v>0</v>
      </c>
      <c r="Z250" s="160">
        <f t="shared" si="155"/>
        <v>0</v>
      </c>
      <c r="AA250" s="160">
        <f t="shared" si="156"/>
        <v>0</v>
      </c>
      <c r="AB250" s="160">
        <f t="shared" si="156"/>
        <v>0</v>
      </c>
      <c r="AC250" s="160">
        <f t="shared" si="156"/>
        <v>0</v>
      </c>
      <c r="AD250" s="160">
        <f t="shared" si="156"/>
        <v>0</v>
      </c>
      <c r="AE250" s="160">
        <f t="shared" si="156"/>
        <v>0</v>
      </c>
      <c r="AF250" s="160">
        <f t="shared" si="156"/>
        <v>0</v>
      </c>
      <c r="AG250" s="160">
        <f t="shared" si="156"/>
        <v>0</v>
      </c>
      <c r="AH250" s="160">
        <f t="shared" si="156"/>
        <v>0</v>
      </c>
      <c r="AI250" s="160">
        <f t="shared" si="156"/>
        <v>0</v>
      </c>
      <c r="AJ250" s="160">
        <f t="shared" si="156"/>
        <v>0</v>
      </c>
    </row>
    <row r="251" spans="1:36" s="188" customFormat="1" ht="16.5" x14ac:dyDescent="0.25">
      <c r="A251" s="160">
        <f t="shared" si="152"/>
        <v>4.1599999999999966</v>
      </c>
      <c r="B251" s="161">
        <f t="shared" si="153"/>
        <v>203</v>
      </c>
      <c r="C251" s="163" t="s">
        <v>541</v>
      </c>
      <c r="D251" s="164" t="s">
        <v>410</v>
      </c>
      <c r="E251" s="157">
        <f t="shared" si="148"/>
        <v>0</v>
      </c>
      <c r="F251" s="249"/>
      <c r="G251" s="160">
        <f t="shared" si="154"/>
        <v>0</v>
      </c>
      <c r="H251" s="160">
        <f t="shared" si="154"/>
        <v>0</v>
      </c>
      <c r="I251" s="160">
        <f t="shared" si="154"/>
        <v>0</v>
      </c>
      <c r="J251" s="160">
        <f t="shared" si="154"/>
        <v>0</v>
      </c>
      <c r="K251" s="160">
        <f t="shared" si="154"/>
        <v>0</v>
      </c>
      <c r="L251" s="160">
        <f t="shared" si="154"/>
        <v>0</v>
      </c>
      <c r="M251" s="160">
        <f t="shared" si="154"/>
        <v>0</v>
      </c>
      <c r="N251" s="160">
        <f t="shared" si="154"/>
        <v>0</v>
      </c>
      <c r="O251" s="160">
        <f t="shared" si="154"/>
        <v>0</v>
      </c>
      <c r="P251" s="160">
        <f t="shared" si="154"/>
        <v>0</v>
      </c>
      <c r="Q251" s="160">
        <f t="shared" si="155"/>
        <v>0</v>
      </c>
      <c r="R251" s="160">
        <f t="shared" si="155"/>
        <v>0</v>
      </c>
      <c r="S251" s="160">
        <f t="shared" si="155"/>
        <v>0</v>
      </c>
      <c r="T251" s="160">
        <f t="shared" si="155"/>
        <v>0</v>
      </c>
      <c r="U251" s="160">
        <f t="shared" si="155"/>
        <v>0</v>
      </c>
      <c r="V251" s="160">
        <f t="shared" si="155"/>
        <v>0</v>
      </c>
      <c r="W251" s="160">
        <f t="shared" si="155"/>
        <v>0</v>
      </c>
      <c r="X251" s="160">
        <f t="shared" si="155"/>
        <v>0</v>
      </c>
      <c r="Y251" s="160">
        <f t="shared" si="155"/>
        <v>0</v>
      </c>
      <c r="Z251" s="160">
        <f t="shared" si="155"/>
        <v>0</v>
      </c>
      <c r="AA251" s="160">
        <f t="shared" si="156"/>
        <v>0</v>
      </c>
      <c r="AB251" s="160">
        <f t="shared" si="156"/>
        <v>0</v>
      </c>
      <c r="AC251" s="160">
        <f t="shared" si="156"/>
        <v>0</v>
      </c>
      <c r="AD251" s="160">
        <f t="shared" si="156"/>
        <v>0</v>
      </c>
      <c r="AE251" s="160">
        <f t="shared" si="156"/>
        <v>0</v>
      </c>
      <c r="AF251" s="160">
        <f t="shared" si="156"/>
        <v>0</v>
      </c>
      <c r="AG251" s="160">
        <f t="shared" si="156"/>
        <v>0</v>
      </c>
      <c r="AH251" s="160">
        <f t="shared" si="156"/>
        <v>0</v>
      </c>
      <c r="AI251" s="160">
        <f t="shared" si="156"/>
        <v>0</v>
      </c>
      <c r="AJ251" s="160">
        <f t="shared" si="156"/>
        <v>0</v>
      </c>
    </row>
    <row r="252" spans="1:36" s="188" customFormat="1" ht="16.5" x14ac:dyDescent="0.25">
      <c r="A252" s="160">
        <f t="shared" si="152"/>
        <v>4.1699999999999964</v>
      </c>
      <c r="B252" s="161">
        <f t="shared" si="153"/>
        <v>204</v>
      </c>
      <c r="C252" s="163" t="s">
        <v>542</v>
      </c>
      <c r="D252" s="164" t="s">
        <v>410</v>
      </c>
      <c r="E252" s="157">
        <f t="shared" si="148"/>
        <v>0</v>
      </c>
      <c r="F252" s="249"/>
      <c r="G252" s="160">
        <f t="shared" si="154"/>
        <v>0</v>
      </c>
      <c r="H252" s="160">
        <f t="shared" si="154"/>
        <v>0</v>
      </c>
      <c r="I252" s="160">
        <f t="shared" si="154"/>
        <v>0</v>
      </c>
      <c r="J252" s="160">
        <f t="shared" si="154"/>
        <v>0</v>
      </c>
      <c r="K252" s="160">
        <f t="shared" si="154"/>
        <v>0</v>
      </c>
      <c r="L252" s="160">
        <f t="shared" si="154"/>
        <v>0</v>
      </c>
      <c r="M252" s="160">
        <f t="shared" si="154"/>
        <v>0</v>
      </c>
      <c r="N252" s="160">
        <f t="shared" si="154"/>
        <v>0</v>
      </c>
      <c r="O252" s="160">
        <f t="shared" si="154"/>
        <v>0</v>
      </c>
      <c r="P252" s="160">
        <f t="shared" si="154"/>
        <v>0</v>
      </c>
      <c r="Q252" s="160">
        <f t="shared" si="155"/>
        <v>0</v>
      </c>
      <c r="R252" s="160">
        <f t="shared" si="155"/>
        <v>0</v>
      </c>
      <c r="S252" s="160">
        <f t="shared" si="155"/>
        <v>0</v>
      </c>
      <c r="T252" s="160">
        <f t="shared" si="155"/>
        <v>0</v>
      </c>
      <c r="U252" s="160">
        <f t="shared" si="155"/>
        <v>0</v>
      </c>
      <c r="V252" s="160">
        <f t="shared" si="155"/>
        <v>0</v>
      </c>
      <c r="W252" s="160">
        <f t="shared" si="155"/>
        <v>0</v>
      </c>
      <c r="X252" s="160">
        <f t="shared" si="155"/>
        <v>0</v>
      </c>
      <c r="Y252" s="160">
        <f t="shared" si="155"/>
        <v>0</v>
      </c>
      <c r="Z252" s="160">
        <f t="shared" si="155"/>
        <v>0</v>
      </c>
      <c r="AA252" s="160">
        <f t="shared" si="156"/>
        <v>0</v>
      </c>
      <c r="AB252" s="160">
        <f t="shared" si="156"/>
        <v>0</v>
      </c>
      <c r="AC252" s="160">
        <f t="shared" si="156"/>
        <v>0</v>
      </c>
      <c r="AD252" s="160">
        <f t="shared" si="156"/>
        <v>0</v>
      </c>
      <c r="AE252" s="160">
        <f t="shared" si="156"/>
        <v>0</v>
      </c>
      <c r="AF252" s="160">
        <f t="shared" si="156"/>
        <v>0</v>
      </c>
      <c r="AG252" s="160">
        <f t="shared" si="156"/>
        <v>0</v>
      </c>
      <c r="AH252" s="160">
        <f t="shared" si="156"/>
        <v>0</v>
      </c>
      <c r="AI252" s="160">
        <f t="shared" si="156"/>
        <v>0</v>
      </c>
      <c r="AJ252" s="160">
        <f t="shared" si="156"/>
        <v>0</v>
      </c>
    </row>
    <row r="253" spans="1:36" ht="16.5" x14ac:dyDescent="0.25">
      <c r="A253" s="172"/>
      <c r="B253" s="161">
        <f t="shared" si="153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153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153"/>
        <v>207</v>
      </c>
      <c r="C255" s="155" t="s">
        <v>516</v>
      </c>
      <c r="D255" s="156" t="s">
        <v>389</v>
      </c>
      <c r="E255" s="157">
        <f>+SUM(G255:AJ255)</f>
        <v>2.4446699999999998E-2</v>
      </c>
      <c r="F255" s="249" t="s">
        <v>62</v>
      </c>
      <c r="G255" s="157">
        <f t="shared" ref="G255:AJ255" si="157">+IF($F255=G$13,G$12*f_cond*G$14/1000,0)</f>
        <v>0</v>
      </c>
      <c r="H255" s="157">
        <f t="shared" si="157"/>
        <v>2.4446699999999998E-2</v>
      </c>
      <c r="I255" s="157">
        <f t="shared" si="157"/>
        <v>0</v>
      </c>
      <c r="J255" s="157">
        <f t="shared" si="157"/>
        <v>0</v>
      </c>
      <c r="K255" s="157">
        <f t="shared" si="157"/>
        <v>0</v>
      </c>
      <c r="L255" s="157">
        <f t="shared" si="157"/>
        <v>0</v>
      </c>
      <c r="M255" s="157">
        <f t="shared" si="157"/>
        <v>0</v>
      </c>
      <c r="N255" s="157">
        <f t="shared" si="157"/>
        <v>0</v>
      </c>
      <c r="O255" s="157">
        <f t="shared" si="157"/>
        <v>0</v>
      </c>
      <c r="P255" s="157">
        <f t="shared" si="157"/>
        <v>0</v>
      </c>
      <c r="Q255" s="157">
        <f t="shared" si="157"/>
        <v>0</v>
      </c>
      <c r="R255" s="157">
        <f t="shared" si="157"/>
        <v>0</v>
      </c>
      <c r="S255" s="157">
        <f t="shared" si="157"/>
        <v>0</v>
      </c>
      <c r="T255" s="157">
        <f t="shared" si="157"/>
        <v>0</v>
      </c>
      <c r="U255" s="157">
        <f t="shared" si="157"/>
        <v>0</v>
      </c>
      <c r="V255" s="157">
        <f t="shared" si="157"/>
        <v>0</v>
      </c>
      <c r="W255" s="157">
        <f t="shared" si="157"/>
        <v>0</v>
      </c>
      <c r="X255" s="157">
        <f t="shared" si="157"/>
        <v>0</v>
      </c>
      <c r="Y255" s="157">
        <f t="shared" si="157"/>
        <v>0</v>
      </c>
      <c r="Z255" s="157">
        <f t="shared" si="157"/>
        <v>0</v>
      </c>
      <c r="AA255" s="157">
        <f t="shared" si="157"/>
        <v>0</v>
      </c>
      <c r="AB255" s="157">
        <f t="shared" si="157"/>
        <v>0</v>
      </c>
      <c r="AC255" s="157">
        <f t="shared" si="157"/>
        <v>0</v>
      </c>
      <c r="AD255" s="157">
        <f t="shared" si="157"/>
        <v>0</v>
      </c>
      <c r="AE255" s="157">
        <f t="shared" si="157"/>
        <v>0</v>
      </c>
      <c r="AF255" s="157">
        <f t="shared" si="157"/>
        <v>0</v>
      </c>
      <c r="AG255" s="157">
        <f t="shared" si="157"/>
        <v>0</v>
      </c>
      <c r="AH255" s="157">
        <f t="shared" si="157"/>
        <v>0</v>
      </c>
      <c r="AI255" s="157">
        <f t="shared" si="157"/>
        <v>0</v>
      </c>
      <c r="AJ255" s="157">
        <f t="shared" si="157"/>
        <v>0</v>
      </c>
    </row>
    <row r="256" spans="1:36" ht="16.5" x14ac:dyDescent="0.25">
      <c r="A256" s="157"/>
      <c r="B256" s="153">
        <f t="shared" si="153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153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158">+A257+0.01</f>
        <v>6.01</v>
      </c>
      <c r="B258" s="153">
        <f t="shared" si="153"/>
        <v>210</v>
      </c>
      <c r="C258" s="155" t="s">
        <v>486</v>
      </c>
      <c r="D258" s="156" t="s">
        <v>553</v>
      </c>
      <c r="E258" s="157">
        <f t="shared" ref="E258:E264" si="159">+SUM(G258:AJ258)</f>
        <v>5.0890000000000004</v>
      </c>
      <c r="F258" s="249"/>
      <c r="G258" s="157">
        <f t="shared" ref="G258:AJ258" si="160">+VLOOKUP(G$19,Vol_PAT,4,0)*G$33</f>
        <v>0</v>
      </c>
      <c r="H258" s="157">
        <f t="shared" si="160"/>
        <v>5.0890000000000004</v>
      </c>
      <c r="I258" s="157">
        <f t="shared" si="160"/>
        <v>0</v>
      </c>
      <c r="J258" s="157">
        <f t="shared" si="160"/>
        <v>0</v>
      </c>
      <c r="K258" s="157">
        <f t="shared" si="160"/>
        <v>0</v>
      </c>
      <c r="L258" s="157">
        <f t="shared" si="160"/>
        <v>0</v>
      </c>
      <c r="M258" s="157">
        <f t="shared" si="160"/>
        <v>0</v>
      </c>
      <c r="N258" s="157">
        <f t="shared" si="160"/>
        <v>0</v>
      </c>
      <c r="O258" s="157">
        <f t="shared" si="160"/>
        <v>0</v>
      </c>
      <c r="P258" s="157">
        <f t="shared" si="160"/>
        <v>0</v>
      </c>
      <c r="Q258" s="157">
        <f t="shared" si="160"/>
        <v>0</v>
      </c>
      <c r="R258" s="157">
        <f t="shared" si="160"/>
        <v>0</v>
      </c>
      <c r="S258" s="157">
        <f t="shared" si="160"/>
        <v>0</v>
      </c>
      <c r="T258" s="157">
        <f t="shared" si="160"/>
        <v>0</v>
      </c>
      <c r="U258" s="157">
        <f t="shared" si="160"/>
        <v>0</v>
      </c>
      <c r="V258" s="157">
        <f t="shared" si="160"/>
        <v>0</v>
      </c>
      <c r="W258" s="157">
        <f t="shared" si="160"/>
        <v>0</v>
      </c>
      <c r="X258" s="157">
        <f t="shared" si="160"/>
        <v>0</v>
      </c>
      <c r="Y258" s="157">
        <f t="shared" si="160"/>
        <v>0</v>
      </c>
      <c r="Z258" s="157">
        <f t="shared" si="160"/>
        <v>0</v>
      </c>
      <c r="AA258" s="157">
        <f t="shared" si="160"/>
        <v>0</v>
      </c>
      <c r="AB258" s="157">
        <f t="shared" si="160"/>
        <v>0</v>
      </c>
      <c r="AC258" s="157">
        <f t="shared" si="160"/>
        <v>0</v>
      </c>
      <c r="AD258" s="157">
        <f t="shared" si="160"/>
        <v>0</v>
      </c>
      <c r="AE258" s="157">
        <f t="shared" si="160"/>
        <v>0</v>
      </c>
      <c r="AF258" s="157">
        <f t="shared" si="160"/>
        <v>0</v>
      </c>
      <c r="AG258" s="157">
        <f t="shared" si="160"/>
        <v>0</v>
      </c>
      <c r="AH258" s="157">
        <f t="shared" si="160"/>
        <v>0</v>
      </c>
      <c r="AI258" s="157">
        <f t="shared" si="160"/>
        <v>0</v>
      </c>
      <c r="AJ258" s="157">
        <f t="shared" si="160"/>
        <v>0</v>
      </c>
    </row>
    <row r="259" spans="1:36" ht="16.5" x14ac:dyDescent="0.25">
      <c r="A259" s="157">
        <f t="shared" si="158"/>
        <v>6.02</v>
      </c>
      <c r="B259" s="153">
        <f t="shared" si="153"/>
        <v>211</v>
      </c>
      <c r="C259" s="155" t="s">
        <v>487</v>
      </c>
      <c r="D259" s="156" t="s">
        <v>553</v>
      </c>
      <c r="E259" s="157">
        <f t="shared" si="159"/>
        <v>0</v>
      </c>
      <c r="F259" s="249"/>
      <c r="G259" s="157">
        <f t="shared" ref="G259:AJ259" si="161">+VLOOKUP(G$19,Vol_PAT,4,0)*G$34</f>
        <v>0</v>
      </c>
      <c r="H259" s="157">
        <f t="shared" si="161"/>
        <v>0</v>
      </c>
      <c r="I259" s="157">
        <f t="shared" si="161"/>
        <v>0</v>
      </c>
      <c r="J259" s="157">
        <f t="shared" si="161"/>
        <v>0</v>
      </c>
      <c r="K259" s="157">
        <f t="shared" si="161"/>
        <v>0</v>
      </c>
      <c r="L259" s="157">
        <f t="shared" si="161"/>
        <v>0</v>
      </c>
      <c r="M259" s="157">
        <f t="shared" si="161"/>
        <v>0</v>
      </c>
      <c r="N259" s="157">
        <f t="shared" si="161"/>
        <v>0</v>
      </c>
      <c r="O259" s="157">
        <f t="shared" si="161"/>
        <v>0</v>
      </c>
      <c r="P259" s="157">
        <f t="shared" si="161"/>
        <v>0</v>
      </c>
      <c r="Q259" s="157">
        <f t="shared" si="161"/>
        <v>0</v>
      </c>
      <c r="R259" s="157">
        <f t="shared" si="161"/>
        <v>0</v>
      </c>
      <c r="S259" s="157">
        <f t="shared" si="161"/>
        <v>0</v>
      </c>
      <c r="T259" s="157">
        <f t="shared" si="161"/>
        <v>0</v>
      </c>
      <c r="U259" s="157">
        <f t="shared" si="161"/>
        <v>0</v>
      </c>
      <c r="V259" s="157">
        <f t="shared" si="161"/>
        <v>0</v>
      </c>
      <c r="W259" s="157">
        <f t="shared" si="161"/>
        <v>0</v>
      </c>
      <c r="X259" s="157">
        <f t="shared" si="161"/>
        <v>0</v>
      </c>
      <c r="Y259" s="157">
        <f t="shared" si="161"/>
        <v>0</v>
      </c>
      <c r="Z259" s="157">
        <f t="shared" si="161"/>
        <v>0</v>
      </c>
      <c r="AA259" s="157">
        <f t="shared" si="161"/>
        <v>0</v>
      </c>
      <c r="AB259" s="157">
        <f t="shared" si="161"/>
        <v>0</v>
      </c>
      <c r="AC259" s="157">
        <f t="shared" si="161"/>
        <v>0</v>
      </c>
      <c r="AD259" s="157">
        <f t="shared" si="161"/>
        <v>0</v>
      </c>
      <c r="AE259" s="157">
        <f t="shared" si="161"/>
        <v>0</v>
      </c>
      <c r="AF259" s="157">
        <f t="shared" si="161"/>
        <v>0</v>
      </c>
      <c r="AG259" s="157">
        <f t="shared" si="161"/>
        <v>0</v>
      </c>
      <c r="AH259" s="157">
        <f t="shared" si="161"/>
        <v>0</v>
      </c>
      <c r="AI259" s="157">
        <f t="shared" si="161"/>
        <v>0</v>
      </c>
      <c r="AJ259" s="157">
        <f t="shared" si="161"/>
        <v>0</v>
      </c>
    </row>
    <row r="260" spans="1:36" ht="16.5" x14ac:dyDescent="0.25">
      <c r="A260" s="157">
        <f t="shared" si="158"/>
        <v>6.0299999999999994</v>
      </c>
      <c r="B260" s="153">
        <f t="shared" si="153"/>
        <v>212</v>
      </c>
      <c r="C260" s="155" t="s">
        <v>518</v>
      </c>
      <c r="D260" s="156" t="s">
        <v>364</v>
      </c>
      <c r="E260" s="157">
        <f t="shared" si="159"/>
        <v>0</v>
      </c>
      <c r="F260" s="249"/>
      <c r="G260" s="157">
        <f t="shared" ref="G260:P263" si="162">+HLOOKUP(G$3,ARMADO_RP,$B260,0)+HLOOKUP(G$4,ARMADO_RP,$B260,0)+HLOOKUP(G$19,ARMADO_RP,$B260,0)</f>
        <v>0</v>
      </c>
      <c r="H260" s="157">
        <f t="shared" si="162"/>
        <v>0</v>
      </c>
      <c r="I260" s="157">
        <f t="shared" si="162"/>
        <v>0</v>
      </c>
      <c r="J260" s="157">
        <f t="shared" si="162"/>
        <v>0</v>
      </c>
      <c r="K260" s="157">
        <f t="shared" si="162"/>
        <v>0</v>
      </c>
      <c r="L260" s="157">
        <f t="shared" si="162"/>
        <v>0</v>
      </c>
      <c r="M260" s="157">
        <f t="shared" si="162"/>
        <v>0</v>
      </c>
      <c r="N260" s="157">
        <f t="shared" si="162"/>
        <v>0</v>
      </c>
      <c r="O260" s="157">
        <f t="shared" si="162"/>
        <v>0</v>
      </c>
      <c r="P260" s="157">
        <f t="shared" si="162"/>
        <v>0</v>
      </c>
      <c r="Q260" s="157">
        <f t="shared" ref="Q260:Z263" si="163">+HLOOKUP(Q$3,ARMADO_RP,$B260,0)+HLOOKUP(Q$4,ARMADO_RP,$B260,0)+HLOOKUP(Q$19,ARMADO_RP,$B260,0)</f>
        <v>0</v>
      </c>
      <c r="R260" s="157">
        <f t="shared" si="163"/>
        <v>0</v>
      </c>
      <c r="S260" s="157">
        <f t="shared" si="163"/>
        <v>0</v>
      </c>
      <c r="T260" s="157">
        <f t="shared" si="163"/>
        <v>0</v>
      </c>
      <c r="U260" s="157">
        <f t="shared" si="163"/>
        <v>0</v>
      </c>
      <c r="V260" s="157">
        <f t="shared" si="163"/>
        <v>0</v>
      </c>
      <c r="W260" s="157">
        <f t="shared" si="163"/>
        <v>0</v>
      </c>
      <c r="X260" s="157">
        <f t="shared" si="163"/>
        <v>0</v>
      </c>
      <c r="Y260" s="157">
        <f t="shared" si="163"/>
        <v>0</v>
      </c>
      <c r="Z260" s="157">
        <f t="shared" si="163"/>
        <v>0</v>
      </c>
      <c r="AA260" s="157">
        <f t="shared" ref="AA260:AJ263" si="164">+HLOOKUP(AA$3,ARMADO_RP,$B260,0)+HLOOKUP(AA$4,ARMADO_RP,$B260,0)+HLOOKUP(AA$19,ARMADO_RP,$B260,0)</f>
        <v>0</v>
      </c>
      <c r="AB260" s="157">
        <f t="shared" si="164"/>
        <v>0</v>
      </c>
      <c r="AC260" s="157">
        <f t="shared" si="164"/>
        <v>0</v>
      </c>
      <c r="AD260" s="157">
        <f t="shared" si="164"/>
        <v>0</v>
      </c>
      <c r="AE260" s="157">
        <f t="shared" si="164"/>
        <v>0</v>
      </c>
      <c r="AF260" s="157">
        <f t="shared" si="164"/>
        <v>0</v>
      </c>
      <c r="AG260" s="157">
        <f t="shared" si="164"/>
        <v>0</v>
      </c>
      <c r="AH260" s="157">
        <f t="shared" si="164"/>
        <v>0</v>
      </c>
      <c r="AI260" s="157">
        <f t="shared" si="164"/>
        <v>0</v>
      </c>
      <c r="AJ260" s="157">
        <f t="shared" si="164"/>
        <v>0</v>
      </c>
    </row>
    <row r="261" spans="1:36" ht="16.5" x14ac:dyDescent="0.25">
      <c r="A261" s="157">
        <f t="shared" si="158"/>
        <v>6.0399999999999991</v>
      </c>
      <c r="B261" s="153">
        <f t="shared" si="153"/>
        <v>213</v>
      </c>
      <c r="C261" s="155" t="s">
        <v>519</v>
      </c>
      <c r="D261" s="156" t="s">
        <v>364</v>
      </c>
      <c r="E261" s="157">
        <f t="shared" si="159"/>
        <v>0</v>
      </c>
      <c r="F261" s="249"/>
      <c r="G261" s="157">
        <f t="shared" si="162"/>
        <v>0</v>
      </c>
      <c r="H261" s="157">
        <f t="shared" si="162"/>
        <v>0</v>
      </c>
      <c r="I261" s="157">
        <f t="shared" si="162"/>
        <v>0</v>
      </c>
      <c r="J261" s="157">
        <f t="shared" si="162"/>
        <v>0</v>
      </c>
      <c r="K261" s="157">
        <f t="shared" si="162"/>
        <v>0</v>
      </c>
      <c r="L261" s="157">
        <f t="shared" si="162"/>
        <v>0</v>
      </c>
      <c r="M261" s="157">
        <f t="shared" si="162"/>
        <v>0</v>
      </c>
      <c r="N261" s="157">
        <f t="shared" si="162"/>
        <v>0</v>
      </c>
      <c r="O261" s="157">
        <f t="shared" si="162"/>
        <v>0</v>
      </c>
      <c r="P261" s="157">
        <f t="shared" si="162"/>
        <v>0</v>
      </c>
      <c r="Q261" s="157">
        <f t="shared" si="163"/>
        <v>0</v>
      </c>
      <c r="R261" s="157">
        <f t="shared" si="163"/>
        <v>0</v>
      </c>
      <c r="S261" s="157">
        <f t="shared" si="163"/>
        <v>0</v>
      </c>
      <c r="T261" s="157">
        <f t="shared" si="163"/>
        <v>0</v>
      </c>
      <c r="U261" s="157">
        <f t="shared" si="163"/>
        <v>0</v>
      </c>
      <c r="V261" s="157">
        <f t="shared" si="163"/>
        <v>0</v>
      </c>
      <c r="W261" s="157">
        <f t="shared" si="163"/>
        <v>0</v>
      </c>
      <c r="X261" s="157">
        <f t="shared" si="163"/>
        <v>0</v>
      </c>
      <c r="Y261" s="157">
        <f t="shared" si="163"/>
        <v>0</v>
      </c>
      <c r="Z261" s="157">
        <f t="shared" si="163"/>
        <v>0</v>
      </c>
      <c r="AA261" s="157">
        <f t="shared" si="164"/>
        <v>0</v>
      </c>
      <c r="AB261" s="157">
        <f t="shared" si="164"/>
        <v>0</v>
      </c>
      <c r="AC261" s="157">
        <f t="shared" si="164"/>
        <v>0</v>
      </c>
      <c r="AD261" s="157">
        <f t="shared" si="164"/>
        <v>0</v>
      </c>
      <c r="AE261" s="157">
        <f t="shared" si="164"/>
        <v>0</v>
      </c>
      <c r="AF261" s="157">
        <f t="shared" si="164"/>
        <v>0</v>
      </c>
      <c r="AG261" s="157">
        <f t="shared" si="164"/>
        <v>0</v>
      </c>
      <c r="AH261" s="157">
        <f t="shared" si="164"/>
        <v>0</v>
      </c>
      <c r="AI261" s="157">
        <f t="shared" si="164"/>
        <v>0</v>
      </c>
      <c r="AJ261" s="157">
        <f t="shared" si="164"/>
        <v>0</v>
      </c>
    </row>
    <row r="262" spans="1:36" ht="16.5" x14ac:dyDescent="0.25">
      <c r="A262" s="157">
        <f t="shared" si="158"/>
        <v>6.0499999999999989</v>
      </c>
      <c r="B262" s="153">
        <f t="shared" si="153"/>
        <v>214</v>
      </c>
      <c r="C262" s="155" t="s">
        <v>520</v>
      </c>
      <c r="D262" s="156" t="s">
        <v>364</v>
      </c>
      <c r="E262" s="157">
        <f t="shared" si="159"/>
        <v>1</v>
      </c>
      <c r="F262" s="249"/>
      <c r="G262" s="157">
        <f t="shared" si="162"/>
        <v>0</v>
      </c>
      <c r="H262" s="157">
        <f t="shared" si="162"/>
        <v>1</v>
      </c>
      <c r="I262" s="157">
        <f t="shared" si="162"/>
        <v>0</v>
      </c>
      <c r="J262" s="157">
        <f t="shared" si="162"/>
        <v>0</v>
      </c>
      <c r="K262" s="157">
        <f t="shared" si="162"/>
        <v>0</v>
      </c>
      <c r="L262" s="157">
        <f t="shared" si="162"/>
        <v>0</v>
      </c>
      <c r="M262" s="157">
        <f t="shared" si="162"/>
        <v>0</v>
      </c>
      <c r="N262" s="157">
        <f t="shared" si="162"/>
        <v>0</v>
      </c>
      <c r="O262" s="157">
        <f t="shared" si="162"/>
        <v>0</v>
      </c>
      <c r="P262" s="157">
        <f t="shared" si="162"/>
        <v>0</v>
      </c>
      <c r="Q262" s="157">
        <f t="shared" si="163"/>
        <v>0</v>
      </c>
      <c r="R262" s="157">
        <f t="shared" si="163"/>
        <v>0</v>
      </c>
      <c r="S262" s="157">
        <f t="shared" si="163"/>
        <v>0</v>
      </c>
      <c r="T262" s="157">
        <f t="shared" si="163"/>
        <v>0</v>
      </c>
      <c r="U262" s="157">
        <f t="shared" si="163"/>
        <v>0</v>
      </c>
      <c r="V262" s="157">
        <f t="shared" si="163"/>
        <v>0</v>
      </c>
      <c r="W262" s="157">
        <f t="shared" si="163"/>
        <v>0</v>
      </c>
      <c r="X262" s="157">
        <f t="shared" si="163"/>
        <v>0</v>
      </c>
      <c r="Y262" s="157">
        <f t="shared" si="163"/>
        <v>0</v>
      </c>
      <c r="Z262" s="157">
        <f t="shared" si="163"/>
        <v>0</v>
      </c>
      <c r="AA262" s="157">
        <f t="shared" si="164"/>
        <v>0</v>
      </c>
      <c r="AB262" s="157">
        <f t="shared" si="164"/>
        <v>0</v>
      </c>
      <c r="AC262" s="157">
        <f t="shared" si="164"/>
        <v>0</v>
      </c>
      <c r="AD262" s="157">
        <f t="shared" si="164"/>
        <v>0</v>
      </c>
      <c r="AE262" s="157">
        <f t="shared" si="164"/>
        <v>0</v>
      </c>
      <c r="AF262" s="157">
        <f t="shared" si="164"/>
        <v>0</v>
      </c>
      <c r="AG262" s="157">
        <f t="shared" si="164"/>
        <v>0</v>
      </c>
      <c r="AH262" s="157">
        <f t="shared" si="164"/>
        <v>0</v>
      </c>
      <c r="AI262" s="157">
        <f t="shared" si="164"/>
        <v>0</v>
      </c>
      <c r="AJ262" s="157">
        <f t="shared" si="164"/>
        <v>0</v>
      </c>
    </row>
    <row r="263" spans="1:36" ht="16.5" x14ac:dyDescent="0.25">
      <c r="A263" s="157">
        <f t="shared" si="158"/>
        <v>6.0599999999999987</v>
      </c>
      <c r="B263" s="153">
        <f t="shared" si="153"/>
        <v>215</v>
      </c>
      <c r="C263" s="155" t="s">
        <v>521</v>
      </c>
      <c r="D263" s="156" t="s">
        <v>364</v>
      </c>
      <c r="E263" s="157">
        <f t="shared" si="159"/>
        <v>0</v>
      </c>
      <c r="F263" s="249"/>
      <c r="G263" s="157">
        <f t="shared" si="162"/>
        <v>0</v>
      </c>
      <c r="H263" s="157">
        <f t="shared" si="162"/>
        <v>0</v>
      </c>
      <c r="I263" s="157">
        <f t="shared" si="162"/>
        <v>0</v>
      </c>
      <c r="J263" s="157">
        <f t="shared" si="162"/>
        <v>0</v>
      </c>
      <c r="K263" s="157">
        <f t="shared" si="162"/>
        <v>0</v>
      </c>
      <c r="L263" s="157">
        <f t="shared" si="162"/>
        <v>0</v>
      </c>
      <c r="M263" s="157">
        <f t="shared" si="162"/>
        <v>0</v>
      </c>
      <c r="N263" s="157">
        <f t="shared" si="162"/>
        <v>0</v>
      </c>
      <c r="O263" s="157">
        <f t="shared" si="162"/>
        <v>0</v>
      </c>
      <c r="P263" s="157">
        <f t="shared" si="162"/>
        <v>0</v>
      </c>
      <c r="Q263" s="157">
        <f t="shared" si="163"/>
        <v>0</v>
      </c>
      <c r="R263" s="157">
        <f t="shared" si="163"/>
        <v>0</v>
      </c>
      <c r="S263" s="157">
        <f t="shared" si="163"/>
        <v>0</v>
      </c>
      <c r="T263" s="157">
        <f t="shared" si="163"/>
        <v>0</v>
      </c>
      <c r="U263" s="157">
        <f t="shared" si="163"/>
        <v>0</v>
      </c>
      <c r="V263" s="157">
        <f t="shared" si="163"/>
        <v>0</v>
      </c>
      <c r="W263" s="157">
        <f t="shared" si="163"/>
        <v>0</v>
      </c>
      <c r="X263" s="157">
        <f t="shared" si="163"/>
        <v>0</v>
      </c>
      <c r="Y263" s="157">
        <f t="shared" si="163"/>
        <v>0</v>
      </c>
      <c r="Z263" s="157">
        <f t="shared" si="163"/>
        <v>0</v>
      </c>
      <c r="AA263" s="157">
        <f t="shared" si="164"/>
        <v>0</v>
      </c>
      <c r="AB263" s="157">
        <f t="shared" si="164"/>
        <v>0</v>
      </c>
      <c r="AC263" s="157">
        <f t="shared" si="164"/>
        <v>0</v>
      </c>
      <c r="AD263" s="157">
        <f t="shared" si="164"/>
        <v>0</v>
      </c>
      <c r="AE263" s="157">
        <f t="shared" si="164"/>
        <v>0</v>
      </c>
      <c r="AF263" s="157">
        <f t="shared" si="164"/>
        <v>0</v>
      </c>
      <c r="AG263" s="157">
        <f t="shared" si="164"/>
        <v>0</v>
      </c>
      <c r="AH263" s="157">
        <f t="shared" si="164"/>
        <v>0</v>
      </c>
      <c r="AI263" s="157">
        <f t="shared" si="164"/>
        <v>0</v>
      </c>
      <c r="AJ263" s="157">
        <f t="shared" si="164"/>
        <v>0</v>
      </c>
    </row>
    <row r="264" spans="1:36" ht="16.5" x14ac:dyDescent="0.25">
      <c r="A264" s="157">
        <f t="shared" si="158"/>
        <v>6.0699999999999985</v>
      </c>
      <c r="B264" s="153">
        <f t="shared" si="153"/>
        <v>216</v>
      </c>
      <c r="C264" s="155" t="s">
        <v>522</v>
      </c>
      <c r="D264" s="156" t="s">
        <v>553</v>
      </c>
      <c r="E264" s="157">
        <f t="shared" si="159"/>
        <v>4.8250000000000002</v>
      </c>
      <c r="F264" s="249"/>
      <c r="G264" s="157">
        <f t="shared" ref="G264:AJ264" si="165">+VLOOKUP(G$19,Vol_PAT,5,0)</f>
        <v>0</v>
      </c>
      <c r="H264" s="157">
        <f t="shared" si="165"/>
        <v>4.8250000000000002</v>
      </c>
      <c r="I264" s="157">
        <f t="shared" si="165"/>
        <v>0</v>
      </c>
      <c r="J264" s="157">
        <f t="shared" si="165"/>
        <v>0</v>
      </c>
      <c r="K264" s="157">
        <f t="shared" si="165"/>
        <v>0</v>
      </c>
      <c r="L264" s="157">
        <f t="shared" si="165"/>
        <v>0</v>
      </c>
      <c r="M264" s="157">
        <f t="shared" si="165"/>
        <v>0</v>
      </c>
      <c r="N264" s="157">
        <f t="shared" si="165"/>
        <v>0</v>
      </c>
      <c r="O264" s="157">
        <f t="shared" si="165"/>
        <v>0</v>
      </c>
      <c r="P264" s="157">
        <f t="shared" si="165"/>
        <v>0</v>
      </c>
      <c r="Q264" s="157">
        <f t="shared" si="165"/>
        <v>0</v>
      </c>
      <c r="R264" s="157">
        <f t="shared" si="165"/>
        <v>0</v>
      </c>
      <c r="S264" s="157">
        <f t="shared" si="165"/>
        <v>0</v>
      </c>
      <c r="T264" s="157">
        <f t="shared" si="165"/>
        <v>0</v>
      </c>
      <c r="U264" s="157">
        <f t="shared" si="165"/>
        <v>0</v>
      </c>
      <c r="V264" s="157">
        <f t="shared" si="165"/>
        <v>0</v>
      </c>
      <c r="W264" s="157">
        <f t="shared" si="165"/>
        <v>0</v>
      </c>
      <c r="X264" s="157">
        <f t="shared" si="165"/>
        <v>0</v>
      </c>
      <c r="Y264" s="157">
        <f t="shared" si="165"/>
        <v>0</v>
      </c>
      <c r="Z264" s="157">
        <f t="shared" si="165"/>
        <v>0</v>
      </c>
      <c r="AA264" s="157">
        <f t="shared" si="165"/>
        <v>0</v>
      </c>
      <c r="AB264" s="157">
        <f t="shared" si="165"/>
        <v>0</v>
      </c>
      <c r="AC264" s="157">
        <f t="shared" si="165"/>
        <v>0</v>
      </c>
      <c r="AD264" s="157">
        <f t="shared" si="165"/>
        <v>0</v>
      </c>
      <c r="AE264" s="157">
        <f t="shared" si="165"/>
        <v>0</v>
      </c>
      <c r="AF264" s="157">
        <f t="shared" si="165"/>
        <v>0</v>
      </c>
      <c r="AG264" s="157">
        <f t="shared" si="165"/>
        <v>0</v>
      </c>
      <c r="AH264" s="157">
        <f t="shared" si="165"/>
        <v>0</v>
      </c>
      <c r="AI264" s="157">
        <f t="shared" si="165"/>
        <v>0</v>
      </c>
      <c r="AJ264" s="157">
        <f t="shared" si="165"/>
        <v>0</v>
      </c>
    </row>
    <row r="265" spans="1:36" ht="16.5" x14ac:dyDescent="0.25">
      <c r="A265" s="157"/>
      <c r="B265" s="153">
        <f t="shared" si="153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153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166">+A266+0.01</f>
        <v>7.01</v>
      </c>
      <c r="B267" s="153">
        <f t="shared" si="153"/>
        <v>219</v>
      </c>
      <c r="C267" s="155" t="s">
        <v>524</v>
      </c>
      <c r="D267" s="156" t="s">
        <v>452</v>
      </c>
      <c r="E267" s="157">
        <f>+ROUNDUP(SUM(G267:AJ267),0)</f>
        <v>1</v>
      </c>
      <c r="F267" s="249"/>
      <c r="G267" s="157">
        <f>+IF(G$2&lt;&gt;0,1/COUNTA(G$2:M$2),0)</f>
        <v>0.14285714285714285</v>
      </c>
      <c r="H267" s="157">
        <f t="shared" ref="H267:W268" si="167">+IF(H$2&lt;&gt;0,1/COUNTA(H$2:N$2),0)</f>
        <v>0.14285714285714285</v>
      </c>
      <c r="I267" s="157">
        <f t="shared" si="167"/>
        <v>0</v>
      </c>
      <c r="J267" s="157">
        <f t="shared" si="167"/>
        <v>0</v>
      </c>
      <c r="K267" s="157">
        <f t="shared" si="167"/>
        <v>0</v>
      </c>
      <c r="L267" s="157">
        <f t="shared" si="167"/>
        <v>0</v>
      </c>
      <c r="M267" s="157">
        <f t="shared" si="167"/>
        <v>0</v>
      </c>
      <c r="N267" s="157">
        <f t="shared" si="167"/>
        <v>0</v>
      </c>
      <c r="O267" s="157">
        <f t="shared" si="167"/>
        <v>0</v>
      </c>
      <c r="P267" s="157">
        <f t="shared" si="167"/>
        <v>0</v>
      </c>
      <c r="Q267" s="157">
        <f t="shared" si="167"/>
        <v>0</v>
      </c>
      <c r="R267" s="157">
        <f t="shared" si="167"/>
        <v>0</v>
      </c>
      <c r="S267" s="157">
        <f t="shared" si="167"/>
        <v>0</v>
      </c>
      <c r="T267" s="157">
        <f t="shared" si="167"/>
        <v>0</v>
      </c>
      <c r="U267" s="157">
        <f t="shared" si="167"/>
        <v>0</v>
      </c>
      <c r="V267" s="157">
        <f t="shared" si="167"/>
        <v>0</v>
      </c>
      <c r="W267" s="157">
        <f t="shared" si="167"/>
        <v>0</v>
      </c>
      <c r="X267" s="157">
        <f t="shared" ref="X267:AJ268" si="168">+IF(X$2&lt;&gt;0,1/COUNTA(X$2:AD$2),0)</f>
        <v>0</v>
      </c>
      <c r="Y267" s="157">
        <f t="shared" si="168"/>
        <v>0</v>
      </c>
      <c r="Z267" s="157">
        <f t="shared" si="168"/>
        <v>0</v>
      </c>
      <c r="AA267" s="157">
        <f t="shared" si="168"/>
        <v>0</v>
      </c>
      <c r="AB267" s="157">
        <f t="shared" si="168"/>
        <v>0</v>
      </c>
      <c r="AC267" s="157">
        <f t="shared" si="168"/>
        <v>0</v>
      </c>
      <c r="AD267" s="157">
        <f t="shared" si="168"/>
        <v>0</v>
      </c>
      <c r="AE267" s="157">
        <f t="shared" si="168"/>
        <v>0</v>
      </c>
      <c r="AF267" s="157">
        <f t="shared" si="168"/>
        <v>0</v>
      </c>
      <c r="AG267" s="157">
        <f t="shared" si="168"/>
        <v>0</v>
      </c>
      <c r="AH267" s="157">
        <f t="shared" si="168"/>
        <v>0</v>
      </c>
      <c r="AI267" s="157">
        <f t="shared" si="168"/>
        <v>0</v>
      </c>
      <c r="AJ267" s="157">
        <f t="shared" si="168"/>
        <v>0</v>
      </c>
    </row>
    <row r="268" spans="1:36" ht="16.5" x14ac:dyDescent="0.25">
      <c r="A268" s="157">
        <f t="shared" si="166"/>
        <v>7.02</v>
      </c>
      <c r="B268" s="153">
        <f t="shared" si="153"/>
        <v>220</v>
      </c>
      <c r="C268" s="155" t="s">
        <v>525</v>
      </c>
      <c r="D268" s="156" t="s">
        <v>452</v>
      </c>
      <c r="E268" s="157">
        <f>+ROUNDUP(SUM(G268:AJ268),0)</f>
        <v>1</v>
      </c>
      <c r="F268" s="249"/>
      <c r="G268" s="157">
        <f>+IF(G$2&lt;&gt;0,1/COUNTA(G$2:M$2),0)</f>
        <v>0.14285714285714285</v>
      </c>
      <c r="H268" s="157">
        <f t="shared" si="167"/>
        <v>0.14285714285714285</v>
      </c>
      <c r="I268" s="157">
        <f t="shared" si="167"/>
        <v>0</v>
      </c>
      <c r="J268" s="157">
        <f t="shared" si="167"/>
        <v>0</v>
      </c>
      <c r="K268" s="157">
        <f t="shared" si="167"/>
        <v>0</v>
      </c>
      <c r="L268" s="157">
        <f t="shared" si="167"/>
        <v>0</v>
      </c>
      <c r="M268" s="157">
        <f t="shared" si="167"/>
        <v>0</v>
      </c>
      <c r="N268" s="157">
        <f t="shared" si="167"/>
        <v>0</v>
      </c>
      <c r="O268" s="157">
        <f t="shared" si="167"/>
        <v>0</v>
      </c>
      <c r="P268" s="157">
        <f t="shared" si="167"/>
        <v>0</v>
      </c>
      <c r="Q268" s="157">
        <f t="shared" si="167"/>
        <v>0</v>
      </c>
      <c r="R268" s="157">
        <f t="shared" si="167"/>
        <v>0</v>
      </c>
      <c r="S268" s="157">
        <f t="shared" si="167"/>
        <v>0</v>
      </c>
      <c r="T268" s="157">
        <f t="shared" si="167"/>
        <v>0</v>
      </c>
      <c r="U268" s="157">
        <f t="shared" si="167"/>
        <v>0</v>
      </c>
      <c r="V268" s="157">
        <f t="shared" si="167"/>
        <v>0</v>
      </c>
      <c r="W268" s="157">
        <f t="shared" si="167"/>
        <v>0</v>
      </c>
      <c r="X268" s="157">
        <f t="shared" si="168"/>
        <v>0</v>
      </c>
      <c r="Y268" s="157">
        <f t="shared" si="168"/>
        <v>0</v>
      </c>
      <c r="Z268" s="157">
        <f t="shared" si="168"/>
        <v>0</v>
      </c>
      <c r="AA268" s="157">
        <f t="shared" si="168"/>
        <v>0</v>
      </c>
      <c r="AB268" s="157">
        <f t="shared" si="168"/>
        <v>0</v>
      </c>
      <c r="AC268" s="157">
        <f t="shared" si="168"/>
        <v>0</v>
      </c>
      <c r="AD268" s="157">
        <f t="shared" si="168"/>
        <v>0</v>
      </c>
      <c r="AE268" s="157">
        <f t="shared" si="168"/>
        <v>0</v>
      </c>
      <c r="AF268" s="157">
        <f t="shared" si="168"/>
        <v>0</v>
      </c>
      <c r="AG268" s="157">
        <f t="shared" si="168"/>
        <v>0</v>
      </c>
      <c r="AH268" s="157">
        <f t="shared" si="168"/>
        <v>0</v>
      </c>
      <c r="AI268" s="157">
        <f t="shared" si="168"/>
        <v>0</v>
      </c>
      <c r="AJ268" s="157">
        <f t="shared" si="168"/>
        <v>0</v>
      </c>
    </row>
    <row r="269" spans="1:36" ht="16.5" x14ac:dyDescent="0.25">
      <c r="A269" s="172"/>
      <c r="B269" s="173">
        <f t="shared" si="153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C22:E22"/>
    <mergeCell ref="C23:D24"/>
    <mergeCell ref="C25:E25"/>
    <mergeCell ref="C26:E26"/>
    <mergeCell ref="C27:E27"/>
    <mergeCell ref="C28:C29"/>
    <mergeCell ref="D28:E28"/>
    <mergeCell ref="D29:E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61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2AAD-C9BA-4922-9D2A-A9572F5BD87A}">
  <sheetPr>
    <tabColor rgb="FF92D050"/>
  </sheetPr>
  <dimension ref="A1:AJ270"/>
  <sheetViews>
    <sheetView view="pageBreakPreview" topLeftCell="A131" zoomScale="80" zoomScaleNormal="80" zoomScaleSheetLayoutView="80" workbookViewId="0">
      <selection activeCell="G220" sqref="G220:AJ220"/>
    </sheetView>
  </sheetViews>
  <sheetFormatPr baseColWidth="10" defaultRowHeight="15" x14ac:dyDescent="0.25"/>
  <cols>
    <col min="2" max="2" width="5" customWidth="1"/>
    <col min="3" max="3" width="81.7109375" customWidth="1"/>
    <col min="6" max="6" width="14.7109375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AJ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si="0"/>
        <v>20</v>
      </c>
      <c r="AA1">
        <f t="shared" si="0"/>
        <v>21</v>
      </c>
      <c r="AB1">
        <f t="shared" si="0"/>
        <v>22</v>
      </c>
      <c r="AC1">
        <f t="shared" si="0"/>
        <v>23</v>
      </c>
      <c r="AD1">
        <f t="shared" si="0"/>
        <v>24</v>
      </c>
      <c r="AE1">
        <f t="shared" si="0"/>
        <v>25</v>
      </c>
      <c r="AF1">
        <f t="shared" si="0"/>
        <v>26</v>
      </c>
      <c r="AG1">
        <f t="shared" si="0"/>
        <v>27</v>
      </c>
      <c r="AH1">
        <f t="shared" si="0"/>
        <v>28</v>
      </c>
      <c r="AI1">
        <f t="shared" si="0"/>
        <v>29</v>
      </c>
      <c r="AJ1">
        <f t="shared" si="0"/>
        <v>30</v>
      </c>
    </row>
    <row r="2" spans="3:36" x14ac:dyDescent="0.25">
      <c r="C2" s="474" t="s">
        <v>4</v>
      </c>
      <c r="D2" s="475"/>
      <c r="E2" s="476"/>
      <c r="G2" s="254" t="str">
        <f t="array" ref="G2:AJ30">+TRANSPOSE(P_16!B13:AD42)</f>
        <v>0</v>
      </c>
      <c r="H2" s="255">
        <v>1</v>
      </c>
      <c r="I2" s="255">
        <v>2</v>
      </c>
      <c r="J2" s="255">
        <v>3</v>
      </c>
      <c r="K2" s="255">
        <v>0</v>
      </c>
      <c r="L2" s="255">
        <v>0</v>
      </c>
      <c r="M2" s="255">
        <v>0</v>
      </c>
      <c r="N2" s="255">
        <v>0</v>
      </c>
      <c r="O2" s="255">
        <v>0</v>
      </c>
      <c r="P2" s="255">
        <v>0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7" t="str">
        <v>EC</v>
      </c>
      <c r="H3" s="258" t="str">
        <v>TSVE-2</v>
      </c>
      <c r="I3" s="258" t="str">
        <v>TSVE-2</v>
      </c>
      <c r="J3" s="258" t="str">
        <v>PSVE-2</v>
      </c>
      <c r="K3" s="258" t="str">
        <v>-</v>
      </c>
      <c r="L3" s="258" t="str">
        <v>-</v>
      </c>
      <c r="M3" s="258" t="str">
        <v>-</v>
      </c>
      <c r="N3" s="258" t="str">
        <v>-</v>
      </c>
      <c r="O3" s="258" t="str">
        <v>-</v>
      </c>
      <c r="P3" s="258" t="str">
        <v>-</v>
      </c>
      <c r="Q3" s="258" t="str">
        <v>-</v>
      </c>
      <c r="R3" s="258" t="str">
        <v>-</v>
      </c>
      <c r="S3" s="258" t="str">
        <v>-</v>
      </c>
      <c r="T3" s="258" t="str">
        <v>-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7" t="str">
        <v>-</v>
      </c>
      <c r="H4" s="258" t="str">
        <v>-</v>
      </c>
      <c r="I4" s="258" t="str">
        <v>-</v>
      </c>
      <c r="J4" s="258" t="str">
        <v>SBM-2V</v>
      </c>
      <c r="K4" s="258" t="str">
        <v>-</v>
      </c>
      <c r="L4" s="258" t="str">
        <v>-</v>
      </c>
      <c r="M4" s="258" t="str">
        <v>-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-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-</v>
      </c>
      <c r="I5" s="258" t="str">
        <v>-</v>
      </c>
      <c r="J5" s="258" t="str">
        <v>3A-K</v>
      </c>
      <c r="K5" s="258" t="str">
        <v>-</v>
      </c>
      <c r="L5" s="258" t="str">
        <v>-</v>
      </c>
      <c r="M5" s="258" t="str">
        <v>-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-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-</v>
      </c>
      <c r="I6" s="258" t="str">
        <v>-</v>
      </c>
      <c r="J6" s="258" t="str">
        <v>01</v>
      </c>
      <c r="K6" s="258" t="str">
        <v>-</v>
      </c>
      <c r="L6" s="258" t="str">
        <v>-</v>
      </c>
      <c r="M6" s="258" t="str">
        <v>-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-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-</v>
      </c>
      <c r="I7" s="258" t="str">
        <v>-</v>
      </c>
      <c r="J7" s="258" t="str">
        <v>37.5kVA-2ø-13,8kV</v>
      </c>
      <c r="K7" s="258" t="str">
        <v>-</v>
      </c>
      <c r="L7" s="258" t="str">
        <v>-</v>
      </c>
      <c r="M7" s="258" t="str">
        <v>-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-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 t="str">
        <v>-</v>
      </c>
      <c r="I8" s="258" t="str">
        <v>-</v>
      </c>
      <c r="J8" s="258">
        <v>37.5</v>
      </c>
      <c r="K8" s="258" t="str">
        <v>-</v>
      </c>
      <c r="L8" s="258" t="str">
        <v>-</v>
      </c>
      <c r="M8" s="258" t="str">
        <v>-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 t="str">
        <v>-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1</v>
      </c>
      <c r="I9" s="258">
        <v>1</v>
      </c>
      <c r="J9" s="258">
        <v>1</v>
      </c>
      <c r="K9" s="258">
        <v>0</v>
      </c>
      <c r="L9" s="258">
        <v>0</v>
      </c>
      <c r="M9" s="258">
        <v>0</v>
      </c>
      <c r="N9" s="258">
        <v>0</v>
      </c>
      <c r="O9" s="258">
        <v>0</v>
      </c>
      <c r="P9" s="258">
        <v>0</v>
      </c>
      <c r="Q9" s="258">
        <v>0</v>
      </c>
      <c r="R9" s="258">
        <v>0</v>
      </c>
      <c r="S9" s="258">
        <v>0</v>
      </c>
      <c r="T9" s="258">
        <v>0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CAC</v>
      </c>
      <c r="I10" s="258" t="str">
        <v>CAC</v>
      </c>
      <c r="J10" s="258" t="str">
        <v>CAC</v>
      </c>
      <c r="K10" s="258" t="str">
        <v>-</v>
      </c>
      <c r="L10" s="258" t="str">
        <v>-</v>
      </c>
      <c r="M10" s="258" t="str">
        <v>-</v>
      </c>
      <c r="N10" s="258" t="str">
        <v>-</v>
      </c>
      <c r="O10" s="258" t="str">
        <v>-</v>
      </c>
      <c r="P10" s="258" t="str">
        <v>-</v>
      </c>
      <c r="Q10" s="258" t="str">
        <v>-</v>
      </c>
      <c r="R10" s="258" t="str">
        <v>-</v>
      </c>
      <c r="S10" s="258" t="str">
        <v>-</v>
      </c>
      <c r="T10" s="258" t="str">
        <v>-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13/400</v>
      </c>
      <c r="I11" s="258" t="str">
        <v>13/400</v>
      </c>
      <c r="J11" s="258" t="str">
        <v>13/400</v>
      </c>
      <c r="K11" s="258" t="str">
        <v>-</v>
      </c>
      <c r="L11" s="258" t="str">
        <v>-</v>
      </c>
      <c r="M11" s="258" t="str">
        <v>-</v>
      </c>
      <c r="N11" s="258" t="str">
        <v>-</v>
      </c>
      <c r="O11" s="258" t="str">
        <v>-</v>
      </c>
      <c r="P11" s="258" t="str">
        <v>-</v>
      </c>
      <c r="Q11" s="258" t="str">
        <v>-</v>
      </c>
      <c r="R11" s="258" t="str">
        <v>-</v>
      </c>
      <c r="S11" s="258" t="str">
        <v>-</v>
      </c>
      <c r="T11" s="258" t="str">
        <v>-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10</v>
      </c>
      <c r="I12" s="258">
        <v>88</v>
      </c>
      <c r="J12" s="258">
        <v>26.8</v>
      </c>
      <c r="K12" s="258" t="str">
        <v>-</v>
      </c>
      <c r="L12" s="258" t="str">
        <v>-</v>
      </c>
      <c r="M12" s="258" t="str">
        <v>-</v>
      </c>
      <c r="N12" s="258" t="str">
        <v>-</v>
      </c>
      <c r="O12" s="258" t="str">
        <v>-</v>
      </c>
      <c r="P12" s="258" t="str">
        <v>-</v>
      </c>
      <c r="Q12" s="258" t="str">
        <v>-</v>
      </c>
      <c r="R12" s="258" t="str">
        <v>-</v>
      </c>
      <c r="S12" s="258" t="str">
        <v>-</v>
      </c>
      <c r="T12" s="258" t="str">
        <v>-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35 mm² AAAC</v>
      </c>
      <c r="J13" s="258" t="str">
        <v>35 mm² AAAC</v>
      </c>
      <c r="K13" s="258" t="str">
        <v>-</v>
      </c>
      <c r="L13" s="258" t="str">
        <v>-</v>
      </c>
      <c r="M13" s="258" t="str">
        <v>-</v>
      </c>
      <c r="N13" s="258" t="str">
        <v>-</v>
      </c>
      <c r="O13" s="258" t="str">
        <v>-</v>
      </c>
      <c r="P13" s="258" t="str">
        <v>-</v>
      </c>
      <c r="Q13" s="258" t="str">
        <v>-</v>
      </c>
      <c r="R13" s="258" t="str">
        <v>-</v>
      </c>
      <c r="S13" s="258" t="str">
        <v>-</v>
      </c>
      <c r="T13" s="258" t="str">
        <v>-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2</v>
      </c>
      <c r="H14" s="258">
        <v>2</v>
      </c>
      <c r="I14" s="258">
        <v>2</v>
      </c>
      <c r="J14" s="258">
        <v>2</v>
      </c>
      <c r="K14" s="258" t="str">
        <v>-</v>
      </c>
      <c r="L14" s="258" t="str">
        <v>-</v>
      </c>
      <c r="M14" s="258" t="str">
        <v>-</v>
      </c>
      <c r="N14" s="258" t="str">
        <v>-</v>
      </c>
      <c r="O14" s="258" t="str">
        <v>-</v>
      </c>
      <c r="P14" s="258" t="str">
        <v>-</v>
      </c>
      <c r="Q14" s="258" t="str">
        <v>-</v>
      </c>
      <c r="R14" s="258" t="str">
        <v>-</v>
      </c>
      <c r="S14" s="258" t="str">
        <v>-</v>
      </c>
      <c r="T14" s="258" t="str">
        <v>-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0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1</v>
      </c>
      <c r="I17" s="258">
        <v>1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PAT-1C</v>
      </c>
      <c r="I19" s="258" t="str">
        <v>PAT-1C</v>
      </c>
      <c r="J19" s="258" t="str">
        <v>PAT-3</v>
      </c>
      <c r="K19" s="258" t="str">
        <v>-</v>
      </c>
      <c r="L19" s="258" t="str">
        <v>-</v>
      </c>
      <c r="M19" s="258" t="str">
        <v>-</v>
      </c>
      <c r="N19" s="258" t="str">
        <v>-</v>
      </c>
      <c r="O19" s="258" t="str">
        <v>-</v>
      </c>
      <c r="P19" s="258" t="str">
        <v>-</v>
      </c>
      <c r="Q19" s="258" t="str">
        <v>-</v>
      </c>
      <c r="R19" s="258" t="str">
        <v>-</v>
      </c>
      <c r="S19" s="258" t="str">
        <v>-</v>
      </c>
      <c r="T19" s="258" t="str">
        <v>-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CI-A</v>
      </c>
      <c r="I20" s="258" t="str">
        <v>CI-A</v>
      </c>
      <c r="J20" s="258" t="str">
        <v>CI-A</v>
      </c>
      <c r="K20" s="258" t="str">
        <v>-</v>
      </c>
      <c r="L20" s="258" t="str">
        <v>-</v>
      </c>
      <c r="M20" s="258" t="str">
        <v>-</v>
      </c>
      <c r="N20" s="258" t="str">
        <v>-</v>
      </c>
      <c r="O20" s="258" t="str">
        <v>-</v>
      </c>
      <c r="P20" s="258" t="str">
        <v>-</v>
      </c>
      <c r="Q20" s="258" t="str">
        <v>-</v>
      </c>
      <c r="R20" s="258" t="str">
        <v>-</v>
      </c>
      <c r="S20" s="258" t="str">
        <v>-</v>
      </c>
      <c r="T20" s="258" t="str">
        <v>-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SI</v>
      </c>
      <c r="H21" s="258" t="str">
        <v>SI</v>
      </c>
      <c r="I21" s="258" t="str">
        <v>SI</v>
      </c>
      <c r="J21" s="258" t="str">
        <v>SI</v>
      </c>
      <c r="K21" s="258" t="str">
        <v>-</v>
      </c>
      <c r="L21" s="258" t="str">
        <v>-</v>
      </c>
      <c r="M21" s="258" t="str">
        <v>-</v>
      </c>
      <c r="N21" s="258" t="str">
        <v>-</v>
      </c>
      <c r="O21" s="258" t="str">
        <v>-</v>
      </c>
      <c r="P21" s="258" t="str">
        <v>-</v>
      </c>
      <c r="Q21" s="258" t="str">
        <v>-</v>
      </c>
      <c r="R21" s="258" t="str">
        <v>-</v>
      </c>
      <c r="S21" s="258" t="str">
        <v>-</v>
      </c>
      <c r="T21" s="258" t="str">
        <v>-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>
        <v>0</v>
      </c>
      <c r="J22" s="258">
        <v>0</v>
      </c>
      <c r="K22" s="258" t="str">
        <v>-</v>
      </c>
      <c r="L22" s="258" t="str">
        <v>-</v>
      </c>
      <c r="M22" s="258" t="str">
        <v>-</v>
      </c>
      <c r="N22" s="258" t="str">
        <v>-</v>
      </c>
      <c r="O22" s="258" t="str">
        <v>-</v>
      </c>
      <c r="P22" s="258" t="str">
        <v>-</v>
      </c>
      <c r="Q22" s="258" t="str">
        <v>-</v>
      </c>
      <c r="R22" s="258" t="str">
        <v>-</v>
      </c>
      <c r="S22" s="258" t="str">
        <v>-</v>
      </c>
      <c r="T22" s="258" t="str">
        <v>-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-</v>
      </c>
      <c r="H23" s="258" t="str">
        <v>783434.99</v>
      </c>
      <c r="I23" s="258" t="str">
        <v>783378.85</v>
      </c>
      <c r="J23" s="258" t="str">
        <v>783361.96</v>
      </c>
      <c r="K23" s="258" t="str">
        <v>-</v>
      </c>
      <c r="L23" s="258" t="str">
        <v>-</v>
      </c>
      <c r="M23" s="258" t="str">
        <v>-</v>
      </c>
      <c r="N23" s="258" t="str">
        <v>-</v>
      </c>
      <c r="O23" s="258" t="str">
        <v>-</v>
      </c>
      <c r="P23" s="258" t="str">
        <v>-</v>
      </c>
      <c r="Q23" s="258" t="str">
        <v>-</v>
      </c>
      <c r="R23" s="258" t="str">
        <v>-</v>
      </c>
      <c r="S23" s="258" t="str">
        <v>-</v>
      </c>
      <c r="T23" s="258" t="str">
        <v>-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-</v>
      </c>
      <c r="H24" s="258" t="str">
        <v>8992271.00</v>
      </c>
      <c r="I24" s="258" t="str">
        <v>8992337.92</v>
      </c>
      <c r="J24" s="258" t="str">
        <v>8992338.69</v>
      </c>
      <c r="K24" s="258" t="str">
        <v>-</v>
      </c>
      <c r="L24" s="258" t="str">
        <v>-</v>
      </c>
      <c r="M24" s="258" t="str">
        <v>-</v>
      </c>
      <c r="N24" s="258" t="str">
        <v>-</v>
      </c>
      <c r="O24" s="258" t="str">
        <v>-</v>
      </c>
      <c r="P24" s="258" t="str">
        <v>-</v>
      </c>
      <c r="Q24" s="258" t="str">
        <v>-</v>
      </c>
      <c r="R24" s="258" t="str">
        <v>-</v>
      </c>
      <c r="S24" s="258" t="str">
        <v>-</v>
      </c>
      <c r="T24" s="258" t="str">
        <v>-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2</v>
      </c>
      <c r="J25" s="258">
        <v>2</v>
      </c>
      <c r="K25" s="258">
        <v>0</v>
      </c>
      <c r="L25" s="258">
        <v>0</v>
      </c>
      <c r="M25" s="258">
        <v>0</v>
      </c>
      <c r="N25" s="258">
        <v>0</v>
      </c>
      <c r="O25" s="258">
        <v>0</v>
      </c>
      <c r="P25" s="258">
        <v>0</v>
      </c>
      <c r="Q25" s="258">
        <v>0</v>
      </c>
      <c r="R25" s="258">
        <v>0</v>
      </c>
      <c r="S25" s="258">
        <v>0</v>
      </c>
      <c r="T25" s="258">
        <v>0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-</v>
      </c>
      <c r="I26" s="258" t="str">
        <v>-</v>
      </c>
      <c r="J26" s="258" t="str">
        <v>13,8kV</v>
      </c>
      <c r="K26" s="258" t="str">
        <v>-</v>
      </c>
      <c r="L26" s="258" t="str">
        <v>-</v>
      </c>
      <c r="M26" s="258" t="str">
        <v>-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-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NO</v>
      </c>
      <c r="J27" s="258" t="str">
        <v>NO</v>
      </c>
      <c r="K27" s="258" t="str">
        <v>-</v>
      </c>
      <c r="L27" s="258" t="str">
        <v>-</v>
      </c>
      <c r="M27" s="258" t="str">
        <v>-</v>
      </c>
      <c r="N27" s="258" t="str">
        <v>-</v>
      </c>
      <c r="O27" s="258" t="str">
        <v>-</v>
      </c>
      <c r="P27" s="258" t="str">
        <v>-</v>
      </c>
      <c r="Q27" s="258" t="str">
        <v>-</v>
      </c>
      <c r="R27" s="258" t="str">
        <v>-</v>
      </c>
      <c r="S27" s="258" t="str">
        <v>-</v>
      </c>
      <c r="T27" s="258" t="str">
        <v>-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1</v>
      </c>
      <c r="J28" s="258">
        <v>1</v>
      </c>
      <c r="K28" s="258">
        <v>0</v>
      </c>
      <c r="L28" s="258">
        <v>0</v>
      </c>
      <c r="M28" s="258">
        <v>0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9" t="s">
        <v>120</v>
      </c>
      <c r="D31" s="482" t="s">
        <v>152</v>
      </c>
      <c r="E31" s="483"/>
      <c r="G31" s="254" cm="1">
        <f t="array" ref="G31:AJ34">+TRANSPOSE(P_16!AE13:AH42)</f>
        <v>0</v>
      </c>
      <c r="H31" s="255">
        <v>1</v>
      </c>
      <c r="I31" s="255">
        <v>1</v>
      </c>
      <c r="J31" s="255">
        <v>0</v>
      </c>
      <c r="K31" s="255">
        <v>0</v>
      </c>
      <c r="L31" s="255">
        <v>0</v>
      </c>
      <c r="M31" s="255">
        <v>0</v>
      </c>
      <c r="N31" s="255">
        <v>0</v>
      </c>
      <c r="O31" s="255">
        <v>0</v>
      </c>
      <c r="P31" s="255">
        <v>0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90"/>
      <c r="D32" s="484" t="s">
        <v>153</v>
      </c>
      <c r="E32" s="485"/>
      <c r="G32" s="257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9" t="s">
        <v>649</v>
      </c>
      <c r="D33" s="463" t="s">
        <v>152</v>
      </c>
      <c r="E33" s="486"/>
      <c r="G33" s="257">
        <v>0</v>
      </c>
      <c r="H33" s="258">
        <v>1</v>
      </c>
      <c r="I33" s="258">
        <v>1</v>
      </c>
      <c r="J33" s="258">
        <v>1</v>
      </c>
      <c r="K33" s="258">
        <v>0</v>
      </c>
      <c r="L33" s="258">
        <v>0</v>
      </c>
      <c r="M33" s="258">
        <v>0</v>
      </c>
      <c r="N33" s="258">
        <v>0</v>
      </c>
      <c r="O33" s="258">
        <v>0</v>
      </c>
      <c r="P33" s="258">
        <v>0</v>
      </c>
      <c r="Q33" s="258">
        <v>0</v>
      </c>
      <c r="R33" s="258">
        <v>0</v>
      </c>
      <c r="S33" s="258">
        <v>0</v>
      </c>
      <c r="T33" s="258">
        <v>0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90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 t="str">
        <f>+G2</f>
        <v>0</v>
      </c>
      <c r="H43" s="306">
        <f t="shared" ref="H43:AJ43" si="1">+H2</f>
        <v>1</v>
      </c>
      <c r="I43" s="306">
        <f t="shared" si="1"/>
        <v>2</v>
      </c>
      <c r="J43" s="306">
        <f t="shared" si="1"/>
        <v>3</v>
      </c>
      <c r="K43" s="306">
        <f t="shared" si="1"/>
        <v>0</v>
      </c>
      <c r="L43" s="306">
        <f t="shared" si="1"/>
        <v>0</v>
      </c>
      <c r="M43" s="306">
        <f t="shared" si="1"/>
        <v>0</v>
      </c>
      <c r="N43" s="306">
        <f t="shared" si="1"/>
        <v>0</v>
      </c>
      <c r="O43" s="306">
        <f t="shared" si="1"/>
        <v>0</v>
      </c>
      <c r="P43" s="306">
        <f t="shared" si="1"/>
        <v>0</v>
      </c>
      <c r="Q43" s="306">
        <f t="shared" si="1"/>
        <v>0</v>
      </c>
      <c r="R43" s="306">
        <f t="shared" si="1"/>
        <v>0</v>
      </c>
      <c r="S43" s="306">
        <f t="shared" si="1"/>
        <v>0</v>
      </c>
      <c r="T43" s="306">
        <f t="shared" si="1"/>
        <v>0</v>
      </c>
      <c r="U43" s="306">
        <f t="shared" si="1"/>
        <v>0</v>
      </c>
      <c r="V43" s="306">
        <f t="shared" si="1"/>
        <v>0</v>
      </c>
      <c r="W43" s="306">
        <f t="shared" si="1"/>
        <v>0</v>
      </c>
      <c r="X43" s="306">
        <f t="shared" si="1"/>
        <v>0</v>
      </c>
      <c r="Y43" s="306">
        <f t="shared" si="1"/>
        <v>0</v>
      </c>
      <c r="Z43" s="306">
        <f t="shared" si="1"/>
        <v>0</v>
      </c>
      <c r="AA43" s="306">
        <f t="shared" si="1"/>
        <v>0</v>
      </c>
      <c r="AB43" s="306">
        <f t="shared" si="1"/>
        <v>0</v>
      </c>
      <c r="AC43" s="306">
        <f t="shared" si="1"/>
        <v>0</v>
      </c>
      <c r="AD43" s="306">
        <f t="shared" si="1"/>
        <v>0</v>
      </c>
      <c r="AE43" s="306">
        <f t="shared" si="1"/>
        <v>0</v>
      </c>
      <c r="AF43" s="306">
        <f t="shared" si="1"/>
        <v>0</v>
      </c>
      <c r="AG43" s="306">
        <f t="shared" si="1"/>
        <v>0</v>
      </c>
      <c r="AH43" s="306">
        <f t="shared" si="1"/>
        <v>0</v>
      </c>
      <c r="AI43" s="306">
        <f t="shared" si="1"/>
        <v>0</v>
      </c>
      <c r="AJ43" s="307">
        <f t="shared" si="1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2">+H10</f>
        <v>CAC</v>
      </c>
      <c r="I44" s="309" t="str">
        <f t="shared" si="2"/>
        <v>CAC</v>
      </c>
      <c r="J44" s="309" t="str">
        <f t="shared" si="2"/>
        <v>CAC</v>
      </c>
      <c r="K44" s="309" t="str">
        <f t="shared" si="2"/>
        <v>-</v>
      </c>
      <c r="L44" s="309" t="str">
        <f t="shared" si="2"/>
        <v>-</v>
      </c>
      <c r="M44" s="309" t="str">
        <f t="shared" si="2"/>
        <v>-</v>
      </c>
      <c r="N44" s="309" t="str">
        <f t="shared" si="2"/>
        <v>-</v>
      </c>
      <c r="O44" s="309" t="str">
        <f t="shared" si="2"/>
        <v>-</v>
      </c>
      <c r="P44" s="309" t="str">
        <f t="shared" si="2"/>
        <v>-</v>
      </c>
      <c r="Q44" s="309" t="str">
        <f t="shared" si="2"/>
        <v>-</v>
      </c>
      <c r="R44" s="309" t="str">
        <f t="shared" si="2"/>
        <v>-</v>
      </c>
      <c r="S44" s="309" t="str">
        <f t="shared" si="2"/>
        <v>-</v>
      </c>
      <c r="T44" s="309" t="str">
        <f t="shared" si="2"/>
        <v>-</v>
      </c>
      <c r="U44" s="309" t="str">
        <f t="shared" si="2"/>
        <v>-</v>
      </c>
      <c r="V44" s="309" t="str">
        <f t="shared" si="2"/>
        <v>-</v>
      </c>
      <c r="W44" s="309" t="str">
        <f t="shared" si="2"/>
        <v>-</v>
      </c>
      <c r="X44" s="309" t="str">
        <f t="shared" si="2"/>
        <v>-</v>
      </c>
      <c r="Y44" s="309" t="str">
        <f t="shared" si="2"/>
        <v>-</v>
      </c>
      <c r="Z44" s="309" t="str">
        <f t="shared" si="2"/>
        <v>-</v>
      </c>
      <c r="AA44" s="309" t="str">
        <f t="shared" si="2"/>
        <v>-</v>
      </c>
      <c r="AB44" s="309" t="str">
        <f t="shared" si="2"/>
        <v>-</v>
      </c>
      <c r="AC44" s="309" t="str">
        <f t="shared" si="2"/>
        <v>-</v>
      </c>
      <c r="AD44" s="309" t="str">
        <f t="shared" si="2"/>
        <v>-</v>
      </c>
      <c r="AE44" s="309" t="str">
        <f t="shared" si="2"/>
        <v>-</v>
      </c>
      <c r="AF44" s="309" t="str">
        <f t="shared" si="2"/>
        <v>-</v>
      </c>
      <c r="AG44" s="309" t="str">
        <f t="shared" si="2"/>
        <v>-</v>
      </c>
      <c r="AH44" s="309" t="str">
        <f t="shared" si="2"/>
        <v>-</v>
      </c>
      <c r="AI44" s="309" t="str">
        <f t="shared" si="2"/>
        <v>-</v>
      </c>
      <c r="AJ44" s="310" t="str">
        <f t="shared" si="2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 t="str">
        <f>+G3</f>
        <v>EC</v>
      </c>
      <c r="H45" s="309" t="str">
        <f t="shared" ref="H45:AJ46" si="3">+H3</f>
        <v>TSVE-2</v>
      </c>
      <c r="I45" s="309" t="str">
        <f t="shared" si="3"/>
        <v>TSVE-2</v>
      </c>
      <c r="J45" s="309" t="str">
        <f t="shared" si="3"/>
        <v>PSVE-2</v>
      </c>
      <c r="K45" s="309" t="str">
        <f t="shared" si="3"/>
        <v>-</v>
      </c>
      <c r="L45" s="309" t="str">
        <f t="shared" si="3"/>
        <v>-</v>
      </c>
      <c r="M45" s="309" t="str">
        <f t="shared" si="3"/>
        <v>-</v>
      </c>
      <c r="N45" s="309" t="str">
        <f t="shared" si="3"/>
        <v>-</v>
      </c>
      <c r="O45" s="309" t="str">
        <f t="shared" si="3"/>
        <v>-</v>
      </c>
      <c r="P45" s="309" t="str">
        <f t="shared" si="3"/>
        <v>-</v>
      </c>
      <c r="Q45" s="309" t="str">
        <f t="shared" si="3"/>
        <v>-</v>
      </c>
      <c r="R45" s="309" t="str">
        <f t="shared" si="3"/>
        <v>-</v>
      </c>
      <c r="S45" s="309" t="str">
        <f t="shared" si="3"/>
        <v>-</v>
      </c>
      <c r="T45" s="309" t="str">
        <f t="shared" si="3"/>
        <v>-</v>
      </c>
      <c r="U45" s="309" t="str">
        <f t="shared" si="3"/>
        <v>-</v>
      </c>
      <c r="V45" s="309" t="str">
        <f t="shared" si="3"/>
        <v>-</v>
      </c>
      <c r="W45" s="309" t="str">
        <f t="shared" si="3"/>
        <v>-</v>
      </c>
      <c r="X45" s="309" t="str">
        <f t="shared" si="3"/>
        <v>-</v>
      </c>
      <c r="Y45" s="309" t="str">
        <f t="shared" si="3"/>
        <v>-</v>
      </c>
      <c r="Z45" s="309" t="str">
        <f t="shared" si="3"/>
        <v>-</v>
      </c>
      <c r="AA45" s="309" t="str">
        <f t="shared" si="3"/>
        <v>-</v>
      </c>
      <c r="AB45" s="309" t="str">
        <f t="shared" si="3"/>
        <v>-</v>
      </c>
      <c r="AC45" s="309" t="str">
        <f t="shared" si="3"/>
        <v>-</v>
      </c>
      <c r="AD45" s="309" t="str">
        <f t="shared" si="3"/>
        <v>-</v>
      </c>
      <c r="AE45" s="309" t="str">
        <f t="shared" si="3"/>
        <v>-</v>
      </c>
      <c r="AF45" s="309" t="str">
        <f t="shared" si="3"/>
        <v>-</v>
      </c>
      <c r="AG45" s="309" t="str">
        <f t="shared" si="3"/>
        <v>-</v>
      </c>
      <c r="AH45" s="309" t="str">
        <f t="shared" si="3"/>
        <v>-</v>
      </c>
      <c r="AI45" s="309" t="str">
        <f t="shared" si="3"/>
        <v>-</v>
      </c>
      <c r="AJ45" s="310" t="str">
        <f t="shared" si="3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 t="str">
        <f>+G4</f>
        <v>-</v>
      </c>
      <c r="H46" s="309" t="str">
        <f t="shared" si="3"/>
        <v>-</v>
      </c>
      <c r="I46" s="309" t="str">
        <f t="shared" si="3"/>
        <v>-</v>
      </c>
      <c r="J46" s="309" t="str">
        <f t="shared" si="3"/>
        <v>SBM-2V</v>
      </c>
      <c r="K46" s="309" t="str">
        <f t="shared" si="3"/>
        <v>-</v>
      </c>
      <c r="L46" s="309" t="str">
        <f t="shared" si="3"/>
        <v>-</v>
      </c>
      <c r="M46" s="309" t="str">
        <f t="shared" si="3"/>
        <v>-</v>
      </c>
      <c r="N46" s="309" t="str">
        <f t="shared" si="3"/>
        <v>-</v>
      </c>
      <c r="O46" s="309" t="str">
        <f t="shared" si="3"/>
        <v>-</v>
      </c>
      <c r="P46" s="309" t="str">
        <f t="shared" si="3"/>
        <v>-</v>
      </c>
      <c r="Q46" s="309" t="str">
        <f t="shared" si="3"/>
        <v>-</v>
      </c>
      <c r="R46" s="309" t="str">
        <f t="shared" si="3"/>
        <v>-</v>
      </c>
      <c r="S46" s="309" t="str">
        <f t="shared" si="3"/>
        <v>-</v>
      </c>
      <c r="T46" s="309" t="str">
        <f t="shared" si="3"/>
        <v>-</v>
      </c>
      <c r="U46" s="309" t="str">
        <f t="shared" si="3"/>
        <v>-</v>
      </c>
      <c r="V46" s="309" t="str">
        <f t="shared" si="3"/>
        <v>-</v>
      </c>
      <c r="W46" s="309" t="str">
        <f t="shared" si="3"/>
        <v>-</v>
      </c>
      <c r="X46" s="309" t="str">
        <f t="shared" si="3"/>
        <v>-</v>
      </c>
      <c r="Y46" s="309" t="str">
        <f t="shared" si="3"/>
        <v>-</v>
      </c>
      <c r="Z46" s="309" t="str">
        <f t="shared" si="3"/>
        <v>-</v>
      </c>
      <c r="AA46" s="309" t="str">
        <f t="shared" si="3"/>
        <v>-</v>
      </c>
      <c r="AB46" s="309" t="str">
        <f t="shared" si="3"/>
        <v>-</v>
      </c>
      <c r="AC46" s="309" t="str">
        <f t="shared" si="3"/>
        <v>-</v>
      </c>
      <c r="AD46" s="309" t="str">
        <f t="shared" si="3"/>
        <v>-</v>
      </c>
      <c r="AE46" s="309" t="str">
        <f t="shared" si="3"/>
        <v>-</v>
      </c>
      <c r="AF46" s="309" t="str">
        <f t="shared" si="3"/>
        <v>-</v>
      </c>
      <c r="AG46" s="309" t="str">
        <f t="shared" si="3"/>
        <v>-</v>
      </c>
      <c r="AH46" s="309" t="str">
        <f t="shared" si="3"/>
        <v>-</v>
      </c>
      <c r="AI46" s="309" t="str">
        <f t="shared" si="3"/>
        <v>-</v>
      </c>
      <c r="AJ46" s="310" t="str">
        <f t="shared" si="3"/>
        <v>-</v>
      </c>
    </row>
    <row r="47" spans="1:36" ht="17.25" thickBot="1" x14ac:dyDescent="0.3">
      <c r="A47" s="298">
        <f>+P_16!S3</f>
        <v>16</v>
      </c>
      <c r="B47" s="299"/>
      <c r="C47" s="300" t="str">
        <f>+VLOOKUP($A$47,LOCALIDAD,2,FALSE)</f>
        <v>NUEVO VALLE LA CARBONERA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4">+H6</f>
        <v>-</v>
      </c>
      <c r="I47" s="312" t="str">
        <f t="shared" si="4"/>
        <v>-</v>
      </c>
      <c r="J47" s="312" t="str">
        <f t="shared" si="4"/>
        <v>01</v>
      </c>
      <c r="K47" s="312" t="str">
        <f t="shared" si="4"/>
        <v>-</v>
      </c>
      <c r="L47" s="312" t="str">
        <f t="shared" si="4"/>
        <v>-</v>
      </c>
      <c r="M47" s="312" t="str">
        <f t="shared" si="4"/>
        <v>-</v>
      </c>
      <c r="N47" s="312" t="str">
        <f t="shared" si="4"/>
        <v>-</v>
      </c>
      <c r="O47" s="312" t="str">
        <f t="shared" si="4"/>
        <v>-</v>
      </c>
      <c r="P47" s="312" t="str">
        <f t="shared" si="4"/>
        <v>-</v>
      </c>
      <c r="Q47" s="312" t="str">
        <f t="shared" si="4"/>
        <v>-</v>
      </c>
      <c r="R47" s="312" t="str">
        <f t="shared" si="4"/>
        <v>-</v>
      </c>
      <c r="S47" s="312" t="str">
        <f t="shared" si="4"/>
        <v>-</v>
      </c>
      <c r="T47" s="312" t="str">
        <f t="shared" si="4"/>
        <v>-</v>
      </c>
      <c r="U47" s="312" t="str">
        <f t="shared" si="4"/>
        <v>-</v>
      </c>
      <c r="V47" s="312" t="str">
        <f t="shared" si="4"/>
        <v>-</v>
      </c>
      <c r="W47" s="312" t="str">
        <f t="shared" si="4"/>
        <v>-</v>
      </c>
      <c r="X47" s="312" t="str">
        <f t="shared" si="4"/>
        <v>-</v>
      </c>
      <c r="Y47" s="312" t="str">
        <f t="shared" si="4"/>
        <v>-</v>
      </c>
      <c r="Z47" s="312" t="str">
        <f t="shared" si="4"/>
        <v>-</v>
      </c>
      <c r="AA47" s="312" t="str">
        <f t="shared" si="4"/>
        <v>-</v>
      </c>
      <c r="AB47" s="312" t="str">
        <f t="shared" si="4"/>
        <v>-</v>
      </c>
      <c r="AC47" s="312" t="str">
        <f t="shared" si="4"/>
        <v>-</v>
      </c>
      <c r="AD47" s="312" t="str">
        <f t="shared" si="4"/>
        <v>-</v>
      </c>
      <c r="AE47" s="312" t="str">
        <f t="shared" si="4"/>
        <v>-</v>
      </c>
      <c r="AF47" s="312" t="str">
        <f t="shared" si="4"/>
        <v>-</v>
      </c>
      <c r="AG47" s="312" t="str">
        <f t="shared" si="4"/>
        <v>-</v>
      </c>
      <c r="AH47" s="312" t="str">
        <f t="shared" si="4"/>
        <v>-</v>
      </c>
      <c r="AI47" s="312" t="str">
        <f t="shared" si="4"/>
        <v>-</v>
      </c>
      <c r="AJ47" s="313" t="str">
        <f t="shared" si="4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5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5"/>
        <v>4</v>
      </c>
      <c r="C52" s="158" t="s">
        <v>363</v>
      </c>
      <c r="D52" s="156" t="s">
        <v>364</v>
      </c>
      <c r="E52" s="157">
        <f>+SUM(G52:AJ52)</f>
        <v>0</v>
      </c>
      <c r="F52" s="249"/>
      <c r="G52" s="157">
        <f t="shared" ref="G52:P55" si="6">+HLOOKUP(G$3,ARMADO_RP,$B52,0)+HLOOKUP(G$4,ARMADO_RP,$B52,0)</f>
        <v>0</v>
      </c>
      <c r="H52" s="157">
        <f t="shared" si="6"/>
        <v>0</v>
      </c>
      <c r="I52" s="157">
        <f t="shared" si="6"/>
        <v>0</v>
      </c>
      <c r="J52" s="157">
        <f t="shared" si="6"/>
        <v>0</v>
      </c>
      <c r="K52" s="157">
        <f t="shared" si="6"/>
        <v>0</v>
      </c>
      <c r="L52" s="157">
        <f t="shared" si="6"/>
        <v>0</v>
      </c>
      <c r="M52" s="157">
        <f t="shared" si="6"/>
        <v>0</v>
      </c>
      <c r="N52" s="157">
        <f t="shared" si="6"/>
        <v>0</v>
      </c>
      <c r="O52" s="157">
        <f t="shared" si="6"/>
        <v>0</v>
      </c>
      <c r="P52" s="157">
        <f t="shared" si="6"/>
        <v>0</v>
      </c>
      <c r="Q52" s="157">
        <f t="shared" ref="Q52:Z55" si="7">+HLOOKUP(Q$3,ARMADO_RP,$B52,0)+HLOOKUP(Q$4,ARMADO_RP,$B52,0)</f>
        <v>0</v>
      </c>
      <c r="R52" s="157">
        <f t="shared" si="7"/>
        <v>0</v>
      </c>
      <c r="S52" s="157">
        <f t="shared" si="7"/>
        <v>0</v>
      </c>
      <c r="T52" s="157">
        <f t="shared" si="7"/>
        <v>0</v>
      </c>
      <c r="U52" s="157">
        <f t="shared" si="7"/>
        <v>0</v>
      </c>
      <c r="V52" s="157">
        <f t="shared" si="7"/>
        <v>0</v>
      </c>
      <c r="W52" s="157">
        <f t="shared" si="7"/>
        <v>0</v>
      </c>
      <c r="X52" s="157">
        <f t="shared" si="7"/>
        <v>0</v>
      </c>
      <c r="Y52" s="157">
        <f t="shared" si="7"/>
        <v>0</v>
      </c>
      <c r="Z52" s="157">
        <f t="shared" si="7"/>
        <v>0</v>
      </c>
      <c r="AA52" s="157">
        <f t="shared" ref="AA52:AJ55" si="8">+HLOOKUP(AA$3,ARMADO_RP,$B52,0)+HLOOKUP(AA$4,ARMADO_RP,$B52,0)</f>
        <v>0</v>
      </c>
      <c r="AB52" s="157">
        <f t="shared" si="8"/>
        <v>0</v>
      </c>
      <c r="AC52" s="157">
        <f t="shared" si="8"/>
        <v>0</v>
      </c>
      <c r="AD52" s="157">
        <f t="shared" si="8"/>
        <v>0</v>
      </c>
      <c r="AE52" s="157">
        <f t="shared" si="8"/>
        <v>0</v>
      </c>
      <c r="AF52" s="157">
        <f t="shared" si="8"/>
        <v>0</v>
      </c>
      <c r="AG52" s="157">
        <f t="shared" si="8"/>
        <v>0</v>
      </c>
      <c r="AH52" s="157">
        <f t="shared" si="8"/>
        <v>0</v>
      </c>
      <c r="AI52" s="157">
        <f t="shared" si="8"/>
        <v>0</v>
      </c>
      <c r="AJ52" s="157">
        <f t="shared" si="8"/>
        <v>0</v>
      </c>
    </row>
    <row r="53" spans="1:36" ht="16.5" x14ac:dyDescent="0.25">
      <c r="A53" s="157">
        <f>+A52+0.01</f>
        <v>1.02</v>
      </c>
      <c r="B53" s="153">
        <f t="shared" si="5"/>
        <v>5</v>
      </c>
      <c r="C53" s="158" t="s">
        <v>365</v>
      </c>
      <c r="D53" s="156" t="s">
        <v>364</v>
      </c>
      <c r="E53" s="157">
        <f t="shared" ref="E53:E55" si="9">+SUM(G53:AJ53)</f>
        <v>0</v>
      </c>
      <c r="F53" s="249"/>
      <c r="G53" s="157">
        <f t="shared" si="6"/>
        <v>0</v>
      </c>
      <c r="H53" s="157">
        <f t="shared" si="6"/>
        <v>0</v>
      </c>
      <c r="I53" s="157">
        <f t="shared" si="6"/>
        <v>0</v>
      </c>
      <c r="J53" s="157">
        <f t="shared" si="6"/>
        <v>0</v>
      </c>
      <c r="K53" s="157">
        <f t="shared" si="6"/>
        <v>0</v>
      </c>
      <c r="L53" s="157">
        <f t="shared" si="6"/>
        <v>0</v>
      </c>
      <c r="M53" s="157">
        <f t="shared" si="6"/>
        <v>0</v>
      </c>
      <c r="N53" s="157">
        <f t="shared" si="6"/>
        <v>0</v>
      </c>
      <c r="O53" s="157">
        <f t="shared" si="6"/>
        <v>0</v>
      </c>
      <c r="P53" s="157">
        <f t="shared" si="6"/>
        <v>0</v>
      </c>
      <c r="Q53" s="157">
        <f t="shared" si="7"/>
        <v>0</v>
      </c>
      <c r="R53" s="157">
        <f t="shared" si="7"/>
        <v>0</v>
      </c>
      <c r="S53" s="157">
        <f t="shared" si="7"/>
        <v>0</v>
      </c>
      <c r="T53" s="157">
        <f t="shared" si="7"/>
        <v>0</v>
      </c>
      <c r="U53" s="157">
        <f t="shared" si="7"/>
        <v>0</v>
      </c>
      <c r="V53" s="157">
        <f t="shared" si="7"/>
        <v>0</v>
      </c>
      <c r="W53" s="157">
        <f t="shared" si="7"/>
        <v>0</v>
      </c>
      <c r="X53" s="157">
        <f t="shared" si="7"/>
        <v>0</v>
      </c>
      <c r="Y53" s="157">
        <f t="shared" si="7"/>
        <v>0</v>
      </c>
      <c r="Z53" s="157">
        <f t="shared" si="7"/>
        <v>0</v>
      </c>
      <c r="AA53" s="157">
        <f t="shared" si="8"/>
        <v>0</v>
      </c>
      <c r="AB53" s="157">
        <f t="shared" si="8"/>
        <v>0</v>
      </c>
      <c r="AC53" s="157">
        <f t="shared" si="8"/>
        <v>0</v>
      </c>
      <c r="AD53" s="157">
        <f t="shared" si="8"/>
        <v>0</v>
      </c>
      <c r="AE53" s="157">
        <f t="shared" si="8"/>
        <v>0</v>
      </c>
      <c r="AF53" s="157">
        <f t="shared" si="8"/>
        <v>0</v>
      </c>
      <c r="AG53" s="157">
        <f t="shared" si="8"/>
        <v>0</v>
      </c>
      <c r="AH53" s="157">
        <f t="shared" si="8"/>
        <v>0</v>
      </c>
      <c r="AI53" s="157">
        <f t="shared" si="8"/>
        <v>0</v>
      </c>
      <c r="AJ53" s="157">
        <f t="shared" si="8"/>
        <v>0</v>
      </c>
    </row>
    <row r="54" spans="1:36" s="188" customFormat="1" ht="16.5" x14ac:dyDescent="0.25">
      <c r="A54" s="160">
        <f t="shared" ref="A54:A55" si="10">+A53+0.01</f>
        <v>1.03</v>
      </c>
      <c r="B54" s="161">
        <f t="shared" si="5"/>
        <v>6</v>
      </c>
      <c r="C54" s="162" t="s">
        <v>532</v>
      </c>
      <c r="D54" s="164" t="s">
        <v>364</v>
      </c>
      <c r="E54" s="157">
        <f t="shared" si="9"/>
        <v>0</v>
      </c>
      <c r="F54" s="249"/>
      <c r="G54" s="157">
        <f t="shared" si="6"/>
        <v>0</v>
      </c>
      <c r="H54" s="157">
        <f t="shared" si="6"/>
        <v>0</v>
      </c>
      <c r="I54" s="157">
        <f t="shared" si="6"/>
        <v>0</v>
      </c>
      <c r="J54" s="157">
        <f t="shared" si="6"/>
        <v>0</v>
      </c>
      <c r="K54" s="157">
        <f t="shared" si="6"/>
        <v>0</v>
      </c>
      <c r="L54" s="157">
        <f t="shared" si="6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  <c r="P54" s="157">
        <f t="shared" si="6"/>
        <v>0</v>
      </c>
      <c r="Q54" s="157">
        <f t="shared" si="7"/>
        <v>0</v>
      </c>
      <c r="R54" s="157">
        <f t="shared" si="7"/>
        <v>0</v>
      </c>
      <c r="S54" s="157">
        <f t="shared" si="7"/>
        <v>0</v>
      </c>
      <c r="T54" s="157">
        <f t="shared" si="7"/>
        <v>0</v>
      </c>
      <c r="U54" s="157">
        <f t="shared" si="7"/>
        <v>0</v>
      </c>
      <c r="V54" s="157">
        <f t="shared" si="7"/>
        <v>0</v>
      </c>
      <c r="W54" s="157">
        <f t="shared" si="7"/>
        <v>0</v>
      </c>
      <c r="X54" s="157">
        <f t="shared" si="7"/>
        <v>0</v>
      </c>
      <c r="Y54" s="157">
        <f t="shared" si="7"/>
        <v>0</v>
      </c>
      <c r="Z54" s="157">
        <f t="shared" si="7"/>
        <v>0</v>
      </c>
      <c r="AA54" s="157">
        <f t="shared" si="8"/>
        <v>0</v>
      </c>
      <c r="AB54" s="157">
        <f t="shared" si="8"/>
        <v>0</v>
      </c>
      <c r="AC54" s="157">
        <f t="shared" si="8"/>
        <v>0</v>
      </c>
      <c r="AD54" s="157">
        <f t="shared" si="8"/>
        <v>0</v>
      </c>
      <c r="AE54" s="157">
        <f t="shared" si="8"/>
        <v>0</v>
      </c>
      <c r="AF54" s="157">
        <f t="shared" si="8"/>
        <v>0</v>
      </c>
      <c r="AG54" s="157">
        <f t="shared" si="8"/>
        <v>0</v>
      </c>
      <c r="AH54" s="157">
        <f t="shared" si="8"/>
        <v>0</v>
      </c>
      <c r="AI54" s="157">
        <f t="shared" si="8"/>
        <v>0</v>
      </c>
      <c r="AJ54" s="157">
        <f t="shared" si="8"/>
        <v>0</v>
      </c>
    </row>
    <row r="55" spans="1:36" s="188" customFormat="1" ht="16.5" x14ac:dyDescent="0.25">
      <c r="A55" s="160">
        <f t="shared" si="10"/>
        <v>1.04</v>
      </c>
      <c r="B55" s="161">
        <f t="shared" si="5"/>
        <v>7</v>
      </c>
      <c r="C55" s="162" t="s">
        <v>531</v>
      </c>
      <c r="D55" s="164" t="s">
        <v>364</v>
      </c>
      <c r="E55" s="157">
        <f t="shared" si="9"/>
        <v>0</v>
      </c>
      <c r="F55" s="249"/>
      <c r="G55" s="157">
        <f t="shared" si="6"/>
        <v>0</v>
      </c>
      <c r="H55" s="157">
        <f t="shared" si="6"/>
        <v>0</v>
      </c>
      <c r="I55" s="157">
        <f t="shared" si="6"/>
        <v>0</v>
      </c>
      <c r="J55" s="157">
        <f t="shared" si="6"/>
        <v>0</v>
      </c>
      <c r="K55" s="157">
        <f t="shared" si="6"/>
        <v>0</v>
      </c>
      <c r="L55" s="157">
        <f t="shared" si="6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  <c r="P55" s="157">
        <f t="shared" si="6"/>
        <v>0</v>
      </c>
      <c r="Q55" s="157">
        <f t="shared" si="7"/>
        <v>0</v>
      </c>
      <c r="R55" s="157">
        <f t="shared" si="7"/>
        <v>0</v>
      </c>
      <c r="S55" s="157">
        <f t="shared" si="7"/>
        <v>0</v>
      </c>
      <c r="T55" s="157">
        <f t="shared" si="7"/>
        <v>0</v>
      </c>
      <c r="U55" s="157">
        <f t="shared" si="7"/>
        <v>0</v>
      </c>
      <c r="V55" s="157">
        <f t="shared" si="7"/>
        <v>0</v>
      </c>
      <c r="W55" s="157">
        <f t="shared" si="7"/>
        <v>0</v>
      </c>
      <c r="X55" s="157">
        <f t="shared" si="7"/>
        <v>0</v>
      </c>
      <c r="Y55" s="157">
        <f t="shared" si="7"/>
        <v>0</v>
      </c>
      <c r="Z55" s="157">
        <f t="shared" si="7"/>
        <v>0</v>
      </c>
      <c r="AA55" s="157">
        <f t="shared" si="8"/>
        <v>0</v>
      </c>
      <c r="AB55" s="157">
        <f t="shared" si="8"/>
        <v>0</v>
      </c>
      <c r="AC55" s="157">
        <f t="shared" si="8"/>
        <v>0</v>
      </c>
      <c r="AD55" s="157">
        <f t="shared" si="8"/>
        <v>0</v>
      </c>
      <c r="AE55" s="157">
        <f t="shared" si="8"/>
        <v>0</v>
      </c>
      <c r="AF55" s="157">
        <f t="shared" si="8"/>
        <v>0</v>
      </c>
      <c r="AG55" s="157">
        <f t="shared" si="8"/>
        <v>0</v>
      </c>
      <c r="AH55" s="157">
        <f t="shared" si="8"/>
        <v>0</v>
      </c>
      <c r="AI55" s="157">
        <f t="shared" si="8"/>
        <v>0</v>
      </c>
      <c r="AJ55" s="157">
        <f t="shared" si="8"/>
        <v>0</v>
      </c>
    </row>
    <row r="56" spans="1:36" ht="16.5" x14ac:dyDescent="0.25">
      <c r="A56" s="159"/>
      <c r="B56" s="153">
        <f t="shared" si="5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5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5"/>
        <v>10</v>
      </c>
      <c r="C58" s="155" t="s">
        <v>367</v>
      </c>
      <c r="D58" s="156" t="s">
        <v>364</v>
      </c>
      <c r="E58" s="157">
        <f t="shared" ref="E58:E61" si="11">+SUM(G58:AJ58)</f>
        <v>0</v>
      </c>
      <c r="F58" s="314" t="s">
        <v>214</v>
      </c>
      <c r="G58" s="157">
        <f>+IF($F58=G$10&amp;" "&amp;G$11,G$9,0)</f>
        <v>0</v>
      </c>
      <c r="H58" s="157">
        <f t="shared" ref="H58:AJ61" si="12">+IF($F58=H$10&amp;" "&amp;H$11,H$9,0)</f>
        <v>0</v>
      </c>
      <c r="I58" s="157">
        <f t="shared" si="12"/>
        <v>0</v>
      </c>
      <c r="J58" s="157">
        <f t="shared" si="12"/>
        <v>0</v>
      </c>
      <c r="K58" s="157">
        <f t="shared" si="12"/>
        <v>0</v>
      </c>
      <c r="L58" s="157">
        <f t="shared" si="12"/>
        <v>0</v>
      </c>
      <c r="M58" s="157">
        <f t="shared" si="12"/>
        <v>0</v>
      </c>
      <c r="N58" s="157">
        <f t="shared" si="12"/>
        <v>0</v>
      </c>
      <c r="O58" s="157">
        <f t="shared" si="12"/>
        <v>0</v>
      </c>
      <c r="P58" s="157">
        <f t="shared" si="12"/>
        <v>0</v>
      </c>
      <c r="Q58" s="157">
        <f t="shared" si="12"/>
        <v>0</v>
      </c>
      <c r="R58" s="157">
        <f t="shared" si="12"/>
        <v>0</v>
      </c>
      <c r="S58" s="157">
        <f t="shared" si="12"/>
        <v>0</v>
      </c>
      <c r="T58" s="157">
        <f t="shared" si="12"/>
        <v>0</v>
      </c>
      <c r="U58" s="157">
        <f t="shared" si="12"/>
        <v>0</v>
      </c>
      <c r="V58" s="157">
        <f t="shared" si="12"/>
        <v>0</v>
      </c>
      <c r="W58" s="157">
        <f t="shared" si="12"/>
        <v>0</v>
      </c>
      <c r="X58" s="157">
        <f t="shared" si="12"/>
        <v>0</v>
      </c>
      <c r="Y58" s="157">
        <f t="shared" si="12"/>
        <v>0</v>
      </c>
      <c r="Z58" s="157">
        <f t="shared" si="12"/>
        <v>0</v>
      </c>
      <c r="AA58" s="157">
        <f t="shared" si="12"/>
        <v>0</v>
      </c>
      <c r="AB58" s="157">
        <f t="shared" si="12"/>
        <v>0</v>
      </c>
      <c r="AC58" s="157">
        <f t="shared" si="12"/>
        <v>0</v>
      </c>
      <c r="AD58" s="157">
        <f t="shared" si="12"/>
        <v>0</v>
      </c>
      <c r="AE58" s="157">
        <f t="shared" si="12"/>
        <v>0</v>
      </c>
      <c r="AF58" s="157">
        <f t="shared" si="12"/>
        <v>0</v>
      </c>
      <c r="AG58" s="157">
        <f t="shared" si="12"/>
        <v>0</v>
      </c>
      <c r="AH58" s="157">
        <f t="shared" si="12"/>
        <v>0</v>
      </c>
      <c r="AI58" s="157">
        <f t="shared" si="12"/>
        <v>0</v>
      </c>
      <c r="AJ58" s="157">
        <f t="shared" si="12"/>
        <v>0</v>
      </c>
    </row>
    <row r="59" spans="1:36" ht="16.5" x14ac:dyDescent="0.25">
      <c r="A59" s="157">
        <f t="shared" ref="A59:A61" si="13">+A58+0.01</f>
        <v>2.0199999999999996</v>
      </c>
      <c r="B59" s="153">
        <f t="shared" si="5"/>
        <v>11</v>
      </c>
      <c r="C59" s="155" t="s">
        <v>368</v>
      </c>
      <c r="D59" s="156" t="s">
        <v>364</v>
      </c>
      <c r="E59" s="157">
        <f t="shared" si="11"/>
        <v>0</v>
      </c>
      <c r="F59" s="314" t="s">
        <v>172</v>
      </c>
      <c r="G59" s="157">
        <f t="shared" ref="G59:V61" si="14">+IF($F59=G$10&amp;" "&amp;G$11,G$9,0)</f>
        <v>0</v>
      </c>
      <c r="H59" s="157">
        <f t="shared" si="14"/>
        <v>0</v>
      </c>
      <c r="I59" s="157">
        <f t="shared" si="14"/>
        <v>0</v>
      </c>
      <c r="J59" s="157">
        <f t="shared" si="14"/>
        <v>0</v>
      </c>
      <c r="K59" s="157">
        <f t="shared" si="14"/>
        <v>0</v>
      </c>
      <c r="L59" s="157">
        <f t="shared" si="14"/>
        <v>0</v>
      </c>
      <c r="M59" s="157">
        <f t="shared" si="14"/>
        <v>0</v>
      </c>
      <c r="N59" s="157">
        <f t="shared" si="14"/>
        <v>0</v>
      </c>
      <c r="O59" s="157">
        <f t="shared" si="14"/>
        <v>0</v>
      </c>
      <c r="P59" s="157">
        <f t="shared" si="14"/>
        <v>0</v>
      </c>
      <c r="Q59" s="157">
        <f t="shared" si="14"/>
        <v>0</v>
      </c>
      <c r="R59" s="157">
        <f t="shared" si="14"/>
        <v>0</v>
      </c>
      <c r="S59" s="157">
        <f t="shared" si="14"/>
        <v>0</v>
      </c>
      <c r="T59" s="157">
        <f t="shared" si="14"/>
        <v>0</v>
      </c>
      <c r="U59" s="157">
        <f t="shared" si="14"/>
        <v>0</v>
      </c>
      <c r="V59" s="157">
        <f t="shared" si="14"/>
        <v>0</v>
      </c>
      <c r="W59" s="157">
        <f t="shared" si="12"/>
        <v>0</v>
      </c>
      <c r="X59" s="157">
        <f t="shared" si="12"/>
        <v>0</v>
      </c>
      <c r="Y59" s="157">
        <f t="shared" si="12"/>
        <v>0</v>
      </c>
      <c r="Z59" s="157">
        <f t="shared" si="12"/>
        <v>0</v>
      </c>
      <c r="AA59" s="157">
        <f t="shared" si="12"/>
        <v>0</v>
      </c>
      <c r="AB59" s="157">
        <f t="shared" si="12"/>
        <v>0</v>
      </c>
      <c r="AC59" s="157">
        <f t="shared" si="12"/>
        <v>0</v>
      </c>
      <c r="AD59" s="157">
        <f t="shared" si="12"/>
        <v>0</v>
      </c>
      <c r="AE59" s="157">
        <f t="shared" si="12"/>
        <v>0</v>
      </c>
      <c r="AF59" s="157">
        <f t="shared" si="12"/>
        <v>0</v>
      </c>
      <c r="AG59" s="157">
        <f t="shared" si="12"/>
        <v>0</v>
      </c>
      <c r="AH59" s="157">
        <f t="shared" si="12"/>
        <v>0</v>
      </c>
      <c r="AI59" s="157">
        <f t="shared" si="12"/>
        <v>0</v>
      </c>
      <c r="AJ59" s="157">
        <f t="shared" si="12"/>
        <v>0</v>
      </c>
    </row>
    <row r="60" spans="1:36" ht="16.5" x14ac:dyDescent="0.25">
      <c r="A60" s="157">
        <f t="shared" si="13"/>
        <v>2.0299999999999994</v>
      </c>
      <c r="B60" s="153">
        <f t="shared" si="5"/>
        <v>12</v>
      </c>
      <c r="C60" s="155" t="s">
        <v>369</v>
      </c>
      <c r="D60" s="156" t="s">
        <v>364</v>
      </c>
      <c r="E60" s="157">
        <f t="shared" si="11"/>
        <v>0</v>
      </c>
      <c r="F60" s="314" t="s">
        <v>274</v>
      </c>
      <c r="G60" s="157">
        <f t="shared" si="14"/>
        <v>0</v>
      </c>
      <c r="H60" s="157">
        <f t="shared" si="12"/>
        <v>0</v>
      </c>
      <c r="I60" s="157">
        <f t="shared" si="12"/>
        <v>0</v>
      </c>
      <c r="J60" s="157">
        <f t="shared" si="12"/>
        <v>0</v>
      </c>
      <c r="K60" s="157">
        <f t="shared" si="12"/>
        <v>0</v>
      </c>
      <c r="L60" s="157">
        <f t="shared" si="12"/>
        <v>0</v>
      </c>
      <c r="M60" s="157">
        <f t="shared" si="12"/>
        <v>0</v>
      </c>
      <c r="N60" s="157">
        <f t="shared" si="12"/>
        <v>0</v>
      </c>
      <c r="O60" s="157">
        <f t="shared" si="12"/>
        <v>0</v>
      </c>
      <c r="P60" s="157">
        <f t="shared" si="12"/>
        <v>0</v>
      </c>
      <c r="Q60" s="157">
        <f t="shared" si="12"/>
        <v>0</v>
      </c>
      <c r="R60" s="157">
        <f t="shared" si="12"/>
        <v>0</v>
      </c>
      <c r="S60" s="157">
        <f t="shared" si="12"/>
        <v>0</v>
      </c>
      <c r="T60" s="157">
        <f t="shared" si="12"/>
        <v>0</v>
      </c>
      <c r="U60" s="157">
        <f t="shared" si="12"/>
        <v>0</v>
      </c>
      <c r="V60" s="157">
        <f t="shared" si="12"/>
        <v>0</v>
      </c>
      <c r="W60" s="157">
        <f t="shared" si="12"/>
        <v>0</v>
      </c>
      <c r="X60" s="157">
        <f t="shared" si="12"/>
        <v>0</v>
      </c>
      <c r="Y60" s="157">
        <f t="shared" si="12"/>
        <v>0</v>
      </c>
      <c r="Z60" s="157">
        <f t="shared" si="12"/>
        <v>0</v>
      </c>
      <c r="AA60" s="157">
        <f t="shared" si="12"/>
        <v>0</v>
      </c>
      <c r="AB60" s="157">
        <f t="shared" si="12"/>
        <v>0</v>
      </c>
      <c r="AC60" s="157">
        <f t="shared" si="12"/>
        <v>0</v>
      </c>
      <c r="AD60" s="157">
        <f t="shared" si="12"/>
        <v>0</v>
      </c>
      <c r="AE60" s="157">
        <f t="shared" si="12"/>
        <v>0</v>
      </c>
      <c r="AF60" s="157">
        <f t="shared" si="12"/>
        <v>0</v>
      </c>
      <c r="AG60" s="157">
        <f t="shared" si="12"/>
        <v>0</v>
      </c>
      <c r="AH60" s="157">
        <f t="shared" si="12"/>
        <v>0</v>
      </c>
      <c r="AI60" s="157">
        <f t="shared" si="12"/>
        <v>0</v>
      </c>
      <c r="AJ60" s="157">
        <f t="shared" si="12"/>
        <v>0</v>
      </c>
    </row>
    <row r="61" spans="1:36" ht="16.5" x14ac:dyDescent="0.25">
      <c r="A61" s="157">
        <f t="shared" si="13"/>
        <v>2.0399999999999991</v>
      </c>
      <c r="B61" s="153">
        <f t="shared" si="5"/>
        <v>13</v>
      </c>
      <c r="C61" s="155" t="s">
        <v>370</v>
      </c>
      <c r="D61" s="156" t="s">
        <v>364</v>
      </c>
      <c r="E61" s="157">
        <f t="shared" si="11"/>
        <v>3</v>
      </c>
      <c r="F61" s="314" t="s">
        <v>252</v>
      </c>
      <c r="G61" s="157">
        <f t="shared" si="14"/>
        <v>0</v>
      </c>
      <c r="H61" s="157">
        <f t="shared" si="12"/>
        <v>1</v>
      </c>
      <c r="I61" s="157">
        <f t="shared" si="12"/>
        <v>1</v>
      </c>
      <c r="J61" s="157">
        <f t="shared" si="12"/>
        <v>1</v>
      </c>
      <c r="K61" s="157">
        <f t="shared" si="12"/>
        <v>0</v>
      </c>
      <c r="L61" s="157">
        <f t="shared" si="12"/>
        <v>0</v>
      </c>
      <c r="M61" s="157">
        <f t="shared" si="12"/>
        <v>0</v>
      </c>
      <c r="N61" s="157">
        <f t="shared" si="12"/>
        <v>0</v>
      </c>
      <c r="O61" s="157">
        <f t="shared" si="12"/>
        <v>0</v>
      </c>
      <c r="P61" s="157">
        <f t="shared" si="12"/>
        <v>0</v>
      </c>
      <c r="Q61" s="157">
        <f t="shared" si="12"/>
        <v>0</v>
      </c>
      <c r="R61" s="157">
        <f t="shared" si="12"/>
        <v>0</v>
      </c>
      <c r="S61" s="157">
        <f t="shared" si="12"/>
        <v>0</v>
      </c>
      <c r="T61" s="157">
        <f t="shared" si="12"/>
        <v>0</v>
      </c>
      <c r="U61" s="157">
        <f t="shared" si="12"/>
        <v>0</v>
      </c>
      <c r="V61" s="157">
        <f t="shared" si="12"/>
        <v>0</v>
      </c>
      <c r="W61" s="157">
        <f t="shared" si="12"/>
        <v>0</v>
      </c>
      <c r="X61" s="157">
        <f t="shared" si="12"/>
        <v>0</v>
      </c>
      <c r="Y61" s="157">
        <f t="shared" si="12"/>
        <v>0</v>
      </c>
      <c r="Z61" s="157">
        <f t="shared" si="12"/>
        <v>0</v>
      </c>
      <c r="AA61" s="157">
        <f t="shared" si="12"/>
        <v>0</v>
      </c>
      <c r="AB61" s="157">
        <f t="shared" si="12"/>
        <v>0</v>
      </c>
      <c r="AC61" s="157">
        <f t="shared" si="12"/>
        <v>0</v>
      </c>
      <c r="AD61" s="157">
        <f t="shared" si="12"/>
        <v>0</v>
      </c>
      <c r="AE61" s="157">
        <f t="shared" si="12"/>
        <v>0</v>
      </c>
      <c r="AF61" s="157">
        <f t="shared" si="12"/>
        <v>0</v>
      </c>
      <c r="AG61" s="157">
        <f t="shared" si="12"/>
        <v>0</v>
      </c>
      <c r="AH61" s="157">
        <f t="shared" si="12"/>
        <v>0</v>
      </c>
      <c r="AI61" s="157">
        <f t="shared" si="12"/>
        <v>0</v>
      </c>
      <c r="AJ61" s="157">
        <f t="shared" si="12"/>
        <v>0</v>
      </c>
    </row>
    <row r="62" spans="1:36" ht="16.5" x14ac:dyDescent="0.25">
      <c r="A62" s="159"/>
      <c r="B62" s="153">
        <f t="shared" si="5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5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5"/>
        <v>16</v>
      </c>
      <c r="C64" s="158" t="s">
        <v>372</v>
      </c>
      <c r="D64" s="156" t="s">
        <v>364</v>
      </c>
      <c r="E64" s="157">
        <f t="shared" ref="E64:E68" si="15">+SUM(G64:AJ64)</f>
        <v>0</v>
      </c>
      <c r="F64" s="314" t="s">
        <v>633</v>
      </c>
      <c r="G64" s="157">
        <f t="shared" ref="G64:V68" si="16">+IF($F64=G$10&amp;" "&amp;G$11,G$9,0)</f>
        <v>0</v>
      </c>
      <c r="H64" s="157">
        <f t="shared" si="16"/>
        <v>0</v>
      </c>
      <c r="I64" s="157">
        <f t="shared" si="16"/>
        <v>0</v>
      </c>
      <c r="J64" s="157">
        <f t="shared" si="16"/>
        <v>0</v>
      </c>
      <c r="K64" s="157">
        <f t="shared" si="16"/>
        <v>0</v>
      </c>
      <c r="L64" s="157">
        <f t="shared" si="16"/>
        <v>0</v>
      </c>
      <c r="M64" s="157">
        <f t="shared" si="16"/>
        <v>0</v>
      </c>
      <c r="N64" s="157">
        <f t="shared" si="16"/>
        <v>0</v>
      </c>
      <c r="O64" s="157">
        <f t="shared" si="16"/>
        <v>0</v>
      </c>
      <c r="P64" s="157">
        <f t="shared" si="16"/>
        <v>0</v>
      </c>
      <c r="Q64" s="157">
        <f t="shared" si="16"/>
        <v>0</v>
      </c>
      <c r="R64" s="157">
        <f t="shared" si="16"/>
        <v>0</v>
      </c>
      <c r="S64" s="157">
        <f t="shared" si="16"/>
        <v>0</v>
      </c>
      <c r="T64" s="157">
        <f t="shared" si="16"/>
        <v>0</v>
      </c>
      <c r="U64" s="157">
        <f t="shared" si="16"/>
        <v>0</v>
      </c>
      <c r="V64" s="157">
        <f t="shared" si="16"/>
        <v>0</v>
      </c>
      <c r="W64" s="157">
        <f t="shared" ref="W64:AJ68" si="17">+IF($F64=W$10&amp;" "&amp;W$11,W$9,0)</f>
        <v>0</v>
      </c>
      <c r="X64" s="157">
        <f t="shared" si="17"/>
        <v>0</v>
      </c>
      <c r="Y64" s="157">
        <f t="shared" si="17"/>
        <v>0</v>
      </c>
      <c r="Z64" s="157">
        <f t="shared" si="17"/>
        <v>0</v>
      </c>
      <c r="AA64" s="157">
        <f t="shared" si="17"/>
        <v>0</v>
      </c>
      <c r="AB64" s="157">
        <f t="shared" si="17"/>
        <v>0</v>
      </c>
      <c r="AC64" s="157">
        <f t="shared" si="17"/>
        <v>0</v>
      </c>
      <c r="AD64" s="157">
        <f t="shared" si="17"/>
        <v>0</v>
      </c>
      <c r="AE64" s="157">
        <f t="shared" si="17"/>
        <v>0</v>
      </c>
      <c r="AF64" s="157">
        <f t="shared" si="17"/>
        <v>0</v>
      </c>
      <c r="AG64" s="157">
        <f t="shared" si="17"/>
        <v>0</v>
      </c>
      <c r="AH64" s="157">
        <f t="shared" si="17"/>
        <v>0</v>
      </c>
      <c r="AI64" s="157">
        <f t="shared" si="17"/>
        <v>0</v>
      </c>
      <c r="AJ64" s="157">
        <f t="shared" si="17"/>
        <v>0</v>
      </c>
    </row>
    <row r="65" spans="1:36" ht="16.5" x14ac:dyDescent="0.25">
      <c r="A65" s="157"/>
      <c r="B65" s="153">
        <f t="shared" si="5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5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5"/>
        <v>19</v>
      </c>
      <c r="C67" s="162" t="s">
        <v>373</v>
      </c>
      <c r="D67" s="164" t="s">
        <v>364</v>
      </c>
      <c r="E67" s="157">
        <f t="shared" si="15"/>
        <v>0</v>
      </c>
      <c r="F67" s="249" t="s">
        <v>327</v>
      </c>
      <c r="G67" s="157">
        <f t="shared" si="16"/>
        <v>0</v>
      </c>
      <c r="H67" s="157">
        <f t="shared" si="16"/>
        <v>0</v>
      </c>
      <c r="I67" s="157">
        <f t="shared" si="16"/>
        <v>0</v>
      </c>
      <c r="J67" s="157">
        <f t="shared" si="16"/>
        <v>0</v>
      </c>
      <c r="K67" s="157">
        <f t="shared" si="16"/>
        <v>0</v>
      </c>
      <c r="L67" s="157">
        <f t="shared" si="16"/>
        <v>0</v>
      </c>
      <c r="M67" s="157">
        <f t="shared" si="16"/>
        <v>0</v>
      </c>
      <c r="N67" s="157">
        <f t="shared" si="16"/>
        <v>0</v>
      </c>
      <c r="O67" s="157">
        <f t="shared" si="16"/>
        <v>0</v>
      </c>
      <c r="P67" s="157">
        <f t="shared" si="16"/>
        <v>0</v>
      </c>
      <c r="Q67" s="157">
        <f t="shared" si="16"/>
        <v>0</v>
      </c>
      <c r="R67" s="157">
        <f t="shared" si="16"/>
        <v>0</v>
      </c>
      <c r="S67" s="157">
        <f t="shared" si="16"/>
        <v>0</v>
      </c>
      <c r="T67" s="157">
        <f t="shared" si="16"/>
        <v>0</v>
      </c>
      <c r="U67" s="157">
        <f t="shared" si="16"/>
        <v>0</v>
      </c>
      <c r="V67" s="157">
        <f t="shared" si="16"/>
        <v>0</v>
      </c>
      <c r="W67" s="157">
        <f t="shared" si="17"/>
        <v>0</v>
      </c>
      <c r="X67" s="157">
        <f t="shared" si="17"/>
        <v>0</v>
      </c>
      <c r="Y67" s="157">
        <f t="shared" si="17"/>
        <v>0</v>
      </c>
      <c r="Z67" s="157">
        <f t="shared" si="17"/>
        <v>0</v>
      </c>
      <c r="AA67" s="157">
        <f t="shared" si="17"/>
        <v>0</v>
      </c>
      <c r="AB67" s="157">
        <f t="shared" si="17"/>
        <v>0</v>
      </c>
      <c r="AC67" s="157">
        <f t="shared" si="17"/>
        <v>0</v>
      </c>
      <c r="AD67" s="157">
        <f t="shared" si="17"/>
        <v>0</v>
      </c>
      <c r="AE67" s="157">
        <f t="shared" si="17"/>
        <v>0</v>
      </c>
      <c r="AF67" s="157">
        <f t="shared" si="17"/>
        <v>0</v>
      </c>
      <c r="AG67" s="157">
        <f t="shared" si="17"/>
        <v>0</v>
      </c>
      <c r="AH67" s="157">
        <f t="shared" si="17"/>
        <v>0</v>
      </c>
      <c r="AI67" s="157">
        <f t="shared" si="17"/>
        <v>0</v>
      </c>
      <c r="AJ67" s="157">
        <f t="shared" si="17"/>
        <v>0</v>
      </c>
    </row>
    <row r="68" spans="1:36" s="188" customFormat="1" ht="16.5" x14ac:dyDescent="0.25">
      <c r="A68" s="160">
        <f>+A67+0.01</f>
        <v>3.0299999999999994</v>
      </c>
      <c r="B68" s="161">
        <f t="shared" si="5"/>
        <v>20</v>
      </c>
      <c r="C68" s="162" t="s">
        <v>374</v>
      </c>
      <c r="D68" s="164" t="s">
        <v>364</v>
      </c>
      <c r="E68" s="157">
        <f t="shared" si="15"/>
        <v>0</v>
      </c>
      <c r="F68" s="249" t="s">
        <v>328</v>
      </c>
      <c r="G68" s="157">
        <f t="shared" si="16"/>
        <v>0</v>
      </c>
      <c r="H68" s="157">
        <f t="shared" si="16"/>
        <v>0</v>
      </c>
      <c r="I68" s="157">
        <f t="shared" si="16"/>
        <v>0</v>
      </c>
      <c r="J68" s="157">
        <f t="shared" si="16"/>
        <v>0</v>
      </c>
      <c r="K68" s="157">
        <f t="shared" si="16"/>
        <v>0</v>
      </c>
      <c r="L68" s="157">
        <f t="shared" si="16"/>
        <v>0</v>
      </c>
      <c r="M68" s="157">
        <f t="shared" si="16"/>
        <v>0</v>
      </c>
      <c r="N68" s="157">
        <f t="shared" si="16"/>
        <v>0</v>
      </c>
      <c r="O68" s="157">
        <f t="shared" si="16"/>
        <v>0</v>
      </c>
      <c r="P68" s="157">
        <f t="shared" si="16"/>
        <v>0</v>
      </c>
      <c r="Q68" s="157">
        <f t="shared" si="16"/>
        <v>0</v>
      </c>
      <c r="R68" s="157">
        <f t="shared" si="16"/>
        <v>0</v>
      </c>
      <c r="S68" s="157">
        <f t="shared" si="16"/>
        <v>0</v>
      </c>
      <c r="T68" s="157">
        <f t="shared" si="16"/>
        <v>0</v>
      </c>
      <c r="U68" s="157">
        <f t="shared" si="16"/>
        <v>0</v>
      </c>
      <c r="V68" s="157">
        <f t="shared" si="16"/>
        <v>0</v>
      </c>
      <c r="W68" s="157">
        <f t="shared" si="17"/>
        <v>0</v>
      </c>
      <c r="X68" s="157">
        <f t="shared" si="17"/>
        <v>0</v>
      </c>
      <c r="Y68" s="157">
        <f t="shared" si="17"/>
        <v>0</v>
      </c>
      <c r="Z68" s="157">
        <f t="shared" si="17"/>
        <v>0</v>
      </c>
      <c r="AA68" s="157">
        <f t="shared" si="17"/>
        <v>0</v>
      </c>
      <c r="AB68" s="157">
        <f t="shared" si="17"/>
        <v>0</v>
      </c>
      <c r="AC68" s="157">
        <f t="shared" si="17"/>
        <v>0</v>
      </c>
      <c r="AD68" s="157">
        <f t="shared" si="17"/>
        <v>0</v>
      </c>
      <c r="AE68" s="157">
        <f t="shared" si="17"/>
        <v>0</v>
      </c>
      <c r="AF68" s="157">
        <f t="shared" si="17"/>
        <v>0</v>
      </c>
      <c r="AG68" s="157">
        <f t="shared" si="17"/>
        <v>0</v>
      </c>
      <c r="AH68" s="157">
        <f t="shared" si="17"/>
        <v>0</v>
      </c>
      <c r="AI68" s="157">
        <f t="shared" si="17"/>
        <v>0</v>
      </c>
      <c r="AJ68" s="157">
        <f t="shared" si="17"/>
        <v>0</v>
      </c>
    </row>
    <row r="69" spans="1:36" ht="16.5" x14ac:dyDescent="0.25">
      <c r="A69" s="159"/>
      <c r="B69" s="153">
        <f t="shared" si="5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5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18">+A70+0.01</f>
        <v>4.01</v>
      </c>
      <c r="B71" s="153">
        <f t="shared" si="5"/>
        <v>23</v>
      </c>
      <c r="C71" s="155" t="s">
        <v>376</v>
      </c>
      <c r="D71" s="156" t="s">
        <v>364</v>
      </c>
      <c r="E71" s="157">
        <f t="shared" ref="E71:E73" si="19">+SUM(G71:AJ71)</f>
        <v>1</v>
      </c>
      <c r="F71" s="249"/>
      <c r="G71" s="157">
        <f t="shared" ref="G71:P73" si="20">+HLOOKUP(G$3,ARMADO_RP,$B71,0)+HLOOKUP(G$4,ARMADO_RP,$B71,0)</f>
        <v>0</v>
      </c>
      <c r="H71" s="157">
        <f t="shared" si="20"/>
        <v>0</v>
      </c>
      <c r="I71" s="157">
        <f t="shared" si="20"/>
        <v>0</v>
      </c>
      <c r="J71" s="157">
        <f t="shared" si="20"/>
        <v>1</v>
      </c>
      <c r="K71" s="157">
        <f t="shared" si="20"/>
        <v>0</v>
      </c>
      <c r="L71" s="157">
        <f t="shared" si="20"/>
        <v>0</v>
      </c>
      <c r="M71" s="157">
        <f t="shared" si="20"/>
        <v>0</v>
      </c>
      <c r="N71" s="157">
        <f t="shared" si="20"/>
        <v>0</v>
      </c>
      <c r="O71" s="157">
        <f t="shared" si="20"/>
        <v>0</v>
      </c>
      <c r="P71" s="157">
        <f t="shared" si="20"/>
        <v>0</v>
      </c>
      <c r="Q71" s="157">
        <f t="shared" ref="Q71:Z73" si="21">+HLOOKUP(Q$3,ARMADO_RP,$B71,0)+HLOOKUP(Q$4,ARMADO_RP,$B71,0)</f>
        <v>0</v>
      </c>
      <c r="R71" s="157">
        <f t="shared" si="21"/>
        <v>0</v>
      </c>
      <c r="S71" s="157">
        <f t="shared" si="21"/>
        <v>0</v>
      </c>
      <c r="T71" s="157">
        <f t="shared" si="21"/>
        <v>0</v>
      </c>
      <c r="U71" s="157">
        <f t="shared" si="21"/>
        <v>0</v>
      </c>
      <c r="V71" s="157">
        <f t="shared" si="21"/>
        <v>0</v>
      </c>
      <c r="W71" s="157">
        <f t="shared" si="21"/>
        <v>0</v>
      </c>
      <c r="X71" s="157">
        <f t="shared" si="21"/>
        <v>0</v>
      </c>
      <c r="Y71" s="157">
        <f t="shared" si="21"/>
        <v>0</v>
      </c>
      <c r="Z71" s="157">
        <f t="shared" si="21"/>
        <v>0</v>
      </c>
      <c r="AA71" s="157">
        <f t="shared" ref="AA71:AJ73" si="22">+HLOOKUP(AA$3,ARMADO_RP,$B71,0)+HLOOKUP(AA$4,ARMADO_RP,$B71,0)</f>
        <v>0</v>
      </c>
      <c r="AB71" s="157">
        <f t="shared" si="22"/>
        <v>0</v>
      </c>
      <c r="AC71" s="157">
        <f t="shared" si="22"/>
        <v>0</v>
      </c>
      <c r="AD71" s="157">
        <f t="shared" si="22"/>
        <v>0</v>
      </c>
      <c r="AE71" s="157">
        <f t="shared" si="22"/>
        <v>0</v>
      </c>
      <c r="AF71" s="157">
        <f t="shared" si="22"/>
        <v>0</v>
      </c>
      <c r="AG71" s="157">
        <f t="shared" si="22"/>
        <v>0</v>
      </c>
      <c r="AH71" s="157">
        <f t="shared" si="22"/>
        <v>0</v>
      </c>
      <c r="AI71" s="157">
        <f t="shared" si="22"/>
        <v>0</v>
      </c>
      <c r="AJ71" s="157">
        <f t="shared" si="22"/>
        <v>0</v>
      </c>
    </row>
    <row r="72" spans="1:36" ht="16.5" x14ac:dyDescent="0.25">
      <c r="A72" s="157">
        <f t="shared" si="18"/>
        <v>4.0199999999999996</v>
      </c>
      <c r="B72" s="153">
        <f t="shared" si="5"/>
        <v>24</v>
      </c>
      <c r="C72" s="155" t="s">
        <v>377</v>
      </c>
      <c r="D72" s="156" t="s">
        <v>364</v>
      </c>
      <c r="E72" s="157">
        <f t="shared" si="19"/>
        <v>8</v>
      </c>
      <c r="F72" s="249"/>
      <c r="G72" s="157">
        <f t="shared" si="20"/>
        <v>0</v>
      </c>
      <c r="H72" s="157">
        <f t="shared" si="20"/>
        <v>2</v>
      </c>
      <c r="I72" s="157">
        <f t="shared" si="20"/>
        <v>2</v>
      </c>
      <c r="J72" s="157">
        <f t="shared" si="20"/>
        <v>4</v>
      </c>
      <c r="K72" s="157">
        <f t="shared" si="20"/>
        <v>0</v>
      </c>
      <c r="L72" s="157">
        <f t="shared" si="20"/>
        <v>0</v>
      </c>
      <c r="M72" s="157">
        <f t="shared" si="20"/>
        <v>0</v>
      </c>
      <c r="N72" s="157">
        <f t="shared" si="20"/>
        <v>0</v>
      </c>
      <c r="O72" s="157">
        <f t="shared" si="20"/>
        <v>0</v>
      </c>
      <c r="P72" s="157">
        <f t="shared" si="20"/>
        <v>0</v>
      </c>
      <c r="Q72" s="157">
        <f t="shared" si="21"/>
        <v>0</v>
      </c>
      <c r="R72" s="157">
        <f t="shared" si="21"/>
        <v>0</v>
      </c>
      <c r="S72" s="157">
        <f t="shared" si="21"/>
        <v>0</v>
      </c>
      <c r="T72" s="157">
        <f t="shared" si="21"/>
        <v>0</v>
      </c>
      <c r="U72" s="157">
        <f t="shared" si="21"/>
        <v>0</v>
      </c>
      <c r="V72" s="157">
        <f t="shared" si="21"/>
        <v>0</v>
      </c>
      <c r="W72" s="157">
        <f t="shared" si="21"/>
        <v>0</v>
      </c>
      <c r="X72" s="157">
        <f t="shared" si="21"/>
        <v>0</v>
      </c>
      <c r="Y72" s="157">
        <f t="shared" si="21"/>
        <v>0</v>
      </c>
      <c r="Z72" s="157">
        <f t="shared" si="21"/>
        <v>0</v>
      </c>
      <c r="AA72" s="157">
        <f t="shared" si="22"/>
        <v>0</v>
      </c>
      <c r="AB72" s="157">
        <f t="shared" si="22"/>
        <v>0</v>
      </c>
      <c r="AC72" s="157">
        <f t="shared" si="22"/>
        <v>0</v>
      </c>
      <c r="AD72" s="157">
        <f t="shared" si="22"/>
        <v>0</v>
      </c>
      <c r="AE72" s="157">
        <f t="shared" si="22"/>
        <v>0</v>
      </c>
      <c r="AF72" s="157">
        <f t="shared" si="22"/>
        <v>0</v>
      </c>
      <c r="AG72" s="157">
        <f t="shared" si="22"/>
        <v>0</v>
      </c>
      <c r="AH72" s="157">
        <f t="shared" si="22"/>
        <v>0</v>
      </c>
      <c r="AI72" s="157">
        <f t="shared" si="22"/>
        <v>0</v>
      </c>
      <c r="AJ72" s="157">
        <f t="shared" si="22"/>
        <v>0</v>
      </c>
    </row>
    <row r="73" spans="1:36" ht="16.5" x14ac:dyDescent="0.25">
      <c r="A73" s="157">
        <f t="shared" si="18"/>
        <v>4.0299999999999994</v>
      </c>
      <c r="B73" s="153">
        <f t="shared" si="5"/>
        <v>25</v>
      </c>
      <c r="C73" s="155" t="s">
        <v>378</v>
      </c>
      <c r="D73" s="156" t="s">
        <v>364</v>
      </c>
      <c r="E73" s="157">
        <f t="shared" si="19"/>
        <v>1</v>
      </c>
      <c r="F73" s="249"/>
      <c r="G73" s="157">
        <f t="shared" si="20"/>
        <v>0</v>
      </c>
      <c r="H73" s="157">
        <f t="shared" si="20"/>
        <v>0</v>
      </c>
      <c r="I73" s="157">
        <f t="shared" si="20"/>
        <v>0</v>
      </c>
      <c r="J73" s="157">
        <f t="shared" si="20"/>
        <v>1</v>
      </c>
      <c r="K73" s="157">
        <f t="shared" si="20"/>
        <v>0</v>
      </c>
      <c r="L73" s="157">
        <f t="shared" si="20"/>
        <v>0</v>
      </c>
      <c r="M73" s="157">
        <f t="shared" si="20"/>
        <v>0</v>
      </c>
      <c r="N73" s="157">
        <f t="shared" si="20"/>
        <v>0</v>
      </c>
      <c r="O73" s="157">
        <f t="shared" si="20"/>
        <v>0</v>
      </c>
      <c r="P73" s="157">
        <f t="shared" si="20"/>
        <v>0</v>
      </c>
      <c r="Q73" s="157">
        <f t="shared" si="21"/>
        <v>0</v>
      </c>
      <c r="R73" s="157">
        <f t="shared" si="21"/>
        <v>0</v>
      </c>
      <c r="S73" s="157">
        <f t="shared" si="21"/>
        <v>0</v>
      </c>
      <c r="T73" s="157">
        <f t="shared" si="21"/>
        <v>0</v>
      </c>
      <c r="U73" s="157">
        <f t="shared" si="21"/>
        <v>0</v>
      </c>
      <c r="V73" s="157">
        <f t="shared" si="21"/>
        <v>0</v>
      </c>
      <c r="W73" s="157">
        <f t="shared" si="21"/>
        <v>0</v>
      </c>
      <c r="X73" s="157">
        <f t="shared" si="21"/>
        <v>0</v>
      </c>
      <c r="Y73" s="157">
        <f t="shared" si="21"/>
        <v>0</v>
      </c>
      <c r="Z73" s="157">
        <f t="shared" si="21"/>
        <v>0</v>
      </c>
      <c r="AA73" s="157">
        <f t="shared" si="22"/>
        <v>0</v>
      </c>
      <c r="AB73" s="157">
        <f t="shared" si="22"/>
        <v>0</v>
      </c>
      <c r="AC73" s="157">
        <f t="shared" si="22"/>
        <v>0</v>
      </c>
      <c r="AD73" s="157">
        <f t="shared" si="22"/>
        <v>0</v>
      </c>
      <c r="AE73" s="157">
        <f t="shared" si="22"/>
        <v>0</v>
      </c>
      <c r="AF73" s="157">
        <f t="shared" si="22"/>
        <v>0</v>
      </c>
      <c r="AG73" s="157">
        <f t="shared" si="22"/>
        <v>0</v>
      </c>
      <c r="AH73" s="157">
        <f t="shared" si="22"/>
        <v>0</v>
      </c>
      <c r="AI73" s="157">
        <f t="shared" si="22"/>
        <v>0</v>
      </c>
      <c r="AJ73" s="157">
        <f t="shared" si="22"/>
        <v>0</v>
      </c>
    </row>
    <row r="74" spans="1:36" ht="16.5" x14ac:dyDescent="0.25">
      <c r="A74" s="159"/>
      <c r="B74" s="153">
        <f t="shared" si="5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5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3">+A75+0.01</f>
        <v>5.01</v>
      </c>
      <c r="B76" s="153">
        <f t="shared" si="5"/>
        <v>28</v>
      </c>
      <c r="C76" s="155" t="s">
        <v>380</v>
      </c>
      <c r="D76" s="156" t="s">
        <v>364</v>
      </c>
      <c r="E76" s="157">
        <f t="shared" ref="E76:E80" si="24">+SUM(G76:AJ76)</f>
        <v>0</v>
      </c>
      <c r="F76" s="249"/>
      <c r="G76" s="157">
        <f t="shared" ref="G76:P80" si="25">+HLOOKUP(G$3,ARMADO_RP,$B76,0)+HLOOKUP(G$4,ARMADO_RP,$B76,0)</f>
        <v>0</v>
      </c>
      <c r="H76" s="157">
        <f t="shared" si="25"/>
        <v>0</v>
      </c>
      <c r="I76" s="157">
        <f t="shared" si="25"/>
        <v>0</v>
      </c>
      <c r="J76" s="157">
        <f t="shared" si="25"/>
        <v>0</v>
      </c>
      <c r="K76" s="157">
        <f t="shared" si="25"/>
        <v>0</v>
      </c>
      <c r="L76" s="157">
        <f t="shared" si="25"/>
        <v>0</v>
      </c>
      <c r="M76" s="157">
        <f t="shared" si="25"/>
        <v>0</v>
      </c>
      <c r="N76" s="157">
        <f t="shared" si="25"/>
        <v>0</v>
      </c>
      <c r="O76" s="157">
        <f t="shared" si="25"/>
        <v>0</v>
      </c>
      <c r="P76" s="157">
        <f t="shared" si="25"/>
        <v>0</v>
      </c>
      <c r="Q76" s="157">
        <f t="shared" ref="Q76:Z80" si="26">+HLOOKUP(Q$3,ARMADO_RP,$B76,0)+HLOOKUP(Q$4,ARMADO_RP,$B76,0)</f>
        <v>0</v>
      </c>
      <c r="R76" s="157">
        <f t="shared" si="26"/>
        <v>0</v>
      </c>
      <c r="S76" s="157">
        <f t="shared" si="26"/>
        <v>0</v>
      </c>
      <c r="T76" s="157">
        <f t="shared" si="26"/>
        <v>0</v>
      </c>
      <c r="U76" s="157">
        <f t="shared" si="26"/>
        <v>0</v>
      </c>
      <c r="V76" s="157">
        <f t="shared" si="26"/>
        <v>0</v>
      </c>
      <c r="W76" s="157">
        <f t="shared" si="26"/>
        <v>0</v>
      </c>
      <c r="X76" s="157">
        <f t="shared" si="26"/>
        <v>0</v>
      </c>
      <c r="Y76" s="157">
        <f t="shared" si="26"/>
        <v>0</v>
      </c>
      <c r="Z76" s="157">
        <f t="shared" si="26"/>
        <v>0</v>
      </c>
      <c r="AA76" s="157">
        <f t="shared" ref="AA76:AJ80" si="27">+HLOOKUP(AA$3,ARMADO_RP,$B76,0)+HLOOKUP(AA$4,ARMADO_RP,$B76,0)</f>
        <v>0</v>
      </c>
      <c r="AB76" s="157">
        <f t="shared" si="27"/>
        <v>0</v>
      </c>
      <c r="AC76" s="157">
        <f t="shared" si="27"/>
        <v>0</v>
      </c>
      <c r="AD76" s="157">
        <f t="shared" si="27"/>
        <v>0</v>
      </c>
      <c r="AE76" s="157">
        <f t="shared" si="27"/>
        <v>0</v>
      </c>
      <c r="AF76" s="157">
        <f t="shared" si="27"/>
        <v>0</v>
      </c>
      <c r="AG76" s="157">
        <f t="shared" si="27"/>
        <v>0</v>
      </c>
      <c r="AH76" s="157">
        <f t="shared" si="27"/>
        <v>0</v>
      </c>
      <c r="AI76" s="157">
        <f t="shared" si="27"/>
        <v>0</v>
      </c>
      <c r="AJ76" s="157">
        <f t="shared" si="27"/>
        <v>0</v>
      </c>
    </row>
    <row r="77" spans="1:36" ht="16.5" x14ac:dyDescent="0.25">
      <c r="A77" s="157">
        <f t="shared" si="23"/>
        <v>5.0199999999999996</v>
      </c>
      <c r="B77" s="153">
        <f t="shared" si="5"/>
        <v>29</v>
      </c>
      <c r="C77" s="155" t="s">
        <v>381</v>
      </c>
      <c r="D77" s="156" t="s">
        <v>364</v>
      </c>
      <c r="E77" s="157">
        <f t="shared" si="24"/>
        <v>0</v>
      </c>
      <c r="F77" s="249"/>
      <c r="G77" s="157">
        <f t="shared" si="25"/>
        <v>0</v>
      </c>
      <c r="H77" s="157">
        <f t="shared" si="25"/>
        <v>0</v>
      </c>
      <c r="I77" s="157">
        <f t="shared" si="25"/>
        <v>0</v>
      </c>
      <c r="J77" s="157">
        <f t="shared" si="25"/>
        <v>0</v>
      </c>
      <c r="K77" s="157">
        <f t="shared" si="25"/>
        <v>0</v>
      </c>
      <c r="L77" s="157">
        <f t="shared" si="25"/>
        <v>0</v>
      </c>
      <c r="M77" s="157">
        <f t="shared" si="25"/>
        <v>0</v>
      </c>
      <c r="N77" s="157">
        <f t="shared" si="25"/>
        <v>0</v>
      </c>
      <c r="O77" s="157">
        <f t="shared" si="25"/>
        <v>0</v>
      </c>
      <c r="P77" s="157">
        <f t="shared" si="25"/>
        <v>0</v>
      </c>
      <c r="Q77" s="157">
        <f t="shared" si="26"/>
        <v>0</v>
      </c>
      <c r="R77" s="157">
        <f t="shared" si="26"/>
        <v>0</v>
      </c>
      <c r="S77" s="157">
        <f t="shared" si="26"/>
        <v>0</v>
      </c>
      <c r="T77" s="157">
        <f t="shared" si="26"/>
        <v>0</v>
      </c>
      <c r="U77" s="157">
        <f t="shared" si="26"/>
        <v>0</v>
      </c>
      <c r="V77" s="157">
        <f t="shared" si="26"/>
        <v>0</v>
      </c>
      <c r="W77" s="157">
        <f t="shared" si="26"/>
        <v>0</v>
      </c>
      <c r="X77" s="157">
        <f t="shared" si="26"/>
        <v>0</v>
      </c>
      <c r="Y77" s="157">
        <f t="shared" si="26"/>
        <v>0</v>
      </c>
      <c r="Z77" s="157">
        <f t="shared" si="26"/>
        <v>0</v>
      </c>
      <c r="AA77" s="157">
        <f t="shared" si="27"/>
        <v>0</v>
      </c>
      <c r="AB77" s="157">
        <f t="shared" si="27"/>
        <v>0</v>
      </c>
      <c r="AC77" s="157">
        <f t="shared" si="27"/>
        <v>0</v>
      </c>
      <c r="AD77" s="157">
        <f t="shared" si="27"/>
        <v>0</v>
      </c>
      <c r="AE77" s="157">
        <f t="shared" si="27"/>
        <v>0</v>
      </c>
      <c r="AF77" s="157">
        <f t="shared" si="27"/>
        <v>0</v>
      </c>
      <c r="AG77" s="157">
        <f t="shared" si="27"/>
        <v>0</v>
      </c>
      <c r="AH77" s="157">
        <f t="shared" si="27"/>
        <v>0</v>
      </c>
      <c r="AI77" s="157">
        <f t="shared" si="27"/>
        <v>0</v>
      </c>
      <c r="AJ77" s="157">
        <f t="shared" si="27"/>
        <v>0</v>
      </c>
    </row>
    <row r="78" spans="1:36" ht="16.5" x14ac:dyDescent="0.25">
      <c r="A78" s="157">
        <f t="shared" si="23"/>
        <v>5.0299999999999994</v>
      </c>
      <c r="B78" s="153">
        <f t="shared" si="5"/>
        <v>30</v>
      </c>
      <c r="C78" s="155" t="s">
        <v>382</v>
      </c>
      <c r="D78" s="156"/>
      <c r="E78" s="157">
        <f t="shared" si="24"/>
        <v>0</v>
      </c>
      <c r="F78" s="249"/>
      <c r="G78" s="157">
        <f t="shared" si="25"/>
        <v>0</v>
      </c>
      <c r="H78" s="157">
        <f t="shared" si="25"/>
        <v>0</v>
      </c>
      <c r="I78" s="157">
        <f t="shared" si="25"/>
        <v>0</v>
      </c>
      <c r="J78" s="157">
        <f t="shared" si="25"/>
        <v>0</v>
      </c>
      <c r="K78" s="157">
        <f t="shared" si="25"/>
        <v>0</v>
      </c>
      <c r="L78" s="157">
        <f t="shared" si="25"/>
        <v>0</v>
      </c>
      <c r="M78" s="157">
        <f t="shared" si="25"/>
        <v>0</v>
      </c>
      <c r="N78" s="157">
        <f t="shared" si="25"/>
        <v>0</v>
      </c>
      <c r="O78" s="157">
        <f t="shared" si="25"/>
        <v>0</v>
      </c>
      <c r="P78" s="157">
        <f t="shared" si="25"/>
        <v>0</v>
      </c>
      <c r="Q78" s="157">
        <f t="shared" si="26"/>
        <v>0</v>
      </c>
      <c r="R78" s="157">
        <f t="shared" si="26"/>
        <v>0</v>
      </c>
      <c r="S78" s="157">
        <f t="shared" si="26"/>
        <v>0</v>
      </c>
      <c r="T78" s="157">
        <f t="shared" si="26"/>
        <v>0</v>
      </c>
      <c r="U78" s="157">
        <f t="shared" si="26"/>
        <v>0</v>
      </c>
      <c r="V78" s="157">
        <f t="shared" si="26"/>
        <v>0</v>
      </c>
      <c r="W78" s="157">
        <f t="shared" si="26"/>
        <v>0</v>
      </c>
      <c r="X78" s="157">
        <f t="shared" si="26"/>
        <v>0</v>
      </c>
      <c r="Y78" s="157">
        <f t="shared" si="26"/>
        <v>0</v>
      </c>
      <c r="Z78" s="157">
        <f t="shared" si="26"/>
        <v>0</v>
      </c>
      <c r="AA78" s="157">
        <f t="shared" si="27"/>
        <v>0</v>
      </c>
      <c r="AB78" s="157">
        <f t="shared" si="27"/>
        <v>0</v>
      </c>
      <c r="AC78" s="157">
        <f t="shared" si="27"/>
        <v>0</v>
      </c>
      <c r="AD78" s="157">
        <f t="shared" si="27"/>
        <v>0</v>
      </c>
      <c r="AE78" s="157">
        <f t="shared" si="27"/>
        <v>0</v>
      </c>
      <c r="AF78" s="157">
        <f t="shared" si="27"/>
        <v>0</v>
      </c>
      <c r="AG78" s="157">
        <f t="shared" si="27"/>
        <v>0</v>
      </c>
      <c r="AH78" s="157">
        <f t="shared" si="27"/>
        <v>0</v>
      </c>
      <c r="AI78" s="157">
        <f t="shared" si="27"/>
        <v>0</v>
      </c>
      <c r="AJ78" s="157">
        <f t="shared" si="27"/>
        <v>0</v>
      </c>
    </row>
    <row r="79" spans="1:36" ht="16.5" x14ac:dyDescent="0.25">
      <c r="A79" s="157"/>
      <c r="B79" s="153">
        <f t="shared" si="5"/>
        <v>31</v>
      </c>
      <c r="C79" s="155" t="s">
        <v>383</v>
      </c>
      <c r="D79" s="156" t="s">
        <v>364</v>
      </c>
      <c r="E79" s="157">
        <f t="shared" si="24"/>
        <v>6</v>
      </c>
      <c r="F79" s="249"/>
      <c r="G79" s="157">
        <f t="shared" si="25"/>
        <v>0</v>
      </c>
      <c r="H79" s="157">
        <f t="shared" si="25"/>
        <v>2</v>
      </c>
      <c r="I79" s="157">
        <f t="shared" si="25"/>
        <v>2</v>
      </c>
      <c r="J79" s="157">
        <f t="shared" si="25"/>
        <v>2</v>
      </c>
      <c r="K79" s="157">
        <f t="shared" si="25"/>
        <v>0</v>
      </c>
      <c r="L79" s="157">
        <f t="shared" si="25"/>
        <v>0</v>
      </c>
      <c r="M79" s="157">
        <f t="shared" si="25"/>
        <v>0</v>
      </c>
      <c r="N79" s="157">
        <f t="shared" si="25"/>
        <v>0</v>
      </c>
      <c r="O79" s="157">
        <f t="shared" si="25"/>
        <v>0</v>
      </c>
      <c r="P79" s="157">
        <f t="shared" si="25"/>
        <v>0</v>
      </c>
      <c r="Q79" s="157">
        <f t="shared" si="26"/>
        <v>0</v>
      </c>
      <c r="R79" s="157">
        <f t="shared" si="26"/>
        <v>0</v>
      </c>
      <c r="S79" s="157">
        <f t="shared" si="26"/>
        <v>0</v>
      </c>
      <c r="T79" s="157">
        <f t="shared" si="26"/>
        <v>0</v>
      </c>
      <c r="U79" s="157">
        <f t="shared" si="26"/>
        <v>0</v>
      </c>
      <c r="V79" s="157">
        <f t="shared" si="26"/>
        <v>0</v>
      </c>
      <c r="W79" s="157">
        <f t="shared" si="26"/>
        <v>0</v>
      </c>
      <c r="X79" s="157">
        <f t="shared" si="26"/>
        <v>0</v>
      </c>
      <c r="Y79" s="157">
        <f t="shared" si="26"/>
        <v>0</v>
      </c>
      <c r="Z79" s="157">
        <f t="shared" si="26"/>
        <v>0</v>
      </c>
      <c r="AA79" s="157">
        <f t="shared" si="27"/>
        <v>0</v>
      </c>
      <c r="AB79" s="157">
        <f t="shared" si="27"/>
        <v>0</v>
      </c>
      <c r="AC79" s="157">
        <f t="shared" si="27"/>
        <v>0</v>
      </c>
      <c r="AD79" s="157">
        <f t="shared" si="27"/>
        <v>0</v>
      </c>
      <c r="AE79" s="157">
        <f t="shared" si="27"/>
        <v>0</v>
      </c>
      <c r="AF79" s="157">
        <f t="shared" si="27"/>
        <v>0</v>
      </c>
      <c r="AG79" s="157">
        <f t="shared" si="27"/>
        <v>0</v>
      </c>
      <c r="AH79" s="157">
        <f t="shared" si="27"/>
        <v>0</v>
      </c>
      <c r="AI79" s="157">
        <f t="shared" si="27"/>
        <v>0</v>
      </c>
      <c r="AJ79" s="157">
        <f t="shared" si="27"/>
        <v>0</v>
      </c>
    </row>
    <row r="80" spans="1:36" s="188" customFormat="1" ht="16.5" x14ac:dyDescent="0.25">
      <c r="A80" s="160">
        <v>5.04</v>
      </c>
      <c r="B80" s="161">
        <f t="shared" si="5"/>
        <v>32</v>
      </c>
      <c r="C80" s="163" t="s">
        <v>547</v>
      </c>
      <c r="D80" s="164" t="s">
        <v>364</v>
      </c>
      <c r="E80" s="157">
        <f t="shared" si="24"/>
        <v>0</v>
      </c>
      <c r="F80" s="249"/>
      <c r="G80" s="157">
        <f t="shared" si="25"/>
        <v>0</v>
      </c>
      <c r="H80" s="157">
        <f t="shared" si="25"/>
        <v>0</v>
      </c>
      <c r="I80" s="157">
        <f t="shared" si="25"/>
        <v>0</v>
      </c>
      <c r="J80" s="157">
        <f t="shared" si="25"/>
        <v>0</v>
      </c>
      <c r="K80" s="157">
        <f t="shared" si="25"/>
        <v>0</v>
      </c>
      <c r="L80" s="157">
        <f t="shared" si="25"/>
        <v>0</v>
      </c>
      <c r="M80" s="157">
        <f t="shared" si="25"/>
        <v>0</v>
      </c>
      <c r="N80" s="157">
        <f t="shared" si="25"/>
        <v>0</v>
      </c>
      <c r="O80" s="157">
        <f t="shared" si="25"/>
        <v>0</v>
      </c>
      <c r="P80" s="157">
        <f t="shared" si="25"/>
        <v>0</v>
      </c>
      <c r="Q80" s="157">
        <f t="shared" si="26"/>
        <v>0</v>
      </c>
      <c r="R80" s="157">
        <f t="shared" si="26"/>
        <v>0</v>
      </c>
      <c r="S80" s="157">
        <f t="shared" si="26"/>
        <v>0</v>
      </c>
      <c r="T80" s="157">
        <f t="shared" si="26"/>
        <v>0</v>
      </c>
      <c r="U80" s="157">
        <f t="shared" si="26"/>
        <v>0</v>
      </c>
      <c r="V80" s="157">
        <f t="shared" si="26"/>
        <v>0</v>
      </c>
      <c r="W80" s="157">
        <f t="shared" si="26"/>
        <v>0</v>
      </c>
      <c r="X80" s="157">
        <f t="shared" si="26"/>
        <v>0</v>
      </c>
      <c r="Y80" s="157">
        <f t="shared" si="26"/>
        <v>0</v>
      </c>
      <c r="Z80" s="157">
        <f t="shared" si="26"/>
        <v>0</v>
      </c>
      <c r="AA80" s="157">
        <f t="shared" si="27"/>
        <v>0</v>
      </c>
      <c r="AB80" s="157">
        <f t="shared" si="27"/>
        <v>0</v>
      </c>
      <c r="AC80" s="157">
        <f t="shared" si="27"/>
        <v>0</v>
      </c>
      <c r="AD80" s="157">
        <f t="shared" si="27"/>
        <v>0</v>
      </c>
      <c r="AE80" s="157">
        <f t="shared" si="27"/>
        <v>0</v>
      </c>
      <c r="AF80" s="157">
        <f t="shared" si="27"/>
        <v>0</v>
      </c>
      <c r="AG80" s="157">
        <f t="shared" si="27"/>
        <v>0</v>
      </c>
      <c r="AH80" s="157">
        <f t="shared" si="27"/>
        <v>0</v>
      </c>
      <c r="AI80" s="157">
        <f t="shared" si="27"/>
        <v>0</v>
      </c>
      <c r="AJ80" s="157">
        <f t="shared" si="27"/>
        <v>0</v>
      </c>
    </row>
    <row r="81" spans="1:36" ht="16.5" x14ac:dyDescent="0.25">
      <c r="A81" s="159"/>
      <c r="B81" s="153">
        <f t="shared" si="5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5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5"/>
        <v>35</v>
      </c>
      <c r="C83" s="158" t="s">
        <v>385</v>
      </c>
      <c r="D83" s="156" t="s">
        <v>364</v>
      </c>
      <c r="E83" s="157">
        <f t="shared" ref="E83:E84" si="28">+SUM(G83:AJ83)</f>
        <v>4</v>
      </c>
      <c r="F83" s="249"/>
      <c r="G83" s="157">
        <f t="shared" ref="G83:P84" si="29">+HLOOKUP(G$3,ARMADO_RP,$B83,0)+HLOOKUP(G$4,ARMADO_RP,$B83,0)</f>
        <v>0</v>
      </c>
      <c r="H83" s="157">
        <f t="shared" si="29"/>
        <v>2</v>
      </c>
      <c r="I83" s="157">
        <f t="shared" si="29"/>
        <v>2</v>
      </c>
      <c r="J83" s="157">
        <f t="shared" si="29"/>
        <v>0</v>
      </c>
      <c r="K83" s="157">
        <f t="shared" si="29"/>
        <v>0</v>
      </c>
      <c r="L83" s="157">
        <f t="shared" si="29"/>
        <v>0</v>
      </c>
      <c r="M83" s="157">
        <f t="shared" si="29"/>
        <v>0</v>
      </c>
      <c r="N83" s="157">
        <f t="shared" si="29"/>
        <v>0</v>
      </c>
      <c r="O83" s="157">
        <f t="shared" si="29"/>
        <v>0</v>
      </c>
      <c r="P83" s="157">
        <f t="shared" si="29"/>
        <v>0</v>
      </c>
      <c r="Q83" s="157">
        <f t="shared" ref="Q83:Z84" si="30">+HLOOKUP(Q$3,ARMADO_RP,$B83,0)+HLOOKUP(Q$4,ARMADO_RP,$B83,0)</f>
        <v>0</v>
      </c>
      <c r="R83" s="157">
        <f t="shared" si="30"/>
        <v>0</v>
      </c>
      <c r="S83" s="157">
        <f t="shared" si="30"/>
        <v>0</v>
      </c>
      <c r="T83" s="157">
        <f t="shared" si="30"/>
        <v>0</v>
      </c>
      <c r="U83" s="157">
        <f t="shared" si="30"/>
        <v>0</v>
      </c>
      <c r="V83" s="157">
        <f t="shared" si="30"/>
        <v>0</v>
      </c>
      <c r="W83" s="157">
        <f t="shared" si="30"/>
        <v>0</v>
      </c>
      <c r="X83" s="157">
        <f t="shared" si="30"/>
        <v>0</v>
      </c>
      <c r="Y83" s="157">
        <f t="shared" si="30"/>
        <v>0</v>
      </c>
      <c r="Z83" s="157">
        <f t="shared" si="30"/>
        <v>0</v>
      </c>
      <c r="AA83" s="157">
        <f t="shared" ref="AA83:AJ84" si="31">+HLOOKUP(AA$3,ARMADO_RP,$B83,0)+HLOOKUP(AA$4,ARMADO_RP,$B83,0)</f>
        <v>0</v>
      </c>
      <c r="AB83" s="157">
        <f t="shared" si="31"/>
        <v>0</v>
      </c>
      <c r="AC83" s="157">
        <f t="shared" si="31"/>
        <v>0</v>
      </c>
      <c r="AD83" s="157">
        <f t="shared" si="31"/>
        <v>0</v>
      </c>
      <c r="AE83" s="157">
        <f t="shared" si="31"/>
        <v>0</v>
      </c>
      <c r="AF83" s="157">
        <f t="shared" si="31"/>
        <v>0</v>
      </c>
      <c r="AG83" s="157">
        <f t="shared" si="31"/>
        <v>0</v>
      </c>
      <c r="AH83" s="157">
        <f t="shared" si="31"/>
        <v>0</v>
      </c>
      <c r="AI83" s="157">
        <f t="shared" si="31"/>
        <v>0</v>
      </c>
      <c r="AJ83" s="157">
        <f t="shared" si="31"/>
        <v>0</v>
      </c>
    </row>
    <row r="84" spans="1:36" ht="16.5" x14ac:dyDescent="0.25">
      <c r="A84" s="157">
        <f>+A83+0.01</f>
        <v>6.02</v>
      </c>
      <c r="B84" s="153">
        <f t="shared" si="5"/>
        <v>36</v>
      </c>
      <c r="C84" s="158" t="s">
        <v>386</v>
      </c>
      <c r="D84" s="156" t="s">
        <v>364</v>
      </c>
      <c r="E84" s="157">
        <f t="shared" si="28"/>
        <v>4</v>
      </c>
      <c r="F84" s="249"/>
      <c r="G84" s="157">
        <f t="shared" si="29"/>
        <v>0</v>
      </c>
      <c r="H84" s="157">
        <f t="shared" si="29"/>
        <v>2</v>
      </c>
      <c r="I84" s="157">
        <f t="shared" si="29"/>
        <v>2</v>
      </c>
      <c r="J84" s="157">
        <f t="shared" si="29"/>
        <v>0</v>
      </c>
      <c r="K84" s="157">
        <f t="shared" si="29"/>
        <v>0</v>
      </c>
      <c r="L84" s="157">
        <f t="shared" si="29"/>
        <v>0</v>
      </c>
      <c r="M84" s="157">
        <f t="shared" si="29"/>
        <v>0</v>
      </c>
      <c r="N84" s="157">
        <f t="shared" si="29"/>
        <v>0</v>
      </c>
      <c r="O84" s="157">
        <f t="shared" si="29"/>
        <v>0</v>
      </c>
      <c r="P84" s="157">
        <f t="shared" si="29"/>
        <v>0</v>
      </c>
      <c r="Q84" s="157">
        <f t="shared" si="30"/>
        <v>0</v>
      </c>
      <c r="R84" s="157">
        <f t="shared" si="30"/>
        <v>0</v>
      </c>
      <c r="S84" s="157">
        <f t="shared" si="30"/>
        <v>0</v>
      </c>
      <c r="T84" s="157">
        <f t="shared" si="30"/>
        <v>0</v>
      </c>
      <c r="U84" s="157">
        <f t="shared" si="30"/>
        <v>0</v>
      </c>
      <c r="V84" s="157">
        <f t="shared" si="30"/>
        <v>0</v>
      </c>
      <c r="W84" s="157">
        <f t="shared" si="30"/>
        <v>0</v>
      </c>
      <c r="X84" s="157">
        <f t="shared" si="30"/>
        <v>0</v>
      </c>
      <c r="Y84" s="157">
        <f t="shared" si="30"/>
        <v>0</v>
      </c>
      <c r="Z84" s="157">
        <f t="shared" si="30"/>
        <v>0</v>
      </c>
      <c r="AA84" s="157">
        <f t="shared" si="31"/>
        <v>0</v>
      </c>
      <c r="AB84" s="157">
        <f t="shared" si="31"/>
        <v>0</v>
      </c>
      <c r="AC84" s="157">
        <f t="shared" si="31"/>
        <v>0</v>
      </c>
      <c r="AD84" s="157">
        <f t="shared" si="31"/>
        <v>0</v>
      </c>
      <c r="AE84" s="157">
        <f t="shared" si="31"/>
        <v>0</v>
      </c>
      <c r="AF84" s="157">
        <f t="shared" si="31"/>
        <v>0</v>
      </c>
      <c r="AG84" s="157">
        <f t="shared" si="31"/>
        <v>0</v>
      </c>
      <c r="AH84" s="157">
        <f t="shared" si="31"/>
        <v>0</v>
      </c>
      <c r="AI84" s="157">
        <f t="shared" si="31"/>
        <v>0</v>
      </c>
      <c r="AJ84" s="157">
        <f t="shared" si="31"/>
        <v>0</v>
      </c>
    </row>
    <row r="85" spans="1:36" ht="16.5" x14ac:dyDescent="0.25">
      <c r="A85" s="159"/>
      <c r="B85" s="153">
        <f t="shared" si="5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5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2">+A86+0.01</f>
        <v>7.01</v>
      </c>
      <c r="B87" s="153">
        <f t="shared" si="5"/>
        <v>39</v>
      </c>
      <c r="C87" s="158" t="s">
        <v>388</v>
      </c>
      <c r="D87" s="156" t="s">
        <v>389</v>
      </c>
      <c r="E87" s="157">
        <f>+SUM(G87:AJ87)</f>
        <v>0.25833600000000001</v>
      </c>
      <c r="F87" s="249" t="s">
        <v>62</v>
      </c>
      <c r="G87" s="157">
        <f t="shared" ref="G87:AJ87" si="33">+IF($F87=G$13,G$12*f_cond*G$14/1000,0)</f>
        <v>0</v>
      </c>
      <c r="H87" s="157">
        <f t="shared" si="33"/>
        <v>2.07E-2</v>
      </c>
      <c r="I87" s="157">
        <f t="shared" si="33"/>
        <v>0.18215999999999999</v>
      </c>
      <c r="J87" s="157">
        <f t="shared" si="33"/>
        <v>5.5475999999999998E-2</v>
      </c>
      <c r="K87" s="157">
        <f t="shared" si="33"/>
        <v>0</v>
      </c>
      <c r="L87" s="157">
        <f t="shared" si="33"/>
        <v>0</v>
      </c>
      <c r="M87" s="157">
        <f t="shared" si="33"/>
        <v>0</v>
      </c>
      <c r="N87" s="157">
        <f t="shared" si="33"/>
        <v>0</v>
      </c>
      <c r="O87" s="157">
        <f t="shared" si="33"/>
        <v>0</v>
      </c>
      <c r="P87" s="157">
        <f t="shared" si="33"/>
        <v>0</v>
      </c>
      <c r="Q87" s="157">
        <f t="shared" si="33"/>
        <v>0</v>
      </c>
      <c r="R87" s="157">
        <f t="shared" si="33"/>
        <v>0</v>
      </c>
      <c r="S87" s="157">
        <f t="shared" si="33"/>
        <v>0</v>
      </c>
      <c r="T87" s="157">
        <f t="shared" si="33"/>
        <v>0</v>
      </c>
      <c r="U87" s="157">
        <f t="shared" si="33"/>
        <v>0</v>
      </c>
      <c r="V87" s="157">
        <f t="shared" si="33"/>
        <v>0</v>
      </c>
      <c r="W87" s="157">
        <f t="shared" si="33"/>
        <v>0</v>
      </c>
      <c r="X87" s="157">
        <f t="shared" si="33"/>
        <v>0</v>
      </c>
      <c r="Y87" s="157">
        <f t="shared" si="33"/>
        <v>0</v>
      </c>
      <c r="Z87" s="157">
        <f t="shared" si="33"/>
        <v>0</v>
      </c>
      <c r="AA87" s="157">
        <f t="shared" si="33"/>
        <v>0</v>
      </c>
      <c r="AB87" s="157">
        <f t="shared" si="33"/>
        <v>0</v>
      </c>
      <c r="AC87" s="157">
        <f t="shared" si="33"/>
        <v>0</v>
      </c>
      <c r="AD87" s="157">
        <f t="shared" si="33"/>
        <v>0</v>
      </c>
      <c r="AE87" s="157">
        <f t="shared" si="33"/>
        <v>0</v>
      </c>
      <c r="AF87" s="157">
        <f t="shared" si="33"/>
        <v>0</v>
      </c>
      <c r="AG87" s="157">
        <f t="shared" si="33"/>
        <v>0</v>
      </c>
      <c r="AH87" s="157">
        <f t="shared" si="33"/>
        <v>0</v>
      </c>
      <c r="AI87" s="157">
        <f t="shared" si="33"/>
        <v>0</v>
      </c>
      <c r="AJ87" s="157">
        <f t="shared" si="33"/>
        <v>0</v>
      </c>
    </row>
    <row r="88" spans="1:36" ht="16.5" x14ac:dyDescent="0.25">
      <c r="A88" s="159"/>
      <c r="B88" s="153">
        <f t="shared" si="5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5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4">+A89+0.01</f>
        <v>8.01</v>
      </c>
      <c r="B90" s="153">
        <f t="shared" si="5"/>
        <v>42</v>
      </c>
      <c r="C90" s="158" t="s">
        <v>391</v>
      </c>
      <c r="D90" s="156" t="s">
        <v>364</v>
      </c>
      <c r="E90" s="157">
        <f t="shared" ref="E90:E95" si="35">+SUM(G90:AJ90)</f>
        <v>2</v>
      </c>
      <c r="F90" s="249"/>
      <c r="G90" s="157">
        <f t="shared" ref="G90:P95" si="36">+HLOOKUP(G$3,ARMADO_RP,$B90,0)+HLOOKUP(G$4,ARMADO_RP,$B90,0)</f>
        <v>0</v>
      </c>
      <c r="H90" s="157">
        <f t="shared" si="36"/>
        <v>0</v>
      </c>
      <c r="I90" s="157">
        <f t="shared" si="36"/>
        <v>0</v>
      </c>
      <c r="J90" s="157">
        <f t="shared" si="36"/>
        <v>2</v>
      </c>
      <c r="K90" s="157">
        <f t="shared" si="36"/>
        <v>0</v>
      </c>
      <c r="L90" s="157">
        <f t="shared" si="36"/>
        <v>0</v>
      </c>
      <c r="M90" s="157">
        <f t="shared" si="36"/>
        <v>0</v>
      </c>
      <c r="N90" s="157">
        <f t="shared" si="36"/>
        <v>0</v>
      </c>
      <c r="O90" s="157">
        <f t="shared" si="36"/>
        <v>0</v>
      </c>
      <c r="P90" s="157">
        <f t="shared" si="36"/>
        <v>0</v>
      </c>
      <c r="Q90" s="157">
        <f t="shared" ref="Q90:Z95" si="37">+HLOOKUP(Q$3,ARMADO_RP,$B90,0)+HLOOKUP(Q$4,ARMADO_RP,$B90,0)</f>
        <v>0</v>
      </c>
      <c r="R90" s="157">
        <f t="shared" si="37"/>
        <v>0</v>
      </c>
      <c r="S90" s="157">
        <f t="shared" si="37"/>
        <v>0</v>
      </c>
      <c r="T90" s="157">
        <f t="shared" si="37"/>
        <v>0</v>
      </c>
      <c r="U90" s="157">
        <f t="shared" si="37"/>
        <v>0</v>
      </c>
      <c r="V90" s="157">
        <f t="shared" si="37"/>
        <v>0</v>
      </c>
      <c r="W90" s="157">
        <f t="shared" si="37"/>
        <v>0</v>
      </c>
      <c r="X90" s="157">
        <f t="shared" si="37"/>
        <v>0</v>
      </c>
      <c r="Y90" s="157">
        <f t="shared" si="37"/>
        <v>0</v>
      </c>
      <c r="Z90" s="157">
        <f t="shared" si="37"/>
        <v>0</v>
      </c>
      <c r="AA90" s="157">
        <f t="shared" ref="AA90:AJ95" si="38">+HLOOKUP(AA$3,ARMADO_RP,$B90,0)+HLOOKUP(AA$4,ARMADO_RP,$B90,0)</f>
        <v>0</v>
      </c>
      <c r="AB90" s="157">
        <f t="shared" si="38"/>
        <v>0</v>
      </c>
      <c r="AC90" s="157">
        <f t="shared" si="38"/>
        <v>0</v>
      </c>
      <c r="AD90" s="157">
        <f t="shared" si="38"/>
        <v>0</v>
      </c>
      <c r="AE90" s="157">
        <f t="shared" si="38"/>
        <v>0</v>
      </c>
      <c r="AF90" s="157">
        <f t="shared" si="38"/>
        <v>0</v>
      </c>
      <c r="AG90" s="157">
        <f t="shared" si="38"/>
        <v>0</v>
      </c>
      <c r="AH90" s="157">
        <f t="shared" si="38"/>
        <v>0</v>
      </c>
      <c r="AI90" s="157">
        <f t="shared" si="38"/>
        <v>0</v>
      </c>
      <c r="AJ90" s="157">
        <f t="shared" si="38"/>
        <v>0</v>
      </c>
    </row>
    <row r="91" spans="1:36" ht="16.5" x14ac:dyDescent="0.25">
      <c r="A91" s="157">
        <f t="shared" si="34"/>
        <v>8.02</v>
      </c>
      <c r="B91" s="153">
        <f t="shared" si="5"/>
        <v>43</v>
      </c>
      <c r="C91" s="158" t="s">
        <v>392</v>
      </c>
      <c r="D91" s="156" t="s">
        <v>364</v>
      </c>
      <c r="E91" s="157">
        <f t="shared" si="35"/>
        <v>4</v>
      </c>
      <c r="F91" s="249"/>
      <c r="G91" s="157">
        <f t="shared" si="36"/>
        <v>4</v>
      </c>
      <c r="H91" s="157">
        <f t="shared" si="36"/>
        <v>0</v>
      </c>
      <c r="I91" s="157">
        <f t="shared" si="36"/>
        <v>0</v>
      </c>
      <c r="J91" s="157">
        <f t="shared" si="36"/>
        <v>0</v>
      </c>
      <c r="K91" s="157">
        <f t="shared" si="36"/>
        <v>0</v>
      </c>
      <c r="L91" s="157">
        <f t="shared" si="36"/>
        <v>0</v>
      </c>
      <c r="M91" s="157">
        <f t="shared" si="36"/>
        <v>0</v>
      </c>
      <c r="N91" s="157">
        <f t="shared" si="36"/>
        <v>0</v>
      </c>
      <c r="O91" s="157">
        <f t="shared" si="36"/>
        <v>0</v>
      </c>
      <c r="P91" s="157">
        <f t="shared" si="36"/>
        <v>0</v>
      </c>
      <c r="Q91" s="157">
        <f t="shared" si="37"/>
        <v>0</v>
      </c>
      <c r="R91" s="157">
        <f t="shared" si="37"/>
        <v>0</v>
      </c>
      <c r="S91" s="157">
        <f t="shared" si="37"/>
        <v>0</v>
      </c>
      <c r="T91" s="157">
        <f t="shared" si="37"/>
        <v>0</v>
      </c>
      <c r="U91" s="157">
        <f t="shared" si="37"/>
        <v>0</v>
      </c>
      <c r="V91" s="157">
        <f t="shared" si="37"/>
        <v>0</v>
      </c>
      <c r="W91" s="157">
        <f t="shared" si="37"/>
        <v>0</v>
      </c>
      <c r="X91" s="157">
        <f t="shared" si="37"/>
        <v>0</v>
      </c>
      <c r="Y91" s="157">
        <f t="shared" si="37"/>
        <v>0</v>
      </c>
      <c r="Z91" s="157">
        <f t="shared" si="37"/>
        <v>0</v>
      </c>
      <c r="AA91" s="157">
        <f t="shared" si="38"/>
        <v>0</v>
      </c>
      <c r="AB91" s="157">
        <f t="shared" si="38"/>
        <v>0</v>
      </c>
      <c r="AC91" s="157">
        <f t="shared" si="38"/>
        <v>0</v>
      </c>
      <c r="AD91" s="157">
        <f t="shared" si="38"/>
        <v>0</v>
      </c>
      <c r="AE91" s="157">
        <f t="shared" si="38"/>
        <v>0</v>
      </c>
      <c r="AF91" s="157">
        <f t="shared" si="38"/>
        <v>0</v>
      </c>
      <c r="AG91" s="157">
        <f t="shared" si="38"/>
        <v>0</v>
      </c>
      <c r="AH91" s="157">
        <f t="shared" si="38"/>
        <v>0</v>
      </c>
      <c r="AI91" s="157">
        <f t="shared" si="38"/>
        <v>0</v>
      </c>
      <c r="AJ91" s="157">
        <f t="shared" si="38"/>
        <v>0</v>
      </c>
    </row>
    <row r="92" spans="1:36" ht="16.5" x14ac:dyDescent="0.25">
      <c r="A92" s="157">
        <f t="shared" si="34"/>
        <v>8.0299999999999994</v>
      </c>
      <c r="B92" s="153">
        <f t="shared" si="5"/>
        <v>44</v>
      </c>
      <c r="C92" s="158" t="s">
        <v>393</v>
      </c>
      <c r="D92" s="156" t="s">
        <v>146</v>
      </c>
      <c r="E92" s="157">
        <f t="shared" si="35"/>
        <v>15</v>
      </c>
      <c r="F92" s="249"/>
      <c r="G92" s="157">
        <f t="shared" si="36"/>
        <v>0</v>
      </c>
      <c r="H92" s="157">
        <f t="shared" si="36"/>
        <v>5</v>
      </c>
      <c r="I92" s="157">
        <f t="shared" si="36"/>
        <v>5</v>
      </c>
      <c r="J92" s="157">
        <f t="shared" si="36"/>
        <v>5</v>
      </c>
      <c r="K92" s="157">
        <f t="shared" si="36"/>
        <v>0</v>
      </c>
      <c r="L92" s="157">
        <f t="shared" si="36"/>
        <v>0</v>
      </c>
      <c r="M92" s="157">
        <f t="shared" si="36"/>
        <v>0</v>
      </c>
      <c r="N92" s="157">
        <f t="shared" si="36"/>
        <v>0</v>
      </c>
      <c r="O92" s="157">
        <f t="shared" si="36"/>
        <v>0</v>
      </c>
      <c r="P92" s="157">
        <f t="shared" si="36"/>
        <v>0</v>
      </c>
      <c r="Q92" s="157">
        <f t="shared" si="37"/>
        <v>0</v>
      </c>
      <c r="R92" s="157">
        <f t="shared" si="37"/>
        <v>0</v>
      </c>
      <c r="S92" s="157">
        <f t="shared" si="37"/>
        <v>0</v>
      </c>
      <c r="T92" s="157">
        <f t="shared" si="37"/>
        <v>0</v>
      </c>
      <c r="U92" s="157">
        <f t="shared" si="37"/>
        <v>0</v>
      </c>
      <c r="V92" s="157">
        <f t="shared" si="37"/>
        <v>0</v>
      </c>
      <c r="W92" s="157">
        <f t="shared" si="37"/>
        <v>0</v>
      </c>
      <c r="X92" s="157">
        <f t="shared" si="37"/>
        <v>0</v>
      </c>
      <c r="Y92" s="157">
        <f t="shared" si="37"/>
        <v>0</v>
      </c>
      <c r="Z92" s="157">
        <f t="shared" si="37"/>
        <v>0</v>
      </c>
      <c r="AA92" s="157">
        <f t="shared" si="38"/>
        <v>0</v>
      </c>
      <c r="AB92" s="157">
        <f t="shared" si="38"/>
        <v>0</v>
      </c>
      <c r="AC92" s="157">
        <f t="shared" si="38"/>
        <v>0</v>
      </c>
      <c r="AD92" s="157">
        <f t="shared" si="38"/>
        <v>0</v>
      </c>
      <c r="AE92" s="157">
        <f t="shared" si="38"/>
        <v>0</v>
      </c>
      <c r="AF92" s="157">
        <f t="shared" si="38"/>
        <v>0</v>
      </c>
      <c r="AG92" s="157">
        <f t="shared" si="38"/>
        <v>0</v>
      </c>
      <c r="AH92" s="157">
        <f t="shared" si="38"/>
        <v>0</v>
      </c>
      <c r="AI92" s="157">
        <f t="shared" si="38"/>
        <v>0</v>
      </c>
      <c r="AJ92" s="157">
        <f t="shared" si="38"/>
        <v>0</v>
      </c>
    </row>
    <row r="93" spans="1:36" ht="16.5" x14ac:dyDescent="0.25">
      <c r="A93" s="157">
        <f t="shared" si="34"/>
        <v>8.0399999999999991</v>
      </c>
      <c r="B93" s="153">
        <f t="shared" si="5"/>
        <v>45</v>
      </c>
      <c r="C93" s="158" t="s">
        <v>394</v>
      </c>
      <c r="D93" s="156" t="s">
        <v>364</v>
      </c>
      <c r="E93" s="157">
        <f t="shared" si="35"/>
        <v>4</v>
      </c>
      <c r="F93" s="249"/>
      <c r="G93" s="157">
        <f t="shared" si="36"/>
        <v>0</v>
      </c>
      <c r="H93" s="157">
        <f t="shared" si="36"/>
        <v>2</v>
      </c>
      <c r="I93" s="157">
        <f t="shared" si="36"/>
        <v>2</v>
      </c>
      <c r="J93" s="157">
        <f t="shared" si="36"/>
        <v>0</v>
      </c>
      <c r="K93" s="157">
        <f t="shared" si="36"/>
        <v>0</v>
      </c>
      <c r="L93" s="157">
        <f t="shared" si="36"/>
        <v>0</v>
      </c>
      <c r="M93" s="157">
        <f t="shared" si="36"/>
        <v>0</v>
      </c>
      <c r="N93" s="157">
        <f t="shared" si="36"/>
        <v>0</v>
      </c>
      <c r="O93" s="157">
        <f t="shared" si="36"/>
        <v>0</v>
      </c>
      <c r="P93" s="157">
        <f t="shared" si="36"/>
        <v>0</v>
      </c>
      <c r="Q93" s="157">
        <f t="shared" si="37"/>
        <v>0</v>
      </c>
      <c r="R93" s="157">
        <f t="shared" si="37"/>
        <v>0</v>
      </c>
      <c r="S93" s="157">
        <f t="shared" si="37"/>
        <v>0</v>
      </c>
      <c r="T93" s="157">
        <f t="shared" si="37"/>
        <v>0</v>
      </c>
      <c r="U93" s="157">
        <f t="shared" si="37"/>
        <v>0</v>
      </c>
      <c r="V93" s="157">
        <f t="shared" si="37"/>
        <v>0</v>
      </c>
      <c r="W93" s="157">
        <f t="shared" si="37"/>
        <v>0</v>
      </c>
      <c r="X93" s="157">
        <f t="shared" si="37"/>
        <v>0</v>
      </c>
      <c r="Y93" s="157">
        <f t="shared" si="37"/>
        <v>0</v>
      </c>
      <c r="Z93" s="157">
        <f t="shared" si="37"/>
        <v>0</v>
      </c>
      <c r="AA93" s="157">
        <f t="shared" si="38"/>
        <v>0</v>
      </c>
      <c r="AB93" s="157">
        <f t="shared" si="38"/>
        <v>0</v>
      </c>
      <c r="AC93" s="157">
        <f t="shared" si="38"/>
        <v>0</v>
      </c>
      <c r="AD93" s="157">
        <f t="shared" si="38"/>
        <v>0</v>
      </c>
      <c r="AE93" s="157">
        <f t="shared" si="38"/>
        <v>0</v>
      </c>
      <c r="AF93" s="157">
        <f t="shared" si="38"/>
        <v>0</v>
      </c>
      <c r="AG93" s="157">
        <f t="shared" si="38"/>
        <v>0</v>
      </c>
      <c r="AH93" s="157">
        <f t="shared" si="38"/>
        <v>0</v>
      </c>
      <c r="AI93" s="157">
        <f t="shared" si="38"/>
        <v>0</v>
      </c>
      <c r="AJ93" s="157">
        <f t="shared" si="38"/>
        <v>0</v>
      </c>
    </row>
    <row r="94" spans="1:36" s="188" customFormat="1" ht="16.5" x14ac:dyDescent="0.25">
      <c r="A94" s="160">
        <f t="shared" si="34"/>
        <v>8.0499999999999989</v>
      </c>
      <c r="B94" s="161">
        <f t="shared" si="5"/>
        <v>46</v>
      </c>
      <c r="C94" s="162" t="s">
        <v>529</v>
      </c>
      <c r="D94" s="164" t="s">
        <v>364</v>
      </c>
      <c r="E94" s="157">
        <f t="shared" si="35"/>
        <v>0</v>
      </c>
      <c r="F94" s="249"/>
      <c r="G94" s="157">
        <f t="shared" si="36"/>
        <v>0</v>
      </c>
      <c r="H94" s="157">
        <f t="shared" si="36"/>
        <v>0</v>
      </c>
      <c r="I94" s="157">
        <f t="shared" si="36"/>
        <v>0</v>
      </c>
      <c r="J94" s="157">
        <f t="shared" si="36"/>
        <v>0</v>
      </c>
      <c r="K94" s="157">
        <f t="shared" si="36"/>
        <v>0</v>
      </c>
      <c r="L94" s="157">
        <f t="shared" si="36"/>
        <v>0</v>
      </c>
      <c r="M94" s="157">
        <f t="shared" si="36"/>
        <v>0</v>
      </c>
      <c r="N94" s="157">
        <f t="shared" si="36"/>
        <v>0</v>
      </c>
      <c r="O94" s="157">
        <f t="shared" si="36"/>
        <v>0</v>
      </c>
      <c r="P94" s="157">
        <f t="shared" si="36"/>
        <v>0</v>
      </c>
      <c r="Q94" s="157">
        <f t="shared" si="37"/>
        <v>0</v>
      </c>
      <c r="R94" s="157">
        <f t="shared" si="37"/>
        <v>0</v>
      </c>
      <c r="S94" s="157">
        <f t="shared" si="37"/>
        <v>0</v>
      </c>
      <c r="T94" s="157">
        <f t="shared" si="37"/>
        <v>0</v>
      </c>
      <c r="U94" s="157">
        <f t="shared" si="37"/>
        <v>0</v>
      </c>
      <c r="V94" s="157">
        <f t="shared" si="37"/>
        <v>0</v>
      </c>
      <c r="W94" s="157">
        <f t="shared" si="37"/>
        <v>0</v>
      </c>
      <c r="X94" s="157">
        <f t="shared" si="37"/>
        <v>0</v>
      </c>
      <c r="Y94" s="157">
        <f t="shared" si="37"/>
        <v>0</v>
      </c>
      <c r="Z94" s="157">
        <f t="shared" si="37"/>
        <v>0</v>
      </c>
      <c r="AA94" s="157">
        <f t="shared" si="38"/>
        <v>0</v>
      </c>
      <c r="AB94" s="157">
        <f t="shared" si="38"/>
        <v>0</v>
      </c>
      <c r="AC94" s="157">
        <f t="shared" si="38"/>
        <v>0</v>
      </c>
      <c r="AD94" s="157">
        <f t="shared" si="38"/>
        <v>0</v>
      </c>
      <c r="AE94" s="157">
        <f t="shared" si="38"/>
        <v>0</v>
      </c>
      <c r="AF94" s="157">
        <f t="shared" si="38"/>
        <v>0</v>
      </c>
      <c r="AG94" s="157">
        <f t="shared" si="38"/>
        <v>0</v>
      </c>
      <c r="AH94" s="157">
        <f t="shared" si="38"/>
        <v>0</v>
      </c>
      <c r="AI94" s="157">
        <f t="shared" si="38"/>
        <v>0</v>
      </c>
      <c r="AJ94" s="157">
        <f t="shared" si="38"/>
        <v>0</v>
      </c>
    </row>
    <row r="95" spans="1:36" s="188" customFormat="1" ht="16.5" x14ac:dyDescent="0.25">
      <c r="A95" s="160">
        <f t="shared" si="34"/>
        <v>8.0599999999999987</v>
      </c>
      <c r="B95" s="161">
        <f t="shared" si="5"/>
        <v>47</v>
      </c>
      <c r="C95" s="162" t="s">
        <v>530</v>
      </c>
      <c r="D95" s="164" t="s">
        <v>146</v>
      </c>
      <c r="E95" s="157">
        <f t="shared" si="35"/>
        <v>2.4</v>
      </c>
      <c r="F95" s="249"/>
      <c r="G95" s="157">
        <f t="shared" si="36"/>
        <v>0</v>
      </c>
      <c r="H95" s="157">
        <f t="shared" si="36"/>
        <v>1.2</v>
      </c>
      <c r="I95" s="157">
        <f t="shared" si="36"/>
        <v>1.2</v>
      </c>
      <c r="J95" s="157">
        <f t="shared" si="36"/>
        <v>0</v>
      </c>
      <c r="K95" s="157">
        <f t="shared" si="36"/>
        <v>0</v>
      </c>
      <c r="L95" s="157">
        <f t="shared" si="36"/>
        <v>0</v>
      </c>
      <c r="M95" s="157">
        <f t="shared" si="36"/>
        <v>0</v>
      </c>
      <c r="N95" s="157">
        <f t="shared" si="36"/>
        <v>0</v>
      </c>
      <c r="O95" s="157">
        <f t="shared" si="36"/>
        <v>0</v>
      </c>
      <c r="P95" s="157">
        <f t="shared" si="36"/>
        <v>0</v>
      </c>
      <c r="Q95" s="157">
        <f t="shared" si="37"/>
        <v>0</v>
      </c>
      <c r="R95" s="157">
        <f t="shared" si="37"/>
        <v>0</v>
      </c>
      <c r="S95" s="157">
        <f t="shared" si="37"/>
        <v>0</v>
      </c>
      <c r="T95" s="157">
        <f t="shared" si="37"/>
        <v>0</v>
      </c>
      <c r="U95" s="157">
        <f t="shared" si="37"/>
        <v>0</v>
      </c>
      <c r="V95" s="157">
        <f t="shared" si="37"/>
        <v>0</v>
      </c>
      <c r="W95" s="157">
        <f t="shared" si="37"/>
        <v>0</v>
      </c>
      <c r="X95" s="157">
        <f t="shared" si="37"/>
        <v>0</v>
      </c>
      <c r="Y95" s="157">
        <f t="shared" si="37"/>
        <v>0</v>
      </c>
      <c r="Z95" s="157">
        <f t="shared" si="37"/>
        <v>0</v>
      </c>
      <c r="AA95" s="157">
        <f t="shared" si="38"/>
        <v>0</v>
      </c>
      <c r="AB95" s="157">
        <f t="shared" si="38"/>
        <v>0</v>
      </c>
      <c r="AC95" s="157">
        <f t="shared" si="38"/>
        <v>0</v>
      </c>
      <c r="AD95" s="157">
        <f t="shared" si="38"/>
        <v>0</v>
      </c>
      <c r="AE95" s="157">
        <f t="shared" si="38"/>
        <v>0</v>
      </c>
      <c r="AF95" s="157">
        <f t="shared" si="38"/>
        <v>0</v>
      </c>
      <c r="AG95" s="157">
        <f t="shared" si="38"/>
        <v>0</v>
      </c>
      <c r="AH95" s="157">
        <f t="shared" si="38"/>
        <v>0</v>
      </c>
      <c r="AI95" s="157">
        <f t="shared" si="38"/>
        <v>0</v>
      </c>
      <c r="AJ95" s="157">
        <f t="shared" si="38"/>
        <v>0</v>
      </c>
    </row>
    <row r="96" spans="1:36" ht="16.5" x14ac:dyDescent="0.25">
      <c r="A96" s="159"/>
      <c r="B96" s="161">
        <f t="shared" si="5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5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5"/>
        <v>50</v>
      </c>
      <c r="C98" s="158" t="s">
        <v>396</v>
      </c>
      <c r="D98" s="156" t="s">
        <v>146</v>
      </c>
      <c r="E98" s="157">
        <f>+SUM(G98:AJ98)</f>
        <v>32.5</v>
      </c>
      <c r="F98" s="249"/>
      <c r="G98" s="157">
        <f t="shared" ref="G98:AJ98" si="39">+HLOOKUP(G$3,ARMADO_RP,$B98,0)+HLOOKUP(G$4,ARMADO_RP,$B98,0)+HLOOKUP(G$19,ARMADO_RP,$B98,0)</f>
        <v>0</v>
      </c>
      <c r="H98" s="157">
        <f t="shared" si="39"/>
        <v>2.5</v>
      </c>
      <c r="I98" s="157">
        <f t="shared" si="39"/>
        <v>2.5</v>
      </c>
      <c r="J98" s="157">
        <f t="shared" si="39"/>
        <v>27.5</v>
      </c>
      <c r="K98" s="157">
        <f t="shared" si="39"/>
        <v>0</v>
      </c>
      <c r="L98" s="157">
        <f t="shared" si="39"/>
        <v>0</v>
      </c>
      <c r="M98" s="157">
        <f t="shared" si="39"/>
        <v>0</v>
      </c>
      <c r="N98" s="157">
        <f t="shared" si="39"/>
        <v>0</v>
      </c>
      <c r="O98" s="157">
        <f t="shared" si="39"/>
        <v>0</v>
      </c>
      <c r="P98" s="157">
        <f t="shared" si="39"/>
        <v>0</v>
      </c>
      <c r="Q98" s="157">
        <f t="shared" si="39"/>
        <v>0</v>
      </c>
      <c r="R98" s="157">
        <f t="shared" si="39"/>
        <v>0</v>
      </c>
      <c r="S98" s="157">
        <f t="shared" si="39"/>
        <v>0</v>
      </c>
      <c r="T98" s="157">
        <f t="shared" si="39"/>
        <v>0</v>
      </c>
      <c r="U98" s="157">
        <f t="shared" si="39"/>
        <v>0</v>
      </c>
      <c r="V98" s="157">
        <f t="shared" si="39"/>
        <v>0</v>
      </c>
      <c r="W98" s="157">
        <f t="shared" si="39"/>
        <v>0</v>
      </c>
      <c r="X98" s="157">
        <f t="shared" si="39"/>
        <v>0</v>
      </c>
      <c r="Y98" s="157">
        <f t="shared" si="39"/>
        <v>0</v>
      </c>
      <c r="Z98" s="157">
        <f t="shared" si="39"/>
        <v>0</v>
      </c>
      <c r="AA98" s="157">
        <f t="shared" si="39"/>
        <v>0</v>
      </c>
      <c r="AB98" s="157">
        <f t="shared" si="39"/>
        <v>0</v>
      </c>
      <c r="AC98" s="157">
        <f t="shared" si="39"/>
        <v>0</v>
      </c>
      <c r="AD98" s="157">
        <f t="shared" si="39"/>
        <v>0</v>
      </c>
      <c r="AE98" s="157">
        <f t="shared" si="39"/>
        <v>0</v>
      </c>
      <c r="AF98" s="157">
        <f t="shared" si="39"/>
        <v>0</v>
      </c>
      <c r="AG98" s="157">
        <f t="shared" si="39"/>
        <v>0</v>
      </c>
      <c r="AH98" s="157">
        <f t="shared" si="39"/>
        <v>0</v>
      </c>
      <c r="AI98" s="157">
        <f t="shared" si="39"/>
        <v>0</v>
      </c>
      <c r="AJ98" s="157">
        <f t="shared" si="39"/>
        <v>0</v>
      </c>
    </row>
    <row r="99" spans="1:36" ht="16.5" x14ac:dyDescent="0.25">
      <c r="A99" s="152"/>
      <c r="B99" s="153">
        <f t="shared" si="5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5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0">+A100+0.01</f>
        <v>10.01</v>
      </c>
      <c r="B101" s="153">
        <f t="shared" si="5"/>
        <v>53</v>
      </c>
      <c r="C101" s="158" t="s">
        <v>398</v>
      </c>
      <c r="D101" s="156" t="s">
        <v>364</v>
      </c>
      <c r="E101" s="157">
        <f t="shared" ref="E101:E118" si="41">+SUM(G101:AJ101)</f>
        <v>0</v>
      </c>
      <c r="F101" s="249"/>
      <c r="G101" s="157">
        <f t="shared" ref="G101:P111" si="42">+HLOOKUP(G$3,ARMADO_RP,$B101,0)+HLOOKUP(G$4,ARMADO_RP,$B101,0)</f>
        <v>0</v>
      </c>
      <c r="H101" s="157">
        <f t="shared" si="42"/>
        <v>0</v>
      </c>
      <c r="I101" s="157">
        <f t="shared" si="42"/>
        <v>0</v>
      </c>
      <c r="J101" s="157">
        <f t="shared" si="42"/>
        <v>0</v>
      </c>
      <c r="K101" s="157">
        <f t="shared" si="42"/>
        <v>0</v>
      </c>
      <c r="L101" s="157">
        <f t="shared" si="42"/>
        <v>0</v>
      </c>
      <c r="M101" s="157">
        <f t="shared" si="42"/>
        <v>0</v>
      </c>
      <c r="N101" s="157">
        <f t="shared" si="42"/>
        <v>0</v>
      </c>
      <c r="O101" s="157">
        <f t="shared" si="42"/>
        <v>0</v>
      </c>
      <c r="P101" s="157">
        <f t="shared" si="42"/>
        <v>0</v>
      </c>
      <c r="Q101" s="157">
        <f t="shared" ref="Q101:Z111" si="43">+HLOOKUP(Q$3,ARMADO_RP,$B101,0)+HLOOKUP(Q$4,ARMADO_RP,$B101,0)</f>
        <v>0</v>
      </c>
      <c r="R101" s="157">
        <f t="shared" si="43"/>
        <v>0</v>
      </c>
      <c r="S101" s="157">
        <f t="shared" si="43"/>
        <v>0</v>
      </c>
      <c r="T101" s="157">
        <f t="shared" si="43"/>
        <v>0</v>
      </c>
      <c r="U101" s="157">
        <f t="shared" si="43"/>
        <v>0</v>
      </c>
      <c r="V101" s="157">
        <f t="shared" si="43"/>
        <v>0</v>
      </c>
      <c r="W101" s="157">
        <f t="shared" si="43"/>
        <v>0</v>
      </c>
      <c r="X101" s="157">
        <f t="shared" si="43"/>
        <v>0</v>
      </c>
      <c r="Y101" s="157">
        <f t="shared" si="43"/>
        <v>0</v>
      </c>
      <c r="Z101" s="157">
        <f t="shared" si="43"/>
        <v>0</v>
      </c>
      <c r="AA101" s="157">
        <f t="shared" ref="AA101:AJ111" si="44">+HLOOKUP(AA$3,ARMADO_RP,$B101,0)+HLOOKUP(AA$4,ARMADO_RP,$B101,0)</f>
        <v>0</v>
      </c>
      <c r="AB101" s="157">
        <f t="shared" si="44"/>
        <v>0</v>
      </c>
      <c r="AC101" s="157">
        <f t="shared" si="44"/>
        <v>0</v>
      </c>
      <c r="AD101" s="157">
        <f t="shared" si="44"/>
        <v>0</v>
      </c>
      <c r="AE101" s="157">
        <f t="shared" si="44"/>
        <v>0</v>
      </c>
      <c r="AF101" s="157">
        <f t="shared" si="44"/>
        <v>0</v>
      </c>
      <c r="AG101" s="157">
        <f t="shared" si="44"/>
        <v>0</v>
      </c>
      <c r="AH101" s="157">
        <f t="shared" si="44"/>
        <v>0</v>
      </c>
      <c r="AI101" s="157">
        <f t="shared" si="44"/>
        <v>0</v>
      </c>
      <c r="AJ101" s="157">
        <f t="shared" si="44"/>
        <v>0</v>
      </c>
    </row>
    <row r="102" spans="1:36" ht="16.5" x14ac:dyDescent="0.25">
      <c r="A102" s="157">
        <f t="shared" si="40"/>
        <v>10.02</v>
      </c>
      <c r="B102" s="153">
        <f t="shared" si="5"/>
        <v>54</v>
      </c>
      <c r="C102" s="158" t="s">
        <v>399</v>
      </c>
      <c r="D102" s="156" t="s">
        <v>364</v>
      </c>
      <c r="E102" s="157">
        <f t="shared" si="41"/>
        <v>0</v>
      </c>
      <c r="F102" s="249"/>
      <c r="G102" s="157">
        <f t="shared" si="42"/>
        <v>0</v>
      </c>
      <c r="H102" s="157">
        <f t="shared" si="42"/>
        <v>0</v>
      </c>
      <c r="I102" s="157">
        <f t="shared" si="42"/>
        <v>0</v>
      </c>
      <c r="J102" s="157">
        <f t="shared" si="42"/>
        <v>0</v>
      </c>
      <c r="K102" s="157">
        <f t="shared" si="42"/>
        <v>0</v>
      </c>
      <c r="L102" s="157">
        <f t="shared" si="42"/>
        <v>0</v>
      </c>
      <c r="M102" s="157">
        <f t="shared" si="42"/>
        <v>0</v>
      </c>
      <c r="N102" s="157">
        <f t="shared" si="42"/>
        <v>0</v>
      </c>
      <c r="O102" s="157">
        <f t="shared" si="42"/>
        <v>0</v>
      </c>
      <c r="P102" s="157">
        <f t="shared" si="42"/>
        <v>0</v>
      </c>
      <c r="Q102" s="157">
        <f t="shared" si="43"/>
        <v>0</v>
      </c>
      <c r="R102" s="157">
        <f t="shared" si="43"/>
        <v>0</v>
      </c>
      <c r="S102" s="157">
        <f t="shared" si="43"/>
        <v>0</v>
      </c>
      <c r="T102" s="157">
        <f t="shared" si="43"/>
        <v>0</v>
      </c>
      <c r="U102" s="157">
        <f t="shared" si="43"/>
        <v>0</v>
      </c>
      <c r="V102" s="157">
        <f t="shared" si="43"/>
        <v>0</v>
      </c>
      <c r="W102" s="157">
        <f t="shared" si="43"/>
        <v>0</v>
      </c>
      <c r="X102" s="157">
        <f t="shared" si="43"/>
        <v>0</v>
      </c>
      <c r="Y102" s="157">
        <f t="shared" si="43"/>
        <v>0</v>
      </c>
      <c r="Z102" s="157">
        <f t="shared" si="43"/>
        <v>0</v>
      </c>
      <c r="AA102" s="157">
        <f t="shared" si="44"/>
        <v>0</v>
      </c>
      <c r="AB102" s="157">
        <f t="shared" si="44"/>
        <v>0</v>
      </c>
      <c r="AC102" s="157">
        <f t="shared" si="44"/>
        <v>0</v>
      </c>
      <c r="AD102" s="157">
        <f t="shared" si="44"/>
        <v>0</v>
      </c>
      <c r="AE102" s="157">
        <f t="shared" si="44"/>
        <v>0</v>
      </c>
      <c r="AF102" s="157">
        <f t="shared" si="44"/>
        <v>0</v>
      </c>
      <c r="AG102" s="157">
        <f t="shared" si="44"/>
        <v>0</v>
      </c>
      <c r="AH102" s="157">
        <f t="shared" si="44"/>
        <v>0</v>
      </c>
      <c r="AI102" s="157">
        <f t="shared" si="44"/>
        <v>0</v>
      </c>
      <c r="AJ102" s="157">
        <f t="shared" si="44"/>
        <v>0</v>
      </c>
    </row>
    <row r="103" spans="1:36" ht="16.5" x14ac:dyDescent="0.25">
      <c r="A103" s="157">
        <f t="shared" si="40"/>
        <v>10.029999999999999</v>
      </c>
      <c r="B103" s="153">
        <f t="shared" si="5"/>
        <v>55</v>
      </c>
      <c r="C103" s="158" t="s">
        <v>400</v>
      </c>
      <c r="D103" s="156" t="s">
        <v>364</v>
      </c>
      <c r="E103" s="157">
        <f t="shared" si="41"/>
        <v>0</v>
      </c>
      <c r="F103" s="249"/>
      <c r="G103" s="157">
        <f t="shared" si="42"/>
        <v>0</v>
      </c>
      <c r="H103" s="157">
        <f t="shared" si="42"/>
        <v>0</v>
      </c>
      <c r="I103" s="157">
        <f t="shared" si="42"/>
        <v>0</v>
      </c>
      <c r="J103" s="157">
        <f t="shared" si="42"/>
        <v>0</v>
      </c>
      <c r="K103" s="157">
        <f t="shared" si="42"/>
        <v>0</v>
      </c>
      <c r="L103" s="157">
        <f t="shared" si="42"/>
        <v>0</v>
      </c>
      <c r="M103" s="157">
        <f t="shared" si="42"/>
        <v>0</v>
      </c>
      <c r="N103" s="157">
        <f t="shared" si="42"/>
        <v>0</v>
      </c>
      <c r="O103" s="157">
        <f t="shared" si="42"/>
        <v>0</v>
      </c>
      <c r="P103" s="157">
        <f t="shared" si="42"/>
        <v>0</v>
      </c>
      <c r="Q103" s="157">
        <f t="shared" si="43"/>
        <v>0</v>
      </c>
      <c r="R103" s="157">
        <f t="shared" si="43"/>
        <v>0</v>
      </c>
      <c r="S103" s="157">
        <f t="shared" si="43"/>
        <v>0</v>
      </c>
      <c r="T103" s="157">
        <f t="shared" si="43"/>
        <v>0</v>
      </c>
      <c r="U103" s="157">
        <f t="shared" si="43"/>
        <v>0</v>
      </c>
      <c r="V103" s="157">
        <f t="shared" si="43"/>
        <v>0</v>
      </c>
      <c r="W103" s="157">
        <f t="shared" si="43"/>
        <v>0</v>
      </c>
      <c r="X103" s="157">
        <f t="shared" si="43"/>
        <v>0</v>
      </c>
      <c r="Y103" s="157">
        <f t="shared" si="43"/>
        <v>0</v>
      </c>
      <c r="Z103" s="157">
        <f t="shared" si="43"/>
        <v>0</v>
      </c>
      <c r="AA103" s="157">
        <f t="shared" si="44"/>
        <v>0</v>
      </c>
      <c r="AB103" s="157">
        <f t="shared" si="44"/>
        <v>0</v>
      </c>
      <c r="AC103" s="157">
        <f t="shared" si="44"/>
        <v>0</v>
      </c>
      <c r="AD103" s="157">
        <f t="shared" si="44"/>
        <v>0</v>
      </c>
      <c r="AE103" s="157">
        <f t="shared" si="44"/>
        <v>0</v>
      </c>
      <c r="AF103" s="157">
        <f t="shared" si="44"/>
        <v>0</v>
      </c>
      <c r="AG103" s="157">
        <f t="shared" si="44"/>
        <v>0</v>
      </c>
      <c r="AH103" s="157">
        <f t="shared" si="44"/>
        <v>0</v>
      </c>
      <c r="AI103" s="157">
        <f t="shared" si="44"/>
        <v>0</v>
      </c>
      <c r="AJ103" s="157">
        <f t="shared" si="44"/>
        <v>0</v>
      </c>
    </row>
    <row r="104" spans="1:36" ht="16.5" x14ac:dyDescent="0.25">
      <c r="A104" s="157">
        <f t="shared" si="40"/>
        <v>10.039999999999999</v>
      </c>
      <c r="B104" s="153">
        <f t="shared" si="5"/>
        <v>56</v>
      </c>
      <c r="C104" s="158" t="s">
        <v>401</v>
      </c>
      <c r="D104" s="156" t="s">
        <v>364</v>
      </c>
      <c r="E104" s="157">
        <f t="shared" si="41"/>
        <v>2</v>
      </c>
      <c r="F104" s="249"/>
      <c r="G104" s="157">
        <f t="shared" si="42"/>
        <v>0</v>
      </c>
      <c r="H104" s="157">
        <f t="shared" si="42"/>
        <v>0</v>
      </c>
      <c r="I104" s="157">
        <f t="shared" si="42"/>
        <v>0</v>
      </c>
      <c r="J104" s="157">
        <f t="shared" si="42"/>
        <v>2</v>
      </c>
      <c r="K104" s="157">
        <f t="shared" si="42"/>
        <v>0</v>
      </c>
      <c r="L104" s="157">
        <f t="shared" si="42"/>
        <v>0</v>
      </c>
      <c r="M104" s="157">
        <f t="shared" si="42"/>
        <v>0</v>
      </c>
      <c r="N104" s="157">
        <f t="shared" si="42"/>
        <v>0</v>
      </c>
      <c r="O104" s="157">
        <f t="shared" si="42"/>
        <v>0</v>
      </c>
      <c r="P104" s="157">
        <f t="shared" si="42"/>
        <v>0</v>
      </c>
      <c r="Q104" s="157">
        <f t="shared" si="43"/>
        <v>0</v>
      </c>
      <c r="R104" s="157">
        <f t="shared" si="43"/>
        <v>0</v>
      </c>
      <c r="S104" s="157">
        <f t="shared" si="43"/>
        <v>0</v>
      </c>
      <c r="T104" s="157">
        <f t="shared" si="43"/>
        <v>0</v>
      </c>
      <c r="U104" s="157">
        <f t="shared" si="43"/>
        <v>0</v>
      </c>
      <c r="V104" s="157">
        <f t="shared" si="43"/>
        <v>0</v>
      </c>
      <c r="W104" s="157">
        <f t="shared" si="43"/>
        <v>0</v>
      </c>
      <c r="X104" s="157">
        <f t="shared" si="43"/>
        <v>0</v>
      </c>
      <c r="Y104" s="157">
        <f t="shared" si="43"/>
        <v>0</v>
      </c>
      <c r="Z104" s="157">
        <f t="shared" si="43"/>
        <v>0</v>
      </c>
      <c r="AA104" s="157">
        <f t="shared" si="44"/>
        <v>0</v>
      </c>
      <c r="AB104" s="157">
        <f t="shared" si="44"/>
        <v>0</v>
      </c>
      <c r="AC104" s="157">
        <f t="shared" si="44"/>
        <v>0</v>
      </c>
      <c r="AD104" s="157">
        <f t="shared" si="44"/>
        <v>0</v>
      </c>
      <c r="AE104" s="157">
        <f t="shared" si="44"/>
        <v>0</v>
      </c>
      <c r="AF104" s="157">
        <f t="shared" si="44"/>
        <v>0</v>
      </c>
      <c r="AG104" s="157">
        <f t="shared" si="44"/>
        <v>0</v>
      </c>
      <c r="AH104" s="157">
        <f t="shared" si="44"/>
        <v>0</v>
      </c>
      <c r="AI104" s="157">
        <f t="shared" si="44"/>
        <v>0</v>
      </c>
      <c r="AJ104" s="157">
        <f t="shared" si="44"/>
        <v>0</v>
      </c>
    </row>
    <row r="105" spans="1:36" ht="16.5" x14ac:dyDescent="0.25">
      <c r="A105" s="157">
        <f t="shared" si="40"/>
        <v>10.049999999999999</v>
      </c>
      <c r="B105" s="153">
        <f t="shared" si="5"/>
        <v>57</v>
      </c>
      <c r="C105" s="158" t="s">
        <v>402</v>
      </c>
      <c r="D105" s="156" t="s">
        <v>364</v>
      </c>
      <c r="E105" s="157">
        <f t="shared" si="41"/>
        <v>0</v>
      </c>
      <c r="F105" s="249"/>
      <c r="G105" s="157">
        <f t="shared" si="42"/>
        <v>0</v>
      </c>
      <c r="H105" s="157">
        <f t="shared" si="42"/>
        <v>0</v>
      </c>
      <c r="I105" s="157">
        <f t="shared" si="42"/>
        <v>0</v>
      </c>
      <c r="J105" s="157">
        <f t="shared" si="42"/>
        <v>0</v>
      </c>
      <c r="K105" s="157">
        <f t="shared" si="42"/>
        <v>0</v>
      </c>
      <c r="L105" s="157">
        <f t="shared" si="42"/>
        <v>0</v>
      </c>
      <c r="M105" s="157">
        <f t="shared" si="42"/>
        <v>0</v>
      </c>
      <c r="N105" s="157">
        <f t="shared" si="42"/>
        <v>0</v>
      </c>
      <c r="O105" s="157">
        <f t="shared" si="42"/>
        <v>0</v>
      </c>
      <c r="P105" s="157">
        <f t="shared" si="42"/>
        <v>0</v>
      </c>
      <c r="Q105" s="157">
        <f t="shared" si="43"/>
        <v>0</v>
      </c>
      <c r="R105" s="157">
        <f t="shared" si="43"/>
        <v>0</v>
      </c>
      <c r="S105" s="157">
        <f t="shared" si="43"/>
        <v>0</v>
      </c>
      <c r="T105" s="157">
        <f t="shared" si="43"/>
        <v>0</v>
      </c>
      <c r="U105" s="157">
        <f t="shared" si="43"/>
        <v>0</v>
      </c>
      <c r="V105" s="157">
        <f t="shared" si="43"/>
        <v>0</v>
      </c>
      <c r="W105" s="157">
        <f t="shared" si="43"/>
        <v>0</v>
      </c>
      <c r="X105" s="157">
        <f t="shared" si="43"/>
        <v>0</v>
      </c>
      <c r="Y105" s="157">
        <f t="shared" si="43"/>
        <v>0</v>
      </c>
      <c r="Z105" s="157">
        <f t="shared" si="43"/>
        <v>0</v>
      </c>
      <c r="AA105" s="157">
        <f t="shared" si="44"/>
        <v>0</v>
      </c>
      <c r="AB105" s="157">
        <f t="shared" si="44"/>
        <v>0</v>
      </c>
      <c r="AC105" s="157">
        <f t="shared" si="44"/>
        <v>0</v>
      </c>
      <c r="AD105" s="157">
        <f t="shared" si="44"/>
        <v>0</v>
      </c>
      <c r="AE105" s="157">
        <f t="shared" si="44"/>
        <v>0</v>
      </c>
      <c r="AF105" s="157">
        <f t="shared" si="44"/>
        <v>0</v>
      </c>
      <c r="AG105" s="157">
        <f t="shared" si="44"/>
        <v>0</v>
      </c>
      <c r="AH105" s="157">
        <f t="shared" si="44"/>
        <v>0</v>
      </c>
      <c r="AI105" s="157">
        <f t="shared" si="44"/>
        <v>0</v>
      </c>
      <c r="AJ105" s="157">
        <f t="shared" si="44"/>
        <v>0</v>
      </c>
    </row>
    <row r="106" spans="1:36" ht="16.5" x14ac:dyDescent="0.25">
      <c r="A106" s="157">
        <f t="shared" si="40"/>
        <v>10.059999999999999</v>
      </c>
      <c r="B106" s="153">
        <f t="shared" si="5"/>
        <v>58</v>
      </c>
      <c r="C106" s="158" t="s">
        <v>403</v>
      </c>
      <c r="D106" s="156" t="s">
        <v>364</v>
      </c>
      <c r="E106" s="157">
        <f t="shared" si="41"/>
        <v>0</v>
      </c>
      <c r="F106" s="249"/>
      <c r="G106" s="157">
        <f t="shared" si="42"/>
        <v>0</v>
      </c>
      <c r="H106" s="157">
        <f t="shared" si="42"/>
        <v>0</v>
      </c>
      <c r="I106" s="157">
        <f t="shared" si="42"/>
        <v>0</v>
      </c>
      <c r="J106" s="157">
        <f t="shared" si="42"/>
        <v>0</v>
      </c>
      <c r="K106" s="157">
        <f t="shared" si="42"/>
        <v>0</v>
      </c>
      <c r="L106" s="157">
        <f t="shared" si="42"/>
        <v>0</v>
      </c>
      <c r="M106" s="157">
        <f t="shared" si="42"/>
        <v>0</v>
      </c>
      <c r="N106" s="157">
        <f t="shared" si="42"/>
        <v>0</v>
      </c>
      <c r="O106" s="157">
        <f t="shared" si="42"/>
        <v>0</v>
      </c>
      <c r="P106" s="157">
        <f t="shared" si="42"/>
        <v>0</v>
      </c>
      <c r="Q106" s="157">
        <f t="shared" si="43"/>
        <v>0</v>
      </c>
      <c r="R106" s="157">
        <f t="shared" si="43"/>
        <v>0</v>
      </c>
      <c r="S106" s="157">
        <f t="shared" si="43"/>
        <v>0</v>
      </c>
      <c r="T106" s="157">
        <f t="shared" si="43"/>
        <v>0</v>
      </c>
      <c r="U106" s="157">
        <f t="shared" si="43"/>
        <v>0</v>
      </c>
      <c r="V106" s="157">
        <f t="shared" si="43"/>
        <v>0</v>
      </c>
      <c r="W106" s="157">
        <f t="shared" si="43"/>
        <v>0</v>
      </c>
      <c r="X106" s="157">
        <f t="shared" si="43"/>
        <v>0</v>
      </c>
      <c r="Y106" s="157">
        <f t="shared" si="43"/>
        <v>0</v>
      </c>
      <c r="Z106" s="157">
        <f t="shared" si="43"/>
        <v>0</v>
      </c>
      <c r="AA106" s="157">
        <f t="shared" si="44"/>
        <v>0</v>
      </c>
      <c r="AB106" s="157">
        <f t="shared" si="44"/>
        <v>0</v>
      </c>
      <c r="AC106" s="157">
        <f t="shared" si="44"/>
        <v>0</v>
      </c>
      <c r="AD106" s="157">
        <f t="shared" si="44"/>
        <v>0</v>
      </c>
      <c r="AE106" s="157">
        <f t="shared" si="44"/>
        <v>0</v>
      </c>
      <c r="AF106" s="157">
        <f t="shared" si="44"/>
        <v>0</v>
      </c>
      <c r="AG106" s="157">
        <f t="shared" si="44"/>
        <v>0</v>
      </c>
      <c r="AH106" s="157">
        <f t="shared" si="44"/>
        <v>0</v>
      </c>
      <c r="AI106" s="157">
        <f t="shared" si="44"/>
        <v>0</v>
      </c>
      <c r="AJ106" s="157">
        <f t="shared" si="44"/>
        <v>0</v>
      </c>
    </row>
    <row r="107" spans="1:36" ht="16.5" x14ac:dyDescent="0.25">
      <c r="A107" s="157">
        <f t="shared" si="40"/>
        <v>10.069999999999999</v>
      </c>
      <c r="B107" s="153">
        <f t="shared" si="5"/>
        <v>59</v>
      </c>
      <c r="C107" s="158" t="s">
        <v>404</v>
      </c>
      <c r="D107" s="156" t="s">
        <v>364</v>
      </c>
      <c r="E107" s="157">
        <f t="shared" si="41"/>
        <v>8</v>
      </c>
      <c r="F107" s="249"/>
      <c r="G107" s="157">
        <f t="shared" si="42"/>
        <v>0</v>
      </c>
      <c r="H107" s="157">
        <f t="shared" si="42"/>
        <v>2</v>
      </c>
      <c r="I107" s="157">
        <f t="shared" si="42"/>
        <v>2</v>
      </c>
      <c r="J107" s="157">
        <f t="shared" si="42"/>
        <v>4</v>
      </c>
      <c r="K107" s="157">
        <f t="shared" si="42"/>
        <v>0</v>
      </c>
      <c r="L107" s="157">
        <f t="shared" si="42"/>
        <v>0</v>
      </c>
      <c r="M107" s="157">
        <f t="shared" si="42"/>
        <v>0</v>
      </c>
      <c r="N107" s="157">
        <f t="shared" si="42"/>
        <v>0</v>
      </c>
      <c r="O107" s="157">
        <f t="shared" si="42"/>
        <v>0</v>
      </c>
      <c r="P107" s="157">
        <f t="shared" si="42"/>
        <v>0</v>
      </c>
      <c r="Q107" s="157">
        <f t="shared" si="43"/>
        <v>0</v>
      </c>
      <c r="R107" s="157">
        <f t="shared" si="43"/>
        <v>0</v>
      </c>
      <c r="S107" s="157">
        <f t="shared" si="43"/>
        <v>0</v>
      </c>
      <c r="T107" s="157">
        <f t="shared" si="43"/>
        <v>0</v>
      </c>
      <c r="U107" s="157">
        <f t="shared" si="43"/>
        <v>0</v>
      </c>
      <c r="V107" s="157">
        <f t="shared" si="43"/>
        <v>0</v>
      </c>
      <c r="W107" s="157">
        <f t="shared" si="43"/>
        <v>0</v>
      </c>
      <c r="X107" s="157">
        <f t="shared" si="43"/>
        <v>0</v>
      </c>
      <c r="Y107" s="157">
        <f t="shared" si="43"/>
        <v>0</v>
      </c>
      <c r="Z107" s="157">
        <f t="shared" si="43"/>
        <v>0</v>
      </c>
      <c r="AA107" s="157">
        <f t="shared" si="44"/>
        <v>0</v>
      </c>
      <c r="AB107" s="157">
        <f t="shared" si="44"/>
        <v>0</v>
      </c>
      <c r="AC107" s="157">
        <f t="shared" si="44"/>
        <v>0</v>
      </c>
      <c r="AD107" s="157">
        <f t="shared" si="44"/>
        <v>0</v>
      </c>
      <c r="AE107" s="157">
        <f t="shared" si="44"/>
        <v>0</v>
      </c>
      <c r="AF107" s="157">
        <f t="shared" si="44"/>
        <v>0</v>
      </c>
      <c r="AG107" s="157">
        <f t="shared" si="44"/>
        <v>0</v>
      </c>
      <c r="AH107" s="157">
        <f t="shared" si="44"/>
        <v>0</v>
      </c>
      <c r="AI107" s="157">
        <f t="shared" si="44"/>
        <v>0</v>
      </c>
      <c r="AJ107" s="157">
        <f t="shared" si="44"/>
        <v>0</v>
      </c>
    </row>
    <row r="108" spans="1:36" ht="16.5" x14ac:dyDescent="0.25">
      <c r="A108" s="157">
        <f t="shared" si="40"/>
        <v>10.079999999999998</v>
      </c>
      <c r="B108" s="153">
        <f t="shared" si="5"/>
        <v>60</v>
      </c>
      <c r="C108" s="158" t="s">
        <v>405</v>
      </c>
      <c r="D108" s="156" t="s">
        <v>364</v>
      </c>
      <c r="E108" s="157">
        <f t="shared" si="41"/>
        <v>0</v>
      </c>
      <c r="F108" s="249"/>
      <c r="G108" s="157">
        <f t="shared" si="42"/>
        <v>0</v>
      </c>
      <c r="H108" s="157">
        <f t="shared" si="42"/>
        <v>0</v>
      </c>
      <c r="I108" s="157">
        <f t="shared" si="42"/>
        <v>0</v>
      </c>
      <c r="J108" s="157">
        <f t="shared" si="42"/>
        <v>0</v>
      </c>
      <c r="K108" s="157">
        <f t="shared" si="42"/>
        <v>0</v>
      </c>
      <c r="L108" s="157">
        <f t="shared" si="42"/>
        <v>0</v>
      </c>
      <c r="M108" s="157">
        <f t="shared" si="42"/>
        <v>0</v>
      </c>
      <c r="N108" s="157">
        <f t="shared" si="42"/>
        <v>0</v>
      </c>
      <c r="O108" s="157">
        <f t="shared" si="42"/>
        <v>0</v>
      </c>
      <c r="P108" s="157">
        <f t="shared" si="42"/>
        <v>0</v>
      </c>
      <c r="Q108" s="157">
        <f t="shared" si="43"/>
        <v>0</v>
      </c>
      <c r="R108" s="157">
        <f t="shared" si="43"/>
        <v>0</v>
      </c>
      <c r="S108" s="157">
        <f t="shared" si="43"/>
        <v>0</v>
      </c>
      <c r="T108" s="157">
        <f t="shared" si="43"/>
        <v>0</v>
      </c>
      <c r="U108" s="157">
        <f t="shared" si="43"/>
        <v>0</v>
      </c>
      <c r="V108" s="157">
        <f t="shared" si="43"/>
        <v>0</v>
      </c>
      <c r="W108" s="157">
        <f t="shared" si="43"/>
        <v>0</v>
      </c>
      <c r="X108" s="157">
        <f t="shared" si="43"/>
        <v>0</v>
      </c>
      <c r="Y108" s="157">
        <f t="shared" si="43"/>
        <v>0</v>
      </c>
      <c r="Z108" s="157">
        <f t="shared" si="43"/>
        <v>0</v>
      </c>
      <c r="AA108" s="157">
        <f t="shared" si="44"/>
        <v>0</v>
      </c>
      <c r="AB108" s="157">
        <f t="shared" si="44"/>
        <v>0</v>
      </c>
      <c r="AC108" s="157">
        <f t="shared" si="44"/>
        <v>0</v>
      </c>
      <c r="AD108" s="157">
        <f t="shared" si="44"/>
        <v>0</v>
      </c>
      <c r="AE108" s="157">
        <f t="shared" si="44"/>
        <v>0</v>
      </c>
      <c r="AF108" s="157">
        <f t="shared" si="44"/>
        <v>0</v>
      </c>
      <c r="AG108" s="157">
        <f t="shared" si="44"/>
        <v>0</v>
      </c>
      <c r="AH108" s="157">
        <f t="shared" si="44"/>
        <v>0</v>
      </c>
      <c r="AI108" s="157">
        <f t="shared" si="44"/>
        <v>0</v>
      </c>
      <c r="AJ108" s="157">
        <f t="shared" si="44"/>
        <v>0</v>
      </c>
    </row>
    <row r="109" spans="1:36" ht="16.5" x14ac:dyDescent="0.25">
      <c r="A109" s="157">
        <f t="shared" si="40"/>
        <v>10.089999999999998</v>
      </c>
      <c r="B109" s="153">
        <f t="shared" si="5"/>
        <v>61</v>
      </c>
      <c r="C109" s="158" t="s">
        <v>406</v>
      </c>
      <c r="D109" s="156" t="s">
        <v>364</v>
      </c>
      <c r="E109" s="157">
        <f t="shared" si="41"/>
        <v>0</v>
      </c>
      <c r="F109" s="249"/>
      <c r="G109" s="157">
        <f t="shared" si="42"/>
        <v>0</v>
      </c>
      <c r="H109" s="157">
        <f t="shared" si="42"/>
        <v>0</v>
      </c>
      <c r="I109" s="157">
        <f t="shared" si="42"/>
        <v>0</v>
      </c>
      <c r="J109" s="157">
        <f t="shared" si="42"/>
        <v>0</v>
      </c>
      <c r="K109" s="157">
        <f t="shared" si="42"/>
        <v>0</v>
      </c>
      <c r="L109" s="157">
        <f t="shared" si="42"/>
        <v>0</v>
      </c>
      <c r="M109" s="157">
        <f t="shared" si="42"/>
        <v>0</v>
      </c>
      <c r="N109" s="157">
        <f t="shared" si="42"/>
        <v>0</v>
      </c>
      <c r="O109" s="157">
        <f t="shared" si="42"/>
        <v>0</v>
      </c>
      <c r="P109" s="157">
        <f t="shared" si="42"/>
        <v>0</v>
      </c>
      <c r="Q109" s="157">
        <f t="shared" si="43"/>
        <v>0</v>
      </c>
      <c r="R109" s="157">
        <f t="shared" si="43"/>
        <v>0</v>
      </c>
      <c r="S109" s="157">
        <f t="shared" si="43"/>
        <v>0</v>
      </c>
      <c r="T109" s="157">
        <f t="shared" si="43"/>
        <v>0</v>
      </c>
      <c r="U109" s="157">
        <f t="shared" si="43"/>
        <v>0</v>
      </c>
      <c r="V109" s="157">
        <f t="shared" si="43"/>
        <v>0</v>
      </c>
      <c r="W109" s="157">
        <f t="shared" si="43"/>
        <v>0</v>
      </c>
      <c r="X109" s="157">
        <f t="shared" si="43"/>
        <v>0</v>
      </c>
      <c r="Y109" s="157">
        <f t="shared" si="43"/>
        <v>0</v>
      </c>
      <c r="Z109" s="157">
        <f t="shared" si="43"/>
        <v>0</v>
      </c>
      <c r="AA109" s="157">
        <f t="shared" si="44"/>
        <v>0</v>
      </c>
      <c r="AB109" s="157">
        <f t="shared" si="44"/>
        <v>0</v>
      </c>
      <c r="AC109" s="157">
        <f t="shared" si="44"/>
        <v>0</v>
      </c>
      <c r="AD109" s="157">
        <f t="shared" si="44"/>
        <v>0</v>
      </c>
      <c r="AE109" s="157">
        <f t="shared" si="44"/>
        <v>0</v>
      </c>
      <c r="AF109" s="157">
        <f t="shared" si="44"/>
        <v>0</v>
      </c>
      <c r="AG109" s="157">
        <f t="shared" si="44"/>
        <v>0</v>
      </c>
      <c r="AH109" s="157">
        <f t="shared" si="44"/>
        <v>0</v>
      </c>
      <c r="AI109" s="157">
        <f t="shared" si="44"/>
        <v>0</v>
      </c>
      <c r="AJ109" s="157">
        <f t="shared" si="44"/>
        <v>0</v>
      </c>
    </row>
    <row r="110" spans="1:36" ht="16.5" x14ac:dyDescent="0.25">
      <c r="A110" s="157">
        <f t="shared" si="40"/>
        <v>10.099999999999998</v>
      </c>
      <c r="B110" s="153">
        <f t="shared" si="5"/>
        <v>62</v>
      </c>
      <c r="C110" s="158" t="s">
        <v>407</v>
      </c>
      <c r="D110" s="156" t="s">
        <v>364</v>
      </c>
      <c r="E110" s="157">
        <f t="shared" si="41"/>
        <v>18</v>
      </c>
      <c r="F110" s="249" t="str">
        <f>+G$10&amp;" "&amp;G11</f>
        <v>- -</v>
      </c>
      <c r="G110" s="157">
        <f t="shared" si="42"/>
        <v>0</v>
      </c>
      <c r="H110" s="157">
        <f t="shared" si="42"/>
        <v>6</v>
      </c>
      <c r="I110" s="157">
        <f t="shared" si="42"/>
        <v>6</v>
      </c>
      <c r="J110" s="157">
        <f t="shared" si="42"/>
        <v>6</v>
      </c>
      <c r="K110" s="157">
        <f t="shared" si="42"/>
        <v>0</v>
      </c>
      <c r="L110" s="157">
        <f t="shared" si="42"/>
        <v>0</v>
      </c>
      <c r="M110" s="157">
        <f t="shared" si="42"/>
        <v>0</v>
      </c>
      <c r="N110" s="157">
        <f t="shared" si="42"/>
        <v>0</v>
      </c>
      <c r="O110" s="157">
        <f t="shared" si="42"/>
        <v>0</v>
      </c>
      <c r="P110" s="157">
        <f t="shared" si="42"/>
        <v>0</v>
      </c>
      <c r="Q110" s="157">
        <f t="shared" si="43"/>
        <v>0</v>
      </c>
      <c r="R110" s="157">
        <f t="shared" si="43"/>
        <v>0</v>
      </c>
      <c r="S110" s="157">
        <f t="shared" si="43"/>
        <v>0</v>
      </c>
      <c r="T110" s="157">
        <f t="shared" si="43"/>
        <v>0</v>
      </c>
      <c r="U110" s="157">
        <f t="shared" si="43"/>
        <v>0</v>
      </c>
      <c r="V110" s="157">
        <f t="shared" si="43"/>
        <v>0</v>
      </c>
      <c r="W110" s="157">
        <f t="shared" si="43"/>
        <v>0</v>
      </c>
      <c r="X110" s="157">
        <f t="shared" si="43"/>
        <v>0</v>
      </c>
      <c r="Y110" s="157">
        <f t="shared" si="43"/>
        <v>0</v>
      </c>
      <c r="Z110" s="157">
        <f t="shared" si="43"/>
        <v>0</v>
      </c>
      <c r="AA110" s="157">
        <f t="shared" si="44"/>
        <v>0</v>
      </c>
      <c r="AB110" s="157">
        <f t="shared" si="44"/>
        <v>0</v>
      </c>
      <c r="AC110" s="157">
        <f t="shared" si="44"/>
        <v>0</v>
      </c>
      <c r="AD110" s="157">
        <f t="shared" si="44"/>
        <v>0</v>
      </c>
      <c r="AE110" s="157">
        <f t="shared" si="44"/>
        <v>0</v>
      </c>
      <c r="AF110" s="157">
        <f t="shared" si="44"/>
        <v>0</v>
      </c>
      <c r="AG110" s="157">
        <f t="shared" si="44"/>
        <v>0</v>
      </c>
      <c r="AH110" s="157">
        <f t="shared" si="44"/>
        <v>0</v>
      </c>
      <c r="AI110" s="157">
        <f t="shared" si="44"/>
        <v>0</v>
      </c>
      <c r="AJ110" s="157">
        <f t="shared" si="44"/>
        <v>0</v>
      </c>
    </row>
    <row r="111" spans="1:36" ht="16.5" x14ac:dyDescent="0.25">
      <c r="A111" s="157">
        <f t="shared" si="40"/>
        <v>10.109999999999998</v>
      </c>
      <c r="B111" s="153">
        <f t="shared" si="5"/>
        <v>63</v>
      </c>
      <c r="C111" s="158" t="s">
        <v>408</v>
      </c>
      <c r="D111" s="156" t="s">
        <v>364</v>
      </c>
      <c r="E111" s="157">
        <f t="shared" si="41"/>
        <v>16</v>
      </c>
      <c r="F111" s="249"/>
      <c r="G111" s="157">
        <f t="shared" si="42"/>
        <v>0</v>
      </c>
      <c r="H111" s="157">
        <f t="shared" si="42"/>
        <v>4</v>
      </c>
      <c r="I111" s="157">
        <f t="shared" si="42"/>
        <v>4</v>
      </c>
      <c r="J111" s="157">
        <f t="shared" si="42"/>
        <v>8</v>
      </c>
      <c r="K111" s="157">
        <f t="shared" si="42"/>
        <v>0</v>
      </c>
      <c r="L111" s="157">
        <f t="shared" si="42"/>
        <v>0</v>
      </c>
      <c r="M111" s="157">
        <f t="shared" si="42"/>
        <v>0</v>
      </c>
      <c r="N111" s="157">
        <f t="shared" si="42"/>
        <v>0</v>
      </c>
      <c r="O111" s="157">
        <f t="shared" si="42"/>
        <v>0</v>
      </c>
      <c r="P111" s="157">
        <f t="shared" si="42"/>
        <v>0</v>
      </c>
      <c r="Q111" s="157">
        <f t="shared" si="43"/>
        <v>0</v>
      </c>
      <c r="R111" s="157">
        <f t="shared" si="43"/>
        <v>0</v>
      </c>
      <c r="S111" s="157">
        <f t="shared" si="43"/>
        <v>0</v>
      </c>
      <c r="T111" s="157">
        <f t="shared" si="43"/>
        <v>0</v>
      </c>
      <c r="U111" s="157">
        <f t="shared" si="43"/>
        <v>0</v>
      </c>
      <c r="V111" s="157">
        <f t="shared" si="43"/>
        <v>0</v>
      </c>
      <c r="W111" s="157">
        <f t="shared" si="43"/>
        <v>0</v>
      </c>
      <c r="X111" s="157">
        <f t="shared" si="43"/>
        <v>0</v>
      </c>
      <c r="Y111" s="157">
        <f t="shared" si="43"/>
        <v>0</v>
      </c>
      <c r="Z111" s="157">
        <f t="shared" si="43"/>
        <v>0</v>
      </c>
      <c r="AA111" s="157">
        <f t="shared" si="44"/>
        <v>0</v>
      </c>
      <c r="AB111" s="157">
        <f t="shared" si="44"/>
        <v>0</v>
      </c>
      <c r="AC111" s="157">
        <f t="shared" si="44"/>
        <v>0</v>
      </c>
      <c r="AD111" s="157">
        <f t="shared" si="44"/>
        <v>0</v>
      </c>
      <c r="AE111" s="157">
        <f t="shared" si="44"/>
        <v>0</v>
      </c>
      <c r="AF111" s="157">
        <f t="shared" si="44"/>
        <v>0</v>
      </c>
      <c r="AG111" s="157">
        <f t="shared" si="44"/>
        <v>0</v>
      </c>
      <c r="AH111" s="157">
        <f t="shared" si="44"/>
        <v>0</v>
      </c>
      <c r="AI111" s="157">
        <f t="shared" si="44"/>
        <v>0</v>
      </c>
      <c r="AJ111" s="157">
        <f t="shared" si="44"/>
        <v>0</v>
      </c>
    </row>
    <row r="112" spans="1:36" ht="16.5" x14ac:dyDescent="0.25">
      <c r="A112" s="157">
        <f t="shared" si="40"/>
        <v>10.119999999999997</v>
      </c>
      <c r="B112" s="153">
        <f t="shared" si="5"/>
        <v>64</v>
      </c>
      <c r="C112" s="158" t="s">
        <v>409</v>
      </c>
      <c r="D112" s="156" t="s">
        <v>410</v>
      </c>
      <c r="E112" s="157">
        <f>+ROUNDUP(SUM(G112:AJ112),0)</f>
        <v>1</v>
      </c>
      <c r="F112" s="249"/>
      <c r="G112" s="157">
        <f t="shared" ref="G112:AJ112" si="45">+HLOOKUP(G$10&amp;" "&amp;G11,ARMADO_RP,$B112,0)</f>
        <v>0</v>
      </c>
      <c r="H112" s="157">
        <f t="shared" si="45"/>
        <v>8.3333333333333329E-2</v>
      </c>
      <c r="I112" s="157">
        <f t="shared" si="45"/>
        <v>8.3333333333333329E-2</v>
      </c>
      <c r="J112" s="157">
        <f t="shared" si="45"/>
        <v>8.3333333333333329E-2</v>
      </c>
      <c r="K112" s="157">
        <f t="shared" si="45"/>
        <v>0</v>
      </c>
      <c r="L112" s="157">
        <f t="shared" si="45"/>
        <v>0</v>
      </c>
      <c r="M112" s="157">
        <f t="shared" si="45"/>
        <v>0</v>
      </c>
      <c r="N112" s="157">
        <f t="shared" si="45"/>
        <v>0</v>
      </c>
      <c r="O112" s="157">
        <f t="shared" si="45"/>
        <v>0</v>
      </c>
      <c r="P112" s="157">
        <f t="shared" si="45"/>
        <v>0</v>
      </c>
      <c r="Q112" s="157">
        <f t="shared" si="45"/>
        <v>0</v>
      </c>
      <c r="R112" s="157">
        <f t="shared" si="45"/>
        <v>0</v>
      </c>
      <c r="S112" s="157">
        <f t="shared" si="45"/>
        <v>0</v>
      </c>
      <c r="T112" s="157">
        <f t="shared" si="45"/>
        <v>0</v>
      </c>
      <c r="U112" s="157">
        <f t="shared" si="45"/>
        <v>0</v>
      </c>
      <c r="V112" s="157">
        <f t="shared" si="45"/>
        <v>0</v>
      </c>
      <c r="W112" s="157">
        <f t="shared" si="45"/>
        <v>0</v>
      </c>
      <c r="X112" s="157">
        <f t="shared" si="45"/>
        <v>0</v>
      </c>
      <c r="Y112" s="157">
        <f t="shared" si="45"/>
        <v>0</v>
      </c>
      <c r="Z112" s="157">
        <f t="shared" si="45"/>
        <v>0</v>
      </c>
      <c r="AA112" s="157">
        <f t="shared" si="45"/>
        <v>0</v>
      </c>
      <c r="AB112" s="157">
        <f t="shared" si="45"/>
        <v>0</v>
      </c>
      <c r="AC112" s="157">
        <f t="shared" si="45"/>
        <v>0</v>
      </c>
      <c r="AD112" s="157">
        <f t="shared" si="45"/>
        <v>0</v>
      </c>
      <c r="AE112" s="157">
        <f t="shared" si="45"/>
        <v>0</v>
      </c>
      <c r="AF112" s="157">
        <f t="shared" si="45"/>
        <v>0</v>
      </c>
      <c r="AG112" s="157">
        <f t="shared" si="45"/>
        <v>0</v>
      </c>
      <c r="AH112" s="157">
        <f t="shared" si="45"/>
        <v>0</v>
      </c>
      <c r="AI112" s="157">
        <f t="shared" si="45"/>
        <v>0</v>
      </c>
      <c r="AJ112" s="157">
        <f t="shared" si="45"/>
        <v>0</v>
      </c>
    </row>
    <row r="113" spans="1:36" ht="16.5" x14ac:dyDescent="0.25">
      <c r="A113" s="157">
        <f t="shared" si="40"/>
        <v>10.129999999999997</v>
      </c>
      <c r="B113" s="153">
        <f t="shared" si="5"/>
        <v>65</v>
      </c>
      <c r="C113" s="158" t="s">
        <v>411</v>
      </c>
      <c r="D113" s="156" t="s">
        <v>364</v>
      </c>
      <c r="E113" s="157">
        <f t="shared" si="41"/>
        <v>0</v>
      </c>
      <c r="F113" s="249"/>
      <c r="G113" s="157">
        <f t="shared" ref="G113:P118" si="46">+HLOOKUP(G$3,ARMADO_RP,$B113,0)+HLOOKUP(G$4,ARMADO_RP,$B113,0)</f>
        <v>0</v>
      </c>
      <c r="H113" s="157">
        <f t="shared" si="46"/>
        <v>0</v>
      </c>
      <c r="I113" s="157">
        <f t="shared" si="46"/>
        <v>0</v>
      </c>
      <c r="J113" s="157">
        <f t="shared" si="46"/>
        <v>0</v>
      </c>
      <c r="K113" s="157">
        <f t="shared" si="46"/>
        <v>0</v>
      </c>
      <c r="L113" s="157">
        <f t="shared" si="46"/>
        <v>0</v>
      </c>
      <c r="M113" s="157">
        <f t="shared" si="46"/>
        <v>0</v>
      </c>
      <c r="N113" s="157">
        <f t="shared" si="46"/>
        <v>0</v>
      </c>
      <c r="O113" s="157">
        <f t="shared" si="46"/>
        <v>0</v>
      </c>
      <c r="P113" s="157">
        <f t="shared" si="46"/>
        <v>0</v>
      </c>
      <c r="Q113" s="157">
        <f t="shared" ref="Q113:Z118" si="47">+HLOOKUP(Q$3,ARMADO_RP,$B113,0)+HLOOKUP(Q$4,ARMADO_RP,$B113,0)</f>
        <v>0</v>
      </c>
      <c r="R113" s="157">
        <f t="shared" si="47"/>
        <v>0</v>
      </c>
      <c r="S113" s="157">
        <f t="shared" si="47"/>
        <v>0</v>
      </c>
      <c r="T113" s="157">
        <f t="shared" si="47"/>
        <v>0</v>
      </c>
      <c r="U113" s="157">
        <f t="shared" si="47"/>
        <v>0</v>
      </c>
      <c r="V113" s="157">
        <f t="shared" si="47"/>
        <v>0</v>
      </c>
      <c r="W113" s="157">
        <f t="shared" si="47"/>
        <v>0</v>
      </c>
      <c r="X113" s="157">
        <f t="shared" si="47"/>
        <v>0</v>
      </c>
      <c r="Y113" s="157">
        <f t="shared" si="47"/>
        <v>0</v>
      </c>
      <c r="Z113" s="157">
        <f t="shared" si="47"/>
        <v>0</v>
      </c>
      <c r="AA113" s="157">
        <f t="shared" ref="AA113:AJ118" si="48">+HLOOKUP(AA$3,ARMADO_RP,$B113,0)+HLOOKUP(AA$4,ARMADO_RP,$B113,0)</f>
        <v>0</v>
      </c>
      <c r="AB113" s="157">
        <f t="shared" si="48"/>
        <v>0</v>
      </c>
      <c r="AC113" s="157">
        <f t="shared" si="48"/>
        <v>0</v>
      </c>
      <c r="AD113" s="157">
        <f t="shared" si="48"/>
        <v>0</v>
      </c>
      <c r="AE113" s="157">
        <f t="shared" si="48"/>
        <v>0</v>
      </c>
      <c r="AF113" s="157">
        <f t="shared" si="48"/>
        <v>0</v>
      </c>
      <c r="AG113" s="157">
        <f t="shared" si="48"/>
        <v>0</v>
      </c>
      <c r="AH113" s="157">
        <f t="shared" si="48"/>
        <v>0</v>
      </c>
      <c r="AI113" s="157">
        <f t="shared" si="48"/>
        <v>0</v>
      </c>
      <c r="AJ113" s="157">
        <f t="shared" si="48"/>
        <v>0</v>
      </c>
    </row>
    <row r="114" spans="1:36" ht="16.5" x14ac:dyDescent="0.25">
      <c r="A114" s="157">
        <f t="shared" si="40"/>
        <v>10.139999999999997</v>
      </c>
      <c r="B114" s="153">
        <f t="shared" si="5"/>
        <v>66</v>
      </c>
      <c r="C114" s="158" t="s">
        <v>412</v>
      </c>
      <c r="D114" s="156" t="s">
        <v>364</v>
      </c>
      <c r="E114" s="157">
        <f t="shared" si="41"/>
        <v>0</v>
      </c>
      <c r="F114" s="249"/>
      <c r="G114" s="157">
        <f t="shared" si="46"/>
        <v>0</v>
      </c>
      <c r="H114" s="157">
        <f t="shared" si="46"/>
        <v>0</v>
      </c>
      <c r="I114" s="157">
        <f t="shared" si="46"/>
        <v>0</v>
      </c>
      <c r="J114" s="157">
        <f t="shared" si="46"/>
        <v>0</v>
      </c>
      <c r="K114" s="157">
        <f t="shared" si="46"/>
        <v>0</v>
      </c>
      <c r="L114" s="157">
        <f t="shared" si="46"/>
        <v>0</v>
      </c>
      <c r="M114" s="157">
        <f t="shared" si="46"/>
        <v>0</v>
      </c>
      <c r="N114" s="157">
        <f t="shared" si="46"/>
        <v>0</v>
      </c>
      <c r="O114" s="157">
        <f t="shared" si="46"/>
        <v>0</v>
      </c>
      <c r="P114" s="157">
        <f t="shared" si="46"/>
        <v>0</v>
      </c>
      <c r="Q114" s="157">
        <f t="shared" si="47"/>
        <v>0</v>
      </c>
      <c r="R114" s="157">
        <f t="shared" si="47"/>
        <v>0</v>
      </c>
      <c r="S114" s="157">
        <f t="shared" si="47"/>
        <v>0</v>
      </c>
      <c r="T114" s="157">
        <f t="shared" si="47"/>
        <v>0</v>
      </c>
      <c r="U114" s="157">
        <f t="shared" si="47"/>
        <v>0</v>
      </c>
      <c r="V114" s="157">
        <f t="shared" si="47"/>
        <v>0</v>
      </c>
      <c r="W114" s="157">
        <f t="shared" si="47"/>
        <v>0</v>
      </c>
      <c r="X114" s="157">
        <f t="shared" si="47"/>
        <v>0</v>
      </c>
      <c r="Y114" s="157">
        <f t="shared" si="47"/>
        <v>0</v>
      </c>
      <c r="Z114" s="157">
        <f t="shared" si="47"/>
        <v>0</v>
      </c>
      <c r="AA114" s="157">
        <f t="shared" si="48"/>
        <v>0</v>
      </c>
      <c r="AB114" s="157">
        <f t="shared" si="48"/>
        <v>0</v>
      </c>
      <c r="AC114" s="157">
        <f t="shared" si="48"/>
        <v>0</v>
      </c>
      <c r="AD114" s="157">
        <f t="shared" si="48"/>
        <v>0</v>
      </c>
      <c r="AE114" s="157">
        <f t="shared" si="48"/>
        <v>0</v>
      </c>
      <c r="AF114" s="157">
        <f t="shared" si="48"/>
        <v>0</v>
      </c>
      <c r="AG114" s="157">
        <f t="shared" si="48"/>
        <v>0</v>
      </c>
      <c r="AH114" s="157">
        <f t="shared" si="48"/>
        <v>0</v>
      </c>
      <c r="AI114" s="157">
        <f t="shared" si="48"/>
        <v>0</v>
      </c>
      <c r="AJ114" s="157">
        <f t="shared" si="48"/>
        <v>0</v>
      </c>
    </row>
    <row r="115" spans="1:36" ht="16.5" x14ac:dyDescent="0.25">
      <c r="A115" s="157">
        <f t="shared" si="40"/>
        <v>10.149999999999997</v>
      </c>
      <c r="B115" s="153">
        <f t="shared" si="5"/>
        <v>67</v>
      </c>
      <c r="C115" s="158" t="s">
        <v>413</v>
      </c>
      <c r="D115" s="156" t="s">
        <v>364</v>
      </c>
      <c r="E115" s="157">
        <f t="shared" si="41"/>
        <v>0</v>
      </c>
      <c r="F115" s="249"/>
      <c r="G115" s="157">
        <f t="shared" si="46"/>
        <v>0</v>
      </c>
      <c r="H115" s="157">
        <f t="shared" si="46"/>
        <v>0</v>
      </c>
      <c r="I115" s="157">
        <f t="shared" si="46"/>
        <v>0</v>
      </c>
      <c r="J115" s="157">
        <f t="shared" si="46"/>
        <v>0</v>
      </c>
      <c r="K115" s="157">
        <f t="shared" si="46"/>
        <v>0</v>
      </c>
      <c r="L115" s="157">
        <f t="shared" si="46"/>
        <v>0</v>
      </c>
      <c r="M115" s="157">
        <f t="shared" si="46"/>
        <v>0</v>
      </c>
      <c r="N115" s="157">
        <f t="shared" si="46"/>
        <v>0</v>
      </c>
      <c r="O115" s="157">
        <f t="shared" si="46"/>
        <v>0</v>
      </c>
      <c r="P115" s="157">
        <f t="shared" si="46"/>
        <v>0</v>
      </c>
      <c r="Q115" s="157">
        <f t="shared" si="47"/>
        <v>0</v>
      </c>
      <c r="R115" s="157">
        <f t="shared" si="47"/>
        <v>0</v>
      </c>
      <c r="S115" s="157">
        <f t="shared" si="47"/>
        <v>0</v>
      </c>
      <c r="T115" s="157">
        <f t="shared" si="47"/>
        <v>0</v>
      </c>
      <c r="U115" s="157">
        <f t="shared" si="47"/>
        <v>0</v>
      </c>
      <c r="V115" s="157">
        <f t="shared" si="47"/>
        <v>0</v>
      </c>
      <c r="W115" s="157">
        <f t="shared" si="47"/>
        <v>0</v>
      </c>
      <c r="X115" s="157">
        <f t="shared" si="47"/>
        <v>0</v>
      </c>
      <c r="Y115" s="157">
        <f t="shared" si="47"/>
        <v>0</v>
      </c>
      <c r="Z115" s="157">
        <f t="shared" si="47"/>
        <v>0</v>
      </c>
      <c r="AA115" s="157">
        <f t="shared" si="48"/>
        <v>0</v>
      </c>
      <c r="AB115" s="157">
        <f t="shared" si="48"/>
        <v>0</v>
      </c>
      <c r="AC115" s="157">
        <f t="shared" si="48"/>
        <v>0</v>
      </c>
      <c r="AD115" s="157">
        <f t="shared" si="48"/>
        <v>0</v>
      </c>
      <c r="AE115" s="157">
        <f t="shared" si="48"/>
        <v>0</v>
      </c>
      <c r="AF115" s="157">
        <f t="shared" si="48"/>
        <v>0</v>
      </c>
      <c r="AG115" s="157">
        <f t="shared" si="48"/>
        <v>0</v>
      </c>
      <c r="AH115" s="157">
        <f t="shared" si="48"/>
        <v>0</v>
      </c>
      <c r="AI115" s="157">
        <f t="shared" si="48"/>
        <v>0</v>
      </c>
      <c r="AJ115" s="157">
        <f t="shared" si="48"/>
        <v>0</v>
      </c>
    </row>
    <row r="116" spans="1:36" s="188" customFormat="1" ht="16.5" x14ac:dyDescent="0.25">
      <c r="A116" s="160">
        <f t="shared" si="40"/>
        <v>10.159999999999997</v>
      </c>
      <c r="B116" s="161">
        <f t="shared" si="5"/>
        <v>68</v>
      </c>
      <c r="C116" s="162" t="s">
        <v>630</v>
      </c>
      <c r="D116" s="164" t="s">
        <v>364</v>
      </c>
      <c r="E116" s="157">
        <f t="shared" si="41"/>
        <v>0</v>
      </c>
      <c r="F116" s="249"/>
      <c r="G116" s="157">
        <f t="shared" si="46"/>
        <v>0</v>
      </c>
      <c r="H116" s="157">
        <f t="shared" si="46"/>
        <v>0</v>
      </c>
      <c r="I116" s="157">
        <f t="shared" si="46"/>
        <v>0</v>
      </c>
      <c r="J116" s="157">
        <f t="shared" si="46"/>
        <v>0</v>
      </c>
      <c r="K116" s="157">
        <f t="shared" si="46"/>
        <v>0</v>
      </c>
      <c r="L116" s="157">
        <f t="shared" si="46"/>
        <v>0</v>
      </c>
      <c r="M116" s="157">
        <f t="shared" si="46"/>
        <v>0</v>
      </c>
      <c r="N116" s="157">
        <f t="shared" si="46"/>
        <v>0</v>
      </c>
      <c r="O116" s="157">
        <f t="shared" si="46"/>
        <v>0</v>
      </c>
      <c r="P116" s="157">
        <f t="shared" si="46"/>
        <v>0</v>
      </c>
      <c r="Q116" s="157">
        <f t="shared" si="47"/>
        <v>0</v>
      </c>
      <c r="R116" s="157">
        <f t="shared" si="47"/>
        <v>0</v>
      </c>
      <c r="S116" s="157">
        <f t="shared" si="47"/>
        <v>0</v>
      </c>
      <c r="T116" s="157">
        <f t="shared" si="47"/>
        <v>0</v>
      </c>
      <c r="U116" s="157">
        <f t="shared" si="47"/>
        <v>0</v>
      </c>
      <c r="V116" s="157">
        <f t="shared" si="47"/>
        <v>0</v>
      </c>
      <c r="W116" s="157">
        <f t="shared" si="47"/>
        <v>0</v>
      </c>
      <c r="X116" s="157">
        <f t="shared" si="47"/>
        <v>0</v>
      </c>
      <c r="Y116" s="157">
        <f t="shared" si="47"/>
        <v>0</v>
      </c>
      <c r="Z116" s="157">
        <f t="shared" si="47"/>
        <v>0</v>
      </c>
      <c r="AA116" s="157">
        <f t="shared" si="48"/>
        <v>0</v>
      </c>
      <c r="AB116" s="157">
        <f t="shared" si="48"/>
        <v>0</v>
      </c>
      <c r="AC116" s="157">
        <f t="shared" si="48"/>
        <v>0</v>
      </c>
      <c r="AD116" s="157">
        <f t="shared" si="48"/>
        <v>0</v>
      </c>
      <c r="AE116" s="157">
        <f t="shared" si="48"/>
        <v>0</v>
      </c>
      <c r="AF116" s="157">
        <f t="shared" si="48"/>
        <v>0</v>
      </c>
      <c r="AG116" s="157">
        <f t="shared" si="48"/>
        <v>0</v>
      </c>
      <c r="AH116" s="157">
        <f t="shared" si="48"/>
        <v>0</v>
      </c>
      <c r="AI116" s="157">
        <f t="shared" si="48"/>
        <v>0</v>
      </c>
      <c r="AJ116" s="157">
        <f t="shared" si="48"/>
        <v>0</v>
      </c>
    </row>
    <row r="117" spans="1:36" s="188" customFormat="1" ht="16.5" x14ac:dyDescent="0.25">
      <c r="A117" s="160">
        <f t="shared" si="40"/>
        <v>10.169999999999996</v>
      </c>
      <c r="B117" s="161">
        <f t="shared" ref="B117:B180" si="49">+B116+1</f>
        <v>69</v>
      </c>
      <c r="C117" s="162" t="s">
        <v>549</v>
      </c>
      <c r="D117" s="164" t="s">
        <v>364</v>
      </c>
      <c r="E117" s="157">
        <f t="shared" si="41"/>
        <v>0</v>
      </c>
      <c r="F117" s="249"/>
      <c r="G117" s="157">
        <f t="shared" si="46"/>
        <v>0</v>
      </c>
      <c r="H117" s="157">
        <f t="shared" si="46"/>
        <v>0</v>
      </c>
      <c r="I117" s="157">
        <f t="shared" si="46"/>
        <v>0</v>
      </c>
      <c r="J117" s="157">
        <f t="shared" si="46"/>
        <v>0</v>
      </c>
      <c r="K117" s="157">
        <f t="shared" si="46"/>
        <v>0</v>
      </c>
      <c r="L117" s="157">
        <f t="shared" si="46"/>
        <v>0</v>
      </c>
      <c r="M117" s="157">
        <f t="shared" si="46"/>
        <v>0</v>
      </c>
      <c r="N117" s="157">
        <f t="shared" si="46"/>
        <v>0</v>
      </c>
      <c r="O117" s="157">
        <f t="shared" si="46"/>
        <v>0</v>
      </c>
      <c r="P117" s="157">
        <f t="shared" si="46"/>
        <v>0</v>
      </c>
      <c r="Q117" s="157">
        <f t="shared" si="47"/>
        <v>0</v>
      </c>
      <c r="R117" s="157">
        <f t="shared" si="47"/>
        <v>0</v>
      </c>
      <c r="S117" s="157">
        <f t="shared" si="47"/>
        <v>0</v>
      </c>
      <c r="T117" s="157">
        <f t="shared" si="47"/>
        <v>0</v>
      </c>
      <c r="U117" s="157">
        <f t="shared" si="47"/>
        <v>0</v>
      </c>
      <c r="V117" s="157">
        <f t="shared" si="47"/>
        <v>0</v>
      </c>
      <c r="W117" s="157">
        <f t="shared" si="47"/>
        <v>0</v>
      </c>
      <c r="X117" s="157">
        <f t="shared" si="47"/>
        <v>0</v>
      </c>
      <c r="Y117" s="157">
        <f t="shared" si="47"/>
        <v>0</v>
      </c>
      <c r="Z117" s="157">
        <f t="shared" si="47"/>
        <v>0</v>
      </c>
      <c r="AA117" s="157">
        <f t="shared" si="48"/>
        <v>0</v>
      </c>
      <c r="AB117" s="157">
        <f t="shared" si="48"/>
        <v>0</v>
      </c>
      <c r="AC117" s="157">
        <f t="shared" si="48"/>
        <v>0</v>
      </c>
      <c r="AD117" s="157">
        <f t="shared" si="48"/>
        <v>0</v>
      </c>
      <c r="AE117" s="157">
        <f t="shared" si="48"/>
        <v>0</v>
      </c>
      <c r="AF117" s="157">
        <f t="shared" si="48"/>
        <v>0</v>
      </c>
      <c r="AG117" s="157">
        <f t="shared" si="48"/>
        <v>0</v>
      </c>
      <c r="AH117" s="157">
        <f t="shared" si="48"/>
        <v>0</v>
      </c>
      <c r="AI117" s="157">
        <f t="shared" si="48"/>
        <v>0</v>
      </c>
      <c r="AJ117" s="157">
        <f t="shared" si="48"/>
        <v>0</v>
      </c>
    </row>
    <row r="118" spans="1:36" s="188" customFormat="1" ht="16.5" x14ac:dyDescent="0.25">
      <c r="A118" s="160">
        <f t="shared" si="40"/>
        <v>10.179999999999996</v>
      </c>
      <c r="B118" s="161">
        <f t="shared" si="49"/>
        <v>70</v>
      </c>
      <c r="C118" s="162" t="s">
        <v>631</v>
      </c>
      <c r="D118" s="164" t="s">
        <v>364</v>
      </c>
      <c r="E118" s="157">
        <f t="shared" si="41"/>
        <v>0</v>
      </c>
      <c r="F118" s="249"/>
      <c r="G118" s="157">
        <f t="shared" si="46"/>
        <v>0</v>
      </c>
      <c r="H118" s="157">
        <f t="shared" si="46"/>
        <v>0</v>
      </c>
      <c r="I118" s="157">
        <f t="shared" si="46"/>
        <v>0</v>
      </c>
      <c r="J118" s="157">
        <f t="shared" si="46"/>
        <v>0</v>
      </c>
      <c r="K118" s="157">
        <f t="shared" si="46"/>
        <v>0</v>
      </c>
      <c r="L118" s="157">
        <f t="shared" si="46"/>
        <v>0</v>
      </c>
      <c r="M118" s="157">
        <f t="shared" si="46"/>
        <v>0</v>
      </c>
      <c r="N118" s="157">
        <f t="shared" si="46"/>
        <v>0</v>
      </c>
      <c r="O118" s="157">
        <f t="shared" si="46"/>
        <v>0</v>
      </c>
      <c r="P118" s="157">
        <f t="shared" si="46"/>
        <v>0</v>
      </c>
      <c r="Q118" s="157">
        <f t="shared" si="47"/>
        <v>0</v>
      </c>
      <c r="R118" s="157">
        <f t="shared" si="47"/>
        <v>0</v>
      </c>
      <c r="S118" s="157">
        <f t="shared" si="47"/>
        <v>0</v>
      </c>
      <c r="T118" s="157">
        <f t="shared" si="47"/>
        <v>0</v>
      </c>
      <c r="U118" s="157">
        <f t="shared" si="47"/>
        <v>0</v>
      </c>
      <c r="V118" s="157">
        <f t="shared" si="47"/>
        <v>0</v>
      </c>
      <c r="W118" s="157">
        <f t="shared" si="47"/>
        <v>0</v>
      </c>
      <c r="X118" s="157">
        <f t="shared" si="47"/>
        <v>0</v>
      </c>
      <c r="Y118" s="157">
        <f t="shared" si="47"/>
        <v>0</v>
      </c>
      <c r="Z118" s="157">
        <f t="shared" si="47"/>
        <v>0</v>
      </c>
      <c r="AA118" s="157">
        <f t="shared" si="48"/>
        <v>0</v>
      </c>
      <c r="AB118" s="157">
        <f t="shared" si="48"/>
        <v>0</v>
      </c>
      <c r="AC118" s="157">
        <f t="shared" si="48"/>
        <v>0</v>
      </c>
      <c r="AD118" s="157">
        <f t="shared" si="48"/>
        <v>0</v>
      </c>
      <c r="AE118" s="157">
        <f t="shared" si="48"/>
        <v>0</v>
      </c>
      <c r="AF118" s="157">
        <f t="shared" si="48"/>
        <v>0</v>
      </c>
      <c r="AG118" s="157">
        <f t="shared" si="48"/>
        <v>0</v>
      </c>
      <c r="AH118" s="157">
        <f t="shared" si="48"/>
        <v>0</v>
      </c>
      <c r="AI118" s="157">
        <f t="shared" si="48"/>
        <v>0</v>
      </c>
      <c r="AJ118" s="157">
        <f t="shared" si="48"/>
        <v>0</v>
      </c>
    </row>
    <row r="119" spans="1:36" ht="16.5" x14ac:dyDescent="0.25">
      <c r="A119" s="159"/>
      <c r="B119" s="161">
        <f t="shared" si="49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49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0">+A120+0.01</f>
        <v>11.01</v>
      </c>
      <c r="B121" s="153">
        <f t="shared" si="49"/>
        <v>73</v>
      </c>
      <c r="C121" s="158" t="s">
        <v>415</v>
      </c>
      <c r="D121" s="156" t="s">
        <v>146</v>
      </c>
      <c r="E121" s="157">
        <f t="shared" ref="E121:E131" si="51">+SUM(G121:AJ121)</f>
        <v>32</v>
      </c>
      <c r="F121" s="249"/>
      <c r="G121" s="157">
        <f t="shared" ref="G121:P131" si="52">+HLOOKUP("RI",ARMADO_RP,$B121,0)*G$15+HLOOKUP("RV",ARMADO_RP,$B121,0)*G$16+HLOOKUP("RIY",ARMADO_RP,$B121,0)*G$17+HLOOKUP("RVY",ARMADO_RP,$B121,0)*G$18</f>
        <v>0</v>
      </c>
      <c r="H121" s="157">
        <f t="shared" si="52"/>
        <v>16</v>
      </c>
      <c r="I121" s="157">
        <f t="shared" si="52"/>
        <v>16</v>
      </c>
      <c r="J121" s="157">
        <f t="shared" si="52"/>
        <v>0</v>
      </c>
      <c r="K121" s="157">
        <f t="shared" si="52"/>
        <v>0</v>
      </c>
      <c r="L121" s="157">
        <f t="shared" si="52"/>
        <v>0</v>
      </c>
      <c r="M121" s="157">
        <f t="shared" si="52"/>
        <v>0</v>
      </c>
      <c r="N121" s="157">
        <f t="shared" si="52"/>
        <v>0</v>
      </c>
      <c r="O121" s="157">
        <f t="shared" si="52"/>
        <v>0</v>
      </c>
      <c r="P121" s="157">
        <f t="shared" si="52"/>
        <v>0</v>
      </c>
      <c r="Q121" s="157">
        <f t="shared" ref="Q121:Z131" si="53">+HLOOKUP("RI",ARMADO_RP,$B121,0)*Q$15+HLOOKUP("RV",ARMADO_RP,$B121,0)*Q$16+HLOOKUP("RIY",ARMADO_RP,$B121,0)*Q$17+HLOOKUP("RVY",ARMADO_RP,$B121,0)*Q$18</f>
        <v>0</v>
      </c>
      <c r="R121" s="157">
        <f t="shared" si="53"/>
        <v>0</v>
      </c>
      <c r="S121" s="157">
        <f t="shared" si="53"/>
        <v>0</v>
      </c>
      <c r="T121" s="157">
        <f t="shared" si="53"/>
        <v>0</v>
      </c>
      <c r="U121" s="157">
        <f t="shared" si="53"/>
        <v>0</v>
      </c>
      <c r="V121" s="157">
        <f t="shared" si="53"/>
        <v>0</v>
      </c>
      <c r="W121" s="157">
        <f t="shared" si="53"/>
        <v>0</v>
      </c>
      <c r="X121" s="157">
        <f t="shared" si="53"/>
        <v>0</v>
      </c>
      <c r="Y121" s="157">
        <f t="shared" si="53"/>
        <v>0</v>
      </c>
      <c r="Z121" s="157">
        <f t="shared" si="53"/>
        <v>0</v>
      </c>
      <c r="AA121" s="157">
        <f t="shared" ref="AA121:AJ131" si="54">+HLOOKUP("RI",ARMADO_RP,$B121,0)*AA$15+HLOOKUP("RV",ARMADO_RP,$B121,0)*AA$16+HLOOKUP("RIY",ARMADO_RP,$B121,0)*AA$17+HLOOKUP("RVY",ARMADO_RP,$B121,0)*AA$18</f>
        <v>0</v>
      </c>
      <c r="AB121" s="157">
        <f t="shared" si="54"/>
        <v>0</v>
      </c>
      <c r="AC121" s="157">
        <f t="shared" si="54"/>
        <v>0</v>
      </c>
      <c r="AD121" s="157">
        <f t="shared" si="54"/>
        <v>0</v>
      </c>
      <c r="AE121" s="157">
        <f t="shared" si="54"/>
        <v>0</v>
      </c>
      <c r="AF121" s="157">
        <f t="shared" si="54"/>
        <v>0</v>
      </c>
      <c r="AG121" s="157">
        <f t="shared" si="54"/>
        <v>0</v>
      </c>
      <c r="AH121" s="157">
        <f t="shared" si="54"/>
        <v>0</v>
      </c>
      <c r="AI121" s="157">
        <f t="shared" si="54"/>
        <v>0</v>
      </c>
      <c r="AJ121" s="157">
        <f t="shared" si="54"/>
        <v>0</v>
      </c>
    </row>
    <row r="122" spans="1:36" ht="16.5" x14ac:dyDescent="0.25">
      <c r="A122" s="157">
        <f t="shared" si="50"/>
        <v>11.02</v>
      </c>
      <c r="B122" s="153">
        <f t="shared" si="49"/>
        <v>74</v>
      </c>
      <c r="C122" s="158" t="s">
        <v>416</v>
      </c>
      <c r="D122" s="156" t="s">
        <v>364</v>
      </c>
      <c r="E122" s="157">
        <f t="shared" si="51"/>
        <v>2</v>
      </c>
      <c r="F122" s="249"/>
      <c r="G122" s="157">
        <f t="shared" si="52"/>
        <v>0</v>
      </c>
      <c r="H122" s="157">
        <f t="shared" si="52"/>
        <v>1</v>
      </c>
      <c r="I122" s="157">
        <f t="shared" si="52"/>
        <v>1</v>
      </c>
      <c r="J122" s="157">
        <f t="shared" si="52"/>
        <v>0</v>
      </c>
      <c r="K122" s="157">
        <f t="shared" si="52"/>
        <v>0</v>
      </c>
      <c r="L122" s="157">
        <f t="shared" si="52"/>
        <v>0</v>
      </c>
      <c r="M122" s="157">
        <f t="shared" si="52"/>
        <v>0</v>
      </c>
      <c r="N122" s="157">
        <f t="shared" si="52"/>
        <v>0</v>
      </c>
      <c r="O122" s="157">
        <f t="shared" si="52"/>
        <v>0</v>
      </c>
      <c r="P122" s="157">
        <f t="shared" si="52"/>
        <v>0</v>
      </c>
      <c r="Q122" s="157">
        <f t="shared" si="53"/>
        <v>0</v>
      </c>
      <c r="R122" s="157">
        <f t="shared" si="53"/>
        <v>0</v>
      </c>
      <c r="S122" s="157">
        <f t="shared" si="53"/>
        <v>0</v>
      </c>
      <c r="T122" s="157">
        <f t="shared" si="53"/>
        <v>0</v>
      </c>
      <c r="U122" s="157">
        <f t="shared" si="53"/>
        <v>0</v>
      </c>
      <c r="V122" s="157">
        <f t="shared" si="53"/>
        <v>0</v>
      </c>
      <c r="W122" s="157">
        <f t="shared" si="53"/>
        <v>0</v>
      </c>
      <c r="X122" s="157">
        <f t="shared" si="53"/>
        <v>0</v>
      </c>
      <c r="Y122" s="157">
        <f t="shared" si="53"/>
        <v>0</v>
      </c>
      <c r="Z122" s="157">
        <f t="shared" si="53"/>
        <v>0</v>
      </c>
      <c r="AA122" s="157">
        <f t="shared" si="54"/>
        <v>0</v>
      </c>
      <c r="AB122" s="157">
        <f t="shared" si="54"/>
        <v>0</v>
      </c>
      <c r="AC122" s="157">
        <f t="shared" si="54"/>
        <v>0</v>
      </c>
      <c r="AD122" s="157">
        <f t="shared" si="54"/>
        <v>0</v>
      </c>
      <c r="AE122" s="157">
        <f t="shared" si="54"/>
        <v>0</v>
      </c>
      <c r="AF122" s="157">
        <f t="shared" si="54"/>
        <v>0</v>
      </c>
      <c r="AG122" s="157">
        <f t="shared" si="54"/>
        <v>0</v>
      </c>
      <c r="AH122" s="157">
        <f t="shared" si="54"/>
        <v>0</v>
      </c>
      <c r="AI122" s="157">
        <f t="shared" si="54"/>
        <v>0</v>
      </c>
      <c r="AJ122" s="157">
        <f t="shared" si="54"/>
        <v>0</v>
      </c>
    </row>
    <row r="123" spans="1:36" ht="16.5" x14ac:dyDescent="0.25">
      <c r="A123" s="157">
        <f t="shared" si="50"/>
        <v>11.03</v>
      </c>
      <c r="B123" s="153">
        <f t="shared" si="49"/>
        <v>75</v>
      </c>
      <c r="C123" s="158" t="s">
        <v>417</v>
      </c>
      <c r="D123" s="156" t="s">
        <v>364</v>
      </c>
      <c r="E123" s="157">
        <f t="shared" si="51"/>
        <v>12</v>
      </c>
      <c r="F123" s="249"/>
      <c r="G123" s="157">
        <f t="shared" si="52"/>
        <v>0</v>
      </c>
      <c r="H123" s="157">
        <f t="shared" si="52"/>
        <v>6</v>
      </c>
      <c r="I123" s="157">
        <f t="shared" si="52"/>
        <v>6</v>
      </c>
      <c r="J123" s="157">
        <f t="shared" si="52"/>
        <v>0</v>
      </c>
      <c r="K123" s="157">
        <f t="shared" si="52"/>
        <v>0</v>
      </c>
      <c r="L123" s="157">
        <f t="shared" si="52"/>
        <v>0</v>
      </c>
      <c r="M123" s="157">
        <f t="shared" si="52"/>
        <v>0</v>
      </c>
      <c r="N123" s="157">
        <f t="shared" si="52"/>
        <v>0</v>
      </c>
      <c r="O123" s="157">
        <f t="shared" si="52"/>
        <v>0</v>
      </c>
      <c r="P123" s="157">
        <f t="shared" si="52"/>
        <v>0</v>
      </c>
      <c r="Q123" s="157">
        <f t="shared" si="53"/>
        <v>0</v>
      </c>
      <c r="R123" s="157">
        <f t="shared" si="53"/>
        <v>0</v>
      </c>
      <c r="S123" s="157">
        <f t="shared" si="53"/>
        <v>0</v>
      </c>
      <c r="T123" s="157">
        <f t="shared" si="53"/>
        <v>0</v>
      </c>
      <c r="U123" s="157">
        <f t="shared" si="53"/>
        <v>0</v>
      </c>
      <c r="V123" s="157">
        <f t="shared" si="53"/>
        <v>0</v>
      </c>
      <c r="W123" s="157">
        <f t="shared" si="53"/>
        <v>0</v>
      </c>
      <c r="X123" s="157">
        <f t="shared" si="53"/>
        <v>0</v>
      </c>
      <c r="Y123" s="157">
        <f t="shared" si="53"/>
        <v>0</v>
      </c>
      <c r="Z123" s="157">
        <f t="shared" si="53"/>
        <v>0</v>
      </c>
      <c r="AA123" s="157">
        <f t="shared" si="54"/>
        <v>0</v>
      </c>
      <c r="AB123" s="157">
        <f t="shared" si="54"/>
        <v>0</v>
      </c>
      <c r="AC123" s="157">
        <f t="shared" si="54"/>
        <v>0</v>
      </c>
      <c r="AD123" s="157">
        <f t="shared" si="54"/>
        <v>0</v>
      </c>
      <c r="AE123" s="157">
        <f t="shared" si="54"/>
        <v>0</v>
      </c>
      <c r="AF123" s="157">
        <f t="shared" si="54"/>
        <v>0</v>
      </c>
      <c r="AG123" s="157">
        <f t="shared" si="54"/>
        <v>0</v>
      </c>
      <c r="AH123" s="157">
        <f t="shared" si="54"/>
        <v>0</v>
      </c>
      <c r="AI123" s="157">
        <f t="shared" si="54"/>
        <v>0</v>
      </c>
      <c r="AJ123" s="157">
        <f t="shared" si="54"/>
        <v>0</v>
      </c>
    </row>
    <row r="124" spans="1:36" ht="16.5" x14ac:dyDescent="0.25">
      <c r="A124" s="157">
        <f t="shared" si="50"/>
        <v>11.04</v>
      </c>
      <c r="B124" s="153">
        <f t="shared" si="49"/>
        <v>76</v>
      </c>
      <c r="C124" s="158" t="s">
        <v>418</v>
      </c>
      <c r="D124" s="156" t="s">
        <v>146</v>
      </c>
      <c r="E124" s="157">
        <f t="shared" si="51"/>
        <v>3</v>
      </c>
      <c r="F124" s="249"/>
      <c r="G124" s="157">
        <f t="shared" si="52"/>
        <v>0</v>
      </c>
      <c r="H124" s="157">
        <f t="shared" si="52"/>
        <v>1.5</v>
      </c>
      <c r="I124" s="157">
        <f t="shared" si="52"/>
        <v>1.5</v>
      </c>
      <c r="J124" s="157">
        <f t="shared" si="52"/>
        <v>0</v>
      </c>
      <c r="K124" s="157">
        <f t="shared" si="52"/>
        <v>0</v>
      </c>
      <c r="L124" s="157">
        <f t="shared" si="52"/>
        <v>0</v>
      </c>
      <c r="M124" s="157">
        <f t="shared" si="52"/>
        <v>0</v>
      </c>
      <c r="N124" s="157">
        <f t="shared" si="52"/>
        <v>0</v>
      </c>
      <c r="O124" s="157">
        <f t="shared" si="52"/>
        <v>0</v>
      </c>
      <c r="P124" s="157">
        <f t="shared" si="52"/>
        <v>0</v>
      </c>
      <c r="Q124" s="157">
        <f t="shared" si="53"/>
        <v>0</v>
      </c>
      <c r="R124" s="157">
        <f t="shared" si="53"/>
        <v>0</v>
      </c>
      <c r="S124" s="157">
        <f t="shared" si="53"/>
        <v>0</v>
      </c>
      <c r="T124" s="157">
        <f t="shared" si="53"/>
        <v>0</v>
      </c>
      <c r="U124" s="157">
        <f t="shared" si="53"/>
        <v>0</v>
      </c>
      <c r="V124" s="157">
        <f t="shared" si="53"/>
        <v>0</v>
      </c>
      <c r="W124" s="157">
        <f t="shared" si="53"/>
        <v>0</v>
      </c>
      <c r="X124" s="157">
        <f t="shared" si="53"/>
        <v>0</v>
      </c>
      <c r="Y124" s="157">
        <f t="shared" si="53"/>
        <v>0</v>
      </c>
      <c r="Z124" s="157">
        <f t="shared" si="53"/>
        <v>0</v>
      </c>
      <c r="AA124" s="157">
        <f t="shared" si="54"/>
        <v>0</v>
      </c>
      <c r="AB124" s="157">
        <f t="shared" si="54"/>
        <v>0</v>
      </c>
      <c r="AC124" s="157">
        <f t="shared" si="54"/>
        <v>0</v>
      </c>
      <c r="AD124" s="157">
        <f t="shared" si="54"/>
        <v>0</v>
      </c>
      <c r="AE124" s="157">
        <f t="shared" si="54"/>
        <v>0</v>
      </c>
      <c r="AF124" s="157">
        <f t="shared" si="54"/>
        <v>0</v>
      </c>
      <c r="AG124" s="157">
        <f t="shared" si="54"/>
        <v>0</v>
      </c>
      <c r="AH124" s="157">
        <f t="shared" si="54"/>
        <v>0</v>
      </c>
      <c r="AI124" s="157">
        <f t="shared" si="54"/>
        <v>0</v>
      </c>
      <c r="AJ124" s="157">
        <f t="shared" si="54"/>
        <v>0</v>
      </c>
    </row>
    <row r="125" spans="1:36" ht="16.5" x14ac:dyDescent="0.25">
      <c r="A125" s="157">
        <f t="shared" si="50"/>
        <v>11.049999999999999</v>
      </c>
      <c r="B125" s="153">
        <f t="shared" si="49"/>
        <v>77</v>
      </c>
      <c r="C125" s="158" t="s">
        <v>419</v>
      </c>
      <c r="D125" s="156" t="s">
        <v>364</v>
      </c>
      <c r="E125" s="157">
        <f t="shared" si="51"/>
        <v>2</v>
      </c>
      <c r="F125" s="249"/>
      <c r="G125" s="157">
        <f t="shared" si="52"/>
        <v>0</v>
      </c>
      <c r="H125" s="157">
        <f t="shared" si="52"/>
        <v>1</v>
      </c>
      <c r="I125" s="157">
        <f t="shared" si="52"/>
        <v>1</v>
      </c>
      <c r="J125" s="157">
        <f t="shared" si="52"/>
        <v>0</v>
      </c>
      <c r="K125" s="157">
        <f t="shared" si="52"/>
        <v>0</v>
      </c>
      <c r="L125" s="157">
        <f t="shared" si="52"/>
        <v>0</v>
      </c>
      <c r="M125" s="157">
        <f t="shared" si="52"/>
        <v>0</v>
      </c>
      <c r="N125" s="157">
        <f t="shared" si="52"/>
        <v>0</v>
      </c>
      <c r="O125" s="157">
        <f t="shared" si="52"/>
        <v>0</v>
      </c>
      <c r="P125" s="157">
        <f t="shared" si="52"/>
        <v>0</v>
      </c>
      <c r="Q125" s="157">
        <f t="shared" si="53"/>
        <v>0</v>
      </c>
      <c r="R125" s="157">
        <f t="shared" si="53"/>
        <v>0</v>
      </c>
      <c r="S125" s="157">
        <f t="shared" si="53"/>
        <v>0</v>
      </c>
      <c r="T125" s="157">
        <f t="shared" si="53"/>
        <v>0</v>
      </c>
      <c r="U125" s="157">
        <f t="shared" si="53"/>
        <v>0</v>
      </c>
      <c r="V125" s="157">
        <f t="shared" si="53"/>
        <v>0</v>
      </c>
      <c r="W125" s="157">
        <f t="shared" si="53"/>
        <v>0</v>
      </c>
      <c r="X125" s="157">
        <f t="shared" si="53"/>
        <v>0</v>
      </c>
      <c r="Y125" s="157">
        <f t="shared" si="53"/>
        <v>0</v>
      </c>
      <c r="Z125" s="157">
        <f t="shared" si="53"/>
        <v>0</v>
      </c>
      <c r="AA125" s="157">
        <f t="shared" si="54"/>
        <v>0</v>
      </c>
      <c r="AB125" s="157">
        <f t="shared" si="54"/>
        <v>0</v>
      </c>
      <c r="AC125" s="157">
        <f t="shared" si="54"/>
        <v>0</v>
      </c>
      <c r="AD125" s="157">
        <f t="shared" si="54"/>
        <v>0</v>
      </c>
      <c r="AE125" s="157">
        <f t="shared" si="54"/>
        <v>0</v>
      </c>
      <c r="AF125" s="157">
        <f t="shared" si="54"/>
        <v>0</v>
      </c>
      <c r="AG125" s="157">
        <f t="shared" si="54"/>
        <v>0</v>
      </c>
      <c r="AH125" s="157">
        <f t="shared" si="54"/>
        <v>0</v>
      </c>
      <c r="AI125" s="157">
        <f t="shared" si="54"/>
        <v>0</v>
      </c>
      <c r="AJ125" s="157">
        <f t="shared" si="54"/>
        <v>0</v>
      </c>
    </row>
    <row r="126" spans="1:36" ht="16.5" x14ac:dyDescent="0.25">
      <c r="A126" s="157">
        <f t="shared" si="50"/>
        <v>11.059999999999999</v>
      </c>
      <c r="B126" s="153">
        <f t="shared" si="49"/>
        <v>78</v>
      </c>
      <c r="C126" s="158" t="s">
        <v>420</v>
      </c>
      <c r="D126" s="156" t="s">
        <v>364</v>
      </c>
      <c r="E126" s="157">
        <f t="shared" si="51"/>
        <v>2</v>
      </c>
      <c r="F126" s="249"/>
      <c r="G126" s="157">
        <f t="shared" si="52"/>
        <v>0</v>
      </c>
      <c r="H126" s="157">
        <f t="shared" si="52"/>
        <v>1</v>
      </c>
      <c r="I126" s="157">
        <f t="shared" si="52"/>
        <v>1</v>
      </c>
      <c r="J126" s="157">
        <f t="shared" si="52"/>
        <v>0</v>
      </c>
      <c r="K126" s="157">
        <f t="shared" si="52"/>
        <v>0</v>
      </c>
      <c r="L126" s="157">
        <f t="shared" si="52"/>
        <v>0</v>
      </c>
      <c r="M126" s="157">
        <f t="shared" si="52"/>
        <v>0</v>
      </c>
      <c r="N126" s="157">
        <f t="shared" si="52"/>
        <v>0</v>
      </c>
      <c r="O126" s="157">
        <f t="shared" si="52"/>
        <v>0</v>
      </c>
      <c r="P126" s="157">
        <f t="shared" si="52"/>
        <v>0</v>
      </c>
      <c r="Q126" s="157">
        <f t="shared" si="53"/>
        <v>0</v>
      </c>
      <c r="R126" s="157">
        <f t="shared" si="53"/>
        <v>0</v>
      </c>
      <c r="S126" s="157">
        <f t="shared" si="53"/>
        <v>0</v>
      </c>
      <c r="T126" s="157">
        <f t="shared" si="53"/>
        <v>0</v>
      </c>
      <c r="U126" s="157">
        <f t="shared" si="53"/>
        <v>0</v>
      </c>
      <c r="V126" s="157">
        <f t="shared" si="53"/>
        <v>0</v>
      </c>
      <c r="W126" s="157">
        <f t="shared" si="53"/>
        <v>0</v>
      </c>
      <c r="X126" s="157">
        <f t="shared" si="53"/>
        <v>0</v>
      </c>
      <c r="Y126" s="157">
        <f t="shared" si="53"/>
        <v>0</v>
      </c>
      <c r="Z126" s="157">
        <f t="shared" si="53"/>
        <v>0</v>
      </c>
      <c r="AA126" s="157">
        <f t="shared" si="54"/>
        <v>0</v>
      </c>
      <c r="AB126" s="157">
        <f t="shared" si="54"/>
        <v>0</v>
      </c>
      <c r="AC126" s="157">
        <f t="shared" si="54"/>
        <v>0</v>
      </c>
      <c r="AD126" s="157">
        <f t="shared" si="54"/>
        <v>0</v>
      </c>
      <c r="AE126" s="157">
        <f t="shared" si="54"/>
        <v>0</v>
      </c>
      <c r="AF126" s="157">
        <f t="shared" si="54"/>
        <v>0</v>
      </c>
      <c r="AG126" s="157">
        <f t="shared" si="54"/>
        <v>0</v>
      </c>
      <c r="AH126" s="157">
        <f t="shared" si="54"/>
        <v>0</v>
      </c>
      <c r="AI126" s="157">
        <f t="shared" si="54"/>
        <v>0</v>
      </c>
      <c r="AJ126" s="157">
        <f t="shared" si="54"/>
        <v>0</v>
      </c>
    </row>
    <row r="127" spans="1:36" ht="16.5" x14ac:dyDescent="0.25">
      <c r="A127" s="157">
        <f t="shared" si="50"/>
        <v>11.069999999999999</v>
      </c>
      <c r="B127" s="153">
        <f t="shared" si="49"/>
        <v>79</v>
      </c>
      <c r="C127" s="158" t="s">
        <v>421</v>
      </c>
      <c r="D127" s="156" t="s">
        <v>364</v>
      </c>
      <c r="E127" s="157">
        <f t="shared" si="51"/>
        <v>2</v>
      </c>
      <c r="F127" s="249"/>
      <c r="G127" s="157">
        <f t="shared" si="52"/>
        <v>0</v>
      </c>
      <c r="H127" s="157">
        <f t="shared" si="52"/>
        <v>1</v>
      </c>
      <c r="I127" s="157">
        <f t="shared" si="52"/>
        <v>1</v>
      </c>
      <c r="J127" s="157">
        <f t="shared" si="52"/>
        <v>0</v>
      </c>
      <c r="K127" s="157">
        <f t="shared" si="52"/>
        <v>0</v>
      </c>
      <c r="L127" s="157">
        <f t="shared" si="52"/>
        <v>0</v>
      </c>
      <c r="M127" s="157">
        <f t="shared" si="52"/>
        <v>0</v>
      </c>
      <c r="N127" s="157">
        <f t="shared" si="52"/>
        <v>0</v>
      </c>
      <c r="O127" s="157">
        <f t="shared" si="52"/>
        <v>0</v>
      </c>
      <c r="P127" s="157">
        <f t="shared" si="52"/>
        <v>0</v>
      </c>
      <c r="Q127" s="157">
        <f t="shared" si="53"/>
        <v>0</v>
      </c>
      <c r="R127" s="157">
        <f t="shared" si="53"/>
        <v>0</v>
      </c>
      <c r="S127" s="157">
        <f t="shared" si="53"/>
        <v>0</v>
      </c>
      <c r="T127" s="157">
        <f t="shared" si="53"/>
        <v>0</v>
      </c>
      <c r="U127" s="157">
        <f t="shared" si="53"/>
        <v>0</v>
      </c>
      <c r="V127" s="157">
        <f t="shared" si="53"/>
        <v>0</v>
      </c>
      <c r="W127" s="157">
        <f t="shared" si="53"/>
        <v>0</v>
      </c>
      <c r="X127" s="157">
        <f t="shared" si="53"/>
        <v>0</v>
      </c>
      <c r="Y127" s="157">
        <f t="shared" si="53"/>
        <v>0</v>
      </c>
      <c r="Z127" s="157">
        <f t="shared" si="53"/>
        <v>0</v>
      </c>
      <c r="AA127" s="157">
        <f t="shared" si="54"/>
        <v>0</v>
      </c>
      <c r="AB127" s="157">
        <f t="shared" si="54"/>
        <v>0</v>
      </c>
      <c r="AC127" s="157">
        <f t="shared" si="54"/>
        <v>0</v>
      </c>
      <c r="AD127" s="157">
        <f t="shared" si="54"/>
        <v>0</v>
      </c>
      <c r="AE127" s="157">
        <f t="shared" si="54"/>
        <v>0</v>
      </c>
      <c r="AF127" s="157">
        <f t="shared" si="54"/>
        <v>0</v>
      </c>
      <c r="AG127" s="157">
        <f t="shared" si="54"/>
        <v>0</v>
      </c>
      <c r="AH127" s="157">
        <f t="shared" si="54"/>
        <v>0</v>
      </c>
      <c r="AI127" s="157">
        <f t="shared" si="54"/>
        <v>0</v>
      </c>
      <c r="AJ127" s="157">
        <f t="shared" si="54"/>
        <v>0</v>
      </c>
    </row>
    <row r="128" spans="1:36" ht="16.5" x14ac:dyDescent="0.25">
      <c r="A128" s="157">
        <f t="shared" si="50"/>
        <v>11.079999999999998</v>
      </c>
      <c r="B128" s="153">
        <f t="shared" si="49"/>
        <v>80</v>
      </c>
      <c r="C128" s="158" t="s">
        <v>422</v>
      </c>
      <c r="D128" s="156" t="s">
        <v>364</v>
      </c>
      <c r="E128" s="157">
        <f t="shared" si="51"/>
        <v>2</v>
      </c>
      <c r="F128" s="249"/>
      <c r="G128" s="157">
        <f t="shared" si="52"/>
        <v>0</v>
      </c>
      <c r="H128" s="157">
        <f t="shared" si="52"/>
        <v>1</v>
      </c>
      <c r="I128" s="157">
        <f t="shared" si="52"/>
        <v>1</v>
      </c>
      <c r="J128" s="157">
        <f t="shared" si="52"/>
        <v>0</v>
      </c>
      <c r="K128" s="157">
        <f t="shared" si="52"/>
        <v>0</v>
      </c>
      <c r="L128" s="157">
        <f t="shared" si="52"/>
        <v>0</v>
      </c>
      <c r="M128" s="157">
        <f t="shared" si="52"/>
        <v>0</v>
      </c>
      <c r="N128" s="157">
        <f t="shared" si="52"/>
        <v>0</v>
      </c>
      <c r="O128" s="157">
        <f t="shared" si="52"/>
        <v>0</v>
      </c>
      <c r="P128" s="157">
        <f t="shared" si="52"/>
        <v>0</v>
      </c>
      <c r="Q128" s="157">
        <f t="shared" si="53"/>
        <v>0</v>
      </c>
      <c r="R128" s="157">
        <f t="shared" si="53"/>
        <v>0</v>
      </c>
      <c r="S128" s="157">
        <f t="shared" si="53"/>
        <v>0</v>
      </c>
      <c r="T128" s="157">
        <f t="shared" si="53"/>
        <v>0</v>
      </c>
      <c r="U128" s="157">
        <f t="shared" si="53"/>
        <v>0</v>
      </c>
      <c r="V128" s="157">
        <f t="shared" si="53"/>
        <v>0</v>
      </c>
      <c r="W128" s="157">
        <f t="shared" si="53"/>
        <v>0</v>
      </c>
      <c r="X128" s="157">
        <f t="shared" si="53"/>
        <v>0</v>
      </c>
      <c r="Y128" s="157">
        <f t="shared" si="53"/>
        <v>0</v>
      </c>
      <c r="Z128" s="157">
        <f t="shared" si="53"/>
        <v>0</v>
      </c>
      <c r="AA128" s="157">
        <f t="shared" si="54"/>
        <v>0</v>
      </c>
      <c r="AB128" s="157">
        <f t="shared" si="54"/>
        <v>0</v>
      </c>
      <c r="AC128" s="157">
        <f t="shared" si="54"/>
        <v>0</v>
      </c>
      <c r="AD128" s="157">
        <f t="shared" si="54"/>
        <v>0</v>
      </c>
      <c r="AE128" s="157">
        <f t="shared" si="54"/>
        <v>0</v>
      </c>
      <c r="AF128" s="157">
        <f t="shared" si="54"/>
        <v>0</v>
      </c>
      <c r="AG128" s="157">
        <f t="shared" si="54"/>
        <v>0</v>
      </c>
      <c r="AH128" s="157">
        <f t="shared" si="54"/>
        <v>0</v>
      </c>
      <c r="AI128" s="157">
        <f t="shared" si="54"/>
        <v>0</v>
      </c>
      <c r="AJ128" s="157">
        <f t="shared" si="54"/>
        <v>0</v>
      </c>
    </row>
    <row r="129" spans="1:36" ht="16.5" x14ac:dyDescent="0.25">
      <c r="A129" s="157">
        <f t="shared" si="50"/>
        <v>11.089999999999998</v>
      </c>
      <c r="B129" s="153">
        <f t="shared" si="49"/>
        <v>81</v>
      </c>
      <c r="C129" s="158" t="s">
        <v>423</v>
      </c>
      <c r="D129" s="156" t="s">
        <v>364</v>
      </c>
      <c r="E129" s="157">
        <f t="shared" si="51"/>
        <v>2</v>
      </c>
      <c r="F129" s="249"/>
      <c r="G129" s="157">
        <f t="shared" si="52"/>
        <v>0</v>
      </c>
      <c r="H129" s="157">
        <f t="shared" si="52"/>
        <v>1</v>
      </c>
      <c r="I129" s="157">
        <f t="shared" si="52"/>
        <v>1</v>
      </c>
      <c r="J129" s="157">
        <f t="shared" si="52"/>
        <v>0</v>
      </c>
      <c r="K129" s="157">
        <f t="shared" si="52"/>
        <v>0</v>
      </c>
      <c r="L129" s="157">
        <f t="shared" si="52"/>
        <v>0</v>
      </c>
      <c r="M129" s="157">
        <f t="shared" si="52"/>
        <v>0</v>
      </c>
      <c r="N129" s="157">
        <f t="shared" si="52"/>
        <v>0</v>
      </c>
      <c r="O129" s="157">
        <f t="shared" si="52"/>
        <v>0</v>
      </c>
      <c r="P129" s="157">
        <f t="shared" si="52"/>
        <v>0</v>
      </c>
      <c r="Q129" s="157">
        <f t="shared" si="53"/>
        <v>0</v>
      </c>
      <c r="R129" s="157">
        <f t="shared" si="53"/>
        <v>0</v>
      </c>
      <c r="S129" s="157">
        <f t="shared" si="53"/>
        <v>0</v>
      </c>
      <c r="T129" s="157">
        <f t="shared" si="53"/>
        <v>0</v>
      </c>
      <c r="U129" s="157">
        <f t="shared" si="53"/>
        <v>0</v>
      </c>
      <c r="V129" s="157">
        <f t="shared" si="53"/>
        <v>0</v>
      </c>
      <c r="W129" s="157">
        <f t="shared" si="53"/>
        <v>0</v>
      </c>
      <c r="X129" s="157">
        <f t="shared" si="53"/>
        <v>0</v>
      </c>
      <c r="Y129" s="157">
        <f t="shared" si="53"/>
        <v>0</v>
      </c>
      <c r="Z129" s="157">
        <f t="shared" si="53"/>
        <v>0</v>
      </c>
      <c r="AA129" s="157">
        <f t="shared" si="54"/>
        <v>0</v>
      </c>
      <c r="AB129" s="157">
        <f t="shared" si="54"/>
        <v>0</v>
      </c>
      <c r="AC129" s="157">
        <f t="shared" si="54"/>
        <v>0</v>
      </c>
      <c r="AD129" s="157">
        <f t="shared" si="54"/>
        <v>0</v>
      </c>
      <c r="AE129" s="157">
        <f t="shared" si="54"/>
        <v>0</v>
      </c>
      <c r="AF129" s="157">
        <f t="shared" si="54"/>
        <v>0</v>
      </c>
      <c r="AG129" s="157">
        <f t="shared" si="54"/>
        <v>0</v>
      </c>
      <c r="AH129" s="157">
        <f t="shared" si="54"/>
        <v>0</v>
      </c>
      <c r="AI129" s="157">
        <f t="shared" si="54"/>
        <v>0</v>
      </c>
      <c r="AJ129" s="157">
        <f t="shared" si="54"/>
        <v>0</v>
      </c>
    </row>
    <row r="130" spans="1:36" ht="16.5" x14ac:dyDescent="0.25">
      <c r="A130" s="157">
        <f t="shared" si="50"/>
        <v>11.099999999999998</v>
      </c>
      <c r="B130" s="153">
        <f t="shared" si="49"/>
        <v>82</v>
      </c>
      <c r="C130" s="155" t="s">
        <v>424</v>
      </c>
      <c r="D130" s="156" t="s">
        <v>364</v>
      </c>
      <c r="E130" s="157">
        <f t="shared" si="51"/>
        <v>2</v>
      </c>
      <c r="F130" s="249"/>
      <c r="G130" s="157">
        <f t="shared" si="52"/>
        <v>0</v>
      </c>
      <c r="H130" s="157">
        <f t="shared" si="52"/>
        <v>1</v>
      </c>
      <c r="I130" s="157">
        <f t="shared" si="52"/>
        <v>1</v>
      </c>
      <c r="J130" s="157">
        <f t="shared" si="52"/>
        <v>0</v>
      </c>
      <c r="K130" s="157">
        <f t="shared" si="52"/>
        <v>0</v>
      </c>
      <c r="L130" s="157">
        <f t="shared" si="52"/>
        <v>0</v>
      </c>
      <c r="M130" s="157">
        <f t="shared" si="52"/>
        <v>0</v>
      </c>
      <c r="N130" s="157">
        <f t="shared" si="52"/>
        <v>0</v>
      </c>
      <c r="O130" s="157">
        <f t="shared" si="52"/>
        <v>0</v>
      </c>
      <c r="P130" s="157">
        <f t="shared" si="52"/>
        <v>0</v>
      </c>
      <c r="Q130" s="157">
        <f t="shared" si="53"/>
        <v>0</v>
      </c>
      <c r="R130" s="157">
        <f t="shared" si="53"/>
        <v>0</v>
      </c>
      <c r="S130" s="157">
        <f t="shared" si="53"/>
        <v>0</v>
      </c>
      <c r="T130" s="157">
        <f t="shared" si="53"/>
        <v>0</v>
      </c>
      <c r="U130" s="157">
        <f t="shared" si="53"/>
        <v>0</v>
      </c>
      <c r="V130" s="157">
        <f t="shared" si="53"/>
        <v>0</v>
      </c>
      <c r="W130" s="157">
        <f t="shared" si="53"/>
        <v>0</v>
      </c>
      <c r="X130" s="157">
        <f t="shared" si="53"/>
        <v>0</v>
      </c>
      <c r="Y130" s="157">
        <f t="shared" si="53"/>
        <v>0</v>
      </c>
      <c r="Z130" s="157">
        <f t="shared" si="53"/>
        <v>0</v>
      </c>
      <c r="AA130" s="157">
        <f t="shared" si="54"/>
        <v>0</v>
      </c>
      <c r="AB130" s="157">
        <f t="shared" si="54"/>
        <v>0</v>
      </c>
      <c r="AC130" s="157">
        <f t="shared" si="54"/>
        <v>0</v>
      </c>
      <c r="AD130" s="157">
        <f t="shared" si="54"/>
        <v>0</v>
      </c>
      <c r="AE130" s="157">
        <f t="shared" si="54"/>
        <v>0</v>
      </c>
      <c r="AF130" s="157">
        <f t="shared" si="54"/>
        <v>0</v>
      </c>
      <c r="AG130" s="157">
        <f t="shared" si="54"/>
        <v>0</v>
      </c>
      <c r="AH130" s="157">
        <f t="shared" si="54"/>
        <v>0</v>
      </c>
      <c r="AI130" s="157">
        <f t="shared" si="54"/>
        <v>0</v>
      </c>
      <c r="AJ130" s="157">
        <f t="shared" si="54"/>
        <v>0</v>
      </c>
    </row>
    <row r="131" spans="1:36" ht="16.5" x14ac:dyDescent="0.25">
      <c r="A131" s="157">
        <f t="shared" si="50"/>
        <v>11.109999999999998</v>
      </c>
      <c r="B131" s="153">
        <f t="shared" si="49"/>
        <v>83</v>
      </c>
      <c r="C131" s="158" t="s">
        <v>425</v>
      </c>
      <c r="D131" s="165" t="s">
        <v>364</v>
      </c>
      <c r="E131" s="157">
        <f t="shared" si="51"/>
        <v>2</v>
      </c>
      <c r="F131" s="250"/>
      <c r="G131" s="157">
        <f t="shared" si="52"/>
        <v>0</v>
      </c>
      <c r="H131" s="157">
        <f t="shared" si="52"/>
        <v>1</v>
      </c>
      <c r="I131" s="157">
        <f t="shared" si="52"/>
        <v>1</v>
      </c>
      <c r="J131" s="157">
        <f t="shared" si="52"/>
        <v>0</v>
      </c>
      <c r="K131" s="157">
        <f t="shared" si="52"/>
        <v>0</v>
      </c>
      <c r="L131" s="157">
        <f t="shared" si="52"/>
        <v>0</v>
      </c>
      <c r="M131" s="157">
        <f t="shared" si="52"/>
        <v>0</v>
      </c>
      <c r="N131" s="157">
        <f t="shared" si="52"/>
        <v>0</v>
      </c>
      <c r="O131" s="157">
        <f t="shared" si="52"/>
        <v>0</v>
      </c>
      <c r="P131" s="157">
        <f t="shared" si="52"/>
        <v>0</v>
      </c>
      <c r="Q131" s="157">
        <f t="shared" si="53"/>
        <v>0</v>
      </c>
      <c r="R131" s="157">
        <f t="shared" si="53"/>
        <v>0</v>
      </c>
      <c r="S131" s="157">
        <f t="shared" si="53"/>
        <v>0</v>
      </c>
      <c r="T131" s="157">
        <f t="shared" si="53"/>
        <v>0</v>
      </c>
      <c r="U131" s="157">
        <f t="shared" si="53"/>
        <v>0</v>
      </c>
      <c r="V131" s="157">
        <f t="shared" si="53"/>
        <v>0</v>
      </c>
      <c r="W131" s="157">
        <f t="shared" si="53"/>
        <v>0</v>
      </c>
      <c r="X131" s="157">
        <f t="shared" si="53"/>
        <v>0</v>
      </c>
      <c r="Y131" s="157">
        <f t="shared" si="53"/>
        <v>0</v>
      </c>
      <c r="Z131" s="157">
        <f t="shared" si="53"/>
        <v>0</v>
      </c>
      <c r="AA131" s="157">
        <f t="shared" si="54"/>
        <v>0</v>
      </c>
      <c r="AB131" s="157">
        <f t="shared" si="54"/>
        <v>0</v>
      </c>
      <c r="AC131" s="157">
        <f t="shared" si="54"/>
        <v>0</v>
      </c>
      <c r="AD131" s="157">
        <f t="shared" si="54"/>
        <v>0</v>
      </c>
      <c r="AE131" s="157">
        <f t="shared" si="54"/>
        <v>0</v>
      </c>
      <c r="AF131" s="157">
        <f t="shared" si="54"/>
        <v>0</v>
      </c>
      <c r="AG131" s="157">
        <f t="shared" si="54"/>
        <v>0</v>
      </c>
      <c r="AH131" s="157">
        <f t="shared" si="54"/>
        <v>0</v>
      </c>
      <c r="AI131" s="157">
        <f t="shared" si="54"/>
        <v>0</v>
      </c>
      <c r="AJ131" s="157">
        <f t="shared" si="54"/>
        <v>0</v>
      </c>
    </row>
    <row r="132" spans="1:36" ht="16.5" x14ac:dyDescent="0.25">
      <c r="A132" s="159"/>
      <c r="B132" s="153">
        <f t="shared" si="49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49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5">+A133+0.01</f>
        <v>12.01</v>
      </c>
      <c r="B134" s="153">
        <f t="shared" si="49"/>
        <v>86</v>
      </c>
      <c r="C134" s="197" t="s">
        <v>427</v>
      </c>
      <c r="D134" s="156" t="s">
        <v>364</v>
      </c>
      <c r="E134" s="157">
        <f t="shared" ref="E134:E141" si="56">+SUM(G134:AJ134)</f>
        <v>3</v>
      </c>
      <c r="F134" s="249"/>
      <c r="G134" s="157">
        <f t="shared" ref="G134:P143" si="57">+HLOOKUP(G$3,ARMADO_RP,$B134,0)+HLOOKUP(G$4,ARMADO_RP,$B134,0)+HLOOKUP(G$19,ARMADO_RP,$B134,0)</f>
        <v>0</v>
      </c>
      <c r="H134" s="157">
        <f t="shared" si="57"/>
        <v>0</v>
      </c>
      <c r="I134" s="157">
        <f t="shared" si="57"/>
        <v>0</v>
      </c>
      <c r="J134" s="157">
        <f t="shared" si="57"/>
        <v>3</v>
      </c>
      <c r="K134" s="157">
        <f t="shared" si="57"/>
        <v>0</v>
      </c>
      <c r="L134" s="157">
        <f t="shared" si="57"/>
        <v>0</v>
      </c>
      <c r="M134" s="157">
        <f t="shared" si="57"/>
        <v>0</v>
      </c>
      <c r="N134" s="157">
        <f t="shared" si="57"/>
        <v>0</v>
      </c>
      <c r="O134" s="157">
        <f t="shared" si="57"/>
        <v>0</v>
      </c>
      <c r="P134" s="157">
        <f t="shared" si="57"/>
        <v>0</v>
      </c>
      <c r="Q134" s="157">
        <f t="shared" ref="Q134:Z143" si="58">+HLOOKUP(Q$3,ARMADO_RP,$B134,0)+HLOOKUP(Q$4,ARMADO_RP,$B134,0)+HLOOKUP(Q$19,ARMADO_RP,$B134,0)</f>
        <v>0</v>
      </c>
      <c r="R134" s="157">
        <f t="shared" si="58"/>
        <v>0</v>
      </c>
      <c r="S134" s="157">
        <f t="shared" si="58"/>
        <v>0</v>
      </c>
      <c r="T134" s="157">
        <f t="shared" si="58"/>
        <v>0</v>
      </c>
      <c r="U134" s="157">
        <f t="shared" si="58"/>
        <v>0</v>
      </c>
      <c r="V134" s="157">
        <f t="shared" si="58"/>
        <v>0</v>
      </c>
      <c r="W134" s="157">
        <f t="shared" si="58"/>
        <v>0</v>
      </c>
      <c r="X134" s="157">
        <f t="shared" si="58"/>
        <v>0</v>
      </c>
      <c r="Y134" s="157">
        <f t="shared" si="58"/>
        <v>0</v>
      </c>
      <c r="Z134" s="157">
        <f t="shared" si="58"/>
        <v>0</v>
      </c>
      <c r="AA134" s="157">
        <f t="shared" ref="AA134:AJ143" si="59">+HLOOKUP(AA$3,ARMADO_RP,$B134,0)+HLOOKUP(AA$4,ARMADO_RP,$B134,0)+HLOOKUP(AA$19,ARMADO_RP,$B134,0)</f>
        <v>0</v>
      </c>
      <c r="AB134" s="157">
        <f t="shared" si="59"/>
        <v>0</v>
      </c>
      <c r="AC134" s="157">
        <f t="shared" si="59"/>
        <v>0</v>
      </c>
      <c r="AD134" s="157">
        <f t="shared" si="59"/>
        <v>0</v>
      </c>
      <c r="AE134" s="157">
        <f t="shared" si="59"/>
        <v>0</v>
      </c>
      <c r="AF134" s="157">
        <f t="shared" si="59"/>
        <v>0</v>
      </c>
      <c r="AG134" s="157">
        <f t="shared" si="59"/>
        <v>0</v>
      </c>
      <c r="AH134" s="157">
        <f t="shared" si="59"/>
        <v>0</v>
      </c>
      <c r="AI134" s="157">
        <f t="shared" si="59"/>
        <v>0</v>
      </c>
      <c r="AJ134" s="157">
        <f t="shared" si="59"/>
        <v>0</v>
      </c>
    </row>
    <row r="135" spans="1:36" ht="16.5" x14ac:dyDescent="0.25">
      <c r="A135" s="157">
        <f t="shared" si="55"/>
        <v>12.02</v>
      </c>
      <c r="B135" s="153">
        <f t="shared" si="49"/>
        <v>87</v>
      </c>
      <c r="C135" s="197" t="s">
        <v>428</v>
      </c>
      <c r="D135" s="156" t="s">
        <v>364</v>
      </c>
      <c r="E135" s="157">
        <f t="shared" si="56"/>
        <v>3</v>
      </c>
      <c r="F135" s="249"/>
      <c r="G135" s="157">
        <f t="shared" si="57"/>
        <v>0</v>
      </c>
      <c r="H135" s="157">
        <f t="shared" si="57"/>
        <v>0</v>
      </c>
      <c r="I135" s="157">
        <f t="shared" si="57"/>
        <v>0</v>
      </c>
      <c r="J135" s="157">
        <f t="shared" si="57"/>
        <v>3</v>
      </c>
      <c r="K135" s="157">
        <f t="shared" si="57"/>
        <v>0</v>
      </c>
      <c r="L135" s="157">
        <f t="shared" si="57"/>
        <v>0</v>
      </c>
      <c r="M135" s="157">
        <f t="shared" si="57"/>
        <v>0</v>
      </c>
      <c r="N135" s="157">
        <f t="shared" si="57"/>
        <v>0</v>
      </c>
      <c r="O135" s="157">
        <f t="shared" si="57"/>
        <v>0</v>
      </c>
      <c r="P135" s="157">
        <f t="shared" si="57"/>
        <v>0</v>
      </c>
      <c r="Q135" s="157">
        <f t="shared" si="58"/>
        <v>0</v>
      </c>
      <c r="R135" s="157">
        <f t="shared" si="58"/>
        <v>0</v>
      </c>
      <c r="S135" s="157">
        <f t="shared" si="58"/>
        <v>0</v>
      </c>
      <c r="T135" s="157">
        <f t="shared" si="58"/>
        <v>0</v>
      </c>
      <c r="U135" s="157">
        <f t="shared" si="58"/>
        <v>0</v>
      </c>
      <c r="V135" s="157">
        <f t="shared" si="58"/>
        <v>0</v>
      </c>
      <c r="W135" s="157">
        <f t="shared" si="58"/>
        <v>0</v>
      </c>
      <c r="X135" s="157">
        <f t="shared" si="58"/>
        <v>0</v>
      </c>
      <c r="Y135" s="157">
        <f t="shared" si="58"/>
        <v>0</v>
      </c>
      <c r="Z135" s="157">
        <f t="shared" si="58"/>
        <v>0</v>
      </c>
      <c r="AA135" s="157">
        <f t="shared" si="59"/>
        <v>0</v>
      </c>
      <c r="AB135" s="157">
        <f t="shared" si="59"/>
        <v>0</v>
      </c>
      <c r="AC135" s="157">
        <f t="shared" si="59"/>
        <v>0</v>
      </c>
      <c r="AD135" s="157">
        <f t="shared" si="59"/>
        <v>0</v>
      </c>
      <c r="AE135" s="157">
        <f t="shared" si="59"/>
        <v>0</v>
      </c>
      <c r="AF135" s="157">
        <f t="shared" si="59"/>
        <v>0</v>
      </c>
      <c r="AG135" s="157">
        <f t="shared" si="59"/>
        <v>0</v>
      </c>
      <c r="AH135" s="157">
        <f t="shared" si="59"/>
        <v>0</v>
      </c>
      <c r="AI135" s="157">
        <f t="shared" si="59"/>
        <v>0</v>
      </c>
      <c r="AJ135" s="157">
        <f t="shared" si="59"/>
        <v>0</v>
      </c>
    </row>
    <row r="136" spans="1:36" ht="16.5" x14ac:dyDescent="0.25">
      <c r="A136" s="157">
        <f t="shared" si="55"/>
        <v>12.03</v>
      </c>
      <c r="B136" s="153">
        <f t="shared" si="49"/>
        <v>88</v>
      </c>
      <c r="C136" s="158" t="s">
        <v>429</v>
      </c>
      <c r="D136" s="156" t="s">
        <v>364</v>
      </c>
      <c r="E136" s="157">
        <f t="shared" si="56"/>
        <v>12</v>
      </c>
      <c r="F136" s="249"/>
      <c r="G136" s="157">
        <f t="shared" si="57"/>
        <v>0</v>
      </c>
      <c r="H136" s="157">
        <f t="shared" si="57"/>
        <v>4</v>
      </c>
      <c r="I136" s="157">
        <f t="shared" si="57"/>
        <v>4</v>
      </c>
      <c r="J136" s="157">
        <f t="shared" si="57"/>
        <v>4</v>
      </c>
      <c r="K136" s="157">
        <f t="shared" si="57"/>
        <v>0</v>
      </c>
      <c r="L136" s="157">
        <f t="shared" si="57"/>
        <v>0</v>
      </c>
      <c r="M136" s="157">
        <f t="shared" si="57"/>
        <v>0</v>
      </c>
      <c r="N136" s="157">
        <f t="shared" si="57"/>
        <v>0</v>
      </c>
      <c r="O136" s="157">
        <f t="shared" si="57"/>
        <v>0</v>
      </c>
      <c r="P136" s="157">
        <f t="shared" si="57"/>
        <v>0</v>
      </c>
      <c r="Q136" s="157">
        <f t="shared" si="58"/>
        <v>0</v>
      </c>
      <c r="R136" s="157">
        <f t="shared" si="58"/>
        <v>0</v>
      </c>
      <c r="S136" s="157">
        <f t="shared" si="58"/>
        <v>0</v>
      </c>
      <c r="T136" s="157">
        <f t="shared" si="58"/>
        <v>0</v>
      </c>
      <c r="U136" s="157">
        <f t="shared" si="58"/>
        <v>0</v>
      </c>
      <c r="V136" s="157">
        <f t="shared" si="58"/>
        <v>0</v>
      </c>
      <c r="W136" s="157">
        <f t="shared" si="58"/>
        <v>0</v>
      </c>
      <c r="X136" s="157">
        <f t="shared" si="58"/>
        <v>0</v>
      </c>
      <c r="Y136" s="157">
        <f t="shared" si="58"/>
        <v>0</v>
      </c>
      <c r="Z136" s="157">
        <f t="shared" si="58"/>
        <v>0</v>
      </c>
      <c r="AA136" s="157">
        <f t="shared" si="59"/>
        <v>0</v>
      </c>
      <c r="AB136" s="157">
        <f t="shared" si="59"/>
        <v>0</v>
      </c>
      <c r="AC136" s="157">
        <f t="shared" si="59"/>
        <v>0</v>
      </c>
      <c r="AD136" s="157">
        <f t="shared" si="59"/>
        <v>0</v>
      </c>
      <c r="AE136" s="157">
        <f t="shared" si="59"/>
        <v>0</v>
      </c>
      <c r="AF136" s="157">
        <f t="shared" si="59"/>
        <v>0</v>
      </c>
      <c r="AG136" s="157">
        <f t="shared" si="59"/>
        <v>0</v>
      </c>
      <c r="AH136" s="157">
        <f t="shared" si="59"/>
        <v>0</v>
      </c>
      <c r="AI136" s="157">
        <f t="shared" si="59"/>
        <v>0</v>
      </c>
      <c r="AJ136" s="157">
        <f t="shared" si="59"/>
        <v>0</v>
      </c>
    </row>
    <row r="137" spans="1:36" ht="16.5" x14ac:dyDescent="0.25">
      <c r="A137" s="157">
        <f t="shared" si="55"/>
        <v>12.04</v>
      </c>
      <c r="B137" s="153">
        <f t="shared" si="49"/>
        <v>89</v>
      </c>
      <c r="C137" s="158" t="s">
        <v>430</v>
      </c>
      <c r="D137" s="156" t="s">
        <v>364</v>
      </c>
      <c r="E137" s="157">
        <f t="shared" si="56"/>
        <v>3</v>
      </c>
      <c r="F137" s="249"/>
      <c r="G137" s="157">
        <f t="shared" si="57"/>
        <v>0</v>
      </c>
      <c r="H137" s="157">
        <f t="shared" si="57"/>
        <v>0</v>
      </c>
      <c r="I137" s="157">
        <f t="shared" si="57"/>
        <v>0</v>
      </c>
      <c r="J137" s="157">
        <f t="shared" si="57"/>
        <v>3</v>
      </c>
      <c r="K137" s="157">
        <f t="shared" si="57"/>
        <v>0</v>
      </c>
      <c r="L137" s="157">
        <f t="shared" si="57"/>
        <v>0</v>
      </c>
      <c r="M137" s="157">
        <f t="shared" si="57"/>
        <v>0</v>
      </c>
      <c r="N137" s="157">
        <f t="shared" si="57"/>
        <v>0</v>
      </c>
      <c r="O137" s="157">
        <f t="shared" si="57"/>
        <v>0</v>
      </c>
      <c r="P137" s="157">
        <f t="shared" si="57"/>
        <v>0</v>
      </c>
      <c r="Q137" s="157">
        <f t="shared" si="58"/>
        <v>0</v>
      </c>
      <c r="R137" s="157">
        <f t="shared" si="58"/>
        <v>0</v>
      </c>
      <c r="S137" s="157">
        <f t="shared" si="58"/>
        <v>0</v>
      </c>
      <c r="T137" s="157">
        <f t="shared" si="58"/>
        <v>0</v>
      </c>
      <c r="U137" s="157">
        <f t="shared" si="58"/>
        <v>0</v>
      </c>
      <c r="V137" s="157">
        <f t="shared" si="58"/>
        <v>0</v>
      </c>
      <c r="W137" s="157">
        <f t="shared" si="58"/>
        <v>0</v>
      </c>
      <c r="X137" s="157">
        <f t="shared" si="58"/>
        <v>0</v>
      </c>
      <c r="Y137" s="157">
        <f t="shared" si="58"/>
        <v>0</v>
      </c>
      <c r="Z137" s="157">
        <f t="shared" si="58"/>
        <v>0</v>
      </c>
      <c r="AA137" s="157">
        <f t="shared" si="59"/>
        <v>0</v>
      </c>
      <c r="AB137" s="157">
        <f t="shared" si="59"/>
        <v>0</v>
      </c>
      <c r="AC137" s="157">
        <f t="shared" si="59"/>
        <v>0</v>
      </c>
      <c r="AD137" s="157">
        <f t="shared" si="59"/>
        <v>0</v>
      </c>
      <c r="AE137" s="157">
        <f t="shared" si="59"/>
        <v>0</v>
      </c>
      <c r="AF137" s="157">
        <f t="shared" si="59"/>
        <v>0</v>
      </c>
      <c r="AG137" s="157">
        <f t="shared" si="59"/>
        <v>0</v>
      </c>
      <c r="AH137" s="157">
        <f t="shared" si="59"/>
        <v>0</v>
      </c>
      <c r="AI137" s="157">
        <f t="shared" si="59"/>
        <v>0</v>
      </c>
      <c r="AJ137" s="157">
        <f t="shared" si="59"/>
        <v>0</v>
      </c>
    </row>
    <row r="138" spans="1:36" ht="16.5" x14ac:dyDescent="0.25">
      <c r="A138" s="157">
        <f t="shared" si="55"/>
        <v>12.049999999999999</v>
      </c>
      <c r="B138" s="153">
        <f t="shared" si="49"/>
        <v>90</v>
      </c>
      <c r="C138" s="158" t="s">
        <v>431</v>
      </c>
      <c r="D138" s="156" t="s">
        <v>364</v>
      </c>
      <c r="E138" s="157">
        <f t="shared" si="56"/>
        <v>9</v>
      </c>
      <c r="F138" s="249"/>
      <c r="G138" s="157">
        <f t="shared" si="57"/>
        <v>0</v>
      </c>
      <c r="H138" s="157">
        <f t="shared" si="57"/>
        <v>2</v>
      </c>
      <c r="I138" s="157">
        <f t="shared" si="57"/>
        <v>2</v>
      </c>
      <c r="J138" s="157">
        <f t="shared" si="57"/>
        <v>5</v>
      </c>
      <c r="K138" s="157">
        <f t="shared" si="57"/>
        <v>0</v>
      </c>
      <c r="L138" s="157">
        <f t="shared" si="57"/>
        <v>0</v>
      </c>
      <c r="M138" s="157">
        <f t="shared" si="57"/>
        <v>0</v>
      </c>
      <c r="N138" s="157">
        <f t="shared" si="57"/>
        <v>0</v>
      </c>
      <c r="O138" s="157">
        <f t="shared" si="57"/>
        <v>0</v>
      </c>
      <c r="P138" s="157">
        <f t="shared" si="57"/>
        <v>0</v>
      </c>
      <c r="Q138" s="157">
        <f t="shared" si="58"/>
        <v>0</v>
      </c>
      <c r="R138" s="157">
        <f t="shared" si="58"/>
        <v>0</v>
      </c>
      <c r="S138" s="157">
        <f t="shared" si="58"/>
        <v>0</v>
      </c>
      <c r="T138" s="157">
        <f t="shared" si="58"/>
        <v>0</v>
      </c>
      <c r="U138" s="157">
        <f t="shared" si="58"/>
        <v>0</v>
      </c>
      <c r="V138" s="157">
        <f t="shared" si="58"/>
        <v>0</v>
      </c>
      <c r="W138" s="157">
        <f t="shared" si="58"/>
        <v>0</v>
      </c>
      <c r="X138" s="157">
        <f t="shared" si="58"/>
        <v>0</v>
      </c>
      <c r="Y138" s="157">
        <f t="shared" si="58"/>
        <v>0</v>
      </c>
      <c r="Z138" s="157">
        <f t="shared" si="58"/>
        <v>0</v>
      </c>
      <c r="AA138" s="157">
        <f t="shared" si="59"/>
        <v>0</v>
      </c>
      <c r="AB138" s="157">
        <f t="shared" si="59"/>
        <v>0</v>
      </c>
      <c r="AC138" s="157">
        <f t="shared" si="59"/>
        <v>0</v>
      </c>
      <c r="AD138" s="157">
        <f t="shared" si="59"/>
        <v>0</v>
      </c>
      <c r="AE138" s="157">
        <f t="shared" si="59"/>
        <v>0</v>
      </c>
      <c r="AF138" s="157">
        <f t="shared" si="59"/>
        <v>0</v>
      </c>
      <c r="AG138" s="157">
        <f t="shared" si="59"/>
        <v>0</v>
      </c>
      <c r="AH138" s="157">
        <f t="shared" si="59"/>
        <v>0</v>
      </c>
      <c r="AI138" s="157">
        <f t="shared" si="59"/>
        <v>0</v>
      </c>
      <c r="AJ138" s="157">
        <f t="shared" si="59"/>
        <v>0</v>
      </c>
    </row>
    <row r="139" spans="1:36" ht="16.5" x14ac:dyDescent="0.25">
      <c r="A139" s="157">
        <f t="shared" si="55"/>
        <v>12.059999999999999</v>
      </c>
      <c r="B139" s="153">
        <f t="shared" si="49"/>
        <v>91</v>
      </c>
      <c r="C139" s="158" t="s">
        <v>432</v>
      </c>
      <c r="D139" s="156" t="s">
        <v>364</v>
      </c>
      <c r="E139" s="157">
        <f t="shared" si="56"/>
        <v>0</v>
      </c>
      <c r="F139" s="249"/>
      <c r="G139" s="157">
        <f t="shared" si="57"/>
        <v>0</v>
      </c>
      <c r="H139" s="157">
        <f t="shared" si="57"/>
        <v>0</v>
      </c>
      <c r="I139" s="157">
        <f t="shared" si="57"/>
        <v>0</v>
      </c>
      <c r="J139" s="157">
        <f t="shared" si="57"/>
        <v>0</v>
      </c>
      <c r="K139" s="157">
        <f t="shared" si="57"/>
        <v>0</v>
      </c>
      <c r="L139" s="157">
        <f t="shared" si="57"/>
        <v>0</v>
      </c>
      <c r="M139" s="157">
        <f t="shared" si="57"/>
        <v>0</v>
      </c>
      <c r="N139" s="157">
        <f t="shared" si="57"/>
        <v>0</v>
      </c>
      <c r="O139" s="157">
        <f t="shared" si="57"/>
        <v>0</v>
      </c>
      <c r="P139" s="157">
        <f t="shared" si="57"/>
        <v>0</v>
      </c>
      <c r="Q139" s="157">
        <f t="shared" si="58"/>
        <v>0</v>
      </c>
      <c r="R139" s="157">
        <f t="shared" si="58"/>
        <v>0</v>
      </c>
      <c r="S139" s="157">
        <f t="shared" si="58"/>
        <v>0</v>
      </c>
      <c r="T139" s="157">
        <f t="shared" si="58"/>
        <v>0</v>
      </c>
      <c r="U139" s="157">
        <f t="shared" si="58"/>
        <v>0</v>
      </c>
      <c r="V139" s="157">
        <f t="shared" si="58"/>
        <v>0</v>
      </c>
      <c r="W139" s="157">
        <f t="shared" si="58"/>
        <v>0</v>
      </c>
      <c r="X139" s="157">
        <f t="shared" si="58"/>
        <v>0</v>
      </c>
      <c r="Y139" s="157">
        <f t="shared" si="58"/>
        <v>0</v>
      </c>
      <c r="Z139" s="157">
        <f t="shared" si="58"/>
        <v>0</v>
      </c>
      <c r="AA139" s="157">
        <f t="shared" si="59"/>
        <v>0</v>
      </c>
      <c r="AB139" s="157">
        <f t="shared" si="59"/>
        <v>0</v>
      </c>
      <c r="AC139" s="157">
        <f t="shared" si="59"/>
        <v>0</v>
      </c>
      <c r="AD139" s="157">
        <f t="shared" si="59"/>
        <v>0</v>
      </c>
      <c r="AE139" s="157">
        <f t="shared" si="59"/>
        <v>0</v>
      </c>
      <c r="AF139" s="157">
        <f t="shared" si="59"/>
        <v>0</v>
      </c>
      <c r="AG139" s="157">
        <f t="shared" si="59"/>
        <v>0</v>
      </c>
      <c r="AH139" s="157">
        <f t="shared" si="59"/>
        <v>0</v>
      </c>
      <c r="AI139" s="157">
        <f t="shared" si="59"/>
        <v>0</v>
      </c>
      <c r="AJ139" s="157">
        <f t="shared" si="59"/>
        <v>0</v>
      </c>
    </row>
    <row r="140" spans="1:36" ht="16.5" x14ac:dyDescent="0.25">
      <c r="A140" s="157">
        <f t="shared" si="55"/>
        <v>12.069999999999999</v>
      </c>
      <c r="B140" s="153">
        <f t="shared" si="49"/>
        <v>92</v>
      </c>
      <c r="C140" s="155" t="s">
        <v>433</v>
      </c>
      <c r="D140" s="156" t="s">
        <v>364</v>
      </c>
      <c r="E140" s="157">
        <f t="shared" si="56"/>
        <v>4</v>
      </c>
      <c r="F140" s="249"/>
      <c r="G140" s="157">
        <f t="shared" si="57"/>
        <v>0</v>
      </c>
      <c r="H140" s="157">
        <f t="shared" si="57"/>
        <v>1</v>
      </c>
      <c r="I140" s="157">
        <f t="shared" si="57"/>
        <v>1</v>
      </c>
      <c r="J140" s="157">
        <f t="shared" si="57"/>
        <v>2</v>
      </c>
      <c r="K140" s="157">
        <f t="shared" si="57"/>
        <v>0</v>
      </c>
      <c r="L140" s="157">
        <f t="shared" si="57"/>
        <v>0</v>
      </c>
      <c r="M140" s="157">
        <f t="shared" si="57"/>
        <v>0</v>
      </c>
      <c r="N140" s="157">
        <f t="shared" si="57"/>
        <v>0</v>
      </c>
      <c r="O140" s="157">
        <f t="shared" si="57"/>
        <v>0</v>
      </c>
      <c r="P140" s="157">
        <f t="shared" si="57"/>
        <v>0</v>
      </c>
      <c r="Q140" s="157">
        <f t="shared" si="58"/>
        <v>0</v>
      </c>
      <c r="R140" s="157">
        <f t="shared" si="58"/>
        <v>0</v>
      </c>
      <c r="S140" s="157">
        <f t="shared" si="58"/>
        <v>0</v>
      </c>
      <c r="T140" s="157">
        <f t="shared" si="58"/>
        <v>0</v>
      </c>
      <c r="U140" s="157">
        <f t="shared" si="58"/>
        <v>0</v>
      </c>
      <c r="V140" s="157">
        <f t="shared" si="58"/>
        <v>0</v>
      </c>
      <c r="W140" s="157">
        <f t="shared" si="58"/>
        <v>0</v>
      </c>
      <c r="X140" s="157">
        <f t="shared" si="58"/>
        <v>0</v>
      </c>
      <c r="Y140" s="157">
        <f t="shared" si="58"/>
        <v>0</v>
      </c>
      <c r="Z140" s="157">
        <f t="shared" si="58"/>
        <v>0</v>
      </c>
      <c r="AA140" s="157">
        <f t="shared" si="59"/>
        <v>0</v>
      </c>
      <c r="AB140" s="157">
        <f t="shared" si="59"/>
        <v>0</v>
      </c>
      <c r="AC140" s="157">
        <f t="shared" si="59"/>
        <v>0</v>
      </c>
      <c r="AD140" s="157">
        <f t="shared" si="59"/>
        <v>0</v>
      </c>
      <c r="AE140" s="157">
        <f t="shared" si="59"/>
        <v>0</v>
      </c>
      <c r="AF140" s="157">
        <f t="shared" si="59"/>
        <v>0</v>
      </c>
      <c r="AG140" s="157">
        <f t="shared" si="59"/>
        <v>0</v>
      </c>
      <c r="AH140" s="157">
        <f t="shared" si="59"/>
        <v>0</v>
      </c>
      <c r="AI140" s="157">
        <f t="shared" si="59"/>
        <v>0</v>
      </c>
      <c r="AJ140" s="157">
        <f t="shared" si="59"/>
        <v>0</v>
      </c>
    </row>
    <row r="141" spans="1:36" ht="16.5" x14ac:dyDescent="0.25">
      <c r="A141" s="157">
        <f t="shared" si="55"/>
        <v>12.079999999999998</v>
      </c>
      <c r="B141" s="153">
        <f t="shared" si="49"/>
        <v>93</v>
      </c>
      <c r="C141" s="155" t="s">
        <v>434</v>
      </c>
      <c r="D141" s="156" t="s">
        <v>364</v>
      </c>
      <c r="E141" s="157">
        <f t="shared" si="56"/>
        <v>0</v>
      </c>
      <c r="F141" s="249"/>
      <c r="G141" s="157">
        <f t="shared" si="57"/>
        <v>0</v>
      </c>
      <c r="H141" s="157">
        <f t="shared" si="57"/>
        <v>0</v>
      </c>
      <c r="I141" s="157">
        <f t="shared" si="57"/>
        <v>0</v>
      </c>
      <c r="J141" s="157">
        <f t="shared" si="57"/>
        <v>0</v>
      </c>
      <c r="K141" s="157">
        <f t="shared" si="57"/>
        <v>0</v>
      </c>
      <c r="L141" s="157">
        <f t="shared" si="57"/>
        <v>0</v>
      </c>
      <c r="M141" s="157">
        <f t="shared" si="57"/>
        <v>0</v>
      </c>
      <c r="N141" s="157">
        <f t="shared" si="57"/>
        <v>0</v>
      </c>
      <c r="O141" s="157">
        <f t="shared" si="57"/>
        <v>0</v>
      </c>
      <c r="P141" s="157">
        <f t="shared" si="57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157">
        <f t="shared" si="58"/>
        <v>0</v>
      </c>
      <c r="W141" s="157">
        <f t="shared" si="58"/>
        <v>0</v>
      </c>
      <c r="X141" s="157">
        <f t="shared" si="58"/>
        <v>0</v>
      </c>
      <c r="Y141" s="157">
        <f t="shared" si="58"/>
        <v>0</v>
      </c>
      <c r="Z141" s="157">
        <f t="shared" si="58"/>
        <v>0</v>
      </c>
      <c r="AA141" s="157">
        <f t="shared" si="59"/>
        <v>0</v>
      </c>
      <c r="AB141" s="157">
        <f t="shared" si="59"/>
        <v>0</v>
      </c>
      <c r="AC141" s="157">
        <f t="shared" si="59"/>
        <v>0</v>
      </c>
      <c r="AD141" s="157">
        <f t="shared" si="59"/>
        <v>0</v>
      </c>
      <c r="AE141" s="157">
        <f t="shared" si="59"/>
        <v>0</v>
      </c>
      <c r="AF141" s="157">
        <f t="shared" si="59"/>
        <v>0</v>
      </c>
      <c r="AG141" s="157">
        <f t="shared" si="59"/>
        <v>0</v>
      </c>
      <c r="AH141" s="157">
        <f t="shared" si="59"/>
        <v>0</v>
      </c>
      <c r="AI141" s="157">
        <f t="shared" si="59"/>
        <v>0</v>
      </c>
      <c r="AJ141" s="157">
        <f t="shared" si="59"/>
        <v>0</v>
      </c>
    </row>
    <row r="142" spans="1:36" ht="16.5" x14ac:dyDescent="0.25">
      <c r="A142" s="157">
        <f t="shared" si="55"/>
        <v>12.089999999999998</v>
      </c>
      <c r="B142" s="153">
        <f t="shared" si="49"/>
        <v>94</v>
      </c>
      <c r="C142" s="155" t="s">
        <v>435</v>
      </c>
      <c r="D142" s="165" t="s">
        <v>364</v>
      </c>
      <c r="E142" s="157">
        <f>+ROUNDUP(SUM(G142:AJ142),0)</f>
        <v>1</v>
      </c>
      <c r="F142" s="250"/>
      <c r="G142" s="157">
        <f t="shared" si="57"/>
        <v>0</v>
      </c>
      <c r="H142" s="157">
        <f t="shared" si="57"/>
        <v>6.6666666666666666E-2</v>
      </c>
      <c r="I142" s="157">
        <f t="shared" si="57"/>
        <v>6.6666666666666666E-2</v>
      </c>
      <c r="J142" s="157">
        <f t="shared" si="57"/>
        <v>0.1</v>
      </c>
      <c r="K142" s="157">
        <f t="shared" si="57"/>
        <v>0</v>
      </c>
      <c r="L142" s="157">
        <f t="shared" si="57"/>
        <v>0</v>
      </c>
      <c r="M142" s="157">
        <f t="shared" si="57"/>
        <v>0</v>
      </c>
      <c r="N142" s="157">
        <f t="shared" si="57"/>
        <v>0</v>
      </c>
      <c r="O142" s="157">
        <f t="shared" si="57"/>
        <v>0</v>
      </c>
      <c r="P142" s="157">
        <f t="shared" si="57"/>
        <v>0</v>
      </c>
      <c r="Q142" s="157">
        <f t="shared" si="58"/>
        <v>0</v>
      </c>
      <c r="R142" s="157">
        <f t="shared" si="58"/>
        <v>0</v>
      </c>
      <c r="S142" s="157">
        <f t="shared" si="58"/>
        <v>0</v>
      </c>
      <c r="T142" s="157">
        <f t="shared" si="58"/>
        <v>0</v>
      </c>
      <c r="U142" s="157">
        <f t="shared" si="58"/>
        <v>0</v>
      </c>
      <c r="V142" s="157">
        <f t="shared" si="58"/>
        <v>0</v>
      </c>
      <c r="W142" s="157">
        <f t="shared" si="58"/>
        <v>0</v>
      </c>
      <c r="X142" s="157">
        <f t="shared" si="58"/>
        <v>0</v>
      </c>
      <c r="Y142" s="157">
        <f t="shared" si="58"/>
        <v>0</v>
      </c>
      <c r="Z142" s="157">
        <f t="shared" si="58"/>
        <v>0</v>
      </c>
      <c r="AA142" s="157">
        <f t="shared" si="59"/>
        <v>0</v>
      </c>
      <c r="AB142" s="157">
        <f t="shared" si="59"/>
        <v>0</v>
      </c>
      <c r="AC142" s="157">
        <f t="shared" si="59"/>
        <v>0</v>
      </c>
      <c r="AD142" s="157">
        <f t="shared" si="59"/>
        <v>0</v>
      </c>
      <c r="AE142" s="157">
        <f t="shared" si="59"/>
        <v>0</v>
      </c>
      <c r="AF142" s="157">
        <f t="shared" si="59"/>
        <v>0</v>
      </c>
      <c r="AG142" s="157">
        <f t="shared" si="59"/>
        <v>0</v>
      </c>
      <c r="AH142" s="157">
        <f t="shared" si="59"/>
        <v>0</v>
      </c>
      <c r="AI142" s="157">
        <f t="shared" si="59"/>
        <v>0</v>
      </c>
      <c r="AJ142" s="157">
        <f t="shared" si="59"/>
        <v>0</v>
      </c>
    </row>
    <row r="143" spans="1:36" s="188" customFormat="1" ht="16.5" x14ac:dyDescent="0.25">
      <c r="A143" s="160">
        <f t="shared" si="55"/>
        <v>12.099999999999998</v>
      </c>
      <c r="B143" s="161">
        <f t="shared" si="49"/>
        <v>95</v>
      </c>
      <c r="C143" s="163" t="s">
        <v>644</v>
      </c>
      <c r="D143" s="195" t="s">
        <v>364</v>
      </c>
      <c r="E143" s="157">
        <f>+ROUNDUP(SUM(G143:AJ143),0)</f>
        <v>9</v>
      </c>
      <c r="F143" s="247"/>
      <c r="G143" s="157">
        <f t="shared" si="57"/>
        <v>0</v>
      </c>
      <c r="H143" s="157">
        <f t="shared" si="57"/>
        <v>0</v>
      </c>
      <c r="I143" s="157">
        <f t="shared" si="57"/>
        <v>0</v>
      </c>
      <c r="J143" s="157">
        <f t="shared" si="57"/>
        <v>9</v>
      </c>
      <c r="K143" s="157">
        <f t="shared" si="57"/>
        <v>0</v>
      </c>
      <c r="L143" s="157">
        <f t="shared" si="57"/>
        <v>0</v>
      </c>
      <c r="M143" s="157">
        <f t="shared" si="57"/>
        <v>0</v>
      </c>
      <c r="N143" s="157">
        <f t="shared" si="57"/>
        <v>0</v>
      </c>
      <c r="O143" s="157">
        <f t="shared" si="57"/>
        <v>0</v>
      </c>
      <c r="P143" s="157">
        <f t="shared" si="57"/>
        <v>0</v>
      </c>
      <c r="Q143" s="157">
        <f t="shared" si="58"/>
        <v>0</v>
      </c>
      <c r="R143" s="157">
        <f t="shared" si="58"/>
        <v>0</v>
      </c>
      <c r="S143" s="157">
        <f t="shared" si="58"/>
        <v>0</v>
      </c>
      <c r="T143" s="157">
        <f t="shared" si="58"/>
        <v>0</v>
      </c>
      <c r="U143" s="157">
        <f t="shared" si="58"/>
        <v>0</v>
      </c>
      <c r="V143" s="157">
        <f t="shared" si="58"/>
        <v>0</v>
      </c>
      <c r="W143" s="157">
        <f t="shared" si="58"/>
        <v>0</v>
      </c>
      <c r="X143" s="157">
        <f t="shared" si="58"/>
        <v>0</v>
      </c>
      <c r="Y143" s="157">
        <f t="shared" si="58"/>
        <v>0</v>
      </c>
      <c r="Z143" s="157">
        <f t="shared" si="58"/>
        <v>0</v>
      </c>
      <c r="AA143" s="157">
        <f t="shared" si="59"/>
        <v>0</v>
      </c>
      <c r="AB143" s="157">
        <f t="shared" si="59"/>
        <v>0</v>
      </c>
      <c r="AC143" s="157">
        <f t="shared" si="59"/>
        <v>0</v>
      </c>
      <c r="AD143" s="157">
        <f t="shared" si="59"/>
        <v>0</v>
      </c>
      <c r="AE143" s="157">
        <f t="shared" si="59"/>
        <v>0</v>
      </c>
      <c r="AF143" s="157">
        <f t="shared" si="59"/>
        <v>0</v>
      </c>
      <c r="AG143" s="157">
        <f t="shared" si="59"/>
        <v>0</v>
      </c>
      <c r="AH143" s="157">
        <f t="shared" si="59"/>
        <v>0</v>
      </c>
      <c r="AI143" s="157">
        <f t="shared" si="59"/>
        <v>0</v>
      </c>
      <c r="AJ143" s="157">
        <f t="shared" si="59"/>
        <v>0</v>
      </c>
    </row>
    <row r="144" spans="1:36" ht="16.5" x14ac:dyDescent="0.25">
      <c r="A144" s="159"/>
      <c r="B144" s="153">
        <f t="shared" si="49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49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49"/>
        <v>98</v>
      </c>
      <c r="C146" s="158" t="s">
        <v>437</v>
      </c>
      <c r="D146" s="156" t="s">
        <v>364</v>
      </c>
      <c r="E146" s="157">
        <f t="shared" ref="E146:E147" si="60">+SUM(G146:AJ146)</f>
        <v>2</v>
      </c>
      <c r="F146" s="249"/>
      <c r="G146" s="157">
        <f t="shared" ref="G146:P148" si="61">+HLOOKUP(G$3,ARMADO_RP,$B146,0)+HLOOKUP(G$4,ARMADO_RP,$B146,0)</f>
        <v>0</v>
      </c>
      <c r="H146" s="157">
        <f t="shared" si="61"/>
        <v>0</v>
      </c>
      <c r="I146" s="157">
        <f t="shared" si="61"/>
        <v>0</v>
      </c>
      <c r="J146" s="157">
        <f t="shared" si="61"/>
        <v>2</v>
      </c>
      <c r="K146" s="157">
        <f t="shared" si="61"/>
        <v>0</v>
      </c>
      <c r="L146" s="157">
        <f t="shared" si="61"/>
        <v>0</v>
      </c>
      <c r="M146" s="157">
        <f t="shared" si="61"/>
        <v>0</v>
      </c>
      <c r="N146" s="157">
        <f t="shared" si="61"/>
        <v>0</v>
      </c>
      <c r="O146" s="157">
        <f t="shared" si="61"/>
        <v>0</v>
      </c>
      <c r="P146" s="157">
        <f t="shared" si="61"/>
        <v>0</v>
      </c>
      <c r="Q146" s="157">
        <f t="shared" ref="Q146:Z148" si="62">+HLOOKUP(Q$3,ARMADO_RP,$B146,0)+HLOOKUP(Q$4,ARMADO_RP,$B146,0)</f>
        <v>0</v>
      </c>
      <c r="R146" s="157">
        <f t="shared" si="62"/>
        <v>0</v>
      </c>
      <c r="S146" s="157">
        <f t="shared" si="62"/>
        <v>0</v>
      </c>
      <c r="T146" s="157">
        <f t="shared" si="62"/>
        <v>0</v>
      </c>
      <c r="U146" s="157">
        <f t="shared" si="62"/>
        <v>0</v>
      </c>
      <c r="V146" s="157">
        <f t="shared" si="62"/>
        <v>0</v>
      </c>
      <c r="W146" s="157">
        <f t="shared" si="62"/>
        <v>0</v>
      </c>
      <c r="X146" s="157">
        <f t="shared" si="62"/>
        <v>0</v>
      </c>
      <c r="Y146" s="157">
        <f t="shared" si="62"/>
        <v>0</v>
      </c>
      <c r="Z146" s="157">
        <f t="shared" si="62"/>
        <v>0</v>
      </c>
      <c r="AA146" s="157">
        <f t="shared" ref="AA146:AJ148" si="63">+HLOOKUP(AA$3,ARMADO_RP,$B146,0)+HLOOKUP(AA$4,ARMADO_RP,$B146,0)</f>
        <v>0</v>
      </c>
      <c r="AB146" s="157">
        <f t="shared" si="63"/>
        <v>0</v>
      </c>
      <c r="AC146" s="157">
        <f t="shared" si="63"/>
        <v>0</v>
      </c>
      <c r="AD146" s="157">
        <f t="shared" si="63"/>
        <v>0</v>
      </c>
      <c r="AE146" s="157">
        <f t="shared" si="63"/>
        <v>0</v>
      </c>
      <c r="AF146" s="157">
        <f t="shared" si="63"/>
        <v>0</v>
      </c>
      <c r="AG146" s="157">
        <f t="shared" si="63"/>
        <v>0</v>
      </c>
      <c r="AH146" s="157">
        <f t="shared" si="63"/>
        <v>0</v>
      </c>
      <c r="AI146" s="157">
        <f t="shared" si="63"/>
        <v>0</v>
      </c>
      <c r="AJ146" s="157">
        <f t="shared" si="63"/>
        <v>0</v>
      </c>
    </row>
    <row r="147" spans="1:36" ht="16.5" x14ac:dyDescent="0.25">
      <c r="A147" s="157">
        <f t="shared" ref="A147:A149" si="64">+A146+0.01</f>
        <v>13.02</v>
      </c>
      <c r="B147" s="153">
        <f t="shared" si="49"/>
        <v>99</v>
      </c>
      <c r="C147" s="158" t="s">
        <v>438</v>
      </c>
      <c r="D147" s="156" t="s">
        <v>364</v>
      </c>
      <c r="E147" s="157">
        <f t="shared" si="60"/>
        <v>2</v>
      </c>
      <c r="F147" s="249"/>
      <c r="G147" s="157">
        <f t="shared" si="61"/>
        <v>0</v>
      </c>
      <c r="H147" s="157">
        <f t="shared" si="61"/>
        <v>0</v>
      </c>
      <c r="I147" s="157">
        <f t="shared" si="61"/>
        <v>0</v>
      </c>
      <c r="J147" s="157">
        <f t="shared" si="61"/>
        <v>2</v>
      </c>
      <c r="K147" s="157">
        <f t="shared" si="61"/>
        <v>0</v>
      </c>
      <c r="L147" s="157">
        <f t="shared" si="61"/>
        <v>0</v>
      </c>
      <c r="M147" s="157">
        <f t="shared" si="61"/>
        <v>0</v>
      </c>
      <c r="N147" s="157">
        <f t="shared" si="61"/>
        <v>0</v>
      </c>
      <c r="O147" s="157">
        <f t="shared" si="61"/>
        <v>0</v>
      </c>
      <c r="P147" s="157">
        <f t="shared" si="61"/>
        <v>0</v>
      </c>
      <c r="Q147" s="157">
        <f t="shared" si="62"/>
        <v>0</v>
      </c>
      <c r="R147" s="157">
        <f t="shared" si="62"/>
        <v>0</v>
      </c>
      <c r="S147" s="157">
        <f t="shared" si="62"/>
        <v>0</v>
      </c>
      <c r="T147" s="157">
        <f t="shared" si="62"/>
        <v>0</v>
      </c>
      <c r="U147" s="157">
        <f t="shared" si="62"/>
        <v>0</v>
      </c>
      <c r="V147" s="157">
        <f t="shared" si="62"/>
        <v>0</v>
      </c>
      <c r="W147" s="157">
        <f t="shared" si="62"/>
        <v>0</v>
      </c>
      <c r="X147" s="157">
        <f t="shared" si="62"/>
        <v>0</v>
      </c>
      <c r="Y147" s="157">
        <f t="shared" si="62"/>
        <v>0</v>
      </c>
      <c r="Z147" s="157">
        <f t="shared" si="62"/>
        <v>0</v>
      </c>
      <c r="AA147" s="157">
        <f t="shared" si="63"/>
        <v>0</v>
      </c>
      <c r="AB147" s="157">
        <f t="shared" si="63"/>
        <v>0</v>
      </c>
      <c r="AC147" s="157">
        <f t="shared" si="63"/>
        <v>0</v>
      </c>
      <c r="AD147" s="157">
        <f t="shared" si="63"/>
        <v>0</v>
      </c>
      <c r="AE147" s="157">
        <f t="shared" si="63"/>
        <v>0</v>
      </c>
      <c r="AF147" s="157">
        <f t="shared" si="63"/>
        <v>0</v>
      </c>
      <c r="AG147" s="157">
        <f t="shared" si="63"/>
        <v>0</v>
      </c>
      <c r="AH147" s="157">
        <f t="shared" si="63"/>
        <v>0</v>
      </c>
      <c r="AI147" s="157">
        <f t="shared" si="63"/>
        <v>0</v>
      </c>
      <c r="AJ147" s="157">
        <f t="shared" si="63"/>
        <v>0</v>
      </c>
    </row>
    <row r="148" spans="1:36" ht="16.5" x14ac:dyDescent="0.25">
      <c r="A148" s="157">
        <f t="shared" si="64"/>
        <v>13.03</v>
      </c>
      <c r="B148" s="153">
        <f t="shared" si="49"/>
        <v>100</v>
      </c>
      <c r="C148" s="158" t="s">
        <v>439</v>
      </c>
      <c r="D148" s="156" t="s">
        <v>364</v>
      </c>
      <c r="E148" s="157">
        <f>+SUM(G148:AJ148)</f>
        <v>0</v>
      </c>
      <c r="F148" s="249"/>
      <c r="G148" s="157">
        <f t="shared" si="61"/>
        <v>0</v>
      </c>
      <c r="H148" s="157">
        <f t="shared" si="61"/>
        <v>0</v>
      </c>
      <c r="I148" s="157">
        <f t="shared" si="61"/>
        <v>0</v>
      </c>
      <c r="J148" s="157">
        <v>0</v>
      </c>
      <c r="K148" s="157">
        <f t="shared" si="61"/>
        <v>0</v>
      </c>
      <c r="L148" s="157">
        <f t="shared" si="61"/>
        <v>0</v>
      </c>
      <c r="M148" s="157">
        <f t="shared" si="61"/>
        <v>0</v>
      </c>
      <c r="N148" s="157">
        <f t="shared" si="61"/>
        <v>0</v>
      </c>
      <c r="O148" s="157">
        <f t="shared" si="61"/>
        <v>0</v>
      </c>
      <c r="P148" s="157">
        <f t="shared" si="61"/>
        <v>0</v>
      </c>
      <c r="Q148" s="157">
        <f t="shared" si="62"/>
        <v>0</v>
      </c>
      <c r="R148" s="157">
        <f t="shared" si="62"/>
        <v>0</v>
      </c>
      <c r="S148" s="157">
        <f t="shared" si="62"/>
        <v>0</v>
      </c>
      <c r="T148" s="157">
        <f t="shared" si="62"/>
        <v>0</v>
      </c>
      <c r="U148" s="157">
        <f t="shared" si="62"/>
        <v>0</v>
      </c>
      <c r="V148" s="157">
        <f t="shared" si="62"/>
        <v>0</v>
      </c>
      <c r="W148" s="157">
        <f t="shared" si="62"/>
        <v>0</v>
      </c>
      <c r="X148" s="157">
        <f t="shared" si="62"/>
        <v>0</v>
      </c>
      <c r="Y148" s="157">
        <f t="shared" si="62"/>
        <v>0</v>
      </c>
      <c r="Z148" s="157">
        <f t="shared" si="62"/>
        <v>0</v>
      </c>
      <c r="AA148" s="157">
        <f t="shared" si="63"/>
        <v>0</v>
      </c>
      <c r="AB148" s="157">
        <f t="shared" si="63"/>
        <v>0</v>
      </c>
      <c r="AC148" s="157">
        <f t="shared" si="63"/>
        <v>0</v>
      </c>
      <c r="AD148" s="157">
        <f t="shared" si="63"/>
        <v>0</v>
      </c>
      <c r="AE148" s="157">
        <f t="shared" si="63"/>
        <v>0</v>
      </c>
      <c r="AF148" s="157">
        <f t="shared" si="63"/>
        <v>0</v>
      </c>
      <c r="AG148" s="157">
        <f t="shared" si="63"/>
        <v>0</v>
      </c>
      <c r="AH148" s="157">
        <f t="shared" si="63"/>
        <v>0</v>
      </c>
      <c r="AI148" s="157">
        <f t="shared" si="63"/>
        <v>0</v>
      </c>
      <c r="AJ148" s="157">
        <f t="shared" si="63"/>
        <v>0</v>
      </c>
    </row>
    <row r="149" spans="1:36" s="188" customFormat="1" ht="16.5" x14ac:dyDescent="0.25">
      <c r="A149" s="160">
        <f t="shared" si="64"/>
        <v>13.04</v>
      </c>
      <c r="B149" s="161">
        <f t="shared" si="49"/>
        <v>101</v>
      </c>
      <c r="C149" s="163" t="s">
        <v>648</v>
      </c>
      <c r="D149" s="195" t="s">
        <v>364</v>
      </c>
      <c r="E149" s="157">
        <f>+ROUNDUP(SUM(G149:AJ149),0)</f>
        <v>2</v>
      </c>
      <c r="F149" s="247"/>
      <c r="G149" s="157">
        <f t="shared" ref="G149:AJ149" si="65">+HLOOKUP(G$3,ARMADO_RP,$B149,0)+HLOOKUP(G$4,ARMADO_RP,$B149,0)+HLOOKUP(G$19,ARMADO_RP,$B149,0)</f>
        <v>0</v>
      </c>
      <c r="H149" s="157">
        <f t="shared" si="65"/>
        <v>0</v>
      </c>
      <c r="I149" s="157">
        <f t="shared" si="65"/>
        <v>0</v>
      </c>
      <c r="J149" s="157">
        <v>2</v>
      </c>
      <c r="K149" s="157">
        <f t="shared" si="65"/>
        <v>0</v>
      </c>
      <c r="L149" s="157">
        <f t="shared" si="65"/>
        <v>0</v>
      </c>
      <c r="M149" s="157">
        <f t="shared" si="65"/>
        <v>0</v>
      </c>
      <c r="N149" s="157">
        <f t="shared" si="65"/>
        <v>0</v>
      </c>
      <c r="O149" s="157">
        <f t="shared" si="65"/>
        <v>0</v>
      </c>
      <c r="P149" s="157">
        <f t="shared" si="65"/>
        <v>0</v>
      </c>
      <c r="Q149" s="157">
        <f t="shared" si="65"/>
        <v>0</v>
      </c>
      <c r="R149" s="157">
        <f t="shared" si="65"/>
        <v>0</v>
      </c>
      <c r="S149" s="157">
        <f t="shared" si="65"/>
        <v>0</v>
      </c>
      <c r="T149" s="157">
        <f t="shared" si="65"/>
        <v>0</v>
      </c>
      <c r="U149" s="157">
        <f t="shared" si="65"/>
        <v>0</v>
      </c>
      <c r="V149" s="157">
        <f t="shared" si="65"/>
        <v>0</v>
      </c>
      <c r="W149" s="157">
        <f t="shared" si="65"/>
        <v>0</v>
      </c>
      <c r="X149" s="157">
        <f t="shared" si="65"/>
        <v>0</v>
      </c>
      <c r="Y149" s="157">
        <f t="shared" si="65"/>
        <v>0</v>
      </c>
      <c r="Z149" s="157">
        <f t="shared" si="65"/>
        <v>0</v>
      </c>
      <c r="AA149" s="157">
        <f t="shared" si="65"/>
        <v>0</v>
      </c>
      <c r="AB149" s="157">
        <f t="shared" si="65"/>
        <v>0</v>
      </c>
      <c r="AC149" s="157">
        <f t="shared" si="65"/>
        <v>0</v>
      </c>
      <c r="AD149" s="157">
        <f t="shared" si="65"/>
        <v>0</v>
      </c>
      <c r="AE149" s="157">
        <f t="shared" si="65"/>
        <v>0</v>
      </c>
      <c r="AF149" s="157">
        <f t="shared" si="65"/>
        <v>0</v>
      </c>
      <c r="AG149" s="157">
        <f t="shared" si="65"/>
        <v>0</v>
      </c>
      <c r="AH149" s="157">
        <f t="shared" si="65"/>
        <v>0</v>
      </c>
      <c r="AI149" s="157">
        <f t="shared" si="65"/>
        <v>0</v>
      </c>
      <c r="AJ149" s="157">
        <f t="shared" si="65"/>
        <v>0</v>
      </c>
    </row>
    <row r="150" spans="1:36" ht="16.5" x14ac:dyDescent="0.25">
      <c r="A150" s="159"/>
      <c r="B150" s="153">
        <f t="shared" si="49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49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49"/>
        <v>104</v>
      </c>
      <c r="C152" s="155" t="s">
        <v>441</v>
      </c>
      <c r="D152" s="156" t="s">
        <v>364</v>
      </c>
      <c r="E152" s="157">
        <f t="shared" ref="E152:E155" si="66">+SUM(G152:AJ152)</f>
        <v>0</v>
      </c>
      <c r="F152" s="314" t="s">
        <v>77</v>
      </c>
      <c r="G152" s="157">
        <f t="shared" ref="G152:V156" si="67">+IF($F152=G$7,HLOOKUP(G$7,ARMADO_RP,$B152,0),0)</f>
        <v>0</v>
      </c>
      <c r="H152" s="157">
        <f t="shared" si="67"/>
        <v>0</v>
      </c>
      <c r="I152" s="157">
        <f t="shared" si="67"/>
        <v>0</v>
      </c>
      <c r="J152" s="157">
        <f t="shared" si="67"/>
        <v>0</v>
      </c>
      <c r="K152" s="157">
        <f t="shared" si="67"/>
        <v>0</v>
      </c>
      <c r="L152" s="157">
        <f t="shared" si="67"/>
        <v>0</v>
      </c>
      <c r="M152" s="157">
        <f t="shared" si="67"/>
        <v>0</v>
      </c>
      <c r="N152" s="157">
        <f t="shared" si="67"/>
        <v>0</v>
      </c>
      <c r="O152" s="157">
        <f t="shared" si="67"/>
        <v>0</v>
      </c>
      <c r="P152" s="157">
        <f t="shared" si="67"/>
        <v>0</v>
      </c>
      <c r="Q152" s="157">
        <f t="shared" si="67"/>
        <v>0</v>
      </c>
      <c r="R152" s="157">
        <f t="shared" si="67"/>
        <v>0</v>
      </c>
      <c r="S152" s="157">
        <f t="shared" si="67"/>
        <v>0</v>
      </c>
      <c r="T152" s="157">
        <f t="shared" si="67"/>
        <v>0</v>
      </c>
      <c r="U152" s="157">
        <f t="shared" si="67"/>
        <v>0</v>
      </c>
      <c r="V152" s="157">
        <f t="shared" si="67"/>
        <v>0</v>
      </c>
      <c r="W152" s="157">
        <f t="shared" ref="W152:AJ156" si="68">+IF($F152=W$7,HLOOKUP(W$7,ARMADO_RP,$B152,0),0)</f>
        <v>0</v>
      </c>
      <c r="X152" s="157">
        <f t="shared" si="68"/>
        <v>0</v>
      </c>
      <c r="Y152" s="157">
        <f t="shared" si="68"/>
        <v>0</v>
      </c>
      <c r="Z152" s="157">
        <f t="shared" si="68"/>
        <v>0</v>
      </c>
      <c r="AA152" s="157">
        <f t="shared" si="68"/>
        <v>0</v>
      </c>
      <c r="AB152" s="157">
        <f t="shared" si="68"/>
        <v>0</v>
      </c>
      <c r="AC152" s="157">
        <f t="shared" si="68"/>
        <v>0</v>
      </c>
      <c r="AD152" s="157">
        <f t="shared" si="68"/>
        <v>0</v>
      </c>
      <c r="AE152" s="157">
        <f t="shared" si="68"/>
        <v>0</v>
      </c>
      <c r="AF152" s="157">
        <f t="shared" si="68"/>
        <v>0</v>
      </c>
      <c r="AG152" s="157">
        <f t="shared" si="68"/>
        <v>0</v>
      </c>
      <c r="AH152" s="157">
        <f t="shared" si="68"/>
        <v>0</v>
      </c>
      <c r="AI152" s="157">
        <f t="shared" si="68"/>
        <v>0</v>
      </c>
      <c r="AJ152" s="157">
        <f t="shared" si="68"/>
        <v>0</v>
      </c>
    </row>
    <row r="153" spans="1:36" ht="16.5" x14ac:dyDescent="0.25">
      <c r="A153" s="157">
        <f t="shared" ref="A153:A156" si="69">+A152+0.01</f>
        <v>14.02</v>
      </c>
      <c r="B153" s="153">
        <f t="shared" si="49"/>
        <v>105</v>
      </c>
      <c r="C153" s="155" t="s">
        <v>442</v>
      </c>
      <c r="D153" s="156" t="s">
        <v>364</v>
      </c>
      <c r="E153" s="157">
        <f t="shared" si="66"/>
        <v>0</v>
      </c>
      <c r="F153" s="314" t="s">
        <v>303</v>
      </c>
      <c r="G153" s="157">
        <f t="shared" si="67"/>
        <v>0</v>
      </c>
      <c r="H153" s="157">
        <f t="shared" si="67"/>
        <v>0</v>
      </c>
      <c r="I153" s="157">
        <f t="shared" si="67"/>
        <v>0</v>
      </c>
      <c r="J153" s="157">
        <f t="shared" si="67"/>
        <v>0</v>
      </c>
      <c r="K153" s="157">
        <f t="shared" si="67"/>
        <v>0</v>
      </c>
      <c r="L153" s="157">
        <f t="shared" si="67"/>
        <v>0</v>
      </c>
      <c r="M153" s="157">
        <f t="shared" si="67"/>
        <v>0</v>
      </c>
      <c r="N153" s="157">
        <f t="shared" si="67"/>
        <v>0</v>
      </c>
      <c r="O153" s="157">
        <f t="shared" si="67"/>
        <v>0</v>
      </c>
      <c r="P153" s="157">
        <f t="shared" si="67"/>
        <v>0</v>
      </c>
      <c r="Q153" s="157">
        <f t="shared" si="67"/>
        <v>0</v>
      </c>
      <c r="R153" s="157">
        <f t="shared" si="67"/>
        <v>0</v>
      </c>
      <c r="S153" s="157">
        <f t="shared" si="67"/>
        <v>0</v>
      </c>
      <c r="T153" s="157">
        <f t="shared" si="67"/>
        <v>0</v>
      </c>
      <c r="U153" s="157">
        <f t="shared" si="67"/>
        <v>0</v>
      </c>
      <c r="V153" s="157">
        <f t="shared" si="67"/>
        <v>0</v>
      </c>
      <c r="W153" s="157">
        <f t="shared" si="68"/>
        <v>0</v>
      </c>
      <c r="X153" s="157">
        <f t="shared" si="68"/>
        <v>0</v>
      </c>
      <c r="Y153" s="157">
        <f t="shared" si="68"/>
        <v>0</v>
      </c>
      <c r="Z153" s="157">
        <f t="shared" si="68"/>
        <v>0</v>
      </c>
      <c r="AA153" s="157">
        <f t="shared" si="68"/>
        <v>0</v>
      </c>
      <c r="AB153" s="157">
        <f t="shared" si="68"/>
        <v>0</v>
      </c>
      <c r="AC153" s="157">
        <f t="shared" si="68"/>
        <v>0</v>
      </c>
      <c r="AD153" s="157">
        <f t="shared" si="68"/>
        <v>0</v>
      </c>
      <c r="AE153" s="157">
        <f t="shared" si="68"/>
        <v>0</v>
      </c>
      <c r="AF153" s="157">
        <f t="shared" si="68"/>
        <v>0</v>
      </c>
      <c r="AG153" s="157">
        <f t="shared" si="68"/>
        <v>0</v>
      </c>
      <c r="AH153" s="157">
        <f t="shared" si="68"/>
        <v>0</v>
      </c>
      <c r="AI153" s="157">
        <f t="shared" si="68"/>
        <v>0</v>
      </c>
      <c r="AJ153" s="157">
        <f t="shared" si="68"/>
        <v>0</v>
      </c>
    </row>
    <row r="154" spans="1:36" ht="16.5" x14ac:dyDescent="0.25">
      <c r="A154" s="157">
        <f t="shared" si="69"/>
        <v>14.03</v>
      </c>
      <c r="B154" s="153">
        <f t="shared" si="49"/>
        <v>106</v>
      </c>
      <c r="C154" s="155" t="s">
        <v>443</v>
      </c>
      <c r="D154" s="156" t="s">
        <v>364</v>
      </c>
      <c r="E154" s="157">
        <f t="shared" si="66"/>
        <v>0</v>
      </c>
      <c r="F154" s="314" t="s">
        <v>297</v>
      </c>
      <c r="G154" s="157">
        <f t="shared" si="67"/>
        <v>0</v>
      </c>
      <c r="H154" s="157">
        <f t="shared" si="67"/>
        <v>0</v>
      </c>
      <c r="I154" s="157">
        <f t="shared" si="67"/>
        <v>0</v>
      </c>
      <c r="J154" s="157">
        <f t="shared" si="67"/>
        <v>0</v>
      </c>
      <c r="K154" s="157">
        <f t="shared" si="67"/>
        <v>0</v>
      </c>
      <c r="L154" s="157">
        <f t="shared" si="67"/>
        <v>0</v>
      </c>
      <c r="M154" s="157">
        <f t="shared" si="67"/>
        <v>0</v>
      </c>
      <c r="N154" s="157">
        <f t="shared" si="67"/>
        <v>0</v>
      </c>
      <c r="O154" s="157">
        <f t="shared" si="67"/>
        <v>0</v>
      </c>
      <c r="P154" s="157">
        <f t="shared" si="67"/>
        <v>0</v>
      </c>
      <c r="Q154" s="157">
        <f t="shared" si="67"/>
        <v>0</v>
      </c>
      <c r="R154" s="157">
        <f t="shared" si="67"/>
        <v>0</v>
      </c>
      <c r="S154" s="157">
        <f t="shared" si="67"/>
        <v>0</v>
      </c>
      <c r="T154" s="157">
        <f t="shared" si="67"/>
        <v>0</v>
      </c>
      <c r="U154" s="157">
        <f t="shared" si="67"/>
        <v>0</v>
      </c>
      <c r="V154" s="157">
        <f t="shared" si="67"/>
        <v>0</v>
      </c>
      <c r="W154" s="157">
        <f t="shared" si="68"/>
        <v>0</v>
      </c>
      <c r="X154" s="157">
        <f t="shared" si="68"/>
        <v>0</v>
      </c>
      <c r="Y154" s="157">
        <f t="shared" si="68"/>
        <v>0</v>
      </c>
      <c r="Z154" s="157">
        <f t="shared" si="68"/>
        <v>0</v>
      </c>
      <c r="AA154" s="157">
        <f t="shared" si="68"/>
        <v>0</v>
      </c>
      <c r="AB154" s="157">
        <f t="shared" si="68"/>
        <v>0</v>
      </c>
      <c r="AC154" s="157">
        <f t="shared" si="68"/>
        <v>0</v>
      </c>
      <c r="AD154" s="157">
        <f t="shared" si="68"/>
        <v>0</v>
      </c>
      <c r="AE154" s="157">
        <f t="shared" si="68"/>
        <v>0</v>
      </c>
      <c r="AF154" s="157">
        <f t="shared" si="68"/>
        <v>0</v>
      </c>
      <c r="AG154" s="157">
        <f t="shared" si="68"/>
        <v>0</v>
      </c>
      <c r="AH154" s="157">
        <f t="shared" si="68"/>
        <v>0</v>
      </c>
      <c r="AI154" s="157">
        <f t="shared" si="68"/>
        <v>0</v>
      </c>
      <c r="AJ154" s="157">
        <f t="shared" si="68"/>
        <v>0</v>
      </c>
    </row>
    <row r="155" spans="1:36" s="188" customFormat="1" ht="16.5" x14ac:dyDescent="0.25">
      <c r="A155" s="160">
        <f t="shared" si="69"/>
        <v>14.04</v>
      </c>
      <c r="B155" s="153">
        <f t="shared" si="49"/>
        <v>107</v>
      </c>
      <c r="C155" s="163" t="s">
        <v>533</v>
      </c>
      <c r="D155" s="164" t="s">
        <v>364</v>
      </c>
      <c r="E155" s="160">
        <f t="shared" si="66"/>
        <v>0</v>
      </c>
      <c r="F155" s="314" t="s">
        <v>218</v>
      </c>
      <c r="G155" s="160">
        <f t="shared" si="67"/>
        <v>0</v>
      </c>
      <c r="H155" s="160">
        <f t="shared" si="67"/>
        <v>0</v>
      </c>
      <c r="I155" s="160">
        <f t="shared" si="67"/>
        <v>0</v>
      </c>
      <c r="J155" s="160">
        <f t="shared" si="67"/>
        <v>0</v>
      </c>
      <c r="K155" s="160">
        <f t="shared" si="67"/>
        <v>0</v>
      </c>
      <c r="L155" s="160">
        <f t="shared" si="67"/>
        <v>0</v>
      </c>
      <c r="M155" s="160">
        <f t="shared" si="67"/>
        <v>0</v>
      </c>
      <c r="N155" s="160">
        <f t="shared" si="67"/>
        <v>0</v>
      </c>
      <c r="O155" s="160">
        <f t="shared" si="67"/>
        <v>0</v>
      </c>
      <c r="P155" s="160">
        <f t="shared" si="67"/>
        <v>0</v>
      </c>
      <c r="Q155" s="160">
        <f t="shared" si="67"/>
        <v>0</v>
      </c>
      <c r="R155" s="160">
        <f t="shared" si="67"/>
        <v>0</v>
      </c>
      <c r="S155" s="160">
        <f t="shared" si="67"/>
        <v>0</v>
      </c>
      <c r="T155" s="160">
        <f t="shared" si="67"/>
        <v>0</v>
      </c>
      <c r="U155" s="160">
        <f t="shared" si="67"/>
        <v>0</v>
      </c>
      <c r="V155" s="160">
        <f t="shared" si="67"/>
        <v>0</v>
      </c>
      <c r="W155" s="160">
        <f t="shared" si="68"/>
        <v>0</v>
      </c>
      <c r="X155" s="160">
        <f t="shared" si="68"/>
        <v>0</v>
      </c>
      <c r="Y155" s="160">
        <f t="shared" si="68"/>
        <v>0</v>
      </c>
      <c r="Z155" s="160">
        <f t="shared" si="68"/>
        <v>0</v>
      </c>
      <c r="AA155" s="160">
        <f t="shared" si="68"/>
        <v>0</v>
      </c>
      <c r="AB155" s="160">
        <f t="shared" si="68"/>
        <v>0</v>
      </c>
      <c r="AC155" s="160">
        <f t="shared" si="68"/>
        <v>0</v>
      </c>
      <c r="AD155" s="160">
        <f t="shared" si="68"/>
        <v>0</v>
      </c>
      <c r="AE155" s="160">
        <f t="shared" si="68"/>
        <v>0</v>
      </c>
      <c r="AF155" s="160">
        <f t="shared" si="68"/>
        <v>0</v>
      </c>
      <c r="AG155" s="160">
        <f t="shared" si="68"/>
        <v>0</v>
      </c>
      <c r="AH155" s="160">
        <f t="shared" si="68"/>
        <v>0</v>
      </c>
      <c r="AI155" s="160">
        <f t="shared" si="68"/>
        <v>0</v>
      </c>
      <c r="AJ155" s="160">
        <f t="shared" si="68"/>
        <v>0</v>
      </c>
    </row>
    <row r="156" spans="1:36" s="188" customFormat="1" ht="16.5" x14ac:dyDescent="0.25">
      <c r="A156" s="160">
        <f t="shared" si="69"/>
        <v>14.049999999999999</v>
      </c>
      <c r="B156" s="153">
        <f t="shared" si="49"/>
        <v>108</v>
      </c>
      <c r="C156" s="163" t="s">
        <v>534</v>
      </c>
      <c r="D156" s="164" t="s">
        <v>364</v>
      </c>
      <c r="E156" s="160">
        <f>+SUM(G156:AJ156)</f>
        <v>1</v>
      </c>
      <c r="F156" s="314" t="s">
        <v>259</v>
      </c>
      <c r="G156" s="160">
        <f t="shared" si="67"/>
        <v>0</v>
      </c>
      <c r="H156" s="160">
        <f t="shared" si="67"/>
        <v>0</v>
      </c>
      <c r="I156" s="160">
        <f>+IF($F156=I$7,HLOOKUP(I$7,ARMADO_RP,$B156,0),0)</f>
        <v>0</v>
      </c>
      <c r="J156" s="160">
        <f>+IF($F156=J$7,HLOOKUP(J$7,ARMADO_RP,$B156,0),0)</f>
        <v>1</v>
      </c>
      <c r="K156" s="160">
        <f t="shared" si="67"/>
        <v>0</v>
      </c>
      <c r="L156" s="160">
        <f t="shared" si="67"/>
        <v>0</v>
      </c>
      <c r="M156" s="160">
        <f t="shared" si="67"/>
        <v>0</v>
      </c>
      <c r="N156" s="160">
        <f t="shared" si="67"/>
        <v>0</v>
      </c>
      <c r="O156" s="160">
        <f t="shared" si="67"/>
        <v>0</v>
      </c>
      <c r="P156" s="160">
        <f t="shared" si="67"/>
        <v>0</v>
      </c>
      <c r="Q156" s="160">
        <f t="shared" si="67"/>
        <v>0</v>
      </c>
      <c r="R156" s="160">
        <f t="shared" si="67"/>
        <v>0</v>
      </c>
      <c r="S156" s="160">
        <f t="shared" si="67"/>
        <v>0</v>
      </c>
      <c r="T156" s="160">
        <f t="shared" si="67"/>
        <v>0</v>
      </c>
      <c r="U156" s="160">
        <f t="shared" si="67"/>
        <v>0</v>
      </c>
      <c r="V156" s="160">
        <f t="shared" si="67"/>
        <v>0</v>
      </c>
      <c r="W156" s="160">
        <f t="shared" si="68"/>
        <v>0</v>
      </c>
      <c r="X156" s="160">
        <f t="shared" si="68"/>
        <v>0</v>
      </c>
      <c r="Y156" s="160">
        <f t="shared" si="68"/>
        <v>0</v>
      </c>
      <c r="Z156" s="160">
        <f t="shared" si="68"/>
        <v>0</v>
      </c>
      <c r="AA156" s="160">
        <f t="shared" si="68"/>
        <v>0</v>
      </c>
      <c r="AB156" s="160">
        <f t="shared" si="68"/>
        <v>0</v>
      </c>
      <c r="AC156" s="160">
        <f t="shared" si="68"/>
        <v>0</v>
      </c>
      <c r="AD156" s="160">
        <f t="shared" si="68"/>
        <v>0</v>
      </c>
      <c r="AE156" s="160">
        <f t="shared" si="68"/>
        <v>0</v>
      </c>
      <c r="AF156" s="160">
        <f t="shared" si="68"/>
        <v>0</v>
      </c>
      <c r="AG156" s="160">
        <f t="shared" si="68"/>
        <v>0</v>
      </c>
      <c r="AH156" s="160">
        <f t="shared" si="68"/>
        <v>0</v>
      </c>
      <c r="AI156" s="160">
        <f t="shared" si="68"/>
        <v>0</v>
      </c>
      <c r="AJ156" s="160">
        <f t="shared" si="68"/>
        <v>0</v>
      </c>
    </row>
    <row r="157" spans="1:36" s="188" customFormat="1" ht="16.5" x14ac:dyDescent="0.25">
      <c r="A157" s="160"/>
      <c r="B157" s="153">
        <f t="shared" si="49"/>
        <v>109</v>
      </c>
      <c r="C157" s="163"/>
      <c r="D157" s="164"/>
      <c r="E157" s="160"/>
      <c r="F157" s="314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  <c r="AI157" s="160"/>
      <c r="AJ157" s="160"/>
    </row>
    <row r="158" spans="1:36" ht="16.5" x14ac:dyDescent="0.25">
      <c r="A158" s="166">
        <f>1+A151</f>
        <v>15</v>
      </c>
      <c r="B158" s="153">
        <f t="shared" si="49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53">
        <f t="shared" si="49"/>
        <v>111</v>
      </c>
      <c r="C159" s="169" t="s">
        <v>445</v>
      </c>
      <c r="D159" s="170" t="s">
        <v>364</v>
      </c>
      <c r="E159" s="157">
        <f t="shared" ref="E159:E162" si="70">+SUM(G159:AJ159)</f>
        <v>0</v>
      </c>
      <c r="F159" s="314">
        <v>5</v>
      </c>
      <c r="G159" s="171">
        <f t="shared" ref="G159:V162" si="71">+HLOOKUP(G$7,ARMADO_RP,$B159,0)</f>
        <v>0</v>
      </c>
      <c r="H159" s="171">
        <f t="shared" si="71"/>
        <v>0</v>
      </c>
      <c r="I159" s="171">
        <f t="shared" si="71"/>
        <v>0</v>
      </c>
      <c r="J159" s="171">
        <f t="shared" si="71"/>
        <v>0</v>
      </c>
      <c r="K159" s="171">
        <f t="shared" si="71"/>
        <v>0</v>
      </c>
      <c r="L159" s="171">
        <f t="shared" si="71"/>
        <v>0</v>
      </c>
      <c r="M159" s="171">
        <f t="shared" si="71"/>
        <v>0</v>
      </c>
      <c r="N159" s="171">
        <f t="shared" si="71"/>
        <v>0</v>
      </c>
      <c r="O159" s="171">
        <f t="shared" si="71"/>
        <v>0</v>
      </c>
      <c r="P159" s="171">
        <f t="shared" si="71"/>
        <v>0</v>
      </c>
      <c r="Q159" s="171">
        <f t="shared" si="71"/>
        <v>0</v>
      </c>
      <c r="R159" s="171">
        <f t="shared" si="71"/>
        <v>0</v>
      </c>
      <c r="S159" s="171">
        <f t="shared" si="71"/>
        <v>0</v>
      </c>
      <c r="T159" s="171">
        <f t="shared" si="71"/>
        <v>0</v>
      </c>
      <c r="U159" s="171">
        <f t="shared" si="71"/>
        <v>0</v>
      </c>
      <c r="V159" s="171">
        <f t="shared" si="71"/>
        <v>0</v>
      </c>
      <c r="W159" s="171">
        <f t="shared" ref="W159:AJ162" si="72">+HLOOKUP(W$7,ARMADO_RP,$B159,0)</f>
        <v>0</v>
      </c>
      <c r="X159" s="171">
        <f t="shared" si="72"/>
        <v>0</v>
      </c>
      <c r="Y159" s="171">
        <f t="shared" si="72"/>
        <v>0</v>
      </c>
      <c r="Z159" s="171">
        <f t="shared" si="72"/>
        <v>0</v>
      </c>
      <c r="AA159" s="171">
        <f t="shared" si="72"/>
        <v>0</v>
      </c>
      <c r="AB159" s="171">
        <f t="shared" si="72"/>
        <v>0</v>
      </c>
      <c r="AC159" s="171">
        <f t="shared" si="72"/>
        <v>0</v>
      </c>
      <c r="AD159" s="171">
        <f t="shared" si="72"/>
        <v>0</v>
      </c>
      <c r="AE159" s="171">
        <f t="shared" si="72"/>
        <v>0</v>
      </c>
      <c r="AF159" s="171">
        <f t="shared" si="72"/>
        <v>0</v>
      </c>
      <c r="AG159" s="171">
        <f t="shared" si="72"/>
        <v>0</v>
      </c>
      <c r="AH159" s="171">
        <f t="shared" si="72"/>
        <v>0</v>
      </c>
      <c r="AI159" s="171">
        <f t="shared" si="72"/>
        <v>0</v>
      </c>
      <c r="AJ159" s="171">
        <f t="shared" si="72"/>
        <v>0</v>
      </c>
    </row>
    <row r="160" spans="1:36" ht="16.5" x14ac:dyDescent="0.25">
      <c r="A160" s="171">
        <f t="shared" ref="A160:A162" si="73">0.01+A159</f>
        <v>15.02</v>
      </c>
      <c r="B160" s="153">
        <f t="shared" si="49"/>
        <v>112</v>
      </c>
      <c r="C160" s="169" t="s">
        <v>446</v>
      </c>
      <c r="D160" s="170" t="s">
        <v>364</v>
      </c>
      <c r="E160" s="157">
        <f t="shared" si="70"/>
        <v>0</v>
      </c>
      <c r="F160" s="314">
        <v>10</v>
      </c>
      <c r="G160" s="171">
        <f t="shared" si="71"/>
        <v>0</v>
      </c>
      <c r="H160" s="171">
        <f t="shared" si="71"/>
        <v>0</v>
      </c>
      <c r="I160" s="171">
        <f t="shared" si="71"/>
        <v>0</v>
      </c>
      <c r="J160" s="171">
        <f t="shared" si="71"/>
        <v>0</v>
      </c>
      <c r="K160" s="171">
        <f t="shared" si="71"/>
        <v>0</v>
      </c>
      <c r="L160" s="171">
        <f t="shared" si="71"/>
        <v>0</v>
      </c>
      <c r="M160" s="171">
        <f t="shared" si="71"/>
        <v>0</v>
      </c>
      <c r="N160" s="171">
        <f t="shared" si="71"/>
        <v>0</v>
      </c>
      <c r="O160" s="171">
        <f t="shared" si="71"/>
        <v>0</v>
      </c>
      <c r="P160" s="171">
        <f t="shared" si="71"/>
        <v>0</v>
      </c>
      <c r="Q160" s="171">
        <f t="shared" si="71"/>
        <v>0</v>
      </c>
      <c r="R160" s="171">
        <f t="shared" si="71"/>
        <v>0</v>
      </c>
      <c r="S160" s="171">
        <f t="shared" si="71"/>
        <v>0</v>
      </c>
      <c r="T160" s="171">
        <f t="shared" si="71"/>
        <v>0</v>
      </c>
      <c r="U160" s="171">
        <f t="shared" si="71"/>
        <v>0</v>
      </c>
      <c r="V160" s="171">
        <f t="shared" si="71"/>
        <v>0</v>
      </c>
      <c r="W160" s="171">
        <f t="shared" si="72"/>
        <v>0</v>
      </c>
      <c r="X160" s="171">
        <f t="shared" si="72"/>
        <v>0</v>
      </c>
      <c r="Y160" s="171">
        <f t="shared" si="72"/>
        <v>0</v>
      </c>
      <c r="Z160" s="171">
        <f t="shared" si="72"/>
        <v>0</v>
      </c>
      <c r="AA160" s="171">
        <f t="shared" si="72"/>
        <v>0</v>
      </c>
      <c r="AB160" s="171">
        <f t="shared" si="72"/>
        <v>0</v>
      </c>
      <c r="AC160" s="171">
        <f t="shared" si="72"/>
        <v>0</v>
      </c>
      <c r="AD160" s="171">
        <f t="shared" si="72"/>
        <v>0</v>
      </c>
      <c r="AE160" s="171">
        <f t="shared" si="72"/>
        <v>0</v>
      </c>
      <c r="AF160" s="171">
        <f t="shared" si="72"/>
        <v>0</v>
      </c>
      <c r="AG160" s="171">
        <f t="shared" si="72"/>
        <v>0</v>
      </c>
      <c r="AH160" s="171">
        <f t="shared" si="72"/>
        <v>0</v>
      </c>
      <c r="AI160" s="171">
        <f t="shared" si="72"/>
        <v>0</v>
      </c>
      <c r="AJ160" s="171">
        <f t="shared" si="72"/>
        <v>0</v>
      </c>
    </row>
    <row r="161" spans="1:36" s="188" customFormat="1" ht="16.5" x14ac:dyDescent="0.25">
      <c r="A161" s="191">
        <f t="shared" si="73"/>
        <v>15.03</v>
      </c>
      <c r="B161" s="192">
        <f t="shared" si="49"/>
        <v>113</v>
      </c>
      <c r="C161" s="193" t="s">
        <v>647</v>
      </c>
      <c r="D161" s="194" t="s">
        <v>364</v>
      </c>
      <c r="E161" s="160">
        <f t="shared" si="70"/>
        <v>0</v>
      </c>
      <c r="F161" s="314">
        <v>25</v>
      </c>
      <c r="G161" s="191">
        <f t="shared" si="71"/>
        <v>0</v>
      </c>
      <c r="H161" s="191">
        <f t="shared" si="71"/>
        <v>0</v>
      </c>
      <c r="I161" s="191">
        <f t="shared" si="71"/>
        <v>0</v>
      </c>
      <c r="J161" s="191">
        <f t="shared" si="71"/>
        <v>0</v>
      </c>
      <c r="K161" s="191">
        <f t="shared" si="71"/>
        <v>0</v>
      </c>
      <c r="L161" s="191">
        <f t="shared" si="71"/>
        <v>0</v>
      </c>
      <c r="M161" s="191">
        <f t="shared" si="71"/>
        <v>0</v>
      </c>
      <c r="N161" s="191">
        <f t="shared" si="71"/>
        <v>0</v>
      </c>
      <c r="O161" s="191">
        <f t="shared" si="71"/>
        <v>0</v>
      </c>
      <c r="P161" s="191">
        <f t="shared" si="71"/>
        <v>0</v>
      </c>
      <c r="Q161" s="191">
        <f t="shared" si="71"/>
        <v>0</v>
      </c>
      <c r="R161" s="191">
        <f t="shared" si="71"/>
        <v>0</v>
      </c>
      <c r="S161" s="191">
        <f t="shared" si="71"/>
        <v>0</v>
      </c>
      <c r="T161" s="191">
        <f t="shared" si="71"/>
        <v>0</v>
      </c>
      <c r="U161" s="191">
        <f t="shared" si="71"/>
        <v>0</v>
      </c>
      <c r="V161" s="191">
        <f t="shared" si="71"/>
        <v>0</v>
      </c>
      <c r="W161" s="191">
        <f t="shared" si="72"/>
        <v>0</v>
      </c>
      <c r="X161" s="191">
        <f t="shared" si="72"/>
        <v>0</v>
      </c>
      <c r="Y161" s="191">
        <f t="shared" si="72"/>
        <v>0</v>
      </c>
      <c r="Z161" s="191">
        <f t="shared" si="72"/>
        <v>0</v>
      </c>
      <c r="AA161" s="191">
        <f t="shared" si="72"/>
        <v>0</v>
      </c>
      <c r="AB161" s="191">
        <f t="shared" si="72"/>
        <v>0</v>
      </c>
      <c r="AC161" s="191">
        <f t="shared" si="72"/>
        <v>0</v>
      </c>
      <c r="AD161" s="191">
        <f t="shared" si="72"/>
        <v>0</v>
      </c>
      <c r="AE161" s="191">
        <f t="shared" si="72"/>
        <v>0</v>
      </c>
      <c r="AF161" s="191">
        <f t="shared" si="72"/>
        <v>0</v>
      </c>
      <c r="AG161" s="191">
        <f t="shared" si="72"/>
        <v>0</v>
      </c>
      <c r="AH161" s="191">
        <f t="shared" si="72"/>
        <v>0</v>
      </c>
      <c r="AI161" s="191">
        <f t="shared" si="72"/>
        <v>0</v>
      </c>
      <c r="AJ161" s="191">
        <f t="shared" si="72"/>
        <v>0</v>
      </c>
    </row>
    <row r="162" spans="1:36" s="188" customFormat="1" ht="16.5" x14ac:dyDescent="0.25">
      <c r="A162" s="191">
        <f t="shared" si="73"/>
        <v>15.04</v>
      </c>
      <c r="B162" s="192">
        <f t="shared" si="49"/>
        <v>114</v>
      </c>
      <c r="C162" s="193" t="s">
        <v>535</v>
      </c>
      <c r="D162" s="194" t="s">
        <v>364</v>
      </c>
      <c r="E162" s="160">
        <f t="shared" si="70"/>
        <v>1</v>
      </c>
      <c r="F162" s="314">
        <v>37.5</v>
      </c>
      <c r="G162" s="191">
        <f t="shared" si="71"/>
        <v>0</v>
      </c>
      <c r="H162" s="191">
        <f t="shared" si="71"/>
        <v>0</v>
      </c>
      <c r="I162" s="191">
        <f t="shared" si="71"/>
        <v>0</v>
      </c>
      <c r="J162" s="191">
        <f t="shared" si="71"/>
        <v>1</v>
      </c>
      <c r="K162" s="191">
        <f t="shared" si="71"/>
        <v>0</v>
      </c>
      <c r="L162" s="191">
        <f t="shared" si="71"/>
        <v>0</v>
      </c>
      <c r="M162" s="191">
        <f t="shared" si="71"/>
        <v>0</v>
      </c>
      <c r="N162" s="191">
        <f t="shared" si="71"/>
        <v>0</v>
      </c>
      <c r="O162" s="191">
        <f t="shared" si="71"/>
        <v>0</v>
      </c>
      <c r="P162" s="191">
        <f t="shared" si="71"/>
        <v>0</v>
      </c>
      <c r="Q162" s="191">
        <f t="shared" si="71"/>
        <v>0</v>
      </c>
      <c r="R162" s="191">
        <f t="shared" si="71"/>
        <v>0</v>
      </c>
      <c r="S162" s="191">
        <f t="shared" si="71"/>
        <v>0</v>
      </c>
      <c r="T162" s="191">
        <f t="shared" si="71"/>
        <v>0</v>
      </c>
      <c r="U162" s="191">
        <f t="shared" si="71"/>
        <v>0</v>
      </c>
      <c r="V162" s="191">
        <f t="shared" si="71"/>
        <v>0</v>
      </c>
      <c r="W162" s="191">
        <f t="shared" si="72"/>
        <v>0</v>
      </c>
      <c r="X162" s="191">
        <f t="shared" si="72"/>
        <v>0</v>
      </c>
      <c r="Y162" s="191">
        <f t="shared" si="72"/>
        <v>0</v>
      </c>
      <c r="Z162" s="191">
        <f t="shared" si="72"/>
        <v>0</v>
      </c>
      <c r="AA162" s="191">
        <f t="shared" si="72"/>
        <v>0</v>
      </c>
      <c r="AB162" s="191">
        <f t="shared" si="72"/>
        <v>0</v>
      </c>
      <c r="AC162" s="191">
        <f t="shared" si="72"/>
        <v>0</v>
      </c>
      <c r="AD162" s="191">
        <f t="shared" si="72"/>
        <v>0</v>
      </c>
      <c r="AE162" s="191">
        <f t="shared" si="72"/>
        <v>0</v>
      </c>
      <c r="AF162" s="191">
        <f t="shared" si="72"/>
        <v>0</v>
      </c>
      <c r="AG162" s="191">
        <f t="shared" si="72"/>
        <v>0</v>
      </c>
      <c r="AH162" s="191">
        <f t="shared" si="72"/>
        <v>0</v>
      </c>
      <c r="AI162" s="191">
        <f t="shared" si="72"/>
        <v>0</v>
      </c>
      <c r="AJ162" s="191">
        <f t="shared" si="72"/>
        <v>0</v>
      </c>
    </row>
    <row r="163" spans="1:36" ht="16.5" x14ac:dyDescent="0.25">
      <c r="A163" s="166">
        <f>A158+1</f>
        <v>16</v>
      </c>
      <c r="B163" s="167">
        <f t="shared" si="49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4">+A163+0.01</f>
        <v>16.010000000000002</v>
      </c>
      <c r="B164" s="167">
        <f t="shared" si="49"/>
        <v>116</v>
      </c>
      <c r="C164" s="169" t="s">
        <v>448</v>
      </c>
      <c r="D164" s="170" t="s">
        <v>146</v>
      </c>
      <c r="E164" s="157">
        <f t="shared" ref="E164:E166" si="75">+SUM(G164:AJ164)</f>
        <v>0</v>
      </c>
      <c r="F164" s="314"/>
      <c r="G164" s="171">
        <f t="shared" ref="G164:P166" si="76">+HLOOKUP(G$7,ARMADO_RP,$B164,0)</f>
        <v>0</v>
      </c>
      <c r="H164" s="171">
        <f t="shared" si="76"/>
        <v>0</v>
      </c>
      <c r="I164" s="171">
        <f t="shared" si="76"/>
        <v>0</v>
      </c>
      <c r="J164" s="171">
        <f t="shared" si="76"/>
        <v>0</v>
      </c>
      <c r="K164" s="171">
        <f t="shared" si="76"/>
        <v>0</v>
      </c>
      <c r="L164" s="171">
        <f t="shared" si="76"/>
        <v>0</v>
      </c>
      <c r="M164" s="171">
        <f t="shared" si="76"/>
        <v>0</v>
      </c>
      <c r="N164" s="171">
        <f t="shared" si="76"/>
        <v>0</v>
      </c>
      <c r="O164" s="171">
        <f t="shared" si="76"/>
        <v>0</v>
      </c>
      <c r="P164" s="171">
        <f t="shared" si="76"/>
        <v>0</v>
      </c>
      <c r="Q164" s="171">
        <f t="shared" ref="Q164:Z166" si="77">+HLOOKUP(Q$7,ARMADO_RP,$B164,0)</f>
        <v>0</v>
      </c>
      <c r="R164" s="171">
        <f t="shared" si="77"/>
        <v>0</v>
      </c>
      <c r="S164" s="171">
        <f t="shared" si="77"/>
        <v>0</v>
      </c>
      <c r="T164" s="171">
        <f t="shared" si="77"/>
        <v>0</v>
      </c>
      <c r="U164" s="171">
        <f t="shared" si="77"/>
        <v>0</v>
      </c>
      <c r="V164" s="171">
        <f t="shared" si="77"/>
        <v>0</v>
      </c>
      <c r="W164" s="171">
        <f t="shared" si="77"/>
        <v>0</v>
      </c>
      <c r="X164" s="171">
        <f t="shared" si="77"/>
        <v>0</v>
      </c>
      <c r="Y164" s="171">
        <f t="shared" si="77"/>
        <v>0</v>
      </c>
      <c r="Z164" s="171">
        <f t="shared" si="77"/>
        <v>0</v>
      </c>
      <c r="AA164" s="171">
        <f t="shared" ref="AA164:AJ166" si="78">+HLOOKUP(AA$7,ARMADO_RP,$B164,0)</f>
        <v>0</v>
      </c>
      <c r="AB164" s="171">
        <f t="shared" si="78"/>
        <v>0</v>
      </c>
      <c r="AC164" s="171">
        <f t="shared" si="78"/>
        <v>0</v>
      </c>
      <c r="AD164" s="171">
        <f t="shared" si="78"/>
        <v>0</v>
      </c>
      <c r="AE164" s="171">
        <f t="shared" si="78"/>
        <v>0</v>
      </c>
      <c r="AF164" s="171">
        <f t="shared" si="78"/>
        <v>0</v>
      </c>
      <c r="AG164" s="171">
        <f t="shared" si="78"/>
        <v>0</v>
      </c>
      <c r="AH164" s="171">
        <f t="shared" si="78"/>
        <v>0</v>
      </c>
      <c r="AI164" s="171">
        <f t="shared" si="78"/>
        <v>0</v>
      </c>
      <c r="AJ164" s="171">
        <f t="shared" si="78"/>
        <v>0</v>
      </c>
    </row>
    <row r="165" spans="1:36" ht="16.5" x14ac:dyDescent="0.25">
      <c r="A165" s="157">
        <f t="shared" si="74"/>
        <v>16.020000000000003</v>
      </c>
      <c r="B165" s="167">
        <f t="shared" si="49"/>
        <v>117</v>
      </c>
      <c r="C165" s="169" t="s">
        <v>449</v>
      </c>
      <c r="D165" s="170" t="s">
        <v>146</v>
      </c>
      <c r="E165" s="157">
        <f t="shared" si="75"/>
        <v>6</v>
      </c>
      <c r="F165" s="251"/>
      <c r="G165" s="171">
        <f t="shared" si="76"/>
        <v>0</v>
      </c>
      <c r="H165" s="171">
        <f t="shared" si="76"/>
        <v>0</v>
      </c>
      <c r="I165" s="171">
        <f t="shared" si="76"/>
        <v>0</v>
      </c>
      <c r="J165" s="171">
        <f t="shared" si="76"/>
        <v>6</v>
      </c>
      <c r="K165" s="171">
        <f t="shared" si="76"/>
        <v>0</v>
      </c>
      <c r="L165" s="171">
        <f t="shared" si="76"/>
        <v>0</v>
      </c>
      <c r="M165" s="171">
        <f t="shared" si="76"/>
        <v>0</v>
      </c>
      <c r="N165" s="171">
        <f t="shared" si="76"/>
        <v>0</v>
      </c>
      <c r="O165" s="171">
        <f t="shared" si="76"/>
        <v>0</v>
      </c>
      <c r="P165" s="171">
        <f t="shared" si="76"/>
        <v>0</v>
      </c>
      <c r="Q165" s="171">
        <f t="shared" si="77"/>
        <v>0</v>
      </c>
      <c r="R165" s="171">
        <f t="shared" si="77"/>
        <v>0</v>
      </c>
      <c r="S165" s="171">
        <f t="shared" si="77"/>
        <v>0</v>
      </c>
      <c r="T165" s="171">
        <f t="shared" si="77"/>
        <v>0</v>
      </c>
      <c r="U165" s="171">
        <f t="shared" si="77"/>
        <v>0</v>
      </c>
      <c r="V165" s="171">
        <f t="shared" si="77"/>
        <v>0</v>
      </c>
      <c r="W165" s="171">
        <f t="shared" si="77"/>
        <v>0</v>
      </c>
      <c r="X165" s="171">
        <f t="shared" si="77"/>
        <v>0</v>
      </c>
      <c r="Y165" s="171">
        <f t="shared" si="77"/>
        <v>0</v>
      </c>
      <c r="Z165" s="171">
        <f t="shared" si="77"/>
        <v>0</v>
      </c>
      <c r="AA165" s="171">
        <f t="shared" si="78"/>
        <v>0</v>
      </c>
      <c r="AB165" s="171">
        <f t="shared" si="78"/>
        <v>0</v>
      </c>
      <c r="AC165" s="171">
        <f t="shared" si="78"/>
        <v>0</v>
      </c>
      <c r="AD165" s="171">
        <f t="shared" si="78"/>
        <v>0</v>
      </c>
      <c r="AE165" s="171">
        <f t="shared" si="78"/>
        <v>0</v>
      </c>
      <c r="AF165" s="171">
        <f t="shared" si="78"/>
        <v>0</v>
      </c>
      <c r="AG165" s="171">
        <f t="shared" si="78"/>
        <v>0</v>
      </c>
      <c r="AH165" s="171">
        <f t="shared" si="78"/>
        <v>0</v>
      </c>
      <c r="AI165" s="171">
        <f t="shared" si="78"/>
        <v>0</v>
      </c>
      <c r="AJ165" s="171">
        <f t="shared" si="78"/>
        <v>0</v>
      </c>
    </row>
    <row r="166" spans="1:36" s="188" customFormat="1" ht="16.5" x14ac:dyDescent="0.25">
      <c r="A166" s="160">
        <f t="shared" si="74"/>
        <v>16.030000000000005</v>
      </c>
      <c r="B166" s="192">
        <f t="shared" si="49"/>
        <v>118</v>
      </c>
      <c r="C166" s="163" t="s">
        <v>632</v>
      </c>
      <c r="D166" s="194" t="s">
        <v>146</v>
      </c>
      <c r="E166" s="157">
        <f t="shared" si="75"/>
        <v>12</v>
      </c>
      <c r="F166" s="315"/>
      <c r="G166" s="171">
        <f t="shared" si="76"/>
        <v>0</v>
      </c>
      <c r="H166" s="171">
        <f t="shared" si="76"/>
        <v>0</v>
      </c>
      <c r="I166" s="171">
        <f t="shared" si="76"/>
        <v>0</v>
      </c>
      <c r="J166" s="171">
        <f t="shared" si="76"/>
        <v>12</v>
      </c>
      <c r="K166" s="171">
        <f t="shared" si="76"/>
        <v>0</v>
      </c>
      <c r="L166" s="171">
        <f t="shared" si="76"/>
        <v>0</v>
      </c>
      <c r="M166" s="171">
        <f t="shared" si="76"/>
        <v>0</v>
      </c>
      <c r="N166" s="171">
        <f t="shared" si="76"/>
        <v>0</v>
      </c>
      <c r="O166" s="171">
        <f t="shared" si="76"/>
        <v>0</v>
      </c>
      <c r="P166" s="171">
        <f t="shared" si="76"/>
        <v>0</v>
      </c>
      <c r="Q166" s="171">
        <f t="shared" si="77"/>
        <v>0</v>
      </c>
      <c r="R166" s="171">
        <f t="shared" si="77"/>
        <v>0</v>
      </c>
      <c r="S166" s="171">
        <f t="shared" si="77"/>
        <v>0</v>
      </c>
      <c r="T166" s="171">
        <f t="shared" si="77"/>
        <v>0</v>
      </c>
      <c r="U166" s="171">
        <f t="shared" si="77"/>
        <v>0</v>
      </c>
      <c r="V166" s="171">
        <f t="shared" si="77"/>
        <v>0</v>
      </c>
      <c r="W166" s="171">
        <f t="shared" si="77"/>
        <v>0</v>
      </c>
      <c r="X166" s="171">
        <f t="shared" si="77"/>
        <v>0</v>
      </c>
      <c r="Y166" s="171">
        <f t="shared" si="77"/>
        <v>0</v>
      </c>
      <c r="Z166" s="171">
        <f t="shared" si="77"/>
        <v>0</v>
      </c>
      <c r="AA166" s="171">
        <f t="shared" si="78"/>
        <v>0</v>
      </c>
      <c r="AB166" s="171">
        <f t="shared" si="78"/>
        <v>0</v>
      </c>
      <c r="AC166" s="171">
        <f t="shared" si="78"/>
        <v>0</v>
      </c>
      <c r="AD166" s="171">
        <f t="shared" si="78"/>
        <v>0</v>
      </c>
      <c r="AE166" s="171">
        <f t="shared" si="78"/>
        <v>0</v>
      </c>
      <c r="AF166" s="171">
        <f t="shared" si="78"/>
        <v>0</v>
      </c>
      <c r="AG166" s="171">
        <f t="shared" si="78"/>
        <v>0</v>
      </c>
      <c r="AH166" s="171">
        <f t="shared" si="78"/>
        <v>0</v>
      </c>
      <c r="AI166" s="171">
        <f t="shared" si="78"/>
        <v>0</v>
      </c>
      <c r="AJ166" s="171">
        <f t="shared" si="78"/>
        <v>0</v>
      </c>
    </row>
    <row r="167" spans="1:36" ht="16.5" x14ac:dyDescent="0.25">
      <c r="A167" s="172"/>
      <c r="B167" s="167">
        <f t="shared" si="49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49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49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49"/>
        <v>122</v>
      </c>
      <c r="C170" s="162" t="s">
        <v>451</v>
      </c>
      <c r="D170" s="164" t="s">
        <v>452</v>
      </c>
      <c r="E170" s="157">
        <f>+ROUNDUP(SUM(G170:AJ170),0)</f>
        <v>1</v>
      </c>
      <c r="F170" s="249"/>
      <c r="G170" s="157">
        <f>+IF(G$2&lt;&gt;0,1/COUNTA(G$2:M$2),0)</f>
        <v>0.14285714285714285</v>
      </c>
      <c r="H170" s="157">
        <f t="shared" ref="H170:AJ170" si="79">+IF(H$2&lt;&gt;0,1/COUNTA(H$2:N$2),0)</f>
        <v>0.14285714285714285</v>
      </c>
      <c r="I170" s="157">
        <f t="shared" si="79"/>
        <v>0.14285714285714285</v>
      </c>
      <c r="J170" s="157">
        <f t="shared" si="79"/>
        <v>0.14285714285714285</v>
      </c>
      <c r="K170" s="157">
        <f t="shared" si="79"/>
        <v>0</v>
      </c>
      <c r="L170" s="157">
        <f t="shared" si="79"/>
        <v>0</v>
      </c>
      <c r="M170" s="157">
        <f t="shared" si="79"/>
        <v>0</v>
      </c>
      <c r="N170" s="157">
        <f t="shared" si="79"/>
        <v>0</v>
      </c>
      <c r="O170" s="157">
        <f t="shared" si="79"/>
        <v>0</v>
      </c>
      <c r="P170" s="157">
        <f t="shared" si="79"/>
        <v>0</v>
      </c>
      <c r="Q170" s="157">
        <f t="shared" si="79"/>
        <v>0</v>
      </c>
      <c r="R170" s="157">
        <f t="shared" si="79"/>
        <v>0</v>
      </c>
      <c r="S170" s="157">
        <f t="shared" si="79"/>
        <v>0</v>
      </c>
      <c r="T170" s="157">
        <f t="shared" si="79"/>
        <v>0</v>
      </c>
      <c r="U170" s="157">
        <f t="shared" si="79"/>
        <v>0</v>
      </c>
      <c r="V170" s="157">
        <f t="shared" si="79"/>
        <v>0</v>
      </c>
      <c r="W170" s="157">
        <f t="shared" si="79"/>
        <v>0</v>
      </c>
      <c r="X170" s="157">
        <f t="shared" si="79"/>
        <v>0</v>
      </c>
      <c r="Y170" s="157">
        <f t="shared" si="79"/>
        <v>0</v>
      </c>
      <c r="Z170" s="157">
        <f t="shared" si="79"/>
        <v>0</v>
      </c>
      <c r="AA170" s="157">
        <f t="shared" si="79"/>
        <v>0</v>
      </c>
      <c r="AB170" s="157">
        <f t="shared" si="79"/>
        <v>0</v>
      </c>
      <c r="AC170" s="157">
        <f t="shared" si="79"/>
        <v>0</v>
      </c>
      <c r="AD170" s="157">
        <f t="shared" si="79"/>
        <v>0</v>
      </c>
      <c r="AE170" s="157">
        <f t="shared" si="79"/>
        <v>0</v>
      </c>
      <c r="AF170" s="157">
        <f t="shared" si="79"/>
        <v>0</v>
      </c>
      <c r="AG170" s="157">
        <f t="shared" si="79"/>
        <v>0</v>
      </c>
      <c r="AH170" s="157">
        <f t="shared" si="79"/>
        <v>0</v>
      </c>
      <c r="AI170" s="157">
        <f t="shared" si="79"/>
        <v>0</v>
      </c>
      <c r="AJ170" s="157">
        <f t="shared" si="79"/>
        <v>0</v>
      </c>
    </row>
    <row r="171" spans="1:36" ht="16.5" x14ac:dyDescent="0.25">
      <c r="A171" s="160"/>
      <c r="B171" s="161">
        <f t="shared" si="49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49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49"/>
        <v>125</v>
      </c>
      <c r="C173" s="155" t="s">
        <v>454</v>
      </c>
      <c r="D173" s="156" t="s">
        <v>364</v>
      </c>
      <c r="E173" s="157">
        <f t="shared" ref="E173:E208" si="80">+SUM(G173:AJ173)</f>
        <v>0</v>
      </c>
      <c r="F173" s="314" t="s">
        <v>331</v>
      </c>
      <c r="G173" s="157">
        <f>+IF($F173=G$21,G$58,0)</f>
        <v>0</v>
      </c>
      <c r="H173" s="157">
        <f t="shared" ref="H173:AJ173" si="81">+IF($F173=H$21,H$58,0)</f>
        <v>0</v>
      </c>
      <c r="I173" s="157">
        <f t="shared" si="81"/>
        <v>0</v>
      </c>
      <c r="J173" s="157">
        <f t="shared" si="81"/>
        <v>0</v>
      </c>
      <c r="K173" s="157">
        <f t="shared" si="81"/>
        <v>0</v>
      </c>
      <c r="L173" s="157">
        <f t="shared" si="81"/>
        <v>0</v>
      </c>
      <c r="M173" s="157">
        <f t="shared" si="81"/>
        <v>0</v>
      </c>
      <c r="N173" s="157">
        <f t="shared" si="81"/>
        <v>0</v>
      </c>
      <c r="O173" s="157">
        <f t="shared" si="81"/>
        <v>0</v>
      </c>
      <c r="P173" s="157">
        <f t="shared" si="81"/>
        <v>0</v>
      </c>
      <c r="Q173" s="157">
        <f t="shared" si="81"/>
        <v>0</v>
      </c>
      <c r="R173" s="157">
        <f t="shared" si="81"/>
        <v>0</v>
      </c>
      <c r="S173" s="157">
        <f t="shared" si="81"/>
        <v>0</v>
      </c>
      <c r="T173" s="157">
        <f t="shared" si="81"/>
        <v>0</v>
      </c>
      <c r="U173" s="157">
        <f t="shared" si="81"/>
        <v>0</v>
      </c>
      <c r="V173" s="157">
        <f t="shared" si="81"/>
        <v>0</v>
      </c>
      <c r="W173" s="157">
        <f t="shared" si="81"/>
        <v>0</v>
      </c>
      <c r="X173" s="157">
        <f t="shared" si="81"/>
        <v>0</v>
      </c>
      <c r="Y173" s="157">
        <f t="shared" si="81"/>
        <v>0</v>
      </c>
      <c r="Z173" s="157">
        <f t="shared" si="81"/>
        <v>0</v>
      </c>
      <c r="AA173" s="157">
        <f t="shared" si="81"/>
        <v>0</v>
      </c>
      <c r="AB173" s="157">
        <f t="shared" si="81"/>
        <v>0</v>
      </c>
      <c r="AC173" s="157">
        <f t="shared" si="81"/>
        <v>0</v>
      </c>
      <c r="AD173" s="157">
        <f t="shared" si="81"/>
        <v>0</v>
      </c>
      <c r="AE173" s="157">
        <f t="shared" si="81"/>
        <v>0</v>
      </c>
      <c r="AF173" s="157">
        <f t="shared" si="81"/>
        <v>0</v>
      </c>
      <c r="AG173" s="157">
        <f t="shared" si="81"/>
        <v>0</v>
      </c>
      <c r="AH173" s="157">
        <f t="shared" si="81"/>
        <v>0</v>
      </c>
      <c r="AI173" s="157">
        <f t="shared" si="81"/>
        <v>0</v>
      </c>
      <c r="AJ173" s="157">
        <f t="shared" si="81"/>
        <v>0</v>
      </c>
    </row>
    <row r="174" spans="1:36" ht="16.5" x14ac:dyDescent="0.25">
      <c r="A174" s="157">
        <f t="shared" ref="A174:A208" si="82">+A173+0.01</f>
        <v>1.02</v>
      </c>
      <c r="B174" s="153">
        <f t="shared" si="49"/>
        <v>126</v>
      </c>
      <c r="C174" s="155" t="s">
        <v>455</v>
      </c>
      <c r="D174" s="156" t="s">
        <v>364</v>
      </c>
      <c r="E174" s="157">
        <f t="shared" si="80"/>
        <v>0</v>
      </c>
      <c r="F174" s="314" t="s">
        <v>331</v>
      </c>
      <c r="G174" s="157">
        <f>+IF($F174=G$21,G$59,0)</f>
        <v>0</v>
      </c>
      <c r="H174" s="157">
        <f t="shared" ref="H174:AJ174" si="83">+IF($F174=H$21,H$59,0)</f>
        <v>0</v>
      </c>
      <c r="I174" s="157">
        <f t="shared" si="83"/>
        <v>0</v>
      </c>
      <c r="J174" s="157">
        <f t="shared" si="83"/>
        <v>0</v>
      </c>
      <c r="K174" s="157">
        <f t="shared" si="83"/>
        <v>0</v>
      </c>
      <c r="L174" s="157">
        <f t="shared" si="83"/>
        <v>0</v>
      </c>
      <c r="M174" s="157">
        <f t="shared" si="83"/>
        <v>0</v>
      </c>
      <c r="N174" s="157">
        <f t="shared" si="83"/>
        <v>0</v>
      </c>
      <c r="O174" s="157">
        <f t="shared" si="83"/>
        <v>0</v>
      </c>
      <c r="P174" s="157">
        <f t="shared" si="83"/>
        <v>0</v>
      </c>
      <c r="Q174" s="157">
        <f t="shared" si="83"/>
        <v>0</v>
      </c>
      <c r="R174" s="157">
        <f t="shared" si="83"/>
        <v>0</v>
      </c>
      <c r="S174" s="157">
        <f t="shared" si="83"/>
        <v>0</v>
      </c>
      <c r="T174" s="157">
        <f t="shared" si="83"/>
        <v>0</v>
      </c>
      <c r="U174" s="157">
        <f t="shared" si="83"/>
        <v>0</v>
      </c>
      <c r="V174" s="157">
        <f t="shared" si="83"/>
        <v>0</v>
      </c>
      <c r="W174" s="157">
        <f t="shared" si="83"/>
        <v>0</v>
      </c>
      <c r="X174" s="157">
        <f t="shared" si="83"/>
        <v>0</v>
      </c>
      <c r="Y174" s="157">
        <f t="shared" si="83"/>
        <v>0</v>
      </c>
      <c r="Z174" s="157">
        <f t="shared" si="83"/>
        <v>0</v>
      </c>
      <c r="AA174" s="157">
        <f t="shared" si="83"/>
        <v>0</v>
      </c>
      <c r="AB174" s="157">
        <f t="shared" si="83"/>
        <v>0</v>
      </c>
      <c r="AC174" s="157">
        <f t="shared" si="83"/>
        <v>0</v>
      </c>
      <c r="AD174" s="157">
        <f t="shared" si="83"/>
        <v>0</v>
      </c>
      <c r="AE174" s="157">
        <f t="shared" si="83"/>
        <v>0</v>
      </c>
      <c r="AF174" s="157">
        <f t="shared" si="83"/>
        <v>0</v>
      </c>
      <c r="AG174" s="157">
        <f t="shared" si="83"/>
        <v>0</v>
      </c>
      <c r="AH174" s="157">
        <f t="shared" si="83"/>
        <v>0</v>
      </c>
      <c r="AI174" s="157">
        <f t="shared" si="83"/>
        <v>0</v>
      </c>
      <c r="AJ174" s="157">
        <f t="shared" si="83"/>
        <v>0</v>
      </c>
    </row>
    <row r="175" spans="1:36" ht="16.5" x14ac:dyDescent="0.25">
      <c r="A175" s="157">
        <f t="shared" si="82"/>
        <v>1.03</v>
      </c>
      <c r="B175" s="153">
        <f t="shared" si="49"/>
        <v>127</v>
      </c>
      <c r="C175" s="155" t="s">
        <v>456</v>
      </c>
      <c r="D175" s="156" t="s">
        <v>364</v>
      </c>
      <c r="E175" s="157">
        <f t="shared" si="80"/>
        <v>0</v>
      </c>
      <c r="F175" s="314" t="s">
        <v>331</v>
      </c>
      <c r="G175" s="157">
        <f>+IF($F175=G$21,G$60,0)</f>
        <v>0</v>
      </c>
      <c r="H175" s="157">
        <f t="shared" ref="H175:AJ175" si="84">+IF($F175=H$21,H$60,0)</f>
        <v>0</v>
      </c>
      <c r="I175" s="157">
        <f t="shared" si="84"/>
        <v>0</v>
      </c>
      <c r="J175" s="157">
        <f t="shared" si="84"/>
        <v>0</v>
      </c>
      <c r="K175" s="157">
        <f t="shared" si="84"/>
        <v>0</v>
      </c>
      <c r="L175" s="157">
        <f t="shared" si="84"/>
        <v>0</v>
      </c>
      <c r="M175" s="157">
        <f t="shared" si="84"/>
        <v>0</v>
      </c>
      <c r="N175" s="157">
        <f t="shared" si="84"/>
        <v>0</v>
      </c>
      <c r="O175" s="157">
        <f t="shared" si="84"/>
        <v>0</v>
      </c>
      <c r="P175" s="157">
        <f t="shared" si="84"/>
        <v>0</v>
      </c>
      <c r="Q175" s="157">
        <f t="shared" si="84"/>
        <v>0</v>
      </c>
      <c r="R175" s="157">
        <f t="shared" si="84"/>
        <v>0</v>
      </c>
      <c r="S175" s="157">
        <f t="shared" si="84"/>
        <v>0</v>
      </c>
      <c r="T175" s="157">
        <f t="shared" si="84"/>
        <v>0</v>
      </c>
      <c r="U175" s="157">
        <f t="shared" si="84"/>
        <v>0</v>
      </c>
      <c r="V175" s="157">
        <f t="shared" si="84"/>
        <v>0</v>
      </c>
      <c r="W175" s="157">
        <f t="shared" si="84"/>
        <v>0</v>
      </c>
      <c r="X175" s="157">
        <f t="shared" si="84"/>
        <v>0</v>
      </c>
      <c r="Y175" s="157">
        <f t="shared" si="84"/>
        <v>0</v>
      </c>
      <c r="Z175" s="157">
        <f t="shared" si="84"/>
        <v>0</v>
      </c>
      <c r="AA175" s="157">
        <f t="shared" si="84"/>
        <v>0</v>
      </c>
      <c r="AB175" s="157">
        <f t="shared" si="84"/>
        <v>0</v>
      </c>
      <c r="AC175" s="157">
        <f t="shared" si="84"/>
        <v>0</v>
      </c>
      <c r="AD175" s="157">
        <f t="shared" si="84"/>
        <v>0</v>
      </c>
      <c r="AE175" s="157">
        <f t="shared" si="84"/>
        <v>0</v>
      </c>
      <c r="AF175" s="157">
        <f t="shared" si="84"/>
        <v>0</v>
      </c>
      <c r="AG175" s="157">
        <f t="shared" si="84"/>
        <v>0</v>
      </c>
      <c r="AH175" s="157">
        <f t="shared" si="84"/>
        <v>0</v>
      </c>
      <c r="AI175" s="157">
        <f t="shared" si="84"/>
        <v>0</v>
      </c>
      <c r="AJ175" s="157">
        <f t="shared" si="84"/>
        <v>0</v>
      </c>
    </row>
    <row r="176" spans="1:36" ht="16.5" x14ac:dyDescent="0.25">
      <c r="A176" s="157">
        <f t="shared" si="82"/>
        <v>1.04</v>
      </c>
      <c r="B176" s="153">
        <f t="shared" si="49"/>
        <v>128</v>
      </c>
      <c r="C176" s="155" t="s">
        <v>457</v>
      </c>
      <c r="D176" s="156" t="s">
        <v>364</v>
      </c>
      <c r="E176" s="157">
        <f t="shared" si="80"/>
        <v>3</v>
      </c>
      <c r="F176" s="314" t="s">
        <v>331</v>
      </c>
      <c r="G176" s="157">
        <f>+IF($F176=G$21,G$61,0)</f>
        <v>0</v>
      </c>
      <c r="H176" s="157">
        <f t="shared" ref="H176:AJ176" si="85">+IF($F176=H$21,H$61,0)</f>
        <v>1</v>
      </c>
      <c r="I176" s="157">
        <f t="shared" si="85"/>
        <v>1</v>
      </c>
      <c r="J176" s="157">
        <f t="shared" si="85"/>
        <v>1</v>
      </c>
      <c r="K176" s="157">
        <f t="shared" si="85"/>
        <v>0</v>
      </c>
      <c r="L176" s="157">
        <f t="shared" si="85"/>
        <v>0</v>
      </c>
      <c r="M176" s="157">
        <f t="shared" si="85"/>
        <v>0</v>
      </c>
      <c r="N176" s="157">
        <f t="shared" si="85"/>
        <v>0</v>
      </c>
      <c r="O176" s="157">
        <f t="shared" si="85"/>
        <v>0</v>
      </c>
      <c r="P176" s="157">
        <f t="shared" si="85"/>
        <v>0</v>
      </c>
      <c r="Q176" s="157">
        <f t="shared" si="85"/>
        <v>0</v>
      </c>
      <c r="R176" s="157">
        <f t="shared" si="85"/>
        <v>0</v>
      </c>
      <c r="S176" s="157">
        <f t="shared" si="85"/>
        <v>0</v>
      </c>
      <c r="T176" s="157">
        <f t="shared" si="85"/>
        <v>0</v>
      </c>
      <c r="U176" s="157">
        <f t="shared" si="85"/>
        <v>0</v>
      </c>
      <c r="V176" s="157">
        <f t="shared" si="85"/>
        <v>0</v>
      </c>
      <c r="W176" s="157">
        <f t="shared" si="85"/>
        <v>0</v>
      </c>
      <c r="X176" s="157">
        <f t="shared" si="85"/>
        <v>0</v>
      </c>
      <c r="Y176" s="157">
        <f t="shared" si="85"/>
        <v>0</v>
      </c>
      <c r="Z176" s="157">
        <f t="shared" si="85"/>
        <v>0</v>
      </c>
      <c r="AA176" s="157">
        <f t="shared" si="85"/>
        <v>0</v>
      </c>
      <c r="AB176" s="157">
        <f t="shared" si="85"/>
        <v>0</v>
      </c>
      <c r="AC176" s="157">
        <f t="shared" si="85"/>
        <v>0</v>
      </c>
      <c r="AD176" s="157">
        <f t="shared" si="85"/>
        <v>0</v>
      </c>
      <c r="AE176" s="157">
        <f t="shared" si="85"/>
        <v>0</v>
      </c>
      <c r="AF176" s="157">
        <f t="shared" si="85"/>
        <v>0</v>
      </c>
      <c r="AG176" s="157">
        <f t="shared" si="85"/>
        <v>0</v>
      </c>
      <c r="AH176" s="157">
        <f t="shared" si="85"/>
        <v>0</v>
      </c>
      <c r="AI176" s="157">
        <f t="shared" si="85"/>
        <v>0</v>
      </c>
      <c r="AJ176" s="157">
        <f t="shared" si="85"/>
        <v>0</v>
      </c>
    </row>
    <row r="177" spans="1:36" ht="16.5" x14ac:dyDescent="0.25">
      <c r="A177" s="157">
        <f t="shared" si="82"/>
        <v>1.05</v>
      </c>
      <c r="B177" s="153">
        <f t="shared" si="49"/>
        <v>129</v>
      </c>
      <c r="C177" s="155" t="s">
        <v>458</v>
      </c>
      <c r="D177" s="156" t="s">
        <v>364</v>
      </c>
      <c r="E177" s="157">
        <f t="shared" si="80"/>
        <v>0</v>
      </c>
      <c r="F177" s="314" t="s">
        <v>101</v>
      </c>
      <c r="G177" s="157">
        <f>+IF($F177=G$21,G$64,0)</f>
        <v>0</v>
      </c>
      <c r="H177" s="157">
        <f t="shared" ref="H177:AJ177" si="86">+IF($F177=H$21,H$64,0)</f>
        <v>0</v>
      </c>
      <c r="I177" s="157">
        <f t="shared" si="86"/>
        <v>0</v>
      </c>
      <c r="J177" s="157">
        <f t="shared" si="86"/>
        <v>0</v>
      </c>
      <c r="K177" s="157">
        <f t="shared" si="86"/>
        <v>0</v>
      </c>
      <c r="L177" s="157">
        <f t="shared" si="86"/>
        <v>0</v>
      </c>
      <c r="M177" s="157">
        <f t="shared" si="86"/>
        <v>0</v>
      </c>
      <c r="N177" s="157">
        <f t="shared" si="86"/>
        <v>0</v>
      </c>
      <c r="O177" s="157">
        <f t="shared" si="86"/>
        <v>0</v>
      </c>
      <c r="P177" s="157">
        <f t="shared" si="86"/>
        <v>0</v>
      </c>
      <c r="Q177" s="157">
        <f t="shared" si="86"/>
        <v>0</v>
      </c>
      <c r="R177" s="157">
        <f t="shared" si="86"/>
        <v>0</v>
      </c>
      <c r="S177" s="157">
        <f t="shared" si="86"/>
        <v>0</v>
      </c>
      <c r="T177" s="157">
        <f t="shared" si="86"/>
        <v>0</v>
      </c>
      <c r="U177" s="157">
        <f t="shared" si="86"/>
        <v>0</v>
      </c>
      <c r="V177" s="157">
        <f t="shared" si="86"/>
        <v>0</v>
      </c>
      <c r="W177" s="157">
        <f t="shared" si="86"/>
        <v>0</v>
      </c>
      <c r="X177" s="157">
        <f t="shared" si="86"/>
        <v>0</v>
      </c>
      <c r="Y177" s="157">
        <f t="shared" si="86"/>
        <v>0</v>
      </c>
      <c r="Z177" s="157">
        <f t="shared" si="86"/>
        <v>0</v>
      </c>
      <c r="AA177" s="157">
        <f t="shared" si="86"/>
        <v>0</v>
      </c>
      <c r="AB177" s="157">
        <f t="shared" si="86"/>
        <v>0</v>
      </c>
      <c r="AC177" s="157">
        <f t="shared" si="86"/>
        <v>0</v>
      </c>
      <c r="AD177" s="157">
        <f t="shared" si="86"/>
        <v>0</v>
      </c>
      <c r="AE177" s="157">
        <f t="shared" si="86"/>
        <v>0</v>
      </c>
      <c r="AF177" s="157">
        <f t="shared" si="86"/>
        <v>0</v>
      </c>
      <c r="AG177" s="157">
        <f t="shared" si="86"/>
        <v>0</v>
      </c>
      <c r="AH177" s="157">
        <f t="shared" si="86"/>
        <v>0</v>
      </c>
      <c r="AI177" s="157">
        <f t="shared" si="86"/>
        <v>0</v>
      </c>
      <c r="AJ177" s="157">
        <f t="shared" si="86"/>
        <v>0</v>
      </c>
    </row>
    <row r="178" spans="1:36" ht="16.5" x14ac:dyDescent="0.25">
      <c r="A178" s="157">
        <f t="shared" si="82"/>
        <v>1.06</v>
      </c>
      <c r="B178" s="153">
        <f t="shared" si="49"/>
        <v>130</v>
      </c>
      <c r="C178" s="155" t="s">
        <v>459</v>
      </c>
      <c r="D178" s="156" t="s">
        <v>364</v>
      </c>
      <c r="E178" s="157">
        <f t="shared" si="80"/>
        <v>0</v>
      </c>
      <c r="F178" s="314" t="s">
        <v>331</v>
      </c>
      <c r="G178" s="157">
        <f>+IF($F178=G$21,G$52,0)</f>
        <v>0</v>
      </c>
      <c r="H178" s="157">
        <f t="shared" ref="H178:W179" si="87">+IF($F178=H$21,H$52,0)</f>
        <v>0</v>
      </c>
      <c r="I178" s="157">
        <f t="shared" si="87"/>
        <v>0</v>
      </c>
      <c r="J178" s="157">
        <f t="shared" si="87"/>
        <v>0</v>
      </c>
      <c r="K178" s="157">
        <f t="shared" si="87"/>
        <v>0</v>
      </c>
      <c r="L178" s="157">
        <f t="shared" si="87"/>
        <v>0</v>
      </c>
      <c r="M178" s="157">
        <f t="shared" si="87"/>
        <v>0</v>
      </c>
      <c r="N178" s="157">
        <f t="shared" si="87"/>
        <v>0</v>
      </c>
      <c r="O178" s="157">
        <f t="shared" si="87"/>
        <v>0</v>
      </c>
      <c r="P178" s="157">
        <f t="shared" si="87"/>
        <v>0</v>
      </c>
      <c r="Q178" s="157">
        <f t="shared" si="87"/>
        <v>0</v>
      </c>
      <c r="R178" s="157">
        <f t="shared" si="87"/>
        <v>0</v>
      </c>
      <c r="S178" s="157">
        <f t="shared" si="87"/>
        <v>0</v>
      </c>
      <c r="T178" s="157">
        <f t="shared" si="87"/>
        <v>0</v>
      </c>
      <c r="U178" s="157">
        <f t="shared" si="87"/>
        <v>0</v>
      </c>
      <c r="V178" s="157">
        <f t="shared" si="87"/>
        <v>0</v>
      </c>
      <c r="W178" s="157">
        <f t="shared" si="87"/>
        <v>0</v>
      </c>
      <c r="X178" s="157">
        <f t="shared" ref="X178:AJ179" si="88">+IF($F178=X$21,X$52,0)</f>
        <v>0</v>
      </c>
      <c r="Y178" s="157">
        <f t="shared" si="88"/>
        <v>0</v>
      </c>
      <c r="Z178" s="157">
        <f t="shared" si="88"/>
        <v>0</v>
      </c>
      <c r="AA178" s="157">
        <f t="shared" si="88"/>
        <v>0</v>
      </c>
      <c r="AB178" s="157">
        <f t="shared" si="88"/>
        <v>0</v>
      </c>
      <c r="AC178" s="157">
        <f t="shared" si="88"/>
        <v>0</v>
      </c>
      <c r="AD178" s="157">
        <f t="shared" si="88"/>
        <v>0</v>
      </c>
      <c r="AE178" s="157">
        <f t="shared" si="88"/>
        <v>0</v>
      </c>
      <c r="AF178" s="157">
        <f t="shared" si="88"/>
        <v>0</v>
      </c>
      <c r="AG178" s="157">
        <f t="shared" si="88"/>
        <v>0</v>
      </c>
      <c r="AH178" s="157">
        <f t="shared" si="88"/>
        <v>0</v>
      </c>
      <c r="AI178" s="157">
        <f t="shared" si="88"/>
        <v>0</v>
      </c>
      <c r="AJ178" s="157">
        <f t="shared" si="88"/>
        <v>0</v>
      </c>
    </row>
    <row r="179" spans="1:36" ht="16.5" x14ac:dyDescent="0.25">
      <c r="A179" s="157">
        <f t="shared" si="82"/>
        <v>1.07</v>
      </c>
      <c r="B179" s="153">
        <f t="shared" si="49"/>
        <v>131</v>
      </c>
      <c r="C179" s="155" t="s">
        <v>460</v>
      </c>
      <c r="D179" s="156" t="s">
        <v>364</v>
      </c>
      <c r="E179" s="157">
        <f t="shared" si="80"/>
        <v>0</v>
      </c>
      <c r="F179" s="314" t="s">
        <v>101</v>
      </c>
      <c r="G179" s="157">
        <f>+IF($F179=G$21,G$52,0)</f>
        <v>0</v>
      </c>
      <c r="H179" s="157">
        <f t="shared" si="87"/>
        <v>0</v>
      </c>
      <c r="I179" s="157">
        <f t="shared" si="87"/>
        <v>0</v>
      </c>
      <c r="J179" s="157">
        <f t="shared" si="87"/>
        <v>0</v>
      </c>
      <c r="K179" s="157">
        <f t="shared" si="87"/>
        <v>0</v>
      </c>
      <c r="L179" s="157">
        <f t="shared" si="87"/>
        <v>0</v>
      </c>
      <c r="M179" s="157">
        <f t="shared" si="87"/>
        <v>0</v>
      </c>
      <c r="N179" s="157">
        <f t="shared" si="87"/>
        <v>0</v>
      </c>
      <c r="O179" s="157">
        <f t="shared" si="87"/>
        <v>0</v>
      </c>
      <c r="P179" s="157">
        <f t="shared" si="87"/>
        <v>0</v>
      </c>
      <c r="Q179" s="157">
        <f t="shared" si="87"/>
        <v>0</v>
      </c>
      <c r="R179" s="157">
        <f t="shared" si="87"/>
        <v>0</v>
      </c>
      <c r="S179" s="157">
        <f t="shared" si="87"/>
        <v>0</v>
      </c>
      <c r="T179" s="157">
        <f t="shared" si="87"/>
        <v>0</v>
      </c>
      <c r="U179" s="157">
        <f t="shared" si="87"/>
        <v>0</v>
      </c>
      <c r="V179" s="157">
        <f t="shared" si="87"/>
        <v>0</v>
      </c>
      <c r="W179" s="157">
        <f t="shared" si="87"/>
        <v>0</v>
      </c>
      <c r="X179" s="157">
        <f t="shared" si="88"/>
        <v>0</v>
      </c>
      <c r="Y179" s="157">
        <f t="shared" si="88"/>
        <v>0</v>
      </c>
      <c r="Z179" s="157">
        <f t="shared" si="88"/>
        <v>0</v>
      </c>
      <c r="AA179" s="157">
        <f t="shared" si="88"/>
        <v>0</v>
      </c>
      <c r="AB179" s="157">
        <f t="shared" si="88"/>
        <v>0</v>
      </c>
      <c r="AC179" s="157">
        <f t="shared" si="88"/>
        <v>0</v>
      </c>
      <c r="AD179" s="157">
        <f t="shared" si="88"/>
        <v>0</v>
      </c>
      <c r="AE179" s="157">
        <f t="shared" si="88"/>
        <v>0</v>
      </c>
      <c r="AF179" s="157">
        <f t="shared" si="88"/>
        <v>0</v>
      </c>
      <c r="AG179" s="157">
        <f t="shared" si="88"/>
        <v>0</v>
      </c>
      <c r="AH179" s="157">
        <f t="shared" si="88"/>
        <v>0</v>
      </c>
      <c r="AI179" s="157">
        <f t="shared" si="88"/>
        <v>0</v>
      </c>
      <c r="AJ179" s="157">
        <f t="shared" si="88"/>
        <v>0</v>
      </c>
    </row>
    <row r="180" spans="1:36" ht="16.5" x14ac:dyDescent="0.25">
      <c r="A180" s="157">
        <f t="shared" si="82"/>
        <v>1.08</v>
      </c>
      <c r="B180" s="153">
        <f t="shared" si="49"/>
        <v>132</v>
      </c>
      <c r="C180" s="155" t="s">
        <v>461</v>
      </c>
      <c r="D180" s="156" t="s">
        <v>364</v>
      </c>
      <c r="E180" s="157">
        <f t="shared" si="80"/>
        <v>0</v>
      </c>
      <c r="F180" s="314" t="s">
        <v>331</v>
      </c>
      <c r="G180" s="157">
        <f t="shared" ref="G180:P181" si="89">+IF($F180=G$21,G$76,0)</f>
        <v>0</v>
      </c>
      <c r="H180" s="157">
        <f t="shared" si="89"/>
        <v>0</v>
      </c>
      <c r="I180" s="157">
        <f t="shared" si="89"/>
        <v>0</v>
      </c>
      <c r="J180" s="157">
        <f t="shared" si="89"/>
        <v>0</v>
      </c>
      <c r="K180" s="157">
        <f t="shared" si="89"/>
        <v>0</v>
      </c>
      <c r="L180" s="157">
        <f t="shared" si="89"/>
        <v>0</v>
      </c>
      <c r="M180" s="157">
        <f t="shared" si="89"/>
        <v>0</v>
      </c>
      <c r="N180" s="157">
        <f t="shared" si="89"/>
        <v>0</v>
      </c>
      <c r="O180" s="157">
        <f t="shared" si="89"/>
        <v>0</v>
      </c>
      <c r="P180" s="157">
        <f t="shared" si="89"/>
        <v>0</v>
      </c>
      <c r="Q180" s="157">
        <f t="shared" ref="Q180:Z181" si="90">+IF($F180=Q$21,Q$76,0)</f>
        <v>0</v>
      </c>
      <c r="R180" s="157">
        <f t="shared" si="90"/>
        <v>0</v>
      </c>
      <c r="S180" s="157">
        <f t="shared" si="90"/>
        <v>0</v>
      </c>
      <c r="T180" s="157">
        <f t="shared" si="90"/>
        <v>0</v>
      </c>
      <c r="U180" s="157">
        <f t="shared" si="90"/>
        <v>0</v>
      </c>
      <c r="V180" s="157">
        <f t="shared" si="90"/>
        <v>0</v>
      </c>
      <c r="W180" s="157">
        <f t="shared" si="90"/>
        <v>0</v>
      </c>
      <c r="X180" s="157">
        <f t="shared" si="90"/>
        <v>0</v>
      </c>
      <c r="Y180" s="157">
        <f t="shared" si="90"/>
        <v>0</v>
      </c>
      <c r="Z180" s="157">
        <f t="shared" si="90"/>
        <v>0</v>
      </c>
      <c r="AA180" s="157">
        <f t="shared" ref="AA180:AJ181" si="91">+IF($F180=AA$21,AA$76,0)</f>
        <v>0</v>
      </c>
      <c r="AB180" s="157">
        <f t="shared" si="91"/>
        <v>0</v>
      </c>
      <c r="AC180" s="157">
        <f t="shared" si="91"/>
        <v>0</v>
      </c>
      <c r="AD180" s="157">
        <f t="shared" si="91"/>
        <v>0</v>
      </c>
      <c r="AE180" s="157">
        <f t="shared" si="91"/>
        <v>0</v>
      </c>
      <c r="AF180" s="157">
        <f t="shared" si="91"/>
        <v>0</v>
      </c>
      <c r="AG180" s="157">
        <f t="shared" si="91"/>
        <v>0</v>
      </c>
      <c r="AH180" s="157">
        <f t="shared" si="91"/>
        <v>0</v>
      </c>
      <c r="AI180" s="157">
        <f t="shared" si="91"/>
        <v>0</v>
      </c>
      <c r="AJ180" s="157">
        <f t="shared" si="91"/>
        <v>0</v>
      </c>
    </row>
    <row r="181" spans="1:36" ht="16.5" x14ac:dyDescent="0.25">
      <c r="A181" s="157">
        <f t="shared" si="82"/>
        <v>1.0900000000000001</v>
      </c>
      <c r="B181" s="153">
        <f t="shared" ref="B181:B242" si="92">+B180+1</f>
        <v>133</v>
      </c>
      <c r="C181" s="155" t="s">
        <v>462</v>
      </c>
      <c r="D181" s="156" t="s">
        <v>364</v>
      </c>
      <c r="E181" s="157">
        <f t="shared" si="80"/>
        <v>0</v>
      </c>
      <c r="F181" s="314" t="s">
        <v>101</v>
      </c>
      <c r="G181" s="157">
        <f t="shared" si="89"/>
        <v>0</v>
      </c>
      <c r="H181" s="157">
        <f t="shared" si="89"/>
        <v>0</v>
      </c>
      <c r="I181" s="157">
        <f t="shared" si="89"/>
        <v>0</v>
      </c>
      <c r="J181" s="157">
        <f t="shared" si="89"/>
        <v>0</v>
      </c>
      <c r="K181" s="157">
        <f t="shared" si="89"/>
        <v>0</v>
      </c>
      <c r="L181" s="157">
        <f t="shared" si="89"/>
        <v>0</v>
      </c>
      <c r="M181" s="157">
        <f t="shared" si="89"/>
        <v>0</v>
      </c>
      <c r="N181" s="157">
        <f t="shared" si="89"/>
        <v>0</v>
      </c>
      <c r="O181" s="157">
        <f t="shared" si="89"/>
        <v>0</v>
      </c>
      <c r="P181" s="157">
        <f t="shared" si="89"/>
        <v>0</v>
      </c>
      <c r="Q181" s="157">
        <f t="shared" si="90"/>
        <v>0</v>
      </c>
      <c r="R181" s="157">
        <f t="shared" si="90"/>
        <v>0</v>
      </c>
      <c r="S181" s="157">
        <f t="shared" si="90"/>
        <v>0</v>
      </c>
      <c r="T181" s="157">
        <f t="shared" si="90"/>
        <v>0</v>
      </c>
      <c r="U181" s="157">
        <f t="shared" si="90"/>
        <v>0</v>
      </c>
      <c r="V181" s="157">
        <f t="shared" si="90"/>
        <v>0</v>
      </c>
      <c r="W181" s="157">
        <f t="shared" si="90"/>
        <v>0</v>
      </c>
      <c r="X181" s="157">
        <f t="shared" si="90"/>
        <v>0</v>
      </c>
      <c r="Y181" s="157">
        <f t="shared" si="90"/>
        <v>0</v>
      </c>
      <c r="Z181" s="157">
        <f t="shared" si="90"/>
        <v>0</v>
      </c>
      <c r="AA181" s="157">
        <f t="shared" si="91"/>
        <v>0</v>
      </c>
      <c r="AB181" s="157">
        <f t="shared" si="91"/>
        <v>0</v>
      </c>
      <c r="AC181" s="157">
        <f t="shared" si="91"/>
        <v>0</v>
      </c>
      <c r="AD181" s="157">
        <f t="shared" si="91"/>
        <v>0</v>
      </c>
      <c r="AE181" s="157">
        <f t="shared" si="91"/>
        <v>0</v>
      </c>
      <c r="AF181" s="157">
        <f t="shared" si="91"/>
        <v>0</v>
      </c>
      <c r="AG181" s="157">
        <f t="shared" si="91"/>
        <v>0</v>
      </c>
      <c r="AH181" s="157">
        <f t="shared" si="91"/>
        <v>0</v>
      </c>
      <c r="AI181" s="157">
        <f t="shared" si="91"/>
        <v>0</v>
      </c>
      <c r="AJ181" s="157">
        <f t="shared" si="91"/>
        <v>0</v>
      </c>
    </row>
    <row r="182" spans="1:36" ht="16.5" x14ac:dyDescent="0.25">
      <c r="A182" s="157">
        <f t="shared" si="82"/>
        <v>1.1000000000000001</v>
      </c>
      <c r="B182" s="153">
        <f t="shared" si="92"/>
        <v>134</v>
      </c>
      <c r="C182" s="155" t="s">
        <v>463</v>
      </c>
      <c r="D182" s="156" t="s">
        <v>364</v>
      </c>
      <c r="E182" s="157">
        <f t="shared" si="80"/>
        <v>6</v>
      </c>
      <c r="F182" s="314" t="s">
        <v>331</v>
      </c>
      <c r="G182" s="157">
        <f>+IF($F182=G$21,G$79,0)</f>
        <v>0</v>
      </c>
      <c r="H182" s="157">
        <f t="shared" ref="H182:AJ182" si="93">+IF($F182=H$21,H$79,0)</f>
        <v>2</v>
      </c>
      <c r="I182" s="157">
        <f t="shared" si="93"/>
        <v>2</v>
      </c>
      <c r="J182" s="157">
        <f t="shared" si="93"/>
        <v>2</v>
      </c>
      <c r="K182" s="157">
        <f t="shared" si="93"/>
        <v>0</v>
      </c>
      <c r="L182" s="157">
        <f t="shared" si="93"/>
        <v>0</v>
      </c>
      <c r="M182" s="157">
        <f t="shared" si="93"/>
        <v>0</v>
      </c>
      <c r="N182" s="157">
        <f t="shared" si="93"/>
        <v>0</v>
      </c>
      <c r="O182" s="157">
        <f t="shared" si="93"/>
        <v>0</v>
      </c>
      <c r="P182" s="157">
        <f t="shared" si="93"/>
        <v>0</v>
      </c>
      <c r="Q182" s="157">
        <f t="shared" si="93"/>
        <v>0</v>
      </c>
      <c r="R182" s="157">
        <f t="shared" si="93"/>
        <v>0</v>
      </c>
      <c r="S182" s="157">
        <f t="shared" si="93"/>
        <v>0</v>
      </c>
      <c r="T182" s="157">
        <f t="shared" si="93"/>
        <v>0</v>
      </c>
      <c r="U182" s="157">
        <f t="shared" si="93"/>
        <v>0</v>
      </c>
      <c r="V182" s="157">
        <f t="shared" si="93"/>
        <v>0</v>
      </c>
      <c r="W182" s="157">
        <f t="shared" si="93"/>
        <v>0</v>
      </c>
      <c r="X182" s="157">
        <f t="shared" si="93"/>
        <v>0</v>
      </c>
      <c r="Y182" s="157">
        <f t="shared" si="93"/>
        <v>0</v>
      </c>
      <c r="Z182" s="157">
        <f t="shared" si="93"/>
        <v>0</v>
      </c>
      <c r="AA182" s="157">
        <f t="shared" si="93"/>
        <v>0</v>
      </c>
      <c r="AB182" s="157">
        <f t="shared" si="93"/>
        <v>0</v>
      </c>
      <c r="AC182" s="157">
        <f t="shared" si="93"/>
        <v>0</v>
      </c>
      <c r="AD182" s="157">
        <f t="shared" si="93"/>
        <v>0</v>
      </c>
      <c r="AE182" s="157">
        <f t="shared" si="93"/>
        <v>0</v>
      </c>
      <c r="AF182" s="157">
        <f t="shared" si="93"/>
        <v>0</v>
      </c>
      <c r="AG182" s="157">
        <f t="shared" si="93"/>
        <v>0</v>
      </c>
      <c r="AH182" s="157">
        <f t="shared" si="93"/>
        <v>0</v>
      </c>
      <c r="AI182" s="157">
        <f t="shared" si="93"/>
        <v>0</v>
      </c>
      <c r="AJ182" s="157">
        <f t="shared" si="93"/>
        <v>0</v>
      </c>
    </row>
    <row r="183" spans="1:36" ht="16.5" x14ac:dyDescent="0.25">
      <c r="A183" s="157">
        <f t="shared" si="82"/>
        <v>1.1100000000000001</v>
      </c>
      <c r="B183" s="153">
        <f t="shared" si="92"/>
        <v>135</v>
      </c>
      <c r="C183" s="155" t="s">
        <v>464</v>
      </c>
      <c r="D183" s="156" t="s">
        <v>364</v>
      </c>
      <c r="E183" s="157">
        <f t="shared" si="80"/>
        <v>4</v>
      </c>
      <c r="F183" s="314" t="s">
        <v>331</v>
      </c>
      <c r="G183" s="157">
        <f>+IF($F183=G$21,G$84,0)</f>
        <v>0</v>
      </c>
      <c r="H183" s="157">
        <f t="shared" ref="H183:AJ183" si="94">+IF($F183=H$21,H$84,0)</f>
        <v>2</v>
      </c>
      <c r="I183" s="157">
        <f t="shared" si="94"/>
        <v>2</v>
      </c>
      <c r="J183" s="157">
        <f t="shared" si="94"/>
        <v>0</v>
      </c>
      <c r="K183" s="157">
        <f t="shared" si="94"/>
        <v>0</v>
      </c>
      <c r="L183" s="157">
        <f t="shared" si="94"/>
        <v>0</v>
      </c>
      <c r="M183" s="157">
        <f t="shared" si="94"/>
        <v>0</v>
      </c>
      <c r="N183" s="157">
        <f t="shared" si="94"/>
        <v>0</v>
      </c>
      <c r="O183" s="157">
        <f t="shared" si="94"/>
        <v>0</v>
      </c>
      <c r="P183" s="157">
        <f t="shared" si="94"/>
        <v>0</v>
      </c>
      <c r="Q183" s="157">
        <f t="shared" si="94"/>
        <v>0</v>
      </c>
      <c r="R183" s="157">
        <f t="shared" si="94"/>
        <v>0</v>
      </c>
      <c r="S183" s="157">
        <f t="shared" si="94"/>
        <v>0</v>
      </c>
      <c r="T183" s="157">
        <f t="shared" si="94"/>
        <v>0</v>
      </c>
      <c r="U183" s="157">
        <f t="shared" si="94"/>
        <v>0</v>
      </c>
      <c r="V183" s="157">
        <f t="shared" si="94"/>
        <v>0</v>
      </c>
      <c r="W183" s="157">
        <f t="shared" si="94"/>
        <v>0</v>
      </c>
      <c r="X183" s="157">
        <f t="shared" si="94"/>
        <v>0</v>
      </c>
      <c r="Y183" s="157">
        <f t="shared" si="94"/>
        <v>0</v>
      </c>
      <c r="Z183" s="157">
        <f t="shared" si="94"/>
        <v>0</v>
      </c>
      <c r="AA183" s="157">
        <f t="shared" si="94"/>
        <v>0</v>
      </c>
      <c r="AB183" s="157">
        <f t="shared" si="94"/>
        <v>0</v>
      </c>
      <c r="AC183" s="157">
        <f t="shared" si="94"/>
        <v>0</v>
      </c>
      <c r="AD183" s="157">
        <f t="shared" si="94"/>
        <v>0</v>
      </c>
      <c r="AE183" s="157">
        <f t="shared" si="94"/>
        <v>0</v>
      </c>
      <c r="AF183" s="157">
        <f t="shared" si="94"/>
        <v>0</v>
      </c>
      <c r="AG183" s="157">
        <f t="shared" si="94"/>
        <v>0</v>
      </c>
      <c r="AH183" s="157">
        <f t="shared" si="94"/>
        <v>0</v>
      </c>
      <c r="AI183" s="157">
        <f t="shared" si="94"/>
        <v>0</v>
      </c>
      <c r="AJ183" s="157">
        <f t="shared" si="94"/>
        <v>0</v>
      </c>
    </row>
    <row r="184" spans="1:36" ht="16.5" x14ac:dyDescent="0.25">
      <c r="A184" s="157">
        <f t="shared" si="82"/>
        <v>1.1200000000000001</v>
      </c>
      <c r="B184" s="153">
        <f t="shared" si="92"/>
        <v>136</v>
      </c>
      <c r="C184" s="155" t="s">
        <v>465</v>
      </c>
      <c r="D184" s="156" t="s">
        <v>389</v>
      </c>
      <c r="E184" s="157">
        <f t="shared" si="80"/>
        <v>0.25833600000000001</v>
      </c>
      <c r="F184" s="314" t="s">
        <v>331</v>
      </c>
      <c r="G184" s="157">
        <f t="shared" ref="G184:P185" si="95">+IF($F184=G$21,G$87,0)</f>
        <v>0</v>
      </c>
      <c r="H184" s="157">
        <f t="shared" si="95"/>
        <v>2.07E-2</v>
      </c>
      <c r="I184" s="157">
        <f t="shared" si="95"/>
        <v>0.18215999999999999</v>
      </c>
      <c r="J184" s="157">
        <f t="shared" si="95"/>
        <v>5.5475999999999998E-2</v>
      </c>
      <c r="K184" s="157">
        <f t="shared" si="95"/>
        <v>0</v>
      </c>
      <c r="L184" s="157">
        <f t="shared" si="95"/>
        <v>0</v>
      </c>
      <c r="M184" s="157">
        <f t="shared" si="95"/>
        <v>0</v>
      </c>
      <c r="N184" s="157">
        <f t="shared" si="95"/>
        <v>0</v>
      </c>
      <c r="O184" s="157">
        <f t="shared" si="95"/>
        <v>0</v>
      </c>
      <c r="P184" s="157">
        <f t="shared" si="95"/>
        <v>0</v>
      </c>
      <c r="Q184" s="157">
        <f t="shared" ref="Q184:Z185" si="96">+IF($F184=Q$21,Q$87,0)</f>
        <v>0</v>
      </c>
      <c r="R184" s="157">
        <f t="shared" si="96"/>
        <v>0</v>
      </c>
      <c r="S184" s="157">
        <f t="shared" si="96"/>
        <v>0</v>
      </c>
      <c r="T184" s="157">
        <f t="shared" si="96"/>
        <v>0</v>
      </c>
      <c r="U184" s="157">
        <f t="shared" si="96"/>
        <v>0</v>
      </c>
      <c r="V184" s="157">
        <f t="shared" si="96"/>
        <v>0</v>
      </c>
      <c r="W184" s="157">
        <f t="shared" si="96"/>
        <v>0</v>
      </c>
      <c r="X184" s="157">
        <f t="shared" si="96"/>
        <v>0</v>
      </c>
      <c r="Y184" s="157">
        <f t="shared" si="96"/>
        <v>0</v>
      </c>
      <c r="Z184" s="157">
        <f t="shared" si="96"/>
        <v>0</v>
      </c>
      <c r="AA184" s="157">
        <f t="shared" ref="AA184:AJ185" si="97">+IF($F184=AA$21,AA$87,0)</f>
        <v>0</v>
      </c>
      <c r="AB184" s="157">
        <f t="shared" si="97"/>
        <v>0</v>
      </c>
      <c r="AC184" s="157">
        <f t="shared" si="97"/>
        <v>0</v>
      </c>
      <c r="AD184" s="157">
        <f t="shared" si="97"/>
        <v>0</v>
      </c>
      <c r="AE184" s="157">
        <f t="shared" si="97"/>
        <v>0</v>
      </c>
      <c r="AF184" s="157">
        <f t="shared" si="97"/>
        <v>0</v>
      </c>
      <c r="AG184" s="157">
        <f t="shared" si="97"/>
        <v>0</v>
      </c>
      <c r="AH184" s="157">
        <f t="shared" si="97"/>
        <v>0</v>
      </c>
      <c r="AI184" s="157">
        <f t="shared" si="97"/>
        <v>0</v>
      </c>
      <c r="AJ184" s="157">
        <f t="shared" si="97"/>
        <v>0</v>
      </c>
    </row>
    <row r="185" spans="1:36" ht="16.5" x14ac:dyDescent="0.25">
      <c r="A185" s="157">
        <f t="shared" si="82"/>
        <v>1.1300000000000001</v>
      </c>
      <c r="B185" s="153">
        <f t="shared" si="92"/>
        <v>137</v>
      </c>
      <c r="C185" s="155" t="s">
        <v>466</v>
      </c>
      <c r="D185" s="156" t="s">
        <v>389</v>
      </c>
      <c r="E185" s="157">
        <f t="shared" si="80"/>
        <v>0</v>
      </c>
      <c r="F185" s="314" t="s">
        <v>101</v>
      </c>
      <c r="G185" s="157">
        <f t="shared" si="95"/>
        <v>0</v>
      </c>
      <c r="H185" s="157">
        <f t="shared" si="95"/>
        <v>0</v>
      </c>
      <c r="I185" s="157">
        <f t="shared" si="95"/>
        <v>0</v>
      </c>
      <c r="J185" s="157">
        <f t="shared" si="95"/>
        <v>0</v>
      </c>
      <c r="K185" s="157">
        <f t="shared" si="95"/>
        <v>0</v>
      </c>
      <c r="L185" s="157">
        <f t="shared" si="95"/>
        <v>0</v>
      </c>
      <c r="M185" s="157">
        <f t="shared" si="95"/>
        <v>0</v>
      </c>
      <c r="N185" s="157">
        <f t="shared" si="95"/>
        <v>0</v>
      </c>
      <c r="O185" s="157">
        <f t="shared" si="95"/>
        <v>0</v>
      </c>
      <c r="P185" s="157">
        <f t="shared" si="95"/>
        <v>0</v>
      </c>
      <c r="Q185" s="157">
        <f t="shared" si="96"/>
        <v>0</v>
      </c>
      <c r="R185" s="157">
        <f t="shared" si="96"/>
        <v>0</v>
      </c>
      <c r="S185" s="157">
        <f t="shared" si="96"/>
        <v>0</v>
      </c>
      <c r="T185" s="157">
        <f t="shared" si="96"/>
        <v>0</v>
      </c>
      <c r="U185" s="157">
        <f t="shared" si="96"/>
        <v>0</v>
      </c>
      <c r="V185" s="157">
        <f t="shared" si="96"/>
        <v>0</v>
      </c>
      <c r="W185" s="157">
        <f t="shared" si="96"/>
        <v>0</v>
      </c>
      <c r="X185" s="157">
        <f t="shared" si="96"/>
        <v>0</v>
      </c>
      <c r="Y185" s="157">
        <f t="shared" si="96"/>
        <v>0</v>
      </c>
      <c r="Z185" s="157">
        <f t="shared" si="96"/>
        <v>0</v>
      </c>
      <c r="AA185" s="157">
        <f t="shared" si="97"/>
        <v>0</v>
      </c>
      <c r="AB185" s="157">
        <f t="shared" si="97"/>
        <v>0</v>
      </c>
      <c r="AC185" s="157">
        <f t="shared" si="97"/>
        <v>0</v>
      </c>
      <c r="AD185" s="157">
        <f t="shared" si="97"/>
        <v>0</v>
      </c>
      <c r="AE185" s="157">
        <f t="shared" si="97"/>
        <v>0</v>
      </c>
      <c r="AF185" s="157">
        <f t="shared" si="97"/>
        <v>0</v>
      </c>
      <c r="AG185" s="157">
        <f t="shared" si="97"/>
        <v>0</v>
      </c>
      <c r="AH185" s="157">
        <f t="shared" si="97"/>
        <v>0</v>
      </c>
      <c r="AI185" s="157">
        <f t="shared" si="97"/>
        <v>0</v>
      </c>
      <c r="AJ185" s="157">
        <f t="shared" si="97"/>
        <v>0</v>
      </c>
    </row>
    <row r="186" spans="1:36" ht="16.5" x14ac:dyDescent="0.25">
      <c r="A186" s="157">
        <f t="shared" si="82"/>
        <v>1.1400000000000001</v>
      </c>
      <c r="B186" s="153">
        <f t="shared" si="92"/>
        <v>138</v>
      </c>
      <c r="C186" s="155" t="s">
        <v>467</v>
      </c>
      <c r="D186" s="156" t="s">
        <v>364</v>
      </c>
      <c r="E186" s="157">
        <f t="shared" si="80"/>
        <v>2</v>
      </c>
      <c r="F186" s="314" t="s">
        <v>331</v>
      </c>
      <c r="G186" s="157">
        <f t="shared" ref="G186:P187" si="98">+IF($F186=G$21,G$146,0)</f>
        <v>0</v>
      </c>
      <c r="H186" s="157">
        <f t="shared" si="98"/>
        <v>0</v>
      </c>
      <c r="I186" s="157">
        <f t="shared" si="98"/>
        <v>0</v>
      </c>
      <c r="J186" s="157">
        <f t="shared" si="98"/>
        <v>2</v>
      </c>
      <c r="K186" s="157">
        <f t="shared" si="98"/>
        <v>0</v>
      </c>
      <c r="L186" s="157">
        <f t="shared" si="98"/>
        <v>0</v>
      </c>
      <c r="M186" s="157">
        <f t="shared" si="98"/>
        <v>0</v>
      </c>
      <c r="N186" s="157">
        <f t="shared" si="98"/>
        <v>0</v>
      </c>
      <c r="O186" s="157">
        <f t="shared" si="98"/>
        <v>0</v>
      </c>
      <c r="P186" s="157">
        <f t="shared" si="98"/>
        <v>0</v>
      </c>
      <c r="Q186" s="157">
        <f t="shared" ref="Q186:Z187" si="99">+IF($F186=Q$21,Q$146,0)</f>
        <v>0</v>
      </c>
      <c r="R186" s="157">
        <f t="shared" si="99"/>
        <v>0</v>
      </c>
      <c r="S186" s="157">
        <f t="shared" si="99"/>
        <v>0</v>
      </c>
      <c r="T186" s="157">
        <f t="shared" si="99"/>
        <v>0</v>
      </c>
      <c r="U186" s="157">
        <f t="shared" si="99"/>
        <v>0</v>
      </c>
      <c r="V186" s="157">
        <f t="shared" si="99"/>
        <v>0</v>
      </c>
      <c r="W186" s="157">
        <f t="shared" si="99"/>
        <v>0</v>
      </c>
      <c r="X186" s="157">
        <f t="shared" si="99"/>
        <v>0</v>
      </c>
      <c r="Y186" s="157">
        <f t="shared" si="99"/>
        <v>0</v>
      </c>
      <c r="Z186" s="157">
        <f t="shared" si="99"/>
        <v>0</v>
      </c>
      <c r="AA186" s="157">
        <f t="shared" ref="AA186:AJ187" si="100">+IF($F186=AA$21,AA$146,0)</f>
        <v>0</v>
      </c>
      <c r="AB186" s="157">
        <f t="shared" si="100"/>
        <v>0</v>
      </c>
      <c r="AC186" s="157">
        <f t="shared" si="100"/>
        <v>0</v>
      </c>
      <c r="AD186" s="157">
        <f t="shared" si="100"/>
        <v>0</v>
      </c>
      <c r="AE186" s="157">
        <f t="shared" si="100"/>
        <v>0</v>
      </c>
      <c r="AF186" s="157">
        <f t="shared" si="100"/>
        <v>0</v>
      </c>
      <c r="AG186" s="157">
        <f t="shared" si="100"/>
        <v>0</v>
      </c>
      <c r="AH186" s="157">
        <f t="shared" si="100"/>
        <v>0</v>
      </c>
      <c r="AI186" s="157">
        <f t="shared" si="100"/>
        <v>0</v>
      </c>
      <c r="AJ186" s="157">
        <f t="shared" si="100"/>
        <v>0</v>
      </c>
    </row>
    <row r="187" spans="1:36" ht="16.5" x14ac:dyDescent="0.25">
      <c r="A187" s="157">
        <f t="shared" si="82"/>
        <v>1.1500000000000001</v>
      </c>
      <c r="B187" s="153">
        <f t="shared" si="92"/>
        <v>139</v>
      </c>
      <c r="C187" s="155" t="s">
        <v>468</v>
      </c>
      <c r="D187" s="156" t="s">
        <v>364</v>
      </c>
      <c r="E187" s="157">
        <f t="shared" si="80"/>
        <v>0</v>
      </c>
      <c r="F187" s="314" t="s">
        <v>101</v>
      </c>
      <c r="G187" s="157">
        <f t="shared" si="98"/>
        <v>0</v>
      </c>
      <c r="H187" s="157">
        <f t="shared" si="98"/>
        <v>0</v>
      </c>
      <c r="I187" s="157">
        <f t="shared" si="98"/>
        <v>0</v>
      </c>
      <c r="J187" s="157">
        <f t="shared" si="98"/>
        <v>0</v>
      </c>
      <c r="K187" s="157">
        <f t="shared" si="98"/>
        <v>0</v>
      </c>
      <c r="L187" s="157">
        <f t="shared" si="98"/>
        <v>0</v>
      </c>
      <c r="M187" s="157">
        <f t="shared" si="98"/>
        <v>0</v>
      </c>
      <c r="N187" s="157">
        <f t="shared" si="98"/>
        <v>0</v>
      </c>
      <c r="O187" s="157">
        <f t="shared" si="98"/>
        <v>0</v>
      </c>
      <c r="P187" s="157">
        <f t="shared" si="98"/>
        <v>0</v>
      </c>
      <c r="Q187" s="157">
        <f t="shared" si="99"/>
        <v>0</v>
      </c>
      <c r="R187" s="157">
        <f t="shared" si="99"/>
        <v>0</v>
      </c>
      <c r="S187" s="157">
        <f t="shared" si="99"/>
        <v>0</v>
      </c>
      <c r="T187" s="157">
        <f t="shared" si="99"/>
        <v>0</v>
      </c>
      <c r="U187" s="157">
        <f t="shared" si="99"/>
        <v>0</v>
      </c>
      <c r="V187" s="157">
        <f t="shared" si="99"/>
        <v>0</v>
      </c>
      <c r="W187" s="157">
        <f t="shared" si="99"/>
        <v>0</v>
      </c>
      <c r="X187" s="157">
        <f t="shared" si="99"/>
        <v>0</v>
      </c>
      <c r="Y187" s="157">
        <f t="shared" si="99"/>
        <v>0</v>
      </c>
      <c r="Z187" s="157">
        <f t="shared" si="99"/>
        <v>0</v>
      </c>
      <c r="AA187" s="157">
        <f t="shared" si="100"/>
        <v>0</v>
      </c>
      <c r="AB187" s="157">
        <f t="shared" si="100"/>
        <v>0</v>
      </c>
      <c r="AC187" s="157">
        <f t="shared" si="100"/>
        <v>0</v>
      </c>
      <c r="AD187" s="157">
        <f t="shared" si="100"/>
        <v>0</v>
      </c>
      <c r="AE187" s="157">
        <f t="shared" si="100"/>
        <v>0</v>
      </c>
      <c r="AF187" s="157">
        <f t="shared" si="100"/>
        <v>0</v>
      </c>
      <c r="AG187" s="157">
        <f t="shared" si="100"/>
        <v>0</v>
      </c>
      <c r="AH187" s="157">
        <f t="shared" si="100"/>
        <v>0</v>
      </c>
      <c r="AI187" s="157">
        <f t="shared" si="100"/>
        <v>0</v>
      </c>
      <c r="AJ187" s="157">
        <f t="shared" si="100"/>
        <v>0</v>
      </c>
    </row>
    <row r="188" spans="1:36" ht="16.5" x14ac:dyDescent="0.25">
      <c r="A188" s="157">
        <f t="shared" si="82"/>
        <v>1.1600000000000001</v>
      </c>
      <c r="B188" s="153">
        <f t="shared" si="92"/>
        <v>140</v>
      </c>
      <c r="C188" s="155" t="s">
        <v>469</v>
      </c>
      <c r="D188" s="156" t="s">
        <v>364</v>
      </c>
      <c r="E188" s="157">
        <f t="shared" si="80"/>
        <v>2</v>
      </c>
      <c r="F188" s="314" t="s">
        <v>331</v>
      </c>
      <c r="G188" s="157">
        <f t="shared" ref="G188:AJ188" si="101">+IF($F188=G$21,G$148+G$149,0)</f>
        <v>0</v>
      </c>
      <c r="H188" s="157">
        <f t="shared" si="101"/>
        <v>0</v>
      </c>
      <c r="I188" s="157">
        <f t="shared" si="101"/>
        <v>0</v>
      </c>
      <c r="J188" s="157">
        <f t="shared" si="101"/>
        <v>2</v>
      </c>
      <c r="K188" s="157">
        <f t="shared" si="101"/>
        <v>0</v>
      </c>
      <c r="L188" s="157">
        <f t="shared" si="101"/>
        <v>0</v>
      </c>
      <c r="M188" s="157">
        <f t="shared" si="101"/>
        <v>0</v>
      </c>
      <c r="N188" s="157">
        <f t="shared" si="101"/>
        <v>0</v>
      </c>
      <c r="O188" s="157">
        <f t="shared" si="101"/>
        <v>0</v>
      </c>
      <c r="P188" s="157">
        <f t="shared" si="101"/>
        <v>0</v>
      </c>
      <c r="Q188" s="157">
        <f t="shared" si="101"/>
        <v>0</v>
      </c>
      <c r="R188" s="157">
        <f t="shared" si="101"/>
        <v>0</v>
      </c>
      <c r="S188" s="157">
        <f t="shared" si="101"/>
        <v>0</v>
      </c>
      <c r="T188" s="157">
        <f t="shared" si="101"/>
        <v>0</v>
      </c>
      <c r="U188" s="157">
        <f t="shared" si="101"/>
        <v>0</v>
      </c>
      <c r="V188" s="157">
        <f t="shared" si="101"/>
        <v>0</v>
      </c>
      <c r="W188" s="157">
        <f t="shared" si="101"/>
        <v>0</v>
      </c>
      <c r="X188" s="157">
        <f t="shared" si="101"/>
        <v>0</v>
      </c>
      <c r="Y188" s="157">
        <f t="shared" si="101"/>
        <v>0</v>
      </c>
      <c r="Z188" s="157">
        <f t="shared" si="101"/>
        <v>0</v>
      </c>
      <c r="AA188" s="157">
        <f t="shared" si="101"/>
        <v>0</v>
      </c>
      <c r="AB188" s="157">
        <f t="shared" si="101"/>
        <v>0</v>
      </c>
      <c r="AC188" s="157">
        <f t="shared" si="101"/>
        <v>0</v>
      </c>
      <c r="AD188" s="157">
        <f t="shared" si="101"/>
        <v>0</v>
      </c>
      <c r="AE188" s="157">
        <f t="shared" si="101"/>
        <v>0</v>
      </c>
      <c r="AF188" s="157">
        <f t="shared" si="101"/>
        <v>0</v>
      </c>
      <c r="AG188" s="157">
        <f t="shared" si="101"/>
        <v>0</v>
      </c>
      <c r="AH188" s="157">
        <f t="shared" si="101"/>
        <v>0</v>
      </c>
      <c r="AI188" s="157">
        <f t="shared" si="101"/>
        <v>0</v>
      </c>
      <c r="AJ188" s="157">
        <f t="shared" si="101"/>
        <v>0</v>
      </c>
    </row>
    <row r="189" spans="1:36" ht="16.5" x14ac:dyDescent="0.25">
      <c r="A189" s="157">
        <f t="shared" si="82"/>
        <v>1.1700000000000002</v>
      </c>
      <c r="B189" s="153">
        <f t="shared" si="92"/>
        <v>141</v>
      </c>
      <c r="C189" s="155" t="s">
        <v>470</v>
      </c>
      <c r="D189" s="156" t="s">
        <v>364</v>
      </c>
      <c r="E189" s="157">
        <f t="shared" si="80"/>
        <v>0</v>
      </c>
      <c r="F189" s="314" t="s">
        <v>101</v>
      </c>
      <c r="G189" s="157">
        <f t="shared" ref="G189:AJ189" si="102">+IF($F189=G$21,G$148,0)</f>
        <v>0</v>
      </c>
      <c r="H189" s="157">
        <f t="shared" si="102"/>
        <v>0</v>
      </c>
      <c r="I189" s="157">
        <f t="shared" si="102"/>
        <v>0</v>
      </c>
      <c r="J189" s="157">
        <f t="shared" si="102"/>
        <v>0</v>
      </c>
      <c r="K189" s="157">
        <f t="shared" si="102"/>
        <v>0</v>
      </c>
      <c r="L189" s="157">
        <f t="shared" si="102"/>
        <v>0</v>
      </c>
      <c r="M189" s="157">
        <f t="shared" si="102"/>
        <v>0</v>
      </c>
      <c r="N189" s="157">
        <f t="shared" si="102"/>
        <v>0</v>
      </c>
      <c r="O189" s="157">
        <f t="shared" si="102"/>
        <v>0</v>
      </c>
      <c r="P189" s="157">
        <f t="shared" si="102"/>
        <v>0</v>
      </c>
      <c r="Q189" s="157">
        <f t="shared" si="102"/>
        <v>0</v>
      </c>
      <c r="R189" s="157">
        <f t="shared" si="102"/>
        <v>0</v>
      </c>
      <c r="S189" s="157">
        <f t="shared" si="102"/>
        <v>0</v>
      </c>
      <c r="T189" s="157">
        <f t="shared" si="102"/>
        <v>0</v>
      </c>
      <c r="U189" s="157">
        <f t="shared" si="102"/>
        <v>0</v>
      </c>
      <c r="V189" s="157">
        <f t="shared" si="102"/>
        <v>0</v>
      </c>
      <c r="W189" s="157">
        <f t="shared" si="102"/>
        <v>0</v>
      </c>
      <c r="X189" s="157">
        <f t="shared" si="102"/>
        <v>0</v>
      </c>
      <c r="Y189" s="157">
        <f t="shared" si="102"/>
        <v>0</v>
      </c>
      <c r="Z189" s="157">
        <f t="shared" si="102"/>
        <v>0</v>
      </c>
      <c r="AA189" s="157">
        <f t="shared" si="102"/>
        <v>0</v>
      </c>
      <c r="AB189" s="157">
        <f t="shared" si="102"/>
        <v>0</v>
      </c>
      <c r="AC189" s="157">
        <f t="shared" si="102"/>
        <v>0</v>
      </c>
      <c r="AD189" s="157">
        <f t="shared" si="102"/>
        <v>0</v>
      </c>
      <c r="AE189" s="157">
        <f t="shared" si="102"/>
        <v>0</v>
      </c>
      <c r="AF189" s="157">
        <f t="shared" si="102"/>
        <v>0</v>
      </c>
      <c r="AG189" s="157">
        <f t="shared" si="102"/>
        <v>0</v>
      </c>
      <c r="AH189" s="157">
        <f t="shared" si="102"/>
        <v>0</v>
      </c>
      <c r="AI189" s="157">
        <f t="shared" si="102"/>
        <v>0</v>
      </c>
      <c r="AJ189" s="157">
        <f t="shared" si="102"/>
        <v>0</v>
      </c>
    </row>
    <row r="190" spans="1:36" ht="16.5" x14ac:dyDescent="0.25">
      <c r="A190" s="157">
        <f t="shared" si="82"/>
        <v>1.1800000000000002</v>
      </c>
      <c r="B190" s="153">
        <f t="shared" si="92"/>
        <v>142</v>
      </c>
      <c r="C190" s="155" t="s">
        <v>471</v>
      </c>
      <c r="D190" s="156" t="s">
        <v>364</v>
      </c>
      <c r="E190" s="157">
        <f t="shared" si="80"/>
        <v>2</v>
      </c>
      <c r="F190" s="314" t="s">
        <v>331</v>
      </c>
      <c r="G190" s="157">
        <f>+IF($F190=G$21,G$129,0)</f>
        <v>0</v>
      </c>
      <c r="H190" s="157">
        <f t="shared" ref="H190:AJ190" si="103">+IF($F190=H$21,H$129,0)</f>
        <v>1</v>
      </c>
      <c r="I190" s="157">
        <f t="shared" si="103"/>
        <v>1</v>
      </c>
      <c r="J190" s="157">
        <f t="shared" si="103"/>
        <v>0</v>
      </c>
      <c r="K190" s="157">
        <f t="shared" si="103"/>
        <v>0</v>
      </c>
      <c r="L190" s="157">
        <f t="shared" si="103"/>
        <v>0</v>
      </c>
      <c r="M190" s="157">
        <f t="shared" si="103"/>
        <v>0</v>
      </c>
      <c r="N190" s="157">
        <f t="shared" si="103"/>
        <v>0</v>
      </c>
      <c r="O190" s="157">
        <f t="shared" si="103"/>
        <v>0</v>
      </c>
      <c r="P190" s="157">
        <f t="shared" si="103"/>
        <v>0</v>
      </c>
      <c r="Q190" s="157">
        <f t="shared" si="103"/>
        <v>0</v>
      </c>
      <c r="R190" s="157">
        <f t="shared" si="103"/>
        <v>0</v>
      </c>
      <c r="S190" s="157">
        <f t="shared" si="103"/>
        <v>0</v>
      </c>
      <c r="T190" s="157">
        <f t="shared" si="103"/>
        <v>0</v>
      </c>
      <c r="U190" s="157">
        <f t="shared" si="103"/>
        <v>0</v>
      </c>
      <c r="V190" s="157">
        <f t="shared" si="103"/>
        <v>0</v>
      </c>
      <c r="W190" s="157">
        <f t="shared" si="103"/>
        <v>0</v>
      </c>
      <c r="X190" s="157">
        <f t="shared" si="103"/>
        <v>0</v>
      </c>
      <c r="Y190" s="157">
        <f t="shared" si="103"/>
        <v>0</v>
      </c>
      <c r="Z190" s="157">
        <f t="shared" si="103"/>
        <v>0</v>
      </c>
      <c r="AA190" s="157">
        <f t="shared" si="103"/>
        <v>0</v>
      </c>
      <c r="AB190" s="157">
        <f t="shared" si="103"/>
        <v>0</v>
      </c>
      <c r="AC190" s="157">
        <f t="shared" si="103"/>
        <v>0</v>
      </c>
      <c r="AD190" s="157">
        <f t="shared" si="103"/>
        <v>0</v>
      </c>
      <c r="AE190" s="157">
        <f t="shared" si="103"/>
        <v>0</v>
      </c>
      <c r="AF190" s="157">
        <f t="shared" si="103"/>
        <v>0</v>
      </c>
      <c r="AG190" s="157">
        <f t="shared" si="103"/>
        <v>0</v>
      </c>
      <c r="AH190" s="157">
        <f t="shared" si="103"/>
        <v>0</v>
      </c>
      <c r="AI190" s="157">
        <f t="shared" si="103"/>
        <v>0</v>
      </c>
      <c r="AJ190" s="157">
        <f t="shared" si="103"/>
        <v>0</v>
      </c>
    </row>
    <row r="191" spans="1:36" ht="16.5" x14ac:dyDescent="0.25">
      <c r="A191" s="157">
        <f t="shared" si="82"/>
        <v>1.1900000000000002</v>
      </c>
      <c r="B191" s="153">
        <f t="shared" si="92"/>
        <v>143</v>
      </c>
      <c r="C191" s="155" t="s">
        <v>472</v>
      </c>
      <c r="D191" s="156" t="s">
        <v>364</v>
      </c>
      <c r="E191" s="157">
        <f t="shared" si="80"/>
        <v>3</v>
      </c>
      <c r="F191" s="314" t="s">
        <v>331</v>
      </c>
      <c r="G191" s="157">
        <f t="shared" ref="G191:P192" si="104">+IF($F191=G$21,G$135,0)</f>
        <v>0</v>
      </c>
      <c r="H191" s="157">
        <f t="shared" si="104"/>
        <v>0</v>
      </c>
      <c r="I191" s="157">
        <f t="shared" si="104"/>
        <v>0</v>
      </c>
      <c r="J191" s="157">
        <f t="shared" si="104"/>
        <v>3</v>
      </c>
      <c r="K191" s="157">
        <f t="shared" si="104"/>
        <v>0</v>
      </c>
      <c r="L191" s="157">
        <f t="shared" si="104"/>
        <v>0</v>
      </c>
      <c r="M191" s="157">
        <f t="shared" si="104"/>
        <v>0</v>
      </c>
      <c r="N191" s="157">
        <f t="shared" si="104"/>
        <v>0</v>
      </c>
      <c r="O191" s="157">
        <f t="shared" si="104"/>
        <v>0</v>
      </c>
      <c r="P191" s="157">
        <f t="shared" si="104"/>
        <v>0</v>
      </c>
      <c r="Q191" s="157">
        <f t="shared" ref="Q191:Z192" si="105">+IF($F191=Q$21,Q$135,0)</f>
        <v>0</v>
      </c>
      <c r="R191" s="157">
        <f t="shared" si="105"/>
        <v>0</v>
      </c>
      <c r="S191" s="157">
        <f t="shared" si="105"/>
        <v>0</v>
      </c>
      <c r="T191" s="157">
        <f t="shared" si="105"/>
        <v>0</v>
      </c>
      <c r="U191" s="157">
        <f t="shared" si="105"/>
        <v>0</v>
      </c>
      <c r="V191" s="157">
        <f t="shared" si="105"/>
        <v>0</v>
      </c>
      <c r="W191" s="157">
        <f t="shared" si="105"/>
        <v>0</v>
      </c>
      <c r="X191" s="157">
        <f t="shared" si="105"/>
        <v>0</v>
      </c>
      <c r="Y191" s="157">
        <f t="shared" si="105"/>
        <v>0</v>
      </c>
      <c r="Z191" s="157">
        <f t="shared" si="105"/>
        <v>0</v>
      </c>
      <c r="AA191" s="157">
        <f t="shared" ref="AA191:AJ192" si="106">+IF($F191=AA$21,AA$135,0)</f>
        <v>0</v>
      </c>
      <c r="AB191" s="157">
        <f t="shared" si="106"/>
        <v>0</v>
      </c>
      <c r="AC191" s="157">
        <f t="shared" si="106"/>
        <v>0</v>
      </c>
      <c r="AD191" s="157">
        <f t="shared" si="106"/>
        <v>0</v>
      </c>
      <c r="AE191" s="157">
        <f t="shared" si="106"/>
        <v>0</v>
      </c>
      <c r="AF191" s="157">
        <f t="shared" si="106"/>
        <v>0</v>
      </c>
      <c r="AG191" s="157">
        <f t="shared" si="106"/>
        <v>0</v>
      </c>
      <c r="AH191" s="157">
        <f t="shared" si="106"/>
        <v>0</v>
      </c>
      <c r="AI191" s="157">
        <f t="shared" si="106"/>
        <v>0</v>
      </c>
      <c r="AJ191" s="157">
        <f t="shared" si="106"/>
        <v>0</v>
      </c>
    </row>
    <row r="192" spans="1:36" ht="16.5" x14ac:dyDescent="0.25">
      <c r="A192" s="157">
        <f t="shared" si="82"/>
        <v>1.2000000000000002</v>
      </c>
      <c r="B192" s="153">
        <f t="shared" si="92"/>
        <v>144</v>
      </c>
      <c r="C192" s="155" t="s">
        <v>473</v>
      </c>
      <c r="D192" s="156" t="s">
        <v>364</v>
      </c>
      <c r="E192" s="157">
        <f t="shared" si="80"/>
        <v>0</v>
      </c>
      <c r="F192" s="314" t="s">
        <v>101</v>
      </c>
      <c r="G192" s="157">
        <f t="shared" si="104"/>
        <v>0</v>
      </c>
      <c r="H192" s="157">
        <f t="shared" si="104"/>
        <v>0</v>
      </c>
      <c r="I192" s="157">
        <f t="shared" si="104"/>
        <v>0</v>
      </c>
      <c r="J192" s="157">
        <f t="shared" si="104"/>
        <v>0</v>
      </c>
      <c r="K192" s="157">
        <f t="shared" si="104"/>
        <v>0</v>
      </c>
      <c r="L192" s="157">
        <f t="shared" si="104"/>
        <v>0</v>
      </c>
      <c r="M192" s="157">
        <f t="shared" si="104"/>
        <v>0</v>
      </c>
      <c r="N192" s="157">
        <f t="shared" si="104"/>
        <v>0</v>
      </c>
      <c r="O192" s="157">
        <f t="shared" si="104"/>
        <v>0</v>
      </c>
      <c r="P192" s="157">
        <f t="shared" si="104"/>
        <v>0</v>
      </c>
      <c r="Q192" s="157">
        <f t="shared" si="105"/>
        <v>0</v>
      </c>
      <c r="R192" s="157">
        <f t="shared" si="105"/>
        <v>0</v>
      </c>
      <c r="S192" s="157">
        <f t="shared" si="105"/>
        <v>0</v>
      </c>
      <c r="T192" s="157">
        <f t="shared" si="105"/>
        <v>0</v>
      </c>
      <c r="U192" s="157">
        <f t="shared" si="105"/>
        <v>0</v>
      </c>
      <c r="V192" s="157">
        <f t="shared" si="105"/>
        <v>0</v>
      </c>
      <c r="W192" s="157">
        <f t="shared" si="105"/>
        <v>0</v>
      </c>
      <c r="X192" s="157">
        <f t="shared" si="105"/>
        <v>0</v>
      </c>
      <c r="Y192" s="157">
        <f t="shared" si="105"/>
        <v>0</v>
      </c>
      <c r="Z192" s="157">
        <f t="shared" si="105"/>
        <v>0</v>
      </c>
      <c r="AA192" s="157">
        <f t="shared" si="106"/>
        <v>0</v>
      </c>
      <c r="AB192" s="157">
        <f t="shared" si="106"/>
        <v>0</v>
      </c>
      <c r="AC192" s="157">
        <f t="shared" si="106"/>
        <v>0</v>
      </c>
      <c r="AD192" s="157">
        <f t="shared" si="106"/>
        <v>0</v>
      </c>
      <c r="AE192" s="157">
        <f t="shared" si="106"/>
        <v>0</v>
      </c>
      <c r="AF192" s="157">
        <f t="shared" si="106"/>
        <v>0</v>
      </c>
      <c r="AG192" s="157">
        <f t="shared" si="106"/>
        <v>0</v>
      </c>
      <c r="AH192" s="157">
        <f t="shared" si="106"/>
        <v>0</v>
      </c>
      <c r="AI192" s="157">
        <f t="shared" si="106"/>
        <v>0</v>
      </c>
      <c r="AJ192" s="157">
        <f t="shared" si="106"/>
        <v>0</v>
      </c>
    </row>
    <row r="193" spans="1:36" ht="16.5" x14ac:dyDescent="0.25">
      <c r="A193" s="157">
        <f t="shared" si="82"/>
        <v>1.2100000000000002</v>
      </c>
      <c r="B193" s="153">
        <f t="shared" si="92"/>
        <v>145</v>
      </c>
      <c r="C193" s="155" t="s">
        <v>474</v>
      </c>
      <c r="D193" s="156" t="s">
        <v>389</v>
      </c>
      <c r="E193" s="157">
        <f t="shared" si="80"/>
        <v>3.2500000000000001E-2</v>
      </c>
      <c r="F193" s="314" t="s">
        <v>331</v>
      </c>
      <c r="G193" s="157">
        <f t="shared" ref="G193:P194" si="107">+IF($F193=G$21,G$98/1000,0)</f>
        <v>0</v>
      </c>
      <c r="H193" s="157">
        <f t="shared" si="107"/>
        <v>2.5000000000000001E-3</v>
      </c>
      <c r="I193" s="157">
        <f t="shared" si="107"/>
        <v>2.5000000000000001E-3</v>
      </c>
      <c r="J193" s="157">
        <f t="shared" si="107"/>
        <v>2.75E-2</v>
      </c>
      <c r="K193" s="157">
        <f t="shared" si="107"/>
        <v>0</v>
      </c>
      <c r="L193" s="157">
        <f t="shared" si="107"/>
        <v>0</v>
      </c>
      <c r="M193" s="157">
        <f t="shared" si="107"/>
        <v>0</v>
      </c>
      <c r="N193" s="157">
        <f t="shared" si="107"/>
        <v>0</v>
      </c>
      <c r="O193" s="157">
        <f t="shared" si="107"/>
        <v>0</v>
      </c>
      <c r="P193" s="157">
        <f t="shared" si="107"/>
        <v>0</v>
      </c>
      <c r="Q193" s="157">
        <f t="shared" ref="Q193:Z194" si="108">+IF($F193=Q$21,Q$98/1000,0)</f>
        <v>0</v>
      </c>
      <c r="R193" s="157">
        <f t="shared" si="108"/>
        <v>0</v>
      </c>
      <c r="S193" s="157">
        <f t="shared" si="108"/>
        <v>0</v>
      </c>
      <c r="T193" s="157">
        <f t="shared" si="108"/>
        <v>0</v>
      </c>
      <c r="U193" s="157">
        <f t="shared" si="108"/>
        <v>0</v>
      </c>
      <c r="V193" s="157">
        <f t="shared" si="108"/>
        <v>0</v>
      </c>
      <c r="W193" s="157">
        <f t="shared" si="108"/>
        <v>0</v>
      </c>
      <c r="X193" s="157">
        <f t="shared" si="108"/>
        <v>0</v>
      </c>
      <c r="Y193" s="157">
        <f t="shared" si="108"/>
        <v>0</v>
      </c>
      <c r="Z193" s="157">
        <f t="shared" si="108"/>
        <v>0</v>
      </c>
      <c r="AA193" s="157">
        <f t="shared" ref="AA193:AJ194" si="109">+IF($F193=AA$21,AA$98/1000,0)</f>
        <v>0</v>
      </c>
      <c r="AB193" s="157">
        <f t="shared" si="109"/>
        <v>0</v>
      </c>
      <c r="AC193" s="157">
        <f t="shared" si="109"/>
        <v>0</v>
      </c>
      <c r="AD193" s="157">
        <f t="shared" si="109"/>
        <v>0</v>
      </c>
      <c r="AE193" s="157">
        <f t="shared" si="109"/>
        <v>0</v>
      </c>
      <c r="AF193" s="157">
        <f t="shared" si="109"/>
        <v>0</v>
      </c>
      <c r="AG193" s="157">
        <f t="shared" si="109"/>
        <v>0</v>
      </c>
      <c r="AH193" s="157">
        <f t="shared" si="109"/>
        <v>0</v>
      </c>
      <c r="AI193" s="157">
        <f t="shared" si="109"/>
        <v>0</v>
      </c>
      <c r="AJ193" s="157">
        <f t="shared" si="109"/>
        <v>0</v>
      </c>
    </row>
    <row r="194" spans="1:36" ht="16.5" x14ac:dyDescent="0.25">
      <c r="A194" s="157">
        <f t="shared" si="82"/>
        <v>1.2200000000000002</v>
      </c>
      <c r="B194" s="153">
        <f t="shared" si="92"/>
        <v>146</v>
      </c>
      <c r="C194" s="155" t="s">
        <v>475</v>
      </c>
      <c r="D194" s="156" t="s">
        <v>389</v>
      </c>
      <c r="E194" s="157">
        <f t="shared" si="80"/>
        <v>0</v>
      </c>
      <c r="F194" s="314" t="s">
        <v>101</v>
      </c>
      <c r="G194" s="157">
        <f t="shared" si="107"/>
        <v>0</v>
      </c>
      <c r="H194" s="157">
        <f t="shared" si="107"/>
        <v>0</v>
      </c>
      <c r="I194" s="157">
        <f t="shared" si="107"/>
        <v>0</v>
      </c>
      <c r="J194" s="157">
        <f t="shared" si="107"/>
        <v>0</v>
      </c>
      <c r="K194" s="157">
        <f t="shared" si="107"/>
        <v>0</v>
      </c>
      <c r="L194" s="157">
        <f t="shared" si="107"/>
        <v>0</v>
      </c>
      <c r="M194" s="157">
        <f t="shared" si="107"/>
        <v>0</v>
      </c>
      <c r="N194" s="157">
        <f t="shared" si="107"/>
        <v>0</v>
      </c>
      <c r="O194" s="157">
        <f t="shared" si="107"/>
        <v>0</v>
      </c>
      <c r="P194" s="157">
        <f t="shared" si="107"/>
        <v>0</v>
      </c>
      <c r="Q194" s="157">
        <f t="shared" si="108"/>
        <v>0</v>
      </c>
      <c r="R194" s="157">
        <f t="shared" si="108"/>
        <v>0</v>
      </c>
      <c r="S194" s="157">
        <f t="shared" si="108"/>
        <v>0</v>
      </c>
      <c r="T194" s="157">
        <f t="shared" si="108"/>
        <v>0</v>
      </c>
      <c r="U194" s="157">
        <f t="shared" si="108"/>
        <v>0</v>
      </c>
      <c r="V194" s="157">
        <f t="shared" si="108"/>
        <v>0</v>
      </c>
      <c r="W194" s="157">
        <f t="shared" si="108"/>
        <v>0</v>
      </c>
      <c r="X194" s="157">
        <f t="shared" si="108"/>
        <v>0</v>
      </c>
      <c r="Y194" s="157">
        <f t="shared" si="108"/>
        <v>0</v>
      </c>
      <c r="Z194" s="157">
        <f t="shared" si="108"/>
        <v>0</v>
      </c>
      <c r="AA194" s="157">
        <f t="shared" si="109"/>
        <v>0</v>
      </c>
      <c r="AB194" s="157">
        <f t="shared" si="109"/>
        <v>0</v>
      </c>
      <c r="AC194" s="157">
        <f t="shared" si="109"/>
        <v>0</v>
      </c>
      <c r="AD194" s="157">
        <f t="shared" si="109"/>
        <v>0</v>
      </c>
      <c r="AE194" s="157">
        <f t="shared" si="109"/>
        <v>0</v>
      </c>
      <c r="AF194" s="157">
        <f t="shared" si="109"/>
        <v>0</v>
      </c>
      <c r="AG194" s="157">
        <f t="shared" si="109"/>
        <v>0</v>
      </c>
      <c r="AH194" s="157">
        <f t="shared" si="109"/>
        <v>0</v>
      </c>
      <c r="AI194" s="157">
        <f t="shared" si="109"/>
        <v>0</v>
      </c>
      <c r="AJ194" s="157">
        <f t="shared" si="109"/>
        <v>0</v>
      </c>
    </row>
    <row r="195" spans="1:36" ht="16.5" x14ac:dyDescent="0.25">
      <c r="A195" s="157">
        <f t="shared" si="82"/>
        <v>1.2300000000000002</v>
      </c>
      <c r="B195" s="153">
        <f t="shared" si="92"/>
        <v>147</v>
      </c>
      <c r="C195" s="155" t="s">
        <v>476</v>
      </c>
      <c r="D195" s="156" t="s">
        <v>477</v>
      </c>
      <c r="E195" s="157">
        <f t="shared" ref="E195:E196" si="110">+ROUNDUP(SUM(G195:AJ195),0)</f>
        <v>1</v>
      </c>
      <c r="F195" s="314" t="s">
        <v>331</v>
      </c>
      <c r="G195" s="157">
        <f t="shared" ref="G195:V196" si="111">+IF(G$2&lt;&gt;0,1/COUNTA(G$2:M$2),0)</f>
        <v>0.14285714285714285</v>
      </c>
      <c r="H195" s="157">
        <f t="shared" si="111"/>
        <v>0.14285714285714285</v>
      </c>
      <c r="I195" s="157">
        <f t="shared" si="111"/>
        <v>0.14285714285714285</v>
      </c>
      <c r="J195" s="157">
        <f t="shared" si="111"/>
        <v>0.14285714285714285</v>
      </c>
      <c r="K195" s="157">
        <f t="shared" si="111"/>
        <v>0</v>
      </c>
      <c r="L195" s="157">
        <f t="shared" si="111"/>
        <v>0</v>
      </c>
      <c r="M195" s="157">
        <f t="shared" si="111"/>
        <v>0</v>
      </c>
      <c r="N195" s="157">
        <f t="shared" si="111"/>
        <v>0</v>
      </c>
      <c r="O195" s="157">
        <f t="shared" si="111"/>
        <v>0</v>
      </c>
      <c r="P195" s="157">
        <f t="shared" si="111"/>
        <v>0</v>
      </c>
      <c r="Q195" s="157">
        <f t="shared" si="111"/>
        <v>0</v>
      </c>
      <c r="R195" s="157">
        <f t="shared" si="111"/>
        <v>0</v>
      </c>
      <c r="S195" s="157">
        <f t="shared" si="111"/>
        <v>0</v>
      </c>
      <c r="T195" s="157">
        <f t="shared" si="111"/>
        <v>0</v>
      </c>
      <c r="U195" s="157">
        <f t="shared" si="111"/>
        <v>0</v>
      </c>
      <c r="V195" s="157">
        <f t="shared" si="111"/>
        <v>0</v>
      </c>
      <c r="W195" s="157">
        <f t="shared" ref="W195:AJ196" si="112">+IF(W$2&lt;&gt;0,1/COUNTA(W$2:AC$2),0)</f>
        <v>0</v>
      </c>
      <c r="X195" s="157">
        <f t="shared" si="112"/>
        <v>0</v>
      </c>
      <c r="Y195" s="157">
        <f t="shared" si="112"/>
        <v>0</v>
      </c>
      <c r="Z195" s="157">
        <f t="shared" si="112"/>
        <v>0</v>
      </c>
      <c r="AA195" s="157">
        <f t="shared" si="112"/>
        <v>0</v>
      </c>
      <c r="AB195" s="157">
        <f t="shared" si="112"/>
        <v>0</v>
      </c>
      <c r="AC195" s="157">
        <f t="shared" si="112"/>
        <v>0</v>
      </c>
      <c r="AD195" s="157">
        <f t="shared" si="112"/>
        <v>0</v>
      </c>
      <c r="AE195" s="157">
        <f t="shared" si="112"/>
        <v>0</v>
      </c>
      <c r="AF195" s="157">
        <f t="shared" si="112"/>
        <v>0</v>
      </c>
      <c r="AG195" s="157">
        <f t="shared" si="112"/>
        <v>0</v>
      </c>
      <c r="AH195" s="157">
        <f t="shared" si="112"/>
        <v>0</v>
      </c>
      <c r="AI195" s="157">
        <f t="shared" si="112"/>
        <v>0</v>
      </c>
      <c r="AJ195" s="157">
        <f t="shared" si="112"/>
        <v>0</v>
      </c>
    </row>
    <row r="196" spans="1:36" ht="16.5" x14ac:dyDescent="0.25">
      <c r="A196" s="157">
        <f t="shared" si="82"/>
        <v>1.2400000000000002</v>
      </c>
      <c r="B196" s="153">
        <f t="shared" si="92"/>
        <v>148</v>
      </c>
      <c r="C196" s="155" t="s">
        <v>478</v>
      </c>
      <c r="D196" s="156" t="s">
        <v>477</v>
      </c>
      <c r="E196" s="157">
        <f t="shared" si="110"/>
        <v>1</v>
      </c>
      <c r="F196" s="314" t="s">
        <v>101</v>
      </c>
      <c r="G196" s="157">
        <f t="shared" si="111"/>
        <v>0.14285714285714285</v>
      </c>
      <c r="H196" s="157">
        <f t="shared" si="111"/>
        <v>0.14285714285714285</v>
      </c>
      <c r="I196" s="157">
        <f t="shared" si="111"/>
        <v>0.14285714285714285</v>
      </c>
      <c r="J196" s="157">
        <f t="shared" si="111"/>
        <v>0.14285714285714285</v>
      </c>
      <c r="K196" s="157">
        <f t="shared" si="111"/>
        <v>0</v>
      </c>
      <c r="L196" s="157">
        <f t="shared" si="111"/>
        <v>0</v>
      </c>
      <c r="M196" s="157">
        <f t="shared" si="111"/>
        <v>0</v>
      </c>
      <c r="N196" s="157">
        <f t="shared" si="111"/>
        <v>0</v>
      </c>
      <c r="O196" s="157">
        <f t="shared" si="111"/>
        <v>0</v>
      </c>
      <c r="P196" s="157">
        <f t="shared" si="111"/>
        <v>0</v>
      </c>
      <c r="Q196" s="157">
        <f t="shared" si="111"/>
        <v>0</v>
      </c>
      <c r="R196" s="157">
        <f t="shared" si="111"/>
        <v>0</v>
      </c>
      <c r="S196" s="157">
        <f t="shared" si="111"/>
        <v>0</v>
      </c>
      <c r="T196" s="157">
        <f t="shared" si="111"/>
        <v>0</v>
      </c>
      <c r="U196" s="157">
        <f t="shared" si="111"/>
        <v>0</v>
      </c>
      <c r="V196" s="157">
        <f t="shared" si="111"/>
        <v>0</v>
      </c>
      <c r="W196" s="157">
        <f t="shared" si="112"/>
        <v>0</v>
      </c>
      <c r="X196" s="157">
        <f t="shared" si="112"/>
        <v>0</v>
      </c>
      <c r="Y196" s="157">
        <f t="shared" si="112"/>
        <v>0</v>
      </c>
      <c r="Z196" s="157">
        <f t="shared" si="112"/>
        <v>0</v>
      </c>
      <c r="AA196" s="157">
        <f t="shared" si="112"/>
        <v>0</v>
      </c>
      <c r="AB196" s="157">
        <f t="shared" si="112"/>
        <v>0</v>
      </c>
      <c r="AC196" s="157">
        <f t="shared" si="112"/>
        <v>0</v>
      </c>
      <c r="AD196" s="157">
        <f t="shared" si="112"/>
        <v>0</v>
      </c>
      <c r="AE196" s="157">
        <f t="shared" si="112"/>
        <v>0</v>
      </c>
      <c r="AF196" s="157">
        <f t="shared" si="112"/>
        <v>0</v>
      </c>
      <c r="AG196" s="157">
        <f t="shared" si="112"/>
        <v>0</v>
      </c>
      <c r="AH196" s="157">
        <f t="shared" si="112"/>
        <v>0</v>
      </c>
      <c r="AI196" s="157">
        <f t="shared" si="112"/>
        <v>0</v>
      </c>
      <c r="AJ196" s="157">
        <f t="shared" si="112"/>
        <v>0</v>
      </c>
    </row>
    <row r="197" spans="1:36" ht="16.5" x14ac:dyDescent="0.25">
      <c r="A197" s="157">
        <f t="shared" si="82"/>
        <v>1.2500000000000002</v>
      </c>
      <c r="B197" s="153">
        <f t="shared" si="92"/>
        <v>149</v>
      </c>
      <c r="C197" s="155" t="s">
        <v>479</v>
      </c>
      <c r="D197" s="156" t="s">
        <v>364</v>
      </c>
      <c r="E197" s="157">
        <f t="shared" si="80"/>
        <v>0</v>
      </c>
      <c r="F197" s="314" t="s">
        <v>331</v>
      </c>
      <c r="G197" s="157">
        <f t="shared" ref="G197:P198" si="113">+IF($F197=G$21,G$152,0)</f>
        <v>0</v>
      </c>
      <c r="H197" s="157">
        <f t="shared" si="113"/>
        <v>0</v>
      </c>
      <c r="I197" s="157">
        <f t="shared" si="113"/>
        <v>0</v>
      </c>
      <c r="J197" s="157">
        <f t="shared" si="113"/>
        <v>0</v>
      </c>
      <c r="K197" s="157">
        <f t="shared" si="113"/>
        <v>0</v>
      </c>
      <c r="L197" s="157">
        <f t="shared" si="113"/>
        <v>0</v>
      </c>
      <c r="M197" s="157">
        <f t="shared" si="113"/>
        <v>0</v>
      </c>
      <c r="N197" s="157">
        <f t="shared" si="113"/>
        <v>0</v>
      </c>
      <c r="O197" s="157">
        <f t="shared" si="113"/>
        <v>0</v>
      </c>
      <c r="P197" s="157">
        <f t="shared" si="113"/>
        <v>0</v>
      </c>
      <c r="Q197" s="157">
        <f t="shared" ref="Q197:Z198" si="114">+IF($F197=Q$21,Q$152,0)</f>
        <v>0</v>
      </c>
      <c r="R197" s="157">
        <f t="shared" si="114"/>
        <v>0</v>
      </c>
      <c r="S197" s="157">
        <f t="shared" si="114"/>
        <v>0</v>
      </c>
      <c r="T197" s="157">
        <f t="shared" si="114"/>
        <v>0</v>
      </c>
      <c r="U197" s="157">
        <f t="shared" si="114"/>
        <v>0</v>
      </c>
      <c r="V197" s="157">
        <f t="shared" si="114"/>
        <v>0</v>
      </c>
      <c r="W197" s="157">
        <f t="shared" si="114"/>
        <v>0</v>
      </c>
      <c r="X197" s="157">
        <f t="shared" si="114"/>
        <v>0</v>
      </c>
      <c r="Y197" s="157">
        <f t="shared" si="114"/>
        <v>0</v>
      </c>
      <c r="Z197" s="157">
        <f t="shared" si="114"/>
        <v>0</v>
      </c>
      <c r="AA197" s="157">
        <f t="shared" ref="AA197:AJ198" si="115">+IF($F197=AA$21,AA$152,0)</f>
        <v>0</v>
      </c>
      <c r="AB197" s="157">
        <f t="shared" si="115"/>
        <v>0</v>
      </c>
      <c r="AC197" s="157">
        <f t="shared" si="115"/>
        <v>0</v>
      </c>
      <c r="AD197" s="157">
        <f t="shared" si="115"/>
        <v>0</v>
      </c>
      <c r="AE197" s="157">
        <f t="shared" si="115"/>
        <v>0</v>
      </c>
      <c r="AF197" s="157">
        <f t="shared" si="115"/>
        <v>0</v>
      </c>
      <c r="AG197" s="157">
        <f t="shared" si="115"/>
        <v>0</v>
      </c>
      <c r="AH197" s="157">
        <f t="shared" si="115"/>
        <v>0</v>
      </c>
      <c r="AI197" s="157">
        <f t="shared" si="115"/>
        <v>0</v>
      </c>
      <c r="AJ197" s="157">
        <f t="shared" si="115"/>
        <v>0</v>
      </c>
    </row>
    <row r="198" spans="1:36" ht="16.5" x14ac:dyDescent="0.25">
      <c r="A198" s="157">
        <f t="shared" si="82"/>
        <v>1.2600000000000002</v>
      </c>
      <c r="B198" s="153">
        <f t="shared" si="92"/>
        <v>150</v>
      </c>
      <c r="C198" s="155" t="s">
        <v>480</v>
      </c>
      <c r="D198" s="156" t="s">
        <v>364</v>
      </c>
      <c r="E198" s="157">
        <f t="shared" si="80"/>
        <v>0</v>
      </c>
      <c r="F198" s="314" t="s">
        <v>101</v>
      </c>
      <c r="G198" s="157">
        <f t="shared" si="113"/>
        <v>0</v>
      </c>
      <c r="H198" s="157">
        <f t="shared" si="113"/>
        <v>0</v>
      </c>
      <c r="I198" s="157">
        <f t="shared" si="113"/>
        <v>0</v>
      </c>
      <c r="J198" s="157">
        <f t="shared" si="113"/>
        <v>0</v>
      </c>
      <c r="K198" s="157">
        <f t="shared" si="113"/>
        <v>0</v>
      </c>
      <c r="L198" s="157">
        <f t="shared" si="113"/>
        <v>0</v>
      </c>
      <c r="M198" s="157">
        <f t="shared" si="113"/>
        <v>0</v>
      </c>
      <c r="N198" s="157">
        <f t="shared" si="113"/>
        <v>0</v>
      </c>
      <c r="O198" s="157">
        <f t="shared" si="113"/>
        <v>0</v>
      </c>
      <c r="P198" s="157">
        <f t="shared" si="113"/>
        <v>0</v>
      </c>
      <c r="Q198" s="157">
        <f t="shared" si="114"/>
        <v>0</v>
      </c>
      <c r="R198" s="157">
        <f t="shared" si="114"/>
        <v>0</v>
      </c>
      <c r="S198" s="157">
        <f t="shared" si="114"/>
        <v>0</v>
      </c>
      <c r="T198" s="157">
        <f t="shared" si="114"/>
        <v>0</v>
      </c>
      <c r="U198" s="157">
        <f t="shared" si="114"/>
        <v>0</v>
      </c>
      <c r="V198" s="157">
        <f t="shared" si="114"/>
        <v>0</v>
      </c>
      <c r="W198" s="157">
        <f t="shared" si="114"/>
        <v>0</v>
      </c>
      <c r="X198" s="157">
        <f t="shared" si="114"/>
        <v>0</v>
      </c>
      <c r="Y198" s="157">
        <f t="shared" si="114"/>
        <v>0</v>
      </c>
      <c r="Z198" s="157">
        <f t="shared" si="114"/>
        <v>0</v>
      </c>
      <c r="AA198" s="157">
        <f t="shared" si="115"/>
        <v>0</v>
      </c>
      <c r="AB198" s="157">
        <f t="shared" si="115"/>
        <v>0</v>
      </c>
      <c r="AC198" s="157">
        <f t="shared" si="115"/>
        <v>0</v>
      </c>
      <c r="AD198" s="157">
        <f t="shared" si="115"/>
        <v>0</v>
      </c>
      <c r="AE198" s="157">
        <f t="shared" si="115"/>
        <v>0</v>
      </c>
      <c r="AF198" s="157">
        <f t="shared" si="115"/>
        <v>0</v>
      </c>
      <c r="AG198" s="157">
        <f t="shared" si="115"/>
        <v>0</v>
      </c>
      <c r="AH198" s="157">
        <f t="shared" si="115"/>
        <v>0</v>
      </c>
      <c r="AI198" s="157">
        <f t="shared" si="115"/>
        <v>0</v>
      </c>
      <c r="AJ198" s="157">
        <f t="shared" si="115"/>
        <v>0</v>
      </c>
    </row>
    <row r="199" spans="1:36" ht="16.5" x14ac:dyDescent="0.25">
      <c r="A199" s="157">
        <f t="shared" si="82"/>
        <v>1.2700000000000002</v>
      </c>
      <c r="B199" s="153">
        <f t="shared" si="92"/>
        <v>151</v>
      </c>
      <c r="C199" s="155" t="s">
        <v>481</v>
      </c>
      <c r="D199" s="156" t="s">
        <v>364</v>
      </c>
      <c r="E199" s="157">
        <f t="shared" si="80"/>
        <v>0</v>
      </c>
      <c r="F199" s="314" t="s">
        <v>331</v>
      </c>
      <c r="G199" s="157">
        <f t="shared" ref="G199:AJ199" si="116">+IF($F199=G$21,G$153+G$155,0)</f>
        <v>0</v>
      </c>
      <c r="H199" s="157">
        <f t="shared" si="116"/>
        <v>0</v>
      </c>
      <c r="I199" s="157">
        <f t="shared" si="116"/>
        <v>0</v>
      </c>
      <c r="J199" s="157">
        <f t="shared" si="116"/>
        <v>0</v>
      </c>
      <c r="K199" s="157">
        <f t="shared" si="116"/>
        <v>0</v>
      </c>
      <c r="L199" s="157">
        <f t="shared" si="116"/>
        <v>0</v>
      </c>
      <c r="M199" s="157">
        <f t="shared" si="116"/>
        <v>0</v>
      </c>
      <c r="N199" s="157">
        <f t="shared" si="116"/>
        <v>0</v>
      </c>
      <c r="O199" s="157">
        <f t="shared" si="116"/>
        <v>0</v>
      </c>
      <c r="P199" s="157">
        <f t="shared" si="116"/>
        <v>0</v>
      </c>
      <c r="Q199" s="157">
        <f t="shared" si="116"/>
        <v>0</v>
      </c>
      <c r="R199" s="157">
        <f t="shared" si="116"/>
        <v>0</v>
      </c>
      <c r="S199" s="157">
        <f t="shared" si="116"/>
        <v>0</v>
      </c>
      <c r="T199" s="157">
        <f t="shared" si="116"/>
        <v>0</v>
      </c>
      <c r="U199" s="157">
        <f t="shared" si="116"/>
        <v>0</v>
      </c>
      <c r="V199" s="157">
        <f t="shared" si="116"/>
        <v>0</v>
      </c>
      <c r="W199" s="157">
        <f t="shared" si="116"/>
        <v>0</v>
      </c>
      <c r="X199" s="157">
        <f t="shared" si="116"/>
        <v>0</v>
      </c>
      <c r="Y199" s="157">
        <f t="shared" si="116"/>
        <v>0</v>
      </c>
      <c r="Z199" s="157">
        <f t="shared" si="116"/>
        <v>0</v>
      </c>
      <c r="AA199" s="157">
        <f t="shared" si="116"/>
        <v>0</v>
      </c>
      <c r="AB199" s="157">
        <f t="shared" si="116"/>
        <v>0</v>
      </c>
      <c r="AC199" s="157">
        <f t="shared" si="116"/>
        <v>0</v>
      </c>
      <c r="AD199" s="157">
        <f t="shared" si="116"/>
        <v>0</v>
      </c>
      <c r="AE199" s="157">
        <f t="shared" si="116"/>
        <v>0</v>
      </c>
      <c r="AF199" s="157">
        <f t="shared" si="116"/>
        <v>0</v>
      </c>
      <c r="AG199" s="157">
        <f t="shared" si="116"/>
        <v>0</v>
      </c>
      <c r="AH199" s="157">
        <f t="shared" si="116"/>
        <v>0</v>
      </c>
      <c r="AI199" s="157">
        <f t="shared" si="116"/>
        <v>0</v>
      </c>
      <c r="AJ199" s="157">
        <f t="shared" si="116"/>
        <v>0</v>
      </c>
    </row>
    <row r="200" spans="1:36" ht="16.5" x14ac:dyDescent="0.25">
      <c r="A200" s="157">
        <f t="shared" si="82"/>
        <v>1.2800000000000002</v>
      </c>
      <c r="B200" s="153">
        <f t="shared" si="92"/>
        <v>152</v>
      </c>
      <c r="C200" s="155" t="s">
        <v>482</v>
      </c>
      <c r="D200" s="156" t="s">
        <v>364</v>
      </c>
      <c r="E200" s="157">
        <f t="shared" si="80"/>
        <v>0</v>
      </c>
      <c r="F200" s="314" t="s">
        <v>331</v>
      </c>
      <c r="G200" s="157">
        <f t="shared" ref="G200:AJ200" si="117">+IF($F200=G$21,G$154,0)</f>
        <v>0</v>
      </c>
      <c r="H200" s="157">
        <f t="shared" si="117"/>
        <v>0</v>
      </c>
      <c r="I200" s="157">
        <f t="shared" si="117"/>
        <v>0</v>
      </c>
      <c r="J200" s="157">
        <f t="shared" si="117"/>
        <v>0</v>
      </c>
      <c r="K200" s="157">
        <f t="shared" si="117"/>
        <v>0</v>
      </c>
      <c r="L200" s="157">
        <f t="shared" si="117"/>
        <v>0</v>
      </c>
      <c r="M200" s="157">
        <f t="shared" si="117"/>
        <v>0</v>
      </c>
      <c r="N200" s="157">
        <f t="shared" si="117"/>
        <v>0</v>
      </c>
      <c r="O200" s="157">
        <f t="shared" si="117"/>
        <v>0</v>
      </c>
      <c r="P200" s="157">
        <f t="shared" si="117"/>
        <v>0</v>
      </c>
      <c r="Q200" s="157">
        <f t="shared" si="117"/>
        <v>0</v>
      </c>
      <c r="R200" s="157">
        <f t="shared" si="117"/>
        <v>0</v>
      </c>
      <c r="S200" s="157">
        <f t="shared" si="117"/>
        <v>0</v>
      </c>
      <c r="T200" s="157">
        <f t="shared" si="117"/>
        <v>0</v>
      </c>
      <c r="U200" s="157">
        <f t="shared" si="117"/>
        <v>0</v>
      </c>
      <c r="V200" s="157">
        <f t="shared" si="117"/>
        <v>0</v>
      </c>
      <c r="W200" s="157">
        <f t="shared" si="117"/>
        <v>0</v>
      </c>
      <c r="X200" s="157">
        <f t="shared" si="117"/>
        <v>0</v>
      </c>
      <c r="Y200" s="157">
        <f t="shared" si="117"/>
        <v>0</v>
      </c>
      <c r="Z200" s="157">
        <f t="shared" si="117"/>
        <v>0</v>
      </c>
      <c r="AA200" s="157">
        <f t="shared" si="117"/>
        <v>0</v>
      </c>
      <c r="AB200" s="157">
        <f t="shared" si="117"/>
        <v>0</v>
      </c>
      <c r="AC200" s="157">
        <f t="shared" si="117"/>
        <v>0</v>
      </c>
      <c r="AD200" s="157">
        <f t="shared" si="117"/>
        <v>0</v>
      </c>
      <c r="AE200" s="157">
        <f t="shared" si="117"/>
        <v>0</v>
      </c>
      <c r="AF200" s="157">
        <f t="shared" si="117"/>
        <v>0</v>
      </c>
      <c r="AG200" s="157">
        <f t="shared" si="117"/>
        <v>0</v>
      </c>
      <c r="AH200" s="157">
        <f t="shared" si="117"/>
        <v>0</v>
      </c>
      <c r="AI200" s="157">
        <f t="shared" si="117"/>
        <v>0</v>
      </c>
      <c r="AJ200" s="157">
        <f t="shared" si="117"/>
        <v>0</v>
      </c>
    </row>
    <row r="201" spans="1:36" ht="16.5" x14ac:dyDescent="0.25">
      <c r="A201" s="157">
        <f t="shared" si="82"/>
        <v>1.2900000000000003</v>
      </c>
      <c r="B201" s="153">
        <f t="shared" si="92"/>
        <v>153</v>
      </c>
      <c r="C201" s="155" t="s">
        <v>483</v>
      </c>
      <c r="D201" s="156" t="s">
        <v>364</v>
      </c>
      <c r="E201" s="157">
        <f t="shared" si="80"/>
        <v>9</v>
      </c>
      <c r="F201" s="314" t="s">
        <v>331</v>
      </c>
      <c r="G201" s="157">
        <f>+IF($F201=G$21,G$72+G$71,0)</f>
        <v>0</v>
      </c>
      <c r="H201" s="157">
        <f t="shared" ref="H201:AJ201" si="118">+IF($F201=H$21,H$72+H$71,0)</f>
        <v>2</v>
      </c>
      <c r="I201" s="157">
        <f t="shared" si="118"/>
        <v>2</v>
      </c>
      <c r="J201" s="157">
        <f t="shared" si="118"/>
        <v>5</v>
      </c>
      <c r="K201" s="157">
        <f t="shared" si="118"/>
        <v>0</v>
      </c>
      <c r="L201" s="157">
        <f t="shared" si="118"/>
        <v>0</v>
      </c>
      <c r="M201" s="157">
        <f t="shared" si="118"/>
        <v>0</v>
      </c>
      <c r="N201" s="157">
        <f t="shared" si="118"/>
        <v>0</v>
      </c>
      <c r="O201" s="157">
        <f t="shared" si="118"/>
        <v>0</v>
      </c>
      <c r="P201" s="157">
        <f t="shared" si="118"/>
        <v>0</v>
      </c>
      <c r="Q201" s="157">
        <f t="shared" si="118"/>
        <v>0</v>
      </c>
      <c r="R201" s="157">
        <f t="shared" si="118"/>
        <v>0</v>
      </c>
      <c r="S201" s="157">
        <f t="shared" si="118"/>
        <v>0</v>
      </c>
      <c r="T201" s="157">
        <f t="shared" si="118"/>
        <v>0</v>
      </c>
      <c r="U201" s="157">
        <f t="shared" si="118"/>
        <v>0</v>
      </c>
      <c r="V201" s="157">
        <f t="shared" si="118"/>
        <v>0</v>
      </c>
      <c r="W201" s="157">
        <f t="shared" si="118"/>
        <v>0</v>
      </c>
      <c r="X201" s="157">
        <f t="shared" si="118"/>
        <v>0</v>
      </c>
      <c r="Y201" s="157">
        <f t="shared" si="118"/>
        <v>0</v>
      </c>
      <c r="Z201" s="157">
        <f t="shared" si="118"/>
        <v>0</v>
      </c>
      <c r="AA201" s="157">
        <f t="shared" si="118"/>
        <v>0</v>
      </c>
      <c r="AB201" s="157">
        <f t="shared" si="118"/>
        <v>0</v>
      </c>
      <c r="AC201" s="157">
        <f t="shared" si="118"/>
        <v>0</v>
      </c>
      <c r="AD201" s="157">
        <f t="shared" si="118"/>
        <v>0</v>
      </c>
      <c r="AE201" s="157">
        <f t="shared" si="118"/>
        <v>0</v>
      </c>
      <c r="AF201" s="157">
        <f t="shared" si="118"/>
        <v>0</v>
      </c>
      <c r="AG201" s="157">
        <f t="shared" si="118"/>
        <v>0</v>
      </c>
      <c r="AH201" s="157">
        <f t="shared" si="118"/>
        <v>0</v>
      </c>
      <c r="AI201" s="157">
        <f t="shared" si="118"/>
        <v>0</v>
      </c>
      <c r="AJ201" s="157">
        <f t="shared" si="118"/>
        <v>0</v>
      </c>
    </row>
    <row r="202" spans="1:36" ht="16.5" x14ac:dyDescent="0.25">
      <c r="A202" s="157">
        <f t="shared" si="82"/>
        <v>1.3000000000000003</v>
      </c>
      <c r="B202" s="153">
        <f t="shared" si="92"/>
        <v>154</v>
      </c>
      <c r="C202" s="155" t="s">
        <v>484</v>
      </c>
      <c r="D202" s="156" t="s">
        <v>364</v>
      </c>
      <c r="E202" s="157">
        <f t="shared" si="80"/>
        <v>1</v>
      </c>
      <c r="F202" s="314" t="s">
        <v>331</v>
      </c>
      <c r="G202" s="157">
        <f>+IF($F202=G$21,G$73,0)</f>
        <v>0</v>
      </c>
      <c r="H202" s="157">
        <f t="shared" ref="H202:AJ202" si="119">+IF($F202=H$21,H$73,0)</f>
        <v>0</v>
      </c>
      <c r="I202" s="157">
        <f t="shared" si="119"/>
        <v>0</v>
      </c>
      <c r="J202" s="157">
        <f t="shared" si="119"/>
        <v>1</v>
      </c>
      <c r="K202" s="157">
        <f t="shared" si="119"/>
        <v>0</v>
      </c>
      <c r="L202" s="157">
        <f t="shared" si="119"/>
        <v>0</v>
      </c>
      <c r="M202" s="157">
        <f t="shared" si="119"/>
        <v>0</v>
      </c>
      <c r="N202" s="157">
        <f t="shared" si="119"/>
        <v>0</v>
      </c>
      <c r="O202" s="157">
        <f t="shared" si="119"/>
        <v>0</v>
      </c>
      <c r="P202" s="157">
        <f t="shared" si="119"/>
        <v>0</v>
      </c>
      <c r="Q202" s="157">
        <f t="shared" si="119"/>
        <v>0</v>
      </c>
      <c r="R202" s="157">
        <f t="shared" si="119"/>
        <v>0</v>
      </c>
      <c r="S202" s="157">
        <f t="shared" si="119"/>
        <v>0</v>
      </c>
      <c r="T202" s="157">
        <f t="shared" si="119"/>
        <v>0</v>
      </c>
      <c r="U202" s="157">
        <f t="shared" si="119"/>
        <v>0</v>
      </c>
      <c r="V202" s="157">
        <f t="shared" si="119"/>
        <v>0</v>
      </c>
      <c r="W202" s="157">
        <f t="shared" si="119"/>
        <v>0</v>
      </c>
      <c r="X202" s="157">
        <f t="shared" si="119"/>
        <v>0</v>
      </c>
      <c r="Y202" s="157">
        <f t="shared" si="119"/>
        <v>0</v>
      </c>
      <c r="Z202" s="157">
        <f t="shared" si="119"/>
        <v>0</v>
      </c>
      <c r="AA202" s="157">
        <f t="shared" si="119"/>
        <v>0</v>
      </c>
      <c r="AB202" s="157">
        <f t="shared" si="119"/>
        <v>0</v>
      </c>
      <c r="AC202" s="157">
        <f t="shared" si="119"/>
        <v>0</v>
      </c>
      <c r="AD202" s="157">
        <f t="shared" si="119"/>
        <v>0</v>
      </c>
      <c r="AE202" s="157">
        <f t="shared" si="119"/>
        <v>0</v>
      </c>
      <c r="AF202" s="157">
        <f t="shared" si="119"/>
        <v>0</v>
      </c>
      <c r="AG202" s="157">
        <f t="shared" si="119"/>
        <v>0</v>
      </c>
      <c r="AH202" s="157">
        <f t="shared" si="119"/>
        <v>0</v>
      </c>
      <c r="AI202" s="157">
        <f t="shared" si="119"/>
        <v>0</v>
      </c>
      <c r="AJ202" s="157">
        <f t="shared" si="119"/>
        <v>0</v>
      </c>
    </row>
    <row r="203" spans="1:36" s="188" customFormat="1" ht="16.5" x14ac:dyDescent="0.25">
      <c r="A203" s="160">
        <f t="shared" si="82"/>
        <v>1.3100000000000003</v>
      </c>
      <c r="B203" s="161">
        <f t="shared" si="92"/>
        <v>155</v>
      </c>
      <c r="C203" s="162" t="s">
        <v>551</v>
      </c>
      <c r="D203" s="164" t="s">
        <v>364</v>
      </c>
      <c r="E203" s="160">
        <f t="shared" si="80"/>
        <v>0</v>
      </c>
      <c r="F203" s="314" t="s">
        <v>101</v>
      </c>
      <c r="G203" s="160">
        <f>+IF($F203=G$21,G$67,0)</f>
        <v>0</v>
      </c>
      <c r="H203" s="160">
        <f t="shared" ref="H203:AJ203" si="120">+IF($F203=H$21,H$67,0)</f>
        <v>0</v>
      </c>
      <c r="I203" s="160">
        <f t="shared" si="120"/>
        <v>0</v>
      </c>
      <c r="J203" s="160">
        <f t="shared" si="120"/>
        <v>0</v>
      </c>
      <c r="K203" s="160">
        <f t="shared" si="120"/>
        <v>0</v>
      </c>
      <c r="L203" s="160">
        <f t="shared" si="120"/>
        <v>0</v>
      </c>
      <c r="M203" s="160">
        <f t="shared" si="120"/>
        <v>0</v>
      </c>
      <c r="N203" s="160">
        <f t="shared" si="120"/>
        <v>0</v>
      </c>
      <c r="O203" s="160">
        <f t="shared" si="120"/>
        <v>0</v>
      </c>
      <c r="P203" s="160">
        <f t="shared" si="120"/>
        <v>0</v>
      </c>
      <c r="Q203" s="160">
        <f t="shared" si="120"/>
        <v>0</v>
      </c>
      <c r="R203" s="160">
        <f t="shared" si="120"/>
        <v>0</v>
      </c>
      <c r="S203" s="160">
        <f t="shared" si="120"/>
        <v>0</v>
      </c>
      <c r="T203" s="160">
        <f t="shared" si="120"/>
        <v>0</v>
      </c>
      <c r="U203" s="160">
        <f t="shared" si="120"/>
        <v>0</v>
      </c>
      <c r="V203" s="160">
        <f t="shared" si="120"/>
        <v>0</v>
      </c>
      <c r="W203" s="160">
        <f t="shared" si="120"/>
        <v>0</v>
      </c>
      <c r="X203" s="160">
        <f t="shared" si="120"/>
        <v>0</v>
      </c>
      <c r="Y203" s="160">
        <f t="shared" si="120"/>
        <v>0</v>
      </c>
      <c r="Z203" s="160">
        <f t="shared" si="120"/>
        <v>0</v>
      </c>
      <c r="AA203" s="160">
        <f t="shared" si="120"/>
        <v>0</v>
      </c>
      <c r="AB203" s="160">
        <f t="shared" si="120"/>
        <v>0</v>
      </c>
      <c r="AC203" s="160">
        <f t="shared" si="120"/>
        <v>0</v>
      </c>
      <c r="AD203" s="160">
        <f t="shared" si="120"/>
        <v>0</v>
      </c>
      <c r="AE203" s="160">
        <f t="shared" si="120"/>
        <v>0</v>
      </c>
      <c r="AF203" s="160">
        <f t="shared" si="120"/>
        <v>0</v>
      </c>
      <c r="AG203" s="160">
        <f t="shared" si="120"/>
        <v>0</v>
      </c>
      <c r="AH203" s="160">
        <f t="shared" si="120"/>
        <v>0</v>
      </c>
      <c r="AI203" s="160">
        <f t="shared" si="120"/>
        <v>0</v>
      </c>
      <c r="AJ203" s="160">
        <f t="shared" si="120"/>
        <v>0</v>
      </c>
    </row>
    <row r="204" spans="1:36" s="188" customFormat="1" ht="16.5" x14ac:dyDescent="0.25">
      <c r="A204" s="160">
        <f t="shared" si="82"/>
        <v>1.3200000000000003</v>
      </c>
      <c r="B204" s="161">
        <f t="shared" si="92"/>
        <v>156</v>
      </c>
      <c r="C204" s="162" t="s">
        <v>552</v>
      </c>
      <c r="D204" s="164" t="s">
        <v>364</v>
      </c>
      <c r="E204" s="160">
        <f t="shared" si="80"/>
        <v>0</v>
      </c>
      <c r="F204" s="314" t="s">
        <v>101</v>
      </c>
      <c r="G204" s="160">
        <f>+IF($F204=G$21,G$68,0)</f>
        <v>0</v>
      </c>
      <c r="H204" s="160">
        <f t="shared" ref="H204:AJ204" si="121">+IF($F204=H$21,H$68,0)</f>
        <v>0</v>
      </c>
      <c r="I204" s="160">
        <f t="shared" si="121"/>
        <v>0</v>
      </c>
      <c r="J204" s="160">
        <f t="shared" si="121"/>
        <v>0</v>
      </c>
      <c r="K204" s="160">
        <f t="shared" si="121"/>
        <v>0</v>
      </c>
      <c r="L204" s="160">
        <f t="shared" si="121"/>
        <v>0</v>
      </c>
      <c r="M204" s="160">
        <f t="shared" si="121"/>
        <v>0</v>
      </c>
      <c r="N204" s="160">
        <f t="shared" si="121"/>
        <v>0</v>
      </c>
      <c r="O204" s="160">
        <f t="shared" si="121"/>
        <v>0</v>
      </c>
      <c r="P204" s="160">
        <f t="shared" si="121"/>
        <v>0</v>
      </c>
      <c r="Q204" s="160">
        <f t="shared" si="121"/>
        <v>0</v>
      </c>
      <c r="R204" s="160">
        <f t="shared" si="121"/>
        <v>0</v>
      </c>
      <c r="S204" s="160">
        <f t="shared" si="121"/>
        <v>0</v>
      </c>
      <c r="T204" s="160">
        <f t="shared" si="121"/>
        <v>0</v>
      </c>
      <c r="U204" s="160">
        <f t="shared" si="121"/>
        <v>0</v>
      </c>
      <c r="V204" s="160">
        <f t="shared" si="121"/>
        <v>0</v>
      </c>
      <c r="W204" s="160">
        <f t="shared" si="121"/>
        <v>0</v>
      </c>
      <c r="X204" s="160">
        <f t="shared" si="121"/>
        <v>0</v>
      </c>
      <c r="Y204" s="160">
        <f t="shared" si="121"/>
        <v>0</v>
      </c>
      <c r="Z204" s="160">
        <f t="shared" si="121"/>
        <v>0</v>
      </c>
      <c r="AA204" s="160">
        <f t="shared" si="121"/>
        <v>0</v>
      </c>
      <c r="AB204" s="160">
        <f t="shared" si="121"/>
        <v>0</v>
      </c>
      <c r="AC204" s="160">
        <f t="shared" si="121"/>
        <v>0</v>
      </c>
      <c r="AD204" s="160">
        <f t="shared" si="121"/>
        <v>0</v>
      </c>
      <c r="AE204" s="160">
        <f t="shared" si="121"/>
        <v>0</v>
      </c>
      <c r="AF204" s="160">
        <f t="shared" si="121"/>
        <v>0</v>
      </c>
      <c r="AG204" s="160">
        <f t="shared" si="121"/>
        <v>0</v>
      </c>
      <c r="AH204" s="160">
        <f t="shared" si="121"/>
        <v>0</v>
      </c>
      <c r="AI204" s="160">
        <f t="shared" si="121"/>
        <v>0</v>
      </c>
      <c r="AJ204" s="160">
        <f t="shared" si="121"/>
        <v>0</v>
      </c>
    </row>
    <row r="205" spans="1:36" s="188" customFormat="1" ht="16.5" x14ac:dyDescent="0.25">
      <c r="A205" s="160">
        <f t="shared" si="82"/>
        <v>1.3300000000000003</v>
      </c>
      <c r="B205" s="161">
        <f t="shared" si="92"/>
        <v>157</v>
      </c>
      <c r="C205" s="163" t="s">
        <v>634</v>
      </c>
      <c r="D205" s="164" t="s">
        <v>364</v>
      </c>
      <c r="E205" s="160">
        <f t="shared" si="80"/>
        <v>0</v>
      </c>
      <c r="F205" s="314" t="s">
        <v>331</v>
      </c>
      <c r="G205" s="160">
        <f>+IF($F205=G$21,G$54,0)</f>
        <v>0</v>
      </c>
      <c r="H205" s="160">
        <f t="shared" ref="H205:AJ205" si="122">+IF($F205=H$21,H$54,0)</f>
        <v>0</v>
      </c>
      <c r="I205" s="160">
        <f t="shared" si="122"/>
        <v>0</v>
      </c>
      <c r="J205" s="160">
        <f t="shared" si="122"/>
        <v>0</v>
      </c>
      <c r="K205" s="160">
        <f t="shared" si="122"/>
        <v>0</v>
      </c>
      <c r="L205" s="160">
        <f t="shared" si="122"/>
        <v>0</v>
      </c>
      <c r="M205" s="160">
        <f t="shared" si="122"/>
        <v>0</v>
      </c>
      <c r="N205" s="160">
        <f t="shared" si="122"/>
        <v>0</v>
      </c>
      <c r="O205" s="160">
        <f t="shared" si="122"/>
        <v>0</v>
      </c>
      <c r="P205" s="160">
        <f t="shared" si="122"/>
        <v>0</v>
      </c>
      <c r="Q205" s="160">
        <f t="shared" si="122"/>
        <v>0</v>
      </c>
      <c r="R205" s="160">
        <f t="shared" si="122"/>
        <v>0</v>
      </c>
      <c r="S205" s="160">
        <f t="shared" si="122"/>
        <v>0</v>
      </c>
      <c r="T205" s="160">
        <f t="shared" si="122"/>
        <v>0</v>
      </c>
      <c r="U205" s="160">
        <f t="shared" si="122"/>
        <v>0</v>
      </c>
      <c r="V205" s="160">
        <f t="shared" si="122"/>
        <v>0</v>
      </c>
      <c r="W205" s="160">
        <f t="shared" si="122"/>
        <v>0</v>
      </c>
      <c r="X205" s="160">
        <f t="shared" si="122"/>
        <v>0</v>
      </c>
      <c r="Y205" s="160">
        <f t="shared" si="122"/>
        <v>0</v>
      </c>
      <c r="Z205" s="160">
        <f t="shared" si="122"/>
        <v>0</v>
      </c>
      <c r="AA205" s="160">
        <f t="shared" si="122"/>
        <v>0</v>
      </c>
      <c r="AB205" s="160">
        <f t="shared" si="122"/>
        <v>0</v>
      </c>
      <c r="AC205" s="160">
        <f t="shared" si="122"/>
        <v>0</v>
      </c>
      <c r="AD205" s="160">
        <f t="shared" si="122"/>
        <v>0</v>
      </c>
      <c r="AE205" s="160">
        <f t="shared" si="122"/>
        <v>0</v>
      </c>
      <c r="AF205" s="160">
        <f t="shared" si="122"/>
        <v>0</v>
      </c>
      <c r="AG205" s="160">
        <f t="shared" si="122"/>
        <v>0</v>
      </c>
      <c r="AH205" s="160">
        <f t="shared" si="122"/>
        <v>0</v>
      </c>
      <c r="AI205" s="160">
        <f t="shared" si="122"/>
        <v>0</v>
      </c>
      <c r="AJ205" s="160">
        <f t="shared" si="122"/>
        <v>0</v>
      </c>
    </row>
    <row r="206" spans="1:36" s="188" customFormat="1" ht="16.5" x14ac:dyDescent="0.25">
      <c r="A206" s="160">
        <f t="shared" si="82"/>
        <v>1.3400000000000003</v>
      </c>
      <c r="B206" s="161">
        <f t="shared" si="92"/>
        <v>158</v>
      </c>
      <c r="C206" s="163" t="s">
        <v>635</v>
      </c>
      <c r="D206" s="164" t="s">
        <v>364</v>
      </c>
      <c r="E206" s="160">
        <f t="shared" si="80"/>
        <v>0</v>
      </c>
      <c r="F206" s="314" t="s">
        <v>331</v>
      </c>
      <c r="G206" s="160">
        <f>+IF($F206=G$21,G$55,0)</f>
        <v>0</v>
      </c>
      <c r="H206" s="160">
        <f t="shared" ref="H206:AJ206" si="123">+IF($F206=H$21,H$55,0)</f>
        <v>0</v>
      </c>
      <c r="I206" s="160">
        <f t="shared" si="123"/>
        <v>0</v>
      </c>
      <c r="J206" s="160">
        <f t="shared" si="123"/>
        <v>0</v>
      </c>
      <c r="K206" s="160">
        <f t="shared" si="123"/>
        <v>0</v>
      </c>
      <c r="L206" s="160">
        <f t="shared" si="123"/>
        <v>0</v>
      </c>
      <c r="M206" s="160">
        <f t="shared" si="123"/>
        <v>0</v>
      </c>
      <c r="N206" s="160">
        <f t="shared" si="123"/>
        <v>0</v>
      </c>
      <c r="O206" s="160">
        <f t="shared" si="123"/>
        <v>0</v>
      </c>
      <c r="P206" s="160">
        <f t="shared" si="123"/>
        <v>0</v>
      </c>
      <c r="Q206" s="160">
        <f t="shared" si="123"/>
        <v>0</v>
      </c>
      <c r="R206" s="160">
        <f t="shared" si="123"/>
        <v>0</v>
      </c>
      <c r="S206" s="160">
        <f t="shared" si="123"/>
        <v>0</v>
      </c>
      <c r="T206" s="160">
        <f t="shared" si="123"/>
        <v>0</v>
      </c>
      <c r="U206" s="160">
        <f t="shared" si="123"/>
        <v>0</v>
      </c>
      <c r="V206" s="160">
        <f t="shared" si="123"/>
        <v>0</v>
      </c>
      <c r="W206" s="160">
        <f t="shared" si="123"/>
        <v>0</v>
      </c>
      <c r="X206" s="160">
        <f t="shared" si="123"/>
        <v>0</v>
      </c>
      <c r="Y206" s="160">
        <f t="shared" si="123"/>
        <v>0</v>
      </c>
      <c r="Z206" s="160">
        <f t="shared" si="123"/>
        <v>0</v>
      </c>
      <c r="AA206" s="160">
        <f t="shared" si="123"/>
        <v>0</v>
      </c>
      <c r="AB206" s="160">
        <f t="shared" si="123"/>
        <v>0</v>
      </c>
      <c r="AC206" s="160">
        <f t="shared" si="123"/>
        <v>0</v>
      </c>
      <c r="AD206" s="160">
        <f t="shared" si="123"/>
        <v>0</v>
      </c>
      <c r="AE206" s="160">
        <f t="shared" si="123"/>
        <v>0</v>
      </c>
      <c r="AF206" s="160">
        <f t="shared" si="123"/>
        <v>0</v>
      </c>
      <c r="AG206" s="160">
        <f t="shared" si="123"/>
        <v>0</v>
      </c>
      <c r="AH206" s="160">
        <f t="shared" si="123"/>
        <v>0</v>
      </c>
      <c r="AI206" s="160">
        <f t="shared" si="123"/>
        <v>0</v>
      </c>
      <c r="AJ206" s="160">
        <f t="shared" si="123"/>
        <v>0</v>
      </c>
    </row>
    <row r="207" spans="1:36" s="188" customFormat="1" ht="16.5" x14ac:dyDescent="0.25">
      <c r="A207" s="160">
        <f t="shared" si="82"/>
        <v>1.3500000000000003</v>
      </c>
      <c r="B207" s="161">
        <f t="shared" si="92"/>
        <v>159</v>
      </c>
      <c r="C207" s="163" t="s">
        <v>636</v>
      </c>
      <c r="D207" s="164" t="s">
        <v>364</v>
      </c>
      <c r="E207" s="160">
        <f t="shared" si="80"/>
        <v>0</v>
      </c>
      <c r="F207" s="314" t="s">
        <v>101</v>
      </c>
      <c r="G207" s="160">
        <f>+IF($F207=G$21,G$84,0)</f>
        <v>0</v>
      </c>
      <c r="H207" s="160">
        <f t="shared" ref="H207:AJ207" si="124">+IF($F207=H$21,H$84,0)</f>
        <v>0</v>
      </c>
      <c r="I207" s="160">
        <f t="shared" si="124"/>
        <v>0</v>
      </c>
      <c r="J207" s="160">
        <f t="shared" si="124"/>
        <v>0</v>
      </c>
      <c r="K207" s="160">
        <f t="shared" si="124"/>
        <v>0</v>
      </c>
      <c r="L207" s="160">
        <f t="shared" si="124"/>
        <v>0</v>
      </c>
      <c r="M207" s="160">
        <f t="shared" si="124"/>
        <v>0</v>
      </c>
      <c r="N207" s="160">
        <f t="shared" si="124"/>
        <v>0</v>
      </c>
      <c r="O207" s="160">
        <f t="shared" si="124"/>
        <v>0</v>
      </c>
      <c r="P207" s="160">
        <f t="shared" si="124"/>
        <v>0</v>
      </c>
      <c r="Q207" s="160">
        <f t="shared" si="124"/>
        <v>0</v>
      </c>
      <c r="R207" s="160">
        <f t="shared" si="124"/>
        <v>0</v>
      </c>
      <c r="S207" s="160">
        <f t="shared" si="124"/>
        <v>0</v>
      </c>
      <c r="T207" s="160">
        <f t="shared" si="124"/>
        <v>0</v>
      </c>
      <c r="U207" s="160">
        <f t="shared" si="124"/>
        <v>0</v>
      </c>
      <c r="V207" s="160">
        <f t="shared" si="124"/>
        <v>0</v>
      </c>
      <c r="W207" s="160">
        <f t="shared" si="124"/>
        <v>0</v>
      </c>
      <c r="X207" s="160">
        <f t="shared" si="124"/>
        <v>0</v>
      </c>
      <c r="Y207" s="160">
        <f t="shared" si="124"/>
        <v>0</v>
      </c>
      <c r="Z207" s="160">
        <f t="shared" si="124"/>
        <v>0</v>
      </c>
      <c r="AA207" s="160">
        <f t="shared" si="124"/>
        <v>0</v>
      </c>
      <c r="AB207" s="160">
        <f t="shared" si="124"/>
        <v>0</v>
      </c>
      <c r="AC207" s="160">
        <f t="shared" si="124"/>
        <v>0</v>
      </c>
      <c r="AD207" s="160">
        <f t="shared" si="124"/>
        <v>0</v>
      </c>
      <c r="AE207" s="160">
        <f t="shared" si="124"/>
        <v>0</v>
      </c>
      <c r="AF207" s="160">
        <f t="shared" si="124"/>
        <v>0</v>
      </c>
      <c r="AG207" s="160">
        <f t="shared" si="124"/>
        <v>0</v>
      </c>
      <c r="AH207" s="160">
        <f t="shared" si="124"/>
        <v>0</v>
      </c>
      <c r="AI207" s="160">
        <f t="shared" si="124"/>
        <v>0</v>
      </c>
      <c r="AJ207" s="160">
        <f t="shared" si="124"/>
        <v>0</v>
      </c>
    </row>
    <row r="208" spans="1:36" s="188" customFormat="1" ht="16.5" x14ac:dyDescent="0.25">
      <c r="A208" s="160">
        <f t="shared" si="82"/>
        <v>1.3600000000000003</v>
      </c>
      <c r="B208" s="161">
        <f t="shared" si="92"/>
        <v>160</v>
      </c>
      <c r="C208" s="163" t="s">
        <v>655</v>
      </c>
      <c r="D208" s="164" t="s">
        <v>364</v>
      </c>
      <c r="E208" s="160">
        <f t="shared" si="80"/>
        <v>1</v>
      </c>
      <c r="F208" s="314" t="s">
        <v>331</v>
      </c>
      <c r="G208" s="160">
        <f t="shared" ref="G208:AJ208" si="125">+IF($F208=G$21,G$156,0)</f>
        <v>0</v>
      </c>
      <c r="H208" s="160">
        <f t="shared" si="125"/>
        <v>0</v>
      </c>
      <c r="I208" s="160">
        <f t="shared" si="125"/>
        <v>0</v>
      </c>
      <c r="J208" s="160">
        <f t="shared" si="125"/>
        <v>1</v>
      </c>
      <c r="K208" s="160">
        <f t="shared" si="125"/>
        <v>0</v>
      </c>
      <c r="L208" s="160">
        <f t="shared" si="125"/>
        <v>0</v>
      </c>
      <c r="M208" s="160">
        <f t="shared" si="125"/>
        <v>0</v>
      </c>
      <c r="N208" s="160">
        <f t="shared" si="125"/>
        <v>0</v>
      </c>
      <c r="O208" s="160">
        <f t="shared" si="125"/>
        <v>0</v>
      </c>
      <c r="P208" s="160">
        <f t="shared" si="125"/>
        <v>0</v>
      </c>
      <c r="Q208" s="160">
        <f t="shared" si="125"/>
        <v>0</v>
      </c>
      <c r="R208" s="160">
        <f t="shared" si="125"/>
        <v>0</v>
      </c>
      <c r="S208" s="160">
        <f t="shared" si="125"/>
        <v>0</v>
      </c>
      <c r="T208" s="160">
        <f t="shared" si="125"/>
        <v>0</v>
      </c>
      <c r="U208" s="160">
        <f t="shared" si="125"/>
        <v>0</v>
      </c>
      <c r="V208" s="160">
        <f t="shared" si="125"/>
        <v>0</v>
      </c>
      <c r="W208" s="160">
        <f t="shared" si="125"/>
        <v>0</v>
      </c>
      <c r="X208" s="160">
        <f t="shared" si="125"/>
        <v>0</v>
      </c>
      <c r="Y208" s="160">
        <f t="shared" si="125"/>
        <v>0</v>
      </c>
      <c r="Z208" s="160">
        <f t="shared" si="125"/>
        <v>0</v>
      </c>
      <c r="AA208" s="160">
        <f t="shared" si="125"/>
        <v>0</v>
      </c>
      <c r="AB208" s="160">
        <f t="shared" si="125"/>
        <v>0</v>
      </c>
      <c r="AC208" s="160">
        <f t="shared" si="125"/>
        <v>0</v>
      </c>
      <c r="AD208" s="160">
        <f t="shared" si="125"/>
        <v>0</v>
      </c>
      <c r="AE208" s="160">
        <f t="shared" si="125"/>
        <v>0</v>
      </c>
      <c r="AF208" s="160">
        <f t="shared" si="125"/>
        <v>0</v>
      </c>
      <c r="AG208" s="160">
        <f t="shared" si="125"/>
        <v>0</v>
      </c>
      <c r="AH208" s="160">
        <f t="shared" si="125"/>
        <v>0</v>
      </c>
      <c r="AI208" s="160">
        <f t="shared" si="125"/>
        <v>0</v>
      </c>
      <c r="AJ208" s="160">
        <f t="shared" si="125"/>
        <v>0</v>
      </c>
    </row>
    <row r="209" spans="1:36" ht="16.5" x14ac:dyDescent="0.25">
      <c r="A209" s="160"/>
      <c r="B209" s="161">
        <f t="shared" si="92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92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26">+A210+0.01</f>
        <v>2.0099999999999998</v>
      </c>
      <c r="B211" s="153">
        <f t="shared" si="92"/>
        <v>163</v>
      </c>
      <c r="C211" s="155" t="s">
        <v>486</v>
      </c>
      <c r="D211" s="156" t="s">
        <v>553</v>
      </c>
      <c r="E211" s="157">
        <f t="shared" ref="E211:E223" si="127">+SUM(G211:AJ211)</f>
        <v>3.2429999999999999</v>
      </c>
      <c r="F211" s="249"/>
      <c r="G211" s="157">
        <f t="shared" ref="G211:AJ211" si="128">+VLOOKUP(G$10&amp;" "&amp;G$11&amp;G$20,Vol_Poste,4,0)*G$28</f>
        <v>0</v>
      </c>
      <c r="H211" s="157">
        <f t="shared" si="128"/>
        <v>1.081</v>
      </c>
      <c r="I211" s="157">
        <f t="shared" si="128"/>
        <v>1.081</v>
      </c>
      <c r="J211" s="157">
        <f t="shared" si="128"/>
        <v>1.081</v>
      </c>
      <c r="K211" s="157">
        <f t="shared" si="128"/>
        <v>0</v>
      </c>
      <c r="L211" s="157">
        <f t="shared" si="128"/>
        <v>0</v>
      </c>
      <c r="M211" s="157">
        <f t="shared" si="128"/>
        <v>0</v>
      </c>
      <c r="N211" s="157">
        <f t="shared" si="128"/>
        <v>0</v>
      </c>
      <c r="O211" s="157">
        <f t="shared" si="128"/>
        <v>0</v>
      </c>
      <c r="P211" s="157">
        <f t="shared" si="128"/>
        <v>0</v>
      </c>
      <c r="Q211" s="157">
        <f t="shared" si="128"/>
        <v>0</v>
      </c>
      <c r="R211" s="157">
        <f t="shared" si="128"/>
        <v>0</v>
      </c>
      <c r="S211" s="157">
        <f t="shared" si="128"/>
        <v>0</v>
      </c>
      <c r="T211" s="157">
        <f t="shared" si="128"/>
        <v>0</v>
      </c>
      <c r="U211" s="157">
        <f t="shared" si="128"/>
        <v>0</v>
      </c>
      <c r="V211" s="157">
        <f t="shared" si="128"/>
        <v>0</v>
      </c>
      <c r="W211" s="157">
        <f t="shared" si="128"/>
        <v>0</v>
      </c>
      <c r="X211" s="157">
        <f t="shared" si="128"/>
        <v>0</v>
      </c>
      <c r="Y211" s="157">
        <f t="shared" si="128"/>
        <v>0</v>
      </c>
      <c r="Z211" s="157">
        <f t="shared" si="128"/>
        <v>0</v>
      </c>
      <c r="AA211" s="157">
        <f t="shared" si="128"/>
        <v>0</v>
      </c>
      <c r="AB211" s="157">
        <f t="shared" si="128"/>
        <v>0</v>
      </c>
      <c r="AC211" s="157">
        <f t="shared" si="128"/>
        <v>0</v>
      </c>
      <c r="AD211" s="157">
        <f t="shared" si="128"/>
        <v>0</v>
      </c>
      <c r="AE211" s="157">
        <f t="shared" si="128"/>
        <v>0</v>
      </c>
      <c r="AF211" s="157">
        <f t="shared" si="128"/>
        <v>0</v>
      </c>
      <c r="AG211" s="157">
        <f t="shared" si="128"/>
        <v>0</v>
      </c>
      <c r="AH211" s="157">
        <f t="shared" si="128"/>
        <v>0</v>
      </c>
      <c r="AI211" s="157">
        <f t="shared" si="128"/>
        <v>0</v>
      </c>
      <c r="AJ211" s="157">
        <f t="shared" si="128"/>
        <v>0</v>
      </c>
    </row>
    <row r="212" spans="1:36" ht="16.5" x14ac:dyDescent="0.25">
      <c r="A212" s="157">
        <f t="shared" si="126"/>
        <v>2.0199999999999996</v>
      </c>
      <c r="B212" s="153">
        <f t="shared" si="92"/>
        <v>164</v>
      </c>
      <c r="C212" s="155" t="s">
        <v>487</v>
      </c>
      <c r="D212" s="156" t="s">
        <v>553</v>
      </c>
      <c r="E212" s="157">
        <f t="shared" si="127"/>
        <v>0</v>
      </c>
      <c r="F212" s="249"/>
      <c r="G212" s="157">
        <f t="shared" ref="G212:AJ212" si="129">+VLOOKUP(G$10&amp;" "&amp;G$11&amp;G$20,Vol_Poste,4,0)*G$29</f>
        <v>0</v>
      </c>
      <c r="H212" s="157">
        <f t="shared" si="129"/>
        <v>0</v>
      </c>
      <c r="I212" s="157">
        <f t="shared" si="129"/>
        <v>0</v>
      </c>
      <c r="J212" s="157">
        <f t="shared" si="129"/>
        <v>0</v>
      </c>
      <c r="K212" s="157">
        <f t="shared" si="129"/>
        <v>0</v>
      </c>
      <c r="L212" s="157">
        <f t="shared" si="129"/>
        <v>0</v>
      </c>
      <c r="M212" s="157">
        <f t="shared" si="129"/>
        <v>0</v>
      </c>
      <c r="N212" s="157">
        <f t="shared" si="129"/>
        <v>0</v>
      </c>
      <c r="O212" s="157">
        <f t="shared" si="129"/>
        <v>0</v>
      </c>
      <c r="P212" s="157">
        <f t="shared" si="129"/>
        <v>0</v>
      </c>
      <c r="Q212" s="157">
        <f t="shared" si="129"/>
        <v>0</v>
      </c>
      <c r="R212" s="157">
        <f t="shared" si="129"/>
        <v>0</v>
      </c>
      <c r="S212" s="157">
        <f t="shared" si="129"/>
        <v>0</v>
      </c>
      <c r="T212" s="157">
        <f t="shared" si="129"/>
        <v>0</v>
      </c>
      <c r="U212" s="157">
        <f t="shared" si="129"/>
        <v>0</v>
      </c>
      <c r="V212" s="157">
        <f t="shared" si="129"/>
        <v>0</v>
      </c>
      <c r="W212" s="157">
        <f t="shared" si="129"/>
        <v>0</v>
      </c>
      <c r="X212" s="157">
        <f t="shared" si="129"/>
        <v>0</v>
      </c>
      <c r="Y212" s="157">
        <f t="shared" si="129"/>
        <v>0</v>
      </c>
      <c r="Z212" s="157">
        <f t="shared" si="129"/>
        <v>0</v>
      </c>
      <c r="AA212" s="157">
        <f t="shared" si="129"/>
        <v>0</v>
      </c>
      <c r="AB212" s="157">
        <f t="shared" si="129"/>
        <v>0</v>
      </c>
      <c r="AC212" s="157">
        <f t="shared" si="129"/>
        <v>0</v>
      </c>
      <c r="AD212" s="157">
        <f t="shared" si="129"/>
        <v>0</v>
      </c>
      <c r="AE212" s="157">
        <f t="shared" si="129"/>
        <v>0</v>
      </c>
      <c r="AF212" s="157">
        <f t="shared" si="129"/>
        <v>0</v>
      </c>
      <c r="AG212" s="157">
        <f t="shared" si="129"/>
        <v>0</v>
      </c>
      <c r="AH212" s="157">
        <f t="shared" si="129"/>
        <v>0</v>
      </c>
      <c r="AI212" s="157">
        <f t="shared" si="129"/>
        <v>0</v>
      </c>
      <c r="AJ212" s="157">
        <f t="shared" si="129"/>
        <v>0</v>
      </c>
    </row>
    <row r="213" spans="1:36" ht="16.5" x14ac:dyDescent="0.25">
      <c r="A213" s="157">
        <f t="shared" si="126"/>
        <v>2.0299999999999994</v>
      </c>
      <c r="B213" s="153">
        <f t="shared" si="92"/>
        <v>165</v>
      </c>
      <c r="C213" s="155" t="s">
        <v>488</v>
      </c>
      <c r="D213" s="156" t="s">
        <v>364</v>
      </c>
      <c r="E213" s="157">
        <f t="shared" si="127"/>
        <v>0</v>
      </c>
      <c r="F213" s="314" t="s">
        <v>214</v>
      </c>
      <c r="G213" s="157">
        <f>+IF($F213=G$10&amp;" "&amp;G$11,G$9,0)</f>
        <v>0</v>
      </c>
      <c r="H213" s="157">
        <f t="shared" ref="H213:AJ217" si="130">+IF($F213=H$10&amp;" "&amp;H$11,H$9,0)</f>
        <v>0</v>
      </c>
      <c r="I213" s="157">
        <f t="shared" si="130"/>
        <v>0</v>
      </c>
      <c r="J213" s="157">
        <f t="shared" si="130"/>
        <v>0</v>
      </c>
      <c r="K213" s="157">
        <f t="shared" si="130"/>
        <v>0</v>
      </c>
      <c r="L213" s="157">
        <f t="shared" si="130"/>
        <v>0</v>
      </c>
      <c r="M213" s="157">
        <f t="shared" si="130"/>
        <v>0</v>
      </c>
      <c r="N213" s="157">
        <f t="shared" si="130"/>
        <v>0</v>
      </c>
      <c r="O213" s="157">
        <f t="shared" si="130"/>
        <v>0</v>
      </c>
      <c r="P213" s="157">
        <f t="shared" si="130"/>
        <v>0</v>
      </c>
      <c r="Q213" s="157">
        <f t="shared" si="130"/>
        <v>0</v>
      </c>
      <c r="R213" s="157">
        <f t="shared" si="130"/>
        <v>0</v>
      </c>
      <c r="S213" s="157">
        <f t="shared" si="130"/>
        <v>0</v>
      </c>
      <c r="T213" s="157">
        <f t="shared" si="130"/>
        <v>0</v>
      </c>
      <c r="U213" s="157">
        <f t="shared" si="130"/>
        <v>0</v>
      </c>
      <c r="V213" s="157">
        <f t="shared" si="130"/>
        <v>0</v>
      </c>
      <c r="W213" s="157">
        <f t="shared" si="130"/>
        <v>0</v>
      </c>
      <c r="X213" s="157">
        <f t="shared" si="130"/>
        <v>0</v>
      </c>
      <c r="Y213" s="157">
        <f t="shared" si="130"/>
        <v>0</v>
      </c>
      <c r="Z213" s="157">
        <f t="shared" si="130"/>
        <v>0</v>
      </c>
      <c r="AA213" s="157">
        <f t="shared" si="130"/>
        <v>0</v>
      </c>
      <c r="AB213" s="157">
        <f t="shared" si="130"/>
        <v>0</v>
      </c>
      <c r="AC213" s="157">
        <f t="shared" si="130"/>
        <v>0</v>
      </c>
      <c r="AD213" s="157">
        <f t="shared" si="130"/>
        <v>0</v>
      </c>
      <c r="AE213" s="157">
        <f t="shared" si="130"/>
        <v>0</v>
      </c>
      <c r="AF213" s="157">
        <f t="shared" si="130"/>
        <v>0</v>
      </c>
      <c r="AG213" s="157">
        <f t="shared" si="130"/>
        <v>0</v>
      </c>
      <c r="AH213" s="157">
        <f t="shared" si="130"/>
        <v>0</v>
      </c>
      <c r="AI213" s="157">
        <f t="shared" si="130"/>
        <v>0</v>
      </c>
      <c r="AJ213" s="157">
        <f t="shared" si="130"/>
        <v>0</v>
      </c>
    </row>
    <row r="214" spans="1:36" ht="16.5" x14ac:dyDescent="0.25">
      <c r="A214" s="157">
        <f t="shared" si="126"/>
        <v>2.0399999999999991</v>
      </c>
      <c r="B214" s="153">
        <f t="shared" si="92"/>
        <v>166</v>
      </c>
      <c r="C214" s="155" t="s">
        <v>489</v>
      </c>
      <c r="D214" s="156" t="s">
        <v>364</v>
      </c>
      <c r="E214" s="157">
        <f t="shared" si="127"/>
        <v>0</v>
      </c>
      <c r="F214" s="314" t="s">
        <v>172</v>
      </c>
      <c r="G214" s="157">
        <f t="shared" ref="G214:V216" si="131">+IF($F214=G$10&amp;" "&amp;G$11,G$9,0)</f>
        <v>0</v>
      </c>
      <c r="H214" s="157">
        <f t="shared" si="131"/>
        <v>0</v>
      </c>
      <c r="I214" s="157">
        <f t="shared" si="131"/>
        <v>0</v>
      </c>
      <c r="J214" s="157">
        <f t="shared" si="131"/>
        <v>0</v>
      </c>
      <c r="K214" s="157">
        <f t="shared" si="131"/>
        <v>0</v>
      </c>
      <c r="L214" s="157">
        <f t="shared" si="131"/>
        <v>0</v>
      </c>
      <c r="M214" s="157">
        <f t="shared" si="131"/>
        <v>0</v>
      </c>
      <c r="N214" s="157">
        <f t="shared" si="131"/>
        <v>0</v>
      </c>
      <c r="O214" s="157">
        <f t="shared" si="131"/>
        <v>0</v>
      </c>
      <c r="P214" s="157">
        <f t="shared" si="131"/>
        <v>0</v>
      </c>
      <c r="Q214" s="157">
        <f t="shared" si="131"/>
        <v>0</v>
      </c>
      <c r="R214" s="157">
        <f t="shared" si="131"/>
        <v>0</v>
      </c>
      <c r="S214" s="157">
        <f t="shared" si="131"/>
        <v>0</v>
      </c>
      <c r="T214" s="157">
        <f t="shared" si="131"/>
        <v>0</v>
      </c>
      <c r="U214" s="157">
        <f t="shared" si="131"/>
        <v>0</v>
      </c>
      <c r="V214" s="157">
        <f t="shared" si="131"/>
        <v>0</v>
      </c>
      <c r="W214" s="157">
        <f t="shared" si="130"/>
        <v>0</v>
      </c>
      <c r="X214" s="157">
        <f t="shared" si="130"/>
        <v>0</v>
      </c>
      <c r="Y214" s="157">
        <f t="shared" si="130"/>
        <v>0</v>
      </c>
      <c r="Z214" s="157">
        <f t="shared" si="130"/>
        <v>0</v>
      </c>
      <c r="AA214" s="157">
        <f t="shared" si="130"/>
        <v>0</v>
      </c>
      <c r="AB214" s="157">
        <f t="shared" si="130"/>
        <v>0</v>
      </c>
      <c r="AC214" s="157">
        <f t="shared" si="130"/>
        <v>0</v>
      </c>
      <c r="AD214" s="157">
        <f t="shared" si="130"/>
        <v>0</v>
      </c>
      <c r="AE214" s="157">
        <f t="shared" si="130"/>
        <v>0</v>
      </c>
      <c r="AF214" s="157">
        <f t="shared" si="130"/>
        <v>0</v>
      </c>
      <c r="AG214" s="157">
        <f t="shared" si="130"/>
        <v>0</v>
      </c>
      <c r="AH214" s="157">
        <f t="shared" si="130"/>
        <v>0</v>
      </c>
      <c r="AI214" s="157">
        <f t="shared" si="130"/>
        <v>0</v>
      </c>
      <c r="AJ214" s="157">
        <f t="shared" si="130"/>
        <v>0</v>
      </c>
    </row>
    <row r="215" spans="1:36" ht="16.5" x14ac:dyDescent="0.25">
      <c r="A215" s="157">
        <f t="shared" si="126"/>
        <v>2.0499999999999989</v>
      </c>
      <c r="B215" s="153">
        <f t="shared" si="92"/>
        <v>167</v>
      </c>
      <c r="C215" s="155" t="s">
        <v>490</v>
      </c>
      <c r="D215" s="156" t="s">
        <v>364</v>
      </c>
      <c r="E215" s="157">
        <f t="shared" si="127"/>
        <v>0</v>
      </c>
      <c r="F215" s="314" t="s">
        <v>274</v>
      </c>
      <c r="G215" s="157">
        <f t="shared" si="131"/>
        <v>0</v>
      </c>
      <c r="H215" s="157">
        <f t="shared" si="130"/>
        <v>0</v>
      </c>
      <c r="I215" s="157">
        <f t="shared" si="130"/>
        <v>0</v>
      </c>
      <c r="J215" s="157">
        <f t="shared" si="130"/>
        <v>0</v>
      </c>
      <c r="K215" s="157">
        <f t="shared" si="130"/>
        <v>0</v>
      </c>
      <c r="L215" s="157">
        <f t="shared" si="130"/>
        <v>0</v>
      </c>
      <c r="M215" s="157">
        <f t="shared" si="130"/>
        <v>0</v>
      </c>
      <c r="N215" s="157">
        <f t="shared" si="130"/>
        <v>0</v>
      </c>
      <c r="O215" s="157">
        <f t="shared" si="130"/>
        <v>0</v>
      </c>
      <c r="P215" s="157">
        <f t="shared" si="130"/>
        <v>0</v>
      </c>
      <c r="Q215" s="157">
        <f t="shared" si="130"/>
        <v>0</v>
      </c>
      <c r="R215" s="157">
        <f t="shared" si="130"/>
        <v>0</v>
      </c>
      <c r="S215" s="157">
        <f t="shared" si="130"/>
        <v>0</v>
      </c>
      <c r="T215" s="157">
        <f t="shared" si="130"/>
        <v>0</v>
      </c>
      <c r="U215" s="157">
        <f t="shared" si="130"/>
        <v>0</v>
      </c>
      <c r="V215" s="157">
        <f t="shared" si="130"/>
        <v>0</v>
      </c>
      <c r="W215" s="157">
        <f t="shared" si="130"/>
        <v>0</v>
      </c>
      <c r="X215" s="157">
        <f t="shared" si="130"/>
        <v>0</v>
      </c>
      <c r="Y215" s="157">
        <f t="shared" si="130"/>
        <v>0</v>
      </c>
      <c r="Z215" s="157">
        <f t="shared" si="130"/>
        <v>0</v>
      </c>
      <c r="AA215" s="157">
        <f t="shared" si="130"/>
        <v>0</v>
      </c>
      <c r="AB215" s="157">
        <f t="shared" si="130"/>
        <v>0</v>
      </c>
      <c r="AC215" s="157">
        <f t="shared" si="130"/>
        <v>0</v>
      </c>
      <c r="AD215" s="157">
        <f t="shared" si="130"/>
        <v>0</v>
      </c>
      <c r="AE215" s="157">
        <f t="shared" si="130"/>
        <v>0</v>
      </c>
      <c r="AF215" s="157">
        <f t="shared" si="130"/>
        <v>0</v>
      </c>
      <c r="AG215" s="157">
        <f t="shared" si="130"/>
        <v>0</v>
      </c>
      <c r="AH215" s="157">
        <f t="shared" si="130"/>
        <v>0</v>
      </c>
      <c r="AI215" s="157">
        <f t="shared" si="130"/>
        <v>0</v>
      </c>
      <c r="AJ215" s="157">
        <f t="shared" si="130"/>
        <v>0</v>
      </c>
    </row>
    <row r="216" spans="1:36" ht="16.5" x14ac:dyDescent="0.25">
      <c r="A216" s="157">
        <f t="shared" si="126"/>
        <v>2.0599999999999987</v>
      </c>
      <c r="B216" s="153">
        <f t="shared" si="92"/>
        <v>168</v>
      </c>
      <c r="C216" s="155" t="s">
        <v>491</v>
      </c>
      <c r="D216" s="156" t="s">
        <v>364</v>
      </c>
      <c r="E216" s="157">
        <f t="shared" si="127"/>
        <v>3</v>
      </c>
      <c r="F216" s="314" t="s">
        <v>252</v>
      </c>
      <c r="G216" s="157">
        <f t="shared" si="131"/>
        <v>0</v>
      </c>
      <c r="H216" s="157">
        <f t="shared" si="130"/>
        <v>1</v>
      </c>
      <c r="I216" s="157">
        <f t="shared" si="130"/>
        <v>1</v>
      </c>
      <c r="J216" s="157">
        <f t="shared" si="130"/>
        <v>1</v>
      </c>
      <c r="K216" s="157">
        <f t="shared" si="130"/>
        <v>0</v>
      </c>
      <c r="L216" s="157">
        <f t="shared" si="130"/>
        <v>0</v>
      </c>
      <c r="M216" s="157">
        <f t="shared" si="130"/>
        <v>0</v>
      </c>
      <c r="N216" s="157">
        <f t="shared" si="130"/>
        <v>0</v>
      </c>
      <c r="O216" s="157">
        <f t="shared" si="130"/>
        <v>0</v>
      </c>
      <c r="P216" s="157">
        <f t="shared" si="130"/>
        <v>0</v>
      </c>
      <c r="Q216" s="157">
        <f t="shared" si="130"/>
        <v>0</v>
      </c>
      <c r="R216" s="157">
        <f t="shared" si="130"/>
        <v>0</v>
      </c>
      <c r="S216" s="157">
        <f t="shared" si="130"/>
        <v>0</v>
      </c>
      <c r="T216" s="157">
        <f t="shared" si="130"/>
        <v>0</v>
      </c>
      <c r="U216" s="157">
        <f t="shared" si="130"/>
        <v>0</v>
      </c>
      <c r="V216" s="157">
        <f t="shared" si="130"/>
        <v>0</v>
      </c>
      <c r="W216" s="157">
        <f t="shared" si="130"/>
        <v>0</v>
      </c>
      <c r="X216" s="157">
        <f t="shared" si="130"/>
        <v>0</v>
      </c>
      <c r="Y216" s="157">
        <f t="shared" si="130"/>
        <v>0</v>
      </c>
      <c r="Z216" s="157">
        <f t="shared" si="130"/>
        <v>0</v>
      </c>
      <c r="AA216" s="157">
        <f t="shared" si="130"/>
        <v>0</v>
      </c>
      <c r="AB216" s="157">
        <f t="shared" si="130"/>
        <v>0</v>
      </c>
      <c r="AC216" s="157">
        <f t="shared" si="130"/>
        <v>0</v>
      </c>
      <c r="AD216" s="157">
        <f t="shared" si="130"/>
        <v>0</v>
      </c>
      <c r="AE216" s="157">
        <f t="shared" si="130"/>
        <v>0</v>
      </c>
      <c r="AF216" s="157">
        <f t="shared" si="130"/>
        <v>0</v>
      </c>
      <c r="AG216" s="157">
        <f t="shared" si="130"/>
        <v>0</v>
      </c>
      <c r="AH216" s="157">
        <f t="shared" si="130"/>
        <v>0</v>
      </c>
      <c r="AI216" s="157">
        <f t="shared" si="130"/>
        <v>0</v>
      </c>
      <c r="AJ216" s="157">
        <f t="shared" si="130"/>
        <v>0</v>
      </c>
    </row>
    <row r="217" spans="1:36" ht="16.5" x14ac:dyDescent="0.25">
      <c r="A217" s="157">
        <f t="shared" si="126"/>
        <v>2.0699999999999985</v>
      </c>
      <c r="B217" s="153">
        <f t="shared" si="92"/>
        <v>169</v>
      </c>
      <c r="C217" s="155" t="s">
        <v>492</v>
      </c>
      <c r="D217" s="156" t="s">
        <v>364</v>
      </c>
      <c r="E217" s="157">
        <f t="shared" si="127"/>
        <v>0</v>
      </c>
      <c r="F217" s="249" t="s">
        <v>633</v>
      </c>
      <c r="G217" s="157">
        <f>+IF($F217=G$10&amp;" "&amp;G$11,G$9,0)</f>
        <v>0</v>
      </c>
      <c r="H217" s="157">
        <f t="shared" si="130"/>
        <v>0</v>
      </c>
      <c r="I217" s="157">
        <f t="shared" si="130"/>
        <v>0</v>
      </c>
      <c r="J217" s="157">
        <f t="shared" si="130"/>
        <v>0</v>
      </c>
      <c r="K217" s="157">
        <f t="shared" si="130"/>
        <v>0</v>
      </c>
      <c r="L217" s="157">
        <f t="shared" si="130"/>
        <v>0</v>
      </c>
      <c r="M217" s="157">
        <f t="shared" si="130"/>
        <v>0</v>
      </c>
      <c r="N217" s="157">
        <f t="shared" si="130"/>
        <v>0</v>
      </c>
      <c r="O217" s="157">
        <f t="shared" si="130"/>
        <v>0</v>
      </c>
      <c r="P217" s="157">
        <f t="shared" si="130"/>
        <v>0</v>
      </c>
      <c r="Q217" s="157">
        <f t="shared" si="130"/>
        <v>0</v>
      </c>
      <c r="R217" s="157">
        <f t="shared" si="130"/>
        <v>0</v>
      </c>
      <c r="S217" s="157">
        <f t="shared" si="130"/>
        <v>0</v>
      </c>
      <c r="T217" s="157">
        <f t="shared" si="130"/>
        <v>0</v>
      </c>
      <c r="U217" s="157">
        <f t="shared" si="130"/>
        <v>0</v>
      </c>
      <c r="V217" s="157">
        <f t="shared" si="130"/>
        <v>0</v>
      </c>
      <c r="W217" s="157">
        <f t="shared" si="130"/>
        <v>0</v>
      </c>
      <c r="X217" s="157">
        <f t="shared" si="130"/>
        <v>0</v>
      </c>
      <c r="Y217" s="157">
        <f t="shared" si="130"/>
        <v>0</v>
      </c>
      <c r="Z217" s="157">
        <f t="shared" si="130"/>
        <v>0</v>
      </c>
      <c r="AA217" s="157">
        <f t="shared" si="130"/>
        <v>0</v>
      </c>
      <c r="AB217" s="157">
        <f t="shared" si="130"/>
        <v>0</v>
      </c>
      <c r="AC217" s="157">
        <f t="shared" si="130"/>
        <v>0</v>
      </c>
      <c r="AD217" s="157">
        <f t="shared" si="130"/>
        <v>0</v>
      </c>
      <c r="AE217" s="157">
        <f t="shared" si="130"/>
        <v>0</v>
      </c>
      <c r="AF217" s="157">
        <f t="shared" si="130"/>
        <v>0</v>
      </c>
      <c r="AG217" s="157">
        <f t="shared" si="130"/>
        <v>0</v>
      </c>
      <c r="AH217" s="157">
        <f t="shared" si="130"/>
        <v>0</v>
      </c>
      <c r="AI217" s="157">
        <f t="shared" si="130"/>
        <v>0</v>
      </c>
      <c r="AJ217" s="157">
        <f t="shared" si="130"/>
        <v>0</v>
      </c>
    </row>
    <row r="218" spans="1:36" ht="16.5" x14ac:dyDescent="0.25">
      <c r="A218" s="157">
        <f t="shared" si="126"/>
        <v>2.0799999999999983</v>
      </c>
      <c r="B218" s="153">
        <f t="shared" si="92"/>
        <v>170</v>
      </c>
      <c r="C218" s="155" t="s">
        <v>493</v>
      </c>
      <c r="D218" s="156" t="s">
        <v>553</v>
      </c>
      <c r="E218" s="157">
        <f t="shared" si="127"/>
        <v>0</v>
      </c>
      <c r="F218" s="249" t="s">
        <v>555</v>
      </c>
      <c r="G218" s="157">
        <f t="shared" ref="G218:AJ218" si="132">+IF($F218=G$20,VLOOKUP(G$10&amp;" "&amp;G$11&amp;G$20,Vol_Poste,4,0)*G$9,0)</f>
        <v>0</v>
      </c>
      <c r="H218" s="157">
        <f t="shared" si="132"/>
        <v>0</v>
      </c>
      <c r="I218" s="157">
        <f t="shared" si="132"/>
        <v>0</v>
      </c>
      <c r="J218" s="157">
        <f t="shared" si="132"/>
        <v>0</v>
      </c>
      <c r="K218" s="157">
        <f t="shared" si="132"/>
        <v>0</v>
      </c>
      <c r="L218" s="157">
        <f t="shared" si="132"/>
        <v>0</v>
      </c>
      <c r="M218" s="157">
        <f t="shared" si="132"/>
        <v>0</v>
      </c>
      <c r="N218" s="157">
        <f t="shared" si="132"/>
        <v>0</v>
      </c>
      <c r="O218" s="157">
        <f t="shared" si="132"/>
        <v>0</v>
      </c>
      <c r="P218" s="157">
        <f t="shared" si="132"/>
        <v>0</v>
      </c>
      <c r="Q218" s="157">
        <f t="shared" si="132"/>
        <v>0</v>
      </c>
      <c r="R218" s="157">
        <f t="shared" si="132"/>
        <v>0</v>
      </c>
      <c r="S218" s="157">
        <f t="shared" si="132"/>
        <v>0</v>
      </c>
      <c r="T218" s="157">
        <f t="shared" si="132"/>
        <v>0</v>
      </c>
      <c r="U218" s="157">
        <f t="shared" si="132"/>
        <v>0</v>
      </c>
      <c r="V218" s="157">
        <f t="shared" si="132"/>
        <v>0</v>
      </c>
      <c r="W218" s="157">
        <f t="shared" si="132"/>
        <v>0</v>
      </c>
      <c r="X218" s="157">
        <f t="shared" si="132"/>
        <v>0</v>
      </c>
      <c r="Y218" s="157">
        <f t="shared" si="132"/>
        <v>0</v>
      </c>
      <c r="Z218" s="157">
        <f t="shared" si="132"/>
        <v>0</v>
      </c>
      <c r="AA218" s="157">
        <f t="shared" si="132"/>
        <v>0</v>
      </c>
      <c r="AB218" s="157">
        <f t="shared" si="132"/>
        <v>0</v>
      </c>
      <c r="AC218" s="157">
        <f t="shared" si="132"/>
        <v>0</v>
      </c>
      <c r="AD218" s="157">
        <f t="shared" si="132"/>
        <v>0</v>
      </c>
      <c r="AE218" s="157">
        <f t="shared" si="132"/>
        <v>0</v>
      </c>
      <c r="AF218" s="157">
        <f t="shared" si="132"/>
        <v>0</v>
      </c>
      <c r="AG218" s="157">
        <f t="shared" si="132"/>
        <v>0</v>
      </c>
      <c r="AH218" s="157">
        <f t="shared" si="132"/>
        <v>0</v>
      </c>
      <c r="AI218" s="157">
        <f t="shared" si="132"/>
        <v>0</v>
      </c>
      <c r="AJ218" s="157">
        <f t="shared" si="132"/>
        <v>0</v>
      </c>
    </row>
    <row r="219" spans="1:36" ht="16.5" x14ac:dyDescent="0.25">
      <c r="A219" s="157">
        <f t="shared" si="126"/>
        <v>2.0899999999999981</v>
      </c>
      <c r="B219" s="153">
        <f t="shared" si="92"/>
        <v>171</v>
      </c>
      <c r="C219" s="155" t="s">
        <v>494</v>
      </c>
      <c r="D219" s="156" t="s">
        <v>364</v>
      </c>
      <c r="E219" s="157">
        <f t="shared" si="127"/>
        <v>3</v>
      </c>
      <c r="F219" s="249" t="s">
        <v>554</v>
      </c>
      <c r="G219" s="157">
        <f>+SUM(G$215:G$216)</f>
        <v>0</v>
      </c>
      <c r="H219" s="157">
        <f t="shared" ref="H219:AJ219" si="133">+SUM(H$215:H$216)</f>
        <v>1</v>
      </c>
      <c r="I219" s="157">
        <f t="shared" si="133"/>
        <v>1</v>
      </c>
      <c r="J219" s="157">
        <f t="shared" si="133"/>
        <v>1</v>
      </c>
      <c r="K219" s="157">
        <f t="shared" si="133"/>
        <v>0</v>
      </c>
      <c r="L219" s="157">
        <f t="shared" si="133"/>
        <v>0</v>
      </c>
      <c r="M219" s="157">
        <f t="shared" si="133"/>
        <v>0</v>
      </c>
      <c r="N219" s="157">
        <f t="shared" si="133"/>
        <v>0</v>
      </c>
      <c r="O219" s="157">
        <f t="shared" si="133"/>
        <v>0</v>
      </c>
      <c r="P219" s="157">
        <f t="shared" si="133"/>
        <v>0</v>
      </c>
      <c r="Q219" s="157">
        <f t="shared" si="133"/>
        <v>0</v>
      </c>
      <c r="R219" s="157">
        <f t="shared" si="133"/>
        <v>0</v>
      </c>
      <c r="S219" s="157">
        <f t="shared" si="133"/>
        <v>0</v>
      </c>
      <c r="T219" s="157">
        <f t="shared" si="133"/>
        <v>0</v>
      </c>
      <c r="U219" s="157">
        <f t="shared" si="133"/>
        <v>0</v>
      </c>
      <c r="V219" s="157">
        <f t="shared" si="133"/>
        <v>0</v>
      </c>
      <c r="W219" s="157">
        <f t="shared" si="133"/>
        <v>0</v>
      </c>
      <c r="X219" s="157">
        <f t="shared" si="133"/>
        <v>0</v>
      </c>
      <c r="Y219" s="157">
        <f t="shared" si="133"/>
        <v>0</v>
      </c>
      <c r="Z219" s="157">
        <f t="shared" si="133"/>
        <v>0</v>
      </c>
      <c r="AA219" s="157">
        <f t="shared" si="133"/>
        <v>0</v>
      </c>
      <c r="AB219" s="157">
        <f t="shared" si="133"/>
        <v>0</v>
      </c>
      <c r="AC219" s="157">
        <f t="shared" si="133"/>
        <v>0</v>
      </c>
      <c r="AD219" s="157">
        <f t="shared" si="133"/>
        <v>0</v>
      </c>
      <c r="AE219" s="157">
        <f t="shared" si="133"/>
        <v>0</v>
      </c>
      <c r="AF219" s="157">
        <f t="shared" si="133"/>
        <v>0</v>
      </c>
      <c r="AG219" s="157">
        <f t="shared" si="133"/>
        <v>0</v>
      </c>
      <c r="AH219" s="157">
        <f t="shared" si="133"/>
        <v>0</v>
      </c>
      <c r="AI219" s="157">
        <f t="shared" si="133"/>
        <v>0</v>
      </c>
      <c r="AJ219" s="157">
        <f t="shared" si="133"/>
        <v>0</v>
      </c>
    </row>
    <row r="220" spans="1:36" ht="16.5" x14ac:dyDescent="0.25">
      <c r="A220" s="157">
        <f t="shared" si="126"/>
        <v>2.0999999999999979</v>
      </c>
      <c r="B220" s="153">
        <f t="shared" si="92"/>
        <v>172</v>
      </c>
      <c r="C220" s="155" t="s">
        <v>495</v>
      </c>
      <c r="D220" s="156" t="s">
        <v>364</v>
      </c>
      <c r="E220" s="157">
        <f t="shared" si="127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26"/>
        <v>2.1099999999999977</v>
      </c>
      <c r="B221" s="153">
        <f t="shared" si="92"/>
        <v>173</v>
      </c>
      <c r="C221" s="155" t="s">
        <v>496</v>
      </c>
      <c r="D221" s="156" t="s">
        <v>364</v>
      </c>
      <c r="E221" s="157">
        <f t="shared" si="127"/>
        <v>3</v>
      </c>
      <c r="F221" s="249"/>
      <c r="G221" s="157">
        <f>+SUM(G$219:G$220)</f>
        <v>0</v>
      </c>
      <c r="H221" s="157">
        <f t="shared" ref="H221:AJ221" si="134">+SUM(H$219:H$220)</f>
        <v>1</v>
      </c>
      <c r="I221" s="157">
        <f t="shared" si="134"/>
        <v>1</v>
      </c>
      <c r="J221" s="157">
        <f t="shared" si="134"/>
        <v>1</v>
      </c>
      <c r="K221" s="157">
        <f t="shared" si="134"/>
        <v>0</v>
      </c>
      <c r="L221" s="157">
        <f t="shared" si="134"/>
        <v>0</v>
      </c>
      <c r="M221" s="157">
        <f t="shared" si="134"/>
        <v>0</v>
      </c>
      <c r="N221" s="157">
        <f t="shared" si="134"/>
        <v>0</v>
      </c>
      <c r="O221" s="157">
        <f t="shared" si="134"/>
        <v>0</v>
      </c>
      <c r="P221" s="157">
        <f t="shared" si="134"/>
        <v>0</v>
      </c>
      <c r="Q221" s="157">
        <f t="shared" si="134"/>
        <v>0</v>
      </c>
      <c r="R221" s="157">
        <f t="shared" si="134"/>
        <v>0</v>
      </c>
      <c r="S221" s="157">
        <f t="shared" si="134"/>
        <v>0</v>
      </c>
      <c r="T221" s="157">
        <f t="shared" si="134"/>
        <v>0</v>
      </c>
      <c r="U221" s="157">
        <f t="shared" si="134"/>
        <v>0</v>
      </c>
      <c r="V221" s="157">
        <f t="shared" si="134"/>
        <v>0</v>
      </c>
      <c r="W221" s="157">
        <f t="shared" si="134"/>
        <v>0</v>
      </c>
      <c r="X221" s="157">
        <f t="shared" si="134"/>
        <v>0</v>
      </c>
      <c r="Y221" s="157">
        <f t="shared" si="134"/>
        <v>0</v>
      </c>
      <c r="Z221" s="157">
        <f t="shared" si="134"/>
        <v>0</v>
      </c>
      <c r="AA221" s="157">
        <f t="shared" si="134"/>
        <v>0</v>
      </c>
      <c r="AB221" s="157">
        <f t="shared" si="134"/>
        <v>0</v>
      </c>
      <c r="AC221" s="157">
        <f t="shared" si="134"/>
        <v>0</v>
      </c>
      <c r="AD221" s="157">
        <f t="shared" si="134"/>
        <v>0</v>
      </c>
      <c r="AE221" s="157">
        <f t="shared" si="134"/>
        <v>0</v>
      </c>
      <c r="AF221" s="157">
        <f t="shared" si="134"/>
        <v>0</v>
      </c>
      <c r="AG221" s="157">
        <f t="shared" si="134"/>
        <v>0</v>
      </c>
      <c r="AH221" s="157">
        <f t="shared" si="134"/>
        <v>0</v>
      </c>
      <c r="AI221" s="157">
        <f t="shared" si="134"/>
        <v>0</v>
      </c>
      <c r="AJ221" s="157">
        <f t="shared" si="134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92"/>
        <v>174</v>
      </c>
      <c r="C222" s="162" t="s">
        <v>497</v>
      </c>
      <c r="D222" s="164" t="s">
        <v>364</v>
      </c>
      <c r="E222" s="157">
        <f t="shared" si="127"/>
        <v>0</v>
      </c>
      <c r="F222" s="314" t="s">
        <v>327</v>
      </c>
      <c r="G222" s="157">
        <f>+IF($F222=G$10&amp;" "&amp;G$11,G$9,0)</f>
        <v>0</v>
      </c>
      <c r="H222" s="157">
        <f t="shared" ref="H222:AJ222" si="135">+IF($F222=H$10&amp;" "&amp;H$11,H$9,0)</f>
        <v>0</v>
      </c>
      <c r="I222" s="157">
        <f t="shared" si="135"/>
        <v>0</v>
      </c>
      <c r="J222" s="157">
        <f t="shared" si="135"/>
        <v>0</v>
      </c>
      <c r="K222" s="157">
        <f t="shared" si="135"/>
        <v>0</v>
      </c>
      <c r="L222" s="157">
        <f t="shared" si="135"/>
        <v>0</v>
      </c>
      <c r="M222" s="157">
        <f t="shared" si="135"/>
        <v>0</v>
      </c>
      <c r="N222" s="157">
        <f t="shared" si="135"/>
        <v>0</v>
      </c>
      <c r="O222" s="157">
        <f t="shared" si="135"/>
        <v>0</v>
      </c>
      <c r="P222" s="157">
        <f t="shared" si="135"/>
        <v>0</v>
      </c>
      <c r="Q222" s="157">
        <f t="shared" si="135"/>
        <v>0</v>
      </c>
      <c r="R222" s="157">
        <f t="shared" si="135"/>
        <v>0</v>
      </c>
      <c r="S222" s="157">
        <f t="shared" si="135"/>
        <v>0</v>
      </c>
      <c r="T222" s="157">
        <f t="shared" si="135"/>
        <v>0</v>
      </c>
      <c r="U222" s="157">
        <f t="shared" si="135"/>
        <v>0</v>
      </c>
      <c r="V222" s="157">
        <f t="shared" si="135"/>
        <v>0</v>
      </c>
      <c r="W222" s="157">
        <f t="shared" si="135"/>
        <v>0</v>
      </c>
      <c r="X222" s="157">
        <f t="shared" si="135"/>
        <v>0</v>
      </c>
      <c r="Y222" s="157">
        <f t="shared" si="135"/>
        <v>0</v>
      </c>
      <c r="Z222" s="157">
        <f t="shared" si="135"/>
        <v>0</v>
      </c>
      <c r="AA222" s="157">
        <f t="shared" si="135"/>
        <v>0</v>
      </c>
      <c r="AB222" s="157">
        <f t="shared" si="135"/>
        <v>0</v>
      </c>
      <c r="AC222" s="157">
        <f t="shared" si="135"/>
        <v>0</v>
      </c>
      <c r="AD222" s="157">
        <f t="shared" si="135"/>
        <v>0</v>
      </c>
      <c r="AE222" s="157">
        <f t="shared" si="135"/>
        <v>0</v>
      </c>
      <c r="AF222" s="157">
        <f t="shared" si="135"/>
        <v>0</v>
      </c>
      <c r="AG222" s="157">
        <f t="shared" si="135"/>
        <v>0</v>
      </c>
      <c r="AH222" s="157">
        <f t="shared" si="135"/>
        <v>0</v>
      </c>
      <c r="AI222" s="157">
        <f t="shared" si="135"/>
        <v>0</v>
      </c>
      <c r="AJ222" s="157">
        <f t="shared" si="135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92"/>
        <v>175</v>
      </c>
      <c r="C223" s="162" t="s">
        <v>498</v>
      </c>
      <c r="D223" s="164" t="s">
        <v>364</v>
      </c>
      <c r="E223" s="157">
        <f t="shared" si="127"/>
        <v>0</v>
      </c>
      <c r="F223" s="314" t="s">
        <v>328</v>
      </c>
      <c r="G223" s="157">
        <f t="shared" ref="G223:AJ223" si="136">+IF($F223=G$10&amp;" "&amp;G$11,G$9,0)</f>
        <v>0</v>
      </c>
      <c r="H223" s="157">
        <f t="shared" si="136"/>
        <v>0</v>
      </c>
      <c r="I223" s="157">
        <f t="shared" si="136"/>
        <v>0</v>
      </c>
      <c r="J223" s="157">
        <f t="shared" si="136"/>
        <v>0</v>
      </c>
      <c r="K223" s="157">
        <f t="shared" si="136"/>
        <v>0</v>
      </c>
      <c r="L223" s="157">
        <f t="shared" si="136"/>
        <v>0</v>
      </c>
      <c r="M223" s="157">
        <f t="shared" si="136"/>
        <v>0</v>
      </c>
      <c r="N223" s="157">
        <f t="shared" si="136"/>
        <v>0</v>
      </c>
      <c r="O223" s="157">
        <f t="shared" si="136"/>
        <v>0</v>
      </c>
      <c r="P223" s="157">
        <f t="shared" si="136"/>
        <v>0</v>
      </c>
      <c r="Q223" s="157">
        <f t="shared" si="136"/>
        <v>0</v>
      </c>
      <c r="R223" s="157">
        <f t="shared" si="136"/>
        <v>0</v>
      </c>
      <c r="S223" s="157">
        <f t="shared" si="136"/>
        <v>0</v>
      </c>
      <c r="T223" s="157">
        <f t="shared" si="136"/>
        <v>0</v>
      </c>
      <c r="U223" s="157">
        <f t="shared" si="136"/>
        <v>0</v>
      </c>
      <c r="V223" s="157">
        <f t="shared" si="136"/>
        <v>0</v>
      </c>
      <c r="W223" s="157">
        <f t="shared" si="136"/>
        <v>0</v>
      </c>
      <c r="X223" s="157">
        <f t="shared" si="136"/>
        <v>0</v>
      </c>
      <c r="Y223" s="157">
        <f t="shared" si="136"/>
        <v>0</v>
      </c>
      <c r="Z223" s="157">
        <f t="shared" si="136"/>
        <v>0</v>
      </c>
      <c r="AA223" s="157">
        <f t="shared" si="136"/>
        <v>0</v>
      </c>
      <c r="AB223" s="157">
        <f t="shared" si="136"/>
        <v>0</v>
      </c>
      <c r="AC223" s="157">
        <f t="shared" si="136"/>
        <v>0</v>
      </c>
      <c r="AD223" s="157">
        <f t="shared" si="136"/>
        <v>0</v>
      </c>
      <c r="AE223" s="157">
        <f t="shared" si="136"/>
        <v>0</v>
      </c>
      <c r="AF223" s="157">
        <f t="shared" si="136"/>
        <v>0</v>
      </c>
      <c r="AG223" s="157">
        <f t="shared" si="136"/>
        <v>0</v>
      </c>
      <c r="AH223" s="157">
        <f t="shared" si="136"/>
        <v>0</v>
      </c>
      <c r="AI223" s="157">
        <f t="shared" si="136"/>
        <v>0</v>
      </c>
      <c r="AJ223" s="157">
        <f t="shared" si="136"/>
        <v>0</v>
      </c>
    </row>
    <row r="224" spans="1:36" ht="16.5" x14ac:dyDescent="0.25">
      <c r="A224" s="172"/>
      <c r="B224" s="173">
        <f t="shared" si="92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92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37">+A225+0.01</f>
        <v>3.01</v>
      </c>
      <c r="B226" s="153">
        <f t="shared" si="92"/>
        <v>178</v>
      </c>
      <c r="C226" s="199" t="s">
        <v>486</v>
      </c>
      <c r="D226" s="156" t="s">
        <v>553</v>
      </c>
      <c r="E226" s="157">
        <f t="shared" ref="E226:E233" si="138">+SUM(G226:AJ226)</f>
        <v>2.2360000000000002</v>
      </c>
      <c r="F226" s="249"/>
      <c r="G226" s="157">
        <f t="shared" ref="G226:AJ226" si="139">+VLOOKUP("RI",Vol_Retenida,4,0)*G$15*G$31+VLOOKUP("RV",Vol_Retenida,4,0)*G$16*G$31+VLOOKUP("RIY",Vol_Retenida,4,0)*G$17*G$31+VLOOKUP("RVY",Vol_Retenida,4,0)*G$18*G$31</f>
        <v>0</v>
      </c>
      <c r="H226" s="157">
        <f t="shared" si="139"/>
        <v>1.1180000000000001</v>
      </c>
      <c r="I226" s="157">
        <f t="shared" si="139"/>
        <v>1.1180000000000001</v>
      </c>
      <c r="J226" s="157">
        <f t="shared" si="139"/>
        <v>0</v>
      </c>
      <c r="K226" s="157">
        <f t="shared" si="139"/>
        <v>0</v>
      </c>
      <c r="L226" s="157">
        <f t="shared" si="139"/>
        <v>0</v>
      </c>
      <c r="M226" s="157">
        <f t="shared" si="139"/>
        <v>0</v>
      </c>
      <c r="N226" s="157">
        <f t="shared" si="139"/>
        <v>0</v>
      </c>
      <c r="O226" s="157">
        <f t="shared" si="139"/>
        <v>0</v>
      </c>
      <c r="P226" s="157">
        <f t="shared" si="139"/>
        <v>0</v>
      </c>
      <c r="Q226" s="157">
        <f t="shared" si="139"/>
        <v>0</v>
      </c>
      <c r="R226" s="157">
        <f t="shared" si="139"/>
        <v>0</v>
      </c>
      <c r="S226" s="157">
        <f t="shared" si="139"/>
        <v>0</v>
      </c>
      <c r="T226" s="157">
        <f t="shared" si="139"/>
        <v>0</v>
      </c>
      <c r="U226" s="157">
        <f t="shared" si="139"/>
        <v>0</v>
      </c>
      <c r="V226" s="157">
        <f t="shared" si="139"/>
        <v>0</v>
      </c>
      <c r="W226" s="157">
        <f t="shared" si="139"/>
        <v>0</v>
      </c>
      <c r="X226" s="157">
        <f t="shared" si="139"/>
        <v>0</v>
      </c>
      <c r="Y226" s="157">
        <f t="shared" si="139"/>
        <v>0</v>
      </c>
      <c r="Z226" s="157">
        <f t="shared" si="139"/>
        <v>0</v>
      </c>
      <c r="AA226" s="157">
        <f t="shared" si="139"/>
        <v>0</v>
      </c>
      <c r="AB226" s="157">
        <f t="shared" si="139"/>
        <v>0</v>
      </c>
      <c r="AC226" s="157">
        <f t="shared" si="139"/>
        <v>0</v>
      </c>
      <c r="AD226" s="157">
        <f t="shared" si="139"/>
        <v>0</v>
      </c>
      <c r="AE226" s="157">
        <f t="shared" si="139"/>
        <v>0</v>
      </c>
      <c r="AF226" s="157">
        <f t="shared" si="139"/>
        <v>0</v>
      </c>
      <c r="AG226" s="157">
        <f t="shared" si="139"/>
        <v>0</v>
      </c>
      <c r="AH226" s="157">
        <f t="shared" si="139"/>
        <v>0</v>
      </c>
      <c r="AI226" s="157">
        <f t="shared" si="139"/>
        <v>0</v>
      </c>
      <c r="AJ226" s="157">
        <f t="shared" si="139"/>
        <v>0</v>
      </c>
    </row>
    <row r="227" spans="1:36" ht="16.5" x14ac:dyDescent="0.25">
      <c r="A227" s="157">
        <f t="shared" si="137"/>
        <v>3.0199999999999996</v>
      </c>
      <c r="B227" s="153">
        <f t="shared" si="92"/>
        <v>179</v>
      </c>
      <c r="C227" s="199" t="s">
        <v>487</v>
      </c>
      <c r="D227" s="156" t="s">
        <v>553</v>
      </c>
      <c r="E227" s="157">
        <f t="shared" si="138"/>
        <v>0</v>
      </c>
      <c r="F227" s="249"/>
      <c r="G227" s="157">
        <f t="shared" ref="G227:AJ227" si="140">+VLOOKUP("RI",Vol_Retenida,4,0)*G$15*G$32+VLOOKUP("RV",Vol_Retenida,4,0)*G$16*G$32+VLOOKUP("RIY",Vol_Retenida,4,0)*G$17*G$32+VLOOKUP("RVY",Vol_Retenida,4,0)*G$18*G$32</f>
        <v>0</v>
      </c>
      <c r="H227" s="157">
        <f t="shared" si="140"/>
        <v>0</v>
      </c>
      <c r="I227" s="157">
        <f t="shared" si="140"/>
        <v>0</v>
      </c>
      <c r="J227" s="157">
        <f t="shared" si="140"/>
        <v>0</v>
      </c>
      <c r="K227" s="157">
        <f t="shared" si="140"/>
        <v>0</v>
      </c>
      <c r="L227" s="157">
        <f t="shared" si="140"/>
        <v>0</v>
      </c>
      <c r="M227" s="157">
        <f t="shared" si="140"/>
        <v>0</v>
      </c>
      <c r="N227" s="157">
        <f t="shared" si="140"/>
        <v>0</v>
      </c>
      <c r="O227" s="157">
        <f t="shared" si="140"/>
        <v>0</v>
      </c>
      <c r="P227" s="157">
        <f t="shared" si="140"/>
        <v>0</v>
      </c>
      <c r="Q227" s="157">
        <f t="shared" si="140"/>
        <v>0</v>
      </c>
      <c r="R227" s="157">
        <f t="shared" si="140"/>
        <v>0</v>
      </c>
      <c r="S227" s="157">
        <f t="shared" si="140"/>
        <v>0</v>
      </c>
      <c r="T227" s="157">
        <f t="shared" si="140"/>
        <v>0</v>
      </c>
      <c r="U227" s="157">
        <f t="shared" si="140"/>
        <v>0</v>
      </c>
      <c r="V227" s="157">
        <f t="shared" si="140"/>
        <v>0</v>
      </c>
      <c r="W227" s="157">
        <f t="shared" si="140"/>
        <v>0</v>
      </c>
      <c r="X227" s="157">
        <f t="shared" si="140"/>
        <v>0</v>
      </c>
      <c r="Y227" s="157">
        <f t="shared" si="140"/>
        <v>0</v>
      </c>
      <c r="Z227" s="157">
        <f t="shared" si="140"/>
        <v>0</v>
      </c>
      <c r="AA227" s="157">
        <f t="shared" si="140"/>
        <v>0</v>
      </c>
      <c r="AB227" s="157">
        <f t="shared" si="140"/>
        <v>0</v>
      </c>
      <c r="AC227" s="157">
        <f t="shared" si="140"/>
        <v>0</v>
      </c>
      <c r="AD227" s="157">
        <f t="shared" si="140"/>
        <v>0</v>
      </c>
      <c r="AE227" s="157">
        <f t="shared" si="140"/>
        <v>0</v>
      </c>
      <c r="AF227" s="157">
        <f t="shared" si="140"/>
        <v>0</v>
      </c>
      <c r="AG227" s="157">
        <f t="shared" si="140"/>
        <v>0</v>
      </c>
      <c r="AH227" s="157">
        <f t="shared" si="140"/>
        <v>0</v>
      </c>
      <c r="AI227" s="157">
        <f t="shared" si="140"/>
        <v>0</v>
      </c>
      <c r="AJ227" s="157">
        <f t="shared" si="140"/>
        <v>0</v>
      </c>
    </row>
    <row r="228" spans="1:36" ht="16.5" x14ac:dyDescent="0.25">
      <c r="A228" s="157">
        <f t="shared" si="137"/>
        <v>3.0299999999999994</v>
      </c>
      <c r="B228" s="153">
        <f t="shared" si="92"/>
        <v>180</v>
      </c>
      <c r="C228" s="199" t="s">
        <v>500</v>
      </c>
      <c r="D228" s="156" t="s">
        <v>364</v>
      </c>
      <c r="E228" s="157">
        <f t="shared" si="138"/>
        <v>0</v>
      </c>
      <c r="F228" s="249"/>
      <c r="G228" s="157">
        <f>+G$15</f>
        <v>0</v>
      </c>
      <c r="H228" s="157">
        <f t="shared" ref="H228:AJ228" si="141">+H$15</f>
        <v>0</v>
      </c>
      <c r="I228" s="157">
        <f t="shared" si="141"/>
        <v>0</v>
      </c>
      <c r="J228" s="157">
        <f t="shared" si="141"/>
        <v>0</v>
      </c>
      <c r="K228" s="157">
        <f t="shared" si="141"/>
        <v>0</v>
      </c>
      <c r="L228" s="157">
        <f t="shared" si="141"/>
        <v>0</v>
      </c>
      <c r="M228" s="157">
        <f t="shared" si="141"/>
        <v>0</v>
      </c>
      <c r="N228" s="157">
        <f t="shared" si="141"/>
        <v>0</v>
      </c>
      <c r="O228" s="157">
        <f t="shared" si="141"/>
        <v>0</v>
      </c>
      <c r="P228" s="157">
        <f t="shared" si="141"/>
        <v>0</v>
      </c>
      <c r="Q228" s="157">
        <f t="shared" si="141"/>
        <v>0</v>
      </c>
      <c r="R228" s="157">
        <f t="shared" si="141"/>
        <v>0</v>
      </c>
      <c r="S228" s="157">
        <f t="shared" si="141"/>
        <v>0</v>
      </c>
      <c r="T228" s="157">
        <f t="shared" si="141"/>
        <v>0</v>
      </c>
      <c r="U228" s="157">
        <f t="shared" si="141"/>
        <v>0</v>
      </c>
      <c r="V228" s="157">
        <f t="shared" si="141"/>
        <v>0</v>
      </c>
      <c r="W228" s="157">
        <f t="shared" si="141"/>
        <v>0</v>
      </c>
      <c r="X228" s="157">
        <f t="shared" si="141"/>
        <v>0</v>
      </c>
      <c r="Y228" s="157">
        <f t="shared" si="141"/>
        <v>0</v>
      </c>
      <c r="Z228" s="157">
        <f t="shared" si="141"/>
        <v>0</v>
      </c>
      <c r="AA228" s="157">
        <f t="shared" si="141"/>
        <v>0</v>
      </c>
      <c r="AB228" s="157">
        <f t="shared" si="141"/>
        <v>0</v>
      </c>
      <c r="AC228" s="157">
        <f t="shared" si="141"/>
        <v>0</v>
      </c>
      <c r="AD228" s="157">
        <f t="shared" si="141"/>
        <v>0</v>
      </c>
      <c r="AE228" s="157">
        <f t="shared" si="141"/>
        <v>0</v>
      </c>
      <c r="AF228" s="157">
        <f t="shared" si="141"/>
        <v>0</v>
      </c>
      <c r="AG228" s="157">
        <f t="shared" si="141"/>
        <v>0</v>
      </c>
      <c r="AH228" s="157">
        <f t="shared" si="141"/>
        <v>0</v>
      </c>
      <c r="AI228" s="157">
        <f t="shared" si="141"/>
        <v>0</v>
      </c>
      <c r="AJ228" s="157">
        <f t="shared" si="141"/>
        <v>0</v>
      </c>
    </row>
    <row r="229" spans="1:36" ht="16.5" x14ac:dyDescent="0.25">
      <c r="A229" s="157">
        <f t="shared" si="137"/>
        <v>3.0399999999999991</v>
      </c>
      <c r="B229" s="153">
        <f t="shared" si="92"/>
        <v>181</v>
      </c>
      <c r="C229" s="199" t="s">
        <v>501</v>
      </c>
      <c r="D229" s="156" t="s">
        <v>364</v>
      </c>
      <c r="E229" s="157">
        <f t="shared" si="138"/>
        <v>2</v>
      </c>
      <c r="F229" s="249"/>
      <c r="G229" s="157">
        <f>+G$17</f>
        <v>0</v>
      </c>
      <c r="H229" s="157">
        <f t="shared" ref="H229:AJ229" si="142">+H$17</f>
        <v>1</v>
      </c>
      <c r="I229" s="157">
        <f t="shared" si="142"/>
        <v>1</v>
      </c>
      <c r="J229" s="157">
        <f t="shared" si="142"/>
        <v>0</v>
      </c>
      <c r="K229" s="157">
        <f t="shared" si="142"/>
        <v>0</v>
      </c>
      <c r="L229" s="157">
        <f t="shared" si="142"/>
        <v>0</v>
      </c>
      <c r="M229" s="157">
        <f t="shared" si="142"/>
        <v>0</v>
      </c>
      <c r="N229" s="157">
        <f t="shared" si="142"/>
        <v>0</v>
      </c>
      <c r="O229" s="157">
        <f t="shared" si="142"/>
        <v>0</v>
      </c>
      <c r="P229" s="157">
        <f t="shared" si="142"/>
        <v>0</v>
      </c>
      <c r="Q229" s="157">
        <f t="shared" si="142"/>
        <v>0</v>
      </c>
      <c r="R229" s="157">
        <f t="shared" si="142"/>
        <v>0</v>
      </c>
      <c r="S229" s="157">
        <f t="shared" si="142"/>
        <v>0</v>
      </c>
      <c r="T229" s="157">
        <f t="shared" si="142"/>
        <v>0</v>
      </c>
      <c r="U229" s="157">
        <f t="shared" si="142"/>
        <v>0</v>
      </c>
      <c r="V229" s="157">
        <f t="shared" si="142"/>
        <v>0</v>
      </c>
      <c r="W229" s="157">
        <f t="shared" si="142"/>
        <v>0</v>
      </c>
      <c r="X229" s="157">
        <f t="shared" si="142"/>
        <v>0</v>
      </c>
      <c r="Y229" s="157">
        <f t="shared" si="142"/>
        <v>0</v>
      </c>
      <c r="Z229" s="157">
        <f t="shared" si="142"/>
        <v>0</v>
      </c>
      <c r="AA229" s="157">
        <f t="shared" si="142"/>
        <v>0</v>
      </c>
      <c r="AB229" s="157">
        <f t="shared" si="142"/>
        <v>0</v>
      </c>
      <c r="AC229" s="157">
        <f t="shared" si="142"/>
        <v>0</v>
      </c>
      <c r="AD229" s="157">
        <f t="shared" si="142"/>
        <v>0</v>
      </c>
      <c r="AE229" s="157">
        <f t="shared" si="142"/>
        <v>0</v>
      </c>
      <c r="AF229" s="157">
        <f t="shared" si="142"/>
        <v>0</v>
      </c>
      <c r="AG229" s="157">
        <f t="shared" si="142"/>
        <v>0</v>
      </c>
      <c r="AH229" s="157">
        <f t="shared" si="142"/>
        <v>0</v>
      </c>
      <c r="AI229" s="157">
        <f t="shared" si="142"/>
        <v>0</v>
      </c>
      <c r="AJ229" s="157">
        <f t="shared" si="142"/>
        <v>0</v>
      </c>
    </row>
    <row r="230" spans="1:36" ht="16.5" x14ac:dyDescent="0.25">
      <c r="A230" s="157">
        <f t="shared" si="137"/>
        <v>3.0499999999999989</v>
      </c>
      <c r="B230" s="153">
        <f t="shared" si="92"/>
        <v>182</v>
      </c>
      <c r="C230" s="199" t="s">
        <v>502</v>
      </c>
      <c r="D230" s="156" t="s">
        <v>553</v>
      </c>
      <c r="E230" s="157">
        <f t="shared" si="138"/>
        <v>2.1880000000000002</v>
      </c>
      <c r="F230" s="249"/>
      <c r="G230" s="157">
        <f t="shared" ref="G230:AJ230" si="143">+VLOOKUP("RI",Vol_Retenida,5,0)*G$15*G$31+VLOOKUP("RV",Vol_Retenida,5,0)*G$16*G$31+VLOOKUP("RIY",Vol_Retenida,5,0)*G$17*G$31+VLOOKUP("RVY",Vol_Retenida,5,0)*G$18*G$31</f>
        <v>0</v>
      </c>
      <c r="H230" s="157">
        <f t="shared" si="143"/>
        <v>1.0940000000000001</v>
      </c>
      <c r="I230" s="157">
        <f t="shared" si="143"/>
        <v>1.0940000000000001</v>
      </c>
      <c r="J230" s="157">
        <f t="shared" si="143"/>
        <v>0</v>
      </c>
      <c r="K230" s="157">
        <f t="shared" si="143"/>
        <v>0</v>
      </c>
      <c r="L230" s="157">
        <f t="shared" si="143"/>
        <v>0</v>
      </c>
      <c r="M230" s="157">
        <f t="shared" si="143"/>
        <v>0</v>
      </c>
      <c r="N230" s="157">
        <f t="shared" si="143"/>
        <v>0</v>
      </c>
      <c r="O230" s="157">
        <f t="shared" si="143"/>
        <v>0</v>
      </c>
      <c r="P230" s="157">
        <f t="shared" si="143"/>
        <v>0</v>
      </c>
      <c r="Q230" s="157">
        <f t="shared" si="143"/>
        <v>0</v>
      </c>
      <c r="R230" s="157">
        <f t="shared" si="143"/>
        <v>0</v>
      </c>
      <c r="S230" s="157">
        <f t="shared" si="143"/>
        <v>0</v>
      </c>
      <c r="T230" s="157">
        <f t="shared" si="143"/>
        <v>0</v>
      </c>
      <c r="U230" s="157">
        <f t="shared" si="143"/>
        <v>0</v>
      </c>
      <c r="V230" s="157">
        <f t="shared" si="143"/>
        <v>0</v>
      </c>
      <c r="W230" s="157">
        <f t="shared" si="143"/>
        <v>0</v>
      </c>
      <c r="X230" s="157">
        <f t="shared" si="143"/>
        <v>0</v>
      </c>
      <c r="Y230" s="157">
        <f t="shared" si="143"/>
        <v>0</v>
      </c>
      <c r="Z230" s="157">
        <f t="shared" si="143"/>
        <v>0</v>
      </c>
      <c r="AA230" s="157">
        <f t="shared" si="143"/>
        <v>0</v>
      </c>
      <c r="AB230" s="157">
        <f t="shared" si="143"/>
        <v>0</v>
      </c>
      <c r="AC230" s="157">
        <f t="shared" si="143"/>
        <v>0</v>
      </c>
      <c r="AD230" s="157">
        <f t="shared" si="143"/>
        <v>0</v>
      </c>
      <c r="AE230" s="157">
        <f t="shared" si="143"/>
        <v>0</v>
      </c>
      <c r="AF230" s="157">
        <f t="shared" si="143"/>
        <v>0</v>
      </c>
      <c r="AG230" s="157">
        <f t="shared" si="143"/>
        <v>0</v>
      </c>
      <c r="AH230" s="157">
        <f t="shared" si="143"/>
        <v>0</v>
      </c>
      <c r="AI230" s="157">
        <f t="shared" si="143"/>
        <v>0</v>
      </c>
      <c r="AJ230" s="157">
        <f t="shared" si="143"/>
        <v>0</v>
      </c>
    </row>
    <row r="231" spans="1:36" ht="16.5" x14ac:dyDescent="0.25">
      <c r="A231" s="157">
        <f t="shared" si="137"/>
        <v>3.0599999999999987</v>
      </c>
      <c r="B231" s="153">
        <f t="shared" si="92"/>
        <v>183</v>
      </c>
      <c r="C231" s="199" t="s">
        <v>503</v>
      </c>
      <c r="D231" s="156" t="s">
        <v>553</v>
      </c>
      <c r="E231" s="157">
        <f t="shared" si="138"/>
        <v>0</v>
      </c>
      <c r="F231" s="249"/>
      <c r="G231" s="157">
        <f t="shared" ref="G231:AJ231" si="144">+VLOOKUP("RI",Vol_Retenida,5,0)*G$15*G$32+VLOOKUP("RV",Vol_Retenida,5,0)*G$16*G$32+VLOOKUP("RIY",Vol_Retenida,5,0)*G$17*G$32+VLOOKUP("RVY",Vol_Retenida,5,0)*G$18*G$32</f>
        <v>0</v>
      </c>
      <c r="H231" s="157">
        <f t="shared" si="144"/>
        <v>0</v>
      </c>
      <c r="I231" s="157">
        <f t="shared" si="144"/>
        <v>0</v>
      </c>
      <c r="J231" s="157">
        <f t="shared" si="144"/>
        <v>0</v>
      </c>
      <c r="K231" s="157">
        <f t="shared" si="144"/>
        <v>0</v>
      </c>
      <c r="L231" s="157">
        <f t="shared" si="144"/>
        <v>0</v>
      </c>
      <c r="M231" s="157">
        <f t="shared" si="144"/>
        <v>0</v>
      </c>
      <c r="N231" s="157">
        <f t="shared" si="144"/>
        <v>0</v>
      </c>
      <c r="O231" s="157">
        <f t="shared" si="144"/>
        <v>0</v>
      </c>
      <c r="P231" s="157">
        <f t="shared" si="144"/>
        <v>0</v>
      </c>
      <c r="Q231" s="157">
        <f t="shared" si="144"/>
        <v>0</v>
      </c>
      <c r="R231" s="157">
        <f t="shared" si="144"/>
        <v>0</v>
      </c>
      <c r="S231" s="157">
        <f t="shared" si="144"/>
        <v>0</v>
      </c>
      <c r="T231" s="157">
        <f t="shared" si="144"/>
        <v>0</v>
      </c>
      <c r="U231" s="157">
        <f t="shared" si="144"/>
        <v>0</v>
      </c>
      <c r="V231" s="157">
        <f t="shared" si="144"/>
        <v>0</v>
      </c>
      <c r="W231" s="157">
        <f t="shared" si="144"/>
        <v>0</v>
      </c>
      <c r="X231" s="157">
        <f t="shared" si="144"/>
        <v>0</v>
      </c>
      <c r="Y231" s="157">
        <f t="shared" si="144"/>
        <v>0</v>
      </c>
      <c r="Z231" s="157">
        <f t="shared" si="144"/>
        <v>0</v>
      </c>
      <c r="AA231" s="157">
        <f t="shared" si="144"/>
        <v>0</v>
      </c>
      <c r="AB231" s="157">
        <f t="shared" si="144"/>
        <v>0</v>
      </c>
      <c r="AC231" s="157">
        <f t="shared" si="144"/>
        <v>0</v>
      </c>
      <c r="AD231" s="157">
        <f t="shared" si="144"/>
        <v>0</v>
      </c>
      <c r="AE231" s="157">
        <f t="shared" si="144"/>
        <v>0</v>
      </c>
      <c r="AF231" s="157">
        <f t="shared" si="144"/>
        <v>0</v>
      </c>
      <c r="AG231" s="157">
        <f t="shared" si="144"/>
        <v>0</v>
      </c>
      <c r="AH231" s="157">
        <f t="shared" si="144"/>
        <v>0</v>
      </c>
      <c r="AI231" s="157">
        <f t="shared" si="144"/>
        <v>0</v>
      </c>
      <c r="AJ231" s="157">
        <f t="shared" si="144"/>
        <v>0</v>
      </c>
    </row>
    <row r="232" spans="1:36" s="188" customFormat="1" ht="16.5" x14ac:dyDescent="0.25">
      <c r="A232" s="160">
        <f t="shared" si="137"/>
        <v>3.0699999999999985</v>
      </c>
      <c r="B232" s="161">
        <f t="shared" si="92"/>
        <v>184</v>
      </c>
      <c r="C232" s="316" t="s">
        <v>637</v>
      </c>
      <c r="D232" s="164" t="s">
        <v>364</v>
      </c>
      <c r="E232" s="157">
        <f t="shared" si="138"/>
        <v>0</v>
      </c>
      <c r="F232" s="246"/>
      <c r="G232" s="160">
        <f>+G$16</f>
        <v>0</v>
      </c>
      <c r="H232" s="160">
        <f t="shared" ref="H232:AJ232" si="145">+H$16</f>
        <v>0</v>
      </c>
      <c r="I232" s="160">
        <f t="shared" si="145"/>
        <v>0</v>
      </c>
      <c r="J232" s="160">
        <f t="shared" si="145"/>
        <v>0</v>
      </c>
      <c r="K232" s="160">
        <f t="shared" si="145"/>
        <v>0</v>
      </c>
      <c r="L232" s="160">
        <f t="shared" si="145"/>
        <v>0</v>
      </c>
      <c r="M232" s="160">
        <f t="shared" si="145"/>
        <v>0</v>
      </c>
      <c r="N232" s="160">
        <f t="shared" si="145"/>
        <v>0</v>
      </c>
      <c r="O232" s="160">
        <f t="shared" si="145"/>
        <v>0</v>
      </c>
      <c r="P232" s="160">
        <f t="shared" si="145"/>
        <v>0</v>
      </c>
      <c r="Q232" s="160">
        <f t="shared" si="145"/>
        <v>0</v>
      </c>
      <c r="R232" s="160">
        <f t="shared" si="145"/>
        <v>0</v>
      </c>
      <c r="S232" s="160">
        <f t="shared" si="145"/>
        <v>0</v>
      </c>
      <c r="T232" s="160">
        <f t="shared" si="145"/>
        <v>0</v>
      </c>
      <c r="U232" s="160">
        <f t="shared" si="145"/>
        <v>0</v>
      </c>
      <c r="V232" s="160">
        <f t="shared" si="145"/>
        <v>0</v>
      </c>
      <c r="W232" s="160">
        <f t="shared" si="145"/>
        <v>0</v>
      </c>
      <c r="X232" s="160">
        <f t="shared" si="145"/>
        <v>0</v>
      </c>
      <c r="Y232" s="160">
        <f t="shared" si="145"/>
        <v>0</v>
      </c>
      <c r="Z232" s="160">
        <f t="shared" si="145"/>
        <v>0</v>
      </c>
      <c r="AA232" s="160">
        <f t="shared" si="145"/>
        <v>0</v>
      </c>
      <c r="AB232" s="160">
        <f t="shared" si="145"/>
        <v>0</v>
      </c>
      <c r="AC232" s="160">
        <f t="shared" si="145"/>
        <v>0</v>
      </c>
      <c r="AD232" s="160">
        <f t="shared" si="145"/>
        <v>0</v>
      </c>
      <c r="AE232" s="160">
        <f t="shared" si="145"/>
        <v>0</v>
      </c>
      <c r="AF232" s="160">
        <f t="shared" si="145"/>
        <v>0</v>
      </c>
      <c r="AG232" s="160">
        <f t="shared" si="145"/>
        <v>0</v>
      </c>
      <c r="AH232" s="160">
        <f t="shared" si="145"/>
        <v>0</v>
      </c>
      <c r="AI232" s="160">
        <f t="shared" si="145"/>
        <v>0</v>
      </c>
      <c r="AJ232" s="160">
        <f t="shared" si="145"/>
        <v>0</v>
      </c>
    </row>
    <row r="233" spans="1:36" s="188" customFormat="1" ht="16.5" x14ac:dyDescent="0.25">
      <c r="A233" s="160">
        <f t="shared" si="137"/>
        <v>3.0799999999999983</v>
      </c>
      <c r="B233" s="161">
        <f t="shared" si="92"/>
        <v>185</v>
      </c>
      <c r="C233" s="316" t="s">
        <v>638</v>
      </c>
      <c r="D233" s="164" t="s">
        <v>364</v>
      </c>
      <c r="E233" s="157">
        <f t="shared" si="138"/>
        <v>0</v>
      </c>
      <c r="F233" s="246"/>
      <c r="G233" s="160">
        <f>+G$18</f>
        <v>0</v>
      </c>
      <c r="H233" s="160">
        <f t="shared" ref="H233:AJ233" si="146">+H$18</f>
        <v>0</v>
      </c>
      <c r="I233" s="160">
        <f t="shared" si="146"/>
        <v>0</v>
      </c>
      <c r="J233" s="160">
        <f t="shared" si="146"/>
        <v>0</v>
      </c>
      <c r="K233" s="160">
        <f t="shared" si="146"/>
        <v>0</v>
      </c>
      <c r="L233" s="160">
        <f t="shared" si="146"/>
        <v>0</v>
      </c>
      <c r="M233" s="160">
        <f t="shared" si="146"/>
        <v>0</v>
      </c>
      <c r="N233" s="160">
        <f t="shared" si="146"/>
        <v>0</v>
      </c>
      <c r="O233" s="160">
        <f t="shared" si="146"/>
        <v>0</v>
      </c>
      <c r="P233" s="160">
        <f t="shared" si="146"/>
        <v>0</v>
      </c>
      <c r="Q233" s="160">
        <f t="shared" si="146"/>
        <v>0</v>
      </c>
      <c r="R233" s="160">
        <f t="shared" si="146"/>
        <v>0</v>
      </c>
      <c r="S233" s="160">
        <f t="shared" si="146"/>
        <v>0</v>
      </c>
      <c r="T233" s="160">
        <f t="shared" si="146"/>
        <v>0</v>
      </c>
      <c r="U233" s="160">
        <f t="shared" si="146"/>
        <v>0</v>
      </c>
      <c r="V233" s="160">
        <f t="shared" si="146"/>
        <v>0</v>
      </c>
      <c r="W233" s="160">
        <f t="shared" si="146"/>
        <v>0</v>
      </c>
      <c r="X233" s="160">
        <f t="shared" si="146"/>
        <v>0</v>
      </c>
      <c r="Y233" s="160">
        <f t="shared" si="146"/>
        <v>0</v>
      </c>
      <c r="Z233" s="160">
        <f t="shared" si="146"/>
        <v>0</v>
      </c>
      <c r="AA233" s="160">
        <f t="shared" si="146"/>
        <v>0</v>
      </c>
      <c r="AB233" s="160">
        <f t="shared" si="146"/>
        <v>0</v>
      </c>
      <c r="AC233" s="160">
        <f t="shared" si="146"/>
        <v>0</v>
      </c>
      <c r="AD233" s="160">
        <f t="shared" si="146"/>
        <v>0</v>
      </c>
      <c r="AE233" s="160">
        <f t="shared" si="146"/>
        <v>0</v>
      </c>
      <c r="AF233" s="160">
        <f t="shared" si="146"/>
        <v>0</v>
      </c>
      <c r="AG233" s="160">
        <f t="shared" si="146"/>
        <v>0</v>
      </c>
      <c r="AH233" s="160">
        <f t="shared" si="146"/>
        <v>0</v>
      </c>
      <c r="AI233" s="160">
        <f t="shared" si="146"/>
        <v>0</v>
      </c>
      <c r="AJ233" s="160">
        <f t="shared" si="146"/>
        <v>0</v>
      </c>
    </row>
    <row r="234" spans="1:36" ht="16.5" x14ac:dyDescent="0.25">
      <c r="A234" s="157"/>
      <c r="B234" s="153">
        <f t="shared" si="92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92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92"/>
        <v>188</v>
      </c>
      <c r="C236" s="155" t="s">
        <v>505</v>
      </c>
      <c r="D236" s="156" t="s">
        <v>410</v>
      </c>
      <c r="E236" s="157">
        <f t="shared" ref="E236:E252" si="147">+SUM(G236:AJ236)</f>
        <v>0</v>
      </c>
      <c r="F236" s="249"/>
      <c r="G236" s="157">
        <f t="shared" ref="G236:P245" si="148">+HLOOKUP(G$3,ARMADO_RP,$B236,0)+HLOOKUP(G$4,ARMADO_RP,$B236,0)</f>
        <v>0</v>
      </c>
      <c r="H236" s="157">
        <f t="shared" si="148"/>
        <v>0</v>
      </c>
      <c r="I236" s="157">
        <f t="shared" si="148"/>
        <v>0</v>
      </c>
      <c r="J236" s="157">
        <f t="shared" si="148"/>
        <v>0</v>
      </c>
      <c r="K236" s="157">
        <f t="shared" si="148"/>
        <v>0</v>
      </c>
      <c r="L236" s="157">
        <f t="shared" si="148"/>
        <v>0</v>
      </c>
      <c r="M236" s="157">
        <f t="shared" si="148"/>
        <v>0</v>
      </c>
      <c r="N236" s="157">
        <f t="shared" si="148"/>
        <v>0</v>
      </c>
      <c r="O236" s="157">
        <f t="shared" si="148"/>
        <v>0</v>
      </c>
      <c r="P236" s="157">
        <f t="shared" si="148"/>
        <v>0</v>
      </c>
      <c r="Q236" s="157">
        <f t="shared" ref="Q236:Z245" si="149">+HLOOKUP(Q$3,ARMADO_RP,$B236,0)+HLOOKUP(Q$4,ARMADO_RP,$B236,0)</f>
        <v>0</v>
      </c>
      <c r="R236" s="157">
        <f t="shared" si="149"/>
        <v>0</v>
      </c>
      <c r="S236" s="157">
        <f t="shared" si="149"/>
        <v>0</v>
      </c>
      <c r="T236" s="157">
        <f t="shared" si="149"/>
        <v>0</v>
      </c>
      <c r="U236" s="157">
        <f t="shared" si="149"/>
        <v>0</v>
      </c>
      <c r="V236" s="157">
        <f t="shared" si="149"/>
        <v>0</v>
      </c>
      <c r="W236" s="157">
        <f t="shared" si="149"/>
        <v>0</v>
      </c>
      <c r="X236" s="157">
        <f t="shared" si="149"/>
        <v>0</v>
      </c>
      <c r="Y236" s="157">
        <f t="shared" si="149"/>
        <v>0</v>
      </c>
      <c r="Z236" s="157">
        <f t="shared" si="149"/>
        <v>0</v>
      </c>
      <c r="AA236" s="157">
        <f t="shared" ref="AA236:AJ245" si="150">+HLOOKUP(AA$3,ARMADO_RP,$B236,0)+HLOOKUP(AA$4,ARMADO_RP,$B236,0)</f>
        <v>0</v>
      </c>
      <c r="AB236" s="157">
        <f t="shared" si="150"/>
        <v>0</v>
      </c>
      <c r="AC236" s="157">
        <f t="shared" si="150"/>
        <v>0</v>
      </c>
      <c r="AD236" s="157">
        <f t="shared" si="150"/>
        <v>0</v>
      </c>
      <c r="AE236" s="157">
        <f t="shared" si="150"/>
        <v>0</v>
      </c>
      <c r="AF236" s="157">
        <f t="shared" si="150"/>
        <v>0</v>
      </c>
      <c r="AG236" s="157">
        <f t="shared" si="150"/>
        <v>0</v>
      </c>
      <c r="AH236" s="157">
        <f t="shared" si="150"/>
        <v>0</v>
      </c>
      <c r="AI236" s="157">
        <f t="shared" si="150"/>
        <v>0</v>
      </c>
      <c r="AJ236" s="157">
        <f t="shared" si="150"/>
        <v>0</v>
      </c>
    </row>
    <row r="237" spans="1:36" ht="16.5" x14ac:dyDescent="0.25">
      <c r="A237" s="157">
        <f t="shared" ref="A237:A252" si="151">+A236+0.01</f>
        <v>4.0199999999999996</v>
      </c>
      <c r="B237" s="153">
        <f t="shared" si="92"/>
        <v>189</v>
      </c>
      <c r="C237" s="155" t="s">
        <v>506</v>
      </c>
      <c r="D237" s="156" t="s">
        <v>410</v>
      </c>
      <c r="E237" s="157">
        <f t="shared" si="147"/>
        <v>0</v>
      </c>
      <c r="F237" s="249"/>
      <c r="G237" s="157">
        <f t="shared" si="148"/>
        <v>0</v>
      </c>
      <c r="H237" s="157">
        <f t="shared" si="148"/>
        <v>0</v>
      </c>
      <c r="I237" s="157">
        <f t="shared" si="148"/>
        <v>0</v>
      </c>
      <c r="J237" s="157">
        <f t="shared" si="148"/>
        <v>0</v>
      </c>
      <c r="K237" s="157">
        <f t="shared" si="148"/>
        <v>0</v>
      </c>
      <c r="L237" s="157">
        <f t="shared" si="148"/>
        <v>0</v>
      </c>
      <c r="M237" s="157">
        <f t="shared" si="148"/>
        <v>0</v>
      </c>
      <c r="N237" s="157">
        <f t="shared" si="148"/>
        <v>0</v>
      </c>
      <c r="O237" s="157">
        <f t="shared" si="148"/>
        <v>0</v>
      </c>
      <c r="P237" s="157">
        <f t="shared" si="148"/>
        <v>0</v>
      </c>
      <c r="Q237" s="157">
        <f t="shared" si="149"/>
        <v>0</v>
      </c>
      <c r="R237" s="157">
        <f t="shared" si="149"/>
        <v>0</v>
      </c>
      <c r="S237" s="157">
        <f t="shared" si="149"/>
        <v>0</v>
      </c>
      <c r="T237" s="157">
        <f t="shared" si="149"/>
        <v>0</v>
      </c>
      <c r="U237" s="157">
        <f t="shared" si="149"/>
        <v>0</v>
      </c>
      <c r="V237" s="157">
        <f t="shared" si="149"/>
        <v>0</v>
      </c>
      <c r="W237" s="157">
        <f t="shared" si="149"/>
        <v>0</v>
      </c>
      <c r="X237" s="157">
        <f t="shared" si="149"/>
        <v>0</v>
      </c>
      <c r="Y237" s="157">
        <f t="shared" si="149"/>
        <v>0</v>
      </c>
      <c r="Z237" s="157">
        <f t="shared" si="149"/>
        <v>0</v>
      </c>
      <c r="AA237" s="157">
        <f t="shared" si="150"/>
        <v>0</v>
      </c>
      <c r="AB237" s="157">
        <f t="shared" si="150"/>
        <v>0</v>
      </c>
      <c r="AC237" s="157">
        <f t="shared" si="150"/>
        <v>0</v>
      </c>
      <c r="AD237" s="157">
        <f t="shared" si="150"/>
        <v>0</v>
      </c>
      <c r="AE237" s="157">
        <f t="shared" si="150"/>
        <v>0</v>
      </c>
      <c r="AF237" s="157">
        <f t="shared" si="150"/>
        <v>0</v>
      </c>
      <c r="AG237" s="157">
        <f t="shared" si="150"/>
        <v>0</v>
      </c>
      <c r="AH237" s="157">
        <f t="shared" si="150"/>
        <v>0</v>
      </c>
      <c r="AI237" s="157">
        <f t="shared" si="150"/>
        <v>0</v>
      </c>
      <c r="AJ237" s="157">
        <f t="shared" si="150"/>
        <v>0</v>
      </c>
    </row>
    <row r="238" spans="1:36" ht="16.5" x14ac:dyDescent="0.25">
      <c r="A238" s="157">
        <f t="shared" si="151"/>
        <v>4.0299999999999994</v>
      </c>
      <c r="B238" s="153">
        <f t="shared" si="92"/>
        <v>190</v>
      </c>
      <c r="C238" s="155" t="s">
        <v>507</v>
      </c>
      <c r="D238" s="156" t="s">
        <v>410</v>
      </c>
      <c r="E238" s="157">
        <f t="shared" si="147"/>
        <v>0</v>
      </c>
      <c r="F238" s="249"/>
      <c r="G238" s="157">
        <f t="shared" si="148"/>
        <v>0</v>
      </c>
      <c r="H238" s="157">
        <f t="shared" si="148"/>
        <v>0</v>
      </c>
      <c r="I238" s="157">
        <f t="shared" si="148"/>
        <v>0</v>
      </c>
      <c r="J238" s="157">
        <f t="shared" si="148"/>
        <v>0</v>
      </c>
      <c r="K238" s="157">
        <f t="shared" si="148"/>
        <v>0</v>
      </c>
      <c r="L238" s="157">
        <f t="shared" si="148"/>
        <v>0</v>
      </c>
      <c r="M238" s="157">
        <f t="shared" si="148"/>
        <v>0</v>
      </c>
      <c r="N238" s="157">
        <f t="shared" si="148"/>
        <v>0</v>
      </c>
      <c r="O238" s="157">
        <f t="shared" si="148"/>
        <v>0</v>
      </c>
      <c r="P238" s="157">
        <f t="shared" si="148"/>
        <v>0</v>
      </c>
      <c r="Q238" s="157">
        <f t="shared" si="149"/>
        <v>0</v>
      </c>
      <c r="R238" s="157">
        <f t="shared" si="149"/>
        <v>0</v>
      </c>
      <c r="S238" s="157">
        <f t="shared" si="149"/>
        <v>0</v>
      </c>
      <c r="T238" s="157">
        <f t="shared" si="149"/>
        <v>0</v>
      </c>
      <c r="U238" s="157">
        <f t="shared" si="149"/>
        <v>0</v>
      </c>
      <c r="V238" s="157">
        <f t="shared" si="149"/>
        <v>0</v>
      </c>
      <c r="W238" s="157">
        <f t="shared" si="149"/>
        <v>0</v>
      </c>
      <c r="X238" s="157">
        <f t="shared" si="149"/>
        <v>0</v>
      </c>
      <c r="Y238" s="157">
        <f t="shared" si="149"/>
        <v>0</v>
      </c>
      <c r="Z238" s="157">
        <f t="shared" si="149"/>
        <v>0</v>
      </c>
      <c r="AA238" s="157">
        <f t="shared" si="150"/>
        <v>0</v>
      </c>
      <c r="AB238" s="157">
        <f t="shared" si="150"/>
        <v>0</v>
      </c>
      <c r="AC238" s="157">
        <f t="shared" si="150"/>
        <v>0</v>
      </c>
      <c r="AD238" s="157">
        <f t="shared" si="150"/>
        <v>0</v>
      </c>
      <c r="AE238" s="157">
        <f t="shared" si="150"/>
        <v>0</v>
      </c>
      <c r="AF238" s="157">
        <f t="shared" si="150"/>
        <v>0</v>
      </c>
      <c r="AG238" s="157">
        <f t="shared" si="150"/>
        <v>0</v>
      </c>
      <c r="AH238" s="157">
        <f t="shared" si="150"/>
        <v>0</v>
      </c>
      <c r="AI238" s="157">
        <f t="shared" si="150"/>
        <v>0</v>
      </c>
      <c r="AJ238" s="157">
        <f t="shared" si="150"/>
        <v>0</v>
      </c>
    </row>
    <row r="239" spans="1:36" ht="16.5" x14ac:dyDescent="0.25">
      <c r="A239" s="157">
        <f t="shared" si="151"/>
        <v>4.0399999999999991</v>
      </c>
      <c r="B239" s="153">
        <f t="shared" si="92"/>
        <v>191</v>
      </c>
      <c r="C239" s="155" t="s">
        <v>508</v>
      </c>
      <c r="D239" s="156" t="s">
        <v>410</v>
      </c>
      <c r="E239" s="157">
        <f t="shared" si="147"/>
        <v>0</v>
      </c>
      <c r="F239" s="249"/>
      <c r="G239" s="157">
        <f t="shared" si="148"/>
        <v>0</v>
      </c>
      <c r="H239" s="157">
        <f t="shared" si="148"/>
        <v>0</v>
      </c>
      <c r="I239" s="157">
        <f t="shared" si="148"/>
        <v>0</v>
      </c>
      <c r="J239" s="157">
        <f t="shared" si="148"/>
        <v>0</v>
      </c>
      <c r="K239" s="157">
        <f t="shared" si="148"/>
        <v>0</v>
      </c>
      <c r="L239" s="157">
        <f t="shared" si="148"/>
        <v>0</v>
      </c>
      <c r="M239" s="157">
        <f t="shared" si="148"/>
        <v>0</v>
      </c>
      <c r="N239" s="157">
        <f t="shared" si="148"/>
        <v>0</v>
      </c>
      <c r="O239" s="157">
        <f t="shared" si="148"/>
        <v>0</v>
      </c>
      <c r="P239" s="157">
        <f t="shared" si="148"/>
        <v>0</v>
      </c>
      <c r="Q239" s="157">
        <f t="shared" si="149"/>
        <v>0</v>
      </c>
      <c r="R239" s="157">
        <f t="shared" si="149"/>
        <v>0</v>
      </c>
      <c r="S239" s="157">
        <f t="shared" si="149"/>
        <v>0</v>
      </c>
      <c r="T239" s="157">
        <f t="shared" si="149"/>
        <v>0</v>
      </c>
      <c r="U239" s="157">
        <f t="shared" si="149"/>
        <v>0</v>
      </c>
      <c r="V239" s="157">
        <f t="shared" si="149"/>
        <v>0</v>
      </c>
      <c r="W239" s="157">
        <f t="shared" si="149"/>
        <v>0</v>
      </c>
      <c r="X239" s="157">
        <f t="shared" si="149"/>
        <v>0</v>
      </c>
      <c r="Y239" s="157">
        <f t="shared" si="149"/>
        <v>0</v>
      </c>
      <c r="Z239" s="157">
        <f t="shared" si="149"/>
        <v>0</v>
      </c>
      <c r="AA239" s="157">
        <f t="shared" si="150"/>
        <v>0</v>
      </c>
      <c r="AB239" s="157">
        <f t="shared" si="150"/>
        <v>0</v>
      </c>
      <c r="AC239" s="157">
        <f t="shared" si="150"/>
        <v>0</v>
      </c>
      <c r="AD239" s="157">
        <f t="shared" si="150"/>
        <v>0</v>
      </c>
      <c r="AE239" s="157">
        <f t="shared" si="150"/>
        <v>0</v>
      </c>
      <c r="AF239" s="157">
        <f t="shared" si="150"/>
        <v>0</v>
      </c>
      <c r="AG239" s="157">
        <f t="shared" si="150"/>
        <v>0</v>
      </c>
      <c r="AH239" s="157">
        <f t="shared" si="150"/>
        <v>0</v>
      </c>
      <c r="AI239" s="157">
        <f t="shared" si="150"/>
        <v>0</v>
      </c>
      <c r="AJ239" s="157">
        <f t="shared" si="150"/>
        <v>0</v>
      </c>
    </row>
    <row r="240" spans="1:36" ht="16.5" x14ac:dyDescent="0.25">
      <c r="A240" s="157">
        <f t="shared" si="151"/>
        <v>4.0499999999999989</v>
      </c>
      <c r="B240" s="153">
        <f t="shared" si="92"/>
        <v>192</v>
      </c>
      <c r="C240" s="155" t="s">
        <v>509</v>
      </c>
      <c r="D240" s="156" t="s">
        <v>410</v>
      </c>
      <c r="E240" s="157">
        <f t="shared" si="147"/>
        <v>0</v>
      </c>
      <c r="F240" s="249"/>
      <c r="G240" s="157">
        <f t="shared" si="148"/>
        <v>0</v>
      </c>
      <c r="H240" s="157">
        <f t="shared" si="148"/>
        <v>0</v>
      </c>
      <c r="I240" s="157">
        <f t="shared" si="148"/>
        <v>0</v>
      </c>
      <c r="J240" s="157">
        <f t="shared" si="148"/>
        <v>0</v>
      </c>
      <c r="K240" s="157">
        <f t="shared" si="148"/>
        <v>0</v>
      </c>
      <c r="L240" s="157">
        <f t="shared" si="148"/>
        <v>0</v>
      </c>
      <c r="M240" s="157">
        <f t="shared" si="148"/>
        <v>0</v>
      </c>
      <c r="N240" s="157">
        <f t="shared" si="148"/>
        <v>0</v>
      </c>
      <c r="O240" s="157">
        <f t="shared" si="148"/>
        <v>0</v>
      </c>
      <c r="P240" s="157">
        <f t="shared" si="148"/>
        <v>0</v>
      </c>
      <c r="Q240" s="157">
        <f t="shared" si="149"/>
        <v>0</v>
      </c>
      <c r="R240" s="157">
        <f t="shared" si="149"/>
        <v>0</v>
      </c>
      <c r="S240" s="157">
        <f t="shared" si="149"/>
        <v>0</v>
      </c>
      <c r="T240" s="157">
        <f t="shared" si="149"/>
        <v>0</v>
      </c>
      <c r="U240" s="157">
        <f t="shared" si="149"/>
        <v>0</v>
      </c>
      <c r="V240" s="157">
        <f t="shared" si="149"/>
        <v>0</v>
      </c>
      <c r="W240" s="157">
        <f t="shared" si="149"/>
        <v>0</v>
      </c>
      <c r="X240" s="157">
        <f t="shared" si="149"/>
        <v>0</v>
      </c>
      <c r="Y240" s="157">
        <f t="shared" si="149"/>
        <v>0</v>
      </c>
      <c r="Z240" s="157">
        <f t="shared" si="149"/>
        <v>0</v>
      </c>
      <c r="AA240" s="157">
        <f t="shared" si="150"/>
        <v>0</v>
      </c>
      <c r="AB240" s="157">
        <f t="shared" si="150"/>
        <v>0</v>
      </c>
      <c r="AC240" s="157">
        <f t="shared" si="150"/>
        <v>0</v>
      </c>
      <c r="AD240" s="157">
        <f t="shared" si="150"/>
        <v>0</v>
      </c>
      <c r="AE240" s="157">
        <f t="shared" si="150"/>
        <v>0</v>
      </c>
      <c r="AF240" s="157">
        <f t="shared" si="150"/>
        <v>0</v>
      </c>
      <c r="AG240" s="157">
        <f t="shared" si="150"/>
        <v>0</v>
      </c>
      <c r="AH240" s="157">
        <f t="shared" si="150"/>
        <v>0</v>
      </c>
      <c r="AI240" s="157">
        <f t="shared" si="150"/>
        <v>0</v>
      </c>
      <c r="AJ240" s="157">
        <f t="shared" si="150"/>
        <v>0</v>
      </c>
    </row>
    <row r="241" spans="1:36" ht="16.5" x14ac:dyDescent="0.25">
      <c r="A241" s="157">
        <f t="shared" si="151"/>
        <v>4.0599999999999987</v>
      </c>
      <c r="B241" s="153">
        <f t="shared" si="92"/>
        <v>193</v>
      </c>
      <c r="C241" s="155" t="s">
        <v>510</v>
      </c>
      <c r="D241" s="156" t="s">
        <v>410</v>
      </c>
      <c r="E241" s="157">
        <f t="shared" si="147"/>
        <v>2</v>
      </c>
      <c r="F241" s="249"/>
      <c r="G241" s="157">
        <f t="shared" si="148"/>
        <v>0</v>
      </c>
      <c r="H241" s="157">
        <f t="shared" si="148"/>
        <v>1</v>
      </c>
      <c r="I241" s="157">
        <f t="shared" si="148"/>
        <v>1</v>
      </c>
      <c r="J241" s="157">
        <f t="shared" si="148"/>
        <v>0</v>
      </c>
      <c r="K241" s="157">
        <f t="shared" si="148"/>
        <v>0</v>
      </c>
      <c r="L241" s="157">
        <f t="shared" si="148"/>
        <v>0</v>
      </c>
      <c r="M241" s="157">
        <f t="shared" si="148"/>
        <v>0</v>
      </c>
      <c r="N241" s="157">
        <f t="shared" si="148"/>
        <v>0</v>
      </c>
      <c r="O241" s="157">
        <f t="shared" si="148"/>
        <v>0</v>
      </c>
      <c r="P241" s="157">
        <f t="shared" si="148"/>
        <v>0</v>
      </c>
      <c r="Q241" s="157">
        <f t="shared" si="149"/>
        <v>0</v>
      </c>
      <c r="R241" s="157">
        <f t="shared" si="149"/>
        <v>0</v>
      </c>
      <c r="S241" s="157">
        <f t="shared" si="149"/>
        <v>0</v>
      </c>
      <c r="T241" s="157">
        <f t="shared" si="149"/>
        <v>0</v>
      </c>
      <c r="U241" s="157">
        <f t="shared" si="149"/>
        <v>0</v>
      </c>
      <c r="V241" s="157">
        <f t="shared" si="149"/>
        <v>0</v>
      </c>
      <c r="W241" s="157">
        <f t="shared" si="149"/>
        <v>0</v>
      </c>
      <c r="X241" s="157">
        <f t="shared" si="149"/>
        <v>0</v>
      </c>
      <c r="Y241" s="157">
        <f t="shared" si="149"/>
        <v>0</v>
      </c>
      <c r="Z241" s="157">
        <f t="shared" si="149"/>
        <v>0</v>
      </c>
      <c r="AA241" s="157">
        <f t="shared" si="150"/>
        <v>0</v>
      </c>
      <c r="AB241" s="157">
        <f t="shared" si="150"/>
        <v>0</v>
      </c>
      <c r="AC241" s="157">
        <f t="shared" si="150"/>
        <v>0</v>
      </c>
      <c r="AD241" s="157">
        <f t="shared" si="150"/>
        <v>0</v>
      </c>
      <c r="AE241" s="157">
        <f t="shared" si="150"/>
        <v>0</v>
      </c>
      <c r="AF241" s="157">
        <f t="shared" si="150"/>
        <v>0</v>
      </c>
      <c r="AG241" s="157">
        <f t="shared" si="150"/>
        <v>0</v>
      </c>
      <c r="AH241" s="157">
        <f t="shared" si="150"/>
        <v>0</v>
      </c>
      <c r="AI241" s="157">
        <f t="shared" si="150"/>
        <v>0</v>
      </c>
      <c r="AJ241" s="157">
        <f t="shared" si="150"/>
        <v>0</v>
      </c>
    </row>
    <row r="242" spans="1:36" ht="16.5" x14ac:dyDescent="0.25">
      <c r="A242" s="157">
        <f t="shared" si="151"/>
        <v>4.0699999999999985</v>
      </c>
      <c r="B242" s="153">
        <f t="shared" si="92"/>
        <v>194</v>
      </c>
      <c r="C242" s="155" t="s">
        <v>511</v>
      </c>
      <c r="D242" s="156" t="s">
        <v>410</v>
      </c>
      <c r="E242" s="157">
        <f t="shared" si="147"/>
        <v>0</v>
      </c>
      <c r="F242" s="249"/>
      <c r="G242" s="157">
        <f t="shared" si="148"/>
        <v>0</v>
      </c>
      <c r="H242" s="157">
        <f t="shared" si="148"/>
        <v>0</v>
      </c>
      <c r="I242" s="157">
        <f t="shared" si="148"/>
        <v>0</v>
      </c>
      <c r="J242" s="157">
        <f t="shared" si="148"/>
        <v>0</v>
      </c>
      <c r="K242" s="157">
        <f t="shared" si="148"/>
        <v>0</v>
      </c>
      <c r="L242" s="157">
        <f t="shared" si="148"/>
        <v>0</v>
      </c>
      <c r="M242" s="157">
        <f t="shared" si="148"/>
        <v>0</v>
      </c>
      <c r="N242" s="157">
        <f t="shared" si="148"/>
        <v>0</v>
      </c>
      <c r="O242" s="157">
        <f t="shared" si="148"/>
        <v>0</v>
      </c>
      <c r="P242" s="157">
        <f t="shared" si="148"/>
        <v>0</v>
      </c>
      <c r="Q242" s="157">
        <f t="shared" si="149"/>
        <v>0</v>
      </c>
      <c r="R242" s="157">
        <f t="shared" si="149"/>
        <v>0</v>
      </c>
      <c r="S242" s="157">
        <f t="shared" si="149"/>
        <v>0</v>
      </c>
      <c r="T242" s="157">
        <f t="shared" si="149"/>
        <v>0</v>
      </c>
      <c r="U242" s="157">
        <f t="shared" si="149"/>
        <v>0</v>
      </c>
      <c r="V242" s="157">
        <f t="shared" si="149"/>
        <v>0</v>
      </c>
      <c r="W242" s="157">
        <f t="shared" si="149"/>
        <v>0</v>
      </c>
      <c r="X242" s="157">
        <f t="shared" si="149"/>
        <v>0</v>
      </c>
      <c r="Y242" s="157">
        <f t="shared" si="149"/>
        <v>0</v>
      </c>
      <c r="Z242" s="157">
        <f t="shared" si="149"/>
        <v>0</v>
      </c>
      <c r="AA242" s="157">
        <f t="shared" si="150"/>
        <v>0</v>
      </c>
      <c r="AB242" s="157">
        <f t="shared" si="150"/>
        <v>0</v>
      </c>
      <c r="AC242" s="157">
        <f t="shared" si="150"/>
        <v>0</v>
      </c>
      <c r="AD242" s="157">
        <f t="shared" si="150"/>
        <v>0</v>
      </c>
      <c r="AE242" s="157">
        <f t="shared" si="150"/>
        <v>0</v>
      </c>
      <c r="AF242" s="157">
        <f t="shared" si="150"/>
        <v>0</v>
      </c>
      <c r="AG242" s="157">
        <f t="shared" si="150"/>
        <v>0</v>
      </c>
      <c r="AH242" s="157">
        <f t="shared" si="150"/>
        <v>0</v>
      </c>
      <c r="AI242" s="157">
        <f t="shared" si="150"/>
        <v>0</v>
      </c>
      <c r="AJ242" s="157">
        <f t="shared" si="150"/>
        <v>0</v>
      </c>
    </row>
    <row r="243" spans="1:36" ht="16.5" x14ac:dyDescent="0.25">
      <c r="A243" s="157">
        <f t="shared" si="151"/>
        <v>4.0799999999999983</v>
      </c>
      <c r="B243" s="153">
        <f t="shared" ref="B243:B269" si="152">+B242+1</f>
        <v>195</v>
      </c>
      <c r="C243" s="155" t="s">
        <v>512</v>
      </c>
      <c r="D243" s="156" t="s">
        <v>410</v>
      </c>
      <c r="E243" s="157">
        <f t="shared" si="147"/>
        <v>1</v>
      </c>
      <c r="F243" s="249"/>
      <c r="G243" s="157">
        <f t="shared" si="148"/>
        <v>0</v>
      </c>
      <c r="H243" s="157">
        <f t="shared" si="148"/>
        <v>0</v>
      </c>
      <c r="I243" s="157">
        <f t="shared" si="148"/>
        <v>0</v>
      </c>
      <c r="J243" s="157">
        <f t="shared" si="148"/>
        <v>1</v>
      </c>
      <c r="K243" s="157">
        <f t="shared" si="148"/>
        <v>0</v>
      </c>
      <c r="L243" s="157">
        <f t="shared" si="148"/>
        <v>0</v>
      </c>
      <c r="M243" s="157">
        <f t="shared" si="148"/>
        <v>0</v>
      </c>
      <c r="N243" s="157">
        <f t="shared" si="148"/>
        <v>0</v>
      </c>
      <c r="O243" s="157">
        <f t="shared" si="148"/>
        <v>0</v>
      </c>
      <c r="P243" s="157">
        <f t="shared" si="148"/>
        <v>0</v>
      </c>
      <c r="Q243" s="157">
        <f t="shared" si="149"/>
        <v>0</v>
      </c>
      <c r="R243" s="157">
        <f t="shared" si="149"/>
        <v>0</v>
      </c>
      <c r="S243" s="157">
        <f t="shared" si="149"/>
        <v>0</v>
      </c>
      <c r="T243" s="157">
        <f t="shared" si="149"/>
        <v>0</v>
      </c>
      <c r="U243" s="157">
        <f t="shared" si="149"/>
        <v>0</v>
      </c>
      <c r="V243" s="157">
        <f t="shared" si="149"/>
        <v>0</v>
      </c>
      <c r="W243" s="157">
        <f t="shared" si="149"/>
        <v>0</v>
      </c>
      <c r="X243" s="157">
        <f t="shared" si="149"/>
        <v>0</v>
      </c>
      <c r="Y243" s="157">
        <f t="shared" si="149"/>
        <v>0</v>
      </c>
      <c r="Z243" s="157">
        <f t="shared" si="149"/>
        <v>0</v>
      </c>
      <c r="AA243" s="157">
        <f t="shared" si="150"/>
        <v>0</v>
      </c>
      <c r="AB243" s="157">
        <f t="shared" si="150"/>
        <v>0</v>
      </c>
      <c r="AC243" s="157">
        <f t="shared" si="150"/>
        <v>0</v>
      </c>
      <c r="AD243" s="157">
        <f t="shared" si="150"/>
        <v>0</v>
      </c>
      <c r="AE243" s="157">
        <f t="shared" si="150"/>
        <v>0</v>
      </c>
      <c r="AF243" s="157">
        <f t="shared" si="150"/>
        <v>0</v>
      </c>
      <c r="AG243" s="157">
        <f t="shared" si="150"/>
        <v>0</v>
      </c>
      <c r="AH243" s="157">
        <f t="shared" si="150"/>
        <v>0</v>
      </c>
      <c r="AI243" s="157">
        <f t="shared" si="150"/>
        <v>0</v>
      </c>
      <c r="AJ243" s="157">
        <f t="shared" si="150"/>
        <v>0</v>
      </c>
    </row>
    <row r="244" spans="1:36" ht="16.5" x14ac:dyDescent="0.25">
      <c r="A244" s="157">
        <f t="shared" si="151"/>
        <v>4.0899999999999981</v>
      </c>
      <c r="B244" s="153">
        <f t="shared" si="152"/>
        <v>196</v>
      </c>
      <c r="C244" s="155" t="s">
        <v>513</v>
      </c>
      <c r="D244" s="156" t="s">
        <v>410</v>
      </c>
      <c r="E244" s="157">
        <f t="shared" si="147"/>
        <v>0</v>
      </c>
      <c r="F244" s="249"/>
      <c r="G244" s="157">
        <f t="shared" si="148"/>
        <v>0</v>
      </c>
      <c r="H244" s="157">
        <f t="shared" si="148"/>
        <v>0</v>
      </c>
      <c r="I244" s="157">
        <f t="shared" si="148"/>
        <v>0</v>
      </c>
      <c r="J244" s="157">
        <f t="shared" si="148"/>
        <v>0</v>
      </c>
      <c r="K244" s="157">
        <f t="shared" si="148"/>
        <v>0</v>
      </c>
      <c r="L244" s="157">
        <f t="shared" si="148"/>
        <v>0</v>
      </c>
      <c r="M244" s="157">
        <f t="shared" si="148"/>
        <v>0</v>
      </c>
      <c r="N244" s="157">
        <f t="shared" si="148"/>
        <v>0</v>
      </c>
      <c r="O244" s="157">
        <f t="shared" si="148"/>
        <v>0</v>
      </c>
      <c r="P244" s="157">
        <f t="shared" si="148"/>
        <v>0</v>
      </c>
      <c r="Q244" s="157">
        <f t="shared" si="149"/>
        <v>0</v>
      </c>
      <c r="R244" s="157">
        <f t="shared" si="149"/>
        <v>0</v>
      </c>
      <c r="S244" s="157">
        <f t="shared" si="149"/>
        <v>0</v>
      </c>
      <c r="T244" s="157">
        <f t="shared" si="149"/>
        <v>0</v>
      </c>
      <c r="U244" s="157">
        <f t="shared" si="149"/>
        <v>0</v>
      </c>
      <c r="V244" s="157">
        <f t="shared" si="149"/>
        <v>0</v>
      </c>
      <c r="W244" s="157">
        <f t="shared" si="149"/>
        <v>0</v>
      </c>
      <c r="X244" s="157">
        <f t="shared" si="149"/>
        <v>0</v>
      </c>
      <c r="Y244" s="157">
        <f t="shared" si="149"/>
        <v>0</v>
      </c>
      <c r="Z244" s="157">
        <f t="shared" si="149"/>
        <v>0</v>
      </c>
      <c r="AA244" s="157">
        <f t="shared" si="150"/>
        <v>0</v>
      </c>
      <c r="AB244" s="157">
        <f t="shared" si="150"/>
        <v>0</v>
      </c>
      <c r="AC244" s="157">
        <f t="shared" si="150"/>
        <v>0</v>
      </c>
      <c r="AD244" s="157">
        <f t="shared" si="150"/>
        <v>0</v>
      </c>
      <c r="AE244" s="157">
        <f t="shared" si="150"/>
        <v>0</v>
      </c>
      <c r="AF244" s="157">
        <f t="shared" si="150"/>
        <v>0</v>
      </c>
      <c r="AG244" s="157">
        <f t="shared" si="150"/>
        <v>0</v>
      </c>
      <c r="AH244" s="157">
        <f t="shared" si="150"/>
        <v>0</v>
      </c>
      <c r="AI244" s="157">
        <f t="shared" si="150"/>
        <v>0</v>
      </c>
      <c r="AJ244" s="157">
        <f t="shared" si="150"/>
        <v>0</v>
      </c>
    </row>
    <row r="245" spans="1:36" ht="16.5" x14ac:dyDescent="0.25">
      <c r="A245" s="157">
        <f t="shared" si="151"/>
        <v>4.0999999999999979</v>
      </c>
      <c r="B245" s="153">
        <f t="shared" si="152"/>
        <v>197</v>
      </c>
      <c r="C245" s="155" t="s">
        <v>514</v>
      </c>
      <c r="D245" s="156" t="s">
        <v>410</v>
      </c>
      <c r="E245" s="157">
        <f t="shared" si="147"/>
        <v>1</v>
      </c>
      <c r="F245" s="249"/>
      <c r="G245" s="157">
        <f t="shared" si="148"/>
        <v>0</v>
      </c>
      <c r="H245" s="157">
        <f t="shared" si="148"/>
        <v>0</v>
      </c>
      <c r="I245" s="157">
        <f t="shared" si="148"/>
        <v>0</v>
      </c>
      <c r="J245" s="157">
        <f t="shared" si="148"/>
        <v>1</v>
      </c>
      <c r="K245" s="157">
        <f t="shared" si="148"/>
        <v>0</v>
      </c>
      <c r="L245" s="157">
        <f t="shared" si="148"/>
        <v>0</v>
      </c>
      <c r="M245" s="157">
        <f t="shared" si="148"/>
        <v>0</v>
      </c>
      <c r="N245" s="157">
        <f t="shared" si="148"/>
        <v>0</v>
      </c>
      <c r="O245" s="157">
        <f t="shared" si="148"/>
        <v>0</v>
      </c>
      <c r="P245" s="157">
        <f t="shared" si="148"/>
        <v>0</v>
      </c>
      <c r="Q245" s="157">
        <f t="shared" si="149"/>
        <v>0</v>
      </c>
      <c r="R245" s="157">
        <f t="shared" si="149"/>
        <v>0</v>
      </c>
      <c r="S245" s="157">
        <f t="shared" si="149"/>
        <v>0</v>
      </c>
      <c r="T245" s="157">
        <f t="shared" si="149"/>
        <v>0</v>
      </c>
      <c r="U245" s="157">
        <f t="shared" si="149"/>
        <v>0</v>
      </c>
      <c r="V245" s="157">
        <f t="shared" si="149"/>
        <v>0</v>
      </c>
      <c r="W245" s="157">
        <f t="shared" si="149"/>
        <v>0</v>
      </c>
      <c r="X245" s="157">
        <f t="shared" si="149"/>
        <v>0</v>
      </c>
      <c r="Y245" s="157">
        <f t="shared" si="149"/>
        <v>0</v>
      </c>
      <c r="Z245" s="157">
        <f t="shared" si="149"/>
        <v>0</v>
      </c>
      <c r="AA245" s="157">
        <f t="shared" si="150"/>
        <v>0</v>
      </c>
      <c r="AB245" s="157">
        <f t="shared" si="150"/>
        <v>0</v>
      </c>
      <c r="AC245" s="157">
        <f t="shared" si="150"/>
        <v>0</v>
      </c>
      <c r="AD245" s="157">
        <f t="shared" si="150"/>
        <v>0</v>
      </c>
      <c r="AE245" s="157">
        <f t="shared" si="150"/>
        <v>0</v>
      </c>
      <c r="AF245" s="157">
        <f t="shared" si="150"/>
        <v>0</v>
      </c>
      <c r="AG245" s="157">
        <f t="shared" si="150"/>
        <v>0</v>
      </c>
      <c r="AH245" s="157">
        <f t="shared" si="150"/>
        <v>0</v>
      </c>
      <c r="AI245" s="157">
        <f t="shared" si="150"/>
        <v>0</v>
      </c>
      <c r="AJ245" s="157">
        <f t="shared" si="150"/>
        <v>0</v>
      </c>
    </row>
    <row r="246" spans="1:36" s="188" customFormat="1" ht="16.5" x14ac:dyDescent="0.25">
      <c r="A246" s="160">
        <f t="shared" si="151"/>
        <v>4.1099999999999977</v>
      </c>
      <c r="B246" s="161">
        <f t="shared" si="152"/>
        <v>198</v>
      </c>
      <c r="C246" s="163" t="s">
        <v>536</v>
      </c>
      <c r="D246" s="164" t="s">
        <v>410</v>
      </c>
      <c r="E246" s="157">
        <f t="shared" si="147"/>
        <v>0</v>
      </c>
      <c r="F246" s="249"/>
      <c r="G246" s="160">
        <f t="shared" ref="G246:P252" si="153">+HLOOKUP(G$3,ARMADO_RP,$B246,0)+HLOOKUP(G$4,ARMADO_RP,$B246,0)</f>
        <v>0</v>
      </c>
      <c r="H246" s="160">
        <f t="shared" si="153"/>
        <v>0</v>
      </c>
      <c r="I246" s="160">
        <f t="shared" si="153"/>
        <v>0</v>
      </c>
      <c r="J246" s="160">
        <f t="shared" si="153"/>
        <v>0</v>
      </c>
      <c r="K246" s="160">
        <f t="shared" si="153"/>
        <v>0</v>
      </c>
      <c r="L246" s="160">
        <f t="shared" si="153"/>
        <v>0</v>
      </c>
      <c r="M246" s="160">
        <f t="shared" si="153"/>
        <v>0</v>
      </c>
      <c r="N246" s="160">
        <f t="shared" si="153"/>
        <v>0</v>
      </c>
      <c r="O246" s="160">
        <f t="shared" si="153"/>
        <v>0</v>
      </c>
      <c r="P246" s="160">
        <f t="shared" si="153"/>
        <v>0</v>
      </c>
      <c r="Q246" s="160">
        <f t="shared" ref="Q246:Z252" si="154">+HLOOKUP(Q$3,ARMADO_RP,$B246,0)+HLOOKUP(Q$4,ARMADO_RP,$B246,0)</f>
        <v>0</v>
      </c>
      <c r="R246" s="160">
        <f t="shared" si="154"/>
        <v>0</v>
      </c>
      <c r="S246" s="160">
        <f t="shared" si="154"/>
        <v>0</v>
      </c>
      <c r="T246" s="160">
        <f t="shared" si="154"/>
        <v>0</v>
      </c>
      <c r="U246" s="160">
        <f t="shared" si="154"/>
        <v>0</v>
      </c>
      <c r="V246" s="160">
        <f t="shared" si="154"/>
        <v>0</v>
      </c>
      <c r="W246" s="160">
        <f t="shared" si="154"/>
        <v>0</v>
      </c>
      <c r="X246" s="160">
        <f t="shared" si="154"/>
        <v>0</v>
      </c>
      <c r="Y246" s="160">
        <f t="shared" si="154"/>
        <v>0</v>
      </c>
      <c r="Z246" s="160">
        <f t="shared" si="154"/>
        <v>0</v>
      </c>
      <c r="AA246" s="160">
        <f t="shared" ref="AA246:AJ252" si="155">+HLOOKUP(AA$3,ARMADO_RP,$B246,0)+HLOOKUP(AA$4,ARMADO_RP,$B246,0)</f>
        <v>0</v>
      </c>
      <c r="AB246" s="160">
        <f t="shared" si="155"/>
        <v>0</v>
      </c>
      <c r="AC246" s="160">
        <f t="shared" si="155"/>
        <v>0</v>
      </c>
      <c r="AD246" s="160">
        <f t="shared" si="155"/>
        <v>0</v>
      </c>
      <c r="AE246" s="160">
        <f t="shared" si="155"/>
        <v>0</v>
      </c>
      <c r="AF246" s="160">
        <f t="shared" si="155"/>
        <v>0</v>
      </c>
      <c r="AG246" s="160">
        <f t="shared" si="155"/>
        <v>0</v>
      </c>
      <c r="AH246" s="160">
        <f t="shared" si="155"/>
        <v>0</v>
      </c>
      <c r="AI246" s="160">
        <f t="shared" si="155"/>
        <v>0</v>
      </c>
      <c r="AJ246" s="160">
        <f t="shared" si="155"/>
        <v>0</v>
      </c>
    </row>
    <row r="247" spans="1:36" s="188" customFormat="1" ht="16.5" x14ac:dyDescent="0.25">
      <c r="A247" s="160">
        <f t="shared" si="151"/>
        <v>4.1199999999999974</v>
      </c>
      <c r="B247" s="161">
        <f t="shared" si="152"/>
        <v>199</v>
      </c>
      <c r="C247" s="163" t="s">
        <v>537</v>
      </c>
      <c r="D247" s="164" t="s">
        <v>410</v>
      </c>
      <c r="E247" s="157">
        <f t="shared" si="147"/>
        <v>0</v>
      </c>
      <c r="F247" s="249"/>
      <c r="G247" s="160">
        <f t="shared" si="153"/>
        <v>0</v>
      </c>
      <c r="H247" s="160">
        <f t="shared" si="153"/>
        <v>0</v>
      </c>
      <c r="I247" s="160">
        <f t="shared" si="153"/>
        <v>0</v>
      </c>
      <c r="J247" s="160">
        <f t="shared" si="153"/>
        <v>0</v>
      </c>
      <c r="K247" s="160">
        <f t="shared" si="153"/>
        <v>0</v>
      </c>
      <c r="L247" s="160">
        <f t="shared" si="153"/>
        <v>0</v>
      </c>
      <c r="M247" s="160">
        <f t="shared" si="153"/>
        <v>0</v>
      </c>
      <c r="N247" s="160">
        <f t="shared" si="153"/>
        <v>0</v>
      </c>
      <c r="O247" s="160">
        <f t="shared" si="153"/>
        <v>0</v>
      </c>
      <c r="P247" s="160">
        <f t="shared" si="153"/>
        <v>0</v>
      </c>
      <c r="Q247" s="160">
        <f t="shared" si="154"/>
        <v>0</v>
      </c>
      <c r="R247" s="160">
        <f t="shared" si="154"/>
        <v>0</v>
      </c>
      <c r="S247" s="160">
        <f t="shared" si="154"/>
        <v>0</v>
      </c>
      <c r="T247" s="160">
        <f t="shared" si="154"/>
        <v>0</v>
      </c>
      <c r="U247" s="160">
        <f t="shared" si="154"/>
        <v>0</v>
      </c>
      <c r="V247" s="160">
        <f t="shared" si="154"/>
        <v>0</v>
      </c>
      <c r="W247" s="160">
        <f t="shared" si="154"/>
        <v>0</v>
      </c>
      <c r="X247" s="160">
        <f t="shared" si="154"/>
        <v>0</v>
      </c>
      <c r="Y247" s="160">
        <f t="shared" si="154"/>
        <v>0</v>
      </c>
      <c r="Z247" s="160">
        <f t="shared" si="154"/>
        <v>0</v>
      </c>
      <c r="AA247" s="160">
        <f t="shared" si="155"/>
        <v>0</v>
      </c>
      <c r="AB247" s="160">
        <f t="shared" si="155"/>
        <v>0</v>
      </c>
      <c r="AC247" s="160">
        <f t="shared" si="155"/>
        <v>0</v>
      </c>
      <c r="AD247" s="160">
        <f t="shared" si="155"/>
        <v>0</v>
      </c>
      <c r="AE247" s="160">
        <f t="shared" si="155"/>
        <v>0</v>
      </c>
      <c r="AF247" s="160">
        <f t="shared" si="155"/>
        <v>0</v>
      </c>
      <c r="AG247" s="160">
        <f t="shared" si="155"/>
        <v>0</v>
      </c>
      <c r="AH247" s="160">
        <f t="shared" si="155"/>
        <v>0</v>
      </c>
      <c r="AI247" s="160">
        <f t="shared" si="155"/>
        <v>0</v>
      </c>
      <c r="AJ247" s="160">
        <f t="shared" si="155"/>
        <v>0</v>
      </c>
    </row>
    <row r="248" spans="1:36" s="188" customFormat="1" ht="16.5" x14ac:dyDescent="0.25">
      <c r="A248" s="160">
        <f t="shared" si="151"/>
        <v>4.1299999999999972</v>
      </c>
      <c r="B248" s="161">
        <f t="shared" si="152"/>
        <v>200</v>
      </c>
      <c r="C248" s="163" t="s">
        <v>538</v>
      </c>
      <c r="D248" s="164" t="s">
        <v>410</v>
      </c>
      <c r="E248" s="157">
        <f t="shared" si="147"/>
        <v>0</v>
      </c>
      <c r="F248" s="249"/>
      <c r="G248" s="160">
        <f t="shared" si="153"/>
        <v>0</v>
      </c>
      <c r="H248" s="160">
        <f t="shared" si="153"/>
        <v>0</v>
      </c>
      <c r="I248" s="160">
        <f t="shared" si="153"/>
        <v>0</v>
      </c>
      <c r="J248" s="160">
        <f t="shared" si="153"/>
        <v>0</v>
      </c>
      <c r="K248" s="160">
        <f t="shared" si="153"/>
        <v>0</v>
      </c>
      <c r="L248" s="160">
        <f t="shared" si="153"/>
        <v>0</v>
      </c>
      <c r="M248" s="160">
        <f t="shared" si="153"/>
        <v>0</v>
      </c>
      <c r="N248" s="160">
        <f t="shared" si="153"/>
        <v>0</v>
      </c>
      <c r="O248" s="160">
        <f t="shared" si="153"/>
        <v>0</v>
      </c>
      <c r="P248" s="160">
        <f t="shared" si="153"/>
        <v>0</v>
      </c>
      <c r="Q248" s="160">
        <f t="shared" si="154"/>
        <v>0</v>
      </c>
      <c r="R248" s="160">
        <f t="shared" si="154"/>
        <v>0</v>
      </c>
      <c r="S248" s="160">
        <f t="shared" si="154"/>
        <v>0</v>
      </c>
      <c r="T248" s="160">
        <f t="shared" si="154"/>
        <v>0</v>
      </c>
      <c r="U248" s="160">
        <f t="shared" si="154"/>
        <v>0</v>
      </c>
      <c r="V248" s="160">
        <f t="shared" si="154"/>
        <v>0</v>
      </c>
      <c r="W248" s="160">
        <f t="shared" si="154"/>
        <v>0</v>
      </c>
      <c r="X248" s="160">
        <f t="shared" si="154"/>
        <v>0</v>
      </c>
      <c r="Y248" s="160">
        <f t="shared" si="154"/>
        <v>0</v>
      </c>
      <c r="Z248" s="160">
        <f t="shared" si="154"/>
        <v>0</v>
      </c>
      <c r="AA248" s="160">
        <f t="shared" si="155"/>
        <v>0</v>
      </c>
      <c r="AB248" s="160">
        <f t="shared" si="155"/>
        <v>0</v>
      </c>
      <c r="AC248" s="160">
        <f t="shared" si="155"/>
        <v>0</v>
      </c>
      <c r="AD248" s="160">
        <f t="shared" si="155"/>
        <v>0</v>
      </c>
      <c r="AE248" s="160">
        <f t="shared" si="155"/>
        <v>0</v>
      </c>
      <c r="AF248" s="160">
        <f t="shared" si="155"/>
        <v>0</v>
      </c>
      <c r="AG248" s="160">
        <f t="shared" si="155"/>
        <v>0</v>
      </c>
      <c r="AH248" s="160">
        <f t="shared" si="155"/>
        <v>0</v>
      </c>
      <c r="AI248" s="160">
        <f t="shared" si="155"/>
        <v>0</v>
      </c>
      <c r="AJ248" s="160">
        <f t="shared" si="155"/>
        <v>0</v>
      </c>
    </row>
    <row r="249" spans="1:36" s="188" customFormat="1" ht="16.5" x14ac:dyDescent="0.25">
      <c r="A249" s="160">
        <f t="shared" si="151"/>
        <v>4.139999999999997</v>
      </c>
      <c r="B249" s="161">
        <f t="shared" si="152"/>
        <v>201</v>
      </c>
      <c r="C249" s="163" t="s">
        <v>539</v>
      </c>
      <c r="D249" s="164" t="s">
        <v>410</v>
      </c>
      <c r="E249" s="157">
        <f t="shared" si="147"/>
        <v>0</v>
      </c>
      <c r="F249" s="249"/>
      <c r="G249" s="160">
        <f t="shared" si="153"/>
        <v>0</v>
      </c>
      <c r="H249" s="160">
        <f t="shared" si="153"/>
        <v>0</v>
      </c>
      <c r="I249" s="160">
        <f t="shared" si="153"/>
        <v>0</v>
      </c>
      <c r="J249" s="160">
        <f t="shared" si="153"/>
        <v>0</v>
      </c>
      <c r="K249" s="160">
        <f t="shared" si="153"/>
        <v>0</v>
      </c>
      <c r="L249" s="160">
        <f t="shared" si="153"/>
        <v>0</v>
      </c>
      <c r="M249" s="160">
        <f t="shared" si="153"/>
        <v>0</v>
      </c>
      <c r="N249" s="160">
        <f t="shared" si="153"/>
        <v>0</v>
      </c>
      <c r="O249" s="160">
        <f t="shared" si="153"/>
        <v>0</v>
      </c>
      <c r="P249" s="160">
        <f t="shared" si="153"/>
        <v>0</v>
      </c>
      <c r="Q249" s="160">
        <f t="shared" si="154"/>
        <v>0</v>
      </c>
      <c r="R249" s="160">
        <f t="shared" si="154"/>
        <v>0</v>
      </c>
      <c r="S249" s="160">
        <f t="shared" si="154"/>
        <v>0</v>
      </c>
      <c r="T249" s="160">
        <f t="shared" si="154"/>
        <v>0</v>
      </c>
      <c r="U249" s="160">
        <f t="shared" si="154"/>
        <v>0</v>
      </c>
      <c r="V249" s="160">
        <f t="shared" si="154"/>
        <v>0</v>
      </c>
      <c r="W249" s="160">
        <f t="shared" si="154"/>
        <v>0</v>
      </c>
      <c r="X249" s="160">
        <f t="shared" si="154"/>
        <v>0</v>
      </c>
      <c r="Y249" s="160">
        <f t="shared" si="154"/>
        <v>0</v>
      </c>
      <c r="Z249" s="160">
        <f t="shared" si="154"/>
        <v>0</v>
      </c>
      <c r="AA249" s="160">
        <f t="shared" si="155"/>
        <v>0</v>
      </c>
      <c r="AB249" s="160">
        <f t="shared" si="155"/>
        <v>0</v>
      </c>
      <c r="AC249" s="160">
        <f t="shared" si="155"/>
        <v>0</v>
      </c>
      <c r="AD249" s="160">
        <f t="shared" si="155"/>
        <v>0</v>
      </c>
      <c r="AE249" s="160">
        <f t="shared" si="155"/>
        <v>0</v>
      </c>
      <c r="AF249" s="160">
        <f t="shared" si="155"/>
        <v>0</v>
      </c>
      <c r="AG249" s="160">
        <f t="shared" si="155"/>
        <v>0</v>
      </c>
      <c r="AH249" s="160">
        <f t="shared" si="155"/>
        <v>0</v>
      </c>
      <c r="AI249" s="160">
        <f t="shared" si="155"/>
        <v>0</v>
      </c>
      <c r="AJ249" s="160">
        <f t="shared" si="155"/>
        <v>0</v>
      </c>
    </row>
    <row r="250" spans="1:36" s="188" customFormat="1" ht="16.5" x14ac:dyDescent="0.25">
      <c r="A250" s="160">
        <f t="shared" si="151"/>
        <v>4.1499999999999968</v>
      </c>
      <c r="B250" s="161">
        <f t="shared" si="152"/>
        <v>202</v>
      </c>
      <c r="C250" s="163" t="s">
        <v>540</v>
      </c>
      <c r="D250" s="164" t="s">
        <v>410</v>
      </c>
      <c r="E250" s="157">
        <f t="shared" si="147"/>
        <v>0</v>
      </c>
      <c r="F250" s="249"/>
      <c r="G250" s="160">
        <f t="shared" si="153"/>
        <v>0</v>
      </c>
      <c r="H250" s="160">
        <f t="shared" si="153"/>
        <v>0</v>
      </c>
      <c r="I250" s="160">
        <f t="shared" si="153"/>
        <v>0</v>
      </c>
      <c r="J250" s="160">
        <f t="shared" si="153"/>
        <v>0</v>
      </c>
      <c r="K250" s="160">
        <f t="shared" si="153"/>
        <v>0</v>
      </c>
      <c r="L250" s="160">
        <f t="shared" si="153"/>
        <v>0</v>
      </c>
      <c r="M250" s="160">
        <f t="shared" si="153"/>
        <v>0</v>
      </c>
      <c r="N250" s="160">
        <f t="shared" si="153"/>
        <v>0</v>
      </c>
      <c r="O250" s="160">
        <f t="shared" si="153"/>
        <v>0</v>
      </c>
      <c r="P250" s="160">
        <f t="shared" si="153"/>
        <v>0</v>
      </c>
      <c r="Q250" s="160">
        <f t="shared" si="154"/>
        <v>0</v>
      </c>
      <c r="R250" s="160">
        <f t="shared" si="154"/>
        <v>0</v>
      </c>
      <c r="S250" s="160">
        <f t="shared" si="154"/>
        <v>0</v>
      </c>
      <c r="T250" s="160">
        <f t="shared" si="154"/>
        <v>0</v>
      </c>
      <c r="U250" s="160">
        <f t="shared" si="154"/>
        <v>0</v>
      </c>
      <c r="V250" s="160">
        <f t="shared" si="154"/>
        <v>0</v>
      </c>
      <c r="W250" s="160">
        <f t="shared" si="154"/>
        <v>0</v>
      </c>
      <c r="X250" s="160">
        <f t="shared" si="154"/>
        <v>0</v>
      </c>
      <c r="Y250" s="160">
        <f t="shared" si="154"/>
        <v>0</v>
      </c>
      <c r="Z250" s="160">
        <f t="shared" si="154"/>
        <v>0</v>
      </c>
      <c r="AA250" s="160">
        <f t="shared" si="155"/>
        <v>0</v>
      </c>
      <c r="AB250" s="160">
        <f t="shared" si="155"/>
        <v>0</v>
      </c>
      <c r="AC250" s="160">
        <f t="shared" si="155"/>
        <v>0</v>
      </c>
      <c r="AD250" s="160">
        <f t="shared" si="155"/>
        <v>0</v>
      </c>
      <c r="AE250" s="160">
        <f t="shared" si="155"/>
        <v>0</v>
      </c>
      <c r="AF250" s="160">
        <f t="shared" si="155"/>
        <v>0</v>
      </c>
      <c r="AG250" s="160">
        <f t="shared" si="155"/>
        <v>0</v>
      </c>
      <c r="AH250" s="160">
        <f t="shared" si="155"/>
        <v>0</v>
      </c>
      <c r="AI250" s="160">
        <f t="shared" si="155"/>
        <v>0</v>
      </c>
      <c r="AJ250" s="160">
        <f t="shared" si="155"/>
        <v>0</v>
      </c>
    </row>
    <row r="251" spans="1:36" s="188" customFormat="1" ht="16.5" x14ac:dyDescent="0.25">
      <c r="A251" s="160">
        <f t="shared" si="151"/>
        <v>4.1599999999999966</v>
      </c>
      <c r="B251" s="161">
        <f t="shared" si="152"/>
        <v>203</v>
      </c>
      <c r="C251" s="163" t="s">
        <v>541</v>
      </c>
      <c r="D251" s="164" t="s">
        <v>410</v>
      </c>
      <c r="E251" s="157">
        <f t="shared" si="147"/>
        <v>0</v>
      </c>
      <c r="F251" s="249"/>
      <c r="G251" s="160">
        <f t="shared" si="153"/>
        <v>0</v>
      </c>
      <c r="H251" s="160">
        <f t="shared" si="153"/>
        <v>0</v>
      </c>
      <c r="I251" s="160">
        <f t="shared" si="153"/>
        <v>0</v>
      </c>
      <c r="J251" s="160">
        <f t="shared" si="153"/>
        <v>0</v>
      </c>
      <c r="K251" s="160">
        <f t="shared" si="153"/>
        <v>0</v>
      </c>
      <c r="L251" s="160">
        <f t="shared" si="153"/>
        <v>0</v>
      </c>
      <c r="M251" s="160">
        <f t="shared" si="153"/>
        <v>0</v>
      </c>
      <c r="N251" s="160">
        <f t="shared" si="153"/>
        <v>0</v>
      </c>
      <c r="O251" s="160">
        <f t="shared" si="153"/>
        <v>0</v>
      </c>
      <c r="P251" s="160">
        <f t="shared" si="153"/>
        <v>0</v>
      </c>
      <c r="Q251" s="160">
        <f t="shared" si="154"/>
        <v>0</v>
      </c>
      <c r="R251" s="160">
        <f t="shared" si="154"/>
        <v>0</v>
      </c>
      <c r="S251" s="160">
        <f t="shared" si="154"/>
        <v>0</v>
      </c>
      <c r="T251" s="160">
        <f t="shared" si="154"/>
        <v>0</v>
      </c>
      <c r="U251" s="160">
        <f t="shared" si="154"/>
        <v>0</v>
      </c>
      <c r="V251" s="160">
        <f t="shared" si="154"/>
        <v>0</v>
      </c>
      <c r="W251" s="160">
        <f t="shared" si="154"/>
        <v>0</v>
      </c>
      <c r="X251" s="160">
        <f t="shared" si="154"/>
        <v>0</v>
      </c>
      <c r="Y251" s="160">
        <f t="shared" si="154"/>
        <v>0</v>
      </c>
      <c r="Z251" s="160">
        <f t="shared" si="154"/>
        <v>0</v>
      </c>
      <c r="AA251" s="160">
        <f t="shared" si="155"/>
        <v>0</v>
      </c>
      <c r="AB251" s="160">
        <f t="shared" si="155"/>
        <v>0</v>
      </c>
      <c r="AC251" s="160">
        <f t="shared" si="155"/>
        <v>0</v>
      </c>
      <c r="AD251" s="160">
        <f t="shared" si="155"/>
        <v>0</v>
      </c>
      <c r="AE251" s="160">
        <f t="shared" si="155"/>
        <v>0</v>
      </c>
      <c r="AF251" s="160">
        <f t="shared" si="155"/>
        <v>0</v>
      </c>
      <c r="AG251" s="160">
        <f t="shared" si="155"/>
        <v>0</v>
      </c>
      <c r="AH251" s="160">
        <f t="shared" si="155"/>
        <v>0</v>
      </c>
      <c r="AI251" s="160">
        <f t="shared" si="155"/>
        <v>0</v>
      </c>
      <c r="AJ251" s="160">
        <f t="shared" si="155"/>
        <v>0</v>
      </c>
    </row>
    <row r="252" spans="1:36" s="188" customFormat="1" ht="16.5" x14ac:dyDescent="0.25">
      <c r="A252" s="160">
        <f t="shared" si="151"/>
        <v>4.1699999999999964</v>
      </c>
      <c r="B252" s="161">
        <f t="shared" si="152"/>
        <v>204</v>
      </c>
      <c r="C252" s="163" t="s">
        <v>542</v>
      </c>
      <c r="D252" s="164" t="s">
        <v>410</v>
      </c>
      <c r="E252" s="157">
        <f t="shared" si="147"/>
        <v>0</v>
      </c>
      <c r="F252" s="249"/>
      <c r="G252" s="160">
        <f t="shared" si="153"/>
        <v>0</v>
      </c>
      <c r="H252" s="160">
        <f t="shared" si="153"/>
        <v>0</v>
      </c>
      <c r="I252" s="160">
        <f t="shared" si="153"/>
        <v>0</v>
      </c>
      <c r="J252" s="160">
        <f t="shared" si="153"/>
        <v>0</v>
      </c>
      <c r="K252" s="160">
        <f t="shared" si="153"/>
        <v>0</v>
      </c>
      <c r="L252" s="160">
        <f t="shared" si="153"/>
        <v>0</v>
      </c>
      <c r="M252" s="160">
        <f t="shared" si="153"/>
        <v>0</v>
      </c>
      <c r="N252" s="160">
        <f t="shared" si="153"/>
        <v>0</v>
      </c>
      <c r="O252" s="160">
        <f t="shared" si="153"/>
        <v>0</v>
      </c>
      <c r="P252" s="160">
        <f t="shared" si="153"/>
        <v>0</v>
      </c>
      <c r="Q252" s="160">
        <f t="shared" si="154"/>
        <v>0</v>
      </c>
      <c r="R252" s="160">
        <f t="shared" si="154"/>
        <v>0</v>
      </c>
      <c r="S252" s="160">
        <f t="shared" si="154"/>
        <v>0</v>
      </c>
      <c r="T252" s="160">
        <f t="shared" si="154"/>
        <v>0</v>
      </c>
      <c r="U252" s="160">
        <f t="shared" si="154"/>
        <v>0</v>
      </c>
      <c r="V252" s="160">
        <f t="shared" si="154"/>
        <v>0</v>
      </c>
      <c r="W252" s="160">
        <f t="shared" si="154"/>
        <v>0</v>
      </c>
      <c r="X252" s="160">
        <f t="shared" si="154"/>
        <v>0</v>
      </c>
      <c r="Y252" s="160">
        <f t="shared" si="154"/>
        <v>0</v>
      </c>
      <c r="Z252" s="160">
        <f t="shared" si="154"/>
        <v>0</v>
      </c>
      <c r="AA252" s="160">
        <f t="shared" si="155"/>
        <v>0</v>
      </c>
      <c r="AB252" s="160">
        <f t="shared" si="155"/>
        <v>0</v>
      </c>
      <c r="AC252" s="160">
        <f t="shared" si="155"/>
        <v>0</v>
      </c>
      <c r="AD252" s="160">
        <f t="shared" si="155"/>
        <v>0</v>
      </c>
      <c r="AE252" s="160">
        <f t="shared" si="155"/>
        <v>0</v>
      </c>
      <c r="AF252" s="160">
        <f t="shared" si="155"/>
        <v>0</v>
      </c>
      <c r="AG252" s="160">
        <f t="shared" si="155"/>
        <v>0</v>
      </c>
      <c r="AH252" s="160">
        <f t="shared" si="155"/>
        <v>0</v>
      </c>
      <c r="AI252" s="160">
        <f t="shared" si="155"/>
        <v>0</v>
      </c>
      <c r="AJ252" s="160">
        <f t="shared" si="155"/>
        <v>0</v>
      </c>
    </row>
    <row r="253" spans="1:36" ht="16.5" x14ac:dyDescent="0.25">
      <c r="A253" s="172"/>
      <c r="B253" s="161">
        <f t="shared" si="152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152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152"/>
        <v>207</v>
      </c>
      <c r="C255" s="155" t="s">
        <v>516</v>
      </c>
      <c r="D255" s="156" t="s">
        <v>389</v>
      </c>
      <c r="E255" s="157">
        <f>+SUM(G255:AJ255)</f>
        <v>0.25833600000000001</v>
      </c>
      <c r="F255" s="249" t="s">
        <v>62</v>
      </c>
      <c r="G255" s="157">
        <f t="shared" ref="G255:AJ255" si="156">+IF($F255=G$13,G$12*f_cond*G$14/1000,0)</f>
        <v>0</v>
      </c>
      <c r="H255" s="157">
        <f t="shared" si="156"/>
        <v>2.07E-2</v>
      </c>
      <c r="I255" s="157">
        <f t="shared" si="156"/>
        <v>0.18215999999999999</v>
      </c>
      <c r="J255" s="157">
        <f t="shared" si="156"/>
        <v>5.5475999999999998E-2</v>
      </c>
      <c r="K255" s="157">
        <f t="shared" si="156"/>
        <v>0</v>
      </c>
      <c r="L255" s="157">
        <f t="shared" si="156"/>
        <v>0</v>
      </c>
      <c r="M255" s="157">
        <f t="shared" si="156"/>
        <v>0</v>
      </c>
      <c r="N255" s="157">
        <f t="shared" si="156"/>
        <v>0</v>
      </c>
      <c r="O255" s="157">
        <f t="shared" si="156"/>
        <v>0</v>
      </c>
      <c r="P255" s="157">
        <f t="shared" si="156"/>
        <v>0</v>
      </c>
      <c r="Q255" s="157">
        <f t="shared" si="156"/>
        <v>0</v>
      </c>
      <c r="R255" s="157">
        <f t="shared" si="156"/>
        <v>0</v>
      </c>
      <c r="S255" s="157">
        <f t="shared" si="156"/>
        <v>0</v>
      </c>
      <c r="T255" s="157">
        <f t="shared" si="156"/>
        <v>0</v>
      </c>
      <c r="U255" s="157">
        <f t="shared" si="156"/>
        <v>0</v>
      </c>
      <c r="V255" s="157">
        <f t="shared" si="156"/>
        <v>0</v>
      </c>
      <c r="W255" s="157">
        <f t="shared" si="156"/>
        <v>0</v>
      </c>
      <c r="X255" s="157">
        <f t="shared" si="156"/>
        <v>0</v>
      </c>
      <c r="Y255" s="157">
        <f t="shared" si="156"/>
        <v>0</v>
      </c>
      <c r="Z255" s="157">
        <f t="shared" si="156"/>
        <v>0</v>
      </c>
      <c r="AA255" s="157">
        <f t="shared" si="156"/>
        <v>0</v>
      </c>
      <c r="AB255" s="157">
        <f t="shared" si="156"/>
        <v>0</v>
      </c>
      <c r="AC255" s="157">
        <f t="shared" si="156"/>
        <v>0</v>
      </c>
      <c r="AD255" s="157">
        <f t="shared" si="156"/>
        <v>0</v>
      </c>
      <c r="AE255" s="157">
        <f t="shared" si="156"/>
        <v>0</v>
      </c>
      <c r="AF255" s="157">
        <f t="shared" si="156"/>
        <v>0</v>
      </c>
      <c r="AG255" s="157">
        <f t="shared" si="156"/>
        <v>0</v>
      </c>
      <c r="AH255" s="157">
        <f t="shared" si="156"/>
        <v>0</v>
      </c>
      <c r="AI255" s="157">
        <f t="shared" si="156"/>
        <v>0</v>
      </c>
      <c r="AJ255" s="157">
        <f t="shared" si="156"/>
        <v>0</v>
      </c>
    </row>
    <row r="256" spans="1:36" ht="16.5" x14ac:dyDescent="0.25">
      <c r="A256" s="157"/>
      <c r="B256" s="153">
        <f t="shared" si="152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152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157">+A257+0.01</f>
        <v>6.01</v>
      </c>
      <c r="B258" s="153">
        <f t="shared" si="152"/>
        <v>210</v>
      </c>
      <c r="C258" s="155" t="s">
        <v>486</v>
      </c>
      <c r="D258" s="156" t="s">
        <v>553</v>
      </c>
      <c r="E258" s="157">
        <f t="shared" ref="E258:E264" si="158">+SUM(G258:AJ258)</f>
        <v>5.0890000000000004</v>
      </c>
      <c r="F258" s="249"/>
      <c r="G258" s="157">
        <f t="shared" ref="G258:AJ258" si="159">+VLOOKUP(G$19,Vol_PAT,4,0)*G$33</f>
        <v>0</v>
      </c>
      <c r="H258" s="157">
        <f t="shared" si="159"/>
        <v>0</v>
      </c>
      <c r="I258" s="157">
        <f t="shared" si="159"/>
        <v>0</v>
      </c>
      <c r="J258" s="157">
        <f t="shared" si="159"/>
        <v>5.0890000000000004</v>
      </c>
      <c r="K258" s="157">
        <f t="shared" si="159"/>
        <v>0</v>
      </c>
      <c r="L258" s="157">
        <f t="shared" si="159"/>
        <v>0</v>
      </c>
      <c r="M258" s="157">
        <f t="shared" si="159"/>
        <v>0</v>
      </c>
      <c r="N258" s="157">
        <f t="shared" si="159"/>
        <v>0</v>
      </c>
      <c r="O258" s="157">
        <f t="shared" si="159"/>
        <v>0</v>
      </c>
      <c r="P258" s="157">
        <f t="shared" si="159"/>
        <v>0</v>
      </c>
      <c r="Q258" s="157">
        <f t="shared" si="159"/>
        <v>0</v>
      </c>
      <c r="R258" s="157">
        <f t="shared" si="159"/>
        <v>0</v>
      </c>
      <c r="S258" s="157">
        <f t="shared" si="159"/>
        <v>0</v>
      </c>
      <c r="T258" s="157">
        <f t="shared" si="159"/>
        <v>0</v>
      </c>
      <c r="U258" s="157">
        <f t="shared" si="159"/>
        <v>0</v>
      </c>
      <c r="V258" s="157">
        <f t="shared" si="159"/>
        <v>0</v>
      </c>
      <c r="W258" s="157">
        <f t="shared" si="159"/>
        <v>0</v>
      </c>
      <c r="X258" s="157">
        <f t="shared" si="159"/>
        <v>0</v>
      </c>
      <c r="Y258" s="157">
        <f t="shared" si="159"/>
        <v>0</v>
      </c>
      <c r="Z258" s="157">
        <f t="shared" si="159"/>
        <v>0</v>
      </c>
      <c r="AA258" s="157">
        <f t="shared" si="159"/>
        <v>0</v>
      </c>
      <c r="AB258" s="157">
        <f t="shared" si="159"/>
        <v>0</v>
      </c>
      <c r="AC258" s="157">
        <f t="shared" si="159"/>
        <v>0</v>
      </c>
      <c r="AD258" s="157">
        <f t="shared" si="159"/>
        <v>0</v>
      </c>
      <c r="AE258" s="157">
        <f t="shared" si="159"/>
        <v>0</v>
      </c>
      <c r="AF258" s="157">
        <f t="shared" si="159"/>
        <v>0</v>
      </c>
      <c r="AG258" s="157">
        <f t="shared" si="159"/>
        <v>0</v>
      </c>
      <c r="AH258" s="157">
        <f t="shared" si="159"/>
        <v>0</v>
      </c>
      <c r="AI258" s="157">
        <f t="shared" si="159"/>
        <v>0</v>
      </c>
      <c r="AJ258" s="157">
        <f t="shared" si="159"/>
        <v>0</v>
      </c>
    </row>
    <row r="259" spans="1:36" ht="16.5" x14ac:dyDescent="0.25">
      <c r="A259" s="157">
        <f t="shared" si="157"/>
        <v>6.02</v>
      </c>
      <c r="B259" s="153">
        <f t="shared" si="152"/>
        <v>211</v>
      </c>
      <c r="C259" s="155" t="s">
        <v>487</v>
      </c>
      <c r="D259" s="156" t="s">
        <v>553</v>
      </c>
      <c r="E259" s="157">
        <f t="shared" si="158"/>
        <v>0</v>
      </c>
      <c r="F259" s="249"/>
      <c r="G259" s="157">
        <f t="shared" ref="G259:AJ259" si="160">+VLOOKUP(G$19,Vol_PAT,4,0)*G$34</f>
        <v>0</v>
      </c>
      <c r="H259" s="157">
        <f t="shared" si="160"/>
        <v>0</v>
      </c>
      <c r="I259" s="157">
        <f t="shared" si="160"/>
        <v>0</v>
      </c>
      <c r="J259" s="157">
        <f t="shared" si="160"/>
        <v>0</v>
      </c>
      <c r="K259" s="157">
        <f t="shared" si="160"/>
        <v>0</v>
      </c>
      <c r="L259" s="157">
        <f t="shared" si="160"/>
        <v>0</v>
      </c>
      <c r="M259" s="157">
        <f t="shared" si="160"/>
        <v>0</v>
      </c>
      <c r="N259" s="157">
        <f t="shared" si="160"/>
        <v>0</v>
      </c>
      <c r="O259" s="157">
        <f t="shared" si="160"/>
        <v>0</v>
      </c>
      <c r="P259" s="157">
        <f t="shared" si="160"/>
        <v>0</v>
      </c>
      <c r="Q259" s="157">
        <f t="shared" si="160"/>
        <v>0</v>
      </c>
      <c r="R259" s="157">
        <f t="shared" si="160"/>
        <v>0</v>
      </c>
      <c r="S259" s="157">
        <f t="shared" si="160"/>
        <v>0</v>
      </c>
      <c r="T259" s="157">
        <f t="shared" si="160"/>
        <v>0</v>
      </c>
      <c r="U259" s="157">
        <f t="shared" si="160"/>
        <v>0</v>
      </c>
      <c r="V259" s="157">
        <f t="shared" si="160"/>
        <v>0</v>
      </c>
      <c r="W259" s="157">
        <f t="shared" si="160"/>
        <v>0</v>
      </c>
      <c r="X259" s="157">
        <f t="shared" si="160"/>
        <v>0</v>
      </c>
      <c r="Y259" s="157">
        <f t="shared" si="160"/>
        <v>0</v>
      </c>
      <c r="Z259" s="157">
        <f t="shared" si="160"/>
        <v>0</v>
      </c>
      <c r="AA259" s="157">
        <f t="shared" si="160"/>
        <v>0</v>
      </c>
      <c r="AB259" s="157">
        <f t="shared" si="160"/>
        <v>0</v>
      </c>
      <c r="AC259" s="157">
        <f t="shared" si="160"/>
        <v>0</v>
      </c>
      <c r="AD259" s="157">
        <f t="shared" si="160"/>
        <v>0</v>
      </c>
      <c r="AE259" s="157">
        <f t="shared" si="160"/>
        <v>0</v>
      </c>
      <c r="AF259" s="157">
        <f t="shared" si="160"/>
        <v>0</v>
      </c>
      <c r="AG259" s="157">
        <f t="shared" si="160"/>
        <v>0</v>
      </c>
      <c r="AH259" s="157">
        <f t="shared" si="160"/>
        <v>0</v>
      </c>
      <c r="AI259" s="157">
        <f t="shared" si="160"/>
        <v>0</v>
      </c>
      <c r="AJ259" s="157">
        <f t="shared" si="160"/>
        <v>0</v>
      </c>
    </row>
    <row r="260" spans="1:36" ht="16.5" x14ac:dyDescent="0.25">
      <c r="A260" s="157">
        <f t="shared" si="157"/>
        <v>6.0299999999999994</v>
      </c>
      <c r="B260" s="153">
        <f t="shared" si="152"/>
        <v>212</v>
      </c>
      <c r="C260" s="155" t="s">
        <v>518</v>
      </c>
      <c r="D260" s="156" t="s">
        <v>364</v>
      </c>
      <c r="E260" s="157">
        <f t="shared" si="158"/>
        <v>2</v>
      </c>
      <c r="F260" s="249"/>
      <c r="G260" s="157">
        <f t="shared" ref="G260:P263" si="161">+HLOOKUP(G$3,ARMADO_RP,$B260,0)+HLOOKUP(G$4,ARMADO_RP,$B260,0)+HLOOKUP(G$19,ARMADO_RP,$B260,0)</f>
        <v>0</v>
      </c>
      <c r="H260" s="157">
        <f t="shared" si="161"/>
        <v>1</v>
      </c>
      <c r="I260" s="157">
        <f t="shared" si="161"/>
        <v>1</v>
      </c>
      <c r="J260" s="157">
        <f t="shared" si="161"/>
        <v>0</v>
      </c>
      <c r="K260" s="157">
        <f t="shared" si="161"/>
        <v>0</v>
      </c>
      <c r="L260" s="157">
        <f t="shared" si="161"/>
        <v>0</v>
      </c>
      <c r="M260" s="157">
        <f t="shared" si="161"/>
        <v>0</v>
      </c>
      <c r="N260" s="157">
        <f t="shared" si="161"/>
        <v>0</v>
      </c>
      <c r="O260" s="157">
        <f t="shared" si="161"/>
        <v>0</v>
      </c>
      <c r="P260" s="157">
        <f t="shared" si="161"/>
        <v>0</v>
      </c>
      <c r="Q260" s="157">
        <f t="shared" ref="Q260:Z263" si="162">+HLOOKUP(Q$3,ARMADO_RP,$B260,0)+HLOOKUP(Q$4,ARMADO_RP,$B260,0)+HLOOKUP(Q$19,ARMADO_RP,$B260,0)</f>
        <v>0</v>
      </c>
      <c r="R260" s="157">
        <f t="shared" si="162"/>
        <v>0</v>
      </c>
      <c r="S260" s="157">
        <f t="shared" si="162"/>
        <v>0</v>
      </c>
      <c r="T260" s="157">
        <f t="shared" si="162"/>
        <v>0</v>
      </c>
      <c r="U260" s="157">
        <f t="shared" si="162"/>
        <v>0</v>
      </c>
      <c r="V260" s="157">
        <f t="shared" si="162"/>
        <v>0</v>
      </c>
      <c r="W260" s="157">
        <f t="shared" si="162"/>
        <v>0</v>
      </c>
      <c r="X260" s="157">
        <f t="shared" si="162"/>
        <v>0</v>
      </c>
      <c r="Y260" s="157">
        <f t="shared" si="162"/>
        <v>0</v>
      </c>
      <c r="Z260" s="157">
        <f t="shared" si="162"/>
        <v>0</v>
      </c>
      <c r="AA260" s="157">
        <f t="shared" ref="AA260:AJ263" si="163">+HLOOKUP(AA$3,ARMADO_RP,$B260,0)+HLOOKUP(AA$4,ARMADO_RP,$B260,0)+HLOOKUP(AA$19,ARMADO_RP,$B260,0)</f>
        <v>0</v>
      </c>
      <c r="AB260" s="157">
        <f t="shared" si="163"/>
        <v>0</v>
      </c>
      <c r="AC260" s="157">
        <f t="shared" si="163"/>
        <v>0</v>
      </c>
      <c r="AD260" s="157">
        <f t="shared" si="163"/>
        <v>0</v>
      </c>
      <c r="AE260" s="157">
        <f t="shared" si="163"/>
        <v>0</v>
      </c>
      <c r="AF260" s="157">
        <f t="shared" si="163"/>
        <v>0</v>
      </c>
      <c r="AG260" s="157">
        <f t="shared" si="163"/>
        <v>0</v>
      </c>
      <c r="AH260" s="157">
        <f t="shared" si="163"/>
        <v>0</v>
      </c>
      <c r="AI260" s="157">
        <f t="shared" si="163"/>
        <v>0</v>
      </c>
      <c r="AJ260" s="157">
        <f t="shared" si="163"/>
        <v>0</v>
      </c>
    </row>
    <row r="261" spans="1:36" ht="16.5" x14ac:dyDescent="0.25">
      <c r="A261" s="157">
        <f t="shared" si="157"/>
        <v>6.0399999999999991</v>
      </c>
      <c r="B261" s="153">
        <f t="shared" si="152"/>
        <v>213</v>
      </c>
      <c r="C261" s="155" t="s">
        <v>519</v>
      </c>
      <c r="D261" s="156" t="s">
        <v>364</v>
      </c>
      <c r="E261" s="157">
        <f t="shared" si="158"/>
        <v>0</v>
      </c>
      <c r="F261" s="249"/>
      <c r="G261" s="157">
        <f t="shared" si="161"/>
        <v>0</v>
      </c>
      <c r="H261" s="157">
        <f t="shared" si="161"/>
        <v>0</v>
      </c>
      <c r="I261" s="157">
        <f t="shared" si="161"/>
        <v>0</v>
      </c>
      <c r="J261" s="157">
        <f t="shared" si="161"/>
        <v>0</v>
      </c>
      <c r="K261" s="157">
        <f t="shared" si="161"/>
        <v>0</v>
      </c>
      <c r="L261" s="157">
        <f t="shared" si="161"/>
        <v>0</v>
      </c>
      <c r="M261" s="157">
        <f t="shared" si="161"/>
        <v>0</v>
      </c>
      <c r="N261" s="157">
        <f t="shared" si="161"/>
        <v>0</v>
      </c>
      <c r="O261" s="157">
        <f t="shared" si="161"/>
        <v>0</v>
      </c>
      <c r="P261" s="157">
        <f t="shared" si="161"/>
        <v>0</v>
      </c>
      <c r="Q261" s="157">
        <f t="shared" si="162"/>
        <v>0</v>
      </c>
      <c r="R261" s="157">
        <f t="shared" si="162"/>
        <v>0</v>
      </c>
      <c r="S261" s="157">
        <f t="shared" si="162"/>
        <v>0</v>
      </c>
      <c r="T261" s="157">
        <f t="shared" si="162"/>
        <v>0</v>
      </c>
      <c r="U261" s="157">
        <f t="shared" si="162"/>
        <v>0</v>
      </c>
      <c r="V261" s="157">
        <f t="shared" si="162"/>
        <v>0</v>
      </c>
      <c r="W261" s="157">
        <f t="shared" si="162"/>
        <v>0</v>
      </c>
      <c r="X261" s="157">
        <f t="shared" si="162"/>
        <v>0</v>
      </c>
      <c r="Y261" s="157">
        <f t="shared" si="162"/>
        <v>0</v>
      </c>
      <c r="Z261" s="157">
        <f t="shared" si="162"/>
        <v>0</v>
      </c>
      <c r="AA261" s="157">
        <f t="shared" si="163"/>
        <v>0</v>
      </c>
      <c r="AB261" s="157">
        <f t="shared" si="163"/>
        <v>0</v>
      </c>
      <c r="AC261" s="157">
        <f t="shared" si="163"/>
        <v>0</v>
      </c>
      <c r="AD261" s="157">
        <f t="shared" si="163"/>
        <v>0</v>
      </c>
      <c r="AE261" s="157">
        <f t="shared" si="163"/>
        <v>0</v>
      </c>
      <c r="AF261" s="157">
        <f t="shared" si="163"/>
        <v>0</v>
      </c>
      <c r="AG261" s="157">
        <f t="shared" si="163"/>
        <v>0</v>
      </c>
      <c r="AH261" s="157">
        <f t="shared" si="163"/>
        <v>0</v>
      </c>
      <c r="AI261" s="157">
        <f t="shared" si="163"/>
        <v>0</v>
      </c>
      <c r="AJ261" s="157">
        <f t="shared" si="163"/>
        <v>0</v>
      </c>
    </row>
    <row r="262" spans="1:36" ht="16.5" x14ac:dyDescent="0.25">
      <c r="A262" s="157">
        <f t="shared" si="157"/>
        <v>6.0499999999999989</v>
      </c>
      <c r="B262" s="153">
        <f t="shared" si="152"/>
        <v>214</v>
      </c>
      <c r="C262" s="155" t="s">
        <v>520</v>
      </c>
      <c r="D262" s="156" t="s">
        <v>364</v>
      </c>
      <c r="E262" s="157">
        <f t="shared" si="158"/>
        <v>1</v>
      </c>
      <c r="F262" s="249"/>
      <c r="G262" s="157">
        <f t="shared" si="161"/>
        <v>0</v>
      </c>
      <c r="H262" s="157">
        <f t="shared" si="161"/>
        <v>0</v>
      </c>
      <c r="I262" s="157">
        <f t="shared" si="161"/>
        <v>0</v>
      </c>
      <c r="J262" s="157">
        <f t="shared" si="161"/>
        <v>1</v>
      </c>
      <c r="K262" s="157">
        <f t="shared" si="161"/>
        <v>0</v>
      </c>
      <c r="L262" s="157">
        <f t="shared" si="161"/>
        <v>0</v>
      </c>
      <c r="M262" s="157">
        <f t="shared" si="161"/>
        <v>0</v>
      </c>
      <c r="N262" s="157">
        <f t="shared" si="161"/>
        <v>0</v>
      </c>
      <c r="O262" s="157">
        <f t="shared" si="161"/>
        <v>0</v>
      </c>
      <c r="P262" s="157">
        <f t="shared" si="161"/>
        <v>0</v>
      </c>
      <c r="Q262" s="157">
        <f t="shared" si="162"/>
        <v>0</v>
      </c>
      <c r="R262" s="157">
        <f t="shared" si="162"/>
        <v>0</v>
      </c>
      <c r="S262" s="157">
        <f t="shared" si="162"/>
        <v>0</v>
      </c>
      <c r="T262" s="157">
        <f t="shared" si="162"/>
        <v>0</v>
      </c>
      <c r="U262" s="157">
        <f t="shared" si="162"/>
        <v>0</v>
      </c>
      <c r="V262" s="157">
        <f t="shared" si="162"/>
        <v>0</v>
      </c>
      <c r="W262" s="157">
        <f t="shared" si="162"/>
        <v>0</v>
      </c>
      <c r="X262" s="157">
        <f t="shared" si="162"/>
        <v>0</v>
      </c>
      <c r="Y262" s="157">
        <f t="shared" si="162"/>
        <v>0</v>
      </c>
      <c r="Z262" s="157">
        <f t="shared" si="162"/>
        <v>0</v>
      </c>
      <c r="AA262" s="157">
        <f t="shared" si="163"/>
        <v>0</v>
      </c>
      <c r="AB262" s="157">
        <f t="shared" si="163"/>
        <v>0</v>
      </c>
      <c r="AC262" s="157">
        <f t="shared" si="163"/>
        <v>0</v>
      </c>
      <c r="AD262" s="157">
        <f t="shared" si="163"/>
        <v>0</v>
      </c>
      <c r="AE262" s="157">
        <f t="shared" si="163"/>
        <v>0</v>
      </c>
      <c r="AF262" s="157">
        <f t="shared" si="163"/>
        <v>0</v>
      </c>
      <c r="AG262" s="157">
        <f t="shared" si="163"/>
        <v>0</v>
      </c>
      <c r="AH262" s="157">
        <f t="shared" si="163"/>
        <v>0</v>
      </c>
      <c r="AI262" s="157">
        <f t="shared" si="163"/>
        <v>0</v>
      </c>
      <c r="AJ262" s="157">
        <f t="shared" si="163"/>
        <v>0</v>
      </c>
    </row>
    <row r="263" spans="1:36" ht="16.5" x14ac:dyDescent="0.25">
      <c r="A263" s="157">
        <f t="shared" si="157"/>
        <v>6.0599999999999987</v>
      </c>
      <c r="B263" s="153">
        <f t="shared" si="152"/>
        <v>215</v>
      </c>
      <c r="C263" s="155" t="s">
        <v>521</v>
      </c>
      <c r="D263" s="156" t="s">
        <v>364</v>
      </c>
      <c r="E263" s="157">
        <f t="shared" si="158"/>
        <v>0</v>
      </c>
      <c r="F263" s="249"/>
      <c r="G263" s="157">
        <f t="shared" si="161"/>
        <v>0</v>
      </c>
      <c r="H263" s="157">
        <f t="shared" si="161"/>
        <v>0</v>
      </c>
      <c r="I263" s="157">
        <f t="shared" si="161"/>
        <v>0</v>
      </c>
      <c r="J263" s="157">
        <f t="shared" si="161"/>
        <v>0</v>
      </c>
      <c r="K263" s="157">
        <f t="shared" si="161"/>
        <v>0</v>
      </c>
      <c r="L263" s="157">
        <f t="shared" si="161"/>
        <v>0</v>
      </c>
      <c r="M263" s="157">
        <f t="shared" si="161"/>
        <v>0</v>
      </c>
      <c r="N263" s="157">
        <f t="shared" si="161"/>
        <v>0</v>
      </c>
      <c r="O263" s="157">
        <f t="shared" si="161"/>
        <v>0</v>
      </c>
      <c r="P263" s="157">
        <f t="shared" si="161"/>
        <v>0</v>
      </c>
      <c r="Q263" s="157">
        <f t="shared" si="162"/>
        <v>0</v>
      </c>
      <c r="R263" s="157">
        <f t="shared" si="162"/>
        <v>0</v>
      </c>
      <c r="S263" s="157">
        <f t="shared" si="162"/>
        <v>0</v>
      </c>
      <c r="T263" s="157">
        <f t="shared" si="162"/>
        <v>0</v>
      </c>
      <c r="U263" s="157">
        <f t="shared" si="162"/>
        <v>0</v>
      </c>
      <c r="V263" s="157">
        <f t="shared" si="162"/>
        <v>0</v>
      </c>
      <c r="W263" s="157">
        <f t="shared" si="162"/>
        <v>0</v>
      </c>
      <c r="X263" s="157">
        <f t="shared" si="162"/>
        <v>0</v>
      </c>
      <c r="Y263" s="157">
        <f t="shared" si="162"/>
        <v>0</v>
      </c>
      <c r="Z263" s="157">
        <f t="shared" si="162"/>
        <v>0</v>
      </c>
      <c r="AA263" s="157">
        <f t="shared" si="163"/>
        <v>0</v>
      </c>
      <c r="AB263" s="157">
        <f t="shared" si="163"/>
        <v>0</v>
      </c>
      <c r="AC263" s="157">
        <f t="shared" si="163"/>
        <v>0</v>
      </c>
      <c r="AD263" s="157">
        <f t="shared" si="163"/>
        <v>0</v>
      </c>
      <c r="AE263" s="157">
        <f t="shared" si="163"/>
        <v>0</v>
      </c>
      <c r="AF263" s="157">
        <f t="shared" si="163"/>
        <v>0</v>
      </c>
      <c r="AG263" s="157">
        <f t="shared" si="163"/>
        <v>0</v>
      </c>
      <c r="AH263" s="157">
        <f t="shared" si="163"/>
        <v>0</v>
      </c>
      <c r="AI263" s="157">
        <f t="shared" si="163"/>
        <v>0</v>
      </c>
      <c r="AJ263" s="157">
        <f t="shared" si="163"/>
        <v>0</v>
      </c>
    </row>
    <row r="264" spans="1:36" ht="16.5" x14ac:dyDescent="0.25">
      <c r="A264" s="157">
        <f t="shared" si="157"/>
        <v>6.0699999999999985</v>
      </c>
      <c r="B264" s="153">
        <f t="shared" si="152"/>
        <v>216</v>
      </c>
      <c r="C264" s="155" t="s">
        <v>522</v>
      </c>
      <c r="D264" s="156" t="s">
        <v>553</v>
      </c>
      <c r="E264" s="157">
        <f t="shared" si="158"/>
        <v>4.8250000000000002</v>
      </c>
      <c r="F264" s="249"/>
      <c r="G264" s="157">
        <f t="shared" ref="G264:AJ264" si="164">+VLOOKUP(G$19,Vol_PAT,5,0)</f>
        <v>0</v>
      </c>
      <c r="H264" s="157">
        <f t="shared" si="164"/>
        <v>0</v>
      </c>
      <c r="I264" s="157">
        <f t="shared" si="164"/>
        <v>0</v>
      </c>
      <c r="J264" s="157">
        <f t="shared" si="164"/>
        <v>4.8250000000000002</v>
      </c>
      <c r="K264" s="157">
        <f t="shared" si="164"/>
        <v>0</v>
      </c>
      <c r="L264" s="157">
        <f t="shared" si="164"/>
        <v>0</v>
      </c>
      <c r="M264" s="157">
        <f t="shared" si="164"/>
        <v>0</v>
      </c>
      <c r="N264" s="157">
        <f t="shared" si="164"/>
        <v>0</v>
      </c>
      <c r="O264" s="157">
        <f t="shared" si="164"/>
        <v>0</v>
      </c>
      <c r="P264" s="157">
        <f t="shared" si="164"/>
        <v>0</v>
      </c>
      <c r="Q264" s="157">
        <f t="shared" si="164"/>
        <v>0</v>
      </c>
      <c r="R264" s="157">
        <f t="shared" si="164"/>
        <v>0</v>
      </c>
      <c r="S264" s="157">
        <f t="shared" si="164"/>
        <v>0</v>
      </c>
      <c r="T264" s="157">
        <f t="shared" si="164"/>
        <v>0</v>
      </c>
      <c r="U264" s="157">
        <f t="shared" si="164"/>
        <v>0</v>
      </c>
      <c r="V264" s="157">
        <f t="shared" si="164"/>
        <v>0</v>
      </c>
      <c r="W264" s="157">
        <f t="shared" si="164"/>
        <v>0</v>
      </c>
      <c r="X264" s="157">
        <f t="shared" si="164"/>
        <v>0</v>
      </c>
      <c r="Y264" s="157">
        <f t="shared" si="164"/>
        <v>0</v>
      </c>
      <c r="Z264" s="157">
        <f t="shared" si="164"/>
        <v>0</v>
      </c>
      <c r="AA264" s="157">
        <f t="shared" si="164"/>
        <v>0</v>
      </c>
      <c r="AB264" s="157">
        <f t="shared" si="164"/>
        <v>0</v>
      </c>
      <c r="AC264" s="157">
        <f t="shared" si="164"/>
        <v>0</v>
      </c>
      <c r="AD264" s="157">
        <f t="shared" si="164"/>
        <v>0</v>
      </c>
      <c r="AE264" s="157">
        <f t="shared" si="164"/>
        <v>0</v>
      </c>
      <c r="AF264" s="157">
        <f t="shared" si="164"/>
        <v>0</v>
      </c>
      <c r="AG264" s="157">
        <f t="shared" si="164"/>
        <v>0</v>
      </c>
      <c r="AH264" s="157">
        <f t="shared" si="164"/>
        <v>0</v>
      </c>
      <c r="AI264" s="157">
        <f t="shared" si="164"/>
        <v>0</v>
      </c>
      <c r="AJ264" s="157">
        <f t="shared" si="164"/>
        <v>0</v>
      </c>
    </row>
    <row r="265" spans="1:36" ht="16.5" x14ac:dyDescent="0.25">
      <c r="A265" s="157"/>
      <c r="B265" s="153">
        <f t="shared" si="152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152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165">+A266+0.01</f>
        <v>7.01</v>
      </c>
      <c r="B267" s="153">
        <f t="shared" si="152"/>
        <v>219</v>
      </c>
      <c r="C267" s="155" t="s">
        <v>524</v>
      </c>
      <c r="D267" s="156" t="s">
        <v>452</v>
      </c>
      <c r="E267" s="157">
        <f>+ROUNDUP(SUM(G267:AJ267),0)</f>
        <v>1</v>
      </c>
      <c r="F267" s="249"/>
      <c r="G267" s="157">
        <f>+IF(G$2&lt;&gt;0,1/COUNTA(G$2:M$2),0)</f>
        <v>0.14285714285714285</v>
      </c>
      <c r="H267" s="157">
        <f t="shared" ref="H267:W268" si="166">+IF(H$2&lt;&gt;0,1/COUNTA(H$2:N$2),0)</f>
        <v>0.14285714285714285</v>
      </c>
      <c r="I267" s="157">
        <f t="shared" si="166"/>
        <v>0.14285714285714285</v>
      </c>
      <c r="J267" s="157">
        <f t="shared" si="166"/>
        <v>0.14285714285714285</v>
      </c>
      <c r="K267" s="157">
        <f t="shared" si="166"/>
        <v>0</v>
      </c>
      <c r="L267" s="157">
        <f t="shared" si="166"/>
        <v>0</v>
      </c>
      <c r="M267" s="157">
        <f t="shared" si="166"/>
        <v>0</v>
      </c>
      <c r="N267" s="157">
        <f t="shared" si="166"/>
        <v>0</v>
      </c>
      <c r="O267" s="157">
        <f t="shared" si="166"/>
        <v>0</v>
      </c>
      <c r="P267" s="157">
        <f t="shared" si="166"/>
        <v>0</v>
      </c>
      <c r="Q267" s="157">
        <f t="shared" si="166"/>
        <v>0</v>
      </c>
      <c r="R267" s="157">
        <f t="shared" si="166"/>
        <v>0</v>
      </c>
      <c r="S267" s="157">
        <f t="shared" si="166"/>
        <v>0</v>
      </c>
      <c r="T267" s="157">
        <f t="shared" si="166"/>
        <v>0</v>
      </c>
      <c r="U267" s="157">
        <f t="shared" si="166"/>
        <v>0</v>
      </c>
      <c r="V267" s="157">
        <f t="shared" si="166"/>
        <v>0</v>
      </c>
      <c r="W267" s="157">
        <f t="shared" si="166"/>
        <v>0</v>
      </c>
      <c r="X267" s="157">
        <f t="shared" ref="X267:AJ268" si="167">+IF(X$2&lt;&gt;0,1/COUNTA(X$2:AD$2),0)</f>
        <v>0</v>
      </c>
      <c r="Y267" s="157">
        <f t="shared" si="167"/>
        <v>0</v>
      </c>
      <c r="Z267" s="157">
        <f t="shared" si="167"/>
        <v>0</v>
      </c>
      <c r="AA267" s="157">
        <f t="shared" si="167"/>
        <v>0</v>
      </c>
      <c r="AB267" s="157">
        <f t="shared" si="167"/>
        <v>0</v>
      </c>
      <c r="AC267" s="157">
        <f t="shared" si="167"/>
        <v>0</v>
      </c>
      <c r="AD267" s="157">
        <f t="shared" si="167"/>
        <v>0</v>
      </c>
      <c r="AE267" s="157">
        <f t="shared" si="167"/>
        <v>0</v>
      </c>
      <c r="AF267" s="157">
        <f t="shared" si="167"/>
        <v>0</v>
      </c>
      <c r="AG267" s="157">
        <f t="shared" si="167"/>
        <v>0</v>
      </c>
      <c r="AH267" s="157">
        <f t="shared" si="167"/>
        <v>0</v>
      </c>
      <c r="AI267" s="157">
        <f t="shared" si="167"/>
        <v>0</v>
      </c>
      <c r="AJ267" s="157">
        <f t="shared" si="167"/>
        <v>0</v>
      </c>
    </row>
    <row r="268" spans="1:36" ht="16.5" x14ac:dyDescent="0.25">
      <c r="A268" s="157">
        <f t="shared" si="165"/>
        <v>7.02</v>
      </c>
      <c r="B268" s="153">
        <f t="shared" si="152"/>
        <v>220</v>
      </c>
      <c r="C268" s="155" t="s">
        <v>525</v>
      </c>
      <c r="D268" s="156" t="s">
        <v>452</v>
      </c>
      <c r="E268" s="157">
        <f>+ROUNDUP(SUM(G268:AJ268),0)</f>
        <v>1</v>
      </c>
      <c r="F268" s="249"/>
      <c r="G268" s="157">
        <f>+IF(G$2&lt;&gt;0,1/COUNTA(G$2:M$2),0)</f>
        <v>0.14285714285714285</v>
      </c>
      <c r="H268" s="157">
        <f t="shared" si="166"/>
        <v>0.14285714285714285</v>
      </c>
      <c r="I268" s="157">
        <f t="shared" si="166"/>
        <v>0.14285714285714285</v>
      </c>
      <c r="J268" s="157">
        <f t="shared" si="166"/>
        <v>0.14285714285714285</v>
      </c>
      <c r="K268" s="157">
        <f t="shared" si="166"/>
        <v>0</v>
      </c>
      <c r="L268" s="157">
        <f t="shared" si="166"/>
        <v>0</v>
      </c>
      <c r="M268" s="157">
        <f t="shared" si="166"/>
        <v>0</v>
      </c>
      <c r="N268" s="157">
        <f t="shared" si="166"/>
        <v>0</v>
      </c>
      <c r="O268" s="157">
        <f t="shared" si="166"/>
        <v>0</v>
      </c>
      <c r="P268" s="157">
        <f t="shared" si="166"/>
        <v>0</v>
      </c>
      <c r="Q268" s="157">
        <f t="shared" si="166"/>
        <v>0</v>
      </c>
      <c r="R268" s="157">
        <f t="shared" si="166"/>
        <v>0</v>
      </c>
      <c r="S268" s="157">
        <f t="shared" si="166"/>
        <v>0</v>
      </c>
      <c r="T268" s="157">
        <f t="shared" si="166"/>
        <v>0</v>
      </c>
      <c r="U268" s="157">
        <f t="shared" si="166"/>
        <v>0</v>
      </c>
      <c r="V268" s="157">
        <f t="shared" si="166"/>
        <v>0</v>
      </c>
      <c r="W268" s="157">
        <f t="shared" si="166"/>
        <v>0</v>
      </c>
      <c r="X268" s="157">
        <f t="shared" si="167"/>
        <v>0</v>
      </c>
      <c r="Y268" s="157">
        <f t="shared" si="167"/>
        <v>0</v>
      </c>
      <c r="Z268" s="157">
        <f t="shared" si="167"/>
        <v>0</v>
      </c>
      <c r="AA268" s="157">
        <f t="shared" si="167"/>
        <v>0</v>
      </c>
      <c r="AB268" s="157">
        <f t="shared" si="167"/>
        <v>0</v>
      </c>
      <c r="AC268" s="157">
        <f t="shared" si="167"/>
        <v>0</v>
      </c>
      <c r="AD268" s="157">
        <f t="shared" si="167"/>
        <v>0</v>
      </c>
      <c r="AE268" s="157">
        <f t="shared" si="167"/>
        <v>0</v>
      </c>
      <c r="AF268" s="157">
        <f t="shared" si="167"/>
        <v>0</v>
      </c>
      <c r="AG268" s="157">
        <f t="shared" si="167"/>
        <v>0</v>
      </c>
      <c r="AH268" s="157">
        <f t="shared" si="167"/>
        <v>0</v>
      </c>
      <c r="AI268" s="157">
        <f t="shared" si="167"/>
        <v>0</v>
      </c>
      <c r="AJ268" s="157">
        <f t="shared" si="167"/>
        <v>0</v>
      </c>
    </row>
    <row r="269" spans="1:36" ht="16.5" x14ac:dyDescent="0.25">
      <c r="A269" s="172"/>
      <c r="B269" s="173">
        <f t="shared" si="152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C22:E22"/>
    <mergeCell ref="C23:D24"/>
    <mergeCell ref="C25:E25"/>
    <mergeCell ref="C26:E26"/>
    <mergeCell ref="C27:E27"/>
    <mergeCell ref="C28:C29"/>
    <mergeCell ref="D28:E28"/>
    <mergeCell ref="D29:E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61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7079-C7F3-49BF-9F9E-F69EA3DBBFA1}">
  <sheetPr>
    <tabColor rgb="FF92D050"/>
  </sheetPr>
  <dimension ref="A1:AJ270"/>
  <sheetViews>
    <sheetView view="pageBreakPreview" topLeftCell="A139" zoomScale="80" zoomScaleNormal="80" zoomScaleSheetLayoutView="80" workbookViewId="0">
      <selection activeCell="G220" sqref="G220:AJ220"/>
    </sheetView>
  </sheetViews>
  <sheetFormatPr baseColWidth="10" defaultRowHeight="15" x14ac:dyDescent="0.25"/>
  <cols>
    <col min="2" max="2" width="5" customWidth="1"/>
    <col min="3" max="3" width="81.7109375" customWidth="1"/>
    <col min="6" max="6" width="23.140625" bestFit="1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AJ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si="0"/>
        <v>20</v>
      </c>
      <c r="AA1">
        <f t="shared" si="0"/>
        <v>21</v>
      </c>
      <c r="AB1">
        <f t="shared" si="0"/>
        <v>22</v>
      </c>
      <c r="AC1">
        <f t="shared" si="0"/>
        <v>23</v>
      </c>
      <c r="AD1">
        <f t="shared" si="0"/>
        <v>24</v>
      </c>
      <c r="AE1">
        <f t="shared" si="0"/>
        <v>25</v>
      </c>
      <c r="AF1">
        <f t="shared" si="0"/>
        <v>26</v>
      </c>
      <c r="AG1">
        <f t="shared" si="0"/>
        <v>27</v>
      </c>
      <c r="AH1">
        <f t="shared" si="0"/>
        <v>28</v>
      </c>
      <c r="AI1">
        <f t="shared" si="0"/>
        <v>29</v>
      </c>
      <c r="AJ1">
        <f t="shared" si="0"/>
        <v>30</v>
      </c>
    </row>
    <row r="2" spans="3:36" x14ac:dyDescent="0.25">
      <c r="C2" s="474" t="s">
        <v>4</v>
      </c>
      <c r="D2" s="475"/>
      <c r="E2" s="476"/>
      <c r="G2" s="254" t="str">
        <f t="array" ref="G2:AJ30">+TRANSPOSE(P_17!B13:AD42)</f>
        <v>0</v>
      </c>
      <c r="H2" s="255">
        <v>1</v>
      </c>
      <c r="I2" s="255">
        <v>2</v>
      </c>
      <c r="J2" s="255">
        <v>0</v>
      </c>
      <c r="K2" s="255">
        <v>0</v>
      </c>
      <c r="L2" s="255">
        <v>0</v>
      </c>
      <c r="M2" s="255">
        <v>0</v>
      </c>
      <c r="N2" s="255">
        <v>0</v>
      </c>
      <c r="O2" s="255">
        <v>0</v>
      </c>
      <c r="P2" s="255">
        <v>0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7" t="str">
        <v>-</v>
      </c>
      <c r="H3" s="258" t="str">
        <v>PSVE-2</v>
      </c>
      <c r="I3" s="258" t="str">
        <v>PSVE-2</v>
      </c>
      <c r="J3" s="258" t="str">
        <v>-</v>
      </c>
      <c r="K3" s="258" t="str">
        <v>-</v>
      </c>
      <c r="L3" s="258" t="str">
        <v>-</v>
      </c>
      <c r="M3" s="258" t="str">
        <v>-</v>
      </c>
      <c r="N3" s="258" t="str">
        <v>-</v>
      </c>
      <c r="O3" s="258" t="str">
        <v>-</v>
      </c>
      <c r="P3" s="258" t="str">
        <v>-</v>
      </c>
      <c r="Q3" s="258" t="str">
        <v>-</v>
      </c>
      <c r="R3" s="258" t="str">
        <v>-</v>
      </c>
      <c r="S3" s="258" t="str">
        <v>-</v>
      </c>
      <c r="T3" s="258" t="str">
        <v>-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7" t="str">
        <v>DS-2</v>
      </c>
      <c r="H4" s="258" t="str">
        <v>-</v>
      </c>
      <c r="I4" s="258" t="str">
        <v>SBM-2V</v>
      </c>
      <c r="J4" s="258" t="str">
        <v>-</v>
      </c>
      <c r="K4" s="258" t="str">
        <v>-</v>
      </c>
      <c r="L4" s="258" t="str">
        <v>-</v>
      </c>
      <c r="M4" s="258" t="str">
        <v>-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-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-</v>
      </c>
      <c r="I5" s="258" t="str">
        <v>3A-K</v>
      </c>
      <c r="J5" s="258" t="str">
        <v>-</v>
      </c>
      <c r="K5" s="258" t="str">
        <v>-</v>
      </c>
      <c r="L5" s="258" t="str">
        <v>-</v>
      </c>
      <c r="M5" s="258" t="str">
        <v>-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-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-</v>
      </c>
      <c r="I6" s="258" t="str">
        <v>01</v>
      </c>
      <c r="J6" s="258" t="str">
        <v>-</v>
      </c>
      <c r="K6" s="258" t="str">
        <v>-</v>
      </c>
      <c r="L6" s="258" t="str">
        <v>-</v>
      </c>
      <c r="M6" s="258" t="str">
        <v>-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-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-</v>
      </c>
      <c r="I7" s="258" t="str">
        <v>37.5kVA-2ø-13,8kV</v>
      </c>
      <c r="J7" s="258" t="str">
        <v>-</v>
      </c>
      <c r="K7" s="258" t="str">
        <v>-</v>
      </c>
      <c r="L7" s="258" t="str">
        <v>-</v>
      </c>
      <c r="M7" s="258" t="str">
        <v>-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-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 t="str">
        <v>-</v>
      </c>
      <c r="I8" s="258">
        <v>37.5</v>
      </c>
      <c r="J8" s="258" t="str">
        <v>-</v>
      </c>
      <c r="K8" s="258" t="str">
        <v>-</v>
      </c>
      <c r="L8" s="258" t="str">
        <v>-</v>
      </c>
      <c r="M8" s="258" t="str">
        <v>-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 t="str">
        <v>-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1</v>
      </c>
      <c r="I9" s="258">
        <v>1</v>
      </c>
      <c r="J9" s="258">
        <v>0</v>
      </c>
      <c r="K9" s="258">
        <v>0</v>
      </c>
      <c r="L9" s="258">
        <v>0</v>
      </c>
      <c r="M9" s="258">
        <v>0</v>
      </c>
      <c r="N9" s="258">
        <v>0</v>
      </c>
      <c r="O9" s="258">
        <v>0</v>
      </c>
      <c r="P9" s="258">
        <v>0</v>
      </c>
      <c r="Q9" s="258">
        <v>0</v>
      </c>
      <c r="R9" s="258">
        <v>0</v>
      </c>
      <c r="S9" s="258">
        <v>0</v>
      </c>
      <c r="T9" s="258">
        <v>0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CAC</v>
      </c>
      <c r="I10" s="258" t="str">
        <v>CAC</v>
      </c>
      <c r="J10" s="258" t="str">
        <v>-</v>
      </c>
      <c r="K10" s="258" t="str">
        <v>-</v>
      </c>
      <c r="L10" s="258" t="str">
        <v>-</v>
      </c>
      <c r="M10" s="258" t="str">
        <v>-</v>
      </c>
      <c r="N10" s="258" t="str">
        <v>-</v>
      </c>
      <c r="O10" s="258" t="str">
        <v>-</v>
      </c>
      <c r="P10" s="258" t="str">
        <v>-</v>
      </c>
      <c r="Q10" s="258" t="str">
        <v>-</v>
      </c>
      <c r="R10" s="258" t="str">
        <v>-</v>
      </c>
      <c r="S10" s="258" t="str">
        <v>-</v>
      </c>
      <c r="T10" s="258" t="str">
        <v>-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13/400</v>
      </c>
      <c r="I11" s="258" t="str">
        <v>13/400</v>
      </c>
      <c r="J11" s="258" t="str">
        <v>-</v>
      </c>
      <c r="K11" s="258" t="str">
        <v>-</v>
      </c>
      <c r="L11" s="258" t="str">
        <v>-</v>
      </c>
      <c r="M11" s="258" t="str">
        <v>-</v>
      </c>
      <c r="N11" s="258" t="str">
        <v>-</v>
      </c>
      <c r="O11" s="258" t="str">
        <v>-</v>
      </c>
      <c r="P11" s="258" t="str">
        <v>-</v>
      </c>
      <c r="Q11" s="258" t="str">
        <v>-</v>
      </c>
      <c r="R11" s="258" t="str">
        <v>-</v>
      </c>
      <c r="S11" s="258" t="str">
        <v>-</v>
      </c>
      <c r="T11" s="258" t="str">
        <v>-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24.7</v>
      </c>
      <c r="I12" s="258">
        <v>37.299999999999997</v>
      </c>
      <c r="J12" s="258" t="str">
        <v>-</v>
      </c>
      <c r="K12" s="258" t="str">
        <v>-</v>
      </c>
      <c r="L12" s="258" t="str">
        <v>-</v>
      </c>
      <c r="M12" s="258" t="str">
        <v>-</v>
      </c>
      <c r="N12" s="258" t="str">
        <v>-</v>
      </c>
      <c r="O12" s="258" t="str">
        <v>-</v>
      </c>
      <c r="P12" s="258" t="str">
        <v>-</v>
      </c>
      <c r="Q12" s="258" t="str">
        <v>-</v>
      </c>
      <c r="R12" s="258" t="str">
        <v>-</v>
      </c>
      <c r="S12" s="258" t="str">
        <v>-</v>
      </c>
      <c r="T12" s="258" t="str">
        <v>-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35 mm² AAAC</v>
      </c>
      <c r="J13" s="258" t="str">
        <v>-</v>
      </c>
      <c r="K13" s="258" t="str">
        <v>-</v>
      </c>
      <c r="L13" s="258" t="str">
        <v>-</v>
      </c>
      <c r="M13" s="258" t="str">
        <v>-</v>
      </c>
      <c r="N13" s="258" t="str">
        <v>-</v>
      </c>
      <c r="O13" s="258" t="str">
        <v>-</v>
      </c>
      <c r="P13" s="258" t="str">
        <v>-</v>
      </c>
      <c r="Q13" s="258" t="str">
        <v>-</v>
      </c>
      <c r="R13" s="258" t="str">
        <v>-</v>
      </c>
      <c r="S13" s="258" t="str">
        <v>-</v>
      </c>
      <c r="T13" s="258" t="str">
        <v>-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2</v>
      </c>
      <c r="H14" s="258">
        <v>2</v>
      </c>
      <c r="I14" s="258">
        <v>2</v>
      </c>
      <c r="J14" s="258" t="str">
        <v>-</v>
      </c>
      <c r="K14" s="258" t="str">
        <v>-</v>
      </c>
      <c r="L14" s="258" t="str">
        <v>-</v>
      </c>
      <c r="M14" s="258" t="str">
        <v>-</v>
      </c>
      <c r="N14" s="258" t="str">
        <v>-</v>
      </c>
      <c r="O14" s="258" t="str">
        <v>-</v>
      </c>
      <c r="P14" s="258" t="str">
        <v>-</v>
      </c>
      <c r="Q14" s="258" t="str">
        <v>-</v>
      </c>
      <c r="R14" s="258" t="str">
        <v>-</v>
      </c>
      <c r="S14" s="258" t="str">
        <v>-</v>
      </c>
      <c r="T14" s="258" t="str">
        <v>-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1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PAT-1C</v>
      </c>
      <c r="I19" s="258" t="str">
        <v>PAT-3</v>
      </c>
      <c r="J19" s="258" t="str">
        <v>-</v>
      </c>
      <c r="K19" s="258" t="str">
        <v>-</v>
      </c>
      <c r="L19" s="258" t="str">
        <v>-</v>
      </c>
      <c r="M19" s="258" t="str">
        <v>-</v>
      </c>
      <c r="N19" s="258" t="str">
        <v>-</v>
      </c>
      <c r="O19" s="258" t="str">
        <v>-</v>
      </c>
      <c r="P19" s="258" t="str">
        <v>-</v>
      </c>
      <c r="Q19" s="258" t="str">
        <v>-</v>
      </c>
      <c r="R19" s="258" t="str">
        <v>-</v>
      </c>
      <c r="S19" s="258" t="str">
        <v>-</v>
      </c>
      <c r="T19" s="258" t="str">
        <v>-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CI-A</v>
      </c>
      <c r="I20" s="258" t="str">
        <v>CI-A</v>
      </c>
      <c r="J20" s="258" t="str">
        <v>-</v>
      </c>
      <c r="K20" s="258" t="str">
        <v>-</v>
      </c>
      <c r="L20" s="258" t="str">
        <v>-</v>
      </c>
      <c r="M20" s="258" t="str">
        <v>-</v>
      </c>
      <c r="N20" s="258" t="str">
        <v>-</v>
      </c>
      <c r="O20" s="258" t="str">
        <v>-</v>
      </c>
      <c r="P20" s="258" t="str">
        <v>-</v>
      </c>
      <c r="Q20" s="258" t="str">
        <v>-</v>
      </c>
      <c r="R20" s="258" t="str">
        <v>-</v>
      </c>
      <c r="S20" s="258" t="str">
        <v>-</v>
      </c>
      <c r="T20" s="258" t="str">
        <v>-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SI</v>
      </c>
      <c r="H21" s="258" t="str">
        <v>SI</v>
      </c>
      <c r="I21" s="258" t="str">
        <v>SI</v>
      </c>
      <c r="J21" s="258" t="str">
        <v>-</v>
      </c>
      <c r="K21" s="258" t="str">
        <v>-</v>
      </c>
      <c r="L21" s="258" t="str">
        <v>-</v>
      </c>
      <c r="M21" s="258" t="str">
        <v>-</v>
      </c>
      <c r="N21" s="258" t="str">
        <v>-</v>
      </c>
      <c r="O21" s="258" t="str">
        <v>-</v>
      </c>
      <c r="P21" s="258" t="str">
        <v>-</v>
      </c>
      <c r="Q21" s="258" t="str">
        <v>-</v>
      </c>
      <c r="R21" s="258" t="str">
        <v>-</v>
      </c>
      <c r="S21" s="258" t="str">
        <v>-</v>
      </c>
      <c r="T21" s="258" t="str">
        <v>-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>
        <v>0</v>
      </c>
      <c r="J22" s="258" t="str">
        <v>-</v>
      </c>
      <c r="K22" s="258" t="str">
        <v>-</v>
      </c>
      <c r="L22" s="258" t="str">
        <v>-</v>
      </c>
      <c r="M22" s="258" t="str">
        <v>-</v>
      </c>
      <c r="N22" s="258" t="str">
        <v>-</v>
      </c>
      <c r="O22" s="258" t="str">
        <v>-</v>
      </c>
      <c r="P22" s="258" t="str">
        <v>-</v>
      </c>
      <c r="Q22" s="258" t="str">
        <v>-</v>
      </c>
      <c r="R22" s="258" t="str">
        <v>-</v>
      </c>
      <c r="S22" s="258" t="str">
        <v>-</v>
      </c>
      <c r="T22" s="258" t="str">
        <v>-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783661.69</v>
      </c>
      <c r="H23" s="258" t="str">
        <v>783685.86</v>
      </c>
      <c r="I23" s="258" t="str">
        <v>783714.59</v>
      </c>
      <c r="J23" s="258" t="str">
        <v>-</v>
      </c>
      <c r="K23" s="258" t="str">
        <v>-</v>
      </c>
      <c r="L23" s="258" t="str">
        <v>-</v>
      </c>
      <c r="M23" s="258" t="str">
        <v>-</v>
      </c>
      <c r="N23" s="258" t="str">
        <v>-</v>
      </c>
      <c r="O23" s="258" t="str">
        <v>-</v>
      </c>
      <c r="P23" s="258" t="str">
        <v>-</v>
      </c>
      <c r="Q23" s="258" t="str">
        <v>-</v>
      </c>
      <c r="R23" s="258" t="str">
        <v>-</v>
      </c>
      <c r="S23" s="258" t="str">
        <v>-</v>
      </c>
      <c r="T23" s="258" t="str">
        <v>-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8995683.85</v>
      </c>
      <c r="H24" s="258" t="str">
        <v>8995687.97</v>
      </c>
      <c r="I24" s="258" t="str">
        <v>8995711.597</v>
      </c>
      <c r="J24" s="258" t="str">
        <v>-</v>
      </c>
      <c r="K24" s="258" t="str">
        <v>-</v>
      </c>
      <c r="L24" s="258" t="str">
        <v>-</v>
      </c>
      <c r="M24" s="258" t="str">
        <v>-</v>
      </c>
      <c r="N24" s="258" t="str">
        <v>-</v>
      </c>
      <c r="O24" s="258" t="str">
        <v>-</v>
      </c>
      <c r="P24" s="258" t="str">
        <v>-</v>
      </c>
      <c r="Q24" s="258" t="str">
        <v>-</v>
      </c>
      <c r="R24" s="258" t="str">
        <v>-</v>
      </c>
      <c r="S24" s="258" t="str">
        <v>-</v>
      </c>
      <c r="T24" s="258" t="str">
        <v>-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2</v>
      </c>
      <c r="J25" s="258">
        <v>0</v>
      </c>
      <c r="K25" s="258">
        <v>0</v>
      </c>
      <c r="L25" s="258">
        <v>0</v>
      </c>
      <c r="M25" s="258">
        <v>0</v>
      </c>
      <c r="N25" s="258">
        <v>0</v>
      </c>
      <c r="O25" s="258">
        <v>0</v>
      </c>
      <c r="P25" s="258">
        <v>0</v>
      </c>
      <c r="Q25" s="258">
        <v>0</v>
      </c>
      <c r="R25" s="258">
        <v>0</v>
      </c>
      <c r="S25" s="258">
        <v>0</v>
      </c>
      <c r="T25" s="258">
        <v>0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-</v>
      </c>
      <c r="I26" s="258" t="str">
        <v>13,8kV</v>
      </c>
      <c r="J26" s="258" t="str">
        <v>-</v>
      </c>
      <c r="K26" s="258" t="str">
        <v>-</v>
      </c>
      <c r="L26" s="258" t="str">
        <v>-</v>
      </c>
      <c r="M26" s="258" t="str">
        <v>-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-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NO</v>
      </c>
      <c r="J27" s="258" t="str">
        <v>-</v>
      </c>
      <c r="K27" s="258" t="str">
        <v>-</v>
      </c>
      <c r="L27" s="258" t="str">
        <v>-</v>
      </c>
      <c r="M27" s="258" t="str">
        <v>-</v>
      </c>
      <c r="N27" s="258" t="str">
        <v>-</v>
      </c>
      <c r="O27" s="258" t="str">
        <v>-</v>
      </c>
      <c r="P27" s="258" t="str">
        <v>-</v>
      </c>
      <c r="Q27" s="258" t="str">
        <v>-</v>
      </c>
      <c r="R27" s="258" t="str">
        <v>-</v>
      </c>
      <c r="S27" s="258" t="str">
        <v>-</v>
      </c>
      <c r="T27" s="258" t="str">
        <v>-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1</v>
      </c>
      <c r="J28" s="258">
        <v>0</v>
      </c>
      <c r="K28" s="258">
        <v>0</v>
      </c>
      <c r="L28" s="258">
        <v>0</v>
      </c>
      <c r="M28" s="258">
        <v>0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9" t="s">
        <v>120</v>
      </c>
      <c r="D31" s="482" t="s">
        <v>152</v>
      </c>
      <c r="E31" s="483"/>
      <c r="G31" s="254" cm="1">
        <f t="array" ref="G31:AJ34">+TRANSPOSE(P_17!AE13:AH42)</f>
        <v>0</v>
      </c>
      <c r="H31" s="255">
        <v>0</v>
      </c>
      <c r="I31" s="255">
        <v>0</v>
      </c>
      <c r="J31" s="255">
        <v>0</v>
      </c>
      <c r="K31" s="255">
        <v>0</v>
      </c>
      <c r="L31" s="255">
        <v>0</v>
      </c>
      <c r="M31" s="255">
        <v>0</v>
      </c>
      <c r="N31" s="255">
        <v>0</v>
      </c>
      <c r="O31" s="255">
        <v>0</v>
      </c>
      <c r="P31" s="255">
        <v>0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90"/>
      <c r="D32" s="484" t="s">
        <v>153</v>
      </c>
      <c r="E32" s="485"/>
      <c r="G32" s="257">
        <v>0</v>
      </c>
      <c r="H32" s="258">
        <v>1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9" t="s">
        <v>649</v>
      </c>
      <c r="D33" s="463" t="s">
        <v>152</v>
      </c>
      <c r="E33" s="486"/>
      <c r="G33" s="257">
        <v>0</v>
      </c>
      <c r="H33" s="258">
        <v>1</v>
      </c>
      <c r="I33" s="258">
        <v>1</v>
      </c>
      <c r="J33" s="258">
        <v>0</v>
      </c>
      <c r="K33" s="258">
        <v>0</v>
      </c>
      <c r="L33" s="258">
        <v>0</v>
      </c>
      <c r="M33" s="258">
        <v>0</v>
      </c>
      <c r="N33" s="258">
        <v>0</v>
      </c>
      <c r="O33" s="258">
        <v>0</v>
      </c>
      <c r="P33" s="258">
        <v>0</v>
      </c>
      <c r="Q33" s="258">
        <v>0</v>
      </c>
      <c r="R33" s="258">
        <v>0</v>
      </c>
      <c r="S33" s="258">
        <v>0</v>
      </c>
      <c r="T33" s="258">
        <v>0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90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 t="str">
        <f>+G2</f>
        <v>0</v>
      </c>
      <c r="H43" s="306">
        <f t="shared" ref="H43:AJ43" si="1">+H2</f>
        <v>1</v>
      </c>
      <c r="I43" s="306">
        <f t="shared" si="1"/>
        <v>2</v>
      </c>
      <c r="J43" s="306">
        <f t="shared" si="1"/>
        <v>0</v>
      </c>
      <c r="K43" s="306">
        <f t="shared" si="1"/>
        <v>0</v>
      </c>
      <c r="L43" s="306">
        <f t="shared" si="1"/>
        <v>0</v>
      </c>
      <c r="M43" s="306">
        <f t="shared" si="1"/>
        <v>0</v>
      </c>
      <c r="N43" s="306">
        <f t="shared" si="1"/>
        <v>0</v>
      </c>
      <c r="O43" s="306">
        <f t="shared" si="1"/>
        <v>0</v>
      </c>
      <c r="P43" s="306">
        <f t="shared" si="1"/>
        <v>0</v>
      </c>
      <c r="Q43" s="306">
        <f t="shared" si="1"/>
        <v>0</v>
      </c>
      <c r="R43" s="306">
        <f t="shared" si="1"/>
        <v>0</v>
      </c>
      <c r="S43" s="306">
        <f t="shared" si="1"/>
        <v>0</v>
      </c>
      <c r="T43" s="306">
        <f t="shared" si="1"/>
        <v>0</v>
      </c>
      <c r="U43" s="306">
        <f t="shared" si="1"/>
        <v>0</v>
      </c>
      <c r="V43" s="306">
        <f t="shared" si="1"/>
        <v>0</v>
      </c>
      <c r="W43" s="306">
        <f t="shared" si="1"/>
        <v>0</v>
      </c>
      <c r="X43" s="306">
        <f t="shared" si="1"/>
        <v>0</v>
      </c>
      <c r="Y43" s="306">
        <f t="shared" si="1"/>
        <v>0</v>
      </c>
      <c r="Z43" s="306">
        <f t="shared" si="1"/>
        <v>0</v>
      </c>
      <c r="AA43" s="306">
        <f t="shared" si="1"/>
        <v>0</v>
      </c>
      <c r="AB43" s="306">
        <f t="shared" si="1"/>
        <v>0</v>
      </c>
      <c r="AC43" s="306">
        <f t="shared" si="1"/>
        <v>0</v>
      </c>
      <c r="AD43" s="306">
        <f t="shared" si="1"/>
        <v>0</v>
      </c>
      <c r="AE43" s="306">
        <f t="shared" si="1"/>
        <v>0</v>
      </c>
      <c r="AF43" s="306">
        <f t="shared" si="1"/>
        <v>0</v>
      </c>
      <c r="AG43" s="306">
        <f t="shared" si="1"/>
        <v>0</v>
      </c>
      <c r="AH43" s="306">
        <f t="shared" si="1"/>
        <v>0</v>
      </c>
      <c r="AI43" s="306">
        <f t="shared" si="1"/>
        <v>0</v>
      </c>
      <c r="AJ43" s="307">
        <f t="shared" si="1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2">+H10</f>
        <v>CAC</v>
      </c>
      <c r="I44" s="309" t="str">
        <f t="shared" si="2"/>
        <v>CAC</v>
      </c>
      <c r="J44" s="309" t="str">
        <f t="shared" si="2"/>
        <v>-</v>
      </c>
      <c r="K44" s="309" t="str">
        <f t="shared" si="2"/>
        <v>-</v>
      </c>
      <c r="L44" s="309" t="str">
        <f t="shared" si="2"/>
        <v>-</v>
      </c>
      <c r="M44" s="309" t="str">
        <f t="shared" si="2"/>
        <v>-</v>
      </c>
      <c r="N44" s="309" t="str">
        <f t="shared" si="2"/>
        <v>-</v>
      </c>
      <c r="O44" s="309" t="str">
        <f t="shared" si="2"/>
        <v>-</v>
      </c>
      <c r="P44" s="309" t="str">
        <f t="shared" si="2"/>
        <v>-</v>
      </c>
      <c r="Q44" s="309" t="str">
        <f t="shared" si="2"/>
        <v>-</v>
      </c>
      <c r="R44" s="309" t="str">
        <f t="shared" si="2"/>
        <v>-</v>
      </c>
      <c r="S44" s="309" t="str">
        <f t="shared" si="2"/>
        <v>-</v>
      </c>
      <c r="T44" s="309" t="str">
        <f t="shared" si="2"/>
        <v>-</v>
      </c>
      <c r="U44" s="309" t="str">
        <f t="shared" si="2"/>
        <v>-</v>
      </c>
      <c r="V44" s="309" t="str">
        <f t="shared" si="2"/>
        <v>-</v>
      </c>
      <c r="W44" s="309" t="str">
        <f t="shared" si="2"/>
        <v>-</v>
      </c>
      <c r="X44" s="309" t="str">
        <f t="shared" si="2"/>
        <v>-</v>
      </c>
      <c r="Y44" s="309" t="str">
        <f t="shared" si="2"/>
        <v>-</v>
      </c>
      <c r="Z44" s="309" t="str">
        <f t="shared" si="2"/>
        <v>-</v>
      </c>
      <c r="AA44" s="309" t="str">
        <f t="shared" si="2"/>
        <v>-</v>
      </c>
      <c r="AB44" s="309" t="str">
        <f t="shared" si="2"/>
        <v>-</v>
      </c>
      <c r="AC44" s="309" t="str">
        <f t="shared" si="2"/>
        <v>-</v>
      </c>
      <c r="AD44" s="309" t="str">
        <f t="shared" si="2"/>
        <v>-</v>
      </c>
      <c r="AE44" s="309" t="str">
        <f t="shared" si="2"/>
        <v>-</v>
      </c>
      <c r="AF44" s="309" t="str">
        <f t="shared" si="2"/>
        <v>-</v>
      </c>
      <c r="AG44" s="309" t="str">
        <f t="shared" si="2"/>
        <v>-</v>
      </c>
      <c r="AH44" s="309" t="str">
        <f t="shared" si="2"/>
        <v>-</v>
      </c>
      <c r="AI44" s="309" t="str">
        <f t="shared" si="2"/>
        <v>-</v>
      </c>
      <c r="AJ44" s="310" t="str">
        <f t="shared" si="2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 t="str">
        <f>+G3</f>
        <v>-</v>
      </c>
      <c r="H45" s="309" t="str">
        <f t="shared" ref="H45:AJ46" si="3">+H3</f>
        <v>PSVE-2</v>
      </c>
      <c r="I45" s="309" t="str">
        <f t="shared" si="3"/>
        <v>PSVE-2</v>
      </c>
      <c r="J45" s="309" t="str">
        <f t="shared" si="3"/>
        <v>-</v>
      </c>
      <c r="K45" s="309" t="str">
        <f t="shared" si="3"/>
        <v>-</v>
      </c>
      <c r="L45" s="309" t="str">
        <f t="shared" si="3"/>
        <v>-</v>
      </c>
      <c r="M45" s="309" t="str">
        <f t="shared" si="3"/>
        <v>-</v>
      </c>
      <c r="N45" s="309" t="str">
        <f t="shared" si="3"/>
        <v>-</v>
      </c>
      <c r="O45" s="309" t="str">
        <f t="shared" si="3"/>
        <v>-</v>
      </c>
      <c r="P45" s="309" t="str">
        <f t="shared" si="3"/>
        <v>-</v>
      </c>
      <c r="Q45" s="309" t="str">
        <f t="shared" si="3"/>
        <v>-</v>
      </c>
      <c r="R45" s="309" t="str">
        <f t="shared" si="3"/>
        <v>-</v>
      </c>
      <c r="S45" s="309" t="str">
        <f t="shared" si="3"/>
        <v>-</v>
      </c>
      <c r="T45" s="309" t="str">
        <f t="shared" si="3"/>
        <v>-</v>
      </c>
      <c r="U45" s="309" t="str">
        <f t="shared" si="3"/>
        <v>-</v>
      </c>
      <c r="V45" s="309" t="str">
        <f t="shared" si="3"/>
        <v>-</v>
      </c>
      <c r="W45" s="309" t="str">
        <f t="shared" si="3"/>
        <v>-</v>
      </c>
      <c r="X45" s="309" t="str">
        <f t="shared" si="3"/>
        <v>-</v>
      </c>
      <c r="Y45" s="309" t="str">
        <f t="shared" si="3"/>
        <v>-</v>
      </c>
      <c r="Z45" s="309" t="str">
        <f t="shared" si="3"/>
        <v>-</v>
      </c>
      <c r="AA45" s="309" t="str">
        <f t="shared" si="3"/>
        <v>-</v>
      </c>
      <c r="AB45" s="309" t="str">
        <f t="shared" si="3"/>
        <v>-</v>
      </c>
      <c r="AC45" s="309" t="str">
        <f t="shared" si="3"/>
        <v>-</v>
      </c>
      <c r="AD45" s="309" t="str">
        <f t="shared" si="3"/>
        <v>-</v>
      </c>
      <c r="AE45" s="309" t="str">
        <f t="shared" si="3"/>
        <v>-</v>
      </c>
      <c r="AF45" s="309" t="str">
        <f t="shared" si="3"/>
        <v>-</v>
      </c>
      <c r="AG45" s="309" t="str">
        <f t="shared" si="3"/>
        <v>-</v>
      </c>
      <c r="AH45" s="309" t="str">
        <f t="shared" si="3"/>
        <v>-</v>
      </c>
      <c r="AI45" s="309" t="str">
        <f t="shared" si="3"/>
        <v>-</v>
      </c>
      <c r="AJ45" s="310" t="str">
        <f t="shared" si="3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 t="str">
        <f>+G4</f>
        <v>DS-2</v>
      </c>
      <c r="H46" s="309" t="str">
        <f t="shared" si="3"/>
        <v>-</v>
      </c>
      <c r="I46" s="309" t="str">
        <f t="shared" si="3"/>
        <v>SBM-2V</v>
      </c>
      <c r="J46" s="309" t="str">
        <f t="shared" si="3"/>
        <v>-</v>
      </c>
      <c r="K46" s="309" t="str">
        <f t="shared" si="3"/>
        <v>-</v>
      </c>
      <c r="L46" s="309" t="str">
        <f t="shared" si="3"/>
        <v>-</v>
      </c>
      <c r="M46" s="309" t="str">
        <f t="shared" si="3"/>
        <v>-</v>
      </c>
      <c r="N46" s="309" t="str">
        <f t="shared" si="3"/>
        <v>-</v>
      </c>
      <c r="O46" s="309" t="str">
        <f t="shared" si="3"/>
        <v>-</v>
      </c>
      <c r="P46" s="309" t="str">
        <f t="shared" si="3"/>
        <v>-</v>
      </c>
      <c r="Q46" s="309" t="str">
        <f t="shared" si="3"/>
        <v>-</v>
      </c>
      <c r="R46" s="309" t="str">
        <f t="shared" si="3"/>
        <v>-</v>
      </c>
      <c r="S46" s="309" t="str">
        <f t="shared" si="3"/>
        <v>-</v>
      </c>
      <c r="T46" s="309" t="str">
        <f t="shared" si="3"/>
        <v>-</v>
      </c>
      <c r="U46" s="309" t="str">
        <f t="shared" si="3"/>
        <v>-</v>
      </c>
      <c r="V46" s="309" t="str">
        <f t="shared" si="3"/>
        <v>-</v>
      </c>
      <c r="W46" s="309" t="str">
        <f t="shared" si="3"/>
        <v>-</v>
      </c>
      <c r="X46" s="309" t="str">
        <f t="shared" si="3"/>
        <v>-</v>
      </c>
      <c r="Y46" s="309" t="str">
        <f t="shared" si="3"/>
        <v>-</v>
      </c>
      <c r="Z46" s="309" t="str">
        <f t="shared" si="3"/>
        <v>-</v>
      </c>
      <c r="AA46" s="309" t="str">
        <f t="shared" si="3"/>
        <v>-</v>
      </c>
      <c r="AB46" s="309" t="str">
        <f t="shared" si="3"/>
        <v>-</v>
      </c>
      <c r="AC46" s="309" t="str">
        <f t="shared" si="3"/>
        <v>-</v>
      </c>
      <c r="AD46" s="309" t="str">
        <f t="shared" si="3"/>
        <v>-</v>
      </c>
      <c r="AE46" s="309" t="str">
        <f t="shared" si="3"/>
        <v>-</v>
      </c>
      <c r="AF46" s="309" t="str">
        <f t="shared" si="3"/>
        <v>-</v>
      </c>
      <c r="AG46" s="309" t="str">
        <f t="shared" si="3"/>
        <v>-</v>
      </c>
      <c r="AH46" s="309" t="str">
        <f t="shared" si="3"/>
        <v>-</v>
      </c>
      <c r="AI46" s="309" t="str">
        <f t="shared" si="3"/>
        <v>-</v>
      </c>
      <c r="AJ46" s="310" t="str">
        <f t="shared" si="3"/>
        <v>-</v>
      </c>
    </row>
    <row r="47" spans="1:36" ht="17.25" thickBot="1" x14ac:dyDescent="0.3">
      <c r="A47" s="298">
        <f>+P_17!S3</f>
        <v>17</v>
      </c>
      <c r="B47" s="299"/>
      <c r="C47" s="300" t="str">
        <f>+VLOOKUP($A$47,LOCALIDAD,2,FALSE)</f>
        <v>C.P. CESAR VALLEJO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4">+H6</f>
        <v>-</v>
      </c>
      <c r="I47" s="312" t="str">
        <f t="shared" si="4"/>
        <v>01</v>
      </c>
      <c r="J47" s="312" t="str">
        <f t="shared" si="4"/>
        <v>-</v>
      </c>
      <c r="K47" s="312" t="str">
        <f t="shared" si="4"/>
        <v>-</v>
      </c>
      <c r="L47" s="312" t="str">
        <f t="shared" si="4"/>
        <v>-</v>
      </c>
      <c r="M47" s="312" t="str">
        <f t="shared" si="4"/>
        <v>-</v>
      </c>
      <c r="N47" s="312" t="str">
        <f t="shared" si="4"/>
        <v>-</v>
      </c>
      <c r="O47" s="312" t="str">
        <f t="shared" si="4"/>
        <v>-</v>
      </c>
      <c r="P47" s="312" t="str">
        <f t="shared" si="4"/>
        <v>-</v>
      </c>
      <c r="Q47" s="312" t="str">
        <f t="shared" si="4"/>
        <v>-</v>
      </c>
      <c r="R47" s="312" t="str">
        <f t="shared" si="4"/>
        <v>-</v>
      </c>
      <c r="S47" s="312" t="str">
        <f t="shared" si="4"/>
        <v>-</v>
      </c>
      <c r="T47" s="312" t="str">
        <f t="shared" si="4"/>
        <v>-</v>
      </c>
      <c r="U47" s="312" t="str">
        <f t="shared" si="4"/>
        <v>-</v>
      </c>
      <c r="V47" s="312" t="str">
        <f t="shared" si="4"/>
        <v>-</v>
      </c>
      <c r="W47" s="312" t="str">
        <f t="shared" si="4"/>
        <v>-</v>
      </c>
      <c r="X47" s="312" t="str">
        <f t="shared" si="4"/>
        <v>-</v>
      </c>
      <c r="Y47" s="312" t="str">
        <f t="shared" si="4"/>
        <v>-</v>
      </c>
      <c r="Z47" s="312" t="str">
        <f t="shared" si="4"/>
        <v>-</v>
      </c>
      <c r="AA47" s="312" t="str">
        <f t="shared" si="4"/>
        <v>-</v>
      </c>
      <c r="AB47" s="312" t="str">
        <f t="shared" si="4"/>
        <v>-</v>
      </c>
      <c r="AC47" s="312" t="str">
        <f t="shared" si="4"/>
        <v>-</v>
      </c>
      <c r="AD47" s="312" t="str">
        <f t="shared" si="4"/>
        <v>-</v>
      </c>
      <c r="AE47" s="312" t="str">
        <f t="shared" si="4"/>
        <v>-</v>
      </c>
      <c r="AF47" s="312" t="str">
        <f t="shared" si="4"/>
        <v>-</v>
      </c>
      <c r="AG47" s="312" t="str">
        <f t="shared" si="4"/>
        <v>-</v>
      </c>
      <c r="AH47" s="312" t="str">
        <f t="shared" si="4"/>
        <v>-</v>
      </c>
      <c r="AI47" s="312" t="str">
        <f t="shared" si="4"/>
        <v>-</v>
      </c>
      <c r="AJ47" s="313" t="str">
        <f t="shared" si="4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5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5"/>
        <v>4</v>
      </c>
      <c r="C52" s="158" t="s">
        <v>363</v>
      </c>
      <c r="D52" s="156" t="s">
        <v>364</v>
      </c>
      <c r="E52" s="157">
        <f>+SUM(G52:AJ52)</f>
        <v>0</v>
      </c>
      <c r="F52" s="249"/>
      <c r="G52" s="157">
        <f t="shared" ref="G52:P55" si="6">+HLOOKUP(G$3,ARMADO_RP,$B52,0)+HLOOKUP(G$4,ARMADO_RP,$B52,0)</f>
        <v>0</v>
      </c>
      <c r="H52" s="157">
        <f t="shared" si="6"/>
        <v>0</v>
      </c>
      <c r="I52" s="157">
        <f t="shared" si="6"/>
        <v>0</v>
      </c>
      <c r="J52" s="157">
        <f t="shared" si="6"/>
        <v>0</v>
      </c>
      <c r="K52" s="157">
        <f t="shared" si="6"/>
        <v>0</v>
      </c>
      <c r="L52" s="157">
        <f t="shared" si="6"/>
        <v>0</v>
      </c>
      <c r="M52" s="157">
        <f t="shared" si="6"/>
        <v>0</v>
      </c>
      <c r="N52" s="157">
        <f t="shared" si="6"/>
        <v>0</v>
      </c>
      <c r="O52" s="157">
        <f t="shared" si="6"/>
        <v>0</v>
      </c>
      <c r="P52" s="157">
        <f t="shared" si="6"/>
        <v>0</v>
      </c>
      <c r="Q52" s="157">
        <f t="shared" ref="Q52:Z55" si="7">+HLOOKUP(Q$3,ARMADO_RP,$B52,0)+HLOOKUP(Q$4,ARMADO_RP,$B52,0)</f>
        <v>0</v>
      </c>
      <c r="R52" s="157">
        <f t="shared" si="7"/>
        <v>0</v>
      </c>
      <c r="S52" s="157">
        <f t="shared" si="7"/>
        <v>0</v>
      </c>
      <c r="T52" s="157">
        <f t="shared" si="7"/>
        <v>0</v>
      </c>
      <c r="U52" s="157">
        <f t="shared" si="7"/>
        <v>0</v>
      </c>
      <c r="V52" s="157">
        <f t="shared" si="7"/>
        <v>0</v>
      </c>
      <c r="W52" s="157">
        <f t="shared" si="7"/>
        <v>0</v>
      </c>
      <c r="X52" s="157">
        <f t="shared" si="7"/>
        <v>0</v>
      </c>
      <c r="Y52" s="157">
        <f t="shared" si="7"/>
        <v>0</v>
      </c>
      <c r="Z52" s="157">
        <f t="shared" si="7"/>
        <v>0</v>
      </c>
      <c r="AA52" s="157">
        <f t="shared" ref="AA52:AJ55" si="8">+HLOOKUP(AA$3,ARMADO_RP,$B52,0)+HLOOKUP(AA$4,ARMADO_RP,$B52,0)</f>
        <v>0</v>
      </c>
      <c r="AB52" s="157">
        <f t="shared" si="8"/>
        <v>0</v>
      </c>
      <c r="AC52" s="157">
        <f t="shared" si="8"/>
        <v>0</v>
      </c>
      <c r="AD52" s="157">
        <f t="shared" si="8"/>
        <v>0</v>
      </c>
      <c r="AE52" s="157">
        <f t="shared" si="8"/>
        <v>0</v>
      </c>
      <c r="AF52" s="157">
        <f t="shared" si="8"/>
        <v>0</v>
      </c>
      <c r="AG52" s="157">
        <f t="shared" si="8"/>
        <v>0</v>
      </c>
      <c r="AH52" s="157">
        <f t="shared" si="8"/>
        <v>0</v>
      </c>
      <c r="AI52" s="157">
        <f t="shared" si="8"/>
        <v>0</v>
      </c>
      <c r="AJ52" s="157">
        <f t="shared" si="8"/>
        <v>0</v>
      </c>
    </row>
    <row r="53" spans="1:36" ht="16.5" x14ac:dyDescent="0.25">
      <c r="A53" s="157">
        <f>+A52+0.01</f>
        <v>1.02</v>
      </c>
      <c r="B53" s="153">
        <f t="shared" si="5"/>
        <v>5</v>
      </c>
      <c r="C53" s="158" t="s">
        <v>365</v>
      </c>
      <c r="D53" s="156" t="s">
        <v>364</v>
      </c>
      <c r="E53" s="157">
        <f t="shared" ref="E53:E55" si="9">+SUM(G53:AJ53)</f>
        <v>0</v>
      </c>
      <c r="F53" s="249"/>
      <c r="G53" s="157">
        <f t="shared" si="6"/>
        <v>0</v>
      </c>
      <c r="H53" s="157">
        <f t="shared" si="6"/>
        <v>0</v>
      </c>
      <c r="I53" s="157">
        <f t="shared" si="6"/>
        <v>0</v>
      </c>
      <c r="J53" s="157">
        <f t="shared" si="6"/>
        <v>0</v>
      </c>
      <c r="K53" s="157">
        <f t="shared" si="6"/>
        <v>0</v>
      </c>
      <c r="L53" s="157">
        <f t="shared" si="6"/>
        <v>0</v>
      </c>
      <c r="M53" s="157">
        <f t="shared" si="6"/>
        <v>0</v>
      </c>
      <c r="N53" s="157">
        <f t="shared" si="6"/>
        <v>0</v>
      </c>
      <c r="O53" s="157">
        <f t="shared" si="6"/>
        <v>0</v>
      </c>
      <c r="P53" s="157">
        <f t="shared" si="6"/>
        <v>0</v>
      </c>
      <c r="Q53" s="157">
        <f t="shared" si="7"/>
        <v>0</v>
      </c>
      <c r="R53" s="157">
        <f t="shared" si="7"/>
        <v>0</v>
      </c>
      <c r="S53" s="157">
        <f t="shared" si="7"/>
        <v>0</v>
      </c>
      <c r="T53" s="157">
        <f t="shared" si="7"/>
        <v>0</v>
      </c>
      <c r="U53" s="157">
        <f t="shared" si="7"/>
        <v>0</v>
      </c>
      <c r="V53" s="157">
        <f t="shared" si="7"/>
        <v>0</v>
      </c>
      <c r="W53" s="157">
        <f t="shared" si="7"/>
        <v>0</v>
      </c>
      <c r="X53" s="157">
        <f t="shared" si="7"/>
        <v>0</v>
      </c>
      <c r="Y53" s="157">
        <f t="shared" si="7"/>
        <v>0</v>
      </c>
      <c r="Z53" s="157">
        <f t="shared" si="7"/>
        <v>0</v>
      </c>
      <c r="AA53" s="157">
        <f t="shared" si="8"/>
        <v>0</v>
      </c>
      <c r="AB53" s="157">
        <f t="shared" si="8"/>
        <v>0</v>
      </c>
      <c r="AC53" s="157">
        <f t="shared" si="8"/>
        <v>0</v>
      </c>
      <c r="AD53" s="157">
        <f t="shared" si="8"/>
        <v>0</v>
      </c>
      <c r="AE53" s="157">
        <f t="shared" si="8"/>
        <v>0</v>
      </c>
      <c r="AF53" s="157">
        <f t="shared" si="8"/>
        <v>0</v>
      </c>
      <c r="AG53" s="157">
        <f t="shared" si="8"/>
        <v>0</v>
      </c>
      <c r="AH53" s="157">
        <f t="shared" si="8"/>
        <v>0</v>
      </c>
      <c r="AI53" s="157">
        <f t="shared" si="8"/>
        <v>0</v>
      </c>
      <c r="AJ53" s="157">
        <f t="shared" si="8"/>
        <v>0</v>
      </c>
    </row>
    <row r="54" spans="1:36" s="188" customFormat="1" ht="16.5" x14ac:dyDescent="0.25">
      <c r="A54" s="160">
        <f t="shared" ref="A54:A55" si="10">+A53+0.01</f>
        <v>1.03</v>
      </c>
      <c r="B54" s="161">
        <f t="shared" si="5"/>
        <v>6</v>
      </c>
      <c r="C54" s="162" t="s">
        <v>532</v>
      </c>
      <c r="D54" s="164" t="s">
        <v>364</v>
      </c>
      <c r="E54" s="157">
        <f t="shared" si="9"/>
        <v>0</v>
      </c>
      <c r="F54" s="249"/>
      <c r="G54" s="157">
        <f t="shared" si="6"/>
        <v>0</v>
      </c>
      <c r="H54" s="157">
        <f t="shared" si="6"/>
        <v>0</v>
      </c>
      <c r="I54" s="157">
        <f t="shared" si="6"/>
        <v>0</v>
      </c>
      <c r="J54" s="157">
        <f t="shared" si="6"/>
        <v>0</v>
      </c>
      <c r="K54" s="157">
        <f t="shared" si="6"/>
        <v>0</v>
      </c>
      <c r="L54" s="157">
        <f t="shared" si="6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  <c r="P54" s="157">
        <f t="shared" si="6"/>
        <v>0</v>
      </c>
      <c r="Q54" s="157">
        <f t="shared" si="7"/>
        <v>0</v>
      </c>
      <c r="R54" s="157">
        <f t="shared" si="7"/>
        <v>0</v>
      </c>
      <c r="S54" s="157">
        <f t="shared" si="7"/>
        <v>0</v>
      </c>
      <c r="T54" s="157">
        <f t="shared" si="7"/>
        <v>0</v>
      </c>
      <c r="U54" s="157">
        <f t="shared" si="7"/>
        <v>0</v>
      </c>
      <c r="V54" s="157">
        <f t="shared" si="7"/>
        <v>0</v>
      </c>
      <c r="W54" s="157">
        <f t="shared" si="7"/>
        <v>0</v>
      </c>
      <c r="X54" s="157">
        <f t="shared" si="7"/>
        <v>0</v>
      </c>
      <c r="Y54" s="157">
        <f t="shared" si="7"/>
        <v>0</v>
      </c>
      <c r="Z54" s="157">
        <f t="shared" si="7"/>
        <v>0</v>
      </c>
      <c r="AA54" s="157">
        <f t="shared" si="8"/>
        <v>0</v>
      </c>
      <c r="AB54" s="157">
        <f t="shared" si="8"/>
        <v>0</v>
      </c>
      <c r="AC54" s="157">
        <f t="shared" si="8"/>
        <v>0</v>
      </c>
      <c r="AD54" s="157">
        <f t="shared" si="8"/>
        <v>0</v>
      </c>
      <c r="AE54" s="157">
        <f t="shared" si="8"/>
        <v>0</v>
      </c>
      <c r="AF54" s="157">
        <f t="shared" si="8"/>
        <v>0</v>
      </c>
      <c r="AG54" s="157">
        <f t="shared" si="8"/>
        <v>0</v>
      </c>
      <c r="AH54" s="157">
        <f t="shared" si="8"/>
        <v>0</v>
      </c>
      <c r="AI54" s="157">
        <f t="shared" si="8"/>
        <v>0</v>
      </c>
      <c r="AJ54" s="157">
        <f t="shared" si="8"/>
        <v>0</v>
      </c>
    </row>
    <row r="55" spans="1:36" s="188" customFormat="1" ht="16.5" x14ac:dyDescent="0.25">
      <c r="A55" s="160">
        <f t="shared" si="10"/>
        <v>1.04</v>
      </c>
      <c r="B55" s="161">
        <f t="shared" si="5"/>
        <v>7</v>
      </c>
      <c r="C55" s="162" t="s">
        <v>531</v>
      </c>
      <c r="D55" s="164" t="s">
        <v>364</v>
      </c>
      <c r="E55" s="157">
        <f t="shared" si="9"/>
        <v>0</v>
      </c>
      <c r="F55" s="249"/>
      <c r="G55" s="157">
        <f t="shared" si="6"/>
        <v>0</v>
      </c>
      <c r="H55" s="157">
        <f t="shared" si="6"/>
        <v>0</v>
      </c>
      <c r="I55" s="157">
        <f t="shared" si="6"/>
        <v>0</v>
      </c>
      <c r="J55" s="157">
        <f t="shared" si="6"/>
        <v>0</v>
      </c>
      <c r="K55" s="157">
        <f t="shared" si="6"/>
        <v>0</v>
      </c>
      <c r="L55" s="157">
        <f t="shared" si="6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  <c r="P55" s="157">
        <f t="shared" si="6"/>
        <v>0</v>
      </c>
      <c r="Q55" s="157">
        <f t="shared" si="7"/>
        <v>0</v>
      </c>
      <c r="R55" s="157">
        <f t="shared" si="7"/>
        <v>0</v>
      </c>
      <c r="S55" s="157">
        <f t="shared" si="7"/>
        <v>0</v>
      </c>
      <c r="T55" s="157">
        <f t="shared" si="7"/>
        <v>0</v>
      </c>
      <c r="U55" s="157">
        <f t="shared" si="7"/>
        <v>0</v>
      </c>
      <c r="V55" s="157">
        <f t="shared" si="7"/>
        <v>0</v>
      </c>
      <c r="W55" s="157">
        <f t="shared" si="7"/>
        <v>0</v>
      </c>
      <c r="X55" s="157">
        <f t="shared" si="7"/>
        <v>0</v>
      </c>
      <c r="Y55" s="157">
        <f t="shared" si="7"/>
        <v>0</v>
      </c>
      <c r="Z55" s="157">
        <f t="shared" si="7"/>
        <v>0</v>
      </c>
      <c r="AA55" s="157">
        <f t="shared" si="8"/>
        <v>0</v>
      </c>
      <c r="AB55" s="157">
        <f t="shared" si="8"/>
        <v>0</v>
      </c>
      <c r="AC55" s="157">
        <f t="shared" si="8"/>
        <v>0</v>
      </c>
      <c r="AD55" s="157">
        <f t="shared" si="8"/>
        <v>0</v>
      </c>
      <c r="AE55" s="157">
        <f t="shared" si="8"/>
        <v>0</v>
      </c>
      <c r="AF55" s="157">
        <f t="shared" si="8"/>
        <v>0</v>
      </c>
      <c r="AG55" s="157">
        <f t="shared" si="8"/>
        <v>0</v>
      </c>
      <c r="AH55" s="157">
        <f t="shared" si="8"/>
        <v>0</v>
      </c>
      <c r="AI55" s="157">
        <f t="shared" si="8"/>
        <v>0</v>
      </c>
      <c r="AJ55" s="157">
        <f t="shared" si="8"/>
        <v>0</v>
      </c>
    </row>
    <row r="56" spans="1:36" ht="16.5" x14ac:dyDescent="0.25">
      <c r="A56" s="159"/>
      <c r="B56" s="153">
        <f t="shared" si="5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5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5"/>
        <v>10</v>
      </c>
      <c r="C58" s="155" t="s">
        <v>367</v>
      </c>
      <c r="D58" s="156" t="s">
        <v>364</v>
      </c>
      <c r="E58" s="157">
        <f t="shared" ref="E58:E61" si="11">+SUM(G58:AJ58)</f>
        <v>0</v>
      </c>
      <c r="F58" s="314" t="s">
        <v>214</v>
      </c>
      <c r="G58" s="157">
        <f>+IF($F58=G$10&amp;" "&amp;G$11,G$9,0)</f>
        <v>0</v>
      </c>
      <c r="H58" s="157">
        <f t="shared" ref="H58:AJ61" si="12">+IF($F58=H$10&amp;" "&amp;H$11,H$9,0)</f>
        <v>0</v>
      </c>
      <c r="I58" s="157">
        <f t="shared" si="12"/>
        <v>0</v>
      </c>
      <c r="J58" s="157">
        <f t="shared" si="12"/>
        <v>0</v>
      </c>
      <c r="K58" s="157">
        <f t="shared" si="12"/>
        <v>0</v>
      </c>
      <c r="L58" s="157">
        <f t="shared" si="12"/>
        <v>0</v>
      </c>
      <c r="M58" s="157">
        <f t="shared" si="12"/>
        <v>0</v>
      </c>
      <c r="N58" s="157">
        <f t="shared" si="12"/>
        <v>0</v>
      </c>
      <c r="O58" s="157">
        <f t="shared" si="12"/>
        <v>0</v>
      </c>
      <c r="P58" s="157">
        <f t="shared" si="12"/>
        <v>0</v>
      </c>
      <c r="Q58" s="157">
        <f t="shared" si="12"/>
        <v>0</v>
      </c>
      <c r="R58" s="157">
        <f t="shared" si="12"/>
        <v>0</v>
      </c>
      <c r="S58" s="157">
        <f t="shared" si="12"/>
        <v>0</v>
      </c>
      <c r="T58" s="157">
        <f t="shared" si="12"/>
        <v>0</v>
      </c>
      <c r="U58" s="157">
        <f t="shared" si="12"/>
        <v>0</v>
      </c>
      <c r="V58" s="157">
        <f t="shared" si="12"/>
        <v>0</v>
      </c>
      <c r="W58" s="157">
        <f t="shared" si="12"/>
        <v>0</v>
      </c>
      <c r="X58" s="157">
        <f t="shared" si="12"/>
        <v>0</v>
      </c>
      <c r="Y58" s="157">
        <f t="shared" si="12"/>
        <v>0</v>
      </c>
      <c r="Z58" s="157">
        <f t="shared" si="12"/>
        <v>0</v>
      </c>
      <c r="AA58" s="157">
        <f t="shared" si="12"/>
        <v>0</v>
      </c>
      <c r="AB58" s="157">
        <f t="shared" si="12"/>
        <v>0</v>
      </c>
      <c r="AC58" s="157">
        <f t="shared" si="12"/>
        <v>0</v>
      </c>
      <c r="AD58" s="157">
        <f t="shared" si="12"/>
        <v>0</v>
      </c>
      <c r="AE58" s="157">
        <f t="shared" si="12"/>
        <v>0</v>
      </c>
      <c r="AF58" s="157">
        <f t="shared" si="12"/>
        <v>0</v>
      </c>
      <c r="AG58" s="157">
        <f t="shared" si="12"/>
        <v>0</v>
      </c>
      <c r="AH58" s="157">
        <f t="shared" si="12"/>
        <v>0</v>
      </c>
      <c r="AI58" s="157">
        <f t="shared" si="12"/>
        <v>0</v>
      </c>
      <c r="AJ58" s="157">
        <f t="shared" si="12"/>
        <v>0</v>
      </c>
    </row>
    <row r="59" spans="1:36" ht="16.5" x14ac:dyDescent="0.25">
      <c r="A59" s="157">
        <f t="shared" ref="A59:A61" si="13">+A58+0.01</f>
        <v>2.0199999999999996</v>
      </c>
      <c r="B59" s="153">
        <f t="shared" si="5"/>
        <v>11</v>
      </c>
      <c r="C59" s="155" t="s">
        <v>368</v>
      </c>
      <c r="D59" s="156" t="s">
        <v>364</v>
      </c>
      <c r="E59" s="157">
        <f t="shared" si="11"/>
        <v>0</v>
      </c>
      <c r="F59" s="314" t="s">
        <v>172</v>
      </c>
      <c r="G59" s="157">
        <f t="shared" ref="G59:V61" si="14">+IF($F59=G$10&amp;" "&amp;G$11,G$9,0)</f>
        <v>0</v>
      </c>
      <c r="H59" s="157">
        <f t="shared" si="14"/>
        <v>0</v>
      </c>
      <c r="I59" s="157">
        <f t="shared" si="14"/>
        <v>0</v>
      </c>
      <c r="J59" s="157">
        <f t="shared" si="14"/>
        <v>0</v>
      </c>
      <c r="K59" s="157">
        <f t="shared" si="14"/>
        <v>0</v>
      </c>
      <c r="L59" s="157">
        <f t="shared" si="14"/>
        <v>0</v>
      </c>
      <c r="M59" s="157">
        <f t="shared" si="14"/>
        <v>0</v>
      </c>
      <c r="N59" s="157">
        <f t="shared" si="14"/>
        <v>0</v>
      </c>
      <c r="O59" s="157">
        <f t="shared" si="14"/>
        <v>0</v>
      </c>
      <c r="P59" s="157">
        <f t="shared" si="14"/>
        <v>0</v>
      </c>
      <c r="Q59" s="157">
        <f t="shared" si="14"/>
        <v>0</v>
      </c>
      <c r="R59" s="157">
        <f t="shared" si="14"/>
        <v>0</v>
      </c>
      <c r="S59" s="157">
        <f t="shared" si="14"/>
        <v>0</v>
      </c>
      <c r="T59" s="157">
        <f t="shared" si="14"/>
        <v>0</v>
      </c>
      <c r="U59" s="157">
        <f t="shared" si="14"/>
        <v>0</v>
      </c>
      <c r="V59" s="157">
        <f t="shared" si="14"/>
        <v>0</v>
      </c>
      <c r="W59" s="157">
        <f t="shared" si="12"/>
        <v>0</v>
      </c>
      <c r="X59" s="157">
        <f t="shared" si="12"/>
        <v>0</v>
      </c>
      <c r="Y59" s="157">
        <f t="shared" si="12"/>
        <v>0</v>
      </c>
      <c r="Z59" s="157">
        <f t="shared" si="12"/>
        <v>0</v>
      </c>
      <c r="AA59" s="157">
        <f t="shared" si="12"/>
        <v>0</v>
      </c>
      <c r="AB59" s="157">
        <f t="shared" si="12"/>
        <v>0</v>
      </c>
      <c r="AC59" s="157">
        <f t="shared" si="12"/>
        <v>0</v>
      </c>
      <c r="AD59" s="157">
        <f t="shared" si="12"/>
        <v>0</v>
      </c>
      <c r="AE59" s="157">
        <f t="shared" si="12"/>
        <v>0</v>
      </c>
      <c r="AF59" s="157">
        <f t="shared" si="12"/>
        <v>0</v>
      </c>
      <c r="AG59" s="157">
        <f t="shared" si="12"/>
        <v>0</v>
      </c>
      <c r="AH59" s="157">
        <f t="shared" si="12"/>
        <v>0</v>
      </c>
      <c r="AI59" s="157">
        <f t="shared" si="12"/>
        <v>0</v>
      </c>
      <c r="AJ59" s="157">
        <f t="shared" si="12"/>
        <v>0</v>
      </c>
    </row>
    <row r="60" spans="1:36" ht="16.5" x14ac:dyDescent="0.25">
      <c r="A60" s="157">
        <f t="shared" si="13"/>
        <v>2.0299999999999994</v>
      </c>
      <c r="B60" s="153">
        <f t="shared" si="5"/>
        <v>12</v>
      </c>
      <c r="C60" s="155" t="s">
        <v>369</v>
      </c>
      <c r="D60" s="156" t="s">
        <v>364</v>
      </c>
      <c r="E60" s="157">
        <f t="shared" si="11"/>
        <v>0</v>
      </c>
      <c r="F60" s="314" t="s">
        <v>274</v>
      </c>
      <c r="G60" s="157">
        <f t="shared" si="14"/>
        <v>0</v>
      </c>
      <c r="H60" s="157">
        <f t="shared" si="12"/>
        <v>0</v>
      </c>
      <c r="I60" s="157">
        <f t="shared" si="12"/>
        <v>0</v>
      </c>
      <c r="J60" s="157">
        <f t="shared" si="12"/>
        <v>0</v>
      </c>
      <c r="K60" s="157">
        <f t="shared" si="12"/>
        <v>0</v>
      </c>
      <c r="L60" s="157">
        <f t="shared" si="12"/>
        <v>0</v>
      </c>
      <c r="M60" s="157">
        <f t="shared" si="12"/>
        <v>0</v>
      </c>
      <c r="N60" s="157">
        <f t="shared" si="12"/>
        <v>0</v>
      </c>
      <c r="O60" s="157">
        <f t="shared" si="12"/>
        <v>0</v>
      </c>
      <c r="P60" s="157">
        <f t="shared" si="12"/>
        <v>0</v>
      </c>
      <c r="Q60" s="157">
        <f t="shared" si="12"/>
        <v>0</v>
      </c>
      <c r="R60" s="157">
        <f t="shared" si="12"/>
        <v>0</v>
      </c>
      <c r="S60" s="157">
        <f t="shared" si="12"/>
        <v>0</v>
      </c>
      <c r="T60" s="157">
        <f t="shared" si="12"/>
        <v>0</v>
      </c>
      <c r="U60" s="157">
        <f t="shared" si="12"/>
        <v>0</v>
      </c>
      <c r="V60" s="157">
        <f t="shared" si="12"/>
        <v>0</v>
      </c>
      <c r="W60" s="157">
        <f t="shared" si="12"/>
        <v>0</v>
      </c>
      <c r="X60" s="157">
        <f t="shared" si="12"/>
        <v>0</v>
      </c>
      <c r="Y60" s="157">
        <f t="shared" si="12"/>
        <v>0</v>
      </c>
      <c r="Z60" s="157">
        <f t="shared" si="12"/>
        <v>0</v>
      </c>
      <c r="AA60" s="157">
        <f t="shared" si="12"/>
        <v>0</v>
      </c>
      <c r="AB60" s="157">
        <f t="shared" si="12"/>
        <v>0</v>
      </c>
      <c r="AC60" s="157">
        <f t="shared" si="12"/>
        <v>0</v>
      </c>
      <c r="AD60" s="157">
        <f t="shared" si="12"/>
        <v>0</v>
      </c>
      <c r="AE60" s="157">
        <f t="shared" si="12"/>
        <v>0</v>
      </c>
      <c r="AF60" s="157">
        <f t="shared" si="12"/>
        <v>0</v>
      </c>
      <c r="AG60" s="157">
        <f t="shared" si="12"/>
        <v>0</v>
      </c>
      <c r="AH60" s="157">
        <f t="shared" si="12"/>
        <v>0</v>
      </c>
      <c r="AI60" s="157">
        <f t="shared" si="12"/>
        <v>0</v>
      </c>
      <c r="AJ60" s="157">
        <f t="shared" si="12"/>
        <v>0</v>
      </c>
    </row>
    <row r="61" spans="1:36" ht="16.5" x14ac:dyDescent="0.25">
      <c r="A61" s="157">
        <f t="shared" si="13"/>
        <v>2.0399999999999991</v>
      </c>
      <c r="B61" s="153">
        <f t="shared" si="5"/>
        <v>13</v>
      </c>
      <c r="C61" s="155" t="s">
        <v>370</v>
      </c>
      <c r="D61" s="156" t="s">
        <v>364</v>
      </c>
      <c r="E61" s="157">
        <f t="shared" si="11"/>
        <v>2</v>
      </c>
      <c r="F61" s="314" t="s">
        <v>252</v>
      </c>
      <c r="G61" s="157">
        <f t="shared" si="14"/>
        <v>0</v>
      </c>
      <c r="H61" s="157">
        <f t="shared" si="12"/>
        <v>1</v>
      </c>
      <c r="I61" s="157">
        <f t="shared" si="12"/>
        <v>1</v>
      </c>
      <c r="J61" s="157">
        <f t="shared" si="12"/>
        <v>0</v>
      </c>
      <c r="K61" s="157">
        <f t="shared" si="12"/>
        <v>0</v>
      </c>
      <c r="L61" s="157">
        <f t="shared" si="12"/>
        <v>0</v>
      </c>
      <c r="M61" s="157">
        <f t="shared" si="12"/>
        <v>0</v>
      </c>
      <c r="N61" s="157">
        <f t="shared" si="12"/>
        <v>0</v>
      </c>
      <c r="O61" s="157">
        <f t="shared" si="12"/>
        <v>0</v>
      </c>
      <c r="P61" s="157">
        <f t="shared" si="12"/>
        <v>0</v>
      </c>
      <c r="Q61" s="157">
        <f t="shared" si="12"/>
        <v>0</v>
      </c>
      <c r="R61" s="157">
        <f t="shared" si="12"/>
        <v>0</v>
      </c>
      <c r="S61" s="157">
        <f t="shared" si="12"/>
        <v>0</v>
      </c>
      <c r="T61" s="157">
        <f t="shared" si="12"/>
        <v>0</v>
      </c>
      <c r="U61" s="157">
        <f t="shared" si="12"/>
        <v>0</v>
      </c>
      <c r="V61" s="157">
        <f t="shared" si="12"/>
        <v>0</v>
      </c>
      <c r="W61" s="157">
        <f t="shared" si="12"/>
        <v>0</v>
      </c>
      <c r="X61" s="157">
        <f t="shared" si="12"/>
        <v>0</v>
      </c>
      <c r="Y61" s="157">
        <f t="shared" si="12"/>
        <v>0</v>
      </c>
      <c r="Z61" s="157">
        <f t="shared" si="12"/>
        <v>0</v>
      </c>
      <c r="AA61" s="157">
        <f t="shared" si="12"/>
        <v>0</v>
      </c>
      <c r="AB61" s="157">
        <f t="shared" si="12"/>
        <v>0</v>
      </c>
      <c r="AC61" s="157">
        <f t="shared" si="12"/>
        <v>0</v>
      </c>
      <c r="AD61" s="157">
        <f t="shared" si="12"/>
        <v>0</v>
      </c>
      <c r="AE61" s="157">
        <f t="shared" si="12"/>
        <v>0</v>
      </c>
      <c r="AF61" s="157">
        <f t="shared" si="12"/>
        <v>0</v>
      </c>
      <c r="AG61" s="157">
        <f t="shared" si="12"/>
        <v>0</v>
      </c>
      <c r="AH61" s="157">
        <f t="shared" si="12"/>
        <v>0</v>
      </c>
      <c r="AI61" s="157">
        <f t="shared" si="12"/>
        <v>0</v>
      </c>
      <c r="AJ61" s="157">
        <f t="shared" si="12"/>
        <v>0</v>
      </c>
    </row>
    <row r="62" spans="1:36" ht="16.5" x14ac:dyDescent="0.25">
      <c r="A62" s="159"/>
      <c r="B62" s="153">
        <f t="shared" si="5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5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5"/>
        <v>16</v>
      </c>
      <c r="C64" s="158" t="s">
        <v>372</v>
      </c>
      <c r="D64" s="156" t="s">
        <v>364</v>
      </c>
      <c r="E64" s="157">
        <f t="shared" ref="E64:E68" si="15">+SUM(G64:AJ64)</f>
        <v>0</v>
      </c>
      <c r="F64" s="314" t="s">
        <v>633</v>
      </c>
      <c r="G64" s="157">
        <f t="shared" ref="G64:V68" si="16">+IF($F64=G$10&amp;" "&amp;G$11,G$9,0)</f>
        <v>0</v>
      </c>
      <c r="H64" s="157">
        <f t="shared" si="16"/>
        <v>0</v>
      </c>
      <c r="I64" s="157">
        <f t="shared" si="16"/>
        <v>0</v>
      </c>
      <c r="J64" s="157">
        <f t="shared" si="16"/>
        <v>0</v>
      </c>
      <c r="K64" s="157">
        <f t="shared" si="16"/>
        <v>0</v>
      </c>
      <c r="L64" s="157">
        <f t="shared" si="16"/>
        <v>0</v>
      </c>
      <c r="M64" s="157">
        <f t="shared" si="16"/>
        <v>0</v>
      </c>
      <c r="N64" s="157">
        <f t="shared" si="16"/>
        <v>0</v>
      </c>
      <c r="O64" s="157">
        <f t="shared" si="16"/>
        <v>0</v>
      </c>
      <c r="P64" s="157">
        <f t="shared" si="16"/>
        <v>0</v>
      </c>
      <c r="Q64" s="157">
        <f t="shared" si="16"/>
        <v>0</v>
      </c>
      <c r="R64" s="157">
        <f t="shared" si="16"/>
        <v>0</v>
      </c>
      <c r="S64" s="157">
        <f t="shared" si="16"/>
        <v>0</v>
      </c>
      <c r="T64" s="157">
        <f t="shared" si="16"/>
        <v>0</v>
      </c>
      <c r="U64" s="157">
        <f t="shared" si="16"/>
        <v>0</v>
      </c>
      <c r="V64" s="157">
        <f t="shared" si="16"/>
        <v>0</v>
      </c>
      <c r="W64" s="157">
        <f t="shared" ref="W64:AJ68" si="17">+IF($F64=W$10&amp;" "&amp;W$11,W$9,0)</f>
        <v>0</v>
      </c>
      <c r="X64" s="157">
        <f t="shared" si="17"/>
        <v>0</v>
      </c>
      <c r="Y64" s="157">
        <f t="shared" si="17"/>
        <v>0</v>
      </c>
      <c r="Z64" s="157">
        <f t="shared" si="17"/>
        <v>0</v>
      </c>
      <c r="AA64" s="157">
        <f t="shared" si="17"/>
        <v>0</v>
      </c>
      <c r="AB64" s="157">
        <f t="shared" si="17"/>
        <v>0</v>
      </c>
      <c r="AC64" s="157">
        <f t="shared" si="17"/>
        <v>0</v>
      </c>
      <c r="AD64" s="157">
        <f t="shared" si="17"/>
        <v>0</v>
      </c>
      <c r="AE64" s="157">
        <f t="shared" si="17"/>
        <v>0</v>
      </c>
      <c r="AF64" s="157">
        <f t="shared" si="17"/>
        <v>0</v>
      </c>
      <c r="AG64" s="157">
        <f t="shared" si="17"/>
        <v>0</v>
      </c>
      <c r="AH64" s="157">
        <f t="shared" si="17"/>
        <v>0</v>
      </c>
      <c r="AI64" s="157">
        <f t="shared" si="17"/>
        <v>0</v>
      </c>
      <c r="AJ64" s="157">
        <f t="shared" si="17"/>
        <v>0</v>
      </c>
    </row>
    <row r="65" spans="1:36" ht="16.5" x14ac:dyDescent="0.25">
      <c r="A65" s="157"/>
      <c r="B65" s="153">
        <f t="shared" si="5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5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5"/>
        <v>19</v>
      </c>
      <c r="C67" s="162" t="s">
        <v>373</v>
      </c>
      <c r="D67" s="164" t="s">
        <v>364</v>
      </c>
      <c r="E67" s="157">
        <f t="shared" si="15"/>
        <v>0</v>
      </c>
      <c r="F67" s="249" t="s">
        <v>327</v>
      </c>
      <c r="G67" s="157">
        <f t="shared" si="16"/>
        <v>0</v>
      </c>
      <c r="H67" s="157">
        <f t="shared" si="16"/>
        <v>0</v>
      </c>
      <c r="I67" s="157">
        <f t="shared" si="16"/>
        <v>0</v>
      </c>
      <c r="J67" s="157">
        <f t="shared" si="16"/>
        <v>0</v>
      </c>
      <c r="K67" s="157">
        <f t="shared" si="16"/>
        <v>0</v>
      </c>
      <c r="L67" s="157">
        <f t="shared" si="16"/>
        <v>0</v>
      </c>
      <c r="M67" s="157">
        <f t="shared" si="16"/>
        <v>0</v>
      </c>
      <c r="N67" s="157">
        <f t="shared" si="16"/>
        <v>0</v>
      </c>
      <c r="O67" s="157">
        <f t="shared" si="16"/>
        <v>0</v>
      </c>
      <c r="P67" s="157">
        <f t="shared" si="16"/>
        <v>0</v>
      </c>
      <c r="Q67" s="157">
        <f t="shared" si="16"/>
        <v>0</v>
      </c>
      <c r="R67" s="157">
        <f t="shared" si="16"/>
        <v>0</v>
      </c>
      <c r="S67" s="157">
        <f t="shared" si="16"/>
        <v>0</v>
      </c>
      <c r="T67" s="157">
        <f t="shared" si="16"/>
        <v>0</v>
      </c>
      <c r="U67" s="157">
        <f t="shared" si="16"/>
        <v>0</v>
      </c>
      <c r="V67" s="157">
        <f t="shared" si="16"/>
        <v>0</v>
      </c>
      <c r="W67" s="157">
        <f t="shared" si="17"/>
        <v>0</v>
      </c>
      <c r="X67" s="157">
        <f t="shared" si="17"/>
        <v>0</v>
      </c>
      <c r="Y67" s="157">
        <f t="shared" si="17"/>
        <v>0</v>
      </c>
      <c r="Z67" s="157">
        <f t="shared" si="17"/>
        <v>0</v>
      </c>
      <c r="AA67" s="157">
        <f t="shared" si="17"/>
        <v>0</v>
      </c>
      <c r="AB67" s="157">
        <f t="shared" si="17"/>
        <v>0</v>
      </c>
      <c r="AC67" s="157">
        <f t="shared" si="17"/>
        <v>0</v>
      </c>
      <c r="AD67" s="157">
        <f t="shared" si="17"/>
        <v>0</v>
      </c>
      <c r="AE67" s="157">
        <f t="shared" si="17"/>
        <v>0</v>
      </c>
      <c r="AF67" s="157">
        <f t="shared" si="17"/>
        <v>0</v>
      </c>
      <c r="AG67" s="157">
        <f t="shared" si="17"/>
        <v>0</v>
      </c>
      <c r="AH67" s="157">
        <f t="shared" si="17"/>
        <v>0</v>
      </c>
      <c r="AI67" s="157">
        <f t="shared" si="17"/>
        <v>0</v>
      </c>
      <c r="AJ67" s="157">
        <f t="shared" si="17"/>
        <v>0</v>
      </c>
    </row>
    <row r="68" spans="1:36" s="188" customFormat="1" ht="16.5" x14ac:dyDescent="0.25">
      <c r="A68" s="160">
        <f>+A67+0.01</f>
        <v>3.0299999999999994</v>
      </c>
      <c r="B68" s="161">
        <f t="shared" si="5"/>
        <v>20</v>
      </c>
      <c r="C68" s="162" t="s">
        <v>374</v>
      </c>
      <c r="D68" s="164" t="s">
        <v>364</v>
      </c>
      <c r="E68" s="157">
        <f t="shared" si="15"/>
        <v>0</v>
      </c>
      <c r="F68" s="249" t="s">
        <v>328</v>
      </c>
      <c r="G68" s="157">
        <f t="shared" si="16"/>
        <v>0</v>
      </c>
      <c r="H68" s="157">
        <f t="shared" si="16"/>
        <v>0</v>
      </c>
      <c r="I68" s="157">
        <f t="shared" si="16"/>
        <v>0</v>
      </c>
      <c r="J68" s="157">
        <f t="shared" si="16"/>
        <v>0</v>
      </c>
      <c r="K68" s="157">
        <f t="shared" si="16"/>
        <v>0</v>
      </c>
      <c r="L68" s="157">
        <f t="shared" si="16"/>
        <v>0</v>
      </c>
      <c r="M68" s="157">
        <f t="shared" si="16"/>
        <v>0</v>
      </c>
      <c r="N68" s="157">
        <f t="shared" si="16"/>
        <v>0</v>
      </c>
      <c r="O68" s="157">
        <f t="shared" si="16"/>
        <v>0</v>
      </c>
      <c r="P68" s="157">
        <f t="shared" si="16"/>
        <v>0</v>
      </c>
      <c r="Q68" s="157">
        <f t="shared" si="16"/>
        <v>0</v>
      </c>
      <c r="R68" s="157">
        <f t="shared" si="16"/>
        <v>0</v>
      </c>
      <c r="S68" s="157">
        <f t="shared" si="16"/>
        <v>0</v>
      </c>
      <c r="T68" s="157">
        <f t="shared" si="16"/>
        <v>0</v>
      </c>
      <c r="U68" s="157">
        <f t="shared" si="16"/>
        <v>0</v>
      </c>
      <c r="V68" s="157">
        <f t="shared" si="16"/>
        <v>0</v>
      </c>
      <c r="W68" s="157">
        <f t="shared" si="17"/>
        <v>0</v>
      </c>
      <c r="X68" s="157">
        <f t="shared" si="17"/>
        <v>0</v>
      </c>
      <c r="Y68" s="157">
        <f t="shared" si="17"/>
        <v>0</v>
      </c>
      <c r="Z68" s="157">
        <f t="shared" si="17"/>
        <v>0</v>
      </c>
      <c r="AA68" s="157">
        <f t="shared" si="17"/>
        <v>0</v>
      </c>
      <c r="AB68" s="157">
        <f t="shared" si="17"/>
        <v>0</v>
      </c>
      <c r="AC68" s="157">
        <f t="shared" si="17"/>
        <v>0</v>
      </c>
      <c r="AD68" s="157">
        <f t="shared" si="17"/>
        <v>0</v>
      </c>
      <c r="AE68" s="157">
        <f t="shared" si="17"/>
        <v>0</v>
      </c>
      <c r="AF68" s="157">
        <f t="shared" si="17"/>
        <v>0</v>
      </c>
      <c r="AG68" s="157">
        <f t="shared" si="17"/>
        <v>0</v>
      </c>
      <c r="AH68" s="157">
        <f t="shared" si="17"/>
        <v>0</v>
      </c>
      <c r="AI68" s="157">
        <f t="shared" si="17"/>
        <v>0</v>
      </c>
      <c r="AJ68" s="157">
        <f t="shared" si="17"/>
        <v>0</v>
      </c>
    </row>
    <row r="69" spans="1:36" ht="16.5" x14ac:dyDescent="0.25">
      <c r="A69" s="159"/>
      <c r="B69" s="153">
        <f t="shared" si="5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5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18">+A70+0.01</f>
        <v>4.01</v>
      </c>
      <c r="B71" s="153">
        <f t="shared" si="5"/>
        <v>23</v>
      </c>
      <c r="C71" s="155" t="s">
        <v>376</v>
      </c>
      <c r="D71" s="156" t="s">
        <v>364</v>
      </c>
      <c r="E71" s="157">
        <f t="shared" ref="E71:E73" si="19">+SUM(G71:AJ71)</f>
        <v>1</v>
      </c>
      <c r="F71" s="249"/>
      <c r="G71" s="157">
        <f t="shared" ref="G71:P73" si="20">+HLOOKUP(G$3,ARMADO_RP,$B71,0)+HLOOKUP(G$4,ARMADO_RP,$B71,0)</f>
        <v>0</v>
      </c>
      <c r="H71" s="157">
        <f t="shared" si="20"/>
        <v>0</v>
      </c>
      <c r="I71" s="157">
        <f t="shared" si="20"/>
        <v>1</v>
      </c>
      <c r="J71" s="157">
        <f t="shared" si="20"/>
        <v>0</v>
      </c>
      <c r="K71" s="157">
        <f t="shared" si="20"/>
        <v>0</v>
      </c>
      <c r="L71" s="157">
        <f t="shared" si="20"/>
        <v>0</v>
      </c>
      <c r="M71" s="157">
        <f t="shared" si="20"/>
        <v>0</v>
      </c>
      <c r="N71" s="157">
        <f t="shared" si="20"/>
        <v>0</v>
      </c>
      <c r="O71" s="157">
        <f t="shared" si="20"/>
        <v>0</v>
      </c>
      <c r="P71" s="157">
        <f t="shared" si="20"/>
        <v>0</v>
      </c>
      <c r="Q71" s="157">
        <f t="shared" ref="Q71:Z73" si="21">+HLOOKUP(Q$3,ARMADO_RP,$B71,0)+HLOOKUP(Q$4,ARMADO_RP,$B71,0)</f>
        <v>0</v>
      </c>
      <c r="R71" s="157">
        <f t="shared" si="21"/>
        <v>0</v>
      </c>
      <c r="S71" s="157">
        <f t="shared" si="21"/>
        <v>0</v>
      </c>
      <c r="T71" s="157">
        <f t="shared" si="21"/>
        <v>0</v>
      </c>
      <c r="U71" s="157">
        <f t="shared" si="21"/>
        <v>0</v>
      </c>
      <c r="V71" s="157">
        <f t="shared" si="21"/>
        <v>0</v>
      </c>
      <c r="W71" s="157">
        <f t="shared" si="21"/>
        <v>0</v>
      </c>
      <c r="X71" s="157">
        <f t="shared" si="21"/>
        <v>0</v>
      </c>
      <c r="Y71" s="157">
        <f t="shared" si="21"/>
        <v>0</v>
      </c>
      <c r="Z71" s="157">
        <f t="shared" si="21"/>
        <v>0</v>
      </c>
      <c r="AA71" s="157">
        <f t="shared" ref="AA71:AJ73" si="22">+HLOOKUP(AA$3,ARMADO_RP,$B71,0)+HLOOKUP(AA$4,ARMADO_RP,$B71,0)</f>
        <v>0</v>
      </c>
      <c r="AB71" s="157">
        <f t="shared" si="22"/>
        <v>0</v>
      </c>
      <c r="AC71" s="157">
        <f t="shared" si="22"/>
        <v>0</v>
      </c>
      <c r="AD71" s="157">
        <f t="shared" si="22"/>
        <v>0</v>
      </c>
      <c r="AE71" s="157">
        <f t="shared" si="22"/>
        <v>0</v>
      </c>
      <c r="AF71" s="157">
        <f t="shared" si="22"/>
        <v>0</v>
      </c>
      <c r="AG71" s="157">
        <f t="shared" si="22"/>
        <v>0</v>
      </c>
      <c r="AH71" s="157">
        <f t="shared" si="22"/>
        <v>0</v>
      </c>
      <c r="AI71" s="157">
        <f t="shared" si="22"/>
        <v>0</v>
      </c>
      <c r="AJ71" s="157">
        <f t="shared" si="22"/>
        <v>0</v>
      </c>
    </row>
    <row r="72" spans="1:36" ht="16.5" x14ac:dyDescent="0.25">
      <c r="A72" s="157">
        <f t="shared" si="18"/>
        <v>4.0199999999999996</v>
      </c>
      <c r="B72" s="153">
        <f t="shared" si="5"/>
        <v>24</v>
      </c>
      <c r="C72" s="155" t="s">
        <v>377</v>
      </c>
      <c r="D72" s="156" t="s">
        <v>364</v>
      </c>
      <c r="E72" s="157">
        <f t="shared" si="19"/>
        <v>6</v>
      </c>
      <c r="F72" s="249"/>
      <c r="G72" s="157">
        <f t="shared" si="20"/>
        <v>0</v>
      </c>
      <c r="H72" s="157">
        <f t="shared" si="20"/>
        <v>2</v>
      </c>
      <c r="I72" s="157">
        <f t="shared" si="20"/>
        <v>4</v>
      </c>
      <c r="J72" s="157">
        <f t="shared" si="20"/>
        <v>0</v>
      </c>
      <c r="K72" s="157">
        <f t="shared" si="20"/>
        <v>0</v>
      </c>
      <c r="L72" s="157">
        <f t="shared" si="20"/>
        <v>0</v>
      </c>
      <c r="M72" s="157">
        <f t="shared" si="20"/>
        <v>0</v>
      </c>
      <c r="N72" s="157">
        <f t="shared" si="20"/>
        <v>0</v>
      </c>
      <c r="O72" s="157">
        <f t="shared" si="20"/>
        <v>0</v>
      </c>
      <c r="P72" s="157">
        <f t="shared" si="20"/>
        <v>0</v>
      </c>
      <c r="Q72" s="157">
        <f t="shared" si="21"/>
        <v>0</v>
      </c>
      <c r="R72" s="157">
        <f t="shared" si="21"/>
        <v>0</v>
      </c>
      <c r="S72" s="157">
        <f t="shared" si="21"/>
        <v>0</v>
      </c>
      <c r="T72" s="157">
        <f t="shared" si="21"/>
        <v>0</v>
      </c>
      <c r="U72" s="157">
        <f t="shared" si="21"/>
        <v>0</v>
      </c>
      <c r="V72" s="157">
        <f t="shared" si="21"/>
        <v>0</v>
      </c>
      <c r="W72" s="157">
        <f t="shared" si="21"/>
        <v>0</v>
      </c>
      <c r="X72" s="157">
        <f t="shared" si="21"/>
        <v>0</v>
      </c>
      <c r="Y72" s="157">
        <f t="shared" si="21"/>
        <v>0</v>
      </c>
      <c r="Z72" s="157">
        <f t="shared" si="21"/>
        <v>0</v>
      </c>
      <c r="AA72" s="157">
        <f t="shared" si="22"/>
        <v>0</v>
      </c>
      <c r="AB72" s="157">
        <f t="shared" si="22"/>
        <v>0</v>
      </c>
      <c r="AC72" s="157">
        <f t="shared" si="22"/>
        <v>0</v>
      </c>
      <c r="AD72" s="157">
        <f t="shared" si="22"/>
        <v>0</v>
      </c>
      <c r="AE72" s="157">
        <f t="shared" si="22"/>
        <v>0</v>
      </c>
      <c r="AF72" s="157">
        <f t="shared" si="22"/>
        <v>0</v>
      </c>
      <c r="AG72" s="157">
        <f t="shared" si="22"/>
        <v>0</v>
      </c>
      <c r="AH72" s="157">
        <f t="shared" si="22"/>
        <v>0</v>
      </c>
      <c r="AI72" s="157">
        <f t="shared" si="22"/>
        <v>0</v>
      </c>
      <c r="AJ72" s="157">
        <f t="shared" si="22"/>
        <v>0</v>
      </c>
    </row>
    <row r="73" spans="1:36" ht="16.5" x14ac:dyDescent="0.25">
      <c r="A73" s="157">
        <f t="shared" si="18"/>
        <v>4.0299999999999994</v>
      </c>
      <c r="B73" s="153">
        <f t="shared" si="5"/>
        <v>25</v>
      </c>
      <c r="C73" s="155" t="s">
        <v>378</v>
      </c>
      <c r="D73" s="156" t="s">
        <v>364</v>
      </c>
      <c r="E73" s="157">
        <f t="shared" si="19"/>
        <v>1</v>
      </c>
      <c r="F73" s="249"/>
      <c r="G73" s="157">
        <f t="shared" si="20"/>
        <v>0</v>
      </c>
      <c r="H73" s="157">
        <f t="shared" si="20"/>
        <v>0</v>
      </c>
      <c r="I73" s="157">
        <f t="shared" si="20"/>
        <v>1</v>
      </c>
      <c r="J73" s="157">
        <f t="shared" si="20"/>
        <v>0</v>
      </c>
      <c r="K73" s="157">
        <f t="shared" si="20"/>
        <v>0</v>
      </c>
      <c r="L73" s="157">
        <f t="shared" si="20"/>
        <v>0</v>
      </c>
      <c r="M73" s="157">
        <f t="shared" si="20"/>
        <v>0</v>
      </c>
      <c r="N73" s="157">
        <f t="shared" si="20"/>
        <v>0</v>
      </c>
      <c r="O73" s="157">
        <f t="shared" si="20"/>
        <v>0</v>
      </c>
      <c r="P73" s="157">
        <f t="shared" si="20"/>
        <v>0</v>
      </c>
      <c r="Q73" s="157">
        <f t="shared" si="21"/>
        <v>0</v>
      </c>
      <c r="R73" s="157">
        <f t="shared" si="21"/>
        <v>0</v>
      </c>
      <c r="S73" s="157">
        <f t="shared" si="21"/>
        <v>0</v>
      </c>
      <c r="T73" s="157">
        <f t="shared" si="21"/>
        <v>0</v>
      </c>
      <c r="U73" s="157">
        <f t="shared" si="21"/>
        <v>0</v>
      </c>
      <c r="V73" s="157">
        <f t="shared" si="21"/>
        <v>0</v>
      </c>
      <c r="W73" s="157">
        <f t="shared" si="21"/>
        <v>0</v>
      </c>
      <c r="X73" s="157">
        <f t="shared" si="21"/>
        <v>0</v>
      </c>
      <c r="Y73" s="157">
        <f t="shared" si="21"/>
        <v>0</v>
      </c>
      <c r="Z73" s="157">
        <f t="shared" si="21"/>
        <v>0</v>
      </c>
      <c r="AA73" s="157">
        <f t="shared" si="22"/>
        <v>0</v>
      </c>
      <c r="AB73" s="157">
        <f t="shared" si="22"/>
        <v>0</v>
      </c>
      <c r="AC73" s="157">
        <f t="shared" si="22"/>
        <v>0</v>
      </c>
      <c r="AD73" s="157">
        <f t="shared" si="22"/>
        <v>0</v>
      </c>
      <c r="AE73" s="157">
        <f t="shared" si="22"/>
        <v>0</v>
      </c>
      <c r="AF73" s="157">
        <f t="shared" si="22"/>
        <v>0</v>
      </c>
      <c r="AG73" s="157">
        <f t="shared" si="22"/>
        <v>0</v>
      </c>
      <c r="AH73" s="157">
        <f t="shared" si="22"/>
        <v>0</v>
      </c>
      <c r="AI73" s="157">
        <f t="shared" si="22"/>
        <v>0</v>
      </c>
      <c r="AJ73" s="157">
        <f t="shared" si="22"/>
        <v>0</v>
      </c>
    </row>
    <row r="74" spans="1:36" ht="16.5" x14ac:dyDescent="0.25">
      <c r="A74" s="159"/>
      <c r="B74" s="153">
        <f t="shared" si="5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5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3">+A75+0.01</f>
        <v>5.01</v>
      </c>
      <c r="B76" s="153">
        <f t="shared" si="5"/>
        <v>28</v>
      </c>
      <c r="C76" s="155" t="s">
        <v>380</v>
      </c>
      <c r="D76" s="156" t="s">
        <v>364</v>
      </c>
      <c r="E76" s="157">
        <f t="shared" ref="E76:E80" si="24">+SUM(G76:AJ76)</f>
        <v>0</v>
      </c>
      <c r="F76" s="249"/>
      <c r="G76" s="157">
        <f t="shared" ref="G76:P80" si="25">+HLOOKUP(G$3,ARMADO_RP,$B76,0)+HLOOKUP(G$4,ARMADO_RP,$B76,0)</f>
        <v>0</v>
      </c>
      <c r="H76" s="157">
        <f t="shared" si="25"/>
        <v>0</v>
      </c>
      <c r="I76" s="157">
        <f t="shared" si="25"/>
        <v>0</v>
      </c>
      <c r="J76" s="157">
        <f t="shared" si="25"/>
        <v>0</v>
      </c>
      <c r="K76" s="157">
        <f t="shared" si="25"/>
        <v>0</v>
      </c>
      <c r="L76" s="157">
        <f t="shared" si="25"/>
        <v>0</v>
      </c>
      <c r="M76" s="157">
        <f t="shared" si="25"/>
        <v>0</v>
      </c>
      <c r="N76" s="157">
        <f t="shared" si="25"/>
        <v>0</v>
      </c>
      <c r="O76" s="157">
        <f t="shared" si="25"/>
        <v>0</v>
      </c>
      <c r="P76" s="157">
        <f t="shared" si="25"/>
        <v>0</v>
      </c>
      <c r="Q76" s="157">
        <f t="shared" ref="Q76:Z80" si="26">+HLOOKUP(Q$3,ARMADO_RP,$B76,0)+HLOOKUP(Q$4,ARMADO_RP,$B76,0)</f>
        <v>0</v>
      </c>
      <c r="R76" s="157">
        <f t="shared" si="26"/>
        <v>0</v>
      </c>
      <c r="S76" s="157">
        <f t="shared" si="26"/>
        <v>0</v>
      </c>
      <c r="T76" s="157">
        <f t="shared" si="26"/>
        <v>0</v>
      </c>
      <c r="U76" s="157">
        <f t="shared" si="26"/>
        <v>0</v>
      </c>
      <c r="V76" s="157">
        <f t="shared" si="26"/>
        <v>0</v>
      </c>
      <c r="W76" s="157">
        <f t="shared" si="26"/>
        <v>0</v>
      </c>
      <c r="X76" s="157">
        <f t="shared" si="26"/>
        <v>0</v>
      </c>
      <c r="Y76" s="157">
        <f t="shared" si="26"/>
        <v>0</v>
      </c>
      <c r="Z76" s="157">
        <f t="shared" si="26"/>
        <v>0</v>
      </c>
      <c r="AA76" s="157">
        <f t="shared" ref="AA76:AJ80" si="27">+HLOOKUP(AA$3,ARMADO_RP,$B76,0)+HLOOKUP(AA$4,ARMADO_RP,$B76,0)</f>
        <v>0</v>
      </c>
      <c r="AB76" s="157">
        <f t="shared" si="27"/>
        <v>0</v>
      </c>
      <c r="AC76" s="157">
        <f t="shared" si="27"/>
        <v>0</v>
      </c>
      <c r="AD76" s="157">
        <f t="shared" si="27"/>
        <v>0</v>
      </c>
      <c r="AE76" s="157">
        <f t="shared" si="27"/>
        <v>0</v>
      </c>
      <c r="AF76" s="157">
        <f t="shared" si="27"/>
        <v>0</v>
      </c>
      <c r="AG76" s="157">
        <f t="shared" si="27"/>
        <v>0</v>
      </c>
      <c r="AH76" s="157">
        <f t="shared" si="27"/>
        <v>0</v>
      </c>
      <c r="AI76" s="157">
        <f t="shared" si="27"/>
        <v>0</v>
      </c>
      <c r="AJ76" s="157">
        <f t="shared" si="27"/>
        <v>0</v>
      </c>
    </row>
    <row r="77" spans="1:36" ht="16.5" x14ac:dyDescent="0.25">
      <c r="A77" s="157">
        <f t="shared" si="23"/>
        <v>5.0199999999999996</v>
      </c>
      <c r="B77" s="153">
        <f t="shared" si="5"/>
        <v>29</v>
      </c>
      <c r="C77" s="155" t="s">
        <v>381</v>
      </c>
      <c r="D77" s="156" t="s">
        <v>364</v>
      </c>
      <c r="E77" s="157">
        <f t="shared" si="24"/>
        <v>0</v>
      </c>
      <c r="F77" s="249"/>
      <c r="G77" s="157">
        <f t="shared" si="25"/>
        <v>0</v>
      </c>
      <c r="H77" s="157">
        <f t="shared" si="25"/>
        <v>0</v>
      </c>
      <c r="I77" s="157">
        <f t="shared" si="25"/>
        <v>0</v>
      </c>
      <c r="J77" s="157">
        <f t="shared" si="25"/>
        <v>0</v>
      </c>
      <c r="K77" s="157">
        <f t="shared" si="25"/>
        <v>0</v>
      </c>
      <c r="L77" s="157">
        <f t="shared" si="25"/>
        <v>0</v>
      </c>
      <c r="M77" s="157">
        <f t="shared" si="25"/>
        <v>0</v>
      </c>
      <c r="N77" s="157">
        <f t="shared" si="25"/>
        <v>0</v>
      </c>
      <c r="O77" s="157">
        <f t="shared" si="25"/>
        <v>0</v>
      </c>
      <c r="P77" s="157">
        <f t="shared" si="25"/>
        <v>0</v>
      </c>
      <c r="Q77" s="157">
        <f t="shared" si="26"/>
        <v>0</v>
      </c>
      <c r="R77" s="157">
        <f t="shared" si="26"/>
        <v>0</v>
      </c>
      <c r="S77" s="157">
        <f t="shared" si="26"/>
        <v>0</v>
      </c>
      <c r="T77" s="157">
        <f t="shared" si="26"/>
        <v>0</v>
      </c>
      <c r="U77" s="157">
        <f t="shared" si="26"/>
        <v>0</v>
      </c>
      <c r="V77" s="157">
        <f t="shared" si="26"/>
        <v>0</v>
      </c>
      <c r="W77" s="157">
        <f t="shared" si="26"/>
        <v>0</v>
      </c>
      <c r="X77" s="157">
        <f t="shared" si="26"/>
        <v>0</v>
      </c>
      <c r="Y77" s="157">
        <f t="shared" si="26"/>
        <v>0</v>
      </c>
      <c r="Z77" s="157">
        <f t="shared" si="26"/>
        <v>0</v>
      </c>
      <c r="AA77" s="157">
        <f t="shared" si="27"/>
        <v>0</v>
      </c>
      <c r="AB77" s="157">
        <f t="shared" si="27"/>
        <v>0</v>
      </c>
      <c r="AC77" s="157">
        <f t="shared" si="27"/>
        <v>0</v>
      </c>
      <c r="AD77" s="157">
        <f t="shared" si="27"/>
        <v>0</v>
      </c>
      <c r="AE77" s="157">
        <f t="shared" si="27"/>
        <v>0</v>
      </c>
      <c r="AF77" s="157">
        <f t="shared" si="27"/>
        <v>0</v>
      </c>
      <c r="AG77" s="157">
        <f t="shared" si="27"/>
        <v>0</v>
      </c>
      <c r="AH77" s="157">
        <f t="shared" si="27"/>
        <v>0</v>
      </c>
      <c r="AI77" s="157">
        <f t="shared" si="27"/>
        <v>0</v>
      </c>
      <c r="AJ77" s="157">
        <f t="shared" si="27"/>
        <v>0</v>
      </c>
    </row>
    <row r="78" spans="1:36" ht="16.5" x14ac:dyDescent="0.25">
      <c r="A78" s="157">
        <f t="shared" si="23"/>
        <v>5.0299999999999994</v>
      </c>
      <c r="B78" s="153">
        <f t="shared" si="5"/>
        <v>30</v>
      </c>
      <c r="C78" s="155" t="s">
        <v>382</v>
      </c>
      <c r="D78" s="156"/>
      <c r="E78" s="157">
        <f t="shared" si="24"/>
        <v>0</v>
      </c>
      <c r="F78" s="249"/>
      <c r="G78" s="157">
        <f t="shared" si="25"/>
        <v>0</v>
      </c>
      <c r="H78" s="157">
        <f t="shared" si="25"/>
        <v>0</v>
      </c>
      <c r="I78" s="157">
        <f t="shared" si="25"/>
        <v>0</v>
      </c>
      <c r="J78" s="157">
        <f t="shared" si="25"/>
        <v>0</v>
      </c>
      <c r="K78" s="157">
        <f t="shared" si="25"/>
        <v>0</v>
      </c>
      <c r="L78" s="157">
        <f t="shared" si="25"/>
        <v>0</v>
      </c>
      <c r="M78" s="157">
        <f t="shared" si="25"/>
        <v>0</v>
      </c>
      <c r="N78" s="157">
        <f t="shared" si="25"/>
        <v>0</v>
      </c>
      <c r="O78" s="157">
        <f t="shared" si="25"/>
        <v>0</v>
      </c>
      <c r="P78" s="157">
        <f t="shared" si="25"/>
        <v>0</v>
      </c>
      <c r="Q78" s="157">
        <f t="shared" si="26"/>
        <v>0</v>
      </c>
      <c r="R78" s="157">
        <f t="shared" si="26"/>
        <v>0</v>
      </c>
      <c r="S78" s="157">
        <f t="shared" si="26"/>
        <v>0</v>
      </c>
      <c r="T78" s="157">
        <f t="shared" si="26"/>
        <v>0</v>
      </c>
      <c r="U78" s="157">
        <f t="shared" si="26"/>
        <v>0</v>
      </c>
      <c r="V78" s="157">
        <f t="shared" si="26"/>
        <v>0</v>
      </c>
      <c r="W78" s="157">
        <f t="shared" si="26"/>
        <v>0</v>
      </c>
      <c r="X78" s="157">
        <f t="shared" si="26"/>
        <v>0</v>
      </c>
      <c r="Y78" s="157">
        <f t="shared" si="26"/>
        <v>0</v>
      </c>
      <c r="Z78" s="157">
        <f t="shared" si="26"/>
        <v>0</v>
      </c>
      <c r="AA78" s="157">
        <f t="shared" si="27"/>
        <v>0</v>
      </c>
      <c r="AB78" s="157">
        <f t="shared" si="27"/>
        <v>0</v>
      </c>
      <c r="AC78" s="157">
        <f t="shared" si="27"/>
        <v>0</v>
      </c>
      <c r="AD78" s="157">
        <f t="shared" si="27"/>
        <v>0</v>
      </c>
      <c r="AE78" s="157">
        <f t="shared" si="27"/>
        <v>0</v>
      </c>
      <c r="AF78" s="157">
        <f t="shared" si="27"/>
        <v>0</v>
      </c>
      <c r="AG78" s="157">
        <f t="shared" si="27"/>
        <v>0</v>
      </c>
      <c r="AH78" s="157">
        <f t="shared" si="27"/>
        <v>0</v>
      </c>
      <c r="AI78" s="157">
        <f t="shared" si="27"/>
        <v>0</v>
      </c>
      <c r="AJ78" s="157">
        <f t="shared" si="27"/>
        <v>0</v>
      </c>
    </row>
    <row r="79" spans="1:36" ht="16.5" x14ac:dyDescent="0.25">
      <c r="A79" s="157"/>
      <c r="B79" s="153">
        <f t="shared" si="5"/>
        <v>31</v>
      </c>
      <c r="C79" s="155" t="s">
        <v>383</v>
      </c>
      <c r="D79" s="156" t="s">
        <v>364</v>
      </c>
      <c r="E79" s="157">
        <f t="shared" si="24"/>
        <v>4</v>
      </c>
      <c r="F79" s="249"/>
      <c r="G79" s="157">
        <f t="shared" si="25"/>
        <v>0</v>
      </c>
      <c r="H79" s="157">
        <f t="shared" si="25"/>
        <v>2</v>
      </c>
      <c r="I79" s="157">
        <f t="shared" si="25"/>
        <v>2</v>
      </c>
      <c r="J79" s="157">
        <f t="shared" si="25"/>
        <v>0</v>
      </c>
      <c r="K79" s="157">
        <f t="shared" si="25"/>
        <v>0</v>
      </c>
      <c r="L79" s="157">
        <f t="shared" si="25"/>
        <v>0</v>
      </c>
      <c r="M79" s="157">
        <f t="shared" si="25"/>
        <v>0</v>
      </c>
      <c r="N79" s="157">
        <f t="shared" si="25"/>
        <v>0</v>
      </c>
      <c r="O79" s="157">
        <f t="shared" si="25"/>
        <v>0</v>
      </c>
      <c r="P79" s="157">
        <f t="shared" si="25"/>
        <v>0</v>
      </c>
      <c r="Q79" s="157">
        <f t="shared" si="26"/>
        <v>0</v>
      </c>
      <c r="R79" s="157">
        <f t="shared" si="26"/>
        <v>0</v>
      </c>
      <c r="S79" s="157">
        <f t="shared" si="26"/>
        <v>0</v>
      </c>
      <c r="T79" s="157">
        <f t="shared" si="26"/>
        <v>0</v>
      </c>
      <c r="U79" s="157">
        <f t="shared" si="26"/>
        <v>0</v>
      </c>
      <c r="V79" s="157">
        <f t="shared" si="26"/>
        <v>0</v>
      </c>
      <c r="W79" s="157">
        <f t="shared" si="26"/>
        <v>0</v>
      </c>
      <c r="X79" s="157">
        <f t="shared" si="26"/>
        <v>0</v>
      </c>
      <c r="Y79" s="157">
        <f t="shared" si="26"/>
        <v>0</v>
      </c>
      <c r="Z79" s="157">
        <f t="shared" si="26"/>
        <v>0</v>
      </c>
      <c r="AA79" s="157">
        <f t="shared" si="27"/>
        <v>0</v>
      </c>
      <c r="AB79" s="157">
        <f t="shared" si="27"/>
        <v>0</v>
      </c>
      <c r="AC79" s="157">
        <f t="shared" si="27"/>
        <v>0</v>
      </c>
      <c r="AD79" s="157">
        <f t="shared" si="27"/>
        <v>0</v>
      </c>
      <c r="AE79" s="157">
        <f t="shared" si="27"/>
        <v>0</v>
      </c>
      <c r="AF79" s="157">
        <f t="shared" si="27"/>
        <v>0</v>
      </c>
      <c r="AG79" s="157">
        <f t="shared" si="27"/>
        <v>0</v>
      </c>
      <c r="AH79" s="157">
        <f t="shared" si="27"/>
        <v>0</v>
      </c>
      <c r="AI79" s="157">
        <f t="shared" si="27"/>
        <v>0</v>
      </c>
      <c r="AJ79" s="157">
        <f t="shared" si="27"/>
        <v>0</v>
      </c>
    </row>
    <row r="80" spans="1:36" s="188" customFormat="1" ht="16.5" x14ac:dyDescent="0.25">
      <c r="A80" s="160">
        <v>5.04</v>
      </c>
      <c r="B80" s="161">
        <f t="shared" si="5"/>
        <v>32</v>
      </c>
      <c r="C80" s="163" t="s">
        <v>547</v>
      </c>
      <c r="D80" s="164" t="s">
        <v>364</v>
      </c>
      <c r="E80" s="157">
        <f t="shared" si="24"/>
        <v>0</v>
      </c>
      <c r="F80" s="249"/>
      <c r="G80" s="157">
        <f t="shared" si="25"/>
        <v>0</v>
      </c>
      <c r="H80" s="157">
        <f t="shared" si="25"/>
        <v>0</v>
      </c>
      <c r="I80" s="157">
        <f t="shared" si="25"/>
        <v>0</v>
      </c>
      <c r="J80" s="157">
        <f t="shared" si="25"/>
        <v>0</v>
      </c>
      <c r="K80" s="157">
        <f t="shared" si="25"/>
        <v>0</v>
      </c>
      <c r="L80" s="157">
        <f t="shared" si="25"/>
        <v>0</v>
      </c>
      <c r="M80" s="157">
        <f t="shared" si="25"/>
        <v>0</v>
      </c>
      <c r="N80" s="157">
        <f t="shared" si="25"/>
        <v>0</v>
      </c>
      <c r="O80" s="157">
        <f t="shared" si="25"/>
        <v>0</v>
      </c>
      <c r="P80" s="157">
        <f t="shared" si="25"/>
        <v>0</v>
      </c>
      <c r="Q80" s="157">
        <f t="shared" si="26"/>
        <v>0</v>
      </c>
      <c r="R80" s="157">
        <f t="shared" si="26"/>
        <v>0</v>
      </c>
      <c r="S80" s="157">
        <f t="shared" si="26"/>
        <v>0</v>
      </c>
      <c r="T80" s="157">
        <f t="shared" si="26"/>
        <v>0</v>
      </c>
      <c r="U80" s="157">
        <f t="shared" si="26"/>
        <v>0</v>
      </c>
      <c r="V80" s="157">
        <f t="shared" si="26"/>
        <v>0</v>
      </c>
      <c r="W80" s="157">
        <f t="shared" si="26"/>
        <v>0</v>
      </c>
      <c r="X80" s="157">
        <f t="shared" si="26"/>
        <v>0</v>
      </c>
      <c r="Y80" s="157">
        <f t="shared" si="26"/>
        <v>0</v>
      </c>
      <c r="Z80" s="157">
        <f t="shared" si="26"/>
        <v>0</v>
      </c>
      <c r="AA80" s="157">
        <f t="shared" si="27"/>
        <v>0</v>
      </c>
      <c r="AB80" s="157">
        <f t="shared" si="27"/>
        <v>0</v>
      </c>
      <c r="AC80" s="157">
        <f t="shared" si="27"/>
        <v>0</v>
      </c>
      <c r="AD80" s="157">
        <f t="shared" si="27"/>
        <v>0</v>
      </c>
      <c r="AE80" s="157">
        <f t="shared" si="27"/>
        <v>0</v>
      </c>
      <c r="AF80" s="157">
        <f t="shared" si="27"/>
        <v>0</v>
      </c>
      <c r="AG80" s="157">
        <f t="shared" si="27"/>
        <v>0</v>
      </c>
      <c r="AH80" s="157">
        <f t="shared" si="27"/>
        <v>0</v>
      </c>
      <c r="AI80" s="157">
        <f t="shared" si="27"/>
        <v>0</v>
      </c>
      <c r="AJ80" s="157">
        <f t="shared" si="27"/>
        <v>0</v>
      </c>
    </row>
    <row r="81" spans="1:36" ht="16.5" x14ac:dyDescent="0.25">
      <c r="A81" s="159"/>
      <c r="B81" s="153">
        <f t="shared" si="5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5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5"/>
        <v>35</v>
      </c>
      <c r="C83" s="158" t="s">
        <v>385</v>
      </c>
      <c r="D83" s="156" t="s">
        <v>364</v>
      </c>
      <c r="E83" s="157">
        <f t="shared" ref="E83:E84" si="28">+SUM(G83:AJ83)</f>
        <v>0</v>
      </c>
      <c r="F83" s="249"/>
      <c r="G83" s="157">
        <f t="shared" ref="G83:P84" si="29">+HLOOKUP(G$3,ARMADO_RP,$B83,0)+HLOOKUP(G$4,ARMADO_RP,$B83,0)</f>
        <v>0</v>
      </c>
      <c r="H83" s="157">
        <f t="shared" si="29"/>
        <v>0</v>
      </c>
      <c r="I83" s="157">
        <f t="shared" si="29"/>
        <v>0</v>
      </c>
      <c r="J83" s="157">
        <f t="shared" si="29"/>
        <v>0</v>
      </c>
      <c r="K83" s="157">
        <f t="shared" si="29"/>
        <v>0</v>
      </c>
      <c r="L83" s="157">
        <f t="shared" si="29"/>
        <v>0</v>
      </c>
      <c r="M83" s="157">
        <f t="shared" si="29"/>
        <v>0</v>
      </c>
      <c r="N83" s="157">
        <f t="shared" si="29"/>
        <v>0</v>
      </c>
      <c r="O83" s="157">
        <f t="shared" si="29"/>
        <v>0</v>
      </c>
      <c r="P83" s="157">
        <f t="shared" si="29"/>
        <v>0</v>
      </c>
      <c r="Q83" s="157">
        <f t="shared" ref="Q83:Z84" si="30">+HLOOKUP(Q$3,ARMADO_RP,$B83,0)+HLOOKUP(Q$4,ARMADO_RP,$B83,0)</f>
        <v>0</v>
      </c>
      <c r="R83" s="157">
        <f t="shared" si="30"/>
        <v>0</v>
      </c>
      <c r="S83" s="157">
        <f t="shared" si="30"/>
        <v>0</v>
      </c>
      <c r="T83" s="157">
        <f t="shared" si="30"/>
        <v>0</v>
      </c>
      <c r="U83" s="157">
        <f t="shared" si="30"/>
        <v>0</v>
      </c>
      <c r="V83" s="157">
        <f t="shared" si="30"/>
        <v>0</v>
      </c>
      <c r="W83" s="157">
        <f t="shared" si="30"/>
        <v>0</v>
      </c>
      <c r="X83" s="157">
        <f t="shared" si="30"/>
        <v>0</v>
      </c>
      <c r="Y83" s="157">
        <f t="shared" si="30"/>
        <v>0</v>
      </c>
      <c r="Z83" s="157">
        <f t="shared" si="30"/>
        <v>0</v>
      </c>
      <c r="AA83" s="157">
        <f t="shared" ref="AA83:AJ84" si="31">+HLOOKUP(AA$3,ARMADO_RP,$B83,0)+HLOOKUP(AA$4,ARMADO_RP,$B83,0)</f>
        <v>0</v>
      </c>
      <c r="AB83" s="157">
        <f t="shared" si="31"/>
        <v>0</v>
      </c>
      <c r="AC83" s="157">
        <f t="shared" si="31"/>
        <v>0</v>
      </c>
      <c r="AD83" s="157">
        <f t="shared" si="31"/>
        <v>0</v>
      </c>
      <c r="AE83" s="157">
        <f t="shared" si="31"/>
        <v>0</v>
      </c>
      <c r="AF83" s="157">
        <f t="shared" si="31"/>
        <v>0</v>
      </c>
      <c r="AG83" s="157">
        <f t="shared" si="31"/>
        <v>0</v>
      </c>
      <c r="AH83" s="157">
        <f t="shared" si="31"/>
        <v>0</v>
      </c>
      <c r="AI83" s="157">
        <f t="shared" si="31"/>
        <v>0</v>
      </c>
      <c r="AJ83" s="157">
        <f t="shared" si="31"/>
        <v>0</v>
      </c>
    </row>
    <row r="84" spans="1:36" ht="16.5" x14ac:dyDescent="0.25">
      <c r="A84" s="157">
        <f>+A83+0.01</f>
        <v>6.02</v>
      </c>
      <c r="B84" s="153">
        <f t="shared" si="5"/>
        <v>36</v>
      </c>
      <c r="C84" s="158" t="s">
        <v>386</v>
      </c>
      <c r="D84" s="156" t="s">
        <v>364</v>
      </c>
      <c r="E84" s="157">
        <f t="shared" si="28"/>
        <v>0</v>
      </c>
      <c r="F84" s="249"/>
      <c r="G84" s="157">
        <f t="shared" si="29"/>
        <v>0</v>
      </c>
      <c r="H84" s="157">
        <f t="shared" si="29"/>
        <v>0</v>
      </c>
      <c r="I84" s="157">
        <f t="shared" si="29"/>
        <v>0</v>
      </c>
      <c r="J84" s="157">
        <f t="shared" si="29"/>
        <v>0</v>
      </c>
      <c r="K84" s="157">
        <f t="shared" si="29"/>
        <v>0</v>
      </c>
      <c r="L84" s="157">
        <f t="shared" si="29"/>
        <v>0</v>
      </c>
      <c r="M84" s="157">
        <f t="shared" si="29"/>
        <v>0</v>
      </c>
      <c r="N84" s="157">
        <f t="shared" si="29"/>
        <v>0</v>
      </c>
      <c r="O84" s="157">
        <f t="shared" si="29"/>
        <v>0</v>
      </c>
      <c r="P84" s="157">
        <f t="shared" si="29"/>
        <v>0</v>
      </c>
      <c r="Q84" s="157">
        <f t="shared" si="30"/>
        <v>0</v>
      </c>
      <c r="R84" s="157">
        <f t="shared" si="30"/>
        <v>0</v>
      </c>
      <c r="S84" s="157">
        <f t="shared" si="30"/>
        <v>0</v>
      </c>
      <c r="T84" s="157">
        <f t="shared" si="30"/>
        <v>0</v>
      </c>
      <c r="U84" s="157">
        <f t="shared" si="30"/>
        <v>0</v>
      </c>
      <c r="V84" s="157">
        <f t="shared" si="30"/>
        <v>0</v>
      </c>
      <c r="W84" s="157">
        <f t="shared" si="30"/>
        <v>0</v>
      </c>
      <c r="X84" s="157">
        <f t="shared" si="30"/>
        <v>0</v>
      </c>
      <c r="Y84" s="157">
        <f t="shared" si="30"/>
        <v>0</v>
      </c>
      <c r="Z84" s="157">
        <f t="shared" si="30"/>
        <v>0</v>
      </c>
      <c r="AA84" s="157">
        <f t="shared" si="31"/>
        <v>0</v>
      </c>
      <c r="AB84" s="157">
        <f t="shared" si="31"/>
        <v>0</v>
      </c>
      <c r="AC84" s="157">
        <f t="shared" si="31"/>
        <v>0</v>
      </c>
      <c r="AD84" s="157">
        <f t="shared" si="31"/>
        <v>0</v>
      </c>
      <c r="AE84" s="157">
        <f t="shared" si="31"/>
        <v>0</v>
      </c>
      <c r="AF84" s="157">
        <f t="shared" si="31"/>
        <v>0</v>
      </c>
      <c r="AG84" s="157">
        <f t="shared" si="31"/>
        <v>0</v>
      </c>
      <c r="AH84" s="157">
        <f t="shared" si="31"/>
        <v>0</v>
      </c>
      <c r="AI84" s="157">
        <f t="shared" si="31"/>
        <v>0</v>
      </c>
      <c r="AJ84" s="157">
        <f t="shared" si="31"/>
        <v>0</v>
      </c>
    </row>
    <row r="85" spans="1:36" ht="16.5" x14ac:dyDescent="0.25">
      <c r="A85" s="159"/>
      <c r="B85" s="153">
        <f t="shared" si="5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5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2">+A86+0.01</f>
        <v>7.01</v>
      </c>
      <c r="B87" s="153">
        <f t="shared" si="5"/>
        <v>39</v>
      </c>
      <c r="C87" s="158" t="s">
        <v>388</v>
      </c>
      <c r="D87" s="156" t="s">
        <v>389</v>
      </c>
      <c r="E87" s="157">
        <f>+SUM(G87:AJ87)</f>
        <v>0.12833999999999998</v>
      </c>
      <c r="F87" s="249" t="s">
        <v>62</v>
      </c>
      <c r="G87" s="157">
        <f t="shared" ref="G87:AJ87" si="33">+IF($F87=G$13,G$12*f_cond*G$14/1000,0)</f>
        <v>0</v>
      </c>
      <c r="H87" s="157">
        <f t="shared" si="33"/>
        <v>5.1129000000000001E-2</v>
      </c>
      <c r="I87" s="157">
        <f t="shared" si="33"/>
        <v>7.7210999999999988E-2</v>
      </c>
      <c r="J87" s="157">
        <f t="shared" si="33"/>
        <v>0</v>
      </c>
      <c r="K87" s="157">
        <f t="shared" si="33"/>
        <v>0</v>
      </c>
      <c r="L87" s="157">
        <f t="shared" si="33"/>
        <v>0</v>
      </c>
      <c r="M87" s="157">
        <f t="shared" si="33"/>
        <v>0</v>
      </c>
      <c r="N87" s="157">
        <f t="shared" si="33"/>
        <v>0</v>
      </c>
      <c r="O87" s="157">
        <f t="shared" si="33"/>
        <v>0</v>
      </c>
      <c r="P87" s="157">
        <f t="shared" si="33"/>
        <v>0</v>
      </c>
      <c r="Q87" s="157">
        <f t="shared" si="33"/>
        <v>0</v>
      </c>
      <c r="R87" s="157">
        <f t="shared" si="33"/>
        <v>0</v>
      </c>
      <c r="S87" s="157">
        <f t="shared" si="33"/>
        <v>0</v>
      </c>
      <c r="T87" s="157">
        <f t="shared" si="33"/>
        <v>0</v>
      </c>
      <c r="U87" s="157">
        <f t="shared" si="33"/>
        <v>0</v>
      </c>
      <c r="V87" s="157">
        <f t="shared" si="33"/>
        <v>0</v>
      </c>
      <c r="W87" s="157">
        <f t="shared" si="33"/>
        <v>0</v>
      </c>
      <c r="X87" s="157">
        <f t="shared" si="33"/>
        <v>0</v>
      </c>
      <c r="Y87" s="157">
        <f t="shared" si="33"/>
        <v>0</v>
      </c>
      <c r="Z87" s="157">
        <f t="shared" si="33"/>
        <v>0</v>
      </c>
      <c r="AA87" s="157">
        <f t="shared" si="33"/>
        <v>0</v>
      </c>
      <c r="AB87" s="157">
        <f t="shared" si="33"/>
        <v>0</v>
      </c>
      <c r="AC87" s="157">
        <f t="shared" si="33"/>
        <v>0</v>
      </c>
      <c r="AD87" s="157">
        <f t="shared" si="33"/>
        <v>0</v>
      </c>
      <c r="AE87" s="157">
        <f t="shared" si="33"/>
        <v>0</v>
      </c>
      <c r="AF87" s="157">
        <f t="shared" si="33"/>
        <v>0</v>
      </c>
      <c r="AG87" s="157">
        <f t="shared" si="33"/>
        <v>0</v>
      </c>
      <c r="AH87" s="157">
        <f t="shared" si="33"/>
        <v>0</v>
      </c>
      <c r="AI87" s="157">
        <f t="shared" si="33"/>
        <v>0</v>
      </c>
      <c r="AJ87" s="157">
        <f t="shared" si="33"/>
        <v>0</v>
      </c>
    </row>
    <row r="88" spans="1:36" ht="16.5" x14ac:dyDescent="0.25">
      <c r="A88" s="159"/>
      <c r="B88" s="153">
        <f t="shared" si="5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5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4">+A89+0.01</f>
        <v>8.01</v>
      </c>
      <c r="B90" s="153">
        <f t="shared" si="5"/>
        <v>42</v>
      </c>
      <c r="C90" s="158" t="s">
        <v>391</v>
      </c>
      <c r="D90" s="156" t="s">
        <v>364</v>
      </c>
      <c r="E90" s="157">
        <f t="shared" ref="E90:E95" si="35">+SUM(G90:AJ90)</f>
        <v>4</v>
      </c>
      <c r="F90" s="249"/>
      <c r="G90" s="157">
        <f t="shared" ref="G90:P95" si="36">+HLOOKUP(G$3,ARMADO_RP,$B90,0)+HLOOKUP(G$4,ARMADO_RP,$B90,0)</f>
        <v>0</v>
      </c>
      <c r="H90" s="157">
        <f t="shared" si="36"/>
        <v>2</v>
      </c>
      <c r="I90" s="157">
        <f t="shared" si="36"/>
        <v>2</v>
      </c>
      <c r="J90" s="157">
        <f t="shared" si="36"/>
        <v>0</v>
      </c>
      <c r="K90" s="157">
        <f t="shared" si="36"/>
        <v>0</v>
      </c>
      <c r="L90" s="157">
        <f t="shared" si="36"/>
        <v>0</v>
      </c>
      <c r="M90" s="157">
        <f t="shared" si="36"/>
        <v>0</v>
      </c>
      <c r="N90" s="157">
        <f t="shared" si="36"/>
        <v>0</v>
      </c>
      <c r="O90" s="157">
        <f t="shared" si="36"/>
        <v>0</v>
      </c>
      <c r="P90" s="157">
        <f t="shared" si="36"/>
        <v>0</v>
      </c>
      <c r="Q90" s="157">
        <f t="shared" ref="Q90:Z95" si="37">+HLOOKUP(Q$3,ARMADO_RP,$B90,0)+HLOOKUP(Q$4,ARMADO_RP,$B90,0)</f>
        <v>0</v>
      </c>
      <c r="R90" s="157">
        <f t="shared" si="37"/>
        <v>0</v>
      </c>
      <c r="S90" s="157">
        <f t="shared" si="37"/>
        <v>0</v>
      </c>
      <c r="T90" s="157">
        <f t="shared" si="37"/>
        <v>0</v>
      </c>
      <c r="U90" s="157">
        <f t="shared" si="37"/>
        <v>0</v>
      </c>
      <c r="V90" s="157">
        <f t="shared" si="37"/>
        <v>0</v>
      </c>
      <c r="W90" s="157">
        <f t="shared" si="37"/>
        <v>0</v>
      </c>
      <c r="X90" s="157">
        <f t="shared" si="37"/>
        <v>0</v>
      </c>
      <c r="Y90" s="157">
        <f t="shared" si="37"/>
        <v>0</v>
      </c>
      <c r="Z90" s="157">
        <f t="shared" si="37"/>
        <v>0</v>
      </c>
      <c r="AA90" s="157">
        <f t="shared" ref="AA90:AJ95" si="38">+HLOOKUP(AA$3,ARMADO_RP,$B90,0)+HLOOKUP(AA$4,ARMADO_RP,$B90,0)</f>
        <v>0</v>
      </c>
      <c r="AB90" s="157">
        <f t="shared" si="38"/>
        <v>0</v>
      </c>
      <c r="AC90" s="157">
        <f t="shared" si="38"/>
        <v>0</v>
      </c>
      <c r="AD90" s="157">
        <f t="shared" si="38"/>
        <v>0</v>
      </c>
      <c r="AE90" s="157">
        <f t="shared" si="38"/>
        <v>0</v>
      </c>
      <c r="AF90" s="157">
        <f t="shared" si="38"/>
        <v>0</v>
      </c>
      <c r="AG90" s="157">
        <f t="shared" si="38"/>
        <v>0</v>
      </c>
      <c r="AH90" s="157">
        <f t="shared" si="38"/>
        <v>0</v>
      </c>
      <c r="AI90" s="157">
        <f t="shared" si="38"/>
        <v>0</v>
      </c>
      <c r="AJ90" s="157">
        <f t="shared" si="38"/>
        <v>0</v>
      </c>
    </row>
    <row r="91" spans="1:36" ht="16.5" x14ac:dyDescent="0.25">
      <c r="A91" s="157">
        <f t="shared" si="34"/>
        <v>8.02</v>
      </c>
      <c r="B91" s="153">
        <f t="shared" si="5"/>
        <v>43</v>
      </c>
      <c r="C91" s="158" t="s">
        <v>392</v>
      </c>
      <c r="D91" s="156" t="s">
        <v>364</v>
      </c>
      <c r="E91" s="157">
        <f t="shared" si="35"/>
        <v>4</v>
      </c>
      <c r="F91" s="249"/>
      <c r="G91" s="157">
        <f t="shared" si="36"/>
        <v>4</v>
      </c>
      <c r="H91" s="157">
        <f t="shared" si="36"/>
        <v>0</v>
      </c>
      <c r="I91" s="157">
        <f t="shared" si="36"/>
        <v>0</v>
      </c>
      <c r="J91" s="157">
        <f t="shared" si="36"/>
        <v>0</v>
      </c>
      <c r="K91" s="157">
        <f t="shared" si="36"/>
        <v>0</v>
      </c>
      <c r="L91" s="157">
        <f t="shared" si="36"/>
        <v>0</v>
      </c>
      <c r="M91" s="157">
        <f t="shared" si="36"/>
        <v>0</v>
      </c>
      <c r="N91" s="157">
        <f t="shared" si="36"/>
        <v>0</v>
      </c>
      <c r="O91" s="157">
        <f t="shared" si="36"/>
        <v>0</v>
      </c>
      <c r="P91" s="157">
        <f t="shared" si="36"/>
        <v>0</v>
      </c>
      <c r="Q91" s="157">
        <f t="shared" si="37"/>
        <v>0</v>
      </c>
      <c r="R91" s="157">
        <f t="shared" si="37"/>
        <v>0</v>
      </c>
      <c r="S91" s="157">
        <f t="shared" si="37"/>
        <v>0</v>
      </c>
      <c r="T91" s="157">
        <f t="shared" si="37"/>
        <v>0</v>
      </c>
      <c r="U91" s="157">
        <f t="shared" si="37"/>
        <v>0</v>
      </c>
      <c r="V91" s="157">
        <f t="shared" si="37"/>
        <v>0</v>
      </c>
      <c r="W91" s="157">
        <f t="shared" si="37"/>
        <v>0</v>
      </c>
      <c r="X91" s="157">
        <f t="shared" si="37"/>
        <v>0</v>
      </c>
      <c r="Y91" s="157">
        <f t="shared" si="37"/>
        <v>0</v>
      </c>
      <c r="Z91" s="157">
        <f t="shared" si="37"/>
        <v>0</v>
      </c>
      <c r="AA91" s="157">
        <f t="shared" si="38"/>
        <v>0</v>
      </c>
      <c r="AB91" s="157">
        <f t="shared" si="38"/>
        <v>0</v>
      </c>
      <c r="AC91" s="157">
        <f t="shared" si="38"/>
        <v>0</v>
      </c>
      <c r="AD91" s="157">
        <f t="shared" si="38"/>
        <v>0</v>
      </c>
      <c r="AE91" s="157">
        <f t="shared" si="38"/>
        <v>0</v>
      </c>
      <c r="AF91" s="157">
        <f t="shared" si="38"/>
        <v>0</v>
      </c>
      <c r="AG91" s="157">
        <f t="shared" si="38"/>
        <v>0</v>
      </c>
      <c r="AH91" s="157">
        <f t="shared" si="38"/>
        <v>0</v>
      </c>
      <c r="AI91" s="157">
        <f t="shared" si="38"/>
        <v>0</v>
      </c>
      <c r="AJ91" s="157">
        <f t="shared" si="38"/>
        <v>0</v>
      </c>
    </row>
    <row r="92" spans="1:36" ht="16.5" x14ac:dyDescent="0.25">
      <c r="A92" s="157">
        <f t="shared" si="34"/>
        <v>8.0299999999999994</v>
      </c>
      <c r="B92" s="153">
        <f t="shared" si="5"/>
        <v>44</v>
      </c>
      <c r="C92" s="158" t="s">
        <v>393</v>
      </c>
      <c r="D92" s="156" t="s">
        <v>146</v>
      </c>
      <c r="E92" s="157">
        <f t="shared" si="35"/>
        <v>15</v>
      </c>
      <c r="F92" s="249"/>
      <c r="G92" s="157">
        <f t="shared" si="36"/>
        <v>5</v>
      </c>
      <c r="H92" s="157">
        <f t="shared" si="36"/>
        <v>5</v>
      </c>
      <c r="I92" s="157">
        <f t="shared" si="36"/>
        <v>5</v>
      </c>
      <c r="J92" s="157">
        <f t="shared" si="36"/>
        <v>0</v>
      </c>
      <c r="K92" s="157">
        <f t="shared" si="36"/>
        <v>0</v>
      </c>
      <c r="L92" s="157">
        <f t="shared" si="36"/>
        <v>0</v>
      </c>
      <c r="M92" s="157">
        <f t="shared" si="36"/>
        <v>0</v>
      </c>
      <c r="N92" s="157">
        <f t="shared" si="36"/>
        <v>0</v>
      </c>
      <c r="O92" s="157">
        <f t="shared" si="36"/>
        <v>0</v>
      </c>
      <c r="P92" s="157">
        <f t="shared" si="36"/>
        <v>0</v>
      </c>
      <c r="Q92" s="157">
        <f t="shared" si="37"/>
        <v>0</v>
      </c>
      <c r="R92" s="157">
        <f t="shared" si="37"/>
        <v>0</v>
      </c>
      <c r="S92" s="157">
        <f t="shared" si="37"/>
        <v>0</v>
      </c>
      <c r="T92" s="157">
        <f t="shared" si="37"/>
        <v>0</v>
      </c>
      <c r="U92" s="157">
        <f t="shared" si="37"/>
        <v>0</v>
      </c>
      <c r="V92" s="157">
        <f t="shared" si="37"/>
        <v>0</v>
      </c>
      <c r="W92" s="157">
        <f t="shared" si="37"/>
        <v>0</v>
      </c>
      <c r="X92" s="157">
        <f t="shared" si="37"/>
        <v>0</v>
      </c>
      <c r="Y92" s="157">
        <f t="shared" si="37"/>
        <v>0</v>
      </c>
      <c r="Z92" s="157">
        <f t="shared" si="37"/>
        <v>0</v>
      </c>
      <c r="AA92" s="157">
        <f t="shared" si="38"/>
        <v>0</v>
      </c>
      <c r="AB92" s="157">
        <f t="shared" si="38"/>
        <v>0</v>
      </c>
      <c r="AC92" s="157">
        <f t="shared" si="38"/>
        <v>0</v>
      </c>
      <c r="AD92" s="157">
        <f t="shared" si="38"/>
        <v>0</v>
      </c>
      <c r="AE92" s="157">
        <f t="shared" si="38"/>
        <v>0</v>
      </c>
      <c r="AF92" s="157">
        <f t="shared" si="38"/>
        <v>0</v>
      </c>
      <c r="AG92" s="157">
        <f t="shared" si="38"/>
        <v>0</v>
      </c>
      <c r="AH92" s="157">
        <f t="shared" si="38"/>
        <v>0</v>
      </c>
      <c r="AI92" s="157">
        <f t="shared" si="38"/>
        <v>0</v>
      </c>
      <c r="AJ92" s="157">
        <f t="shared" si="38"/>
        <v>0</v>
      </c>
    </row>
    <row r="93" spans="1:36" ht="16.5" x14ac:dyDescent="0.25">
      <c r="A93" s="157">
        <f t="shared" si="34"/>
        <v>8.0399999999999991</v>
      </c>
      <c r="B93" s="153">
        <f t="shared" si="5"/>
        <v>45</v>
      </c>
      <c r="C93" s="158" t="s">
        <v>394</v>
      </c>
      <c r="D93" s="156" t="s">
        <v>364</v>
      </c>
      <c r="E93" s="157">
        <f t="shared" si="35"/>
        <v>0</v>
      </c>
      <c r="F93" s="249"/>
      <c r="G93" s="157">
        <f t="shared" si="36"/>
        <v>0</v>
      </c>
      <c r="H93" s="157">
        <f t="shared" si="36"/>
        <v>0</v>
      </c>
      <c r="I93" s="157">
        <f t="shared" si="36"/>
        <v>0</v>
      </c>
      <c r="J93" s="157">
        <f t="shared" si="36"/>
        <v>0</v>
      </c>
      <c r="K93" s="157">
        <f t="shared" si="36"/>
        <v>0</v>
      </c>
      <c r="L93" s="157">
        <f t="shared" si="36"/>
        <v>0</v>
      </c>
      <c r="M93" s="157">
        <f t="shared" si="36"/>
        <v>0</v>
      </c>
      <c r="N93" s="157">
        <f t="shared" si="36"/>
        <v>0</v>
      </c>
      <c r="O93" s="157">
        <f t="shared" si="36"/>
        <v>0</v>
      </c>
      <c r="P93" s="157">
        <f t="shared" si="36"/>
        <v>0</v>
      </c>
      <c r="Q93" s="157">
        <f t="shared" si="37"/>
        <v>0</v>
      </c>
      <c r="R93" s="157">
        <f t="shared" si="37"/>
        <v>0</v>
      </c>
      <c r="S93" s="157">
        <f t="shared" si="37"/>
        <v>0</v>
      </c>
      <c r="T93" s="157">
        <f t="shared" si="37"/>
        <v>0</v>
      </c>
      <c r="U93" s="157">
        <f t="shared" si="37"/>
        <v>0</v>
      </c>
      <c r="V93" s="157">
        <f t="shared" si="37"/>
        <v>0</v>
      </c>
      <c r="W93" s="157">
        <f t="shared" si="37"/>
        <v>0</v>
      </c>
      <c r="X93" s="157">
        <f t="shared" si="37"/>
        <v>0</v>
      </c>
      <c r="Y93" s="157">
        <f t="shared" si="37"/>
        <v>0</v>
      </c>
      <c r="Z93" s="157">
        <f t="shared" si="37"/>
        <v>0</v>
      </c>
      <c r="AA93" s="157">
        <f t="shared" si="38"/>
        <v>0</v>
      </c>
      <c r="AB93" s="157">
        <f t="shared" si="38"/>
        <v>0</v>
      </c>
      <c r="AC93" s="157">
        <f t="shared" si="38"/>
        <v>0</v>
      </c>
      <c r="AD93" s="157">
        <f t="shared" si="38"/>
        <v>0</v>
      </c>
      <c r="AE93" s="157">
        <f t="shared" si="38"/>
        <v>0</v>
      </c>
      <c r="AF93" s="157">
        <f t="shared" si="38"/>
        <v>0</v>
      </c>
      <c r="AG93" s="157">
        <f t="shared" si="38"/>
        <v>0</v>
      </c>
      <c r="AH93" s="157">
        <f t="shared" si="38"/>
        <v>0</v>
      </c>
      <c r="AI93" s="157">
        <f t="shared" si="38"/>
        <v>0</v>
      </c>
      <c r="AJ93" s="157">
        <f t="shared" si="38"/>
        <v>0</v>
      </c>
    </row>
    <row r="94" spans="1:36" s="188" customFormat="1" ht="16.5" x14ac:dyDescent="0.25">
      <c r="A94" s="160">
        <f t="shared" si="34"/>
        <v>8.0499999999999989</v>
      </c>
      <c r="B94" s="161">
        <f t="shared" si="5"/>
        <v>46</v>
      </c>
      <c r="C94" s="162" t="s">
        <v>529</v>
      </c>
      <c r="D94" s="164" t="s">
        <v>364</v>
      </c>
      <c r="E94" s="157">
        <f t="shared" si="35"/>
        <v>0</v>
      </c>
      <c r="F94" s="249"/>
      <c r="G94" s="157">
        <f t="shared" si="36"/>
        <v>0</v>
      </c>
      <c r="H94" s="157">
        <f t="shared" si="36"/>
        <v>0</v>
      </c>
      <c r="I94" s="157">
        <f t="shared" si="36"/>
        <v>0</v>
      </c>
      <c r="J94" s="157">
        <f t="shared" si="36"/>
        <v>0</v>
      </c>
      <c r="K94" s="157">
        <f t="shared" si="36"/>
        <v>0</v>
      </c>
      <c r="L94" s="157">
        <f t="shared" si="36"/>
        <v>0</v>
      </c>
      <c r="M94" s="157">
        <f t="shared" si="36"/>
        <v>0</v>
      </c>
      <c r="N94" s="157">
        <f t="shared" si="36"/>
        <v>0</v>
      </c>
      <c r="O94" s="157">
        <f t="shared" si="36"/>
        <v>0</v>
      </c>
      <c r="P94" s="157">
        <f t="shared" si="36"/>
        <v>0</v>
      </c>
      <c r="Q94" s="157">
        <f t="shared" si="37"/>
        <v>0</v>
      </c>
      <c r="R94" s="157">
        <f t="shared" si="37"/>
        <v>0</v>
      </c>
      <c r="S94" s="157">
        <f t="shared" si="37"/>
        <v>0</v>
      </c>
      <c r="T94" s="157">
        <f t="shared" si="37"/>
        <v>0</v>
      </c>
      <c r="U94" s="157">
        <f t="shared" si="37"/>
        <v>0</v>
      </c>
      <c r="V94" s="157">
        <f t="shared" si="37"/>
        <v>0</v>
      </c>
      <c r="W94" s="157">
        <f t="shared" si="37"/>
        <v>0</v>
      </c>
      <c r="X94" s="157">
        <f t="shared" si="37"/>
        <v>0</v>
      </c>
      <c r="Y94" s="157">
        <f t="shared" si="37"/>
        <v>0</v>
      </c>
      <c r="Z94" s="157">
        <f t="shared" si="37"/>
        <v>0</v>
      </c>
      <c r="AA94" s="157">
        <f t="shared" si="38"/>
        <v>0</v>
      </c>
      <c r="AB94" s="157">
        <f t="shared" si="38"/>
        <v>0</v>
      </c>
      <c r="AC94" s="157">
        <f t="shared" si="38"/>
        <v>0</v>
      </c>
      <c r="AD94" s="157">
        <f t="shared" si="38"/>
        <v>0</v>
      </c>
      <c r="AE94" s="157">
        <f t="shared" si="38"/>
        <v>0</v>
      </c>
      <c r="AF94" s="157">
        <f t="shared" si="38"/>
        <v>0</v>
      </c>
      <c r="AG94" s="157">
        <f t="shared" si="38"/>
        <v>0</v>
      </c>
      <c r="AH94" s="157">
        <f t="shared" si="38"/>
        <v>0</v>
      </c>
      <c r="AI94" s="157">
        <f t="shared" si="38"/>
        <v>0</v>
      </c>
      <c r="AJ94" s="157">
        <f t="shared" si="38"/>
        <v>0</v>
      </c>
    </row>
    <row r="95" spans="1:36" s="188" customFormat="1" ht="16.5" x14ac:dyDescent="0.25">
      <c r="A95" s="160">
        <f t="shared" si="34"/>
        <v>8.0599999999999987</v>
      </c>
      <c r="B95" s="161">
        <f t="shared" si="5"/>
        <v>47</v>
      </c>
      <c r="C95" s="162" t="s">
        <v>530</v>
      </c>
      <c r="D95" s="164" t="s">
        <v>146</v>
      </c>
      <c r="E95" s="157">
        <f t="shared" si="35"/>
        <v>0</v>
      </c>
      <c r="F95" s="249"/>
      <c r="G95" s="157">
        <f t="shared" si="36"/>
        <v>0</v>
      </c>
      <c r="H95" s="157">
        <f t="shared" si="36"/>
        <v>0</v>
      </c>
      <c r="I95" s="157">
        <f t="shared" si="36"/>
        <v>0</v>
      </c>
      <c r="J95" s="157">
        <f t="shared" si="36"/>
        <v>0</v>
      </c>
      <c r="K95" s="157">
        <f t="shared" si="36"/>
        <v>0</v>
      </c>
      <c r="L95" s="157">
        <f t="shared" si="36"/>
        <v>0</v>
      </c>
      <c r="M95" s="157">
        <f t="shared" si="36"/>
        <v>0</v>
      </c>
      <c r="N95" s="157">
        <f t="shared" si="36"/>
        <v>0</v>
      </c>
      <c r="O95" s="157">
        <f t="shared" si="36"/>
        <v>0</v>
      </c>
      <c r="P95" s="157">
        <f t="shared" si="36"/>
        <v>0</v>
      </c>
      <c r="Q95" s="157">
        <f t="shared" si="37"/>
        <v>0</v>
      </c>
      <c r="R95" s="157">
        <f t="shared" si="37"/>
        <v>0</v>
      </c>
      <c r="S95" s="157">
        <f t="shared" si="37"/>
        <v>0</v>
      </c>
      <c r="T95" s="157">
        <f t="shared" si="37"/>
        <v>0</v>
      </c>
      <c r="U95" s="157">
        <f t="shared" si="37"/>
        <v>0</v>
      </c>
      <c r="V95" s="157">
        <f t="shared" si="37"/>
        <v>0</v>
      </c>
      <c r="W95" s="157">
        <f t="shared" si="37"/>
        <v>0</v>
      </c>
      <c r="X95" s="157">
        <f t="shared" si="37"/>
        <v>0</v>
      </c>
      <c r="Y95" s="157">
        <f t="shared" si="37"/>
        <v>0</v>
      </c>
      <c r="Z95" s="157">
        <f t="shared" si="37"/>
        <v>0</v>
      </c>
      <c r="AA95" s="157">
        <f t="shared" si="38"/>
        <v>0</v>
      </c>
      <c r="AB95" s="157">
        <f t="shared" si="38"/>
        <v>0</v>
      </c>
      <c r="AC95" s="157">
        <f t="shared" si="38"/>
        <v>0</v>
      </c>
      <c r="AD95" s="157">
        <f t="shared" si="38"/>
        <v>0</v>
      </c>
      <c r="AE95" s="157">
        <f t="shared" si="38"/>
        <v>0</v>
      </c>
      <c r="AF95" s="157">
        <f t="shared" si="38"/>
        <v>0</v>
      </c>
      <c r="AG95" s="157">
        <f t="shared" si="38"/>
        <v>0</v>
      </c>
      <c r="AH95" s="157">
        <f t="shared" si="38"/>
        <v>0</v>
      </c>
      <c r="AI95" s="157">
        <f t="shared" si="38"/>
        <v>0</v>
      </c>
      <c r="AJ95" s="157">
        <f t="shared" si="38"/>
        <v>0</v>
      </c>
    </row>
    <row r="96" spans="1:36" ht="16.5" x14ac:dyDescent="0.25">
      <c r="A96" s="159"/>
      <c r="B96" s="161">
        <f t="shared" si="5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5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5"/>
        <v>50</v>
      </c>
      <c r="C98" s="158" t="s">
        <v>396</v>
      </c>
      <c r="D98" s="156" t="s">
        <v>146</v>
      </c>
      <c r="E98" s="157">
        <f>+SUM(G98:AJ98)</f>
        <v>30</v>
      </c>
      <c r="F98" s="249"/>
      <c r="G98" s="157">
        <f t="shared" ref="G98:AJ98" si="39">+HLOOKUP(G$3,ARMADO_RP,$B98,0)+HLOOKUP(G$4,ARMADO_RP,$B98,0)+HLOOKUP(G$19,ARMADO_RP,$B98,0)</f>
        <v>0</v>
      </c>
      <c r="H98" s="157">
        <f t="shared" si="39"/>
        <v>2.5</v>
      </c>
      <c r="I98" s="157">
        <f t="shared" si="39"/>
        <v>27.5</v>
      </c>
      <c r="J98" s="157">
        <f t="shared" si="39"/>
        <v>0</v>
      </c>
      <c r="K98" s="157">
        <f t="shared" si="39"/>
        <v>0</v>
      </c>
      <c r="L98" s="157">
        <f t="shared" si="39"/>
        <v>0</v>
      </c>
      <c r="M98" s="157">
        <f t="shared" si="39"/>
        <v>0</v>
      </c>
      <c r="N98" s="157">
        <f t="shared" si="39"/>
        <v>0</v>
      </c>
      <c r="O98" s="157">
        <f t="shared" si="39"/>
        <v>0</v>
      </c>
      <c r="P98" s="157">
        <f t="shared" si="39"/>
        <v>0</v>
      </c>
      <c r="Q98" s="157">
        <f t="shared" si="39"/>
        <v>0</v>
      </c>
      <c r="R98" s="157">
        <f t="shared" si="39"/>
        <v>0</v>
      </c>
      <c r="S98" s="157">
        <f t="shared" si="39"/>
        <v>0</v>
      </c>
      <c r="T98" s="157">
        <f t="shared" si="39"/>
        <v>0</v>
      </c>
      <c r="U98" s="157">
        <f t="shared" si="39"/>
        <v>0</v>
      </c>
      <c r="V98" s="157">
        <f t="shared" si="39"/>
        <v>0</v>
      </c>
      <c r="W98" s="157">
        <f t="shared" si="39"/>
        <v>0</v>
      </c>
      <c r="X98" s="157">
        <f t="shared" si="39"/>
        <v>0</v>
      </c>
      <c r="Y98" s="157">
        <f t="shared" si="39"/>
        <v>0</v>
      </c>
      <c r="Z98" s="157">
        <f t="shared" si="39"/>
        <v>0</v>
      </c>
      <c r="AA98" s="157">
        <f t="shared" si="39"/>
        <v>0</v>
      </c>
      <c r="AB98" s="157">
        <f t="shared" si="39"/>
        <v>0</v>
      </c>
      <c r="AC98" s="157">
        <f t="shared" si="39"/>
        <v>0</v>
      </c>
      <c r="AD98" s="157">
        <f t="shared" si="39"/>
        <v>0</v>
      </c>
      <c r="AE98" s="157">
        <f t="shared" si="39"/>
        <v>0</v>
      </c>
      <c r="AF98" s="157">
        <f t="shared" si="39"/>
        <v>0</v>
      </c>
      <c r="AG98" s="157">
        <f t="shared" si="39"/>
        <v>0</v>
      </c>
      <c r="AH98" s="157">
        <f t="shared" si="39"/>
        <v>0</v>
      </c>
      <c r="AI98" s="157">
        <f t="shared" si="39"/>
        <v>0</v>
      </c>
      <c r="AJ98" s="157">
        <f t="shared" si="39"/>
        <v>0</v>
      </c>
    </row>
    <row r="99" spans="1:36" ht="16.5" x14ac:dyDescent="0.25">
      <c r="A99" s="152"/>
      <c r="B99" s="153">
        <f t="shared" si="5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5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0">+A100+0.01</f>
        <v>10.01</v>
      </c>
      <c r="B101" s="153">
        <f t="shared" si="5"/>
        <v>53</v>
      </c>
      <c r="C101" s="158" t="s">
        <v>398</v>
      </c>
      <c r="D101" s="156" t="s">
        <v>364</v>
      </c>
      <c r="E101" s="157">
        <f t="shared" ref="E101:E118" si="41">+SUM(G101:AJ101)</f>
        <v>0</v>
      </c>
      <c r="F101" s="249"/>
      <c r="G101" s="157">
        <f t="shared" ref="G101:P111" si="42">+HLOOKUP(G$3,ARMADO_RP,$B101,0)+HLOOKUP(G$4,ARMADO_RP,$B101,0)</f>
        <v>0</v>
      </c>
      <c r="H101" s="157">
        <f t="shared" si="42"/>
        <v>0</v>
      </c>
      <c r="I101" s="157">
        <f t="shared" si="42"/>
        <v>0</v>
      </c>
      <c r="J101" s="157">
        <f t="shared" si="42"/>
        <v>0</v>
      </c>
      <c r="K101" s="157">
        <f t="shared" si="42"/>
        <v>0</v>
      </c>
      <c r="L101" s="157">
        <f t="shared" si="42"/>
        <v>0</v>
      </c>
      <c r="M101" s="157">
        <f t="shared" si="42"/>
        <v>0</v>
      </c>
      <c r="N101" s="157">
        <f t="shared" si="42"/>
        <v>0</v>
      </c>
      <c r="O101" s="157">
        <f t="shared" si="42"/>
        <v>0</v>
      </c>
      <c r="P101" s="157">
        <f t="shared" si="42"/>
        <v>0</v>
      </c>
      <c r="Q101" s="157">
        <f t="shared" ref="Q101:Z111" si="43">+HLOOKUP(Q$3,ARMADO_RP,$B101,0)+HLOOKUP(Q$4,ARMADO_RP,$B101,0)</f>
        <v>0</v>
      </c>
      <c r="R101" s="157">
        <f t="shared" si="43"/>
        <v>0</v>
      </c>
      <c r="S101" s="157">
        <f t="shared" si="43"/>
        <v>0</v>
      </c>
      <c r="T101" s="157">
        <f t="shared" si="43"/>
        <v>0</v>
      </c>
      <c r="U101" s="157">
        <f t="shared" si="43"/>
        <v>0</v>
      </c>
      <c r="V101" s="157">
        <f t="shared" si="43"/>
        <v>0</v>
      </c>
      <c r="W101" s="157">
        <f t="shared" si="43"/>
        <v>0</v>
      </c>
      <c r="X101" s="157">
        <f t="shared" si="43"/>
        <v>0</v>
      </c>
      <c r="Y101" s="157">
        <f t="shared" si="43"/>
        <v>0</v>
      </c>
      <c r="Z101" s="157">
        <f t="shared" si="43"/>
        <v>0</v>
      </c>
      <c r="AA101" s="157">
        <f t="shared" ref="AA101:AJ111" si="44">+HLOOKUP(AA$3,ARMADO_RP,$B101,0)+HLOOKUP(AA$4,ARMADO_RP,$B101,0)</f>
        <v>0</v>
      </c>
      <c r="AB101" s="157">
        <f t="shared" si="44"/>
        <v>0</v>
      </c>
      <c r="AC101" s="157">
        <f t="shared" si="44"/>
        <v>0</v>
      </c>
      <c r="AD101" s="157">
        <f t="shared" si="44"/>
        <v>0</v>
      </c>
      <c r="AE101" s="157">
        <f t="shared" si="44"/>
        <v>0</v>
      </c>
      <c r="AF101" s="157">
        <f t="shared" si="44"/>
        <v>0</v>
      </c>
      <c r="AG101" s="157">
        <f t="shared" si="44"/>
        <v>0</v>
      </c>
      <c r="AH101" s="157">
        <f t="shared" si="44"/>
        <v>0</v>
      </c>
      <c r="AI101" s="157">
        <f t="shared" si="44"/>
        <v>0</v>
      </c>
      <c r="AJ101" s="157">
        <f t="shared" si="44"/>
        <v>0</v>
      </c>
    </row>
    <row r="102" spans="1:36" ht="16.5" x14ac:dyDescent="0.25">
      <c r="A102" s="157">
        <f t="shared" si="40"/>
        <v>10.02</v>
      </c>
      <c r="B102" s="153">
        <f t="shared" si="5"/>
        <v>54</v>
      </c>
      <c r="C102" s="158" t="s">
        <v>399</v>
      </c>
      <c r="D102" s="156" t="s">
        <v>364</v>
      </c>
      <c r="E102" s="157">
        <f t="shared" si="41"/>
        <v>0</v>
      </c>
      <c r="F102" s="249"/>
      <c r="G102" s="157">
        <f t="shared" si="42"/>
        <v>0</v>
      </c>
      <c r="H102" s="157">
        <f t="shared" si="42"/>
        <v>0</v>
      </c>
      <c r="I102" s="157">
        <f t="shared" si="42"/>
        <v>0</v>
      </c>
      <c r="J102" s="157">
        <f t="shared" si="42"/>
        <v>0</v>
      </c>
      <c r="K102" s="157">
        <f t="shared" si="42"/>
        <v>0</v>
      </c>
      <c r="L102" s="157">
        <f t="shared" si="42"/>
        <v>0</v>
      </c>
      <c r="M102" s="157">
        <f t="shared" si="42"/>
        <v>0</v>
      </c>
      <c r="N102" s="157">
        <f t="shared" si="42"/>
        <v>0</v>
      </c>
      <c r="O102" s="157">
        <f t="shared" si="42"/>
        <v>0</v>
      </c>
      <c r="P102" s="157">
        <f t="shared" si="42"/>
        <v>0</v>
      </c>
      <c r="Q102" s="157">
        <f t="shared" si="43"/>
        <v>0</v>
      </c>
      <c r="R102" s="157">
        <f t="shared" si="43"/>
        <v>0</v>
      </c>
      <c r="S102" s="157">
        <f t="shared" si="43"/>
        <v>0</v>
      </c>
      <c r="T102" s="157">
        <f t="shared" si="43"/>
        <v>0</v>
      </c>
      <c r="U102" s="157">
        <f t="shared" si="43"/>
        <v>0</v>
      </c>
      <c r="V102" s="157">
        <f t="shared" si="43"/>
        <v>0</v>
      </c>
      <c r="W102" s="157">
        <f t="shared" si="43"/>
        <v>0</v>
      </c>
      <c r="X102" s="157">
        <f t="shared" si="43"/>
        <v>0</v>
      </c>
      <c r="Y102" s="157">
        <f t="shared" si="43"/>
        <v>0</v>
      </c>
      <c r="Z102" s="157">
        <f t="shared" si="43"/>
        <v>0</v>
      </c>
      <c r="AA102" s="157">
        <f t="shared" si="44"/>
        <v>0</v>
      </c>
      <c r="AB102" s="157">
        <f t="shared" si="44"/>
        <v>0</v>
      </c>
      <c r="AC102" s="157">
        <f t="shared" si="44"/>
        <v>0</v>
      </c>
      <c r="AD102" s="157">
        <f t="shared" si="44"/>
        <v>0</v>
      </c>
      <c r="AE102" s="157">
        <f t="shared" si="44"/>
        <v>0</v>
      </c>
      <c r="AF102" s="157">
        <f t="shared" si="44"/>
        <v>0</v>
      </c>
      <c r="AG102" s="157">
        <f t="shared" si="44"/>
        <v>0</v>
      </c>
      <c r="AH102" s="157">
        <f t="shared" si="44"/>
        <v>0</v>
      </c>
      <c r="AI102" s="157">
        <f t="shared" si="44"/>
        <v>0</v>
      </c>
      <c r="AJ102" s="157">
        <f t="shared" si="44"/>
        <v>0</v>
      </c>
    </row>
    <row r="103" spans="1:36" ht="16.5" x14ac:dyDescent="0.25">
      <c r="A103" s="157">
        <f t="shared" si="40"/>
        <v>10.029999999999999</v>
      </c>
      <c r="B103" s="153">
        <f t="shared" si="5"/>
        <v>55</v>
      </c>
      <c r="C103" s="158" t="s">
        <v>400</v>
      </c>
      <c r="D103" s="156" t="s">
        <v>364</v>
      </c>
      <c r="E103" s="157">
        <f t="shared" si="41"/>
        <v>0</v>
      </c>
      <c r="F103" s="249"/>
      <c r="G103" s="157">
        <f t="shared" si="42"/>
        <v>0</v>
      </c>
      <c r="H103" s="157">
        <f t="shared" si="42"/>
        <v>0</v>
      </c>
      <c r="I103" s="157">
        <f t="shared" si="42"/>
        <v>0</v>
      </c>
      <c r="J103" s="157">
        <f t="shared" si="42"/>
        <v>0</v>
      </c>
      <c r="K103" s="157">
        <f t="shared" si="42"/>
        <v>0</v>
      </c>
      <c r="L103" s="157">
        <f t="shared" si="42"/>
        <v>0</v>
      </c>
      <c r="M103" s="157">
        <f t="shared" si="42"/>
        <v>0</v>
      </c>
      <c r="N103" s="157">
        <f t="shared" si="42"/>
        <v>0</v>
      </c>
      <c r="O103" s="157">
        <f t="shared" si="42"/>
        <v>0</v>
      </c>
      <c r="P103" s="157">
        <f t="shared" si="42"/>
        <v>0</v>
      </c>
      <c r="Q103" s="157">
        <f t="shared" si="43"/>
        <v>0</v>
      </c>
      <c r="R103" s="157">
        <f t="shared" si="43"/>
        <v>0</v>
      </c>
      <c r="S103" s="157">
        <f t="shared" si="43"/>
        <v>0</v>
      </c>
      <c r="T103" s="157">
        <f t="shared" si="43"/>
        <v>0</v>
      </c>
      <c r="U103" s="157">
        <f t="shared" si="43"/>
        <v>0</v>
      </c>
      <c r="V103" s="157">
        <f t="shared" si="43"/>
        <v>0</v>
      </c>
      <c r="W103" s="157">
        <f t="shared" si="43"/>
        <v>0</v>
      </c>
      <c r="X103" s="157">
        <f t="shared" si="43"/>
        <v>0</v>
      </c>
      <c r="Y103" s="157">
        <f t="shared" si="43"/>
        <v>0</v>
      </c>
      <c r="Z103" s="157">
        <f t="shared" si="43"/>
        <v>0</v>
      </c>
      <c r="AA103" s="157">
        <f t="shared" si="44"/>
        <v>0</v>
      </c>
      <c r="AB103" s="157">
        <f t="shared" si="44"/>
        <v>0</v>
      </c>
      <c r="AC103" s="157">
        <f t="shared" si="44"/>
        <v>0</v>
      </c>
      <c r="AD103" s="157">
        <f t="shared" si="44"/>
        <v>0</v>
      </c>
      <c r="AE103" s="157">
        <f t="shared" si="44"/>
        <v>0</v>
      </c>
      <c r="AF103" s="157">
        <f t="shared" si="44"/>
        <v>0</v>
      </c>
      <c r="AG103" s="157">
        <f t="shared" si="44"/>
        <v>0</v>
      </c>
      <c r="AH103" s="157">
        <f t="shared" si="44"/>
        <v>0</v>
      </c>
      <c r="AI103" s="157">
        <f t="shared" si="44"/>
        <v>0</v>
      </c>
      <c r="AJ103" s="157">
        <f t="shared" si="44"/>
        <v>0</v>
      </c>
    </row>
    <row r="104" spans="1:36" ht="16.5" x14ac:dyDescent="0.25">
      <c r="A104" s="157">
        <f t="shared" si="40"/>
        <v>10.039999999999999</v>
      </c>
      <c r="B104" s="153">
        <f t="shared" si="5"/>
        <v>56</v>
      </c>
      <c r="C104" s="158" t="s">
        <v>401</v>
      </c>
      <c r="D104" s="156" t="s">
        <v>364</v>
      </c>
      <c r="E104" s="157">
        <f t="shared" si="41"/>
        <v>2</v>
      </c>
      <c r="F104" s="249"/>
      <c r="G104" s="157">
        <f t="shared" si="42"/>
        <v>0</v>
      </c>
      <c r="H104" s="157">
        <f t="shared" si="42"/>
        <v>0</v>
      </c>
      <c r="I104" s="157">
        <f t="shared" si="42"/>
        <v>2</v>
      </c>
      <c r="J104" s="157">
        <f t="shared" si="42"/>
        <v>0</v>
      </c>
      <c r="K104" s="157">
        <f t="shared" si="42"/>
        <v>0</v>
      </c>
      <c r="L104" s="157">
        <f t="shared" si="42"/>
        <v>0</v>
      </c>
      <c r="M104" s="157">
        <f t="shared" si="42"/>
        <v>0</v>
      </c>
      <c r="N104" s="157">
        <f t="shared" si="42"/>
        <v>0</v>
      </c>
      <c r="O104" s="157">
        <f t="shared" si="42"/>
        <v>0</v>
      </c>
      <c r="P104" s="157">
        <f t="shared" si="42"/>
        <v>0</v>
      </c>
      <c r="Q104" s="157">
        <f t="shared" si="43"/>
        <v>0</v>
      </c>
      <c r="R104" s="157">
        <f t="shared" si="43"/>
        <v>0</v>
      </c>
      <c r="S104" s="157">
        <f t="shared" si="43"/>
        <v>0</v>
      </c>
      <c r="T104" s="157">
        <f t="shared" si="43"/>
        <v>0</v>
      </c>
      <c r="U104" s="157">
        <f t="shared" si="43"/>
        <v>0</v>
      </c>
      <c r="V104" s="157">
        <f t="shared" si="43"/>
        <v>0</v>
      </c>
      <c r="W104" s="157">
        <f t="shared" si="43"/>
        <v>0</v>
      </c>
      <c r="X104" s="157">
        <f t="shared" si="43"/>
        <v>0</v>
      </c>
      <c r="Y104" s="157">
        <f t="shared" si="43"/>
        <v>0</v>
      </c>
      <c r="Z104" s="157">
        <f t="shared" si="43"/>
        <v>0</v>
      </c>
      <c r="AA104" s="157">
        <f t="shared" si="44"/>
        <v>0</v>
      </c>
      <c r="AB104" s="157">
        <f t="shared" si="44"/>
        <v>0</v>
      </c>
      <c r="AC104" s="157">
        <f t="shared" si="44"/>
        <v>0</v>
      </c>
      <c r="AD104" s="157">
        <f t="shared" si="44"/>
        <v>0</v>
      </c>
      <c r="AE104" s="157">
        <f t="shared" si="44"/>
        <v>0</v>
      </c>
      <c r="AF104" s="157">
        <f t="shared" si="44"/>
        <v>0</v>
      </c>
      <c r="AG104" s="157">
        <f t="shared" si="44"/>
        <v>0</v>
      </c>
      <c r="AH104" s="157">
        <f t="shared" si="44"/>
        <v>0</v>
      </c>
      <c r="AI104" s="157">
        <f t="shared" si="44"/>
        <v>0</v>
      </c>
      <c r="AJ104" s="157">
        <f t="shared" si="44"/>
        <v>0</v>
      </c>
    </row>
    <row r="105" spans="1:36" ht="16.5" x14ac:dyDescent="0.25">
      <c r="A105" s="157">
        <f t="shared" si="40"/>
        <v>10.049999999999999</v>
      </c>
      <c r="B105" s="153">
        <f t="shared" si="5"/>
        <v>57</v>
      </c>
      <c r="C105" s="158" t="s">
        <v>402</v>
      </c>
      <c r="D105" s="156" t="s">
        <v>364</v>
      </c>
      <c r="E105" s="157">
        <f t="shared" si="41"/>
        <v>0</v>
      </c>
      <c r="F105" s="249"/>
      <c r="G105" s="157">
        <f t="shared" si="42"/>
        <v>0</v>
      </c>
      <c r="H105" s="157">
        <f t="shared" si="42"/>
        <v>0</v>
      </c>
      <c r="I105" s="157">
        <f t="shared" si="42"/>
        <v>0</v>
      </c>
      <c r="J105" s="157">
        <f t="shared" si="42"/>
        <v>0</v>
      </c>
      <c r="K105" s="157">
        <f t="shared" si="42"/>
        <v>0</v>
      </c>
      <c r="L105" s="157">
        <f t="shared" si="42"/>
        <v>0</v>
      </c>
      <c r="M105" s="157">
        <f t="shared" si="42"/>
        <v>0</v>
      </c>
      <c r="N105" s="157">
        <f t="shared" si="42"/>
        <v>0</v>
      </c>
      <c r="O105" s="157">
        <f t="shared" si="42"/>
        <v>0</v>
      </c>
      <c r="P105" s="157">
        <f t="shared" si="42"/>
        <v>0</v>
      </c>
      <c r="Q105" s="157">
        <f t="shared" si="43"/>
        <v>0</v>
      </c>
      <c r="R105" s="157">
        <f t="shared" si="43"/>
        <v>0</v>
      </c>
      <c r="S105" s="157">
        <f t="shared" si="43"/>
        <v>0</v>
      </c>
      <c r="T105" s="157">
        <f t="shared" si="43"/>
        <v>0</v>
      </c>
      <c r="U105" s="157">
        <f t="shared" si="43"/>
        <v>0</v>
      </c>
      <c r="V105" s="157">
        <f t="shared" si="43"/>
        <v>0</v>
      </c>
      <c r="W105" s="157">
        <f t="shared" si="43"/>
        <v>0</v>
      </c>
      <c r="X105" s="157">
        <f t="shared" si="43"/>
        <v>0</v>
      </c>
      <c r="Y105" s="157">
        <f t="shared" si="43"/>
        <v>0</v>
      </c>
      <c r="Z105" s="157">
        <f t="shared" si="43"/>
        <v>0</v>
      </c>
      <c r="AA105" s="157">
        <f t="shared" si="44"/>
        <v>0</v>
      </c>
      <c r="AB105" s="157">
        <f t="shared" si="44"/>
        <v>0</v>
      </c>
      <c r="AC105" s="157">
        <f t="shared" si="44"/>
        <v>0</v>
      </c>
      <c r="AD105" s="157">
        <f t="shared" si="44"/>
        <v>0</v>
      </c>
      <c r="AE105" s="157">
        <f t="shared" si="44"/>
        <v>0</v>
      </c>
      <c r="AF105" s="157">
        <f t="shared" si="44"/>
        <v>0</v>
      </c>
      <c r="AG105" s="157">
        <f t="shared" si="44"/>
        <v>0</v>
      </c>
      <c r="AH105" s="157">
        <f t="shared" si="44"/>
        <v>0</v>
      </c>
      <c r="AI105" s="157">
        <f t="shared" si="44"/>
        <v>0</v>
      </c>
      <c r="AJ105" s="157">
        <f t="shared" si="44"/>
        <v>0</v>
      </c>
    </row>
    <row r="106" spans="1:36" ht="16.5" x14ac:dyDescent="0.25">
      <c r="A106" s="157">
        <f t="shared" si="40"/>
        <v>10.059999999999999</v>
      </c>
      <c r="B106" s="153">
        <f t="shared" si="5"/>
        <v>58</v>
      </c>
      <c r="C106" s="158" t="s">
        <v>403</v>
      </c>
      <c r="D106" s="156" t="s">
        <v>364</v>
      </c>
      <c r="E106" s="157">
        <f t="shared" si="41"/>
        <v>0</v>
      </c>
      <c r="F106" s="249"/>
      <c r="G106" s="157">
        <f t="shared" si="42"/>
        <v>0</v>
      </c>
      <c r="H106" s="157">
        <f t="shared" si="42"/>
        <v>0</v>
      </c>
      <c r="I106" s="157">
        <f t="shared" si="42"/>
        <v>0</v>
      </c>
      <c r="J106" s="157">
        <f t="shared" si="42"/>
        <v>0</v>
      </c>
      <c r="K106" s="157">
        <f t="shared" si="42"/>
        <v>0</v>
      </c>
      <c r="L106" s="157">
        <f t="shared" si="42"/>
        <v>0</v>
      </c>
      <c r="M106" s="157">
        <f t="shared" si="42"/>
        <v>0</v>
      </c>
      <c r="N106" s="157">
        <f t="shared" si="42"/>
        <v>0</v>
      </c>
      <c r="O106" s="157">
        <f t="shared" si="42"/>
        <v>0</v>
      </c>
      <c r="P106" s="157">
        <f t="shared" si="42"/>
        <v>0</v>
      </c>
      <c r="Q106" s="157">
        <f t="shared" si="43"/>
        <v>0</v>
      </c>
      <c r="R106" s="157">
        <f t="shared" si="43"/>
        <v>0</v>
      </c>
      <c r="S106" s="157">
        <f t="shared" si="43"/>
        <v>0</v>
      </c>
      <c r="T106" s="157">
        <f t="shared" si="43"/>
        <v>0</v>
      </c>
      <c r="U106" s="157">
        <f t="shared" si="43"/>
        <v>0</v>
      </c>
      <c r="V106" s="157">
        <f t="shared" si="43"/>
        <v>0</v>
      </c>
      <c r="W106" s="157">
        <f t="shared" si="43"/>
        <v>0</v>
      </c>
      <c r="X106" s="157">
        <f t="shared" si="43"/>
        <v>0</v>
      </c>
      <c r="Y106" s="157">
        <f t="shared" si="43"/>
        <v>0</v>
      </c>
      <c r="Z106" s="157">
        <f t="shared" si="43"/>
        <v>0</v>
      </c>
      <c r="AA106" s="157">
        <f t="shared" si="44"/>
        <v>0</v>
      </c>
      <c r="AB106" s="157">
        <f t="shared" si="44"/>
        <v>0</v>
      </c>
      <c r="AC106" s="157">
        <f t="shared" si="44"/>
        <v>0</v>
      </c>
      <c r="AD106" s="157">
        <f t="shared" si="44"/>
        <v>0</v>
      </c>
      <c r="AE106" s="157">
        <f t="shared" si="44"/>
        <v>0</v>
      </c>
      <c r="AF106" s="157">
        <f t="shared" si="44"/>
        <v>0</v>
      </c>
      <c r="AG106" s="157">
        <f t="shared" si="44"/>
        <v>0</v>
      </c>
      <c r="AH106" s="157">
        <f t="shared" si="44"/>
        <v>0</v>
      </c>
      <c r="AI106" s="157">
        <f t="shared" si="44"/>
        <v>0</v>
      </c>
      <c r="AJ106" s="157">
        <f t="shared" si="44"/>
        <v>0</v>
      </c>
    </row>
    <row r="107" spans="1:36" ht="16.5" x14ac:dyDescent="0.25">
      <c r="A107" s="157">
        <f t="shared" si="40"/>
        <v>10.069999999999999</v>
      </c>
      <c r="B107" s="153">
        <f t="shared" si="5"/>
        <v>59</v>
      </c>
      <c r="C107" s="158" t="s">
        <v>404</v>
      </c>
      <c r="D107" s="156" t="s">
        <v>364</v>
      </c>
      <c r="E107" s="157">
        <f t="shared" si="41"/>
        <v>6</v>
      </c>
      <c r="F107" s="249"/>
      <c r="G107" s="157">
        <f t="shared" si="42"/>
        <v>0</v>
      </c>
      <c r="H107" s="157">
        <f t="shared" si="42"/>
        <v>2</v>
      </c>
      <c r="I107" s="157">
        <f t="shared" si="42"/>
        <v>4</v>
      </c>
      <c r="J107" s="157">
        <f t="shared" si="42"/>
        <v>0</v>
      </c>
      <c r="K107" s="157">
        <f t="shared" si="42"/>
        <v>0</v>
      </c>
      <c r="L107" s="157">
        <f t="shared" si="42"/>
        <v>0</v>
      </c>
      <c r="M107" s="157">
        <f t="shared" si="42"/>
        <v>0</v>
      </c>
      <c r="N107" s="157">
        <f t="shared" si="42"/>
        <v>0</v>
      </c>
      <c r="O107" s="157">
        <f t="shared" si="42"/>
        <v>0</v>
      </c>
      <c r="P107" s="157">
        <f t="shared" si="42"/>
        <v>0</v>
      </c>
      <c r="Q107" s="157">
        <f t="shared" si="43"/>
        <v>0</v>
      </c>
      <c r="R107" s="157">
        <f t="shared" si="43"/>
        <v>0</v>
      </c>
      <c r="S107" s="157">
        <f t="shared" si="43"/>
        <v>0</v>
      </c>
      <c r="T107" s="157">
        <f t="shared" si="43"/>
        <v>0</v>
      </c>
      <c r="U107" s="157">
        <f t="shared" si="43"/>
        <v>0</v>
      </c>
      <c r="V107" s="157">
        <f t="shared" si="43"/>
        <v>0</v>
      </c>
      <c r="W107" s="157">
        <f t="shared" si="43"/>
        <v>0</v>
      </c>
      <c r="X107" s="157">
        <f t="shared" si="43"/>
        <v>0</v>
      </c>
      <c r="Y107" s="157">
        <f t="shared" si="43"/>
        <v>0</v>
      </c>
      <c r="Z107" s="157">
        <f t="shared" si="43"/>
        <v>0</v>
      </c>
      <c r="AA107" s="157">
        <f t="shared" si="44"/>
        <v>0</v>
      </c>
      <c r="AB107" s="157">
        <f t="shared" si="44"/>
        <v>0</v>
      </c>
      <c r="AC107" s="157">
        <f t="shared" si="44"/>
        <v>0</v>
      </c>
      <c r="AD107" s="157">
        <f t="shared" si="44"/>
        <v>0</v>
      </c>
      <c r="AE107" s="157">
        <f t="shared" si="44"/>
        <v>0</v>
      </c>
      <c r="AF107" s="157">
        <f t="shared" si="44"/>
        <v>0</v>
      </c>
      <c r="AG107" s="157">
        <f t="shared" si="44"/>
        <v>0</v>
      </c>
      <c r="AH107" s="157">
        <f t="shared" si="44"/>
        <v>0</v>
      </c>
      <c r="AI107" s="157">
        <f t="shared" si="44"/>
        <v>0</v>
      </c>
      <c r="AJ107" s="157">
        <f t="shared" si="44"/>
        <v>0</v>
      </c>
    </row>
    <row r="108" spans="1:36" ht="16.5" x14ac:dyDescent="0.25">
      <c r="A108" s="157">
        <f t="shared" si="40"/>
        <v>10.079999999999998</v>
      </c>
      <c r="B108" s="153">
        <f t="shared" si="5"/>
        <v>60</v>
      </c>
      <c r="C108" s="158" t="s">
        <v>405</v>
      </c>
      <c r="D108" s="156" t="s">
        <v>364</v>
      </c>
      <c r="E108" s="157">
        <f t="shared" si="41"/>
        <v>0</v>
      </c>
      <c r="F108" s="249"/>
      <c r="G108" s="157">
        <f t="shared" si="42"/>
        <v>0</v>
      </c>
      <c r="H108" s="157">
        <f t="shared" si="42"/>
        <v>0</v>
      </c>
      <c r="I108" s="157">
        <f t="shared" si="42"/>
        <v>0</v>
      </c>
      <c r="J108" s="157">
        <f t="shared" si="42"/>
        <v>0</v>
      </c>
      <c r="K108" s="157">
        <f t="shared" si="42"/>
        <v>0</v>
      </c>
      <c r="L108" s="157">
        <f t="shared" si="42"/>
        <v>0</v>
      </c>
      <c r="M108" s="157">
        <f t="shared" si="42"/>
        <v>0</v>
      </c>
      <c r="N108" s="157">
        <f t="shared" si="42"/>
        <v>0</v>
      </c>
      <c r="O108" s="157">
        <f t="shared" si="42"/>
        <v>0</v>
      </c>
      <c r="P108" s="157">
        <f t="shared" si="42"/>
        <v>0</v>
      </c>
      <c r="Q108" s="157">
        <f t="shared" si="43"/>
        <v>0</v>
      </c>
      <c r="R108" s="157">
        <f t="shared" si="43"/>
        <v>0</v>
      </c>
      <c r="S108" s="157">
        <f t="shared" si="43"/>
        <v>0</v>
      </c>
      <c r="T108" s="157">
        <f t="shared" si="43"/>
        <v>0</v>
      </c>
      <c r="U108" s="157">
        <f t="shared" si="43"/>
        <v>0</v>
      </c>
      <c r="V108" s="157">
        <f t="shared" si="43"/>
        <v>0</v>
      </c>
      <c r="W108" s="157">
        <f t="shared" si="43"/>
        <v>0</v>
      </c>
      <c r="X108" s="157">
        <f t="shared" si="43"/>
        <v>0</v>
      </c>
      <c r="Y108" s="157">
        <f t="shared" si="43"/>
        <v>0</v>
      </c>
      <c r="Z108" s="157">
        <f t="shared" si="43"/>
        <v>0</v>
      </c>
      <c r="AA108" s="157">
        <f t="shared" si="44"/>
        <v>0</v>
      </c>
      <c r="AB108" s="157">
        <f t="shared" si="44"/>
        <v>0</v>
      </c>
      <c r="AC108" s="157">
        <f t="shared" si="44"/>
        <v>0</v>
      </c>
      <c r="AD108" s="157">
        <f t="shared" si="44"/>
        <v>0</v>
      </c>
      <c r="AE108" s="157">
        <f t="shared" si="44"/>
        <v>0</v>
      </c>
      <c r="AF108" s="157">
        <f t="shared" si="44"/>
        <v>0</v>
      </c>
      <c r="AG108" s="157">
        <f t="shared" si="44"/>
        <v>0</v>
      </c>
      <c r="AH108" s="157">
        <f t="shared" si="44"/>
        <v>0</v>
      </c>
      <c r="AI108" s="157">
        <f t="shared" si="44"/>
        <v>0</v>
      </c>
      <c r="AJ108" s="157">
        <f t="shared" si="44"/>
        <v>0</v>
      </c>
    </row>
    <row r="109" spans="1:36" ht="16.5" x14ac:dyDescent="0.25">
      <c r="A109" s="157">
        <f t="shared" si="40"/>
        <v>10.089999999999998</v>
      </c>
      <c r="B109" s="153">
        <f t="shared" si="5"/>
        <v>61</v>
      </c>
      <c r="C109" s="158" t="s">
        <v>406</v>
      </c>
      <c r="D109" s="156" t="s">
        <v>364</v>
      </c>
      <c r="E109" s="157">
        <f t="shared" si="41"/>
        <v>0</v>
      </c>
      <c r="F109" s="249"/>
      <c r="G109" s="157">
        <f t="shared" si="42"/>
        <v>0</v>
      </c>
      <c r="H109" s="157">
        <f t="shared" si="42"/>
        <v>0</v>
      </c>
      <c r="I109" s="157">
        <f t="shared" si="42"/>
        <v>0</v>
      </c>
      <c r="J109" s="157">
        <f t="shared" si="42"/>
        <v>0</v>
      </c>
      <c r="K109" s="157">
        <f t="shared" si="42"/>
        <v>0</v>
      </c>
      <c r="L109" s="157">
        <f t="shared" si="42"/>
        <v>0</v>
      </c>
      <c r="M109" s="157">
        <f t="shared" si="42"/>
        <v>0</v>
      </c>
      <c r="N109" s="157">
        <f t="shared" si="42"/>
        <v>0</v>
      </c>
      <c r="O109" s="157">
        <f t="shared" si="42"/>
        <v>0</v>
      </c>
      <c r="P109" s="157">
        <f t="shared" si="42"/>
        <v>0</v>
      </c>
      <c r="Q109" s="157">
        <f t="shared" si="43"/>
        <v>0</v>
      </c>
      <c r="R109" s="157">
        <f t="shared" si="43"/>
        <v>0</v>
      </c>
      <c r="S109" s="157">
        <f t="shared" si="43"/>
        <v>0</v>
      </c>
      <c r="T109" s="157">
        <f t="shared" si="43"/>
        <v>0</v>
      </c>
      <c r="U109" s="157">
        <f t="shared" si="43"/>
        <v>0</v>
      </c>
      <c r="V109" s="157">
        <f t="shared" si="43"/>
        <v>0</v>
      </c>
      <c r="W109" s="157">
        <f t="shared" si="43"/>
        <v>0</v>
      </c>
      <c r="X109" s="157">
        <f t="shared" si="43"/>
        <v>0</v>
      </c>
      <c r="Y109" s="157">
        <f t="shared" si="43"/>
        <v>0</v>
      </c>
      <c r="Z109" s="157">
        <f t="shared" si="43"/>
        <v>0</v>
      </c>
      <c r="AA109" s="157">
        <f t="shared" si="44"/>
        <v>0</v>
      </c>
      <c r="AB109" s="157">
        <f t="shared" si="44"/>
        <v>0</v>
      </c>
      <c r="AC109" s="157">
        <f t="shared" si="44"/>
        <v>0</v>
      </c>
      <c r="AD109" s="157">
        <f t="shared" si="44"/>
        <v>0</v>
      </c>
      <c r="AE109" s="157">
        <f t="shared" si="44"/>
        <v>0</v>
      </c>
      <c r="AF109" s="157">
        <f t="shared" si="44"/>
        <v>0</v>
      </c>
      <c r="AG109" s="157">
        <f t="shared" si="44"/>
        <v>0</v>
      </c>
      <c r="AH109" s="157">
        <f t="shared" si="44"/>
        <v>0</v>
      </c>
      <c r="AI109" s="157">
        <f t="shared" si="44"/>
        <v>0</v>
      </c>
      <c r="AJ109" s="157">
        <f t="shared" si="44"/>
        <v>0</v>
      </c>
    </row>
    <row r="110" spans="1:36" ht="16.5" x14ac:dyDescent="0.25">
      <c r="A110" s="157">
        <f t="shared" si="40"/>
        <v>10.099999999999998</v>
      </c>
      <c r="B110" s="153">
        <f t="shared" si="5"/>
        <v>62</v>
      </c>
      <c r="C110" s="158" t="s">
        <v>407</v>
      </c>
      <c r="D110" s="156" t="s">
        <v>364</v>
      </c>
      <c r="E110" s="157">
        <f t="shared" si="41"/>
        <v>8</v>
      </c>
      <c r="F110" s="249" t="str">
        <f>+G$10&amp;" "&amp;G11</f>
        <v>- -</v>
      </c>
      <c r="G110" s="157">
        <f t="shared" si="42"/>
        <v>0</v>
      </c>
      <c r="H110" s="157">
        <f t="shared" si="42"/>
        <v>2</v>
      </c>
      <c r="I110" s="157">
        <f t="shared" si="42"/>
        <v>6</v>
      </c>
      <c r="J110" s="157">
        <f t="shared" si="42"/>
        <v>0</v>
      </c>
      <c r="K110" s="157">
        <f t="shared" si="42"/>
        <v>0</v>
      </c>
      <c r="L110" s="157">
        <f t="shared" si="42"/>
        <v>0</v>
      </c>
      <c r="M110" s="157">
        <f t="shared" si="42"/>
        <v>0</v>
      </c>
      <c r="N110" s="157">
        <f t="shared" si="42"/>
        <v>0</v>
      </c>
      <c r="O110" s="157">
        <f t="shared" si="42"/>
        <v>0</v>
      </c>
      <c r="P110" s="157">
        <f t="shared" si="42"/>
        <v>0</v>
      </c>
      <c r="Q110" s="157">
        <f t="shared" si="43"/>
        <v>0</v>
      </c>
      <c r="R110" s="157">
        <f t="shared" si="43"/>
        <v>0</v>
      </c>
      <c r="S110" s="157">
        <f t="shared" si="43"/>
        <v>0</v>
      </c>
      <c r="T110" s="157">
        <f t="shared" si="43"/>
        <v>0</v>
      </c>
      <c r="U110" s="157">
        <f t="shared" si="43"/>
        <v>0</v>
      </c>
      <c r="V110" s="157">
        <f t="shared" si="43"/>
        <v>0</v>
      </c>
      <c r="W110" s="157">
        <f t="shared" si="43"/>
        <v>0</v>
      </c>
      <c r="X110" s="157">
        <f t="shared" si="43"/>
        <v>0</v>
      </c>
      <c r="Y110" s="157">
        <f t="shared" si="43"/>
        <v>0</v>
      </c>
      <c r="Z110" s="157">
        <f t="shared" si="43"/>
        <v>0</v>
      </c>
      <c r="AA110" s="157">
        <f t="shared" si="44"/>
        <v>0</v>
      </c>
      <c r="AB110" s="157">
        <f t="shared" si="44"/>
        <v>0</v>
      </c>
      <c r="AC110" s="157">
        <f t="shared" si="44"/>
        <v>0</v>
      </c>
      <c r="AD110" s="157">
        <f t="shared" si="44"/>
        <v>0</v>
      </c>
      <c r="AE110" s="157">
        <f t="shared" si="44"/>
        <v>0</v>
      </c>
      <c r="AF110" s="157">
        <f t="shared" si="44"/>
        <v>0</v>
      </c>
      <c r="AG110" s="157">
        <f t="shared" si="44"/>
        <v>0</v>
      </c>
      <c r="AH110" s="157">
        <f t="shared" si="44"/>
        <v>0</v>
      </c>
      <c r="AI110" s="157">
        <f t="shared" si="44"/>
        <v>0</v>
      </c>
      <c r="AJ110" s="157">
        <f t="shared" si="44"/>
        <v>0</v>
      </c>
    </row>
    <row r="111" spans="1:36" ht="16.5" x14ac:dyDescent="0.25">
      <c r="A111" s="157">
        <f t="shared" si="40"/>
        <v>10.109999999999998</v>
      </c>
      <c r="B111" s="153">
        <f t="shared" si="5"/>
        <v>63</v>
      </c>
      <c r="C111" s="158" t="s">
        <v>408</v>
      </c>
      <c r="D111" s="156" t="s">
        <v>364</v>
      </c>
      <c r="E111" s="157">
        <f t="shared" si="41"/>
        <v>12</v>
      </c>
      <c r="F111" s="249"/>
      <c r="G111" s="157">
        <f t="shared" si="42"/>
        <v>0</v>
      </c>
      <c r="H111" s="157">
        <f t="shared" si="42"/>
        <v>4</v>
      </c>
      <c r="I111" s="157">
        <f t="shared" si="42"/>
        <v>8</v>
      </c>
      <c r="J111" s="157">
        <f t="shared" si="42"/>
        <v>0</v>
      </c>
      <c r="K111" s="157">
        <f t="shared" si="42"/>
        <v>0</v>
      </c>
      <c r="L111" s="157">
        <f t="shared" si="42"/>
        <v>0</v>
      </c>
      <c r="M111" s="157">
        <f t="shared" si="42"/>
        <v>0</v>
      </c>
      <c r="N111" s="157">
        <f t="shared" si="42"/>
        <v>0</v>
      </c>
      <c r="O111" s="157">
        <f t="shared" si="42"/>
        <v>0</v>
      </c>
      <c r="P111" s="157">
        <f t="shared" si="42"/>
        <v>0</v>
      </c>
      <c r="Q111" s="157">
        <f t="shared" si="43"/>
        <v>0</v>
      </c>
      <c r="R111" s="157">
        <f t="shared" si="43"/>
        <v>0</v>
      </c>
      <c r="S111" s="157">
        <f t="shared" si="43"/>
        <v>0</v>
      </c>
      <c r="T111" s="157">
        <f t="shared" si="43"/>
        <v>0</v>
      </c>
      <c r="U111" s="157">
        <f t="shared" si="43"/>
        <v>0</v>
      </c>
      <c r="V111" s="157">
        <f t="shared" si="43"/>
        <v>0</v>
      </c>
      <c r="W111" s="157">
        <f t="shared" si="43"/>
        <v>0</v>
      </c>
      <c r="X111" s="157">
        <f t="shared" si="43"/>
        <v>0</v>
      </c>
      <c r="Y111" s="157">
        <f t="shared" si="43"/>
        <v>0</v>
      </c>
      <c r="Z111" s="157">
        <f t="shared" si="43"/>
        <v>0</v>
      </c>
      <c r="AA111" s="157">
        <f t="shared" si="44"/>
        <v>0</v>
      </c>
      <c r="AB111" s="157">
        <f t="shared" si="44"/>
        <v>0</v>
      </c>
      <c r="AC111" s="157">
        <f t="shared" si="44"/>
        <v>0</v>
      </c>
      <c r="AD111" s="157">
        <f t="shared" si="44"/>
        <v>0</v>
      </c>
      <c r="AE111" s="157">
        <f t="shared" si="44"/>
        <v>0</v>
      </c>
      <c r="AF111" s="157">
        <f t="shared" si="44"/>
        <v>0</v>
      </c>
      <c r="AG111" s="157">
        <f t="shared" si="44"/>
        <v>0</v>
      </c>
      <c r="AH111" s="157">
        <f t="shared" si="44"/>
        <v>0</v>
      </c>
      <c r="AI111" s="157">
        <f t="shared" si="44"/>
        <v>0</v>
      </c>
      <c r="AJ111" s="157">
        <f t="shared" si="44"/>
        <v>0</v>
      </c>
    </row>
    <row r="112" spans="1:36" ht="16.5" x14ac:dyDescent="0.25">
      <c r="A112" s="157">
        <f t="shared" si="40"/>
        <v>10.119999999999997</v>
      </c>
      <c r="B112" s="153">
        <f t="shared" si="5"/>
        <v>64</v>
      </c>
      <c r="C112" s="158" t="s">
        <v>409</v>
      </c>
      <c r="D112" s="156" t="s">
        <v>410</v>
      </c>
      <c r="E112" s="157">
        <f>+ROUNDUP(SUM(G112:AJ112),0)</f>
        <v>1</v>
      </c>
      <c r="F112" s="249"/>
      <c r="G112" s="157">
        <f t="shared" ref="G112:AJ112" si="45">+HLOOKUP(G$10&amp;" "&amp;G11,ARMADO_RP,$B112,0)</f>
        <v>0</v>
      </c>
      <c r="H112" s="157">
        <f t="shared" si="45"/>
        <v>8.3333333333333329E-2</v>
      </c>
      <c r="I112" s="157">
        <f t="shared" si="45"/>
        <v>8.3333333333333329E-2</v>
      </c>
      <c r="J112" s="157">
        <f t="shared" si="45"/>
        <v>0</v>
      </c>
      <c r="K112" s="157">
        <f t="shared" si="45"/>
        <v>0</v>
      </c>
      <c r="L112" s="157">
        <f t="shared" si="45"/>
        <v>0</v>
      </c>
      <c r="M112" s="157">
        <f t="shared" si="45"/>
        <v>0</v>
      </c>
      <c r="N112" s="157">
        <f t="shared" si="45"/>
        <v>0</v>
      </c>
      <c r="O112" s="157">
        <f t="shared" si="45"/>
        <v>0</v>
      </c>
      <c r="P112" s="157">
        <f t="shared" si="45"/>
        <v>0</v>
      </c>
      <c r="Q112" s="157">
        <f t="shared" si="45"/>
        <v>0</v>
      </c>
      <c r="R112" s="157">
        <f t="shared" si="45"/>
        <v>0</v>
      </c>
      <c r="S112" s="157">
        <f t="shared" si="45"/>
        <v>0</v>
      </c>
      <c r="T112" s="157">
        <f t="shared" si="45"/>
        <v>0</v>
      </c>
      <c r="U112" s="157">
        <f t="shared" si="45"/>
        <v>0</v>
      </c>
      <c r="V112" s="157">
        <f t="shared" si="45"/>
        <v>0</v>
      </c>
      <c r="W112" s="157">
        <f t="shared" si="45"/>
        <v>0</v>
      </c>
      <c r="X112" s="157">
        <f t="shared" si="45"/>
        <v>0</v>
      </c>
      <c r="Y112" s="157">
        <f t="shared" si="45"/>
        <v>0</v>
      </c>
      <c r="Z112" s="157">
        <f t="shared" si="45"/>
        <v>0</v>
      </c>
      <c r="AA112" s="157">
        <f t="shared" si="45"/>
        <v>0</v>
      </c>
      <c r="AB112" s="157">
        <f t="shared" si="45"/>
        <v>0</v>
      </c>
      <c r="AC112" s="157">
        <f t="shared" si="45"/>
        <v>0</v>
      </c>
      <c r="AD112" s="157">
        <f t="shared" si="45"/>
        <v>0</v>
      </c>
      <c r="AE112" s="157">
        <f t="shared" si="45"/>
        <v>0</v>
      </c>
      <c r="AF112" s="157">
        <f t="shared" si="45"/>
        <v>0</v>
      </c>
      <c r="AG112" s="157">
        <f t="shared" si="45"/>
        <v>0</v>
      </c>
      <c r="AH112" s="157">
        <f t="shared" si="45"/>
        <v>0</v>
      </c>
      <c r="AI112" s="157">
        <f t="shared" si="45"/>
        <v>0</v>
      </c>
      <c r="AJ112" s="157">
        <f t="shared" si="45"/>
        <v>0</v>
      </c>
    </row>
    <row r="113" spans="1:36" ht="16.5" x14ac:dyDescent="0.25">
      <c r="A113" s="157">
        <f t="shared" si="40"/>
        <v>10.129999999999997</v>
      </c>
      <c r="B113" s="153">
        <f t="shared" si="5"/>
        <v>65</v>
      </c>
      <c r="C113" s="158" t="s">
        <v>411</v>
      </c>
      <c r="D113" s="156" t="s">
        <v>364</v>
      </c>
      <c r="E113" s="157">
        <f t="shared" si="41"/>
        <v>0</v>
      </c>
      <c r="F113" s="249"/>
      <c r="G113" s="157">
        <f t="shared" ref="G113:P118" si="46">+HLOOKUP(G$3,ARMADO_RP,$B113,0)+HLOOKUP(G$4,ARMADO_RP,$B113,0)</f>
        <v>0</v>
      </c>
      <c r="H113" s="157">
        <f t="shared" si="46"/>
        <v>0</v>
      </c>
      <c r="I113" s="157">
        <f t="shared" si="46"/>
        <v>0</v>
      </c>
      <c r="J113" s="157">
        <f t="shared" si="46"/>
        <v>0</v>
      </c>
      <c r="K113" s="157">
        <f t="shared" si="46"/>
        <v>0</v>
      </c>
      <c r="L113" s="157">
        <f t="shared" si="46"/>
        <v>0</v>
      </c>
      <c r="M113" s="157">
        <f t="shared" si="46"/>
        <v>0</v>
      </c>
      <c r="N113" s="157">
        <f t="shared" si="46"/>
        <v>0</v>
      </c>
      <c r="O113" s="157">
        <f t="shared" si="46"/>
        <v>0</v>
      </c>
      <c r="P113" s="157">
        <f t="shared" si="46"/>
        <v>0</v>
      </c>
      <c r="Q113" s="157">
        <f t="shared" ref="Q113:Z118" si="47">+HLOOKUP(Q$3,ARMADO_RP,$B113,0)+HLOOKUP(Q$4,ARMADO_RP,$B113,0)</f>
        <v>0</v>
      </c>
      <c r="R113" s="157">
        <f t="shared" si="47"/>
        <v>0</v>
      </c>
      <c r="S113" s="157">
        <f t="shared" si="47"/>
        <v>0</v>
      </c>
      <c r="T113" s="157">
        <f t="shared" si="47"/>
        <v>0</v>
      </c>
      <c r="U113" s="157">
        <f t="shared" si="47"/>
        <v>0</v>
      </c>
      <c r="V113" s="157">
        <f t="shared" si="47"/>
        <v>0</v>
      </c>
      <c r="W113" s="157">
        <f t="shared" si="47"/>
        <v>0</v>
      </c>
      <c r="X113" s="157">
        <f t="shared" si="47"/>
        <v>0</v>
      </c>
      <c r="Y113" s="157">
        <f t="shared" si="47"/>
        <v>0</v>
      </c>
      <c r="Z113" s="157">
        <f t="shared" si="47"/>
        <v>0</v>
      </c>
      <c r="AA113" s="157">
        <f t="shared" ref="AA113:AJ118" si="48">+HLOOKUP(AA$3,ARMADO_RP,$B113,0)+HLOOKUP(AA$4,ARMADO_RP,$B113,0)</f>
        <v>0</v>
      </c>
      <c r="AB113" s="157">
        <f t="shared" si="48"/>
        <v>0</v>
      </c>
      <c r="AC113" s="157">
        <f t="shared" si="48"/>
        <v>0</v>
      </c>
      <c r="AD113" s="157">
        <f t="shared" si="48"/>
        <v>0</v>
      </c>
      <c r="AE113" s="157">
        <f t="shared" si="48"/>
        <v>0</v>
      </c>
      <c r="AF113" s="157">
        <f t="shared" si="48"/>
        <v>0</v>
      </c>
      <c r="AG113" s="157">
        <f t="shared" si="48"/>
        <v>0</v>
      </c>
      <c r="AH113" s="157">
        <f t="shared" si="48"/>
        <v>0</v>
      </c>
      <c r="AI113" s="157">
        <f t="shared" si="48"/>
        <v>0</v>
      </c>
      <c r="AJ113" s="157">
        <f t="shared" si="48"/>
        <v>0</v>
      </c>
    </row>
    <row r="114" spans="1:36" ht="16.5" x14ac:dyDescent="0.25">
      <c r="A114" s="157">
        <f t="shared" si="40"/>
        <v>10.139999999999997</v>
      </c>
      <c r="B114" s="153">
        <f t="shared" si="5"/>
        <v>66</v>
      </c>
      <c r="C114" s="158" t="s">
        <v>412</v>
      </c>
      <c r="D114" s="156" t="s">
        <v>364</v>
      </c>
      <c r="E114" s="157">
        <f t="shared" si="41"/>
        <v>0</v>
      </c>
      <c r="F114" s="249"/>
      <c r="G114" s="157">
        <f t="shared" si="46"/>
        <v>0</v>
      </c>
      <c r="H114" s="157">
        <f t="shared" si="46"/>
        <v>0</v>
      </c>
      <c r="I114" s="157">
        <f t="shared" si="46"/>
        <v>0</v>
      </c>
      <c r="J114" s="157">
        <f t="shared" si="46"/>
        <v>0</v>
      </c>
      <c r="K114" s="157">
        <f t="shared" si="46"/>
        <v>0</v>
      </c>
      <c r="L114" s="157">
        <f t="shared" si="46"/>
        <v>0</v>
      </c>
      <c r="M114" s="157">
        <f t="shared" si="46"/>
        <v>0</v>
      </c>
      <c r="N114" s="157">
        <f t="shared" si="46"/>
        <v>0</v>
      </c>
      <c r="O114" s="157">
        <f t="shared" si="46"/>
        <v>0</v>
      </c>
      <c r="P114" s="157">
        <f t="shared" si="46"/>
        <v>0</v>
      </c>
      <c r="Q114" s="157">
        <f t="shared" si="47"/>
        <v>0</v>
      </c>
      <c r="R114" s="157">
        <f t="shared" si="47"/>
        <v>0</v>
      </c>
      <c r="S114" s="157">
        <f t="shared" si="47"/>
        <v>0</v>
      </c>
      <c r="T114" s="157">
        <f t="shared" si="47"/>
        <v>0</v>
      </c>
      <c r="U114" s="157">
        <f t="shared" si="47"/>
        <v>0</v>
      </c>
      <c r="V114" s="157">
        <f t="shared" si="47"/>
        <v>0</v>
      </c>
      <c r="W114" s="157">
        <f t="shared" si="47"/>
        <v>0</v>
      </c>
      <c r="X114" s="157">
        <f t="shared" si="47"/>
        <v>0</v>
      </c>
      <c r="Y114" s="157">
        <f t="shared" si="47"/>
        <v>0</v>
      </c>
      <c r="Z114" s="157">
        <f t="shared" si="47"/>
        <v>0</v>
      </c>
      <c r="AA114" s="157">
        <f t="shared" si="48"/>
        <v>0</v>
      </c>
      <c r="AB114" s="157">
        <f t="shared" si="48"/>
        <v>0</v>
      </c>
      <c r="AC114" s="157">
        <f t="shared" si="48"/>
        <v>0</v>
      </c>
      <c r="AD114" s="157">
        <f t="shared" si="48"/>
        <v>0</v>
      </c>
      <c r="AE114" s="157">
        <f t="shared" si="48"/>
        <v>0</v>
      </c>
      <c r="AF114" s="157">
        <f t="shared" si="48"/>
        <v>0</v>
      </c>
      <c r="AG114" s="157">
        <f t="shared" si="48"/>
        <v>0</v>
      </c>
      <c r="AH114" s="157">
        <f t="shared" si="48"/>
        <v>0</v>
      </c>
      <c r="AI114" s="157">
        <f t="shared" si="48"/>
        <v>0</v>
      </c>
      <c r="AJ114" s="157">
        <f t="shared" si="48"/>
        <v>0</v>
      </c>
    </row>
    <row r="115" spans="1:36" ht="16.5" x14ac:dyDescent="0.25">
      <c r="A115" s="157">
        <f t="shared" si="40"/>
        <v>10.149999999999997</v>
      </c>
      <c r="B115" s="153">
        <f t="shared" si="5"/>
        <v>67</v>
      </c>
      <c r="C115" s="158" t="s">
        <v>413</v>
      </c>
      <c r="D115" s="156" t="s">
        <v>364</v>
      </c>
      <c r="E115" s="157">
        <f t="shared" si="41"/>
        <v>0</v>
      </c>
      <c r="F115" s="249"/>
      <c r="G115" s="157">
        <f t="shared" si="46"/>
        <v>0</v>
      </c>
      <c r="H115" s="157">
        <f t="shared" si="46"/>
        <v>0</v>
      </c>
      <c r="I115" s="157">
        <f t="shared" si="46"/>
        <v>0</v>
      </c>
      <c r="J115" s="157">
        <f t="shared" si="46"/>
        <v>0</v>
      </c>
      <c r="K115" s="157">
        <f t="shared" si="46"/>
        <v>0</v>
      </c>
      <c r="L115" s="157">
        <f t="shared" si="46"/>
        <v>0</v>
      </c>
      <c r="M115" s="157">
        <f t="shared" si="46"/>
        <v>0</v>
      </c>
      <c r="N115" s="157">
        <f t="shared" si="46"/>
        <v>0</v>
      </c>
      <c r="O115" s="157">
        <f t="shared" si="46"/>
        <v>0</v>
      </c>
      <c r="P115" s="157">
        <f t="shared" si="46"/>
        <v>0</v>
      </c>
      <c r="Q115" s="157">
        <f t="shared" si="47"/>
        <v>0</v>
      </c>
      <c r="R115" s="157">
        <f t="shared" si="47"/>
        <v>0</v>
      </c>
      <c r="S115" s="157">
        <f t="shared" si="47"/>
        <v>0</v>
      </c>
      <c r="T115" s="157">
        <f t="shared" si="47"/>
        <v>0</v>
      </c>
      <c r="U115" s="157">
        <f t="shared" si="47"/>
        <v>0</v>
      </c>
      <c r="V115" s="157">
        <f t="shared" si="47"/>
        <v>0</v>
      </c>
      <c r="W115" s="157">
        <f t="shared" si="47"/>
        <v>0</v>
      </c>
      <c r="X115" s="157">
        <f t="shared" si="47"/>
        <v>0</v>
      </c>
      <c r="Y115" s="157">
        <f t="shared" si="47"/>
        <v>0</v>
      </c>
      <c r="Z115" s="157">
        <f t="shared" si="47"/>
        <v>0</v>
      </c>
      <c r="AA115" s="157">
        <f t="shared" si="48"/>
        <v>0</v>
      </c>
      <c r="AB115" s="157">
        <f t="shared" si="48"/>
        <v>0</v>
      </c>
      <c r="AC115" s="157">
        <f t="shared" si="48"/>
        <v>0</v>
      </c>
      <c r="AD115" s="157">
        <f t="shared" si="48"/>
        <v>0</v>
      </c>
      <c r="AE115" s="157">
        <f t="shared" si="48"/>
        <v>0</v>
      </c>
      <c r="AF115" s="157">
        <f t="shared" si="48"/>
        <v>0</v>
      </c>
      <c r="AG115" s="157">
        <f t="shared" si="48"/>
        <v>0</v>
      </c>
      <c r="AH115" s="157">
        <f t="shared" si="48"/>
        <v>0</v>
      </c>
      <c r="AI115" s="157">
        <f t="shared" si="48"/>
        <v>0</v>
      </c>
      <c r="AJ115" s="157">
        <f t="shared" si="48"/>
        <v>0</v>
      </c>
    </row>
    <row r="116" spans="1:36" s="188" customFormat="1" ht="16.5" x14ac:dyDescent="0.25">
      <c r="A116" s="160">
        <f t="shared" si="40"/>
        <v>10.159999999999997</v>
      </c>
      <c r="B116" s="161">
        <f t="shared" si="5"/>
        <v>68</v>
      </c>
      <c r="C116" s="162" t="s">
        <v>630</v>
      </c>
      <c r="D116" s="164" t="s">
        <v>364</v>
      </c>
      <c r="E116" s="157">
        <f t="shared" si="41"/>
        <v>0</v>
      </c>
      <c r="F116" s="249"/>
      <c r="G116" s="157">
        <f t="shared" si="46"/>
        <v>0</v>
      </c>
      <c r="H116" s="157">
        <f t="shared" si="46"/>
        <v>0</v>
      </c>
      <c r="I116" s="157">
        <f t="shared" si="46"/>
        <v>0</v>
      </c>
      <c r="J116" s="157">
        <f t="shared" si="46"/>
        <v>0</v>
      </c>
      <c r="K116" s="157">
        <f t="shared" si="46"/>
        <v>0</v>
      </c>
      <c r="L116" s="157">
        <f t="shared" si="46"/>
        <v>0</v>
      </c>
      <c r="M116" s="157">
        <f t="shared" si="46"/>
        <v>0</v>
      </c>
      <c r="N116" s="157">
        <f t="shared" si="46"/>
        <v>0</v>
      </c>
      <c r="O116" s="157">
        <f t="shared" si="46"/>
        <v>0</v>
      </c>
      <c r="P116" s="157">
        <f t="shared" si="46"/>
        <v>0</v>
      </c>
      <c r="Q116" s="157">
        <f t="shared" si="47"/>
        <v>0</v>
      </c>
      <c r="R116" s="157">
        <f t="shared" si="47"/>
        <v>0</v>
      </c>
      <c r="S116" s="157">
        <f t="shared" si="47"/>
        <v>0</v>
      </c>
      <c r="T116" s="157">
        <f t="shared" si="47"/>
        <v>0</v>
      </c>
      <c r="U116" s="157">
        <f t="shared" si="47"/>
        <v>0</v>
      </c>
      <c r="V116" s="157">
        <f t="shared" si="47"/>
        <v>0</v>
      </c>
      <c r="W116" s="157">
        <f t="shared" si="47"/>
        <v>0</v>
      </c>
      <c r="X116" s="157">
        <f t="shared" si="47"/>
        <v>0</v>
      </c>
      <c r="Y116" s="157">
        <f t="shared" si="47"/>
        <v>0</v>
      </c>
      <c r="Z116" s="157">
        <f t="shared" si="47"/>
        <v>0</v>
      </c>
      <c r="AA116" s="157">
        <f t="shared" si="48"/>
        <v>0</v>
      </c>
      <c r="AB116" s="157">
        <f t="shared" si="48"/>
        <v>0</v>
      </c>
      <c r="AC116" s="157">
        <f t="shared" si="48"/>
        <v>0</v>
      </c>
      <c r="AD116" s="157">
        <f t="shared" si="48"/>
        <v>0</v>
      </c>
      <c r="AE116" s="157">
        <f t="shared" si="48"/>
        <v>0</v>
      </c>
      <c r="AF116" s="157">
        <f t="shared" si="48"/>
        <v>0</v>
      </c>
      <c r="AG116" s="157">
        <f t="shared" si="48"/>
        <v>0</v>
      </c>
      <c r="AH116" s="157">
        <f t="shared" si="48"/>
        <v>0</v>
      </c>
      <c r="AI116" s="157">
        <f t="shared" si="48"/>
        <v>0</v>
      </c>
      <c r="AJ116" s="157">
        <f t="shared" si="48"/>
        <v>0</v>
      </c>
    </row>
    <row r="117" spans="1:36" s="188" customFormat="1" ht="16.5" x14ac:dyDescent="0.25">
      <c r="A117" s="160">
        <f t="shared" si="40"/>
        <v>10.169999999999996</v>
      </c>
      <c r="B117" s="161">
        <f t="shared" ref="B117:B180" si="49">+B116+1</f>
        <v>69</v>
      </c>
      <c r="C117" s="162" t="s">
        <v>549</v>
      </c>
      <c r="D117" s="164" t="s">
        <v>364</v>
      </c>
      <c r="E117" s="157">
        <f t="shared" si="41"/>
        <v>0</v>
      </c>
      <c r="F117" s="249"/>
      <c r="G117" s="157">
        <f t="shared" si="46"/>
        <v>0</v>
      </c>
      <c r="H117" s="157">
        <f t="shared" si="46"/>
        <v>0</v>
      </c>
      <c r="I117" s="157">
        <f t="shared" si="46"/>
        <v>0</v>
      </c>
      <c r="J117" s="157">
        <f t="shared" si="46"/>
        <v>0</v>
      </c>
      <c r="K117" s="157">
        <f t="shared" si="46"/>
        <v>0</v>
      </c>
      <c r="L117" s="157">
        <f t="shared" si="46"/>
        <v>0</v>
      </c>
      <c r="M117" s="157">
        <f t="shared" si="46"/>
        <v>0</v>
      </c>
      <c r="N117" s="157">
        <f t="shared" si="46"/>
        <v>0</v>
      </c>
      <c r="O117" s="157">
        <f t="shared" si="46"/>
        <v>0</v>
      </c>
      <c r="P117" s="157">
        <f t="shared" si="46"/>
        <v>0</v>
      </c>
      <c r="Q117" s="157">
        <f t="shared" si="47"/>
        <v>0</v>
      </c>
      <c r="R117" s="157">
        <f t="shared" si="47"/>
        <v>0</v>
      </c>
      <c r="S117" s="157">
        <f t="shared" si="47"/>
        <v>0</v>
      </c>
      <c r="T117" s="157">
        <f t="shared" si="47"/>
        <v>0</v>
      </c>
      <c r="U117" s="157">
        <f t="shared" si="47"/>
        <v>0</v>
      </c>
      <c r="V117" s="157">
        <f t="shared" si="47"/>
        <v>0</v>
      </c>
      <c r="W117" s="157">
        <f t="shared" si="47"/>
        <v>0</v>
      </c>
      <c r="X117" s="157">
        <f t="shared" si="47"/>
        <v>0</v>
      </c>
      <c r="Y117" s="157">
        <f t="shared" si="47"/>
        <v>0</v>
      </c>
      <c r="Z117" s="157">
        <f t="shared" si="47"/>
        <v>0</v>
      </c>
      <c r="AA117" s="157">
        <f t="shared" si="48"/>
        <v>0</v>
      </c>
      <c r="AB117" s="157">
        <f t="shared" si="48"/>
        <v>0</v>
      </c>
      <c r="AC117" s="157">
        <f t="shared" si="48"/>
        <v>0</v>
      </c>
      <c r="AD117" s="157">
        <f t="shared" si="48"/>
        <v>0</v>
      </c>
      <c r="AE117" s="157">
        <f t="shared" si="48"/>
        <v>0</v>
      </c>
      <c r="AF117" s="157">
        <f t="shared" si="48"/>
        <v>0</v>
      </c>
      <c r="AG117" s="157">
        <f t="shared" si="48"/>
        <v>0</v>
      </c>
      <c r="AH117" s="157">
        <f t="shared" si="48"/>
        <v>0</v>
      </c>
      <c r="AI117" s="157">
        <f t="shared" si="48"/>
        <v>0</v>
      </c>
      <c r="AJ117" s="157">
        <f t="shared" si="48"/>
        <v>0</v>
      </c>
    </row>
    <row r="118" spans="1:36" s="188" customFormat="1" ht="16.5" x14ac:dyDescent="0.25">
      <c r="A118" s="160">
        <f t="shared" si="40"/>
        <v>10.179999999999996</v>
      </c>
      <c r="B118" s="161">
        <f t="shared" si="49"/>
        <v>70</v>
      </c>
      <c r="C118" s="162" t="s">
        <v>631</v>
      </c>
      <c r="D118" s="164" t="s">
        <v>364</v>
      </c>
      <c r="E118" s="157">
        <f t="shared" si="41"/>
        <v>0</v>
      </c>
      <c r="F118" s="249"/>
      <c r="G118" s="157">
        <f t="shared" si="46"/>
        <v>0</v>
      </c>
      <c r="H118" s="157">
        <f t="shared" si="46"/>
        <v>0</v>
      </c>
      <c r="I118" s="157">
        <f t="shared" si="46"/>
        <v>0</v>
      </c>
      <c r="J118" s="157">
        <f t="shared" si="46"/>
        <v>0</v>
      </c>
      <c r="K118" s="157">
        <f t="shared" si="46"/>
        <v>0</v>
      </c>
      <c r="L118" s="157">
        <f t="shared" si="46"/>
        <v>0</v>
      </c>
      <c r="M118" s="157">
        <f t="shared" si="46"/>
        <v>0</v>
      </c>
      <c r="N118" s="157">
        <f t="shared" si="46"/>
        <v>0</v>
      </c>
      <c r="O118" s="157">
        <f t="shared" si="46"/>
        <v>0</v>
      </c>
      <c r="P118" s="157">
        <f t="shared" si="46"/>
        <v>0</v>
      </c>
      <c r="Q118" s="157">
        <f t="shared" si="47"/>
        <v>0</v>
      </c>
      <c r="R118" s="157">
        <f t="shared" si="47"/>
        <v>0</v>
      </c>
      <c r="S118" s="157">
        <f t="shared" si="47"/>
        <v>0</v>
      </c>
      <c r="T118" s="157">
        <f t="shared" si="47"/>
        <v>0</v>
      </c>
      <c r="U118" s="157">
        <f t="shared" si="47"/>
        <v>0</v>
      </c>
      <c r="V118" s="157">
        <f t="shared" si="47"/>
        <v>0</v>
      </c>
      <c r="W118" s="157">
        <f t="shared" si="47"/>
        <v>0</v>
      </c>
      <c r="X118" s="157">
        <f t="shared" si="47"/>
        <v>0</v>
      </c>
      <c r="Y118" s="157">
        <f t="shared" si="47"/>
        <v>0</v>
      </c>
      <c r="Z118" s="157">
        <f t="shared" si="47"/>
        <v>0</v>
      </c>
      <c r="AA118" s="157">
        <f t="shared" si="48"/>
        <v>0</v>
      </c>
      <c r="AB118" s="157">
        <f t="shared" si="48"/>
        <v>0</v>
      </c>
      <c r="AC118" s="157">
        <f t="shared" si="48"/>
        <v>0</v>
      </c>
      <c r="AD118" s="157">
        <f t="shared" si="48"/>
        <v>0</v>
      </c>
      <c r="AE118" s="157">
        <f t="shared" si="48"/>
        <v>0</v>
      </c>
      <c r="AF118" s="157">
        <f t="shared" si="48"/>
        <v>0</v>
      </c>
      <c r="AG118" s="157">
        <f t="shared" si="48"/>
        <v>0</v>
      </c>
      <c r="AH118" s="157">
        <f t="shared" si="48"/>
        <v>0</v>
      </c>
      <c r="AI118" s="157">
        <f t="shared" si="48"/>
        <v>0</v>
      </c>
      <c r="AJ118" s="157">
        <f t="shared" si="48"/>
        <v>0</v>
      </c>
    </row>
    <row r="119" spans="1:36" ht="16.5" x14ac:dyDescent="0.25">
      <c r="A119" s="159"/>
      <c r="B119" s="161">
        <f t="shared" si="49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49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0">+A120+0.01</f>
        <v>11.01</v>
      </c>
      <c r="B121" s="153">
        <f t="shared" si="49"/>
        <v>73</v>
      </c>
      <c r="C121" s="158" t="s">
        <v>415</v>
      </c>
      <c r="D121" s="156" t="s">
        <v>146</v>
      </c>
      <c r="E121" s="157">
        <f t="shared" ref="E121:E131" si="51">+SUM(G121:AJ121)</f>
        <v>14</v>
      </c>
      <c r="F121" s="249"/>
      <c r="G121" s="157">
        <f t="shared" ref="G121:P131" si="52">+HLOOKUP("RI",ARMADO_RP,$B121,0)*G$15+HLOOKUP("RV",ARMADO_RP,$B121,0)*G$16+HLOOKUP("RIY",ARMADO_RP,$B121,0)*G$17+HLOOKUP("RVY",ARMADO_RP,$B121,0)*G$18</f>
        <v>0</v>
      </c>
      <c r="H121" s="157">
        <f t="shared" si="52"/>
        <v>14</v>
      </c>
      <c r="I121" s="157">
        <f t="shared" si="52"/>
        <v>0</v>
      </c>
      <c r="J121" s="157">
        <f t="shared" si="52"/>
        <v>0</v>
      </c>
      <c r="K121" s="157">
        <f t="shared" si="52"/>
        <v>0</v>
      </c>
      <c r="L121" s="157">
        <f t="shared" si="52"/>
        <v>0</v>
      </c>
      <c r="M121" s="157">
        <f t="shared" si="52"/>
        <v>0</v>
      </c>
      <c r="N121" s="157">
        <f t="shared" si="52"/>
        <v>0</v>
      </c>
      <c r="O121" s="157">
        <f t="shared" si="52"/>
        <v>0</v>
      </c>
      <c r="P121" s="157">
        <f t="shared" si="52"/>
        <v>0</v>
      </c>
      <c r="Q121" s="157">
        <f t="shared" ref="Q121:Z131" si="53">+HLOOKUP("RI",ARMADO_RP,$B121,0)*Q$15+HLOOKUP("RV",ARMADO_RP,$B121,0)*Q$16+HLOOKUP("RIY",ARMADO_RP,$B121,0)*Q$17+HLOOKUP("RVY",ARMADO_RP,$B121,0)*Q$18</f>
        <v>0</v>
      </c>
      <c r="R121" s="157">
        <f t="shared" si="53"/>
        <v>0</v>
      </c>
      <c r="S121" s="157">
        <f t="shared" si="53"/>
        <v>0</v>
      </c>
      <c r="T121" s="157">
        <f t="shared" si="53"/>
        <v>0</v>
      </c>
      <c r="U121" s="157">
        <f t="shared" si="53"/>
        <v>0</v>
      </c>
      <c r="V121" s="157">
        <f t="shared" si="53"/>
        <v>0</v>
      </c>
      <c r="W121" s="157">
        <f t="shared" si="53"/>
        <v>0</v>
      </c>
      <c r="X121" s="157">
        <f t="shared" si="53"/>
        <v>0</v>
      </c>
      <c r="Y121" s="157">
        <f t="shared" si="53"/>
        <v>0</v>
      </c>
      <c r="Z121" s="157">
        <f t="shared" si="53"/>
        <v>0</v>
      </c>
      <c r="AA121" s="157">
        <f t="shared" ref="AA121:AJ131" si="54">+HLOOKUP("RI",ARMADO_RP,$B121,0)*AA$15+HLOOKUP("RV",ARMADO_RP,$B121,0)*AA$16+HLOOKUP("RIY",ARMADO_RP,$B121,0)*AA$17+HLOOKUP("RVY",ARMADO_RP,$B121,0)*AA$18</f>
        <v>0</v>
      </c>
      <c r="AB121" s="157">
        <f t="shared" si="54"/>
        <v>0</v>
      </c>
      <c r="AC121" s="157">
        <f t="shared" si="54"/>
        <v>0</v>
      </c>
      <c r="AD121" s="157">
        <f t="shared" si="54"/>
        <v>0</v>
      </c>
      <c r="AE121" s="157">
        <f t="shared" si="54"/>
        <v>0</v>
      </c>
      <c r="AF121" s="157">
        <f t="shared" si="54"/>
        <v>0</v>
      </c>
      <c r="AG121" s="157">
        <f t="shared" si="54"/>
        <v>0</v>
      </c>
      <c r="AH121" s="157">
        <f t="shared" si="54"/>
        <v>0</v>
      </c>
      <c r="AI121" s="157">
        <f t="shared" si="54"/>
        <v>0</v>
      </c>
      <c r="AJ121" s="157">
        <f t="shared" si="54"/>
        <v>0</v>
      </c>
    </row>
    <row r="122" spans="1:36" ht="16.5" x14ac:dyDescent="0.25">
      <c r="A122" s="157">
        <f t="shared" si="50"/>
        <v>11.02</v>
      </c>
      <c r="B122" s="153">
        <f t="shared" si="49"/>
        <v>74</v>
      </c>
      <c r="C122" s="158" t="s">
        <v>416</v>
      </c>
      <c r="D122" s="156" t="s">
        <v>364</v>
      </c>
      <c r="E122" s="157">
        <f t="shared" si="51"/>
        <v>1</v>
      </c>
      <c r="F122" s="249"/>
      <c r="G122" s="157">
        <f t="shared" si="52"/>
        <v>0</v>
      </c>
      <c r="H122" s="157">
        <f t="shared" si="52"/>
        <v>1</v>
      </c>
      <c r="I122" s="157">
        <f t="shared" si="52"/>
        <v>0</v>
      </c>
      <c r="J122" s="157">
        <f t="shared" si="52"/>
        <v>0</v>
      </c>
      <c r="K122" s="157">
        <f t="shared" si="52"/>
        <v>0</v>
      </c>
      <c r="L122" s="157">
        <f t="shared" si="52"/>
        <v>0</v>
      </c>
      <c r="M122" s="157">
        <f t="shared" si="52"/>
        <v>0</v>
      </c>
      <c r="N122" s="157">
        <f t="shared" si="52"/>
        <v>0</v>
      </c>
      <c r="O122" s="157">
        <f t="shared" si="52"/>
        <v>0</v>
      </c>
      <c r="P122" s="157">
        <f t="shared" si="52"/>
        <v>0</v>
      </c>
      <c r="Q122" s="157">
        <f t="shared" si="53"/>
        <v>0</v>
      </c>
      <c r="R122" s="157">
        <f t="shared" si="53"/>
        <v>0</v>
      </c>
      <c r="S122" s="157">
        <f t="shared" si="53"/>
        <v>0</v>
      </c>
      <c r="T122" s="157">
        <f t="shared" si="53"/>
        <v>0</v>
      </c>
      <c r="U122" s="157">
        <f t="shared" si="53"/>
        <v>0</v>
      </c>
      <c r="V122" s="157">
        <f t="shared" si="53"/>
        <v>0</v>
      </c>
      <c r="W122" s="157">
        <f t="shared" si="53"/>
        <v>0</v>
      </c>
      <c r="X122" s="157">
        <f t="shared" si="53"/>
        <v>0</v>
      </c>
      <c r="Y122" s="157">
        <f t="shared" si="53"/>
        <v>0</v>
      </c>
      <c r="Z122" s="157">
        <f t="shared" si="53"/>
        <v>0</v>
      </c>
      <c r="AA122" s="157">
        <f t="shared" si="54"/>
        <v>0</v>
      </c>
      <c r="AB122" s="157">
        <f t="shared" si="54"/>
        <v>0</v>
      </c>
      <c r="AC122" s="157">
        <f t="shared" si="54"/>
        <v>0</v>
      </c>
      <c r="AD122" s="157">
        <f t="shared" si="54"/>
        <v>0</v>
      </c>
      <c r="AE122" s="157">
        <f t="shared" si="54"/>
        <v>0</v>
      </c>
      <c r="AF122" s="157">
        <f t="shared" si="54"/>
        <v>0</v>
      </c>
      <c r="AG122" s="157">
        <f t="shared" si="54"/>
        <v>0</v>
      </c>
      <c r="AH122" s="157">
        <f t="shared" si="54"/>
        <v>0</v>
      </c>
      <c r="AI122" s="157">
        <f t="shared" si="54"/>
        <v>0</v>
      </c>
      <c r="AJ122" s="157">
        <f t="shared" si="54"/>
        <v>0</v>
      </c>
    </row>
    <row r="123" spans="1:36" ht="16.5" x14ac:dyDescent="0.25">
      <c r="A123" s="157">
        <f t="shared" si="50"/>
        <v>11.03</v>
      </c>
      <c r="B123" s="153">
        <f t="shared" si="49"/>
        <v>75</v>
      </c>
      <c r="C123" s="158" t="s">
        <v>417</v>
      </c>
      <c r="D123" s="156" t="s">
        <v>364</v>
      </c>
      <c r="E123" s="157">
        <f t="shared" si="51"/>
        <v>4</v>
      </c>
      <c r="F123" s="249"/>
      <c r="G123" s="157">
        <f t="shared" si="52"/>
        <v>0</v>
      </c>
      <c r="H123" s="157">
        <f t="shared" si="52"/>
        <v>4</v>
      </c>
      <c r="I123" s="157">
        <f t="shared" si="52"/>
        <v>0</v>
      </c>
      <c r="J123" s="157">
        <f t="shared" si="52"/>
        <v>0</v>
      </c>
      <c r="K123" s="157">
        <f t="shared" si="52"/>
        <v>0</v>
      </c>
      <c r="L123" s="157">
        <f t="shared" si="52"/>
        <v>0</v>
      </c>
      <c r="M123" s="157">
        <f t="shared" si="52"/>
        <v>0</v>
      </c>
      <c r="N123" s="157">
        <f t="shared" si="52"/>
        <v>0</v>
      </c>
      <c r="O123" s="157">
        <f t="shared" si="52"/>
        <v>0</v>
      </c>
      <c r="P123" s="157">
        <f t="shared" si="52"/>
        <v>0</v>
      </c>
      <c r="Q123" s="157">
        <f t="shared" si="53"/>
        <v>0</v>
      </c>
      <c r="R123" s="157">
        <f t="shared" si="53"/>
        <v>0</v>
      </c>
      <c r="S123" s="157">
        <f t="shared" si="53"/>
        <v>0</v>
      </c>
      <c r="T123" s="157">
        <f t="shared" si="53"/>
        <v>0</v>
      </c>
      <c r="U123" s="157">
        <f t="shared" si="53"/>
        <v>0</v>
      </c>
      <c r="V123" s="157">
        <f t="shared" si="53"/>
        <v>0</v>
      </c>
      <c r="W123" s="157">
        <f t="shared" si="53"/>
        <v>0</v>
      </c>
      <c r="X123" s="157">
        <f t="shared" si="53"/>
        <v>0</v>
      </c>
      <c r="Y123" s="157">
        <f t="shared" si="53"/>
        <v>0</v>
      </c>
      <c r="Z123" s="157">
        <f t="shared" si="53"/>
        <v>0</v>
      </c>
      <c r="AA123" s="157">
        <f t="shared" si="54"/>
        <v>0</v>
      </c>
      <c r="AB123" s="157">
        <f t="shared" si="54"/>
        <v>0</v>
      </c>
      <c r="AC123" s="157">
        <f t="shared" si="54"/>
        <v>0</v>
      </c>
      <c r="AD123" s="157">
        <f t="shared" si="54"/>
        <v>0</v>
      </c>
      <c r="AE123" s="157">
        <f t="shared" si="54"/>
        <v>0</v>
      </c>
      <c r="AF123" s="157">
        <f t="shared" si="54"/>
        <v>0</v>
      </c>
      <c r="AG123" s="157">
        <f t="shared" si="54"/>
        <v>0</v>
      </c>
      <c r="AH123" s="157">
        <f t="shared" si="54"/>
        <v>0</v>
      </c>
      <c r="AI123" s="157">
        <f t="shared" si="54"/>
        <v>0</v>
      </c>
      <c r="AJ123" s="157">
        <f t="shared" si="54"/>
        <v>0</v>
      </c>
    </row>
    <row r="124" spans="1:36" ht="16.5" x14ac:dyDescent="0.25">
      <c r="A124" s="157">
        <f t="shared" si="50"/>
        <v>11.04</v>
      </c>
      <c r="B124" s="153">
        <f t="shared" si="49"/>
        <v>76</v>
      </c>
      <c r="C124" s="158" t="s">
        <v>418</v>
      </c>
      <c r="D124" s="156" t="s">
        <v>146</v>
      </c>
      <c r="E124" s="157">
        <f t="shared" si="51"/>
        <v>1.5</v>
      </c>
      <c r="F124" s="249"/>
      <c r="G124" s="157">
        <f t="shared" si="52"/>
        <v>0</v>
      </c>
      <c r="H124" s="157">
        <f t="shared" si="52"/>
        <v>1.5</v>
      </c>
      <c r="I124" s="157">
        <f t="shared" si="52"/>
        <v>0</v>
      </c>
      <c r="J124" s="157">
        <f t="shared" si="52"/>
        <v>0</v>
      </c>
      <c r="K124" s="157">
        <f t="shared" si="52"/>
        <v>0</v>
      </c>
      <c r="L124" s="157">
        <f t="shared" si="52"/>
        <v>0</v>
      </c>
      <c r="M124" s="157">
        <f t="shared" si="52"/>
        <v>0</v>
      </c>
      <c r="N124" s="157">
        <f t="shared" si="52"/>
        <v>0</v>
      </c>
      <c r="O124" s="157">
        <f t="shared" si="52"/>
        <v>0</v>
      </c>
      <c r="P124" s="157">
        <f t="shared" si="52"/>
        <v>0</v>
      </c>
      <c r="Q124" s="157">
        <f t="shared" si="53"/>
        <v>0</v>
      </c>
      <c r="R124" s="157">
        <f t="shared" si="53"/>
        <v>0</v>
      </c>
      <c r="S124" s="157">
        <f t="shared" si="53"/>
        <v>0</v>
      </c>
      <c r="T124" s="157">
        <f t="shared" si="53"/>
        <v>0</v>
      </c>
      <c r="U124" s="157">
        <f t="shared" si="53"/>
        <v>0</v>
      </c>
      <c r="V124" s="157">
        <f t="shared" si="53"/>
        <v>0</v>
      </c>
      <c r="W124" s="157">
        <f t="shared" si="53"/>
        <v>0</v>
      </c>
      <c r="X124" s="157">
        <f t="shared" si="53"/>
        <v>0</v>
      </c>
      <c r="Y124" s="157">
        <f t="shared" si="53"/>
        <v>0</v>
      </c>
      <c r="Z124" s="157">
        <f t="shared" si="53"/>
        <v>0</v>
      </c>
      <c r="AA124" s="157">
        <f t="shared" si="54"/>
        <v>0</v>
      </c>
      <c r="AB124" s="157">
        <f t="shared" si="54"/>
        <v>0</v>
      </c>
      <c r="AC124" s="157">
        <f t="shared" si="54"/>
        <v>0</v>
      </c>
      <c r="AD124" s="157">
        <f t="shared" si="54"/>
        <v>0</v>
      </c>
      <c r="AE124" s="157">
        <f t="shared" si="54"/>
        <v>0</v>
      </c>
      <c r="AF124" s="157">
        <f t="shared" si="54"/>
        <v>0</v>
      </c>
      <c r="AG124" s="157">
        <f t="shared" si="54"/>
        <v>0</v>
      </c>
      <c r="AH124" s="157">
        <f t="shared" si="54"/>
        <v>0</v>
      </c>
      <c r="AI124" s="157">
        <f t="shared" si="54"/>
        <v>0</v>
      </c>
      <c r="AJ124" s="157">
        <f t="shared" si="54"/>
        <v>0</v>
      </c>
    </row>
    <row r="125" spans="1:36" ht="16.5" x14ac:dyDescent="0.25">
      <c r="A125" s="157">
        <f t="shared" si="50"/>
        <v>11.049999999999999</v>
      </c>
      <c r="B125" s="153">
        <f t="shared" si="49"/>
        <v>77</v>
      </c>
      <c r="C125" s="158" t="s">
        <v>419</v>
      </c>
      <c r="D125" s="156" t="s">
        <v>364</v>
      </c>
      <c r="E125" s="157">
        <f t="shared" si="51"/>
        <v>1</v>
      </c>
      <c r="F125" s="249"/>
      <c r="G125" s="157">
        <f t="shared" si="52"/>
        <v>0</v>
      </c>
      <c r="H125" s="157">
        <f t="shared" si="52"/>
        <v>1</v>
      </c>
      <c r="I125" s="157">
        <f t="shared" si="52"/>
        <v>0</v>
      </c>
      <c r="J125" s="157">
        <f t="shared" si="52"/>
        <v>0</v>
      </c>
      <c r="K125" s="157">
        <f t="shared" si="52"/>
        <v>0</v>
      </c>
      <c r="L125" s="157">
        <f t="shared" si="52"/>
        <v>0</v>
      </c>
      <c r="M125" s="157">
        <f t="shared" si="52"/>
        <v>0</v>
      </c>
      <c r="N125" s="157">
        <f t="shared" si="52"/>
        <v>0</v>
      </c>
      <c r="O125" s="157">
        <f t="shared" si="52"/>
        <v>0</v>
      </c>
      <c r="P125" s="157">
        <f t="shared" si="52"/>
        <v>0</v>
      </c>
      <c r="Q125" s="157">
        <f t="shared" si="53"/>
        <v>0</v>
      </c>
      <c r="R125" s="157">
        <f t="shared" si="53"/>
        <v>0</v>
      </c>
      <c r="S125" s="157">
        <f t="shared" si="53"/>
        <v>0</v>
      </c>
      <c r="T125" s="157">
        <f t="shared" si="53"/>
        <v>0</v>
      </c>
      <c r="U125" s="157">
        <f t="shared" si="53"/>
        <v>0</v>
      </c>
      <c r="V125" s="157">
        <f t="shared" si="53"/>
        <v>0</v>
      </c>
      <c r="W125" s="157">
        <f t="shared" si="53"/>
        <v>0</v>
      </c>
      <c r="X125" s="157">
        <f t="shared" si="53"/>
        <v>0</v>
      </c>
      <c r="Y125" s="157">
        <f t="shared" si="53"/>
        <v>0</v>
      </c>
      <c r="Z125" s="157">
        <f t="shared" si="53"/>
        <v>0</v>
      </c>
      <c r="AA125" s="157">
        <f t="shared" si="54"/>
        <v>0</v>
      </c>
      <c r="AB125" s="157">
        <f t="shared" si="54"/>
        <v>0</v>
      </c>
      <c r="AC125" s="157">
        <f t="shared" si="54"/>
        <v>0</v>
      </c>
      <c r="AD125" s="157">
        <f t="shared" si="54"/>
        <v>0</v>
      </c>
      <c r="AE125" s="157">
        <f t="shared" si="54"/>
        <v>0</v>
      </c>
      <c r="AF125" s="157">
        <f t="shared" si="54"/>
        <v>0</v>
      </c>
      <c r="AG125" s="157">
        <f t="shared" si="54"/>
        <v>0</v>
      </c>
      <c r="AH125" s="157">
        <f t="shared" si="54"/>
        <v>0</v>
      </c>
      <c r="AI125" s="157">
        <f t="shared" si="54"/>
        <v>0</v>
      </c>
      <c r="AJ125" s="157">
        <f t="shared" si="54"/>
        <v>0</v>
      </c>
    </row>
    <row r="126" spans="1:36" ht="16.5" x14ac:dyDescent="0.25">
      <c r="A126" s="157">
        <f t="shared" si="50"/>
        <v>11.059999999999999</v>
      </c>
      <c r="B126" s="153">
        <f t="shared" si="49"/>
        <v>78</v>
      </c>
      <c r="C126" s="158" t="s">
        <v>420</v>
      </c>
      <c r="D126" s="156" t="s">
        <v>364</v>
      </c>
      <c r="E126" s="157">
        <f t="shared" si="51"/>
        <v>1</v>
      </c>
      <c r="F126" s="249"/>
      <c r="G126" s="157">
        <f t="shared" si="52"/>
        <v>0</v>
      </c>
      <c r="H126" s="157">
        <f t="shared" si="52"/>
        <v>1</v>
      </c>
      <c r="I126" s="157">
        <f t="shared" si="52"/>
        <v>0</v>
      </c>
      <c r="J126" s="157">
        <f t="shared" si="52"/>
        <v>0</v>
      </c>
      <c r="K126" s="157">
        <f t="shared" si="52"/>
        <v>0</v>
      </c>
      <c r="L126" s="157">
        <f t="shared" si="52"/>
        <v>0</v>
      </c>
      <c r="M126" s="157">
        <f t="shared" si="52"/>
        <v>0</v>
      </c>
      <c r="N126" s="157">
        <f t="shared" si="52"/>
        <v>0</v>
      </c>
      <c r="O126" s="157">
        <f t="shared" si="52"/>
        <v>0</v>
      </c>
      <c r="P126" s="157">
        <f t="shared" si="52"/>
        <v>0</v>
      </c>
      <c r="Q126" s="157">
        <f t="shared" si="53"/>
        <v>0</v>
      </c>
      <c r="R126" s="157">
        <f t="shared" si="53"/>
        <v>0</v>
      </c>
      <c r="S126" s="157">
        <f t="shared" si="53"/>
        <v>0</v>
      </c>
      <c r="T126" s="157">
        <f t="shared" si="53"/>
        <v>0</v>
      </c>
      <c r="U126" s="157">
        <f t="shared" si="53"/>
        <v>0</v>
      </c>
      <c r="V126" s="157">
        <f t="shared" si="53"/>
        <v>0</v>
      </c>
      <c r="W126" s="157">
        <f t="shared" si="53"/>
        <v>0</v>
      </c>
      <c r="X126" s="157">
        <f t="shared" si="53"/>
        <v>0</v>
      </c>
      <c r="Y126" s="157">
        <f t="shared" si="53"/>
        <v>0</v>
      </c>
      <c r="Z126" s="157">
        <f t="shared" si="53"/>
        <v>0</v>
      </c>
      <c r="AA126" s="157">
        <f t="shared" si="54"/>
        <v>0</v>
      </c>
      <c r="AB126" s="157">
        <f t="shared" si="54"/>
        <v>0</v>
      </c>
      <c r="AC126" s="157">
        <f t="shared" si="54"/>
        <v>0</v>
      </c>
      <c r="AD126" s="157">
        <f t="shared" si="54"/>
        <v>0</v>
      </c>
      <c r="AE126" s="157">
        <f t="shared" si="54"/>
        <v>0</v>
      </c>
      <c r="AF126" s="157">
        <f t="shared" si="54"/>
        <v>0</v>
      </c>
      <c r="AG126" s="157">
        <f t="shared" si="54"/>
        <v>0</v>
      </c>
      <c r="AH126" s="157">
        <f t="shared" si="54"/>
        <v>0</v>
      </c>
      <c r="AI126" s="157">
        <f t="shared" si="54"/>
        <v>0</v>
      </c>
      <c r="AJ126" s="157">
        <f t="shared" si="54"/>
        <v>0</v>
      </c>
    </row>
    <row r="127" spans="1:36" ht="16.5" x14ac:dyDescent="0.25">
      <c r="A127" s="157">
        <f t="shared" si="50"/>
        <v>11.069999999999999</v>
      </c>
      <c r="B127" s="153">
        <f t="shared" si="49"/>
        <v>79</v>
      </c>
      <c r="C127" s="158" t="s">
        <v>421</v>
      </c>
      <c r="D127" s="156" t="s">
        <v>364</v>
      </c>
      <c r="E127" s="157">
        <f t="shared" si="51"/>
        <v>1</v>
      </c>
      <c r="F127" s="249"/>
      <c r="G127" s="157">
        <f t="shared" si="52"/>
        <v>0</v>
      </c>
      <c r="H127" s="157">
        <f t="shared" si="52"/>
        <v>1</v>
      </c>
      <c r="I127" s="157">
        <f t="shared" si="52"/>
        <v>0</v>
      </c>
      <c r="J127" s="157">
        <f t="shared" si="52"/>
        <v>0</v>
      </c>
      <c r="K127" s="157">
        <f t="shared" si="52"/>
        <v>0</v>
      </c>
      <c r="L127" s="157">
        <f t="shared" si="52"/>
        <v>0</v>
      </c>
      <c r="M127" s="157">
        <f t="shared" si="52"/>
        <v>0</v>
      </c>
      <c r="N127" s="157">
        <f t="shared" si="52"/>
        <v>0</v>
      </c>
      <c r="O127" s="157">
        <f t="shared" si="52"/>
        <v>0</v>
      </c>
      <c r="P127" s="157">
        <f t="shared" si="52"/>
        <v>0</v>
      </c>
      <c r="Q127" s="157">
        <f t="shared" si="53"/>
        <v>0</v>
      </c>
      <c r="R127" s="157">
        <f t="shared" si="53"/>
        <v>0</v>
      </c>
      <c r="S127" s="157">
        <f t="shared" si="53"/>
        <v>0</v>
      </c>
      <c r="T127" s="157">
        <f t="shared" si="53"/>
        <v>0</v>
      </c>
      <c r="U127" s="157">
        <f t="shared" si="53"/>
        <v>0</v>
      </c>
      <c r="V127" s="157">
        <f t="shared" si="53"/>
        <v>0</v>
      </c>
      <c r="W127" s="157">
        <f t="shared" si="53"/>
        <v>0</v>
      </c>
      <c r="X127" s="157">
        <f t="shared" si="53"/>
        <v>0</v>
      </c>
      <c r="Y127" s="157">
        <f t="shared" si="53"/>
        <v>0</v>
      </c>
      <c r="Z127" s="157">
        <f t="shared" si="53"/>
        <v>0</v>
      </c>
      <c r="AA127" s="157">
        <f t="shared" si="54"/>
        <v>0</v>
      </c>
      <c r="AB127" s="157">
        <f t="shared" si="54"/>
        <v>0</v>
      </c>
      <c r="AC127" s="157">
        <f t="shared" si="54"/>
        <v>0</v>
      </c>
      <c r="AD127" s="157">
        <f t="shared" si="54"/>
        <v>0</v>
      </c>
      <c r="AE127" s="157">
        <f t="shared" si="54"/>
        <v>0</v>
      </c>
      <c r="AF127" s="157">
        <f t="shared" si="54"/>
        <v>0</v>
      </c>
      <c r="AG127" s="157">
        <f t="shared" si="54"/>
        <v>0</v>
      </c>
      <c r="AH127" s="157">
        <f t="shared" si="54"/>
        <v>0</v>
      </c>
      <c r="AI127" s="157">
        <f t="shared" si="54"/>
        <v>0</v>
      </c>
      <c r="AJ127" s="157">
        <f t="shared" si="54"/>
        <v>0</v>
      </c>
    </row>
    <row r="128" spans="1:36" ht="16.5" x14ac:dyDescent="0.25">
      <c r="A128" s="157">
        <f t="shared" si="50"/>
        <v>11.079999999999998</v>
      </c>
      <c r="B128" s="153">
        <f t="shared" si="49"/>
        <v>80</v>
      </c>
      <c r="C128" s="158" t="s">
        <v>422</v>
      </c>
      <c r="D128" s="156" t="s">
        <v>364</v>
      </c>
      <c r="E128" s="157">
        <f t="shared" si="51"/>
        <v>1</v>
      </c>
      <c r="F128" s="249"/>
      <c r="G128" s="157">
        <f t="shared" si="52"/>
        <v>0</v>
      </c>
      <c r="H128" s="157">
        <f t="shared" si="52"/>
        <v>1</v>
      </c>
      <c r="I128" s="157">
        <f t="shared" si="52"/>
        <v>0</v>
      </c>
      <c r="J128" s="157">
        <f t="shared" si="52"/>
        <v>0</v>
      </c>
      <c r="K128" s="157">
        <f t="shared" si="52"/>
        <v>0</v>
      </c>
      <c r="L128" s="157">
        <f t="shared" si="52"/>
        <v>0</v>
      </c>
      <c r="M128" s="157">
        <f t="shared" si="52"/>
        <v>0</v>
      </c>
      <c r="N128" s="157">
        <f t="shared" si="52"/>
        <v>0</v>
      </c>
      <c r="O128" s="157">
        <f t="shared" si="52"/>
        <v>0</v>
      </c>
      <c r="P128" s="157">
        <f t="shared" si="52"/>
        <v>0</v>
      </c>
      <c r="Q128" s="157">
        <f t="shared" si="53"/>
        <v>0</v>
      </c>
      <c r="R128" s="157">
        <f t="shared" si="53"/>
        <v>0</v>
      </c>
      <c r="S128" s="157">
        <f t="shared" si="53"/>
        <v>0</v>
      </c>
      <c r="T128" s="157">
        <f t="shared" si="53"/>
        <v>0</v>
      </c>
      <c r="U128" s="157">
        <f t="shared" si="53"/>
        <v>0</v>
      </c>
      <c r="V128" s="157">
        <f t="shared" si="53"/>
        <v>0</v>
      </c>
      <c r="W128" s="157">
        <f t="shared" si="53"/>
        <v>0</v>
      </c>
      <c r="X128" s="157">
        <f t="shared" si="53"/>
        <v>0</v>
      </c>
      <c r="Y128" s="157">
        <f t="shared" si="53"/>
        <v>0</v>
      </c>
      <c r="Z128" s="157">
        <f t="shared" si="53"/>
        <v>0</v>
      </c>
      <c r="AA128" s="157">
        <f t="shared" si="54"/>
        <v>0</v>
      </c>
      <c r="AB128" s="157">
        <f t="shared" si="54"/>
        <v>0</v>
      </c>
      <c r="AC128" s="157">
        <f t="shared" si="54"/>
        <v>0</v>
      </c>
      <c r="AD128" s="157">
        <f t="shared" si="54"/>
        <v>0</v>
      </c>
      <c r="AE128" s="157">
        <f t="shared" si="54"/>
        <v>0</v>
      </c>
      <c r="AF128" s="157">
        <f t="shared" si="54"/>
        <v>0</v>
      </c>
      <c r="AG128" s="157">
        <f t="shared" si="54"/>
        <v>0</v>
      </c>
      <c r="AH128" s="157">
        <f t="shared" si="54"/>
        <v>0</v>
      </c>
      <c r="AI128" s="157">
        <f t="shared" si="54"/>
        <v>0</v>
      </c>
      <c r="AJ128" s="157">
        <f t="shared" si="54"/>
        <v>0</v>
      </c>
    </row>
    <row r="129" spans="1:36" ht="16.5" x14ac:dyDescent="0.25">
      <c r="A129" s="157">
        <f t="shared" si="50"/>
        <v>11.089999999999998</v>
      </c>
      <c r="B129" s="153">
        <f t="shared" si="49"/>
        <v>81</v>
      </c>
      <c r="C129" s="158" t="s">
        <v>423</v>
      </c>
      <c r="D129" s="156" t="s">
        <v>364</v>
      </c>
      <c r="E129" s="157">
        <f t="shared" si="51"/>
        <v>1</v>
      </c>
      <c r="F129" s="249"/>
      <c r="G129" s="157">
        <f t="shared" si="52"/>
        <v>0</v>
      </c>
      <c r="H129" s="157">
        <f t="shared" si="52"/>
        <v>1</v>
      </c>
      <c r="I129" s="157">
        <f t="shared" si="52"/>
        <v>0</v>
      </c>
      <c r="J129" s="157">
        <f t="shared" si="52"/>
        <v>0</v>
      </c>
      <c r="K129" s="157">
        <f t="shared" si="52"/>
        <v>0</v>
      </c>
      <c r="L129" s="157">
        <f t="shared" si="52"/>
        <v>0</v>
      </c>
      <c r="M129" s="157">
        <f t="shared" si="52"/>
        <v>0</v>
      </c>
      <c r="N129" s="157">
        <f t="shared" si="52"/>
        <v>0</v>
      </c>
      <c r="O129" s="157">
        <f t="shared" si="52"/>
        <v>0</v>
      </c>
      <c r="P129" s="157">
        <f t="shared" si="52"/>
        <v>0</v>
      </c>
      <c r="Q129" s="157">
        <f t="shared" si="53"/>
        <v>0</v>
      </c>
      <c r="R129" s="157">
        <f t="shared" si="53"/>
        <v>0</v>
      </c>
      <c r="S129" s="157">
        <f t="shared" si="53"/>
        <v>0</v>
      </c>
      <c r="T129" s="157">
        <f t="shared" si="53"/>
        <v>0</v>
      </c>
      <c r="U129" s="157">
        <f t="shared" si="53"/>
        <v>0</v>
      </c>
      <c r="V129" s="157">
        <f t="shared" si="53"/>
        <v>0</v>
      </c>
      <c r="W129" s="157">
        <f t="shared" si="53"/>
        <v>0</v>
      </c>
      <c r="X129" s="157">
        <f t="shared" si="53"/>
        <v>0</v>
      </c>
      <c r="Y129" s="157">
        <f t="shared" si="53"/>
        <v>0</v>
      </c>
      <c r="Z129" s="157">
        <f t="shared" si="53"/>
        <v>0</v>
      </c>
      <c r="AA129" s="157">
        <f t="shared" si="54"/>
        <v>0</v>
      </c>
      <c r="AB129" s="157">
        <f t="shared" si="54"/>
        <v>0</v>
      </c>
      <c r="AC129" s="157">
        <f t="shared" si="54"/>
        <v>0</v>
      </c>
      <c r="AD129" s="157">
        <f t="shared" si="54"/>
        <v>0</v>
      </c>
      <c r="AE129" s="157">
        <f t="shared" si="54"/>
        <v>0</v>
      </c>
      <c r="AF129" s="157">
        <f t="shared" si="54"/>
        <v>0</v>
      </c>
      <c r="AG129" s="157">
        <f t="shared" si="54"/>
        <v>0</v>
      </c>
      <c r="AH129" s="157">
        <f t="shared" si="54"/>
        <v>0</v>
      </c>
      <c r="AI129" s="157">
        <f t="shared" si="54"/>
        <v>0</v>
      </c>
      <c r="AJ129" s="157">
        <f t="shared" si="54"/>
        <v>0</v>
      </c>
    </row>
    <row r="130" spans="1:36" ht="16.5" x14ac:dyDescent="0.25">
      <c r="A130" s="157">
        <f t="shared" si="50"/>
        <v>11.099999999999998</v>
      </c>
      <c r="B130" s="153">
        <f t="shared" si="49"/>
        <v>82</v>
      </c>
      <c r="C130" s="155" t="s">
        <v>424</v>
      </c>
      <c r="D130" s="156" t="s">
        <v>364</v>
      </c>
      <c r="E130" s="157">
        <f t="shared" si="51"/>
        <v>0</v>
      </c>
      <c r="F130" s="249"/>
      <c r="G130" s="157">
        <f t="shared" si="52"/>
        <v>0</v>
      </c>
      <c r="H130" s="157">
        <f t="shared" si="52"/>
        <v>0</v>
      </c>
      <c r="I130" s="157">
        <f t="shared" si="52"/>
        <v>0</v>
      </c>
      <c r="J130" s="157">
        <f t="shared" si="52"/>
        <v>0</v>
      </c>
      <c r="K130" s="157">
        <f t="shared" si="52"/>
        <v>0</v>
      </c>
      <c r="L130" s="157">
        <f t="shared" si="52"/>
        <v>0</v>
      </c>
      <c r="M130" s="157">
        <f t="shared" si="52"/>
        <v>0</v>
      </c>
      <c r="N130" s="157">
        <f t="shared" si="52"/>
        <v>0</v>
      </c>
      <c r="O130" s="157">
        <f t="shared" si="52"/>
        <v>0</v>
      </c>
      <c r="P130" s="157">
        <f t="shared" si="52"/>
        <v>0</v>
      </c>
      <c r="Q130" s="157">
        <f t="shared" si="53"/>
        <v>0</v>
      </c>
      <c r="R130" s="157">
        <f t="shared" si="53"/>
        <v>0</v>
      </c>
      <c r="S130" s="157">
        <f t="shared" si="53"/>
        <v>0</v>
      </c>
      <c r="T130" s="157">
        <f t="shared" si="53"/>
        <v>0</v>
      </c>
      <c r="U130" s="157">
        <f t="shared" si="53"/>
        <v>0</v>
      </c>
      <c r="V130" s="157">
        <f t="shared" si="53"/>
        <v>0</v>
      </c>
      <c r="W130" s="157">
        <f t="shared" si="53"/>
        <v>0</v>
      </c>
      <c r="X130" s="157">
        <f t="shared" si="53"/>
        <v>0</v>
      </c>
      <c r="Y130" s="157">
        <f t="shared" si="53"/>
        <v>0</v>
      </c>
      <c r="Z130" s="157">
        <f t="shared" si="53"/>
        <v>0</v>
      </c>
      <c r="AA130" s="157">
        <f t="shared" si="54"/>
        <v>0</v>
      </c>
      <c r="AB130" s="157">
        <f t="shared" si="54"/>
        <v>0</v>
      </c>
      <c r="AC130" s="157">
        <f t="shared" si="54"/>
        <v>0</v>
      </c>
      <c r="AD130" s="157">
        <f t="shared" si="54"/>
        <v>0</v>
      </c>
      <c r="AE130" s="157">
        <f t="shared" si="54"/>
        <v>0</v>
      </c>
      <c r="AF130" s="157">
        <f t="shared" si="54"/>
        <v>0</v>
      </c>
      <c r="AG130" s="157">
        <f t="shared" si="54"/>
        <v>0</v>
      </c>
      <c r="AH130" s="157">
        <f t="shared" si="54"/>
        <v>0</v>
      </c>
      <c r="AI130" s="157">
        <f t="shared" si="54"/>
        <v>0</v>
      </c>
      <c r="AJ130" s="157">
        <f t="shared" si="54"/>
        <v>0</v>
      </c>
    </row>
    <row r="131" spans="1:36" ht="16.5" x14ac:dyDescent="0.25">
      <c r="A131" s="157">
        <f t="shared" si="50"/>
        <v>11.109999999999998</v>
      </c>
      <c r="B131" s="153">
        <f t="shared" si="49"/>
        <v>83</v>
      </c>
      <c r="C131" s="158" t="s">
        <v>425</v>
      </c>
      <c r="D131" s="165" t="s">
        <v>364</v>
      </c>
      <c r="E131" s="157">
        <f t="shared" si="51"/>
        <v>1</v>
      </c>
      <c r="F131" s="250"/>
      <c r="G131" s="157">
        <f t="shared" si="52"/>
        <v>0</v>
      </c>
      <c r="H131" s="157">
        <f t="shared" si="52"/>
        <v>1</v>
      </c>
      <c r="I131" s="157">
        <f t="shared" si="52"/>
        <v>0</v>
      </c>
      <c r="J131" s="157">
        <f t="shared" si="52"/>
        <v>0</v>
      </c>
      <c r="K131" s="157">
        <f t="shared" si="52"/>
        <v>0</v>
      </c>
      <c r="L131" s="157">
        <f t="shared" si="52"/>
        <v>0</v>
      </c>
      <c r="M131" s="157">
        <f t="shared" si="52"/>
        <v>0</v>
      </c>
      <c r="N131" s="157">
        <f t="shared" si="52"/>
        <v>0</v>
      </c>
      <c r="O131" s="157">
        <f t="shared" si="52"/>
        <v>0</v>
      </c>
      <c r="P131" s="157">
        <f t="shared" si="52"/>
        <v>0</v>
      </c>
      <c r="Q131" s="157">
        <f t="shared" si="53"/>
        <v>0</v>
      </c>
      <c r="R131" s="157">
        <f t="shared" si="53"/>
        <v>0</v>
      </c>
      <c r="S131" s="157">
        <f t="shared" si="53"/>
        <v>0</v>
      </c>
      <c r="T131" s="157">
        <f t="shared" si="53"/>
        <v>0</v>
      </c>
      <c r="U131" s="157">
        <f t="shared" si="53"/>
        <v>0</v>
      </c>
      <c r="V131" s="157">
        <f t="shared" si="53"/>
        <v>0</v>
      </c>
      <c r="W131" s="157">
        <f t="shared" si="53"/>
        <v>0</v>
      </c>
      <c r="X131" s="157">
        <f t="shared" si="53"/>
        <v>0</v>
      </c>
      <c r="Y131" s="157">
        <f t="shared" si="53"/>
        <v>0</v>
      </c>
      <c r="Z131" s="157">
        <f t="shared" si="53"/>
        <v>0</v>
      </c>
      <c r="AA131" s="157">
        <f t="shared" si="54"/>
        <v>0</v>
      </c>
      <c r="AB131" s="157">
        <f t="shared" si="54"/>
        <v>0</v>
      </c>
      <c r="AC131" s="157">
        <f t="shared" si="54"/>
        <v>0</v>
      </c>
      <c r="AD131" s="157">
        <f t="shared" si="54"/>
        <v>0</v>
      </c>
      <c r="AE131" s="157">
        <f t="shared" si="54"/>
        <v>0</v>
      </c>
      <c r="AF131" s="157">
        <f t="shared" si="54"/>
        <v>0</v>
      </c>
      <c r="AG131" s="157">
        <f t="shared" si="54"/>
        <v>0</v>
      </c>
      <c r="AH131" s="157">
        <f t="shared" si="54"/>
        <v>0</v>
      </c>
      <c r="AI131" s="157">
        <f t="shared" si="54"/>
        <v>0</v>
      </c>
      <c r="AJ131" s="157">
        <f t="shared" si="54"/>
        <v>0</v>
      </c>
    </row>
    <row r="132" spans="1:36" ht="16.5" x14ac:dyDescent="0.25">
      <c r="A132" s="159"/>
      <c r="B132" s="153">
        <f t="shared" si="49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49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5">+A133+0.01</f>
        <v>12.01</v>
      </c>
      <c r="B134" s="153">
        <f t="shared" si="49"/>
        <v>86</v>
      </c>
      <c r="C134" s="197" t="s">
        <v>427</v>
      </c>
      <c r="D134" s="156" t="s">
        <v>364</v>
      </c>
      <c r="E134" s="157">
        <f t="shared" ref="E134:E141" si="56">+SUM(G134:AJ134)</f>
        <v>3</v>
      </c>
      <c r="F134" s="249"/>
      <c r="G134" s="157">
        <f t="shared" ref="G134:P143" si="57">+HLOOKUP(G$3,ARMADO_RP,$B134,0)+HLOOKUP(G$4,ARMADO_RP,$B134,0)+HLOOKUP(G$19,ARMADO_RP,$B134,0)</f>
        <v>0</v>
      </c>
      <c r="H134" s="157">
        <f t="shared" si="57"/>
        <v>0</v>
      </c>
      <c r="I134" s="157">
        <f t="shared" si="57"/>
        <v>3</v>
      </c>
      <c r="J134" s="157">
        <f t="shared" si="57"/>
        <v>0</v>
      </c>
      <c r="K134" s="157">
        <f t="shared" si="57"/>
        <v>0</v>
      </c>
      <c r="L134" s="157">
        <f t="shared" si="57"/>
        <v>0</v>
      </c>
      <c r="M134" s="157">
        <f t="shared" si="57"/>
        <v>0</v>
      </c>
      <c r="N134" s="157">
        <f t="shared" si="57"/>
        <v>0</v>
      </c>
      <c r="O134" s="157">
        <f t="shared" si="57"/>
        <v>0</v>
      </c>
      <c r="P134" s="157">
        <f t="shared" si="57"/>
        <v>0</v>
      </c>
      <c r="Q134" s="157">
        <f t="shared" ref="Q134:Z143" si="58">+HLOOKUP(Q$3,ARMADO_RP,$B134,0)+HLOOKUP(Q$4,ARMADO_RP,$B134,0)+HLOOKUP(Q$19,ARMADO_RP,$B134,0)</f>
        <v>0</v>
      </c>
      <c r="R134" s="157">
        <f t="shared" si="58"/>
        <v>0</v>
      </c>
      <c r="S134" s="157">
        <f t="shared" si="58"/>
        <v>0</v>
      </c>
      <c r="T134" s="157">
        <f t="shared" si="58"/>
        <v>0</v>
      </c>
      <c r="U134" s="157">
        <f t="shared" si="58"/>
        <v>0</v>
      </c>
      <c r="V134" s="157">
        <f t="shared" si="58"/>
        <v>0</v>
      </c>
      <c r="W134" s="157">
        <f t="shared" si="58"/>
        <v>0</v>
      </c>
      <c r="X134" s="157">
        <f t="shared" si="58"/>
        <v>0</v>
      </c>
      <c r="Y134" s="157">
        <f t="shared" si="58"/>
        <v>0</v>
      </c>
      <c r="Z134" s="157">
        <f t="shared" si="58"/>
        <v>0</v>
      </c>
      <c r="AA134" s="157">
        <f t="shared" ref="AA134:AJ143" si="59">+HLOOKUP(AA$3,ARMADO_RP,$B134,0)+HLOOKUP(AA$4,ARMADO_RP,$B134,0)+HLOOKUP(AA$19,ARMADO_RP,$B134,0)</f>
        <v>0</v>
      </c>
      <c r="AB134" s="157">
        <f t="shared" si="59"/>
        <v>0</v>
      </c>
      <c r="AC134" s="157">
        <f t="shared" si="59"/>
        <v>0</v>
      </c>
      <c r="AD134" s="157">
        <f t="shared" si="59"/>
        <v>0</v>
      </c>
      <c r="AE134" s="157">
        <f t="shared" si="59"/>
        <v>0</v>
      </c>
      <c r="AF134" s="157">
        <f t="shared" si="59"/>
        <v>0</v>
      </c>
      <c r="AG134" s="157">
        <f t="shared" si="59"/>
        <v>0</v>
      </c>
      <c r="AH134" s="157">
        <f t="shared" si="59"/>
        <v>0</v>
      </c>
      <c r="AI134" s="157">
        <f t="shared" si="59"/>
        <v>0</v>
      </c>
      <c r="AJ134" s="157">
        <f t="shared" si="59"/>
        <v>0</v>
      </c>
    </row>
    <row r="135" spans="1:36" ht="16.5" x14ac:dyDescent="0.25">
      <c r="A135" s="157">
        <f t="shared" si="55"/>
        <v>12.02</v>
      </c>
      <c r="B135" s="153">
        <f t="shared" si="49"/>
        <v>87</v>
      </c>
      <c r="C135" s="197" t="s">
        <v>428</v>
      </c>
      <c r="D135" s="156" t="s">
        <v>364</v>
      </c>
      <c r="E135" s="157">
        <f t="shared" si="56"/>
        <v>3</v>
      </c>
      <c r="F135" s="249"/>
      <c r="G135" s="157">
        <f t="shared" si="57"/>
        <v>0</v>
      </c>
      <c r="H135" s="157">
        <f t="shared" si="57"/>
        <v>0</v>
      </c>
      <c r="I135" s="157">
        <f t="shared" si="57"/>
        <v>3</v>
      </c>
      <c r="J135" s="157">
        <f t="shared" si="57"/>
        <v>0</v>
      </c>
      <c r="K135" s="157">
        <f t="shared" si="57"/>
        <v>0</v>
      </c>
      <c r="L135" s="157">
        <f t="shared" si="57"/>
        <v>0</v>
      </c>
      <c r="M135" s="157">
        <f t="shared" si="57"/>
        <v>0</v>
      </c>
      <c r="N135" s="157">
        <f t="shared" si="57"/>
        <v>0</v>
      </c>
      <c r="O135" s="157">
        <f t="shared" si="57"/>
        <v>0</v>
      </c>
      <c r="P135" s="157">
        <f t="shared" si="57"/>
        <v>0</v>
      </c>
      <c r="Q135" s="157">
        <f t="shared" si="58"/>
        <v>0</v>
      </c>
      <c r="R135" s="157">
        <f t="shared" si="58"/>
        <v>0</v>
      </c>
      <c r="S135" s="157">
        <f t="shared" si="58"/>
        <v>0</v>
      </c>
      <c r="T135" s="157">
        <f t="shared" si="58"/>
        <v>0</v>
      </c>
      <c r="U135" s="157">
        <f t="shared" si="58"/>
        <v>0</v>
      </c>
      <c r="V135" s="157">
        <f t="shared" si="58"/>
        <v>0</v>
      </c>
      <c r="W135" s="157">
        <f t="shared" si="58"/>
        <v>0</v>
      </c>
      <c r="X135" s="157">
        <f t="shared" si="58"/>
        <v>0</v>
      </c>
      <c r="Y135" s="157">
        <f t="shared" si="58"/>
        <v>0</v>
      </c>
      <c r="Z135" s="157">
        <f t="shared" si="58"/>
        <v>0</v>
      </c>
      <c r="AA135" s="157">
        <f t="shared" si="59"/>
        <v>0</v>
      </c>
      <c r="AB135" s="157">
        <f t="shared" si="59"/>
        <v>0</v>
      </c>
      <c r="AC135" s="157">
        <f t="shared" si="59"/>
        <v>0</v>
      </c>
      <c r="AD135" s="157">
        <f t="shared" si="59"/>
        <v>0</v>
      </c>
      <c r="AE135" s="157">
        <f t="shared" si="59"/>
        <v>0</v>
      </c>
      <c r="AF135" s="157">
        <f t="shared" si="59"/>
        <v>0</v>
      </c>
      <c r="AG135" s="157">
        <f t="shared" si="59"/>
        <v>0</v>
      </c>
      <c r="AH135" s="157">
        <f t="shared" si="59"/>
        <v>0</v>
      </c>
      <c r="AI135" s="157">
        <f t="shared" si="59"/>
        <v>0</v>
      </c>
      <c r="AJ135" s="157">
        <f t="shared" si="59"/>
        <v>0</v>
      </c>
    </row>
    <row r="136" spans="1:36" ht="16.5" x14ac:dyDescent="0.25">
      <c r="A136" s="157">
        <f t="shared" si="55"/>
        <v>12.03</v>
      </c>
      <c r="B136" s="153">
        <f t="shared" si="49"/>
        <v>88</v>
      </c>
      <c r="C136" s="158" t="s">
        <v>429</v>
      </c>
      <c r="D136" s="156" t="s">
        <v>364</v>
      </c>
      <c r="E136" s="157">
        <f t="shared" si="56"/>
        <v>6</v>
      </c>
      <c r="F136" s="249"/>
      <c r="G136" s="157">
        <f t="shared" si="57"/>
        <v>0</v>
      </c>
      <c r="H136" s="157">
        <f t="shared" si="57"/>
        <v>2</v>
      </c>
      <c r="I136" s="157">
        <f t="shared" si="57"/>
        <v>4</v>
      </c>
      <c r="J136" s="157">
        <f t="shared" si="57"/>
        <v>0</v>
      </c>
      <c r="K136" s="157">
        <f t="shared" si="57"/>
        <v>0</v>
      </c>
      <c r="L136" s="157">
        <f t="shared" si="57"/>
        <v>0</v>
      </c>
      <c r="M136" s="157">
        <f t="shared" si="57"/>
        <v>0</v>
      </c>
      <c r="N136" s="157">
        <f t="shared" si="57"/>
        <v>0</v>
      </c>
      <c r="O136" s="157">
        <f t="shared" si="57"/>
        <v>0</v>
      </c>
      <c r="P136" s="157">
        <f t="shared" si="57"/>
        <v>0</v>
      </c>
      <c r="Q136" s="157">
        <f t="shared" si="58"/>
        <v>0</v>
      </c>
      <c r="R136" s="157">
        <f t="shared" si="58"/>
        <v>0</v>
      </c>
      <c r="S136" s="157">
        <f t="shared" si="58"/>
        <v>0</v>
      </c>
      <c r="T136" s="157">
        <f t="shared" si="58"/>
        <v>0</v>
      </c>
      <c r="U136" s="157">
        <f t="shared" si="58"/>
        <v>0</v>
      </c>
      <c r="V136" s="157">
        <f t="shared" si="58"/>
        <v>0</v>
      </c>
      <c r="W136" s="157">
        <f t="shared" si="58"/>
        <v>0</v>
      </c>
      <c r="X136" s="157">
        <f t="shared" si="58"/>
        <v>0</v>
      </c>
      <c r="Y136" s="157">
        <f t="shared" si="58"/>
        <v>0</v>
      </c>
      <c r="Z136" s="157">
        <f t="shared" si="58"/>
        <v>0</v>
      </c>
      <c r="AA136" s="157">
        <f t="shared" si="59"/>
        <v>0</v>
      </c>
      <c r="AB136" s="157">
        <f t="shared" si="59"/>
        <v>0</v>
      </c>
      <c r="AC136" s="157">
        <f t="shared" si="59"/>
        <v>0</v>
      </c>
      <c r="AD136" s="157">
        <f t="shared" si="59"/>
        <v>0</v>
      </c>
      <c r="AE136" s="157">
        <f t="shared" si="59"/>
        <v>0</v>
      </c>
      <c r="AF136" s="157">
        <f t="shared" si="59"/>
        <v>0</v>
      </c>
      <c r="AG136" s="157">
        <f t="shared" si="59"/>
        <v>0</v>
      </c>
      <c r="AH136" s="157">
        <f t="shared" si="59"/>
        <v>0</v>
      </c>
      <c r="AI136" s="157">
        <f t="shared" si="59"/>
        <v>0</v>
      </c>
      <c r="AJ136" s="157">
        <f t="shared" si="59"/>
        <v>0</v>
      </c>
    </row>
    <row r="137" spans="1:36" ht="16.5" x14ac:dyDescent="0.25">
      <c r="A137" s="157">
        <f t="shared" si="55"/>
        <v>12.04</v>
      </c>
      <c r="B137" s="153">
        <f t="shared" si="49"/>
        <v>89</v>
      </c>
      <c r="C137" s="158" t="s">
        <v>430</v>
      </c>
      <c r="D137" s="156" t="s">
        <v>364</v>
      </c>
      <c r="E137" s="157">
        <f t="shared" si="56"/>
        <v>3</v>
      </c>
      <c r="F137" s="249"/>
      <c r="G137" s="157">
        <f t="shared" si="57"/>
        <v>0</v>
      </c>
      <c r="H137" s="157">
        <f t="shared" si="57"/>
        <v>0</v>
      </c>
      <c r="I137" s="157">
        <f t="shared" si="57"/>
        <v>3</v>
      </c>
      <c r="J137" s="157">
        <f t="shared" si="57"/>
        <v>0</v>
      </c>
      <c r="K137" s="157">
        <f t="shared" si="57"/>
        <v>0</v>
      </c>
      <c r="L137" s="157">
        <f t="shared" si="57"/>
        <v>0</v>
      </c>
      <c r="M137" s="157">
        <f t="shared" si="57"/>
        <v>0</v>
      </c>
      <c r="N137" s="157">
        <f t="shared" si="57"/>
        <v>0</v>
      </c>
      <c r="O137" s="157">
        <f t="shared" si="57"/>
        <v>0</v>
      </c>
      <c r="P137" s="157">
        <f t="shared" si="57"/>
        <v>0</v>
      </c>
      <c r="Q137" s="157">
        <f t="shared" si="58"/>
        <v>0</v>
      </c>
      <c r="R137" s="157">
        <f t="shared" si="58"/>
        <v>0</v>
      </c>
      <c r="S137" s="157">
        <f t="shared" si="58"/>
        <v>0</v>
      </c>
      <c r="T137" s="157">
        <f t="shared" si="58"/>
        <v>0</v>
      </c>
      <c r="U137" s="157">
        <f t="shared" si="58"/>
        <v>0</v>
      </c>
      <c r="V137" s="157">
        <f t="shared" si="58"/>
        <v>0</v>
      </c>
      <c r="W137" s="157">
        <f t="shared" si="58"/>
        <v>0</v>
      </c>
      <c r="X137" s="157">
        <f t="shared" si="58"/>
        <v>0</v>
      </c>
      <c r="Y137" s="157">
        <f t="shared" si="58"/>
        <v>0</v>
      </c>
      <c r="Z137" s="157">
        <f t="shared" si="58"/>
        <v>0</v>
      </c>
      <c r="AA137" s="157">
        <f t="shared" si="59"/>
        <v>0</v>
      </c>
      <c r="AB137" s="157">
        <f t="shared" si="59"/>
        <v>0</v>
      </c>
      <c r="AC137" s="157">
        <f t="shared" si="59"/>
        <v>0</v>
      </c>
      <c r="AD137" s="157">
        <f t="shared" si="59"/>
        <v>0</v>
      </c>
      <c r="AE137" s="157">
        <f t="shared" si="59"/>
        <v>0</v>
      </c>
      <c r="AF137" s="157">
        <f t="shared" si="59"/>
        <v>0</v>
      </c>
      <c r="AG137" s="157">
        <f t="shared" si="59"/>
        <v>0</v>
      </c>
      <c r="AH137" s="157">
        <f t="shared" si="59"/>
        <v>0</v>
      </c>
      <c r="AI137" s="157">
        <f t="shared" si="59"/>
        <v>0</v>
      </c>
      <c r="AJ137" s="157">
        <f t="shared" si="59"/>
        <v>0</v>
      </c>
    </row>
    <row r="138" spans="1:36" ht="16.5" x14ac:dyDescent="0.25">
      <c r="A138" s="157">
        <f t="shared" si="55"/>
        <v>12.049999999999999</v>
      </c>
      <c r="B138" s="153">
        <f t="shared" si="49"/>
        <v>90</v>
      </c>
      <c r="C138" s="158" t="s">
        <v>431</v>
      </c>
      <c r="D138" s="156" t="s">
        <v>364</v>
      </c>
      <c r="E138" s="157">
        <f t="shared" si="56"/>
        <v>7</v>
      </c>
      <c r="F138" s="249"/>
      <c r="G138" s="157">
        <f t="shared" si="57"/>
        <v>0</v>
      </c>
      <c r="H138" s="157">
        <f t="shared" si="57"/>
        <v>2</v>
      </c>
      <c r="I138" s="157">
        <f t="shared" si="57"/>
        <v>5</v>
      </c>
      <c r="J138" s="157">
        <f t="shared" si="57"/>
        <v>0</v>
      </c>
      <c r="K138" s="157">
        <f t="shared" si="57"/>
        <v>0</v>
      </c>
      <c r="L138" s="157">
        <f t="shared" si="57"/>
        <v>0</v>
      </c>
      <c r="M138" s="157">
        <f t="shared" si="57"/>
        <v>0</v>
      </c>
      <c r="N138" s="157">
        <f t="shared" si="57"/>
        <v>0</v>
      </c>
      <c r="O138" s="157">
        <f t="shared" si="57"/>
        <v>0</v>
      </c>
      <c r="P138" s="157">
        <f t="shared" si="57"/>
        <v>0</v>
      </c>
      <c r="Q138" s="157">
        <f t="shared" si="58"/>
        <v>0</v>
      </c>
      <c r="R138" s="157">
        <f t="shared" si="58"/>
        <v>0</v>
      </c>
      <c r="S138" s="157">
        <f t="shared" si="58"/>
        <v>0</v>
      </c>
      <c r="T138" s="157">
        <f t="shared" si="58"/>
        <v>0</v>
      </c>
      <c r="U138" s="157">
        <f t="shared" si="58"/>
        <v>0</v>
      </c>
      <c r="V138" s="157">
        <f t="shared" si="58"/>
        <v>0</v>
      </c>
      <c r="W138" s="157">
        <f t="shared" si="58"/>
        <v>0</v>
      </c>
      <c r="X138" s="157">
        <f t="shared" si="58"/>
        <v>0</v>
      </c>
      <c r="Y138" s="157">
        <f t="shared" si="58"/>
        <v>0</v>
      </c>
      <c r="Z138" s="157">
        <f t="shared" si="58"/>
        <v>0</v>
      </c>
      <c r="AA138" s="157">
        <f t="shared" si="59"/>
        <v>0</v>
      </c>
      <c r="AB138" s="157">
        <f t="shared" si="59"/>
        <v>0</v>
      </c>
      <c r="AC138" s="157">
        <f t="shared" si="59"/>
        <v>0</v>
      </c>
      <c r="AD138" s="157">
        <f t="shared" si="59"/>
        <v>0</v>
      </c>
      <c r="AE138" s="157">
        <f t="shared" si="59"/>
        <v>0</v>
      </c>
      <c r="AF138" s="157">
        <f t="shared" si="59"/>
        <v>0</v>
      </c>
      <c r="AG138" s="157">
        <f t="shared" si="59"/>
        <v>0</v>
      </c>
      <c r="AH138" s="157">
        <f t="shared" si="59"/>
        <v>0</v>
      </c>
      <c r="AI138" s="157">
        <f t="shared" si="59"/>
        <v>0</v>
      </c>
      <c r="AJ138" s="157">
        <f t="shared" si="59"/>
        <v>0</v>
      </c>
    </row>
    <row r="139" spans="1:36" ht="16.5" x14ac:dyDescent="0.25">
      <c r="A139" s="157">
        <f t="shared" si="55"/>
        <v>12.059999999999999</v>
      </c>
      <c r="B139" s="153">
        <f t="shared" si="49"/>
        <v>91</v>
      </c>
      <c r="C139" s="158" t="s">
        <v>432</v>
      </c>
      <c r="D139" s="156" t="s">
        <v>364</v>
      </c>
      <c r="E139" s="157">
        <f t="shared" si="56"/>
        <v>0</v>
      </c>
      <c r="F139" s="249"/>
      <c r="G139" s="157">
        <f t="shared" si="57"/>
        <v>0</v>
      </c>
      <c r="H139" s="157">
        <f t="shared" si="57"/>
        <v>0</v>
      </c>
      <c r="I139" s="157">
        <f t="shared" si="57"/>
        <v>0</v>
      </c>
      <c r="J139" s="157">
        <f t="shared" si="57"/>
        <v>0</v>
      </c>
      <c r="K139" s="157">
        <f t="shared" si="57"/>
        <v>0</v>
      </c>
      <c r="L139" s="157">
        <f t="shared" si="57"/>
        <v>0</v>
      </c>
      <c r="M139" s="157">
        <f t="shared" si="57"/>
        <v>0</v>
      </c>
      <c r="N139" s="157">
        <f t="shared" si="57"/>
        <v>0</v>
      </c>
      <c r="O139" s="157">
        <f t="shared" si="57"/>
        <v>0</v>
      </c>
      <c r="P139" s="157">
        <f t="shared" si="57"/>
        <v>0</v>
      </c>
      <c r="Q139" s="157">
        <f t="shared" si="58"/>
        <v>0</v>
      </c>
      <c r="R139" s="157">
        <f t="shared" si="58"/>
        <v>0</v>
      </c>
      <c r="S139" s="157">
        <f t="shared" si="58"/>
        <v>0</v>
      </c>
      <c r="T139" s="157">
        <f t="shared" si="58"/>
        <v>0</v>
      </c>
      <c r="U139" s="157">
        <f t="shared" si="58"/>
        <v>0</v>
      </c>
      <c r="V139" s="157">
        <f t="shared" si="58"/>
        <v>0</v>
      </c>
      <c r="W139" s="157">
        <f t="shared" si="58"/>
        <v>0</v>
      </c>
      <c r="X139" s="157">
        <f t="shared" si="58"/>
        <v>0</v>
      </c>
      <c r="Y139" s="157">
        <f t="shared" si="58"/>
        <v>0</v>
      </c>
      <c r="Z139" s="157">
        <f t="shared" si="58"/>
        <v>0</v>
      </c>
      <c r="AA139" s="157">
        <f t="shared" si="59"/>
        <v>0</v>
      </c>
      <c r="AB139" s="157">
        <f t="shared" si="59"/>
        <v>0</v>
      </c>
      <c r="AC139" s="157">
        <f t="shared" si="59"/>
        <v>0</v>
      </c>
      <c r="AD139" s="157">
        <f t="shared" si="59"/>
        <v>0</v>
      </c>
      <c r="AE139" s="157">
        <f t="shared" si="59"/>
        <v>0</v>
      </c>
      <c r="AF139" s="157">
        <f t="shared" si="59"/>
        <v>0</v>
      </c>
      <c r="AG139" s="157">
        <f t="shared" si="59"/>
        <v>0</v>
      </c>
      <c r="AH139" s="157">
        <f t="shared" si="59"/>
        <v>0</v>
      </c>
      <c r="AI139" s="157">
        <f t="shared" si="59"/>
        <v>0</v>
      </c>
      <c r="AJ139" s="157">
        <f t="shared" si="59"/>
        <v>0</v>
      </c>
    </row>
    <row r="140" spans="1:36" ht="16.5" x14ac:dyDescent="0.25">
      <c r="A140" s="157">
        <f t="shared" si="55"/>
        <v>12.069999999999999</v>
      </c>
      <c r="B140" s="153">
        <f t="shared" si="49"/>
        <v>92</v>
      </c>
      <c r="C140" s="155" t="s">
        <v>433</v>
      </c>
      <c r="D140" s="156" t="s">
        <v>364</v>
      </c>
      <c r="E140" s="157">
        <f t="shared" si="56"/>
        <v>3</v>
      </c>
      <c r="F140" s="249"/>
      <c r="G140" s="157">
        <f t="shared" si="57"/>
        <v>0</v>
      </c>
      <c r="H140" s="157">
        <f t="shared" si="57"/>
        <v>1</v>
      </c>
      <c r="I140" s="157">
        <f t="shared" si="57"/>
        <v>2</v>
      </c>
      <c r="J140" s="157">
        <f t="shared" si="57"/>
        <v>0</v>
      </c>
      <c r="K140" s="157">
        <f t="shared" si="57"/>
        <v>0</v>
      </c>
      <c r="L140" s="157">
        <f t="shared" si="57"/>
        <v>0</v>
      </c>
      <c r="M140" s="157">
        <f t="shared" si="57"/>
        <v>0</v>
      </c>
      <c r="N140" s="157">
        <f t="shared" si="57"/>
        <v>0</v>
      </c>
      <c r="O140" s="157">
        <f t="shared" si="57"/>
        <v>0</v>
      </c>
      <c r="P140" s="157">
        <f t="shared" si="57"/>
        <v>0</v>
      </c>
      <c r="Q140" s="157">
        <f t="shared" si="58"/>
        <v>0</v>
      </c>
      <c r="R140" s="157">
        <f t="shared" si="58"/>
        <v>0</v>
      </c>
      <c r="S140" s="157">
        <f t="shared" si="58"/>
        <v>0</v>
      </c>
      <c r="T140" s="157">
        <f t="shared" si="58"/>
        <v>0</v>
      </c>
      <c r="U140" s="157">
        <f t="shared" si="58"/>
        <v>0</v>
      </c>
      <c r="V140" s="157">
        <f t="shared" si="58"/>
        <v>0</v>
      </c>
      <c r="W140" s="157">
        <f t="shared" si="58"/>
        <v>0</v>
      </c>
      <c r="X140" s="157">
        <f t="shared" si="58"/>
        <v>0</v>
      </c>
      <c r="Y140" s="157">
        <f t="shared" si="58"/>
        <v>0</v>
      </c>
      <c r="Z140" s="157">
        <f t="shared" si="58"/>
        <v>0</v>
      </c>
      <c r="AA140" s="157">
        <f t="shared" si="59"/>
        <v>0</v>
      </c>
      <c r="AB140" s="157">
        <f t="shared" si="59"/>
        <v>0</v>
      </c>
      <c r="AC140" s="157">
        <f t="shared" si="59"/>
        <v>0</v>
      </c>
      <c r="AD140" s="157">
        <f t="shared" si="59"/>
        <v>0</v>
      </c>
      <c r="AE140" s="157">
        <f t="shared" si="59"/>
        <v>0</v>
      </c>
      <c r="AF140" s="157">
        <f t="shared" si="59"/>
        <v>0</v>
      </c>
      <c r="AG140" s="157">
        <f t="shared" si="59"/>
        <v>0</v>
      </c>
      <c r="AH140" s="157">
        <f t="shared" si="59"/>
        <v>0</v>
      </c>
      <c r="AI140" s="157">
        <f t="shared" si="59"/>
        <v>0</v>
      </c>
      <c r="AJ140" s="157">
        <f t="shared" si="59"/>
        <v>0</v>
      </c>
    </row>
    <row r="141" spans="1:36" ht="16.5" x14ac:dyDescent="0.25">
      <c r="A141" s="157">
        <f t="shared" si="55"/>
        <v>12.079999999999998</v>
      </c>
      <c r="B141" s="153">
        <f t="shared" si="49"/>
        <v>93</v>
      </c>
      <c r="C141" s="155" t="s">
        <v>434</v>
      </c>
      <c r="D141" s="156" t="s">
        <v>364</v>
      </c>
      <c r="E141" s="157">
        <f t="shared" si="56"/>
        <v>0</v>
      </c>
      <c r="F141" s="249"/>
      <c r="G141" s="157">
        <f t="shared" si="57"/>
        <v>0</v>
      </c>
      <c r="H141" s="157">
        <f t="shared" si="57"/>
        <v>0</v>
      </c>
      <c r="I141" s="157">
        <f t="shared" si="57"/>
        <v>0</v>
      </c>
      <c r="J141" s="157">
        <f t="shared" si="57"/>
        <v>0</v>
      </c>
      <c r="K141" s="157">
        <f t="shared" si="57"/>
        <v>0</v>
      </c>
      <c r="L141" s="157">
        <f t="shared" si="57"/>
        <v>0</v>
      </c>
      <c r="M141" s="157">
        <f t="shared" si="57"/>
        <v>0</v>
      </c>
      <c r="N141" s="157">
        <f t="shared" si="57"/>
        <v>0</v>
      </c>
      <c r="O141" s="157">
        <f t="shared" si="57"/>
        <v>0</v>
      </c>
      <c r="P141" s="157">
        <f t="shared" si="57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157">
        <f t="shared" si="58"/>
        <v>0</v>
      </c>
      <c r="W141" s="157">
        <f t="shared" si="58"/>
        <v>0</v>
      </c>
      <c r="X141" s="157">
        <f t="shared" si="58"/>
        <v>0</v>
      </c>
      <c r="Y141" s="157">
        <f t="shared" si="58"/>
        <v>0</v>
      </c>
      <c r="Z141" s="157">
        <f t="shared" si="58"/>
        <v>0</v>
      </c>
      <c r="AA141" s="157">
        <f t="shared" si="59"/>
        <v>0</v>
      </c>
      <c r="AB141" s="157">
        <f t="shared" si="59"/>
        <v>0</v>
      </c>
      <c r="AC141" s="157">
        <f t="shared" si="59"/>
        <v>0</v>
      </c>
      <c r="AD141" s="157">
        <f t="shared" si="59"/>
        <v>0</v>
      </c>
      <c r="AE141" s="157">
        <f t="shared" si="59"/>
        <v>0</v>
      </c>
      <c r="AF141" s="157">
        <f t="shared" si="59"/>
        <v>0</v>
      </c>
      <c r="AG141" s="157">
        <f t="shared" si="59"/>
        <v>0</v>
      </c>
      <c r="AH141" s="157">
        <f t="shared" si="59"/>
        <v>0</v>
      </c>
      <c r="AI141" s="157">
        <f t="shared" si="59"/>
        <v>0</v>
      </c>
      <c r="AJ141" s="157">
        <f t="shared" si="59"/>
        <v>0</v>
      </c>
    </row>
    <row r="142" spans="1:36" ht="16.5" x14ac:dyDescent="0.25">
      <c r="A142" s="157">
        <f t="shared" si="55"/>
        <v>12.089999999999998</v>
      </c>
      <c r="B142" s="153">
        <f t="shared" si="49"/>
        <v>94</v>
      </c>
      <c r="C142" s="155" t="s">
        <v>435</v>
      </c>
      <c r="D142" s="165" t="s">
        <v>364</v>
      </c>
      <c r="E142" s="157">
        <f>+ROUNDUP(SUM(G142:AJ142),0)</f>
        <v>1</v>
      </c>
      <c r="F142" s="250"/>
      <c r="G142" s="157">
        <f t="shared" si="57"/>
        <v>0</v>
      </c>
      <c r="H142" s="157">
        <f t="shared" si="57"/>
        <v>6.6666666666666666E-2</v>
      </c>
      <c r="I142" s="157">
        <f t="shared" si="57"/>
        <v>0.1</v>
      </c>
      <c r="J142" s="157">
        <f t="shared" si="57"/>
        <v>0</v>
      </c>
      <c r="K142" s="157">
        <f t="shared" si="57"/>
        <v>0</v>
      </c>
      <c r="L142" s="157">
        <f t="shared" si="57"/>
        <v>0</v>
      </c>
      <c r="M142" s="157">
        <f t="shared" si="57"/>
        <v>0</v>
      </c>
      <c r="N142" s="157">
        <f t="shared" si="57"/>
        <v>0</v>
      </c>
      <c r="O142" s="157">
        <f t="shared" si="57"/>
        <v>0</v>
      </c>
      <c r="P142" s="157">
        <f t="shared" si="57"/>
        <v>0</v>
      </c>
      <c r="Q142" s="157">
        <f t="shared" si="58"/>
        <v>0</v>
      </c>
      <c r="R142" s="157">
        <f t="shared" si="58"/>
        <v>0</v>
      </c>
      <c r="S142" s="157">
        <f t="shared" si="58"/>
        <v>0</v>
      </c>
      <c r="T142" s="157">
        <f t="shared" si="58"/>
        <v>0</v>
      </c>
      <c r="U142" s="157">
        <f t="shared" si="58"/>
        <v>0</v>
      </c>
      <c r="V142" s="157">
        <f t="shared" si="58"/>
        <v>0</v>
      </c>
      <c r="W142" s="157">
        <f t="shared" si="58"/>
        <v>0</v>
      </c>
      <c r="X142" s="157">
        <f t="shared" si="58"/>
        <v>0</v>
      </c>
      <c r="Y142" s="157">
        <f t="shared" si="58"/>
        <v>0</v>
      </c>
      <c r="Z142" s="157">
        <f t="shared" si="58"/>
        <v>0</v>
      </c>
      <c r="AA142" s="157">
        <f t="shared" si="59"/>
        <v>0</v>
      </c>
      <c r="AB142" s="157">
        <f t="shared" si="59"/>
        <v>0</v>
      </c>
      <c r="AC142" s="157">
        <f t="shared" si="59"/>
        <v>0</v>
      </c>
      <c r="AD142" s="157">
        <f t="shared" si="59"/>
        <v>0</v>
      </c>
      <c r="AE142" s="157">
        <f t="shared" si="59"/>
        <v>0</v>
      </c>
      <c r="AF142" s="157">
        <f t="shared" si="59"/>
        <v>0</v>
      </c>
      <c r="AG142" s="157">
        <f t="shared" si="59"/>
        <v>0</v>
      </c>
      <c r="AH142" s="157">
        <f t="shared" si="59"/>
        <v>0</v>
      </c>
      <c r="AI142" s="157">
        <f t="shared" si="59"/>
        <v>0</v>
      </c>
      <c r="AJ142" s="157">
        <f t="shared" si="59"/>
        <v>0</v>
      </c>
    </row>
    <row r="143" spans="1:36" s="188" customFormat="1" ht="16.5" x14ac:dyDescent="0.25">
      <c r="A143" s="160">
        <f t="shared" si="55"/>
        <v>12.099999999999998</v>
      </c>
      <c r="B143" s="161">
        <f t="shared" si="49"/>
        <v>95</v>
      </c>
      <c r="C143" s="163" t="s">
        <v>644</v>
      </c>
      <c r="D143" s="195" t="s">
        <v>364</v>
      </c>
      <c r="E143" s="157">
        <f>+ROUNDUP(SUM(G143:AJ143),0)</f>
        <v>9</v>
      </c>
      <c r="F143" s="247"/>
      <c r="G143" s="157">
        <f t="shared" si="57"/>
        <v>0</v>
      </c>
      <c r="H143" s="157">
        <f t="shared" si="57"/>
        <v>0</v>
      </c>
      <c r="I143" s="157">
        <f t="shared" si="57"/>
        <v>9</v>
      </c>
      <c r="J143" s="157">
        <f t="shared" si="57"/>
        <v>0</v>
      </c>
      <c r="K143" s="157">
        <f t="shared" si="57"/>
        <v>0</v>
      </c>
      <c r="L143" s="157">
        <f t="shared" si="57"/>
        <v>0</v>
      </c>
      <c r="M143" s="157">
        <f t="shared" si="57"/>
        <v>0</v>
      </c>
      <c r="N143" s="157">
        <f t="shared" si="57"/>
        <v>0</v>
      </c>
      <c r="O143" s="157">
        <f t="shared" si="57"/>
        <v>0</v>
      </c>
      <c r="P143" s="157">
        <f t="shared" si="57"/>
        <v>0</v>
      </c>
      <c r="Q143" s="157">
        <f t="shared" si="58"/>
        <v>0</v>
      </c>
      <c r="R143" s="157">
        <f t="shared" si="58"/>
        <v>0</v>
      </c>
      <c r="S143" s="157">
        <f t="shared" si="58"/>
        <v>0</v>
      </c>
      <c r="T143" s="157">
        <f t="shared" si="58"/>
        <v>0</v>
      </c>
      <c r="U143" s="157">
        <f t="shared" si="58"/>
        <v>0</v>
      </c>
      <c r="V143" s="157">
        <f t="shared" si="58"/>
        <v>0</v>
      </c>
      <c r="W143" s="157">
        <f t="shared" si="58"/>
        <v>0</v>
      </c>
      <c r="X143" s="157">
        <f t="shared" si="58"/>
        <v>0</v>
      </c>
      <c r="Y143" s="157">
        <f t="shared" si="58"/>
        <v>0</v>
      </c>
      <c r="Z143" s="157">
        <f t="shared" si="58"/>
        <v>0</v>
      </c>
      <c r="AA143" s="157">
        <f t="shared" si="59"/>
        <v>0</v>
      </c>
      <c r="AB143" s="157">
        <f t="shared" si="59"/>
        <v>0</v>
      </c>
      <c r="AC143" s="157">
        <f t="shared" si="59"/>
        <v>0</v>
      </c>
      <c r="AD143" s="157">
        <f t="shared" si="59"/>
        <v>0</v>
      </c>
      <c r="AE143" s="157">
        <f t="shared" si="59"/>
        <v>0</v>
      </c>
      <c r="AF143" s="157">
        <f t="shared" si="59"/>
        <v>0</v>
      </c>
      <c r="AG143" s="157">
        <f t="shared" si="59"/>
        <v>0</v>
      </c>
      <c r="AH143" s="157">
        <f t="shared" si="59"/>
        <v>0</v>
      </c>
      <c r="AI143" s="157">
        <f t="shared" si="59"/>
        <v>0</v>
      </c>
      <c r="AJ143" s="157">
        <f t="shared" si="59"/>
        <v>0</v>
      </c>
    </row>
    <row r="144" spans="1:36" ht="16.5" x14ac:dyDescent="0.25">
      <c r="A144" s="159"/>
      <c r="B144" s="153">
        <f t="shared" si="49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49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49"/>
        <v>98</v>
      </c>
      <c r="C146" s="158" t="s">
        <v>437</v>
      </c>
      <c r="D146" s="156" t="s">
        <v>364</v>
      </c>
      <c r="E146" s="157">
        <f t="shared" ref="E146:E148" si="60">+SUM(G146:AJ146)</f>
        <v>2</v>
      </c>
      <c r="F146" s="249"/>
      <c r="G146" s="157">
        <f t="shared" ref="G146:P148" si="61">+HLOOKUP(G$3,ARMADO_RP,$B146,0)+HLOOKUP(G$4,ARMADO_RP,$B146,0)</f>
        <v>0</v>
      </c>
      <c r="H146" s="157">
        <f t="shared" si="61"/>
        <v>0</v>
      </c>
      <c r="I146" s="157">
        <f t="shared" si="61"/>
        <v>2</v>
      </c>
      <c r="J146" s="157">
        <f t="shared" si="61"/>
        <v>0</v>
      </c>
      <c r="K146" s="157">
        <f t="shared" si="61"/>
        <v>0</v>
      </c>
      <c r="L146" s="157">
        <f t="shared" si="61"/>
        <v>0</v>
      </c>
      <c r="M146" s="157">
        <f t="shared" si="61"/>
        <v>0</v>
      </c>
      <c r="N146" s="157">
        <f t="shared" si="61"/>
        <v>0</v>
      </c>
      <c r="O146" s="157">
        <f t="shared" si="61"/>
        <v>0</v>
      </c>
      <c r="P146" s="157">
        <f t="shared" si="61"/>
        <v>0</v>
      </c>
      <c r="Q146" s="157">
        <f t="shared" ref="Q146:Z148" si="62">+HLOOKUP(Q$3,ARMADO_RP,$B146,0)+HLOOKUP(Q$4,ARMADO_RP,$B146,0)</f>
        <v>0</v>
      </c>
      <c r="R146" s="157">
        <f t="shared" si="62"/>
        <v>0</v>
      </c>
      <c r="S146" s="157">
        <f t="shared" si="62"/>
        <v>0</v>
      </c>
      <c r="T146" s="157">
        <f t="shared" si="62"/>
        <v>0</v>
      </c>
      <c r="U146" s="157">
        <f t="shared" si="62"/>
        <v>0</v>
      </c>
      <c r="V146" s="157">
        <f t="shared" si="62"/>
        <v>0</v>
      </c>
      <c r="W146" s="157">
        <f t="shared" si="62"/>
        <v>0</v>
      </c>
      <c r="X146" s="157">
        <f t="shared" si="62"/>
        <v>0</v>
      </c>
      <c r="Y146" s="157">
        <f t="shared" si="62"/>
        <v>0</v>
      </c>
      <c r="Z146" s="157">
        <f t="shared" si="62"/>
        <v>0</v>
      </c>
      <c r="AA146" s="157">
        <f t="shared" ref="AA146:AJ148" si="63">+HLOOKUP(AA$3,ARMADO_RP,$B146,0)+HLOOKUP(AA$4,ARMADO_RP,$B146,0)</f>
        <v>0</v>
      </c>
      <c r="AB146" s="157">
        <f t="shared" si="63"/>
        <v>0</v>
      </c>
      <c r="AC146" s="157">
        <f t="shared" si="63"/>
        <v>0</v>
      </c>
      <c r="AD146" s="157">
        <f t="shared" si="63"/>
        <v>0</v>
      </c>
      <c r="AE146" s="157">
        <f t="shared" si="63"/>
        <v>0</v>
      </c>
      <c r="AF146" s="157">
        <f t="shared" si="63"/>
        <v>0</v>
      </c>
      <c r="AG146" s="157">
        <f t="shared" si="63"/>
        <v>0</v>
      </c>
      <c r="AH146" s="157">
        <f t="shared" si="63"/>
        <v>0</v>
      </c>
      <c r="AI146" s="157">
        <f t="shared" si="63"/>
        <v>0</v>
      </c>
      <c r="AJ146" s="157">
        <f t="shared" si="63"/>
        <v>0</v>
      </c>
    </row>
    <row r="147" spans="1:36" ht="16.5" x14ac:dyDescent="0.25">
      <c r="A147" s="157">
        <f t="shared" ref="A147:A149" si="64">+A146+0.01</f>
        <v>13.02</v>
      </c>
      <c r="B147" s="153">
        <f t="shared" si="49"/>
        <v>99</v>
      </c>
      <c r="C147" s="158" t="s">
        <v>438</v>
      </c>
      <c r="D147" s="156" t="s">
        <v>364</v>
      </c>
      <c r="E147" s="157">
        <f t="shared" si="60"/>
        <v>2</v>
      </c>
      <c r="F147" s="249"/>
      <c r="G147" s="157">
        <f t="shared" si="61"/>
        <v>0</v>
      </c>
      <c r="H147" s="157">
        <f t="shared" si="61"/>
        <v>0</v>
      </c>
      <c r="I147" s="157">
        <f t="shared" si="61"/>
        <v>2</v>
      </c>
      <c r="J147" s="157">
        <f t="shared" si="61"/>
        <v>0</v>
      </c>
      <c r="K147" s="157">
        <f t="shared" si="61"/>
        <v>0</v>
      </c>
      <c r="L147" s="157">
        <f t="shared" si="61"/>
        <v>0</v>
      </c>
      <c r="M147" s="157">
        <f t="shared" si="61"/>
        <v>0</v>
      </c>
      <c r="N147" s="157">
        <f t="shared" si="61"/>
        <v>0</v>
      </c>
      <c r="O147" s="157">
        <f t="shared" si="61"/>
        <v>0</v>
      </c>
      <c r="P147" s="157">
        <f t="shared" si="61"/>
        <v>0</v>
      </c>
      <c r="Q147" s="157">
        <f t="shared" si="62"/>
        <v>0</v>
      </c>
      <c r="R147" s="157">
        <f t="shared" si="62"/>
        <v>0</v>
      </c>
      <c r="S147" s="157">
        <f t="shared" si="62"/>
        <v>0</v>
      </c>
      <c r="T147" s="157">
        <f t="shared" si="62"/>
        <v>0</v>
      </c>
      <c r="U147" s="157">
        <f t="shared" si="62"/>
        <v>0</v>
      </c>
      <c r="V147" s="157">
        <f t="shared" si="62"/>
        <v>0</v>
      </c>
      <c r="W147" s="157">
        <f t="shared" si="62"/>
        <v>0</v>
      </c>
      <c r="X147" s="157">
        <f t="shared" si="62"/>
        <v>0</v>
      </c>
      <c r="Y147" s="157">
        <f t="shared" si="62"/>
        <v>0</v>
      </c>
      <c r="Z147" s="157">
        <f t="shared" si="62"/>
        <v>0</v>
      </c>
      <c r="AA147" s="157">
        <f t="shared" si="63"/>
        <v>0</v>
      </c>
      <c r="AB147" s="157">
        <f t="shared" si="63"/>
        <v>0</v>
      </c>
      <c r="AC147" s="157">
        <f t="shared" si="63"/>
        <v>0</v>
      </c>
      <c r="AD147" s="157">
        <f t="shared" si="63"/>
        <v>0</v>
      </c>
      <c r="AE147" s="157">
        <f t="shared" si="63"/>
        <v>0</v>
      </c>
      <c r="AF147" s="157">
        <f t="shared" si="63"/>
        <v>0</v>
      </c>
      <c r="AG147" s="157">
        <f t="shared" si="63"/>
        <v>0</v>
      </c>
      <c r="AH147" s="157">
        <f t="shared" si="63"/>
        <v>0</v>
      </c>
      <c r="AI147" s="157">
        <f t="shared" si="63"/>
        <v>0</v>
      </c>
      <c r="AJ147" s="157">
        <f t="shared" si="63"/>
        <v>0</v>
      </c>
    </row>
    <row r="148" spans="1:36" ht="16.5" x14ac:dyDescent="0.25">
      <c r="A148" s="157">
        <f t="shared" si="64"/>
        <v>13.03</v>
      </c>
      <c r="B148" s="153">
        <f t="shared" si="49"/>
        <v>100</v>
      </c>
      <c r="C148" s="158" t="s">
        <v>439</v>
      </c>
      <c r="D148" s="156" t="s">
        <v>364</v>
      </c>
      <c r="E148" s="157">
        <f t="shared" si="60"/>
        <v>0</v>
      </c>
      <c r="F148" s="249"/>
      <c r="G148" s="157">
        <f t="shared" si="61"/>
        <v>0</v>
      </c>
      <c r="H148" s="157">
        <f t="shared" si="61"/>
        <v>0</v>
      </c>
      <c r="I148" s="157">
        <v>0</v>
      </c>
      <c r="J148" s="157">
        <f t="shared" si="61"/>
        <v>0</v>
      </c>
      <c r="K148" s="157">
        <f t="shared" si="61"/>
        <v>0</v>
      </c>
      <c r="L148" s="157">
        <f t="shared" si="61"/>
        <v>0</v>
      </c>
      <c r="M148" s="157">
        <f t="shared" si="61"/>
        <v>0</v>
      </c>
      <c r="N148" s="157">
        <f t="shared" si="61"/>
        <v>0</v>
      </c>
      <c r="O148" s="157">
        <f t="shared" si="61"/>
        <v>0</v>
      </c>
      <c r="P148" s="157">
        <f t="shared" si="61"/>
        <v>0</v>
      </c>
      <c r="Q148" s="157">
        <f t="shared" si="62"/>
        <v>0</v>
      </c>
      <c r="R148" s="157">
        <f t="shared" si="62"/>
        <v>0</v>
      </c>
      <c r="S148" s="157">
        <f t="shared" si="62"/>
        <v>0</v>
      </c>
      <c r="T148" s="157">
        <f t="shared" si="62"/>
        <v>0</v>
      </c>
      <c r="U148" s="157">
        <f t="shared" si="62"/>
        <v>0</v>
      </c>
      <c r="V148" s="157">
        <f t="shared" si="62"/>
        <v>0</v>
      </c>
      <c r="W148" s="157">
        <f t="shared" si="62"/>
        <v>0</v>
      </c>
      <c r="X148" s="157">
        <f t="shared" si="62"/>
        <v>0</v>
      </c>
      <c r="Y148" s="157">
        <f t="shared" si="62"/>
        <v>0</v>
      </c>
      <c r="Z148" s="157">
        <f t="shared" si="62"/>
        <v>0</v>
      </c>
      <c r="AA148" s="157">
        <f t="shared" si="63"/>
        <v>0</v>
      </c>
      <c r="AB148" s="157">
        <f t="shared" si="63"/>
        <v>0</v>
      </c>
      <c r="AC148" s="157">
        <f t="shared" si="63"/>
        <v>0</v>
      </c>
      <c r="AD148" s="157">
        <f t="shared" si="63"/>
        <v>0</v>
      </c>
      <c r="AE148" s="157">
        <f t="shared" si="63"/>
        <v>0</v>
      </c>
      <c r="AF148" s="157">
        <f t="shared" si="63"/>
        <v>0</v>
      </c>
      <c r="AG148" s="157">
        <f t="shared" si="63"/>
        <v>0</v>
      </c>
      <c r="AH148" s="157">
        <f t="shared" si="63"/>
        <v>0</v>
      </c>
      <c r="AI148" s="157">
        <f t="shared" si="63"/>
        <v>0</v>
      </c>
      <c r="AJ148" s="157">
        <f t="shared" si="63"/>
        <v>0</v>
      </c>
    </row>
    <row r="149" spans="1:36" s="188" customFormat="1" ht="16.5" x14ac:dyDescent="0.25">
      <c r="A149" s="160">
        <f t="shared" si="64"/>
        <v>13.04</v>
      </c>
      <c r="B149" s="161">
        <f t="shared" si="49"/>
        <v>101</v>
      </c>
      <c r="C149" s="163" t="s">
        <v>648</v>
      </c>
      <c r="D149" s="195" t="s">
        <v>364</v>
      </c>
      <c r="E149" s="157">
        <f>+ROUNDUP(SUM(G149:AJ149),0)</f>
        <v>2</v>
      </c>
      <c r="F149" s="247"/>
      <c r="G149" s="157">
        <f t="shared" ref="G149:AJ149" si="65">+HLOOKUP(G$3,ARMADO_RP,$B149,0)+HLOOKUP(G$4,ARMADO_RP,$B149,0)+HLOOKUP(G$19,ARMADO_RP,$B149,0)</f>
        <v>0</v>
      </c>
      <c r="H149" s="157">
        <f t="shared" si="65"/>
        <v>0</v>
      </c>
      <c r="I149" s="157">
        <v>2</v>
      </c>
      <c r="J149" s="157">
        <f t="shared" si="65"/>
        <v>0</v>
      </c>
      <c r="K149" s="157">
        <f t="shared" si="65"/>
        <v>0</v>
      </c>
      <c r="L149" s="157">
        <f t="shared" si="65"/>
        <v>0</v>
      </c>
      <c r="M149" s="157">
        <f t="shared" si="65"/>
        <v>0</v>
      </c>
      <c r="N149" s="157">
        <f t="shared" si="65"/>
        <v>0</v>
      </c>
      <c r="O149" s="157">
        <f t="shared" si="65"/>
        <v>0</v>
      </c>
      <c r="P149" s="157">
        <f t="shared" si="65"/>
        <v>0</v>
      </c>
      <c r="Q149" s="157">
        <f t="shared" si="65"/>
        <v>0</v>
      </c>
      <c r="R149" s="157">
        <f t="shared" si="65"/>
        <v>0</v>
      </c>
      <c r="S149" s="157">
        <f t="shared" si="65"/>
        <v>0</v>
      </c>
      <c r="T149" s="157">
        <f t="shared" si="65"/>
        <v>0</v>
      </c>
      <c r="U149" s="157">
        <f t="shared" si="65"/>
        <v>0</v>
      </c>
      <c r="V149" s="157">
        <f t="shared" si="65"/>
        <v>0</v>
      </c>
      <c r="W149" s="157">
        <f t="shared" si="65"/>
        <v>0</v>
      </c>
      <c r="X149" s="157">
        <f t="shared" si="65"/>
        <v>0</v>
      </c>
      <c r="Y149" s="157">
        <f t="shared" si="65"/>
        <v>0</v>
      </c>
      <c r="Z149" s="157">
        <f t="shared" si="65"/>
        <v>0</v>
      </c>
      <c r="AA149" s="157">
        <f t="shared" si="65"/>
        <v>0</v>
      </c>
      <c r="AB149" s="157">
        <f t="shared" si="65"/>
        <v>0</v>
      </c>
      <c r="AC149" s="157">
        <f t="shared" si="65"/>
        <v>0</v>
      </c>
      <c r="AD149" s="157">
        <f t="shared" si="65"/>
        <v>0</v>
      </c>
      <c r="AE149" s="157">
        <f t="shared" si="65"/>
        <v>0</v>
      </c>
      <c r="AF149" s="157">
        <f t="shared" si="65"/>
        <v>0</v>
      </c>
      <c r="AG149" s="157">
        <f t="shared" si="65"/>
        <v>0</v>
      </c>
      <c r="AH149" s="157">
        <f t="shared" si="65"/>
        <v>0</v>
      </c>
      <c r="AI149" s="157">
        <f t="shared" si="65"/>
        <v>0</v>
      </c>
      <c r="AJ149" s="157">
        <f t="shared" si="65"/>
        <v>0</v>
      </c>
    </row>
    <row r="150" spans="1:36" ht="16.5" x14ac:dyDescent="0.25">
      <c r="A150" s="159"/>
      <c r="B150" s="153">
        <f t="shared" si="49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49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49"/>
        <v>104</v>
      </c>
      <c r="C152" s="155" t="s">
        <v>441</v>
      </c>
      <c r="D152" s="156" t="s">
        <v>364</v>
      </c>
      <c r="E152" s="157">
        <f t="shared" ref="E152:E155" si="66">+SUM(G152:AJ152)</f>
        <v>0</v>
      </c>
      <c r="F152" s="314" t="s">
        <v>77</v>
      </c>
      <c r="G152" s="157">
        <f t="shared" ref="G152:P156" si="67">+IF($F152=G$7,HLOOKUP(G$7,ARMADO_RP,$B152,0),0)</f>
        <v>0</v>
      </c>
      <c r="H152" s="157">
        <f t="shared" si="67"/>
        <v>0</v>
      </c>
      <c r="I152" s="157">
        <f t="shared" si="67"/>
        <v>0</v>
      </c>
      <c r="J152" s="157">
        <f t="shared" si="67"/>
        <v>0</v>
      </c>
      <c r="K152" s="157">
        <f t="shared" si="67"/>
        <v>0</v>
      </c>
      <c r="L152" s="157">
        <f t="shared" si="67"/>
        <v>0</v>
      </c>
      <c r="M152" s="157">
        <f t="shared" si="67"/>
        <v>0</v>
      </c>
      <c r="N152" s="157">
        <f t="shared" si="67"/>
        <v>0</v>
      </c>
      <c r="O152" s="157">
        <f t="shared" si="67"/>
        <v>0</v>
      </c>
      <c r="P152" s="157">
        <f t="shared" si="67"/>
        <v>0</v>
      </c>
      <c r="Q152" s="157">
        <f t="shared" ref="Q152:Z156" si="68">+IF($F152=Q$7,HLOOKUP(Q$7,ARMADO_RP,$B152,0),0)</f>
        <v>0</v>
      </c>
      <c r="R152" s="157">
        <f t="shared" si="68"/>
        <v>0</v>
      </c>
      <c r="S152" s="157">
        <f t="shared" si="68"/>
        <v>0</v>
      </c>
      <c r="T152" s="157">
        <f t="shared" si="68"/>
        <v>0</v>
      </c>
      <c r="U152" s="157">
        <f t="shared" si="68"/>
        <v>0</v>
      </c>
      <c r="V152" s="157">
        <f t="shared" si="68"/>
        <v>0</v>
      </c>
      <c r="W152" s="157">
        <f t="shared" si="68"/>
        <v>0</v>
      </c>
      <c r="X152" s="157">
        <f t="shared" si="68"/>
        <v>0</v>
      </c>
      <c r="Y152" s="157">
        <f t="shared" si="68"/>
        <v>0</v>
      </c>
      <c r="Z152" s="157">
        <f t="shared" si="68"/>
        <v>0</v>
      </c>
      <c r="AA152" s="157">
        <f t="shared" ref="AA152:AJ156" si="69">+IF($F152=AA$7,HLOOKUP(AA$7,ARMADO_RP,$B152,0),0)</f>
        <v>0</v>
      </c>
      <c r="AB152" s="157">
        <f t="shared" si="69"/>
        <v>0</v>
      </c>
      <c r="AC152" s="157">
        <f t="shared" si="69"/>
        <v>0</v>
      </c>
      <c r="AD152" s="157">
        <f t="shared" si="69"/>
        <v>0</v>
      </c>
      <c r="AE152" s="157">
        <f t="shared" si="69"/>
        <v>0</v>
      </c>
      <c r="AF152" s="157">
        <f t="shared" si="69"/>
        <v>0</v>
      </c>
      <c r="AG152" s="157">
        <f t="shared" si="69"/>
        <v>0</v>
      </c>
      <c r="AH152" s="157">
        <f t="shared" si="69"/>
        <v>0</v>
      </c>
      <c r="AI152" s="157">
        <f t="shared" si="69"/>
        <v>0</v>
      </c>
      <c r="AJ152" s="157">
        <f t="shared" si="69"/>
        <v>0</v>
      </c>
    </row>
    <row r="153" spans="1:36" ht="16.5" x14ac:dyDescent="0.25">
      <c r="A153" s="157">
        <f t="shared" ref="A153:A156" si="70">+A152+0.01</f>
        <v>14.02</v>
      </c>
      <c r="B153" s="153">
        <f t="shared" si="49"/>
        <v>105</v>
      </c>
      <c r="C153" s="155" t="s">
        <v>442</v>
      </c>
      <c r="D153" s="156" t="s">
        <v>364</v>
      </c>
      <c r="E153" s="157">
        <f t="shared" si="66"/>
        <v>0</v>
      </c>
      <c r="F153" s="314" t="s">
        <v>303</v>
      </c>
      <c r="G153" s="157">
        <f t="shared" si="67"/>
        <v>0</v>
      </c>
      <c r="H153" s="157">
        <f t="shared" si="67"/>
        <v>0</v>
      </c>
      <c r="I153" s="157">
        <f t="shared" si="67"/>
        <v>0</v>
      </c>
      <c r="J153" s="157">
        <f t="shared" si="67"/>
        <v>0</v>
      </c>
      <c r="K153" s="157">
        <f t="shared" si="67"/>
        <v>0</v>
      </c>
      <c r="L153" s="157">
        <f t="shared" si="67"/>
        <v>0</v>
      </c>
      <c r="M153" s="157">
        <f t="shared" si="67"/>
        <v>0</v>
      </c>
      <c r="N153" s="157">
        <f t="shared" si="67"/>
        <v>0</v>
      </c>
      <c r="O153" s="157">
        <f t="shared" si="67"/>
        <v>0</v>
      </c>
      <c r="P153" s="157">
        <f t="shared" si="67"/>
        <v>0</v>
      </c>
      <c r="Q153" s="157">
        <f t="shared" si="68"/>
        <v>0</v>
      </c>
      <c r="R153" s="157">
        <f t="shared" si="68"/>
        <v>0</v>
      </c>
      <c r="S153" s="157">
        <f t="shared" si="68"/>
        <v>0</v>
      </c>
      <c r="T153" s="157">
        <f t="shared" si="68"/>
        <v>0</v>
      </c>
      <c r="U153" s="157">
        <f t="shared" si="68"/>
        <v>0</v>
      </c>
      <c r="V153" s="157">
        <f t="shared" si="68"/>
        <v>0</v>
      </c>
      <c r="W153" s="157">
        <f t="shared" si="68"/>
        <v>0</v>
      </c>
      <c r="X153" s="157">
        <f t="shared" si="68"/>
        <v>0</v>
      </c>
      <c r="Y153" s="157">
        <f t="shared" si="68"/>
        <v>0</v>
      </c>
      <c r="Z153" s="157">
        <f t="shared" si="68"/>
        <v>0</v>
      </c>
      <c r="AA153" s="157">
        <f t="shared" si="69"/>
        <v>0</v>
      </c>
      <c r="AB153" s="157">
        <f t="shared" si="69"/>
        <v>0</v>
      </c>
      <c r="AC153" s="157">
        <f t="shared" si="69"/>
        <v>0</v>
      </c>
      <c r="AD153" s="157">
        <f t="shared" si="69"/>
        <v>0</v>
      </c>
      <c r="AE153" s="157">
        <f t="shared" si="69"/>
        <v>0</v>
      </c>
      <c r="AF153" s="157">
        <f t="shared" si="69"/>
        <v>0</v>
      </c>
      <c r="AG153" s="157">
        <f t="shared" si="69"/>
        <v>0</v>
      </c>
      <c r="AH153" s="157">
        <f t="shared" si="69"/>
        <v>0</v>
      </c>
      <c r="AI153" s="157">
        <f t="shared" si="69"/>
        <v>0</v>
      </c>
      <c r="AJ153" s="157">
        <f t="shared" si="69"/>
        <v>0</v>
      </c>
    </row>
    <row r="154" spans="1:36" ht="16.5" x14ac:dyDescent="0.25">
      <c r="A154" s="157">
        <f t="shared" si="70"/>
        <v>14.03</v>
      </c>
      <c r="B154" s="153">
        <f t="shared" si="49"/>
        <v>106</v>
      </c>
      <c r="C154" s="155" t="s">
        <v>443</v>
      </c>
      <c r="D154" s="156" t="s">
        <v>364</v>
      </c>
      <c r="E154" s="157">
        <f t="shared" si="66"/>
        <v>0</v>
      </c>
      <c r="F154" s="314" t="s">
        <v>297</v>
      </c>
      <c r="G154" s="157">
        <f t="shared" si="67"/>
        <v>0</v>
      </c>
      <c r="H154" s="157">
        <f t="shared" si="67"/>
        <v>0</v>
      </c>
      <c r="I154" s="157">
        <f t="shared" si="67"/>
        <v>0</v>
      </c>
      <c r="J154" s="157">
        <f t="shared" si="67"/>
        <v>0</v>
      </c>
      <c r="K154" s="157">
        <f t="shared" si="67"/>
        <v>0</v>
      </c>
      <c r="L154" s="157">
        <f t="shared" si="67"/>
        <v>0</v>
      </c>
      <c r="M154" s="157">
        <f t="shared" si="67"/>
        <v>0</v>
      </c>
      <c r="N154" s="157">
        <f t="shared" si="67"/>
        <v>0</v>
      </c>
      <c r="O154" s="157">
        <f t="shared" si="67"/>
        <v>0</v>
      </c>
      <c r="P154" s="157">
        <f t="shared" si="67"/>
        <v>0</v>
      </c>
      <c r="Q154" s="157">
        <f t="shared" si="68"/>
        <v>0</v>
      </c>
      <c r="R154" s="157">
        <f t="shared" si="68"/>
        <v>0</v>
      </c>
      <c r="S154" s="157">
        <f t="shared" si="68"/>
        <v>0</v>
      </c>
      <c r="T154" s="157">
        <f t="shared" si="68"/>
        <v>0</v>
      </c>
      <c r="U154" s="157">
        <f t="shared" si="68"/>
        <v>0</v>
      </c>
      <c r="V154" s="157">
        <f t="shared" si="68"/>
        <v>0</v>
      </c>
      <c r="W154" s="157">
        <f t="shared" si="68"/>
        <v>0</v>
      </c>
      <c r="X154" s="157">
        <f t="shared" si="68"/>
        <v>0</v>
      </c>
      <c r="Y154" s="157">
        <f t="shared" si="68"/>
        <v>0</v>
      </c>
      <c r="Z154" s="157">
        <f t="shared" si="68"/>
        <v>0</v>
      </c>
      <c r="AA154" s="157">
        <f t="shared" si="69"/>
        <v>0</v>
      </c>
      <c r="AB154" s="157">
        <f t="shared" si="69"/>
        <v>0</v>
      </c>
      <c r="AC154" s="157">
        <f t="shared" si="69"/>
        <v>0</v>
      </c>
      <c r="AD154" s="157">
        <f t="shared" si="69"/>
        <v>0</v>
      </c>
      <c r="AE154" s="157">
        <f t="shared" si="69"/>
        <v>0</v>
      </c>
      <c r="AF154" s="157">
        <f t="shared" si="69"/>
        <v>0</v>
      </c>
      <c r="AG154" s="157">
        <f t="shared" si="69"/>
        <v>0</v>
      </c>
      <c r="AH154" s="157">
        <f t="shared" si="69"/>
        <v>0</v>
      </c>
      <c r="AI154" s="157">
        <f t="shared" si="69"/>
        <v>0</v>
      </c>
      <c r="AJ154" s="157">
        <f t="shared" si="69"/>
        <v>0</v>
      </c>
    </row>
    <row r="155" spans="1:36" s="188" customFormat="1" ht="16.5" x14ac:dyDescent="0.25">
      <c r="A155" s="160">
        <f t="shared" si="70"/>
        <v>14.04</v>
      </c>
      <c r="B155" s="161">
        <f t="shared" si="49"/>
        <v>107</v>
      </c>
      <c r="C155" s="163" t="s">
        <v>533</v>
      </c>
      <c r="D155" s="164" t="s">
        <v>364</v>
      </c>
      <c r="E155" s="160">
        <f t="shared" si="66"/>
        <v>0</v>
      </c>
      <c r="F155" s="314" t="s">
        <v>218</v>
      </c>
      <c r="G155" s="160">
        <f t="shared" si="67"/>
        <v>0</v>
      </c>
      <c r="H155" s="160">
        <f t="shared" si="67"/>
        <v>0</v>
      </c>
      <c r="I155" s="160">
        <f t="shared" si="67"/>
        <v>0</v>
      </c>
      <c r="J155" s="160">
        <f t="shared" si="67"/>
        <v>0</v>
      </c>
      <c r="K155" s="160">
        <f t="shared" si="67"/>
        <v>0</v>
      </c>
      <c r="L155" s="160">
        <f t="shared" si="67"/>
        <v>0</v>
      </c>
      <c r="M155" s="160">
        <f t="shared" si="67"/>
        <v>0</v>
      </c>
      <c r="N155" s="160">
        <f t="shared" si="67"/>
        <v>0</v>
      </c>
      <c r="O155" s="160">
        <f t="shared" si="67"/>
        <v>0</v>
      </c>
      <c r="P155" s="160">
        <f t="shared" si="67"/>
        <v>0</v>
      </c>
      <c r="Q155" s="160">
        <f t="shared" si="68"/>
        <v>0</v>
      </c>
      <c r="R155" s="160">
        <f t="shared" si="68"/>
        <v>0</v>
      </c>
      <c r="S155" s="160">
        <f t="shared" si="68"/>
        <v>0</v>
      </c>
      <c r="T155" s="160">
        <f t="shared" si="68"/>
        <v>0</v>
      </c>
      <c r="U155" s="160">
        <f t="shared" si="68"/>
        <v>0</v>
      </c>
      <c r="V155" s="160">
        <f t="shared" si="68"/>
        <v>0</v>
      </c>
      <c r="W155" s="160">
        <f t="shared" si="68"/>
        <v>0</v>
      </c>
      <c r="X155" s="160">
        <f t="shared" si="68"/>
        <v>0</v>
      </c>
      <c r="Y155" s="160">
        <f t="shared" si="68"/>
        <v>0</v>
      </c>
      <c r="Z155" s="160">
        <f t="shared" si="68"/>
        <v>0</v>
      </c>
      <c r="AA155" s="160">
        <f t="shared" si="69"/>
        <v>0</v>
      </c>
      <c r="AB155" s="160">
        <f t="shared" si="69"/>
        <v>0</v>
      </c>
      <c r="AC155" s="160">
        <f t="shared" si="69"/>
        <v>0</v>
      </c>
      <c r="AD155" s="160">
        <f t="shared" si="69"/>
        <v>0</v>
      </c>
      <c r="AE155" s="160">
        <f t="shared" si="69"/>
        <v>0</v>
      </c>
      <c r="AF155" s="160">
        <f t="shared" si="69"/>
        <v>0</v>
      </c>
      <c r="AG155" s="160">
        <f t="shared" si="69"/>
        <v>0</v>
      </c>
      <c r="AH155" s="160">
        <f t="shared" si="69"/>
        <v>0</v>
      </c>
      <c r="AI155" s="160">
        <f t="shared" si="69"/>
        <v>0</v>
      </c>
      <c r="AJ155" s="160">
        <f t="shared" si="69"/>
        <v>0</v>
      </c>
    </row>
    <row r="156" spans="1:36" s="188" customFormat="1" ht="16.5" x14ac:dyDescent="0.25">
      <c r="A156" s="160">
        <f t="shared" si="70"/>
        <v>14.049999999999999</v>
      </c>
      <c r="B156" s="161">
        <f t="shared" si="49"/>
        <v>108</v>
      </c>
      <c r="C156" s="163" t="s">
        <v>534</v>
      </c>
      <c r="D156" s="164" t="s">
        <v>364</v>
      </c>
      <c r="E156" s="160">
        <f t="shared" ref="E156" si="71">+SUM(G156:AJ156)</f>
        <v>1</v>
      </c>
      <c r="F156" s="314" t="s">
        <v>259</v>
      </c>
      <c r="G156" s="160">
        <f t="shared" si="67"/>
        <v>0</v>
      </c>
      <c r="H156" s="160">
        <f t="shared" si="67"/>
        <v>0</v>
      </c>
      <c r="I156" s="160">
        <f>+IF($F156=I$7,HLOOKUP(I$7,ARMADO_RP,$B156,0),0)</f>
        <v>1</v>
      </c>
      <c r="J156" s="160">
        <f t="shared" si="67"/>
        <v>0</v>
      </c>
      <c r="K156" s="160">
        <f t="shared" si="67"/>
        <v>0</v>
      </c>
      <c r="L156" s="160">
        <f t="shared" si="67"/>
        <v>0</v>
      </c>
      <c r="M156" s="160">
        <f t="shared" si="67"/>
        <v>0</v>
      </c>
      <c r="N156" s="160">
        <f t="shared" si="67"/>
        <v>0</v>
      </c>
      <c r="O156" s="160">
        <f t="shared" si="67"/>
        <v>0</v>
      </c>
      <c r="P156" s="160">
        <f t="shared" si="67"/>
        <v>0</v>
      </c>
      <c r="Q156" s="160">
        <f t="shared" si="68"/>
        <v>0</v>
      </c>
      <c r="R156" s="160">
        <f t="shared" si="68"/>
        <v>0</v>
      </c>
      <c r="S156" s="160">
        <f t="shared" si="68"/>
        <v>0</v>
      </c>
      <c r="T156" s="160">
        <f t="shared" si="68"/>
        <v>0</v>
      </c>
      <c r="U156" s="160">
        <f t="shared" si="68"/>
        <v>0</v>
      </c>
      <c r="V156" s="160">
        <f t="shared" si="68"/>
        <v>0</v>
      </c>
      <c r="W156" s="160">
        <f t="shared" si="68"/>
        <v>0</v>
      </c>
      <c r="X156" s="160">
        <f t="shared" si="68"/>
        <v>0</v>
      </c>
      <c r="Y156" s="160">
        <f t="shared" si="68"/>
        <v>0</v>
      </c>
      <c r="Z156" s="160">
        <f t="shared" si="68"/>
        <v>0</v>
      </c>
      <c r="AA156" s="160">
        <f t="shared" si="69"/>
        <v>0</v>
      </c>
      <c r="AB156" s="160">
        <f t="shared" si="69"/>
        <v>0</v>
      </c>
      <c r="AC156" s="160">
        <f t="shared" si="69"/>
        <v>0</v>
      </c>
      <c r="AD156" s="160">
        <f t="shared" si="69"/>
        <v>0</v>
      </c>
      <c r="AE156" s="160">
        <f t="shared" si="69"/>
        <v>0</v>
      </c>
      <c r="AF156" s="160">
        <f t="shared" si="69"/>
        <v>0</v>
      </c>
      <c r="AG156" s="160">
        <f t="shared" si="69"/>
        <v>0</v>
      </c>
      <c r="AH156" s="160">
        <f t="shared" si="69"/>
        <v>0</v>
      </c>
      <c r="AI156" s="160">
        <f t="shared" si="69"/>
        <v>0</v>
      </c>
      <c r="AJ156" s="160">
        <f t="shared" si="69"/>
        <v>0</v>
      </c>
    </row>
    <row r="157" spans="1:36" s="188" customFormat="1" ht="16.5" x14ac:dyDescent="0.25">
      <c r="A157" s="160"/>
      <c r="B157" s="161">
        <f t="shared" si="49"/>
        <v>109</v>
      </c>
      <c r="C157" s="163"/>
      <c r="D157" s="164"/>
      <c r="E157" s="160"/>
      <c r="F157" s="314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  <c r="AI157" s="160"/>
      <c r="AJ157" s="160"/>
    </row>
    <row r="158" spans="1:36" ht="16.5" x14ac:dyDescent="0.25">
      <c r="A158" s="166">
        <f>1+A151</f>
        <v>15</v>
      </c>
      <c r="B158" s="161">
        <f t="shared" si="49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61">
        <f t="shared" si="49"/>
        <v>111</v>
      </c>
      <c r="C159" s="169" t="s">
        <v>445</v>
      </c>
      <c r="D159" s="170" t="s">
        <v>364</v>
      </c>
      <c r="E159" s="157">
        <f t="shared" ref="E159:E161" si="72">+SUM(G159:AJ159)</f>
        <v>0</v>
      </c>
      <c r="F159" s="314">
        <v>5</v>
      </c>
      <c r="G159" s="171">
        <f t="shared" ref="G159:P162" si="73">+HLOOKUP(G$7,ARMADO_RP,$B159,0)</f>
        <v>0</v>
      </c>
      <c r="H159" s="171">
        <f t="shared" si="73"/>
        <v>0</v>
      </c>
      <c r="I159" s="171">
        <f t="shared" si="73"/>
        <v>0</v>
      </c>
      <c r="J159" s="171">
        <f t="shared" si="73"/>
        <v>0</v>
      </c>
      <c r="K159" s="171">
        <f t="shared" si="73"/>
        <v>0</v>
      </c>
      <c r="L159" s="171">
        <f t="shared" si="73"/>
        <v>0</v>
      </c>
      <c r="M159" s="171">
        <f t="shared" si="73"/>
        <v>0</v>
      </c>
      <c r="N159" s="171">
        <f t="shared" si="73"/>
        <v>0</v>
      </c>
      <c r="O159" s="171">
        <f t="shared" si="73"/>
        <v>0</v>
      </c>
      <c r="P159" s="171">
        <f t="shared" si="73"/>
        <v>0</v>
      </c>
      <c r="Q159" s="171">
        <f t="shared" ref="Q159:Z162" si="74">+HLOOKUP(Q$7,ARMADO_RP,$B159,0)</f>
        <v>0</v>
      </c>
      <c r="R159" s="171">
        <f t="shared" si="74"/>
        <v>0</v>
      </c>
      <c r="S159" s="171">
        <f t="shared" si="74"/>
        <v>0</v>
      </c>
      <c r="T159" s="171">
        <f t="shared" si="74"/>
        <v>0</v>
      </c>
      <c r="U159" s="171">
        <f t="shared" si="74"/>
        <v>0</v>
      </c>
      <c r="V159" s="171">
        <f t="shared" si="74"/>
        <v>0</v>
      </c>
      <c r="W159" s="171">
        <f t="shared" si="74"/>
        <v>0</v>
      </c>
      <c r="X159" s="171">
        <f t="shared" si="74"/>
        <v>0</v>
      </c>
      <c r="Y159" s="171">
        <f t="shared" si="74"/>
        <v>0</v>
      </c>
      <c r="Z159" s="171">
        <f t="shared" si="74"/>
        <v>0</v>
      </c>
      <c r="AA159" s="171">
        <f t="shared" ref="AA159:AJ162" si="75">+HLOOKUP(AA$7,ARMADO_RP,$B159,0)</f>
        <v>0</v>
      </c>
      <c r="AB159" s="171">
        <f t="shared" si="75"/>
        <v>0</v>
      </c>
      <c r="AC159" s="171">
        <f t="shared" si="75"/>
        <v>0</v>
      </c>
      <c r="AD159" s="171">
        <f t="shared" si="75"/>
        <v>0</v>
      </c>
      <c r="AE159" s="171">
        <f t="shared" si="75"/>
        <v>0</v>
      </c>
      <c r="AF159" s="171">
        <f t="shared" si="75"/>
        <v>0</v>
      </c>
      <c r="AG159" s="171">
        <f t="shared" si="75"/>
        <v>0</v>
      </c>
      <c r="AH159" s="171">
        <f t="shared" si="75"/>
        <v>0</v>
      </c>
      <c r="AI159" s="171">
        <f t="shared" si="75"/>
        <v>0</v>
      </c>
      <c r="AJ159" s="171">
        <f t="shared" si="75"/>
        <v>0</v>
      </c>
    </row>
    <row r="160" spans="1:36" ht="16.5" x14ac:dyDescent="0.25">
      <c r="A160" s="171">
        <f t="shared" ref="A160:A162" si="76">0.01+A159</f>
        <v>15.02</v>
      </c>
      <c r="B160" s="167">
        <f t="shared" si="49"/>
        <v>112</v>
      </c>
      <c r="C160" s="169" t="s">
        <v>446</v>
      </c>
      <c r="D160" s="170" t="s">
        <v>364</v>
      </c>
      <c r="E160" s="157">
        <f t="shared" si="72"/>
        <v>0</v>
      </c>
      <c r="F160" s="314">
        <v>10</v>
      </c>
      <c r="G160" s="171">
        <f t="shared" si="73"/>
        <v>0</v>
      </c>
      <c r="H160" s="171">
        <f t="shared" si="73"/>
        <v>0</v>
      </c>
      <c r="I160" s="171">
        <f t="shared" si="73"/>
        <v>0</v>
      </c>
      <c r="J160" s="171">
        <f t="shared" si="73"/>
        <v>0</v>
      </c>
      <c r="K160" s="171">
        <f t="shared" si="73"/>
        <v>0</v>
      </c>
      <c r="L160" s="171">
        <f t="shared" si="73"/>
        <v>0</v>
      </c>
      <c r="M160" s="171">
        <f t="shared" si="73"/>
        <v>0</v>
      </c>
      <c r="N160" s="171">
        <f t="shared" si="73"/>
        <v>0</v>
      </c>
      <c r="O160" s="171">
        <f t="shared" si="73"/>
        <v>0</v>
      </c>
      <c r="P160" s="171">
        <f t="shared" si="73"/>
        <v>0</v>
      </c>
      <c r="Q160" s="171">
        <f t="shared" si="74"/>
        <v>0</v>
      </c>
      <c r="R160" s="171">
        <f t="shared" si="74"/>
        <v>0</v>
      </c>
      <c r="S160" s="171">
        <f t="shared" si="74"/>
        <v>0</v>
      </c>
      <c r="T160" s="171">
        <f t="shared" si="74"/>
        <v>0</v>
      </c>
      <c r="U160" s="171">
        <f t="shared" si="74"/>
        <v>0</v>
      </c>
      <c r="V160" s="171">
        <f t="shared" si="74"/>
        <v>0</v>
      </c>
      <c r="W160" s="171">
        <f t="shared" si="74"/>
        <v>0</v>
      </c>
      <c r="X160" s="171">
        <f t="shared" si="74"/>
        <v>0</v>
      </c>
      <c r="Y160" s="171">
        <f t="shared" si="74"/>
        <v>0</v>
      </c>
      <c r="Z160" s="171">
        <f t="shared" si="74"/>
        <v>0</v>
      </c>
      <c r="AA160" s="171">
        <f t="shared" si="75"/>
        <v>0</v>
      </c>
      <c r="AB160" s="171">
        <f t="shared" si="75"/>
        <v>0</v>
      </c>
      <c r="AC160" s="171">
        <f t="shared" si="75"/>
        <v>0</v>
      </c>
      <c r="AD160" s="171">
        <f t="shared" si="75"/>
        <v>0</v>
      </c>
      <c r="AE160" s="171">
        <f t="shared" si="75"/>
        <v>0</v>
      </c>
      <c r="AF160" s="171">
        <f t="shared" si="75"/>
        <v>0</v>
      </c>
      <c r="AG160" s="171">
        <f t="shared" si="75"/>
        <v>0</v>
      </c>
      <c r="AH160" s="171">
        <f t="shared" si="75"/>
        <v>0</v>
      </c>
      <c r="AI160" s="171">
        <f t="shared" si="75"/>
        <v>0</v>
      </c>
      <c r="AJ160" s="171">
        <f t="shared" si="75"/>
        <v>0</v>
      </c>
    </row>
    <row r="161" spans="1:36" s="188" customFormat="1" ht="16.5" x14ac:dyDescent="0.25">
      <c r="A161" s="191">
        <f t="shared" si="76"/>
        <v>15.03</v>
      </c>
      <c r="B161" s="192">
        <f t="shared" si="49"/>
        <v>113</v>
      </c>
      <c r="C161" s="193" t="s">
        <v>647</v>
      </c>
      <c r="D161" s="194" t="s">
        <v>364</v>
      </c>
      <c r="E161" s="160">
        <f t="shared" si="72"/>
        <v>0</v>
      </c>
      <c r="F161" s="314">
        <v>25</v>
      </c>
      <c r="G161" s="191">
        <f t="shared" si="73"/>
        <v>0</v>
      </c>
      <c r="H161" s="191">
        <f t="shared" si="73"/>
        <v>0</v>
      </c>
      <c r="I161" s="191">
        <f t="shared" si="73"/>
        <v>0</v>
      </c>
      <c r="J161" s="191">
        <f t="shared" si="73"/>
        <v>0</v>
      </c>
      <c r="K161" s="191">
        <f t="shared" si="73"/>
        <v>0</v>
      </c>
      <c r="L161" s="191">
        <f t="shared" si="73"/>
        <v>0</v>
      </c>
      <c r="M161" s="191">
        <f t="shared" si="73"/>
        <v>0</v>
      </c>
      <c r="N161" s="191">
        <f t="shared" si="73"/>
        <v>0</v>
      </c>
      <c r="O161" s="191">
        <f t="shared" si="73"/>
        <v>0</v>
      </c>
      <c r="P161" s="191">
        <f t="shared" si="73"/>
        <v>0</v>
      </c>
      <c r="Q161" s="191">
        <f t="shared" si="74"/>
        <v>0</v>
      </c>
      <c r="R161" s="191">
        <f t="shared" si="74"/>
        <v>0</v>
      </c>
      <c r="S161" s="191">
        <f t="shared" si="74"/>
        <v>0</v>
      </c>
      <c r="T161" s="191">
        <f t="shared" si="74"/>
        <v>0</v>
      </c>
      <c r="U161" s="191">
        <f t="shared" si="74"/>
        <v>0</v>
      </c>
      <c r="V161" s="191">
        <f t="shared" si="74"/>
        <v>0</v>
      </c>
      <c r="W161" s="191">
        <f t="shared" si="74"/>
        <v>0</v>
      </c>
      <c r="X161" s="191">
        <f t="shared" si="74"/>
        <v>0</v>
      </c>
      <c r="Y161" s="191">
        <f t="shared" si="74"/>
        <v>0</v>
      </c>
      <c r="Z161" s="191">
        <f t="shared" si="74"/>
        <v>0</v>
      </c>
      <c r="AA161" s="191">
        <f t="shared" si="75"/>
        <v>0</v>
      </c>
      <c r="AB161" s="191">
        <f t="shared" si="75"/>
        <v>0</v>
      </c>
      <c r="AC161" s="191">
        <f t="shared" si="75"/>
        <v>0</v>
      </c>
      <c r="AD161" s="191">
        <f t="shared" si="75"/>
        <v>0</v>
      </c>
      <c r="AE161" s="191">
        <f t="shared" si="75"/>
        <v>0</v>
      </c>
      <c r="AF161" s="191">
        <f t="shared" si="75"/>
        <v>0</v>
      </c>
      <c r="AG161" s="191">
        <f t="shared" si="75"/>
        <v>0</v>
      </c>
      <c r="AH161" s="191">
        <f t="shared" si="75"/>
        <v>0</v>
      </c>
      <c r="AI161" s="191">
        <f t="shared" si="75"/>
        <v>0</v>
      </c>
      <c r="AJ161" s="191">
        <f t="shared" si="75"/>
        <v>0</v>
      </c>
    </row>
    <row r="162" spans="1:36" s="188" customFormat="1" ht="16.5" x14ac:dyDescent="0.25">
      <c r="A162" s="191">
        <f t="shared" si="76"/>
        <v>15.04</v>
      </c>
      <c r="B162" s="192">
        <f t="shared" si="49"/>
        <v>114</v>
      </c>
      <c r="C162" s="193" t="s">
        <v>535</v>
      </c>
      <c r="D162" s="194" t="s">
        <v>364</v>
      </c>
      <c r="E162" s="160">
        <f t="shared" ref="E162" si="77">+SUM(G162:AJ162)</f>
        <v>1</v>
      </c>
      <c r="F162" s="314">
        <v>37.5</v>
      </c>
      <c r="G162" s="191">
        <f t="shared" si="73"/>
        <v>0</v>
      </c>
      <c r="H162" s="191">
        <f t="shared" si="73"/>
        <v>0</v>
      </c>
      <c r="I162" s="191">
        <f t="shared" si="73"/>
        <v>1</v>
      </c>
      <c r="J162" s="191">
        <f t="shared" si="73"/>
        <v>0</v>
      </c>
      <c r="K162" s="191">
        <f t="shared" si="73"/>
        <v>0</v>
      </c>
      <c r="L162" s="191">
        <f t="shared" si="73"/>
        <v>0</v>
      </c>
      <c r="M162" s="191">
        <f t="shared" si="73"/>
        <v>0</v>
      </c>
      <c r="N162" s="191">
        <f t="shared" si="73"/>
        <v>0</v>
      </c>
      <c r="O162" s="191">
        <f t="shared" si="73"/>
        <v>0</v>
      </c>
      <c r="P162" s="191">
        <f t="shared" si="73"/>
        <v>0</v>
      </c>
      <c r="Q162" s="191">
        <f t="shared" si="74"/>
        <v>0</v>
      </c>
      <c r="R162" s="191">
        <f t="shared" si="74"/>
        <v>0</v>
      </c>
      <c r="S162" s="191">
        <f t="shared" si="74"/>
        <v>0</v>
      </c>
      <c r="T162" s="191">
        <f t="shared" si="74"/>
        <v>0</v>
      </c>
      <c r="U162" s="191">
        <f t="shared" si="74"/>
        <v>0</v>
      </c>
      <c r="V162" s="191">
        <f t="shared" si="74"/>
        <v>0</v>
      </c>
      <c r="W162" s="191">
        <f t="shared" si="74"/>
        <v>0</v>
      </c>
      <c r="X162" s="191">
        <f t="shared" si="74"/>
        <v>0</v>
      </c>
      <c r="Y162" s="191">
        <f t="shared" si="74"/>
        <v>0</v>
      </c>
      <c r="Z162" s="191">
        <f t="shared" si="74"/>
        <v>0</v>
      </c>
      <c r="AA162" s="191">
        <f t="shared" si="75"/>
        <v>0</v>
      </c>
      <c r="AB162" s="191">
        <f t="shared" si="75"/>
        <v>0</v>
      </c>
      <c r="AC162" s="191">
        <f t="shared" si="75"/>
        <v>0</v>
      </c>
      <c r="AD162" s="191">
        <f t="shared" si="75"/>
        <v>0</v>
      </c>
      <c r="AE162" s="191">
        <f t="shared" si="75"/>
        <v>0</v>
      </c>
      <c r="AF162" s="191">
        <f t="shared" si="75"/>
        <v>0</v>
      </c>
      <c r="AG162" s="191">
        <f t="shared" si="75"/>
        <v>0</v>
      </c>
      <c r="AH162" s="191">
        <f t="shared" si="75"/>
        <v>0</v>
      </c>
      <c r="AI162" s="191">
        <f t="shared" si="75"/>
        <v>0</v>
      </c>
      <c r="AJ162" s="191">
        <f t="shared" si="75"/>
        <v>0</v>
      </c>
    </row>
    <row r="163" spans="1:36" ht="16.5" x14ac:dyDescent="0.25">
      <c r="A163" s="166">
        <f>A158+1</f>
        <v>16</v>
      </c>
      <c r="B163" s="167">
        <f t="shared" si="49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8">+A163+0.01</f>
        <v>16.010000000000002</v>
      </c>
      <c r="B164" s="167">
        <f t="shared" si="49"/>
        <v>116</v>
      </c>
      <c r="C164" s="169" t="s">
        <v>448</v>
      </c>
      <c r="D164" s="170" t="s">
        <v>146</v>
      </c>
      <c r="E164" s="157">
        <f t="shared" ref="E164:E166" si="79">+SUM(G164:AJ164)</f>
        <v>0</v>
      </c>
      <c r="F164" s="314"/>
      <c r="G164" s="171">
        <f t="shared" ref="G164:P166" si="80">+HLOOKUP(G$7,ARMADO_RP,$B164,0)</f>
        <v>0</v>
      </c>
      <c r="H164" s="171">
        <f t="shared" si="80"/>
        <v>0</v>
      </c>
      <c r="I164" s="171">
        <f t="shared" si="80"/>
        <v>0</v>
      </c>
      <c r="J164" s="171">
        <f t="shared" si="80"/>
        <v>0</v>
      </c>
      <c r="K164" s="171">
        <f t="shared" si="80"/>
        <v>0</v>
      </c>
      <c r="L164" s="171">
        <f t="shared" si="80"/>
        <v>0</v>
      </c>
      <c r="M164" s="171">
        <f t="shared" si="80"/>
        <v>0</v>
      </c>
      <c r="N164" s="171">
        <f t="shared" si="80"/>
        <v>0</v>
      </c>
      <c r="O164" s="171">
        <f t="shared" si="80"/>
        <v>0</v>
      </c>
      <c r="P164" s="171">
        <f t="shared" si="80"/>
        <v>0</v>
      </c>
      <c r="Q164" s="171">
        <f t="shared" ref="Q164:Z166" si="81">+HLOOKUP(Q$7,ARMADO_RP,$B164,0)</f>
        <v>0</v>
      </c>
      <c r="R164" s="171">
        <f t="shared" si="81"/>
        <v>0</v>
      </c>
      <c r="S164" s="171">
        <f t="shared" si="81"/>
        <v>0</v>
      </c>
      <c r="T164" s="171">
        <f t="shared" si="81"/>
        <v>0</v>
      </c>
      <c r="U164" s="171">
        <f t="shared" si="81"/>
        <v>0</v>
      </c>
      <c r="V164" s="171">
        <f t="shared" si="81"/>
        <v>0</v>
      </c>
      <c r="W164" s="171">
        <f t="shared" si="81"/>
        <v>0</v>
      </c>
      <c r="X164" s="171">
        <f t="shared" si="81"/>
        <v>0</v>
      </c>
      <c r="Y164" s="171">
        <f t="shared" si="81"/>
        <v>0</v>
      </c>
      <c r="Z164" s="171">
        <f t="shared" si="81"/>
        <v>0</v>
      </c>
      <c r="AA164" s="171">
        <f t="shared" ref="AA164:AJ166" si="82">+HLOOKUP(AA$7,ARMADO_RP,$B164,0)</f>
        <v>0</v>
      </c>
      <c r="AB164" s="171">
        <f t="shared" si="82"/>
        <v>0</v>
      </c>
      <c r="AC164" s="171">
        <f t="shared" si="82"/>
        <v>0</v>
      </c>
      <c r="AD164" s="171">
        <f t="shared" si="82"/>
        <v>0</v>
      </c>
      <c r="AE164" s="171">
        <f t="shared" si="82"/>
        <v>0</v>
      </c>
      <c r="AF164" s="171">
        <f t="shared" si="82"/>
        <v>0</v>
      </c>
      <c r="AG164" s="171">
        <f t="shared" si="82"/>
        <v>0</v>
      </c>
      <c r="AH164" s="171">
        <f t="shared" si="82"/>
        <v>0</v>
      </c>
      <c r="AI164" s="171">
        <f t="shared" si="82"/>
        <v>0</v>
      </c>
      <c r="AJ164" s="171">
        <f t="shared" si="82"/>
        <v>0</v>
      </c>
    </row>
    <row r="165" spans="1:36" ht="16.5" x14ac:dyDescent="0.25">
      <c r="A165" s="157">
        <f t="shared" si="78"/>
        <v>16.020000000000003</v>
      </c>
      <c r="B165" s="167">
        <f t="shared" si="49"/>
        <v>117</v>
      </c>
      <c r="C165" s="169" t="s">
        <v>449</v>
      </c>
      <c r="D165" s="170" t="s">
        <v>146</v>
      </c>
      <c r="E165" s="157">
        <f t="shared" si="79"/>
        <v>6</v>
      </c>
      <c r="F165" s="251"/>
      <c r="G165" s="171">
        <f t="shared" si="80"/>
        <v>0</v>
      </c>
      <c r="H165" s="171">
        <f t="shared" si="80"/>
        <v>0</v>
      </c>
      <c r="I165" s="171">
        <f t="shared" si="80"/>
        <v>6</v>
      </c>
      <c r="J165" s="171">
        <f t="shared" si="80"/>
        <v>0</v>
      </c>
      <c r="K165" s="171">
        <f t="shared" si="80"/>
        <v>0</v>
      </c>
      <c r="L165" s="171">
        <f t="shared" si="80"/>
        <v>0</v>
      </c>
      <c r="M165" s="171">
        <f t="shared" si="80"/>
        <v>0</v>
      </c>
      <c r="N165" s="171">
        <f t="shared" si="80"/>
        <v>0</v>
      </c>
      <c r="O165" s="171">
        <f t="shared" si="80"/>
        <v>0</v>
      </c>
      <c r="P165" s="171">
        <f t="shared" si="80"/>
        <v>0</v>
      </c>
      <c r="Q165" s="171">
        <f t="shared" si="81"/>
        <v>0</v>
      </c>
      <c r="R165" s="171">
        <f t="shared" si="81"/>
        <v>0</v>
      </c>
      <c r="S165" s="171">
        <f t="shared" si="81"/>
        <v>0</v>
      </c>
      <c r="T165" s="171">
        <f t="shared" si="81"/>
        <v>0</v>
      </c>
      <c r="U165" s="171">
        <f t="shared" si="81"/>
        <v>0</v>
      </c>
      <c r="V165" s="171">
        <f t="shared" si="81"/>
        <v>0</v>
      </c>
      <c r="W165" s="171">
        <f t="shared" si="81"/>
        <v>0</v>
      </c>
      <c r="X165" s="171">
        <f t="shared" si="81"/>
        <v>0</v>
      </c>
      <c r="Y165" s="171">
        <f t="shared" si="81"/>
        <v>0</v>
      </c>
      <c r="Z165" s="171">
        <f t="shared" si="81"/>
        <v>0</v>
      </c>
      <c r="AA165" s="171">
        <f t="shared" si="82"/>
        <v>0</v>
      </c>
      <c r="AB165" s="171">
        <f t="shared" si="82"/>
        <v>0</v>
      </c>
      <c r="AC165" s="171">
        <f t="shared" si="82"/>
        <v>0</v>
      </c>
      <c r="AD165" s="171">
        <f t="shared" si="82"/>
        <v>0</v>
      </c>
      <c r="AE165" s="171">
        <f t="shared" si="82"/>
        <v>0</v>
      </c>
      <c r="AF165" s="171">
        <f t="shared" si="82"/>
        <v>0</v>
      </c>
      <c r="AG165" s="171">
        <f t="shared" si="82"/>
        <v>0</v>
      </c>
      <c r="AH165" s="171">
        <f t="shared" si="82"/>
        <v>0</v>
      </c>
      <c r="AI165" s="171">
        <f t="shared" si="82"/>
        <v>0</v>
      </c>
      <c r="AJ165" s="171">
        <f t="shared" si="82"/>
        <v>0</v>
      </c>
    </row>
    <row r="166" spans="1:36" s="188" customFormat="1" ht="16.5" x14ac:dyDescent="0.25">
      <c r="A166" s="160">
        <f t="shared" si="78"/>
        <v>16.030000000000005</v>
      </c>
      <c r="B166" s="192">
        <f t="shared" si="49"/>
        <v>118</v>
      </c>
      <c r="C166" s="163" t="s">
        <v>632</v>
      </c>
      <c r="D166" s="194" t="s">
        <v>146</v>
      </c>
      <c r="E166" s="157">
        <f t="shared" si="79"/>
        <v>12</v>
      </c>
      <c r="F166" s="315"/>
      <c r="G166" s="171">
        <f t="shared" si="80"/>
        <v>0</v>
      </c>
      <c r="H166" s="171">
        <f t="shared" si="80"/>
        <v>0</v>
      </c>
      <c r="I166" s="171">
        <f t="shared" si="80"/>
        <v>12</v>
      </c>
      <c r="J166" s="171">
        <f t="shared" si="80"/>
        <v>0</v>
      </c>
      <c r="K166" s="171">
        <f t="shared" si="80"/>
        <v>0</v>
      </c>
      <c r="L166" s="171">
        <f t="shared" si="80"/>
        <v>0</v>
      </c>
      <c r="M166" s="171">
        <f t="shared" si="80"/>
        <v>0</v>
      </c>
      <c r="N166" s="171">
        <f t="shared" si="80"/>
        <v>0</v>
      </c>
      <c r="O166" s="171">
        <f t="shared" si="80"/>
        <v>0</v>
      </c>
      <c r="P166" s="171">
        <f t="shared" si="80"/>
        <v>0</v>
      </c>
      <c r="Q166" s="171">
        <f t="shared" si="81"/>
        <v>0</v>
      </c>
      <c r="R166" s="171">
        <f t="shared" si="81"/>
        <v>0</v>
      </c>
      <c r="S166" s="171">
        <f t="shared" si="81"/>
        <v>0</v>
      </c>
      <c r="T166" s="171">
        <f t="shared" si="81"/>
        <v>0</v>
      </c>
      <c r="U166" s="171">
        <f t="shared" si="81"/>
        <v>0</v>
      </c>
      <c r="V166" s="171">
        <f t="shared" si="81"/>
        <v>0</v>
      </c>
      <c r="W166" s="171">
        <f t="shared" si="81"/>
        <v>0</v>
      </c>
      <c r="X166" s="171">
        <f t="shared" si="81"/>
        <v>0</v>
      </c>
      <c r="Y166" s="171">
        <f t="shared" si="81"/>
        <v>0</v>
      </c>
      <c r="Z166" s="171">
        <f t="shared" si="81"/>
        <v>0</v>
      </c>
      <c r="AA166" s="171">
        <f t="shared" si="82"/>
        <v>0</v>
      </c>
      <c r="AB166" s="171">
        <f t="shared" si="82"/>
        <v>0</v>
      </c>
      <c r="AC166" s="171">
        <f t="shared" si="82"/>
        <v>0</v>
      </c>
      <c r="AD166" s="171">
        <f t="shared" si="82"/>
        <v>0</v>
      </c>
      <c r="AE166" s="171">
        <f t="shared" si="82"/>
        <v>0</v>
      </c>
      <c r="AF166" s="171">
        <f t="shared" si="82"/>
        <v>0</v>
      </c>
      <c r="AG166" s="171">
        <f t="shared" si="82"/>
        <v>0</v>
      </c>
      <c r="AH166" s="171">
        <f t="shared" si="82"/>
        <v>0</v>
      </c>
      <c r="AI166" s="171">
        <f t="shared" si="82"/>
        <v>0</v>
      </c>
      <c r="AJ166" s="171">
        <f t="shared" si="82"/>
        <v>0</v>
      </c>
    </row>
    <row r="167" spans="1:36" ht="16.5" x14ac:dyDescent="0.25">
      <c r="A167" s="172"/>
      <c r="B167" s="167">
        <f t="shared" si="49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49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49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49"/>
        <v>122</v>
      </c>
      <c r="C170" s="162" t="s">
        <v>451</v>
      </c>
      <c r="D170" s="164" t="s">
        <v>452</v>
      </c>
      <c r="E170" s="157">
        <f>+ROUNDUP(SUM(G170:AJ170),0)</f>
        <v>1</v>
      </c>
      <c r="F170" s="249"/>
      <c r="G170" s="157">
        <f>+IF(G$2&lt;&gt;0,1/COUNTA(G$2:M$2),0)</f>
        <v>0.14285714285714285</v>
      </c>
      <c r="H170" s="157">
        <f t="shared" ref="H170:AJ170" si="83">+IF(H$2&lt;&gt;0,1/COUNTA(H$2:N$2),0)</f>
        <v>0.14285714285714285</v>
      </c>
      <c r="I170" s="157">
        <f t="shared" si="83"/>
        <v>0.14285714285714285</v>
      </c>
      <c r="J170" s="157">
        <f t="shared" si="83"/>
        <v>0</v>
      </c>
      <c r="K170" s="157">
        <f t="shared" si="83"/>
        <v>0</v>
      </c>
      <c r="L170" s="157">
        <f t="shared" si="83"/>
        <v>0</v>
      </c>
      <c r="M170" s="157">
        <f t="shared" si="83"/>
        <v>0</v>
      </c>
      <c r="N170" s="157">
        <f t="shared" si="83"/>
        <v>0</v>
      </c>
      <c r="O170" s="157">
        <f t="shared" si="83"/>
        <v>0</v>
      </c>
      <c r="P170" s="157">
        <f t="shared" si="83"/>
        <v>0</v>
      </c>
      <c r="Q170" s="157">
        <f t="shared" si="83"/>
        <v>0</v>
      </c>
      <c r="R170" s="157">
        <f t="shared" si="83"/>
        <v>0</v>
      </c>
      <c r="S170" s="157">
        <f t="shared" si="83"/>
        <v>0</v>
      </c>
      <c r="T170" s="157">
        <f t="shared" si="83"/>
        <v>0</v>
      </c>
      <c r="U170" s="157">
        <f t="shared" si="83"/>
        <v>0</v>
      </c>
      <c r="V170" s="157">
        <f t="shared" si="83"/>
        <v>0</v>
      </c>
      <c r="W170" s="157">
        <f t="shared" si="83"/>
        <v>0</v>
      </c>
      <c r="X170" s="157">
        <f t="shared" si="83"/>
        <v>0</v>
      </c>
      <c r="Y170" s="157">
        <f t="shared" si="83"/>
        <v>0</v>
      </c>
      <c r="Z170" s="157">
        <f t="shared" si="83"/>
        <v>0</v>
      </c>
      <c r="AA170" s="157">
        <f t="shared" si="83"/>
        <v>0</v>
      </c>
      <c r="AB170" s="157">
        <f t="shared" si="83"/>
        <v>0</v>
      </c>
      <c r="AC170" s="157">
        <f t="shared" si="83"/>
        <v>0</v>
      </c>
      <c r="AD170" s="157">
        <f t="shared" si="83"/>
        <v>0</v>
      </c>
      <c r="AE170" s="157">
        <f t="shared" si="83"/>
        <v>0</v>
      </c>
      <c r="AF170" s="157">
        <f t="shared" si="83"/>
        <v>0</v>
      </c>
      <c r="AG170" s="157">
        <f t="shared" si="83"/>
        <v>0</v>
      </c>
      <c r="AH170" s="157">
        <f t="shared" si="83"/>
        <v>0</v>
      </c>
      <c r="AI170" s="157">
        <f t="shared" si="83"/>
        <v>0</v>
      </c>
      <c r="AJ170" s="157">
        <f t="shared" si="83"/>
        <v>0</v>
      </c>
    </row>
    <row r="171" spans="1:36" ht="16.5" x14ac:dyDescent="0.25">
      <c r="A171" s="160"/>
      <c r="B171" s="161">
        <f t="shared" si="49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49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49"/>
        <v>125</v>
      </c>
      <c r="C173" s="155" t="s">
        <v>454</v>
      </c>
      <c r="D173" s="156" t="s">
        <v>364</v>
      </c>
      <c r="E173" s="157">
        <f t="shared" ref="E173:E208" si="84">+SUM(G173:AJ173)</f>
        <v>0</v>
      </c>
      <c r="F173" s="314" t="s">
        <v>331</v>
      </c>
      <c r="G173" s="157">
        <f>+IF($F173=G$21,G$58,0)</f>
        <v>0</v>
      </c>
      <c r="H173" s="157">
        <f t="shared" ref="H173:AJ173" si="85">+IF($F173=H$21,H$58,0)</f>
        <v>0</v>
      </c>
      <c r="I173" s="157">
        <f t="shared" si="85"/>
        <v>0</v>
      </c>
      <c r="J173" s="157">
        <f t="shared" si="85"/>
        <v>0</v>
      </c>
      <c r="K173" s="157">
        <f t="shared" si="85"/>
        <v>0</v>
      </c>
      <c r="L173" s="157">
        <f t="shared" si="85"/>
        <v>0</v>
      </c>
      <c r="M173" s="157">
        <f t="shared" si="85"/>
        <v>0</v>
      </c>
      <c r="N173" s="157">
        <f t="shared" si="85"/>
        <v>0</v>
      </c>
      <c r="O173" s="157">
        <f t="shared" si="85"/>
        <v>0</v>
      </c>
      <c r="P173" s="157">
        <f t="shared" si="85"/>
        <v>0</v>
      </c>
      <c r="Q173" s="157">
        <f t="shared" si="85"/>
        <v>0</v>
      </c>
      <c r="R173" s="157">
        <f t="shared" si="85"/>
        <v>0</v>
      </c>
      <c r="S173" s="157">
        <f t="shared" si="85"/>
        <v>0</v>
      </c>
      <c r="T173" s="157">
        <f t="shared" si="85"/>
        <v>0</v>
      </c>
      <c r="U173" s="157">
        <f t="shared" si="85"/>
        <v>0</v>
      </c>
      <c r="V173" s="157">
        <f t="shared" si="85"/>
        <v>0</v>
      </c>
      <c r="W173" s="157">
        <f t="shared" si="85"/>
        <v>0</v>
      </c>
      <c r="X173" s="157">
        <f t="shared" si="85"/>
        <v>0</v>
      </c>
      <c r="Y173" s="157">
        <f t="shared" si="85"/>
        <v>0</v>
      </c>
      <c r="Z173" s="157">
        <f t="shared" si="85"/>
        <v>0</v>
      </c>
      <c r="AA173" s="157">
        <f t="shared" si="85"/>
        <v>0</v>
      </c>
      <c r="AB173" s="157">
        <f t="shared" si="85"/>
        <v>0</v>
      </c>
      <c r="AC173" s="157">
        <f t="shared" si="85"/>
        <v>0</v>
      </c>
      <c r="AD173" s="157">
        <f t="shared" si="85"/>
        <v>0</v>
      </c>
      <c r="AE173" s="157">
        <f t="shared" si="85"/>
        <v>0</v>
      </c>
      <c r="AF173" s="157">
        <f t="shared" si="85"/>
        <v>0</v>
      </c>
      <c r="AG173" s="157">
        <f t="shared" si="85"/>
        <v>0</v>
      </c>
      <c r="AH173" s="157">
        <f t="shared" si="85"/>
        <v>0</v>
      </c>
      <c r="AI173" s="157">
        <f t="shared" si="85"/>
        <v>0</v>
      </c>
      <c r="AJ173" s="157">
        <f t="shared" si="85"/>
        <v>0</v>
      </c>
    </row>
    <row r="174" spans="1:36" ht="16.5" x14ac:dyDescent="0.25">
      <c r="A174" s="157">
        <f t="shared" ref="A174:A208" si="86">+A173+0.01</f>
        <v>1.02</v>
      </c>
      <c r="B174" s="153">
        <f t="shared" si="49"/>
        <v>126</v>
      </c>
      <c r="C174" s="155" t="s">
        <v>455</v>
      </c>
      <c r="D174" s="156" t="s">
        <v>364</v>
      </c>
      <c r="E174" s="157">
        <f t="shared" si="84"/>
        <v>0</v>
      </c>
      <c r="F174" s="314" t="s">
        <v>331</v>
      </c>
      <c r="G174" s="157">
        <f>+IF($F174=G$21,G$59,0)</f>
        <v>0</v>
      </c>
      <c r="H174" s="157">
        <f t="shared" ref="H174:AJ174" si="87">+IF($F174=H$21,H$59,0)</f>
        <v>0</v>
      </c>
      <c r="I174" s="157">
        <f t="shared" si="87"/>
        <v>0</v>
      </c>
      <c r="J174" s="157">
        <f t="shared" si="87"/>
        <v>0</v>
      </c>
      <c r="K174" s="157">
        <f t="shared" si="87"/>
        <v>0</v>
      </c>
      <c r="L174" s="157">
        <f t="shared" si="87"/>
        <v>0</v>
      </c>
      <c r="M174" s="157">
        <f t="shared" si="87"/>
        <v>0</v>
      </c>
      <c r="N174" s="157">
        <f t="shared" si="87"/>
        <v>0</v>
      </c>
      <c r="O174" s="157">
        <f t="shared" si="87"/>
        <v>0</v>
      </c>
      <c r="P174" s="157">
        <f t="shared" si="87"/>
        <v>0</v>
      </c>
      <c r="Q174" s="157">
        <f t="shared" si="87"/>
        <v>0</v>
      </c>
      <c r="R174" s="157">
        <f t="shared" si="87"/>
        <v>0</v>
      </c>
      <c r="S174" s="157">
        <f t="shared" si="87"/>
        <v>0</v>
      </c>
      <c r="T174" s="157">
        <f t="shared" si="87"/>
        <v>0</v>
      </c>
      <c r="U174" s="157">
        <f t="shared" si="87"/>
        <v>0</v>
      </c>
      <c r="V174" s="157">
        <f t="shared" si="87"/>
        <v>0</v>
      </c>
      <c r="W174" s="157">
        <f t="shared" si="87"/>
        <v>0</v>
      </c>
      <c r="X174" s="157">
        <f t="shared" si="87"/>
        <v>0</v>
      </c>
      <c r="Y174" s="157">
        <f t="shared" si="87"/>
        <v>0</v>
      </c>
      <c r="Z174" s="157">
        <f t="shared" si="87"/>
        <v>0</v>
      </c>
      <c r="AA174" s="157">
        <f t="shared" si="87"/>
        <v>0</v>
      </c>
      <c r="AB174" s="157">
        <f t="shared" si="87"/>
        <v>0</v>
      </c>
      <c r="AC174" s="157">
        <f t="shared" si="87"/>
        <v>0</v>
      </c>
      <c r="AD174" s="157">
        <f t="shared" si="87"/>
        <v>0</v>
      </c>
      <c r="AE174" s="157">
        <f t="shared" si="87"/>
        <v>0</v>
      </c>
      <c r="AF174" s="157">
        <f t="shared" si="87"/>
        <v>0</v>
      </c>
      <c r="AG174" s="157">
        <f t="shared" si="87"/>
        <v>0</v>
      </c>
      <c r="AH174" s="157">
        <f t="shared" si="87"/>
        <v>0</v>
      </c>
      <c r="AI174" s="157">
        <f t="shared" si="87"/>
        <v>0</v>
      </c>
      <c r="AJ174" s="157">
        <f t="shared" si="87"/>
        <v>0</v>
      </c>
    </row>
    <row r="175" spans="1:36" ht="16.5" x14ac:dyDescent="0.25">
      <c r="A175" s="157">
        <f t="shared" si="86"/>
        <v>1.03</v>
      </c>
      <c r="B175" s="153">
        <f t="shared" si="49"/>
        <v>127</v>
      </c>
      <c r="C175" s="155" t="s">
        <v>456</v>
      </c>
      <c r="D175" s="156" t="s">
        <v>364</v>
      </c>
      <c r="E175" s="157">
        <f t="shared" si="84"/>
        <v>0</v>
      </c>
      <c r="F175" s="314" t="s">
        <v>331</v>
      </c>
      <c r="G175" s="157">
        <f>+IF($F175=G$21,G$60,0)</f>
        <v>0</v>
      </c>
      <c r="H175" s="157">
        <f t="shared" ref="H175:AJ175" si="88">+IF($F175=H$21,H$60,0)</f>
        <v>0</v>
      </c>
      <c r="I175" s="157">
        <f t="shared" si="88"/>
        <v>0</v>
      </c>
      <c r="J175" s="157">
        <f t="shared" si="88"/>
        <v>0</v>
      </c>
      <c r="K175" s="157">
        <f t="shared" si="88"/>
        <v>0</v>
      </c>
      <c r="L175" s="157">
        <f t="shared" si="88"/>
        <v>0</v>
      </c>
      <c r="M175" s="157">
        <f t="shared" si="88"/>
        <v>0</v>
      </c>
      <c r="N175" s="157">
        <f t="shared" si="88"/>
        <v>0</v>
      </c>
      <c r="O175" s="157">
        <f t="shared" si="88"/>
        <v>0</v>
      </c>
      <c r="P175" s="157">
        <f t="shared" si="88"/>
        <v>0</v>
      </c>
      <c r="Q175" s="157">
        <f t="shared" si="88"/>
        <v>0</v>
      </c>
      <c r="R175" s="157">
        <f t="shared" si="88"/>
        <v>0</v>
      </c>
      <c r="S175" s="157">
        <f t="shared" si="88"/>
        <v>0</v>
      </c>
      <c r="T175" s="157">
        <f t="shared" si="88"/>
        <v>0</v>
      </c>
      <c r="U175" s="157">
        <f t="shared" si="88"/>
        <v>0</v>
      </c>
      <c r="V175" s="157">
        <f t="shared" si="88"/>
        <v>0</v>
      </c>
      <c r="W175" s="157">
        <f t="shared" si="88"/>
        <v>0</v>
      </c>
      <c r="X175" s="157">
        <f t="shared" si="88"/>
        <v>0</v>
      </c>
      <c r="Y175" s="157">
        <f t="shared" si="88"/>
        <v>0</v>
      </c>
      <c r="Z175" s="157">
        <f t="shared" si="88"/>
        <v>0</v>
      </c>
      <c r="AA175" s="157">
        <f t="shared" si="88"/>
        <v>0</v>
      </c>
      <c r="AB175" s="157">
        <f t="shared" si="88"/>
        <v>0</v>
      </c>
      <c r="AC175" s="157">
        <f t="shared" si="88"/>
        <v>0</v>
      </c>
      <c r="AD175" s="157">
        <f t="shared" si="88"/>
        <v>0</v>
      </c>
      <c r="AE175" s="157">
        <f t="shared" si="88"/>
        <v>0</v>
      </c>
      <c r="AF175" s="157">
        <f t="shared" si="88"/>
        <v>0</v>
      </c>
      <c r="AG175" s="157">
        <f t="shared" si="88"/>
        <v>0</v>
      </c>
      <c r="AH175" s="157">
        <f t="shared" si="88"/>
        <v>0</v>
      </c>
      <c r="AI175" s="157">
        <f t="shared" si="88"/>
        <v>0</v>
      </c>
      <c r="AJ175" s="157">
        <f t="shared" si="88"/>
        <v>0</v>
      </c>
    </row>
    <row r="176" spans="1:36" ht="16.5" x14ac:dyDescent="0.25">
      <c r="A176" s="157">
        <f t="shared" si="86"/>
        <v>1.04</v>
      </c>
      <c r="B176" s="153">
        <f t="shared" si="49"/>
        <v>128</v>
      </c>
      <c r="C176" s="155" t="s">
        <v>457</v>
      </c>
      <c r="D176" s="156" t="s">
        <v>364</v>
      </c>
      <c r="E176" s="157">
        <f t="shared" si="84"/>
        <v>2</v>
      </c>
      <c r="F176" s="314" t="s">
        <v>331</v>
      </c>
      <c r="G176" s="157">
        <f>+IF($F176=G$21,G$61,0)</f>
        <v>0</v>
      </c>
      <c r="H176" s="157">
        <f t="shared" ref="H176:AJ176" si="89">+IF($F176=H$21,H$61,0)</f>
        <v>1</v>
      </c>
      <c r="I176" s="157">
        <f t="shared" si="89"/>
        <v>1</v>
      </c>
      <c r="J176" s="157">
        <f t="shared" si="89"/>
        <v>0</v>
      </c>
      <c r="K176" s="157">
        <f t="shared" si="89"/>
        <v>0</v>
      </c>
      <c r="L176" s="157">
        <f t="shared" si="89"/>
        <v>0</v>
      </c>
      <c r="M176" s="157">
        <f t="shared" si="89"/>
        <v>0</v>
      </c>
      <c r="N176" s="157">
        <f t="shared" si="89"/>
        <v>0</v>
      </c>
      <c r="O176" s="157">
        <f t="shared" si="89"/>
        <v>0</v>
      </c>
      <c r="P176" s="157">
        <f t="shared" si="89"/>
        <v>0</v>
      </c>
      <c r="Q176" s="157">
        <f t="shared" si="89"/>
        <v>0</v>
      </c>
      <c r="R176" s="157">
        <f t="shared" si="89"/>
        <v>0</v>
      </c>
      <c r="S176" s="157">
        <f t="shared" si="89"/>
        <v>0</v>
      </c>
      <c r="T176" s="157">
        <f t="shared" si="89"/>
        <v>0</v>
      </c>
      <c r="U176" s="157">
        <f t="shared" si="89"/>
        <v>0</v>
      </c>
      <c r="V176" s="157">
        <f t="shared" si="89"/>
        <v>0</v>
      </c>
      <c r="W176" s="157">
        <f t="shared" si="89"/>
        <v>0</v>
      </c>
      <c r="X176" s="157">
        <f t="shared" si="89"/>
        <v>0</v>
      </c>
      <c r="Y176" s="157">
        <f t="shared" si="89"/>
        <v>0</v>
      </c>
      <c r="Z176" s="157">
        <f t="shared" si="89"/>
        <v>0</v>
      </c>
      <c r="AA176" s="157">
        <f t="shared" si="89"/>
        <v>0</v>
      </c>
      <c r="AB176" s="157">
        <f t="shared" si="89"/>
        <v>0</v>
      </c>
      <c r="AC176" s="157">
        <f t="shared" si="89"/>
        <v>0</v>
      </c>
      <c r="AD176" s="157">
        <f t="shared" si="89"/>
        <v>0</v>
      </c>
      <c r="AE176" s="157">
        <f t="shared" si="89"/>
        <v>0</v>
      </c>
      <c r="AF176" s="157">
        <f t="shared" si="89"/>
        <v>0</v>
      </c>
      <c r="AG176" s="157">
        <f t="shared" si="89"/>
        <v>0</v>
      </c>
      <c r="AH176" s="157">
        <f t="shared" si="89"/>
        <v>0</v>
      </c>
      <c r="AI176" s="157">
        <f t="shared" si="89"/>
        <v>0</v>
      </c>
      <c r="AJ176" s="157">
        <f t="shared" si="89"/>
        <v>0</v>
      </c>
    </row>
    <row r="177" spans="1:36" ht="16.5" x14ac:dyDescent="0.25">
      <c r="A177" s="157">
        <f t="shared" si="86"/>
        <v>1.05</v>
      </c>
      <c r="B177" s="153">
        <f t="shared" si="49"/>
        <v>129</v>
      </c>
      <c r="C177" s="155" t="s">
        <v>458</v>
      </c>
      <c r="D177" s="156" t="s">
        <v>364</v>
      </c>
      <c r="E177" s="157">
        <f t="shared" si="84"/>
        <v>0</v>
      </c>
      <c r="F177" s="314" t="s">
        <v>101</v>
      </c>
      <c r="G177" s="157">
        <f>+IF($F177=G$21,G$64,0)</f>
        <v>0</v>
      </c>
      <c r="H177" s="157">
        <f t="shared" ref="H177:AJ177" si="90">+IF($F177=H$21,H$64,0)</f>
        <v>0</v>
      </c>
      <c r="I177" s="157">
        <f t="shared" si="90"/>
        <v>0</v>
      </c>
      <c r="J177" s="157">
        <f t="shared" si="90"/>
        <v>0</v>
      </c>
      <c r="K177" s="157">
        <f t="shared" si="90"/>
        <v>0</v>
      </c>
      <c r="L177" s="157">
        <f t="shared" si="90"/>
        <v>0</v>
      </c>
      <c r="M177" s="157">
        <f t="shared" si="90"/>
        <v>0</v>
      </c>
      <c r="N177" s="157">
        <f t="shared" si="90"/>
        <v>0</v>
      </c>
      <c r="O177" s="157">
        <f t="shared" si="90"/>
        <v>0</v>
      </c>
      <c r="P177" s="157">
        <f t="shared" si="90"/>
        <v>0</v>
      </c>
      <c r="Q177" s="157">
        <f t="shared" si="90"/>
        <v>0</v>
      </c>
      <c r="R177" s="157">
        <f t="shared" si="90"/>
        <v>0</v>
      </c>
      <c r="S177" s="157">
        <f t="shared" si="90"/>
        <v>0</v>
      </c>
      <c r="T177" s="157">
        <f t="shared" si="90"/>
        <v>0</v>
      </c>
      <c r="U177" s="157">
        <f t="shared" si="90"/>
        <v>0</v>
      </c>
      <c r="V177" s="157">
        <f t="shared" si="90"/>
        <v>0</v>
      </c>
      <c r="W177" s="157">
        <f t="shared" si="90"/>
        <v>0</v>
      </c>
      <c r="X177" s="157">
        <f t="shared" si="90"/>
        <v>0</v>
      </c>
      <c r="Y177" s="157">
        <f t="shared" si="90"/>
        <v>0</v>
      </c>
      <c r="Z177" s="157">
        <f t="shared" si="90"/>
        <v>0</v>
      </c>
      <c r="AA177" s="157">
        <f t="shared" si="90"/>
        <v>0</v>
      </c>
      <c r="AB177" s="157">
        <f t="shared" si="90"/>
        <v>0</v>
      </c>
      <c r="AC177" s="157">
        <f t="shared" si="90"/>
        <v>0</v>
      </c>
      <c r="AD177" s="157">
        <f t="shared" si="90"/>
        <v>0</v>
      </c>
      <c r="AE177" s="157">
        <f t="shared" si="90"/>
        <v>0</v>
      </c>
      <c r="AF177" s="157">
        <f t="shared" si="90"/>
        <v>0</v>
      </c>
      <c r="AG177" s="157">
        <f t="shared" si="90"/>
        <v>0</v>
      </c>
      <c r="AH177" s="157">
        <f t="shared" si="90"/>
        <v>0</v>
      </c>
      <c r="AI177" s="157">
        <f t="shared" si="90"/>
        <v>0</v>
      </c>
      <c r="AJ177" s="157">
        <f t="shared" si="90"/>
        <v>0</v>
      </c>
    </row>
    <row r="178" spans="1:36" ht="16.5" x14ac:dyDescent="0.25">
      <c r="A178" s="157">
        <f t="shared" si="86"/>
        <v>1.06</v>
      </c>
      <c r="B178" s="153">
        <f t="shared" si="49"/>
        <v>130</v>
      </c>
      <c r="C178" s="155" t="s">
        <v>459</v>
      </c>
      <c r="D178" s="156" t="s">
        <v>364</v>
      </c>
      <c r="E178" s="157">
        <f t="shared" si="84"/>
        <v>0</v>
      </c>
      <c r="F178" s="314" t="s">
        <v>331</v>
      </c>
      <c r="G178" s="157">
        <f>+IF($F178=G$21,G$52,0)</f>
        <v>0</v>
      </c>
      <c r="H178" s="157">
        <f t="shared" ref="H178:W179" si="91">+IF($F178=H$21,H$52,0)</f>
        <v>0</v>
      </c>
      <c r="I178" s="157">
        <f t="shared" si="91"/>
        <v>0</v>
      </c>
      <c r="J178" s="157">
        <f t="shared" si="91"/>
        <v>0</v>
      </c>
      <c r="K178" s="157">
        <f t="shared" si="91"/>
        <v>0</v>
      </c>
      <c r="L178" s="157">
        <f t="shared" si="91"/>
        <v>0</v>
      </c>
      <c r="M178" s="157">
        <f t="shared" si="91"/>
        <v>0</v>
      </c>
      <c r="N178" s="157">
        <f t="shared" si="91"/>
        <v>0</v>
      </c>
      <c r="O178" s="157">
        <f t="shared" si="91"/>
        <v>0</v>
      </c>
      <c r="P178" s="157">
        <f t="shared" si="91"/>
        <v>0</v>
      </c>
      <c r="Q178" s="157">
        <f t="shared" si="91"/>
        <v>0</v>
      </c>
      <c r="R178" s="157">
        <f t="shared" si="91"/>
        <v>0</v>
      </c>
      <c r="S178" s="157">
        <f t="shared" si="91"/>
        <v>0</v>
      </c>
      <c r="T178" s="157">
        <f t="shared" si="91"/>
        <v>0</v>
      </c>
      <c r="U178" s="157">
        <f t="shared" si="91"/>
        <v>0</v>
      </c>
      <c r="V178" s="157">
        <f t="shared" si="91"/>
        <v>0</v>
      </c>
      <c r="W178" s="157">
        <f t="shared" si="91"/>
        <v>0</v>
      </c>
      <c r="X178" s="157">
        <f t="shared" ref="X178:AJ179" si="92">+IF($F178=X$21,X$52,0)</f>
        <v>0</v>
      </c>
      <c r="Y178" s="157">
        <f t="shared" si="92"/>
        <v>0</v>
      </c>
      <c r="Z178" s="157">
        <f t="shared" si="92"/>
        <v>0</v>
      </c>
      <c r="AA178" s="157">
        <f t="shared" si="92"/>
        <v>0</v>
      </c>
      <c r="AB178" s="157">
        <f t="shared" si="92"/>
        <v>0</v>
      </c>
      <c r="AC178" s="157">
        <f t="shared" si="92"/>
        <v>0</v>
      </c>
      <c r="AD178" s="157">
        <f t="shared" si="92"/>
        <v>0</v>
      </c>
      <c r="AE178" s="157">
        <f t="shared" si="92"/>
        <v>0</v>
      </c>
      <c r="AF178" s="157">
        <f t="shared" si="92"/>
        <v>0</v>
      </c>
      <c r="AG178" s="157">
        <f t="shared" si="92"/>
        <v>0</v>
      </c>
      <c r="AH178" s="157">
        <f t="shared" si="92"/>
        <v>0</v>
      </c>
      <c r="AI178" s="157">
        <f t="shared" si="92"/>
        <v>0</v>
      </c>
      <c r="AJ178" s="157">
        <f t="shared" si="92"/>
        <v>0</v>
      </c>
    </row>
    <row r="179" spans="1:36" ht="16.5" x14ac:dyDescent="0.25">
      <c r="A179" s="157">
        <f t="shared" si="86"/>
        <v>1.07</v>
      </c>
      <c r="B179" s="153">
        <f t="shared" si="49"/>
        <v>131</v>
      </c>
      <c r="C179" s="155" t="s">
        <v>460</v>
      </c>
      <c r="D179" s="156" t="s">
        <v>364</v>
      </c>
      <c r="E179" s="157">
        <f t="shared" si="84"/>
        <v>0</v>
      </c>
      <c r="F179" s="314" t="s">
        <v>101</v>
      </c>
      <c r="G179" s="157">
        <f>+IF($F179=G$21,G$52,0)</f>
        <v>0</v>
      </c>
      <c r="H179" s="157">
        <f t="shared" si="91"/>
        <v>0</v>
      </c>
      <c r="I179" s="157">
        <f t="shared" si="91"/>
        <v>0</v>
      </c>
      <c r="J179" s="157">
        <f t="shared" si="91"/>
        <v>0</v>
      </c>
      <c r="K179" s="157">
        <f t="shared" si="91"/>
        <v>0</v>
      </c>
      <c r="L179" s="157">
        <f t="shared" si="91"/>
        <v>0</v>
      </c>
      <c r="M179" s="157">
        <f t="shared" si="91"/>
        <v>0</v>
      </c>
      <c r="N179" s="157">
        <f t="shared" si="91"/>
        <v>0</v>
      </c>
      <c r="O179" s="157">
        <f t="shared" si="91"/>
        <v>0</v>
      </c>
      <c r="P179" s="157">
        <f t="shared" si="91"/>
        <v>0</v>
      </c>
      <c r="Q179" s="157">
        <f t="shared" si="91"/>
        <v>0</v>
      </c>
      <c r="R179" s="157">
        <f t="shared" si="91"/>
        <v>0</v>
      </c>
      <c r="S179" s="157">
        <f t="shared" si="91"/>
        <v>0</v>
      </c>
      <c r="T179" s="157">
        <f t="shared" si="91"/>
        <v>0</v>
      </c>
      <c r="U179" s="157">
        <f t="shared" si="91"/>
        <v>0</v>
      </c>
      <c r="V179" s="157">
        <f t="shared" si="91"/>
        <v>0</v>
      </c>
      <c r="W179" s="157">
        <f t="shared" si="91"/>
        <v>0</v>
      </c>
      <c r="X179" s="157">
        <f t="shared" si="92"/>
        <v>0</v>
      </c>
      <c r="Y179" s="157">
        <f t="shared" si="92"/>
        <v>0</v>
      </c>
      <c r="Z179" s="157">
        <f t="shared" si="92"/>
        <v>0</v>
      </c>
      <c r="AA179" s="157">
        <f t="shared" si="92"/>
        <v>0</v>
      </c>
      <c r="AB179" s="157">
        <f t="shared" si="92"/>
        <v>0</v>
      </c>
      <c r="AC179" s="157">
        <f t="shared" si="92"/>
        <v>0</v>
      </c>
      <c r="AD179" s="157">
        <f t="shared" si="92"/>
        <v>0</v>
      </c>
      <c r="AE179" s="157">
        <f t="shared" si="92"/>
        <v>0</v>
      </c>
      <c r="AF179" s="157">
        <f t="shared" si="92"/>
        <v>0</v>
      </c>
      <c r="AG179" s="157">
        <f t="shared" si="92"/>
        <v>0</v>
      </c>
      <c r="AH179" s="157">
        <f t="shared" si="92"/>
        <v>0</v>
      </c>
      <c r="AI179" s="157">
        <f t="shared" si="92"/>
        <v>0</v>
      </c>
      <c r="AJ179" s="157">
        <f t="shared" si="92"/>
        <v>0</v>
      </c>
    </row>
    <row r="180" spans="1:36" ht="16.5" x14ac:dyDescent="0.25">
      <c r="A180" s="157">
        <f t="shared" si="86"/>
        <v>1.08</v>
      </c>
      <c r="B180" s="153">
        <f t="shared" si="49"/>
        <v>132</v>
      </c>
      <c r="C180" s="155" t="s">
        <v>461</v>
      </c>
      <c r="D180" s="156" t="s">
        <v>364</v>
      </c>
      <c r="E180" s="157">
        <f t="shared" si="84"/>
        <v>0</v>
      </c>
      <c r="F180" s="314" t="s">
        <v>331</v>
      </c>
      <c r="G180" s="157">
        <f t="shared" ref="G180:P181" si="93">+IF($F180=G$21,G$76,0)</f>
        <v>0</v>
      </c>
      <c r="H180" s="157">
        <f t="shared" si="93"/>
        <v>0</v>
      </c>
      <c r="I180" s="157">
        <f t="shared" si="93"/>
        <v>0</v>
      </c>
      <c r="J180" s="157">
        <f t="shared" si="93"/>
        <v>0</v>
      </c>
      <c r="K180" s="157">
        <f t="shared" si="93"/>
        <v>0</v>
      </c>
      <c r="L180" s="157">
        <f t="shared" si="93"/>
        <v>0</v>
      </c>
      <c r="M180" s="157">
        <f t="shared" si="93"/>
        <v>0</v>
      </c>
      <c r="N180" s="157">
        <f t="shared" si="93"/>
        <v>0</v>
      </c>
      <c r="O180" s="157">
        <f t="shared" si="93"/>
        <v>0</v>
      </c>
      <c r="P180" s="157">
        <f t="shared" si="93"/>
        <v>0</v>
      </c>
      <c r="Q180" s="157">
        <f t="shared" ref="Q180:Z181" si="94">+IF($F180=Q$21,Q$76,0)</f>
        <v>0</v>
      </c>
      <c r="R180" s="157">
        <f t="shared" si="94"/>
        <v>0</v>
      </c>
      <c r="S180" s="157">
        <f t="shared" si="94"/>
        <v>0</v>
      </c>
      <c r="T180" s="157">
        <f t="shared" si="94"/>
        <v>0</v>
      </c>
      <c r="U180" s="157">
        <f t="shared" si="94"/>
        <v>0</v>
      </c>
      <c r="V180" s="157">
        <f t="shared" si="94"/>
        <v>0</v>
      </c>
      <c r="W180" s="157">
        <f t="shared" si="94"/>
        <v>0</v>
      </c>
      <c r="X180" s="157">
        <f t="shared" si="94"/>
        <v>0</v>
      </c>
      <c r="Y180" s="157">
        <f t="shared" si="94"/>
        <v>0</v>
      </c>
      <c r="Z180" s="157">
        <f t="shared" si="94"/>
        <v>0</v>
      </c>
      <c r="AA180" s="157">
        <f t="shared" ref="AA180:AJ181" si="95">+IF($F180=AA$21,AA$76,0)</f>
        <v>0</v>
      </c>
      <c r="AB180" s="157">
        <f t="shared" si="95"/>
        <v>0</v>
      </c>
      <c r="AC180" s="157">
        <f t="shared" si="95"/>
        <v>0</v>
      </c>
      <c r="AD180" s="157">
        <f t="shared" si="95"/>
        <v>0</v>
      </c>
      <c r="AE180" s="157">
        <f t="shared" si="95"/>
        <v>0</v>
      </c>
      <c r="AF180" s="157">
        <f t="shared" si="95"/>
        <v>0</v>
      </c>
      <c r="AG180" s="157">
        <f t="shared" si="95"/>
        <v>0</v>
      </c>
      <c r="AH180" s="157">
        <f t="shared" si="95"/>
        <v>0</v>
      </c>
      <c r="AI180" s="157">
        <f t="shared" si="95"/>
        <v>0</v>
      </c>
      <c r="AJ180" s="157">
        <f t="shared" si="95"/>
        <v>0</v>
      </c>
    </row>
    <row r="181" spans="1:36" ht="16.5" x14ac:dyDescent="0.25">
      <c r="A181" s="157">
        <f t="shared" si="86"/>
        <v>1.0900000000000001</v>
      </c>
      <c r="B181" s="153">
        <f t="shared" ref="B181:B242" si="96">+B180+1</f>
        <v>133</v>
      </c>
      <c r="C181" s="155" t="s">
        <v>462</v>
      </c>
      <c r="D181" s="156" t="s">
        <v>364</v>
      </c>
      <c r="E181" s="157">
        <f t="shared" si="84"/>
        <v>0</v>
      </c>
      <c r="F181" s="314" t="s">
        <v>101</v>
      </c>
      <c r="G181" s="157">
        <f t="shared" si="93"/>
        <v>0</v>
      </c>
      <c r="H181" s="157">
        <f t="shared" si="93"/>
        <v>0</v>
      </c>
      <c r="I181" s="157">
        <f t="shared" si="93"/>
        <v>0</v>
      </c>
      <c r="J181" s="157">
        <f t="shared" si="93"/>
        <v>0</v>
      </c>
      <c r="K181" s="157">
        <f t="shared" si="93"/>
        <v>0</v>
      </c>
      <c r="L181" s="157">
        <f t="shared" si="93"/>
        <v>0</v>
      </c>
      <c r="M181" s="157">
        <f t="shared" si="93"/>
        <v>0</v>
      </c>
      <c r="N181" s="157">
        <f t="shared" si="93"/>
        <v>0</v>
      </c>
      <c r="O181" s="157">
        <f t="shared" si="93"/>
        <v>0</v>
      </c>
      <c r="P181" s="157">
        <f t="shared" si="93"/>
        <v>0</v>
      </c>
      <c r="Q181" s="157">
        <f t="shared" si="94"/>
        <v>0</v>
      </c>
      <c r="R181" s="157">
        <f t="shared" si="94"/>
        <v>0</v>
      </c>
      <c r="S181" s="157">
        <f t="shared" si="94"/>
        <v>0</v>
      </c>
      <c r="T181" s="157">
        <f t="shared" si="94"/>
        <v>0</v>
      </c>
      <c r="U181" s="157">
        <f t="shared" si="94"/>
        <v>0</v>
      </c>
      <c r="V181" s="157">
        <f t="shared" si="94"/>
        <v>0</v>
      </c>
      <c r="W181" s="157">
        <f t="shared" si="94"/>
        <v>0</v>
      </c>
      <c r="X181" s="157">
        <f t="shared" si="94"/>
        <v>0</v>
      </c>
      <c r="Y181" s="157">
        <f t="shared" si="94"/>
        <v>0</v>
      </c>
      <c r="Z181" s="157">
        <f t="shared" si="94"/>
        <v>0</v>
      </c>
      <c r="AA181" s="157">
        <f t="shared" si="95"/>
        <v>0</v>
      </c>
      <c r="AB181" s="157">
        <f t="shared" si="95"/>
        <v>0</v>
      </c>
      <c r="AC181" s="157">
        <f t="shared" si="95"/>
        <v>0</v>
      </c>
      <c r="AD181" s="157">
        <f t="shared" si="95"/>
        <v>0</v>
      </c>
      <c r="AE181" s="157">
        <f t="shared" si="95"/>
        <v>0</v>
      </c>
      <c r="AF181" s="157">
        <f t="shared" si="95"/>
        <v>0</v>
      </c>
      <c r="AG181" s="157">
        <f t="shared" si="95"/>
        <v>0</v>
      </c>
      <c r="AH181" s="157">
        <f t="shared" si="95"/>
        <v>0</v>
      </c>
      <c r="AI181" s="157">
        <f t="shared" si="95"/>
        <v>0</v>
      </c>
      <c r="AJ181" s="157">
        <f t="shared" si="95"/>
        <v>0</v>
      </c>
    </row>
    <row r="182" spans="1:36" ht="16.5" x14ac:dyDescent="0.25">
      <c r="A182" s="157">
        <f t="shared" si="86"/>
        <v>1.1000000000000001</v>
      </c>
      <c r="B182" s="153">
        <f t="shared" si="96"/>
        <v>134</v>
      </c>
      <c r="C182" s="155" t="s">
        <v>463</v>
      </c>
      <c r="D182" s="156" t="s">
        <v>364</v>
      </c>
      <c r="E182" s="157">
        <f t="shared" si="84"/>
        <v>4</v>
      </c>
      <c r="F182" s="314" t="s">
        <v>331</v>
      </c>
      <c r="G182" s="157">
        <f>+IF($F182=G$21,G$79,0)</f>
        <v>0</v>
      </c>
      <c r="H182" s="157">
        <f t="shared" ref="H182:AJ182" si="97">+IF($F182=H$21,H$79,0)</f>
        <v>2</v>
      </c>
      <c r="I182" s="157">
        <f t="shared" si="97"/>
        <v>2</v>
      </c>
      <c r="J182" s="157">
        <f t="shared" si="97"/>
        <v>0</v>
      </c>
      <c r="K182" s="157">
        <f t="shared" si="97"/>
        <v>0</v>
      </c>
      <c r="L182" s="157">
        <f t="shared" si="97"/>
        <v>0</v>
      </c>
      <c r="M182" s="157">
        <f t="shared" si="97"/>
        <v>0</v>
      </c>
      <c r="N182" s="157">
        <f t="shared" si="97"/>
        <v>0</v>
      </c>
      <c r="O182" s="157">
        <f t="shared" si="97"/>
        <v>0</v>
      </c>
      <c r="P182" s="157">
        <f t="shared" si="97"/>
        <v>0</v>
      </c>
      <c r="Q182" s="157">
        <f t="shared" si="97"/>
        <v>0</v>
      </c>
      <c r="R182" s="157">
        <f t="shared" si="97"/>
        <v>0</v>
      </c>
      <c r="S182" s="157">
        <f t="shared" si="97"/>
        <v>0</v>
      </c>
      <c r="T182" s="157">
        <f t="shared" si="97"/>
        <v>0</v>
      </c>
      <c r="U182" s="157">
        <f t="shared" si="97"/>
        <v>0</v>
      </c>
      <c r="V182" s="157">
        <f t="shared" si="97"/>
        <v>0</v>
      </c>
      <c r="W182" s="157">
        <f t="shared" si="97"/>
        <v>0</v>
      </c>
      <c r="X182" s="157">
        <f t="shared" si="97"/>
        <v>0</v>
      </c>
      <c r="Y182" s="157">
        <f t="shared" si="97"/>
        <v>0</v>
      </c>
      <c r="Z182" s="157">
        <f t="shared" si="97"/>
        <v>0</v>
      </c>
      <c r="AA182" s="157">
        <f t="shared" si="97"/>
        <v>0</v>
      </c>
      <c r="AB182" s="157">
        <f t="shared" si="97"/>
        <v>0</v>
      </c>
      <c r="AC182" s="157">
        <f t="shared" si="97"/>
        <v>0</v>
      </c>
      <c r="AD182" s="157">
        <f t="shared" si="97"/>
        <v>0</v>
      </c>
      <c r="AE182" s="157">
        <f t="shared" si="97"/>
        <v>0</v>
      </c>
      <c r="AF182" s="157">
        <f t="shared" si="97"/>
        <v>0</v>
      </c>
      <c r="AG182" s="157">
        <f t="shared" si="97"/>
        <v>0</v>
      </c>
      <c r="AH182" s="157">
        <f t="shared" si="97"/>
        <v>0</v>
      </c>
      <c r="AI182" s="157">
        <f t="shared" si="97"/>
        <v>0</v>
      </c>
      <c r="AJ182" s="157">
        <f t="shared" si="97"/>
        <v>0</v>
      </c>
    </row>
    <row r="183" spans="1:36" ht="16.5" x14ac:dyDescent="0.25">
      <c r="A183" s="157">
        <f t="shared" si="86"/>
        <v>1.1100000000000001</v>
      </c>
      <c r="B183" s="153">
        <f t="shared" si="96"/>
        <v>135</v>
      </c>
      <c r="C183" s="155" t="s">
        <v>464</v>
      </c>
      <c r="D183" s="156" t="s">
        <v>364</v>
      </c>
      <c r="E183" s="157">
        <f t="shared" si="84"/>
        <v>0</v>
      </c>
      <c r="F183" s="314" t="s">
        <v>331</v>
      </c>
      <c r="G183" s="157">
        <f>+IF($F183=G$21,G$84,0)</f>
        <v>0</v>
      </c>
      <c r="H183" s="157">
        <f t="shared" ref="H183:AJ183" si="98">+IF($F183=H$21,H$84,0)</f>
        <v>0</v>
      </c>
      <c r="I183" s="157">
        <f t="shared" si="98"/>
        <v>0</v>
      </c>
      <c r="J183" s="157">
        <f t="shared" si="98"/>
        <v>0</v>
      </c>
      <c r="K183" s="157">
        <f t="shared" si="98"/>
        <v>0</v>
      </c>
      <c r="L183" s="157">
        <f t="shared" si="98"/>
        <v>0</v>
      </c>
      <c r="M183" s="157">
        <f t="shared" si="98"/>
        <v>0</v>
      </c>
      <c r="N183" s="157">
        <f t="shared" si="98"/>
        <v>0</v>
      </c>
      <c r="O183" s="157">
        <f t="shared" si="98"/>
        <v>0</v>
      </c>
      <c r="P183" s="157">
        <f t="shared" si="98"/>
        <v>0</v>
      </c>
      <c r="Q183" s="157">
        <f t="shared" si="98"/>
        <v>0</v>
      </c>
      <c r="R183" s="157">
        <f t="shared" si="98"/>
        <v>0</v>
      </c>
      <c r="S183" s="157">
        <f t="shared" si="98"/>
        <v>0</v>
      </c>
      <c r="T183" s="157">
        <f t="shared" si="98"/>
        <v>0</v>
      </c>
      <c r="U183" s="157">
        <f t="shared" si="98"/>
        <v>0</v>
      </c>
      <c r="V183" s="157">
        <f t="shared" si="98"/>
        <v>0</v>
      </c>
      <c r="W183" s="157">
        <f t="shared" si="98"/>
        <v>0</v>
      </c>
      <c r="X183" s="157">
        <f t="shared" si="98"/>
        <v>0</v>
      </c>
      <c r="Y183" s="157">
        <f t="shared" si="98"/>
        <v>0</v>
      </c>
      <c r="Z183" s="157">
        <f t="shared" si="98"/>
        <v>0</v>
      </c>
      <c r="AA183" s="157">
        <f t="shared" si="98"/>
        <v>0</v>
      </c>
      <c r="AB183" s="157">
        <f t="shared" si="98"/>
        <v>0</v>
      </c>
      <c r="AC183" s="157">
        <f t="shared" si="98"/>
        <v>0</v>
      </c>
      <c r="AD183" s="157">
        <f t="shared" si="98"/>
        <v>0</v>
      </c>
      <c r="AE183" s="157">
        <f t="shared" si="98"/>
        <v>0</v>
      </c>
      <c r="AF183" s="157">
        <f t="shared" si="98"/>
        <v>0</v>
      </c>
      <c r="AG183" s="157">
        <f t="shared" si="98"/>
        <v>0</v>
      </c>
      <c r="AH183" s="157">
        <f t="shared" si="98"/>
        <v>0</v>
      </c>
      <c r="AI183" s="157">
        <f t="shared" si="98"/>
        <v>0</v>
      </c>
      <c r="AJ183" s="157">
        <f t="shared" si="98"/>
        <v>0</v>
      </c>
    </row>
    <row r="184" spans="1:36" ht="16.5" x14ac:dyDescent="0.25">
      <c r="A184" s="157">
        <f t="shared" si="86"/>
        <v>1.1200000000000001</v>
      </c>
      <c r="B184" s="153">
        <f t="shared" si="96"/>
        <v>136</v>
      </c>
      <c r="C184" s="155" t="s">
        <v>465</v>
      </c>
      <c r="D184" s="156" t="s">
        <v>389</v>
      </c>
      <c r="E184" s="157">
        <f t="shared" si="84"/>
        <v>0.12833999999999998</v>
      </c>
      <c r="F184" s="314" t="s">
        <v>331</v>
      </c>
      <c r="G184" s="157">
        <f t="shared" ref="G184:P185" si="99">+IF($F184=G$21,G$87,0)</f>
        <v>0</v>
      </c>
      <c r="H184" s="157">
        <f t="shared" si="99"/>
        <v>5.1129000000000001E-2</v>
      </c>
      <c r="I184" s="157">
        <f t="shared" si="99"/>
        <v>7.7210999999999988E-2</v>
      </c>
      <c r="J184" s="157">
        <f t="shared" si="99"/>
        <v>0</v>
      </c>
      <c r="K184" s="157">
        <f t="shared" si="99"/>
        <v>0</v>
      </c>
      <c r="L184" s="157">
        <f t="shared" si="99"/>
        <v>0</v>
      </c>
      <c r="M184" s="157">
        <f t="shared" si="99"/>
        <v>0</v>
      </c>
      <c r="N184" s="157">
        <f t="shared" si="99"/>
        <v>0</v>
      </c>
      <c r="O184" s="157">
        <f t="shared" si="99"/>
        <v>0</v>
      </c>
      <c r="P184" s="157">
        <f t="shared" si="99"/>
        <v>0</v>
      </c>
      <c r="Q184" s="157">
        <f t="shared" ref="Q184:Z185" si="100">+IF($F184=Q$21,Q$87,0)</f>
        <v>0</v>
      </c>
      <c r="R184" s="157">
        <f t="shared" si="100"/>
        <v>0</v>
      </c>
      <c r="S184" s="157">
        <f t="shared" si="100"/>
        <v>0</v>
      </c>
      <c r="T184" s="157">
        <f t="shared" si="100"/>
        <v>0</v>
      </c>
      <c r="U184" s="157">
        <f t="shared" si="100"/>
        <v>0</v>
      </c>
      <c r="V184" s="157">
        <f t="shared" si="100"/>
        <v>0</v>
      </c>
      <c r="W184" s="157">
        <f t="shared" si="100"/>
        <v>0</v>
      </c>
      <c r="X184" s="157">
        <f t="shared" si="100"/>
        <v>0</v>
      </c>
      <c r="Y184" s="157">
        <f t="shared" si="100"/>
        <v>0</v>
      </c>
      <c r="Z184" s="157">
        <f t="shared" si="100"/>
        <v>0</v>
      </c>
      <c r="AA184" s="157">
        <f t="shared" ref="AA184:AJ185" si="101">+IF($F184=AA$21,AA$87,0)</f>
        <v>0</v>
      </c>
      <c r="AB184" s="157">
        <f t="shared" si="101"/>
        <v>0</v>
      </c>
      <c r="AC184" s="157">
        <f t="shared" si="101"/>
        <v>0</v>
      </c>
      <c r="AD184" s="157">
        <f t="shared" si="101"/>
        <v>0</v>
      </c>
      <c r="AE184" s="157">
        <f t="shared" si="101"/>
        <v>0</v>
      </c>
      <c r="AF184" s="157">
        <f t="shared" si="101"/>
        <v>0</v>
      </c>
      <c r="AG184" s="157">
        <f t="shared" si="101"/>
        <v>0</v>
      </c>
      <c r="AH184" s="157">
        <f t="shared" si="101"/>
        <v>0</v>
      </c>
      <c r="AI184" s="157">
        <f t="shared" si="101"/>
        <v>0</v>
      </c>
      <c r="AJ184" s="157">
        <f t="shared" si="101"/>
        <v>0</v>
      </c>
    </row>
    <row r="185" spans="1:36" ht="16.5" x14ac:dyDescent="0.25">
      <c r="A185" s="157">
        <f t="shared" si="86"/>
        <v>1.1300000000000001</v>
      </c>
      <c r="B185" s="153">
        <f t="shared" si="96"/>
        <v>137</v>
      </c>
      <c r="C185" s="155" t="s">
        <v>466</v>
      </c>
      <c r="D185" s="156" t="s">
        <v>389</v>
      </c>
      <c r="E185" s="157">
        <f t="shared" si="84"/>
        <v>0</v>
      </c>
      <c r="F185" s="314" t="s">
        <v>101</v>
      </c>
      <c r="G185" s="157">
        <f t="shared" si="99"/>
        <v>0</v>
      </c>
      <c r="H185" s="157">
        <f t="shared" si="99"/>
        <v>0</v>
      </c>
      <c r="I185" s="157">
        <f t="shared" si="99"/>
        <v>0</v>
      </c>
      <c r="J185" s="157">
        <f t="shared" si="99"/>
        <v>0</v>
      </c>
      <c r="K185" s="157">
        <f t="shared" si="99"/>
        <v>0</v>
      </c>
      <c r="L185" s="157">
        <f t="shared" si="99"/>
        <v>0</v>
      </c>
      <c r="M185" s="157">
        <f t="shared" si="99"/>
        <v>0</v>
      </c>
      <c r="N185" s="157">
        <f t="shared" si="99"/>
        <v>0</v>
      </c>
      <c r="O185" s="157">
        <f t="shared" si="99"/>
        <v>0</v>
      </c>
      <c r="P185" s="157">
        <f t="shared" si="99"/>
        <v>0</v>
      </c>
      <c r="Q185" s="157">
        <f t="shared" si="100"/>
        <v>0</v>
      </c>
      <c r="R185" s="157">
        <f t="shared" si="100"/>
        <v>0</v>
      </c>
      <c r="S185" s="157">
        <f t="shared" si="100"/>
        <v>0</v>
      </c>
      <c r="T185" s="157">
        <f t="shared" si="100"/>
        <v>0</v>
      </c>
      <c r="U185" s="157">
        <f t="shared" si="100"/>
        <v>0</v>
      </c>
      <c r="V185" s="157">
        <f t="shared" si="100"/>
        <v>0</v>
      </c>
      <c r="W185" s="157">
        <f t="shared" si="100"/>
        <v>0</v>
      </c>
      <c r="X185" s="157">
        <f t="shared" si="100"/>
        <v>0</v>
      </c>
      <c r="Y185" s="157">
        <f t="shared" si="100"/>
        <v>0</v>
      </c>
      <c r="Z185" s="157">
        <f t="shared" si="100"/>
        <v>0</v>
      </c>
      <c r="AA185" s="157">
        <f t="shared" si="101"/>
        <v>0</v>
      </c>
      <c r="AB185" s="157">
        <f t="shared" si="101"/>
        <v>0</v>
      </c>
      <c r="AC185" s="157">
        <f t="shared" si="101"/>
        <v>0</v>
      </c>
      <c r="AD185" s="157">
        <f t="shared" si="101"/>
        <v>0</v>
      </c>
      <c r="AE185" s="157">
        <f t="shared" si="101"/>
        <v>0</v>
      </c>
      <c r="AF185" s="157">
        <f t="shared" si="101"/>
        <v>0</v>
      </c>
      <c r="AG185" s="157">
        <f t="shared" si="101"/>
        <v>0</v>
      </c>
      <c r="AH185" s="157">
        <f t="shared" si="101"/>
        <v>0</v>
      </c>
      <c r="AI185" s="157">
        <f t="shared" si="101"/>
        <v>0</v>
      </c>
      <c r="AJ185" s="157">
        <f t="shared" si="101"/>
        <v>0</v>
      </c>
    </row>
    <row r="186" spans="1:36" ht="16.5" x14ac:dyDescent="0.25">
      <c r="A186" s="157">
        <f t="shared" si="86"/>
        <v>1.1400000000000001</v>
      </c>
      <c r="B186" s="153">
        <f t="shared" si="96"/>
        <v>138</v>
      </c>
      <c r="C186" s="155" t="s">
        <v>467</v>
      </c>
      <c r="D186" s="156" t="s">
        <v>364</v>
      </c>
      <c r="E186" s="157">
        <f t="shared" si="84"/>
        <v>2</v>
      </c>
      <c r="F186" s="314" t="s">
        <v>331</v>
      </c>
      <c r="G186" s="157">
        <f t="shared" ref="G186:P187" si="102">+IF($F186=G$21,G$146,0)</f>
        <v>0</v>
      </c>
      <c r="H186" s="157">
        <f t="shared" si="102"/>
        <v>0</v>
      </c>
      <c r="I186" s="157">
        <f t="shared" si="102"/>
        <v>2</v>
      </c>
      <c r="J186" s="157">
        <f t="shared" si="102"/>
        <v>0</v>
      </c>
      <c r="K186" s="157">
        <f t="shared" si="102"/>
        <v>0</v>
      </c>
      <c r="L186" s="157">
        <f t="shared" si="102"/>
        <v>0</v>
      </c>
      <c r="M186" s="157">
        <f t="shared" si="102"/>
        <v>0</v>
      </c>
      <c r="N186" s="157">
        <f t="shared" si="102"/>
        <v>0</v>
      </c>
      <c r="O186" s="157">
        <f t="shared" si="102"/>
        <v>0</v>
      </c>
      <c r="P186" s="157">
        <f t="shared" si="102"/>
        <v>0</v>
      </c>
      <c r="Q186" s="157">
        <f t="shared" ref="Q186:Z187" si="103">+IF($F186=Q$21,Q$146,0)</f>
        <v>0</v>
      </c>
      <c r="R186" s="157">
        <f t="shared" si="103"/>
        <v>0</v>
      </c>
      <c r="S186" s="157">
        <f t="shared" si="103"/>
        <v>0</v>
      </c>
      <c r="T186" s="157">
        <f t="shared" si="103"/>
        <v>0</v>
      </c>
      <c r="U186" s="157">
        <f t="shared" si="103"/>
        <v>0</v>
      </c>
      <c r="V186" s="157">
        <f t="shared" si="103"/>
        <v>0</v>
      </c>
      <c r="W186" s="157">
        <f t="shared" si="103"/>
        <v>0</v>
      </c>
      <c r="X186" s="157">
        <f t="shared" si="103"/>
        <v>0</v>
      </c>
      <c r="Y186" s="157">
        <f t="shared" si="103"/>
        <v>0</v>
      </c>
      <c r="Z186" s="157">
        <f t="shared" si="103"/>
        <v>0</v>
      </c>
      <c r="AA186" s="157">
        <f t="shared" ref="AA186:AJ187" si="104">+IF($F186=AA$21,AA$146,0)</f>
        <v>0</v>
      </c>
      <c r="AB186" s="157">
        <f t="shared" si="104"/>
        <v>0</v>
      </c>
      <c r="AC186" s="157">
        <f t="shared" si="104"/>
        <v>0</v>
      </c>
      <c r="AD186" s="157">
        <f t="shared" si="104"/>
        <v>0</v>
      </c>
      <c r="AE186" s="157">
        <f t="shared" si="104"/>
        <v>0</v>
      </c>
      <c r="AF186" s="157">
        <f t="shared" si="104"/>
        <v>0</v>
      </c>
      <c r="AG186" s="157">
        <f t="shared" si="104"/>
        <v>0</v>
      </c>
      <c r="AH186" s="157">
        <f t="shared" si="104"/>
        <v>0</v>
      </c>
      <c r="AI186" s="157">
        <f t="shared" si="104"/>
        <v>0</v>
      </c>
      <c r="AJ186" s="157">
        <f t="shared" si="104"/>
        <v>0</v>
      </c>
    </row>
    <row r="187" spans="1:36" ht="16.5" x14ac:dyDescent="0.25">
      <c r="A187" s="157">
        <f t="shared" si="86"/>
        <v>1.1500000000000001</v>
      </c>
      <c r="B187" s="153">
        <f t="shared" si="96"/>
        <v>139</v>
      </c>
      <c r="C187" s="155" t="s">
        <v>468</v>
      </c>
      <c r="D187" s="156" t="s">
        <v>364</v>
      </c>
      <c r="E187" s="157">
        <f t="shared" si="84"/>
        <v>0</v>
      </c>
      <c r="F187" s="314" t="s">
        <v>101</v>
      </c>
      <c r="G187" s="157">
        <f t="shared" si="102"/>
        <v>0</v>
      </c>
      <c r="H187" s="157">
        <f t="shared" si="102"/>
        <v>0</v>
      </c>
      <c r="I187" s="157">
        <f t="shared" si="102"/>
        <v>0</v>
      </c>
      <c r="J187" s="157">
        <f t="shared" si="102"/>
        <v>0</v>
      </c>
      <c r="K187" s="157">
        <f t="shared" si="102"/>
        <v>0</v>
      </c>
      <c r="L187" s="157">
        <f t="shared" si="102"/>
        <v>0</v>
      </c>
      <c r="M187" s="157">
        <f t="shared" si="102"/>
        <v>0</v>
      </c>
      <c r="N187" s="157">
        <f t="shared" si="102"/>
        <v>0</v>
      </c>
      <c r="O187" s="157">
        <f t="shared" si="102"/>
        <v>0</v>
      </c>
      <c r="P187" s="157">
        <f t="shared" si="102"/>
        <v>0</v>
      </c>
      <c r="Q187" s="157">
        <f t="shared" si="103"/>
        <v>0</v>
      </c>
      <c r="R187" s="157">
        <f t="shared" si="103"/>
        <v>0</v>
      </c>
      <c r="S187" s="157">
        <f t="shared" si="103"/>
        <v>0</v>
      </c>
      <c r="T187" s="157">
        <f t="shared" si="103"/>
        <v>0</v>
      </c>
      <c r="U187" s="157">
        <f t="shared" si="103"/>
        <v>0</v>
      </c>
      <c r="V187" s="157">
        <f t="shared" si="103"/>
        <v>0</v>
      </c>
      <c r="W187" s="157">
        <f t="shared" si="103"/>
        <v>0</v>
      </c>
      <c r="X187" s="157">
        <f t="shared" si="103"/>
        <v>0</v>
      </c>
      <c r="Y187" s="157">
        <f t="shared" si="103"/>
        <v>0</v>
      </c>
      <c r="Z187" s="157">
        <f t="shared" si="103"/>
        <v>0</v>
      </c>
      <c r="AA187" s="157">
        <f t="shared" si="104"/>
        <v>0</v>
      </c>
      <c r="AB187" s="157">
        <f t="shared" si="104"/>
        <v>0</v>
      </c>
      <c r="AC187" s="157">
        <f t="shared" si="104"/>
        <v>0</v>
      </c>
      <c r="AD187" s="157">
        <f t="shared" si="104"/>
        <v>0</v>
      </c>
      <c r="AE187" s="157">
        <f t="shared" si="104"/>
        <v>0</v>
      </c>
      <c r="AF187" s="157">
        <f t="shared" si="104"/>
        <v>0</v>
      </c>
      <c r="AG187" s="157">
        <f t="shared" si="104"/>
        <v>0</v>
      </c>
      <c r="AH187" s="157">
        <f t="shared" si="104"/>
        <v>0</v>
      </c>
      <c r="AI187" s="157">
        <f t="shared" si="104"/>
        <v>0</v>
      </c>
      <c r="AJ187" s="157">
        <f t="shared" si="104"/>
        <v>0</v>
      </c>
    </row>
    <row r="188" spans="1:36" ht="16.5" x14ac:dyDescent="0.25">
      <c r="A188" s="157">
        <f t="shared" si="86"/>
        <v>1.1600000000000001</v>
      </c>
      <c r="B188" s="153">
        <f t="shared" si="96"/>
        <v>140</v>
      </c>
      <c r="C188" s="155" t="s">
        <v>469</v>
      </c>
      <c r="D188" s="156" t="s">
        <v>364</v>
      </c>
      <c r="E188" s="157">
        <f t="shared" si="84"/>
        <v>2</v>
      </c>
      <c r="F188" s="314" t="s">
        <v>331</v>
      </c>
      <c r="G188" s="157">
        <f t="shared" ref="G188:AJ188" si="105">+IF($F188=G$21,G$148+G$149,0)</f>
        <v>0</v>
      </c>
      <c r="H188" s="157">
        <f t="shared" si="105"/>
        <v>0</v>
      </c>
      <c r="I188" s="157">
        <f t="shared" si="105"/>
        <v>2</v>
      </c>
      <c r="J188" s="157">
        <f t="shared" si="105"/>
        <v>0</v>
      </c>
      <c r="K188" s="157">
        <f t="shared" si="105"/>
        <v>0</v>
      </c>
      <c r="L188" s="157">
        <f t="shared" si="105"/>
        <v>0</v>
      </c>
      <c r="M188" s="157">
        <f t="shared" si="105"/>
        <v>0</v>
      </c>
      <c r="N188" s="157">
        <f t="shared" si="105"/>
        <v>0</v>
      </c>
      <c r="O188" s="157">
        <f t="shared" si="105"/>
        <v>0</v>
      </c>
      <c r="P188" s="157">
        <f t="shared" si="105"/>
        <v>0</v>
      </c>
      <c r="Q188" s="157">
        <f t="shared" si="105"/>
        <v>0</v>
      </c>
      <c r="R188" s="157">
        <f t="shared" si="105"/>
        <v>0</v>
      </c>
      <c r="S188" s="157">
        <f t="shared" si="105"/>
        <v>0</v>
      </c>
      <c r="T188" s="157">
        <f t="shared" si="105"/>
        <v>0</v>
      </c>
      <c r="U188" s="157">
        <f t="shared" si="105"/>
        <v>0</v>
      </c>
      <c r="V188" s="157">
        <f t="shared" si="105"/>
        <v>0</v>
      </c>
      <c r="W188" s="157">
        <f t="shared" si="105"/>
        <v>0</v>
      </c>
      <c r="X188" s="157">
        <f t="shared" si="105"/>
        <v>0</v>
      </c>
      <c r="Y188" s="157">
        <f t="shared" si="105"/>
        <v>0</v>
      </c>
      <c r="Z188" s="157">
        <f t="shared" si="105"/>
        <v>0</v>
      </c>
      <c r="AA188" s="157">
        <f t="shared" si="105"/>
        <v>0</v>
      </c>
      <c r="AB188" s="157">
        <f t="shared" si="105"/>
        <v>0</v>
      </c>
      <c r="AC188" s="157">
        <f t="shared" si="105"/>
        <v>0</v>
      </c>
      <c r="AD188" s="157">
        <f t="shared" si="105"/>
        <v>0</v>
      </c>
      <c r="AE188" s="157">
        <f t="shared" si="105"/>
        <v>0</v>
      </c>
      <c r="AF188" s="157">
        <f t="shared" si="105"/>
        <v>0</v>
      </c>
      <c r="AG188" s="157">
        <f t="shared" si="105"/>
        <v>0</v>
      </c>
      <c r="AH188" s="157">
        <f t="shared" si="105"/>
        <v>0</v>
      </c>
      <c r="AI188" s="157">
        <f t="shared" si="105"/>
        <v>0</v>
      </c>
      <c r="AJ188" s="157">
        <f t="shared" si="105"/>
        <v>0</v>
      </c>
    </row>
    <row r="189" spans="1:36" ht="16.5" x14ac:dyDescent="0.25">
      <c r="A189" s="157">
        <f t="shared" si="86"/>
        <v>1.1700000000000002</v>
      </c>
      <c r="B189" s="153">
        <f t="shared" si="96"/>
        <v>141</v>
      </c>
      <c r="C189" s="155" t="s">
        <v>470</v>
      </c>
      <c r="D189" s="156" t="s">
        <v>364</v>
      </c>
      <c r="E189" s="157">
        <f t="shared" si="84"/>
        <v>0</v>
      </c>
      <c r="F189" s="314" t="s">
        <v>101</v>
      </c>
      <c r="G189" s="157">
        <f t="shared" ref="G189:AJ189" si="106">+IF($F189=G$21,G$148,0)</f>
        <v>0</v>
      </c>
      <c r="H189" s="157">
        <f t="shared" si="106"/>
        <v>0</v>
      </c>
      <c r="I189" s="157">
        <f t="shared" si="106"/>
        <v>0</v>
      </c>
      <c r="J189" s="157">
        <f t="shared" si="106"/>
        <v>0</v>
      </c>
      <c r="K189" s="157">
        <f t="shared" si="106"/>
        <v>0</v>
      </c>
      <c r="L189" s="157">
        <f t="shared" si="106"/>
        <v>0</v>
      </c>
      <c r="M189" s="157">
        <f t="shared" si="106"/>
        <v>0</v>
      </c>
      <c r="N189" s="157">
        <f t="shared" si="106"/>
        <v>0</v>
      </c>
      <c r="O189" s="157">
        <f t="shared" si="106"/>
        <v>0</v>
      </c>
      <c r="P189" s="157">
        <f t="shared" si="106"/>
        <v>0</v>
      </c>
      <c r="Q189" s="157">
        <f t="shared" si="106"/>
        <v>0</v>
      </c>
      <c r="R189" s="157">
        <f t="shared" si="106"/>
        <v>0</v>
      </c>
      <c r="S189" s="157">
        <f t="shared" si="106"/>
        <v>0</v>
      </c>
      <c r="T189" s="157">
        <f t="shared" si="106"/>
        <v>0</v>
      </c>
      <c r="U189" s="157">
        <f t="shared" si="106"/>
        <v>0</v>
      </c>
      <c r="V189" s="157">
        <f t="shared" si="106"/>
        <v>0</v>
      </c>
      <c r="W189" s="157">
        <f t="shared" si="106"/>
        <v>0</v>
      </c>
      <c r="X189" s="157">
        <f t="shared" si="106"/>
        <v>0</v>
      </c>
      <c r="Y189" s="157">
        <f t="shared" si="106"/>
        <v>0</v>
      </c>
      <c r="Z189" s="157">
        <f t="shared" si="106"/>
        <v>0</v>
      </c>
      <c r="AA189" s="157">
        <f t="shared" si="106"/>
        <v>0</v>
      </c>
      <c r="AB189" s="157">
        <f t="shared" si="106"/>
        <v>0</v>
      </c>
      <c r="AC189" s="157">
        <f t="shared" si="106"/>
        <v>0</v>
      </c>
      <c r="AD189" s="157">
        <f t="shared" si="106"/>
        <v>0</v>
      </c>
      <c r="AE189" s="157">
        <f t="shared" si="106"/>
        <v>0</v>
      </c>
      <c r="AF189" s="157">
        <f t="shared" si="106"/>
        <v>0</v>
      </c>
      <c r="AG189" s="157">
        <f t="shared" si="106"/>
        <v>0</v>
      </c>
      <c r="AH189" s="157">
        <f t="shared" si="106"/>
        <v>0</v>
      </c>
      <c r="AI189" s="157">
        <f t="shared" si="106"/>
        <v>0</v>
      </c>
      <c r="AJ189" s="157">
        <f t="shared" si="106"/>
        <v>0</v>
      </c>
    </row>
    <row r="190" spans="1:36" ht="16.5" x14ac:dyDescent="0.25">
      <c r="A190" s="157">
        <f t="shared" si="86"/>
        <v>1.1800000000000002</v>
      </c>
      <c r="B190" s="153">
        <f t="shared" si="96"/>
        <v>142</v>
      </c>
      <c r="C190" s="155" t="s">
        <v>471</v>
      </c>
      <c r="D190" s="156" t="s">
        <v>364</v>
      </c>
      <c r="E190" s="157">
        <f t="shared" si="84"/>
        <v>1</v>
      </c>
      <c r="F190" s="314" t="s">
        <v>331</v>
      </c>
      <c r="G190" s="157">
        <f>+IF($F190=G$21,G$129,0)</f>
        <v>0</v>
      </c>
      <c r="H190" s="157">
        <f t="shared" ref="H190:AJ190" si="107">+IF($F190=H$21,H$129,0)</f>
        <v>1</v>
      </c>
      <c r="I190" s="157">
        <f t="shared" si="107"/>
        <v>0</v>
      </c>
      <c r="J190" s="157">
        <f t="shared" si="107"/>
        <v>0</v>
      </c>
      <c r="K190" s="157">
        <f t="shared" si="107"/>
        <v>0</v>
      </c>
      <c r="L190" s="157">
        <f t="shared" si="107"/>
        <v>0</v>
      </c>
      <c r="M190" s="157">
        <f t="shared" si="107"/>
        <v>0</v>
      </c>
      <c r="N190" s="157">
        <f t="shared" si="107"/>
        <v>0</v>
      </c>
      <c r="O190" s="157">
        <f t="shared" si="107"/>
        <v>0</v>
      </c>
      <c r="P190" s="157">
        <f t="shared" si="107"/>
        <v>0</v>
      </c>
      <c r="Q190" s="157">
        <f t="shared" si="107"/>
        <v>0</v>
      </c>
      <c r="R190" s="157">
        <f t="shared" si="107"/>
        <v>0</v>
      </c>
      <c r="S190" s="157">
        <f t="shared" si="107"/>
        <v>0</v>
      </c>
      <c r="T190" s="157">
        <f t="shared" si="107"/>
        <v>0</v>
      </c>
      <c r="U190" s="157">
        <f t="shared" si="107"/>
        <v>0</v>
      </c>
      <c r="V190" s="157">
        <f t="shared" si="107"/>
        <v>0</v>
      </c>
      <c r="W190" s="157">
        <f t="shared" si="107"/>
        <v>0</v>
      </c>
      <c r="X190" s="157">
        <f t="shared" si="107"/>
        <v>0</v>
      </c>
      <c r="Y190" s="157">
        <f t="shared" si="107"/>
        <v>0</v>
      </c>
      <c r="Z190" s="157">
        <f t="shared" si="107"/>
        <v>0</v>
      </c>
      <c r="AA190" s="157">
        <f t="shared" si="107"/>
        <v>0</v>
      </c>
      <c r="AB190" s="157">
        <f t="shared" si="107"/>
        <v>0</v>
      </c>
      <c r="AC190" s="157">
        <f t="shared" si="107"/>
        <v>0</v>
      </c>
      <c r="AD190" s="157">
        <f t="shared" si="107"/>
        <v>0</v>
      </c>
      <c r="AE190" s="157">
        <f t="shared" si="107"/>
        <v>0</v>
      </c>
      <c r="AF190" s="157">
        <f t="shared" si="107"/>
        <v>0</v>
      </c>
      <c r="AG190" s="157">
        <f t="shared" si="107"/>
        <v>0</v>
      </c>
      <c r="AH190" s="157">
        <f t="shared" si="107"/>
        <v>0</v>
      </c>
      <c r="AI190" s="157">
        <f t="shared" si="107"/>
        <v>0</v>
      </c>
      <c r="AJ190" s="157">
        <f t="shared" si="107"/>
        <v>0</v>
      </c>
    </row>
    <row r="191" spans="1:36" ht="16.5" x14ac:dyDescent="0.25">
      <c r="A191" s="157">
        <f t="shared" si="86"/>
        <v>1.1900000000000002</v>
      </c>
      <c r="B191" s="153">
        <f t="shared" si="96"/>
        <v>143</v>
      </c>
      <c r="C191" s="155" t="s">
        <v>472</v>
      </c>
      <c r="D191" s="156" t="s">
        <v>364</v>
      </c>
      <c r="E191" s="157">
        <f t="shared" si="84"/>
        <v>3</v>
      </c>
      <c r="F191" s="314" t="s">
        <v>331</v>
      </c>
      <c r="G191" s="157">
        <f t="shared" ref="G191:P192" si="108">+IF($F191=G$21,G$135,0)</f>
        <v>0</v>
      </c>
      <c r="H191" s="157">
        <f t="shared" si="108"/>
        <v>0</v>
      </c>
      <c r="I191" s="157">
        <f t="shared" si="108"/>
        <v>3</v>
      </c>
      <c r="J191" s="157">
        <f t="shared" si="108"/>
        <v>0</v>
      </c>
      <c r="K191" s="157">
        <f t="shared" si="108"/>
        <v>0</v>
      </c>
      <c r="L191" s="157">
        <f t="shared" si="108"/>
        <v>0</v>
      </c>
      <c r="M191" s="157">
        <f t="shared" si="108"/>
        <v>0</v>
      </c>
      <c r="N191" s="157">
        <f t="shared" si="108"/>
        <v>0</v>
      </c>
      <c r="O191" s="157">
        <f t="shared" si="108"/>
        <v>0</v>
      </c>
      <c r="P191" s="157">
        <f t="shared" si="108"/>
        <v>0</v>
      </c>
      <c r="Q191" s="157">
        <f t="shared" ref="Q191:Z192" si="109">+IF($F191=Q$21,Q$135,0)</f>
        <v>0</v>
      </c>
      <c r="R191" s="157">
        <f t="shared" si="109"/>
        <v>0</v>
      </c>
      <c r="S191" s="157">
        <f t="shared" si="109"/>
        <v>0</v>
      </c>
      <c r="T191" s="157">
        <f t="shared" si="109"/>
        <v>0</v>
      </c>
      <c r="U191" s="157">
        <f t="shared" si="109"/>
        <v>0</v>
      </c>
      <c r="V191" s="157">
        <f t="shared" si="109"/>
        <v>0</v>
      </c>
      <c r="W191" s="157">
        <f t="shared" si="109"/>
        <v>0</v>
      </c>
      <c r="X191" s="157">
        <f t="shared" si="109"/>
        <v>0</v>
      </c>
      <c r="Y191" s="157">
        <f t="shared" si="109"/>
        <v>0</v>
      </c>
      <c r="Z191" s="157">
        <f t="shared" si="109"/>
        <v>0</v>
      </c>
      <c r="AA191" s="157">
        <f t="shared" ref="AA191:AJ192" si="110">+IF($F191=AA$21,AA$135,0)</f>
        <v>0</v>
      </c>
      <c r="AB191" s="157">
        <f t="shared" si="110"/>
        <v>0</v>
      </c>
      <c r="AC191" s="157">
        <f t="shared" si="110"/>
        <v>0</v>
      </c>
      <c r="AD191" s="157">
        <f t="shared" si="110"/>
        <v>0</v>
      </c>
      <c r="AE191" s="157">
        <f t="shared" si="110"/>
        <v>0</v>
      </c>
      <c r="AF191" s="157">
        <f t="shared" si="110"/>
        <v>0</v>
      </c>
      <c r="AG191" s="157">
        <f t="shared" si="110"/>
        <v>0</v>
      </c>
      <c r="AH191" s="157">
        <f t="shared" si="110"/>
        <v>0</v>
      </c>
      <c r="AI191" s="157">
        <f t="shared" si="110"/>
        <v>0</v>
      </c>
      <c r="AJ191" s="157">
        <f t="shared" si="110"/>
        <v>0</v>
      </c>
    </row>
    <row r="192" spans="1:36" ht="16.5" x14ac:dyDescent="0.25">
      <c r="A192" s="157">
        <f t="shared" si="86"/>
        <v>1.2000000000000002</v>
      </c>
      <c r="B192" s="153">
        <f t="shared" si="96"/>
        <v>144</v>
      </c>
      <c r="C192" s="155" t="s">
        <v>473</v>
      </c>
      <c r="D192" s="156" t="s">
        <v>364</v>
      </c>
      <c r="E192" s="157">
        <f t="shared" si="84"/>
        <v>0</v>
      </c>
      <c r="F192" s="314" t="s">
        <v>101</v>
      </c>
      <c r="G192" s="157">
        <f t="shared" si="108"/>
        <v>0</v>
      </c>
      <c r="H192" s="157">
        <f t="shared" si="108"/>
        <v>0</v>
      </c>
      <c r="I192" s="157">
        <f t="shared" si="108"/>
        <v>0</v>
      </c>
      <c r="J192" s="157">
        <f t="shared" si="108"/>
        <v>0</v>
      </c>
      <c r="K192" s="157">
        <f t="shared" si="108"/>
        <v>0</v>
      </c>
      <c r="L192" s="157">
        <f t="shared" si="108"/>
        <v>0</v>
      </c>
      <c r="M192" s="157">
        <f t="shared" si="108"/>
        <v>0</v>
      </c>
      <c r="N192" s="157">
        <f t="shared" si="108"/>
        <v>0</v>
      </c>
      <c r="O192" s="157">
        <f t="shared" si="108"/>
        <v>0</v>
      </c>
      <c r="P192" s="157">
        <f t="shared" si="108"/>
        <v>0</v>
      </c>
      <c r="Q192" s="157">
        <f t="shared" si="109"/>
        <v>0</v>
      </c>
      <c r="R192" s="157">
        <f t="shared" si="109"/>
        <v>0</v>
      </c>
      <c r="S192" s="157">
        <f t="shared" si="109"/>
        <v>0</v>
      </c>
      <c r="T192" s="157">
        <f t="shared" si="109"/>
        <v>0</v>
      </c>
      <c r="U192" s="157">
        <f t="shared" si="109"/>
        <v>0</v>
      </c>
      <c r="V192" s="157">
        <f t="shared" si="109"/>
        <v>0</v>
      </c>
      <c r="W192" s="157">
        <f t="shared" si="109"/>
        <v>0</v>
      </c>
      <c r="X192" s="157">
        <f t="shared" si="109"/>
        <v>0</v>
      </c>
      <c r="Y192" s="157">
        <f t="shared" si="109"/>
        <v>0</v>
      </c>
      <c r="Z192" s="157">
        <f t="shared" si="109"/>
        <v>0</v>
      </c>
      <c r="AA192" s="157">
        <f t="shared" si="110"/>
        <v>0</v>
      </c>
      <c r="AB192" s="157">
        <f t="shared" si="110"/>
        <v>0</v>
      </c>
      <c r="AC192" s="157">
        <f t="shared" si="110"/>
        <v>0</v>
      </c>
      <c r="AD192" s="157">
        <f t="shared" si="110"/>
        <v>0</v>
      </c>
      <c r="AE192" s="157">
        <f t="shared" si="110"/>
        <v>0</v>
      </c>
      <c r="AF192" s="157">
        <f t="shared" si="110"/>
        <v>0</v>
      </c>
      <c r="AG192" s="157">
        <f t="shared" si="110"/>
        <v>0</v>
      </c>
      <c r="AH192" s="157">
        <f t="shared" si="110"/>
        <v>0</v>
      </c>
      <c r="AI192" s="157">
        <f t="shared" si="110"/>
        <v>0</v>
      </c>
      <c r="AJ192" s="157">
        <f t="shared" si="110"/>
        <v>0</v>
      </c>
    </row>
    <row r="193" spans="1:36" ht="16.5" x14ac:dyDescent="0.25">
      <c r="A193" s="157">
        <f t="shared" si="86"/>
        <v>1.2100000000000002</v>
      </c>
      <c r="B193" s="153">
        <f t="shared" si="96"/>
        <v>145</v>
      </c>
      <c r="C193" s="155" t="s">
        <v>474</v>
      </c>
      <c r="D193" s="156" t="s">
        <v>389</v>
      </c>
      <c r="E193" s="157">
        <f t="shared" si="84"/>
        <v>0.03</v>
      </c>
      <c r="F193" s="314" t="s">
        <v>331</v>
      </c>
      <c r="G193" s="157">
        <f t="shared" ref="G193:P194" si="111">+IF($F193=G$21,G$98/1000,0)</f>
        <v>0</v>
      </c>
      <c r="H193" s="157">
        <f t="shared" si="111"/>
        <v>2.5000000000000001E-3</v>
      </c>
      <c r="I193" s="157">
        <f t="shared" si="111"/>
        <v>2.75E-2</v>
      </c>
      <c r="J193" s="157">
        <f t="shared" si="111"/>
        <v>0</v>
      </c>
      <c r="K193" s="157">
        <f t="shared" si="111"/>
        <v>0</v>
      </c>
      <c r="L193" s="157">
        <f t="shared" si="111"/>
        <v>0</v>
      </c>
      <c r="M193" s="157">
        <f t="shared" si="111"/>
        <v>0</v>
      </c>
      <c r="N193" s="157">
        <f t="shared" si="111"/>
        <v>0</v>
      </c>
      <c r="O193" s="157">
        <f t="shared" si="111"/>
        <v>0</v>
      </c>
      <c r="P193" s="157">
        <f t="shared" si="111"/>
        <v>0</v>
      </c>
      <c r="Q193" s="157">
        <f t="shared" ref="Q193:Z194" si="112">+IF($F193=Q$21,Q$98/1000,0)</f>
        <v>0</v>
      </c>
      <c r="R193" s="157">
        <f t="shared" si="112"/>
        <v>0</v>
      </c>
      <c r="S193" s="157">
        <f t="shared" si="112"/>
        <v>0</v>
      </c>
      <c r="T193" s="157">
        <f t="shared" si="112"/>
        <v>0</v>
      </c>
      <c r="U193" s="157">
        <f t="shared" si="112"/>
        <v>0</v>
      </c>
      <c r="V193" s="157">
        <f t="shared" si="112"/>
        <v>0</v>
      </c>
      <c r="W193" s="157">
        <f t="shared" si="112"/>
        <v>0</v>
      </c>
      <c r="X193" s="157">
        <f t="shared" si="112"/>
        <v>0</v>
      </c>
      <c r="Y193" s="157">
        <f t="shared" si="112"/>
        <v>0</v>
      </c>
      <c r="Z193" s="157">
        <f t="shared" si="112"/>
        <v>0</v>
      </c>
      <c r="AA193" s="157">
        <f t="shared" ref="AA193:AJ194" si="113">+IF($F193=AA$21,AA$98/1000,0)</f>
        <v>0</v>
      </c>
      <c r="AB193" s="157">
        <f t="shared" si="113"/>
        <v>0</v>
      </c>
      <c r="AC193" s="157">
        <f t="shared" si="113"/>
        <v>0</v>
      </c>
      <c r="AD193" s="157">
        <f t="shared" si="113"/>
        <v>0</v>
      </c>
      <c r="AE193" s="157">
        <f t="shared" si="113"/>
        <v>0</v>
      </c>
      <c r="AF193" s="157">
        <f t="shared" si="113"/>
        <v>0</v>
      </c>
      <c r="AG193" s="157">
        <f t="shared" si="113"/>
        <v>0</v>
      </c>
      <c r="AH193" s="157">
        <f t="shared" si="113"/>
        <v>0</v>
      </c>
      <c r="AI193" s="157">
        <f t="shared" si="113"/>
        <v>0</v>
      </c>
      <c r="AJ193" s="157">
        <f t="shared" si="113"/>
        <v>0</v>
      </c>
    </row>
    <row r="194" spans="1:36" ht="16.5" x14ac:dyDescent="0.25">
      <c r="A194" s="157">
        <f t="shared" si="86"/>
        <v>1.2200000000000002</v>
      </c>
      <c r="B194" s="153">
        <f t="shared" si="96"/>
        <v>146</v>
      </c>
      <c r="C194" s="155" t="s">
        <v>475</v>
      </c>
      <c r="D194" s="156" t="s">
        <v>389</v>
      </c>
      <c r="E194" s="157">
        <f t="shared" si="84"/>
        <v>0</v>
      </c>
      <c r="F194" s="314" t="s">
        <v>101</v>
      </c>
      <c r="G194" s="157">
        <f t="shared" si="111"/>
        <v>0</v>
      </c>
      <c r="H194" s="157">
        <f t="shared" si="111"/>
        <v>0</v>
      </c>
      <c r="I194" s="157">
        <f t="shared" si="111"/>
        <v>0</v>
      </c>
      <c r="J194" s="157">
        <f t="shared" si="111"/>
        <v>0</v>
      </c>
      <c r="K194" s="157">
        <f t="shared" si="111"/>
        <v>0</v>
      </c>
      <c r="L194" s="157">
        <f t="shared" si="111"/>
        <v>0</v>
      </c>
      <c r="M194" s="157">
        <f t="shared" si="111"/>
        <v>0</v>
      </c>
      <c r="N194" s="157">
        <f t="shared" si="111"/>
        <v>0</v>
      </c>
      <c r="O194" s="157">
        <f t="shared" si="111"/>
        <v>0</v>
      </c>
      <c r="P194" s="157">
        <f t="shared" si="111"/>
        <v>0</v>
      </c>
      <c r="Q194" s="157">
        <f t="shared" si="112"/>
        <v>0</v>
      </c>
      <c r="R194" s="157">
        <f t="shared" si="112"/>
        <v>0</v>
      </c>
      <c r="S194" s="157">
        <f t="shared" si="112"/>
        <v>0</v>
      </c>
      <c r="T194" s="157">
        <f t="shared" si="112"/>
        <v>0</v>
      </c>
      <c r="U194" s="157">
        <f t="shared" si="112"/>
        <v>0</v>
      </c>
      <c r="V194" s="157">
        <f t="shared" si="112"/>
        <v>0</v>
      </c>
      <c r="W194" s="157">
        <f t="shared" si="112"/>
        <v>0</v>
      </c>
      <c r="X194" s="157">
        <f t="shared" si="112"/>
        <v>0</v>
      </c>
      <c r="Y194" s="157">
        <f t="shared" si="112"/>
        <v>0</v>
      </c>
      <c r="Z194" s="157">
        <f t="shared" si="112"/>
        <v>0</v>
      </c>
      <c r="AA194" s="157">
        <f t="shared" si="113"/>
        <v>0</v>
      </c>
      <c r="AB194" s="157">
        <f t="shared" si="113"/>
        <v>0</v>
      </c>
      <c r="AC194" s="157">
        <f t="shared" si="113"/>
        <v>0</v>
      </c>
      <c r="AD194" s="157">
        <f t="shared" si="113"/>
        <v>0</v>
      </c>
      <c r="AE194" s="157">
        <f t="shared" si="113"/>
        <v>0</v>
      </c>
      <c r="AF194" s="157">
        <f t="shared" si="113"/>
        <v>0</v>
      </c>
      <c r="AG194" s="157">
        <f t="shared" si="113"/>
        <v>0</v>
      </c>
      <c r="AH194" s="157">
        <f t="shared" si="113"/>
        <v>0</v>
      </c>
      <c r="AI194" s="157">
        <f t="shared" si="113"/>
        <v>0</v>
      </c>
      <c r="AJ194" s="157">
        <f t="shared" si="113"/>
        <v>0</v>
      </c>
    </row>
    <row r="195" spans="1:36" ht="16.5" x14ac:dyDescent="0.25">
      <c r="A195" s="157">
        <f t="shared" si="86"/>
        <v>1.2300000000000002</v>
      </c>
      <c r="B195" s="153">
        <f t="shared" si="96"/>
        <v>147</v>
      </c>
      <c r="C195" s="155" t="s">
        <v>476</v>
      </c>
      <c r="D195" s="156" t="s">
        <v>477</v>
      </c>
      <c r="E195" s="157">
        <f t="shared" ref="E195:E196" si="114">+ROUNDUP(SUM(G195:AJ195),0)</f>
        <v>1</v>
      </c>
      <c r="F195" s="314" t="s">
        <v>331</v>
      </c>
      <c r="G195" s="157">
        <f t="shared" ref="G195:V196" si="115">+IF(G$2&lt;&gt;0,1/COUNTA(G$2:M$2),0)</f>
        <v>0.14285714285714285</v>
      </c>
      <c r="H195" s="157">
        <f t="shared" si="115"/>
        <v>0.14285714285714285</v>
      </c>
      <c r="I195" s="157">
        <f t="shared" si="115"/>
        <v>0.14285714285714285</v>
      </c>
      <c r="J195" s="157">
        <f t="shared" si="115"/>
        <v>0</v>
      </c>
      <c r="K195" s="157">
        <f t="shared" si="115"/>
        <v>0</v>
      </c>
      <c r="L195" s="157">
        <f t="shared" si="115"/>
        <v>0</v>
      </c>
      <c r="M195" s="157">
        <f t="shared" si="115"/>
        <v>0</v>
      </c>
      <c r="N195" s="157">
        <f t="shared" si="115"/>
        <v>0</v>
      </c>
      <c r="O195" s="157">
        <f t="shared" si="115"/>
        <v>0</v>
      </c>
      <c r="P195" s="157">
        <f t="shared" si="115"/>
        <v>0</v>
      </c>
      <c r="Q195" s="157">
        <f t="shared" si="115"/>
        <v>0</v>
      </c>
      <c r="R195" s="157">
        <f t="shared" si="115"/>
        <v>0</v>
      </c>
      <c r="S195" s="157">
        <f t="shared" si="115"/>
        <v>0</v>
      </c>
      <c r="T195" s="157">
        <f t="shared" si="115"/>
        <v>0</v>
      </c>
      <c r="U195" s="157">
        <f t="shared" si="115"/>
        <v>0</v>
      </c>
      <c r="V195" s="157">
        <f t="shared" si="115"/>
        <v>0</v>
      </c>
      <c r="W195" s="157">
        <f t="shared" ref="W195:AJ196" si="116">+IF(W$2&lt;&gt;0,1/COUNTA(W$2:AC$2),0)</f>
        <v>0</v>
      </c>
      <c r="X195" s="157">
        <f t="shared" si="116"/>
        <v>0</v>
      </c>
      <c r="Y195" s="157">
        <f t="shared" si="116"/>
        <v>0</v>
      </c>
      <c r="Z195" s="157">
        <f t="shared" si="116"/>
        <v>0</v>
      </c>
      <c r="AA195" s="157">
        <f t="shared" si="116"/>
        <v>0</v>
      </c>
      <c r="AB195" s="157">
        <f t="shared" si="116"/>
        <v>0</v>
      </c>
      <c r="AC195" s="157">
        <f t="shared" si="116"/>
        <v>0</v>
      </c>
      <c r="AD195" s="157">
        <f t="shared" si="116"/>
        <v>0</v>
      </c>
      <c r="AE195" s="157">
        <f t="shared" si="116"/>
        <v>0</v>
      </c>
      <c r="AF195" s="157">
        <f t="shared" si="116"/>
        <v>0</v>
      </c>
      <c r="AG195" s="157">
        <f t="shared" si="116"/>
        <v>0</v>
      </c>
      <c r="AH195" s="157">
        <f t="shared" si="116"/>
        <v>0</v>
      </c>
      <c r="AI195" s="157">
        <f t="shared" si="116"/>
        <v>0</v>
      </c>
      <c r="AJ195" s="157">
        <f t="shared" si="116"/>
        <v>0</v>
      </c>
    </row>
    <row r="196" spans="1:36" ht="16.5" x14ac:dyDescent="0.25">
      <c r="A196" s="157">
        <f t="shared" si="86"/>
        <v>1.2400000000000002</v>
      </c>
      <c r="B196" s="153">
        <f t="shared" si="96"/>
        <v>148</v>
      </c>
      <c r="C196" s="155" t="s">
        <v>478</v>
      </c>
      <c r="D196" s="156" t="s">
        <v>477</v>
      </c>
      <c r="E196" s="157">
        <f t="shared" si="114"/>
        <v>1</v>
      </c>
      <c r="F196" s="314" t="s">
        <v>101</v>
      </c>
      <c r="G196" s="157">
        <f t="shared" si="115"/>
        <v>0.14285714285714285</v>
      </c>
      <c r="H196" s="157">
        <f t="shared" si="115"/>
        <v>0.14285714285714285</v>
      </c>
      <c r="I196" s="157">
        <f t="shared" si="115"/>
        <v>0.14285714285714285</v>
      </c>
      <c r="J196" s="157">
        <f t="shared" si="115"/>
        <v>0</v>
      </c>
      <c r="K196" s="157">
        <f t="shared" si="115"/>
        <v>0</v>
      </c>
      <c r="L196" s="157">
        <f t="shared" si="115"/>
        <v>0</v>
      </c>
      <c r="M196" s="157">
        <f t="shared" si="115"/>
        <v>0</v>
      </c>
      <c r="N196" s="157">
        <f t="shared" si="115"/>
        <v>0</v>
      </c>
      <c r="O196" s="157">
        <f t="shared" si="115"/>
        <v>0</v>
      </c>
      <c r="P196" s="157">
        <f t="shared" si="115"/>
        <v>0</v>
      </c>
      <c r="Q196" s="157">
        <f t="shared" si="115"/>
        <v>0</v>
      </c>
      <c r="R196" s="157">
        <f t="shared" si="115"/>
        <v>0</v>
      </c>
      <c r="S196" s="157">
        <f t="shared" si="115"/>
        <v>0</v>
      </c>
      <c r="T196" s="157">
        <f t="shared" si="115"/>
        <v>0</v>
      </c>
      <c r="U196" s="157">
        <f t="shared" si="115"/>
        <v>0</v>
      </c>
      <c r="V196" s="157">
        <f t="shared" si="115"/>
        <v>0</v>
      </c>
      <c r="W196" s="157">
        <f t="shared" si="116"/>
        <v>0</v>
      </c>
      <c r="X196" s="157">
        <f t="shared" si="116"/>
        <v>0</v>
      </c>
      <c r="Y196" s="157">
        <f t="shared" si="116"/>
        <v>0</v>
      </c>
      <c r="Z196" s="157">
        <f t="shared" si="116"/>
        <v>0</v>
      </c>
      <c r="AA196" s="157">
        <f t="shared" si="116"/>
        <v>0</v>
      </c>
      <c r="AB196" s="157">
        <f t="shared" si="116"/>
        <v>0</v>
      </c>
      <c r="AC196" s="157">
        <f t="shared" si="116"/>
        <v>0</v>
      </c>
      <c r="AD196" s="157">
        <f t="shared" si="116"/>
        <v>0</v>
      </c>
      <c r="AE196" s="157">
        <f t="shared" si="116"/>
        <v>0</v>
      </c>
      <c r="AF196" s="157">
        <f t="shared" si="116"/>
        <v>0</v>
      </c>
      <c r="AG196" s="157">
        <f t="shared" si="116"/>
        <v>0</v>
      </c>
      <c r="AH196" s="157">
        <f t="shared" si="116"/>
        <v>0</v>
      </c>
      <c r="AI196" s="157">
        <f t="shared" si="116"/>
        <v>0</v>
      </c>
      <c r="AJ196" s="157">
        <f t="shared" si="116"/>
        <v>0</v>
      </c>
    </row>
    <row r="197" spans="1:36" ht="16.5" x14ac:dyDescent="0.25">
      <c r="A197" s="157">
        <f t="shared" si="86"/>
        <v>1.2500000000000002</v>
      </c>
      <c r="B197" s="153">
        <f t="shared" si="96"/>
        <v>149</v>
      </c>
      <c r="C197" s="155" t="s">
        <v>479</v>
      </c>
      <c r="D197" s="156" t="s">
        <v>364</v>
      </c>
      <c r="E197" s="157">
        <f t="shared" si="84"/>
        <v>0</v>
      </c>
      <c r="F197" s="314" t="s">
        <v>331</v>
      </c>
      <c r="G197" s="157">
        <f t="shared" ref="G197:P198" si="117">+IF($F197=G$21,G$152,0)</f>
        <v>0</v>
      </c>
      <c r="H197" s="157">
        <f t="shared" si="117"/>
        <v>0</v>
      </c>
      <c r="I197" s="157">
        <f t="shared" si="117"/>
        <v>0</v>
      </c>
      <c r="J197" s="157">
        <f t="shared" si="117"/>
        <v>0</v>
      </c>
      <c r="K197" s="157">
        <f t="shared" si="117"/>
        <v>0</v>
      </c>
      <c r="L197" s="157">
        <f t="shared" si="117"/>
        <v>0</v>
      </c>
      <c r="M197" s="157">
        <f t="shared" si="117"/>
        <v>0</v>
      </c>
      <c r="N197" s="157">
        <f t="shared" si="117"/>
        <v>0</v>
      </c>
      <c r="O197" s="157">
        <f t="shared" si="117"/>
        <v>0</v>
      </c>
      <c r="P197" s="157">
        <f t="shared" si="117"/>
        <v>0</v>
      </c>
      <c r="Q197" s="157">
        <f t="shared" ref="Q197:Z198" si="118">+IF($F197=Q$21,Q$152,0)</f>
        <v>0</v>
      </c>
      <c r="R197" s="157">
        <f t="shared" si="118"/>
        <v>0</v>
      </c>
      <c r="S197" s="157">
        <f t="shared" si="118"/>
        <v>0</v>
      </c>
      <c r="T197" s="157">
        <f t="shared" si="118"/>
        <v>0</v>
      </c>
      <c r="U197" s="157">
        <f t="shared" si="118"/>
        <v>0</v>
      </c>
      <c r="V197" s="157">
        <f t="shared" si="118"/>
        <v>0</v>
      </c>
      <c r="W197" s="157">
        <f t="shared" si="118"/>
        <v>0</v>
      </c>
      <c r="X197" s="157">
        <f t="shared" si="118"/>
        <v>0</v>
      </c>
      <c r="Y197" s="157">
        <f t="shared" si="118"/>
        <v>0</v>
      </c>
      <c r="Z197" s="157">
        <f t="shared" si="118"/>
        <v>0</v>
      </c>
      <c r="AA197" s="157">
        <f t="shared" ref="AA197:AJ198" si="119">+IF($F197=AA$21,AA$152,0)</f>
        <v>0</v>
      </c>
      <c r="AB197" s="157">
        <f t="shared" si="119"/>
        <v>0</v>
      </c>
      <c r="AC197" s="157">
        <f t="shared" si="119"/>
        <v>0</v>
      </c>
      <c r="AD197" s="157">
        <f t="shared" si="119"/>
        <v>0</v>
      </c>
      <c r="AE197" s="157">
        <f t="shared" si="119"/>
        <v>0</v>
      </c>
      <c r="AF197" s="157">
        <f t="shared" si="119"/>
        <v>0</v>
      </c>
      <c r="AG197" s="157">
        <f t="shared" si="119"/>
        <v>0</v>
      </c>
      <c r="AH197" s="157">
        <f t="shared" si="119"/>
        <v>0</v>
      </c>
      <c r="AI197" s="157">
        <f t="shared" si="119"/>
        <v>0</v>
      </c>
      <c r="AJ197" s="157">
        <f t="shared" si="119"/>
        <v>0</v>
      </c>
    </row>
    <row r="198" spans="1:36" ht="16.5" x14ac:dyDescent="0.25">
      <c r="A198" s="157">
        <f t="shared" si="86"/>
        <v>1.2600000000000002</v>
      </c>
      <c r="B198" s="153">
        <f t="shared" si="96"/>
        <v>150</v>
      </c>
      <c r="C198" s="155" t="s">
        <v>480</v>
      </c>
      <c r="D198" s="156" t="s">
        <v>364</v>
      </c>
      <c r="E198" s="157">
        <f t="shared" si="84"/>
        <v>0</v>
      </c>
      <c r="F198" s="314" t="s">
        <v>101</v>
      </c>
      <c r="G198" s="157">
        <f t="shared" si="117"/>
        <v>0</v>
      </c>
      <c r="H198" s="157">
        <f t="shared" si="117"/>
        <v>0</v>
      </c>
      <c r="I198" s="157">
        <f t="shared" si="117"/>
        <v>0</v>
      </c>
      <c r="J198" s="157">
        <f t="shared" si="117"/>
        <v>0</v>
      </c>
      <c r="K198" s="157">
        <f t="shared" si="117"/>
        <v>0</v>
      </c>
      <c r="L198" s="157">
        <f t="shared" si="117"/>
        <v>0</v>
      </c>
      <c r="M198" s="157">
        <f t="shared" si="117"/>
        <v>0</v>
      </c>
      <c r="N198" s="157">
        <f t="shared" si="117"/>
        <v>0</v>
      </c>
      <c r="O198" s="157">
        <f t="shared" si="117"/>
        <v>0</v>
      </c>
      <c r="P198" s="157">
        <f t="shared" si="117"/>
        <v>0</v>
      </c>
      <c r="Q198" s="157">
        <f t="shared" si="118"/>
        <v>0</v>
      </c>
      <c r="R198" s="157">
        <f t="shared" si="118"/>
        <v>0</v>
      </c>
      <c r="S198" s="157">
        <f t="shared" si="118"/>
        <v>0</v>
      </c>
      <c r="T198" s="157">
        <f t="shared" si="118"/>
        <v>0</v>
      </c>
      <c r="U198" s="157">
        <f t="shared" si="118"/>
        <v>0</v>
      </c>
      <c r="V198" s="157">
        <f t="shared" si="118"/>
        <v>0</v>
      </c>
      <c r="W198" s="157">
        <f t="shared" si="118"/>
        <v>0</v>
      </c>
      <c r="X198" s="157">
        <f t="shared" si="118"/>
        <v>0</v>
      </c>
      <c r="Y198" s="157">
        <f t="shared" si="118"/>
        <v>0</v>
      </c>
      <c r="Z198" s="157">
        <f t="shared" si="118"/>
        <v>0</v>
      </c>
      <c r="AA198" s="157">
        <f t="shared" si="119"/>
        <v>0</v>
      </c>
      <c r="AB198" s="157">
        <f t="shared" si="119"/>
        <v>0</v>
      </c>
      <c r="AC198" s="157">
        <f t="shared" si="119"/>
        <v>0</v>
      </c>
      <c r="AD198" s="157">
        <f t="shared" si="119"/>
        <v>0</v>
      </c>
      <c r="AE198" s="157">
        <f t="shared" si="119"/>
        <v>0</v>
      </c>
      <c r="AF198" s="157">
        <f t="shared" si="119"/>
        <v>0</v>
      </c>
      <c r="AG198" s="157">
        <f t="shared" si="119"/>
        <v>0</v>
      </c>
      <c r="AH198" s="157">
        <f t="shared" si="119"/>
        <v>0</v>
      </c>
      <c r="AI198" s="157">
        <f t="shared" si="119"/>
        <v>0</v>
      </c>
      <c r="AJ198" s="157">
        <f t="shared" si="119"/>
        <v>0</v>
      </c>
    </row>
    <row r="199" spans="1:36" ht="16.5" x14ac:dyDescent="0.25">
      <c r="A199" s="157">
        <f t="shared" si="86"/>
        <v>1.2700000000000002</v>
      </c>
      <c r="B199" s="153">
        <f t="shared" si="96"/>
        <v>151</v>
      </c>
      <c r="C199" s="155" t="s">
        <v>481</v>
      </c>
      <c r="D199" s="156" t="s">
        <v>364</v>
      </c>
      <c r="E199" s="157">
        <f t="shared" si="84"/>
        <v>0</v>
      </c>
      <c r="F199" s="314" t="s">
        <v>331</v>
      </c>
      <c r="G199" s="157">
        <f t="shared" ref="G199:AJ199" si="120">+IF($F199=G$21,G$153+G$155,0)</f>
        <v>0</v>
      </c>
      <c r="H199" s="157">
        <f t="shared" si="120"/>
        <v>0</v>
      </c>
      <c r="I199" s="157">
        <f t="shared" si="120"/>
        <v>0</v>
      </c>
      <c r="J199" s="157">
        <f t="shared" si="120"/>
        <v>0</v>
      </c>
      <c r="K199" s="157">
        <f t="shared" si="120"/>
        <v>0</v>
      </c>
      <c r="L199" s="157">
        <f t="shared" si="120"/>
        <v>0</v>
      </c>
      <c r="M199" s="157">
        <f t="shared" si="120"/>
        <v>0</v>
      </c>
      <c r="N199" s="157">
        <f t="shared" si="120"/>
        <v>0</v>
      </c>
      <c r="O199" s="157">
        <f t="shared" si="120"/>
        <v>0</v>
      </c>
      <c r="P199" s="157">
        <f t="shared" si="120"/>
        <v>0</v>
      </c>
      <c r="Q199" s="157">
        <f t="shared" si="120"/>
        <v>0</v>
      </c>
      <c r="R199" s="157">
        <f t="shared" si="120"/>
        <v>0</v>
      </c>
      <c r="S199" s="157">
        <f t="shared" si="120"/>
        <v>0</v>
      </c>
      <c r="T199" s="157">
        <f t="shared" si="120"/>
        <v>0</v>
      </c>
      <c r="U199" s="157">
        <f t="shared" si="120"/>
        <v>0</v>
      </c>
      <c r="V199" s="157">
        <f t="shared" si="120"/>
        <v>0</v>
      </c>
      <c r="W199" s="157">
        <f t="shared" si="120"/>
        <v>0</v>
      </c>
      <c r="X199" s="157">
        <f t="shared" si="120"/>
        <v>0</v>
      </c>
      <c r="Y199" s="157">
        <f t="shared" si="120"/>
        <v>0</v>
      </c>
      <c r="Z199" s="157">
        <f t="shared" si="120"/>
        <v>0</v>
      </c>
      <c r="AA199" s="157">
        <f t="shared" si="120"/>
        <v>0</v>
      </c>
      <c r="AB199" s="157">
        <f t="shared" si="120"/>
        <v>0</v>
      </c>
      <c r="AC199" s="157">
        <f t="shared" si="120"/>
        <v>0</v>
      </c>
      <c r="AD199" s="157">
        <f t="shared" si="120"/>
        <v>0</v>
      </c>
      <c r="AE199" s="157">
        <f t="shared" si="120"/>
        <v>0</v>
      </c>
      <c r="AF199" s="157">
        <f t="shared" si="120"/>
        <v>0</v>
      </c>
      <c r="AG199" s="157">
        <f t="shared" si="120"/>
        <v>0</v>
      </c>
      <c r="AH199" s="157">
        <f t="shared" si="120"/>
        <v>0</v>
      </c>
      <c r="AI199" s="157">
        <f t="shared" si="120"/>
        <v>0</v>
      </c>
      <c r="AJ199" s="157">
        <f t="shared" si="120"/>
        <v>0</v>
      </c>
    </row>
    <row r="200" spans="1:36" ht="16.5" x14ac:dyDescent="0.25">
      <c r="A200" s="157">
        <f t="shared" si="86"/>
        <v>1.2800000000000002</v>
      </c>
      <c r="B200" s="153">
        <f t="shared" si="96"/>
        <v>152</v>
      </c>
      <c r="C200" s="155" t="s">
        <v>482</v>
      </c>
      <c r="D200" s="156" t="s">
        <v>364</v>
      </c>
      <c r="E200" s="157">
        <f t="shared" si="84"/>
        <v>0</v>
      </c>
      <c r="F200" s="314" t="s">
        <v>331</v>
      </c>
      <c r="G200" s="157">
        <f t="shared" ref="G200:AJ200" si="121">+IF($F200=G$21,G$154,0)</f>
        <v>0</v>
      </c>
      <c r="H200" s="157">
        <f t="shared" si="121"/>
        <v>0</v>
      </c>
      <c r="I200" s="157">
        <f t="shared" si="121"/>
        <v>0</v>
      </c>
      <c r="J200" s="157">
        <f t="shared" si="121"/>
        <v>0</v>
      </c>
      <c r="K200" s="157">
        <f t="shared" si="121"/>
        <v>0</v>
      </c>
      <c r="L200" s="157">
        <f t="shared" si="121"/>
        <v>0</v>
      </c>
      <c r="M200" s="157">
        <f t="shared" si="121"/>
        <v>0</v>
      </c>
      <c r="N200" s="157">
        <f t="shared" si="121"/>
        <v>0</v>
      </c>
      <c r="O200" s="157">
        <f t="shared" si="121"/>
        <v>0</v>
      </c>
      <c r="P200" s="157">
        <f t="shared" si="121"/>
        <v>0</v>
      </c>
      <c r="Q200" s="157">
        <f t="shared" si="121"/>
        <v>0</v>
      </c>
      <c r="R200" s="157">
        <f t="shared" si="121"/>
        <v>0</v>
      </c>
      <c r="S200" s="157">
        <f t="shared" si="121"/>
        <v>0</v>
      </c>
      <c r="T200" s="157">
        <f t="shared" si="121"/>
        <v>0</v>
      </c>
      <c r="U200" s="157">
        <f t="shared" si="121"/>
        <v>0</v>
      </c>
      <c r="V200" s="157">
        <f t="shared" si="121"/>
        <v>0</v>
      </c>
      <c r="W200" s="157">
        <f t="shared" si="121"/>
        <v>0</v>
      </c>
      <c r="X200" s="157">
        <f t="shared" si="121"/>
        <v>0</v>
      </c>
      <c r="Y200" s="157">
        <f t="shared" si="121"/>
        <v>0</v>
      </c>
      <c r="Z200" s="157">
        <f t="shared" si="121"/>
        <v>0</v>
      </c>
      <c r="AA200" s="157">
        <f t="shared" si="121"/>
        <v>0</v>
      </c>
      <c r="AB200" s="157">
        <f t="shared" si="121"/>
        <v>0</v>
      </c>
      <c r="AC200" s="157">
        <f t="shared" si="121"/>
        <v>0</v>
      </c>
      <c r="AD200" s="157">
        <f t="shared" si="121"/>
        <v>0</v>
      </c>
      <c r="AE200" s="157">
        <f t="shared" si="121"/>
        <v>0</v>
      </c>
      <c r="AF200" s="157">
        <f t="shared" si="121"/>
        <v>0</v>
      </c>
      <c r="AG200" s="157">
        <f t="shared" si="121"/>
        <v>0</v>
      </c>
      <c r="AH200" s="157">
        <f t="shared" si="121"/>
        <v>0</v>
      </c>
      <c r="AI200" s="157">
        <f t="shared" si="121"/>
        <v>0</v>
      </c>
      <c r="AJ200" s="157">
        <f t="shared" si="121"/>
        <v>0</v>
      </c>
    </row>
    <row r="201" spans="1:36" ht="16.5" x14ac:dyDescent="0.25">
      <c r="A201" s="157">
        <f t="shared" si="86"/>
        <v>1.2900000000000003</v>
      </c>
      <c r="B201" s="153">
        <f t="shared" si="96"/>
        <v>153</v>
      </c>
      <c r="C201" s="155" t="s">
        <v>483</v>
      </c>
      <c r="D201" s="156" t="s">
        <v>364</v>
      </c>
      <c r="E201" s="157">
        <f t="shared" si="84"/>
        <v>7</v>
      </c>
      <c r="F201" s="314" t="s">
        <v>331</v>
      </c>
      <c r="G201" s="157">
        <f>+IF($F201=G$21,G$72+G$71,0)</f>
        <v>0</v>
      </c>
      <c r="H201" s="157">
        <f t="shared" ref="H201:AJ201" si="122">+IF($F201=H$21,H$72+H$71,0)</f>
        <v>2</v>
      </c>
      <c r="I201" s="157">
        <f t="shared" si="122"/>
        <v>5</v>
      </c>
      <c r="J201" s="157">
        <f t="shared" si="122"/>
        <v>0</v>
      </c>
      <c r="K201" s="157">
        <f t="shared" si="122"/>
        <v>0</v>
      </c>
      <c r="L201" s="157">
        <f t="shared" si="122"/>
        <v>0</v>
      </c>
      <c r="M201" s="157">
        <f t="shared" si="122"/>
        <v>0</v>
      </c>
      <c r="N201" s="157">
        <f t="shared" si="122"/>
        <v>0</v>
      </c>
      <c r="O201" s="157">
        <f t="shared" si="122"/>
        <v>0</v>
      </c>
      <c r="P201" s="157">
        <f t="shared" si="122"/>
        <v>0</v>
      </c>
      <c r="Q201" s="157">
        <f t="shared" si="122"/>
        <v>0</v>
      </c>
      <c r="R201" s="157">
        <f t="shared" si="122"/>
        <v>0</v>
      </c>
      <c r="S201" s="157">
        <f t="shared" si="122"/>
        <v>0</v>
      </c>
      <c r="T201" s="157">
        <f t="shared" si="122"/>
        <v>0</v>
      </c>
      <c r="U201" s="157">
        <f t="shared" si="122"/>
        <v>0</v>
      </c>
      <c r="V201" s="157">
        <f t="shared" si="122"/>
        <v>0</v>
      </c>
      <c r="W201" s="157">
        <f t="shared" si="122"/>
        <v>0</v>
      </c>
      <c r="X201" s="157">
        <f t="shared" si="122"/>
        <v>0</v>
      </c>
      <c r="Y201" s="157">
        <f t="shared" si="122"/>
        <v>0</v>
      </c>
      <c r="Z201" s="157">
        <f t="shared" si="122"/>
        <v>0</v>
      </c>
      <c r="AA201" s="157">
        <f t="shared" si="122"/>
        <v>0</v>
      </c>
      <c r="AB201" s="157">
        <f t="shared" si="122"/>
        <v>0</v>
      </c>
      <c r="AC201" s="157">
        <f t="shared" si="122"/>
        <v>0</v>
      </c>
      <c r="AD201" s="157">
        <f t="shared" si="122"/>
        <v>0</v>
      </c>
      <c r="AE201" s="157">
        <f t="shared" si="122"/>
        <v>0</v>
      </c>
      <c r="AF201" s="157">
        <f t="shared" si="122"/>
        <v>0</v>
      </c>
      <c r="AG201" s="157">
        <f t="shared" si="122"/>
        <v>0</v>
      </c>
      <c r="AH201" s="157">
        <f t="shared" si="122"/>
        <v>0</v>
      </c>
      <c r="AI201" s="157">
        <f t="shared" si="122"/>
        <v>0</v>
      </c>
      <c r="AJ201" s="157">
        <f t="shared" si="122"/>
        <v>0</v>
      </c>
    </row>
    <row r="202" spans="1:36" ht="16.5" x14ac:dyDescent="0.25">
      <c r="A202" s="157">
        <f t="shared" si="86"/>
        <v>1.3000000000000003</v>
      </c>
      <c r="B202" s="153">
        <f t="shared" si="96"/>
        <v>154</v>
      </c>
      <c r="C202" s="155" t="s">
        <v>484</v>
      </c>
      <c r="D202" s="156" t="s">
        <v>364</v>
      </c>
      <c r="E202" s="157">
        <f t="shared" si="84"/>
        <v>1</v>
      </c>
      <c r="F202" s="314" t="s">
        <v>331</v>
      </c>
      <c r="G202" s="157">
        <f>+IF($F202=G$21,G$73,0)</f>
        <v>0</v>
      </c>
      <c r="H202" s="157">
        <f t="shared" ref="H202:AJ202" si="123">+IF($F202=H$21,H$73,0)</f>
        <v>0</v>
      </c>
      <c r="I202" s="157">
        <f t="shared" si="123"/>
        <v>1</v>
      </c>
      <c r="J202" s="157">
        <f t="shared" si="123"/>
        <v>0</v>
      </c>
      <c r="K202" s="157">
        <f t="shared" si="123"/>
        <v>0</v>
      </c>
      <c r="L202" s="157">
        <f t="shared" si="123"/>
        <v>0</v>
      </c>
      <c r="M202" s="157">
        <f t="shared" si="123"/>
        <v>0</v>
      </c>
      <c r="N202" s="157">
        <f t="shared" si="123"/>
        <v>0</v>
      </c>
      <c r="O202" s="157">
        <f t="shared" si="123"/>
        <v>0</v>
      </c>
      <c r="P202" s="157">
        <f t="shared" si="123"/>
        <v>0</v>
      </c>
      <c r="Q202" s="157">
        <f t="shared" si="123"/>
        <v>0</v>
      </c>
      <c r="R202" s="157">
        <f t="shared" si="123"/>
        <v>0</v>
      </c>
      <c r="S202" s="157">
        <f t="shared" si="123"/>
        <v>0</v>
      </c>
      <c r="T202" s="157">
        <f t="shared" si="123"/>
        <v>0</v>
      </c>
      <c r="U202" s="157">
        <f t="shared" si="123"/>
        <v>0</v>
      </c>
      <c r="V202" s="157">
        <f t="shared" si="123"/>
        <v>0</v>
      </c>
      <c r="W202" s="157">
        <f t="shared" si="123"/>
        <v>0</v>
      </c>
      <c r="X202" s="157">
        <f t="shared" si="123"/>
        <v>0</v>
      </c>
      <c r="Y202" s="157">
        <f t="shared" si="123"/>
        <v>0</v>
      </c>
      <c r="Z202" s="157">
        <f t="shared" si="123"/>
        <v>0</v>
      </c>
      <c r="AA202" s="157">
        <f t="shared" si="123"/>
        <v>0</v>
      </c>
      <c r="AB202" s="157">
        <f t="shared" si="123"/>
        <v>0</v>
      </c>
      <c r="AC202" s="157">
        <f t="shared" si="123"/>
        <v>0</v>
      </c>
      <c r="AD202" s="157">
        <f t="shared" si="123"/>
        <v>0</v>
      </c>
      <c r="AE202" s="157">
        <f t="shared" si="123"/>
        <v>0</v>
      </c>
      <c r="AF202" s="157">
        <f t="shared" si="123"/>
        <v>0</v>
      </c>
      <c r="AG202" s="157">
        <f t="shared" si="123"/>
        <v>0</v>
      </c>
      <c r="AH202" s="157">
        <f t="shared" si="123"/>
        <v>0</v>
      </c>
      <c r="AI202" s="157">
        <f t="shared" si="123"/>
        <v>0</v>
      </c>
      <c r="AJ202" s="157">
        <f t="shared" si="123"/>
        <v>0</v>
      </c>
    </row>
    <row r="203" spans="1:36" s="188" customFormat="1" ht="16.5" x14ac:dyDescent="0.25">
      <c r="A203" s="160">
        <f t="shared" si="86"/>
        <v>1.3100000000000003</v>
      </c>
      <c r="B203" s="161">
        <f t="shared" si="96"/>
        <v>155</v>
      </c>
      <c r="C203" s="162" t="s">
        <v>551</v>
      </c>
      <c r="D203" s="164" t="s">
        <v>364</v>
      </c>
      <c r="E203" s="160">
        <f t="shared" si="84"/>
        <v>0</v>
      </c>
      <c r="F203" s="314" t="s">
        <v>101</v>
      </c>
      <c r="G203" s="160">
        <f>+IF($F203=G$21,G$67,0)</f>
        <v>0</v>
      </c>
      <c r="H203" s="160">
        <f t="shared" ref="H203:AJ203" si="124">+IF($F203=H$21,H$67,0)</f>
        <v>0</v>
      </c>
      <c r="I203" s="160">
        <f t="shared" si="124"/>
        <v>0</v>
      </c>
      <c r="J203" s="160">
        <f t="shared" si="124"/>
        <v>0</v>
      </c>
      <c r="K203" s="160">
        <f t="shared" si="124"/>
        <v>0</v>
      </c>
      <c r="L203" s="160">
        <f t="shared" si="124"/>
        <v>0</v>
      </c>
      <c r="M203" s="160">
        <f t="shared" si="124"/>
        <v>0</v>
      </c>
      <c r="N203" s="160">
        <f t="shared" si="124"/>
        <v>0</v>
      </c>
      <c r="O203" s="160">
        <f t="shared" si="124"/>
        <v>0</v>
      </c>
      <c r="P203" s="160">
        <f t="shared" si="124"/>
        <v>0</v>
      </c>
      <c r="Q203" s="160">
        <f t="shared" si="124"/>
        <v>0</v>
      </c>
      <c r="R203" s="160">
        <f t="shared" si="124"/>
        <v>0</v>
      </c>
      <c r="S203" s="160">
        <f t="shared" si="124"/>
        <v>0</v>
      </c>
      <c r="T203" s="160">
        <f t="shared" si="124"/>
        <v>0</v>
      </c>
      <c r="U203" s="160">
        <f t="shared" si="124"/>
        <v>0</v>
      </c>
      <c r="V203" s="160">
        <f t="shared" si="124"/>
        <v>0</v>
      </c>
      <c r="W203" s="160">
        <f t="shared" si="124"/>
        <v>0</v>
      </c>
      <c r="X203" s="160">
        <f t="shared" si="124"/>
        <v>0</v>
      </c>
      <c r="Y203" s="160">
        <f t="shared" si="124"/>
        <v>0</v>
      </c>
      <c r="Z203" s="160">
        <f t="shared" si="124"/>
        <v>0</v>
      </c>
      <c r="AA203" s="160">
        <f t="shared" si="124"/>
        <v>0</v>
      </c>
      <c r="AB203" s="160">
        <f t="shared" si="124"/>
        <v>0</v>
      </c>
      <c r="AC203" s="160">
        <f t="shared" si="124"/>
        <v>0</v>
      </c>
      <c r="AD203" s="160">
        <f t="shared" si="124"/>
        <v>0</v>
      </c>
      <c r="AE203" s="160">
        <f t="shared" si="124"/>
        <v>0</v>
      </c>
      <c r="AF203" s="160">
        <f t="shared" si="124"/>
        <v>0</v>
      </c>
      <c r="AG203" s="160">
        <f t="shared" si="124"/>
        <v>0</v>
      </c>
      <c r="AH203" s="160">
        <f t="shared" si="124"/>
        <v>0</v>
      </c>
      <c r="AI203" s="160">
        <f t="shared" si="124"/>
        <v>0</v>
      </c>
      <c r="AJ203" s="160">
        <f t="shared" si="124"/>
        <v>0</v>
      </c>
    </row>
    <row r="204" spans="1:36" s="188" customFormat="1" ht="16.5" x14ac:dyDescent="0.25">
      <c r="A204" s="160">
        <f t="shared" si="86"/>
        <v>1.3200000000000003</v>
      </c>
      <c r="B204" s="161">
        <f t="shared" si="96"/>
        <v>156</v>
      </c>
      <c r="C204" s="162" t="s">
        <v>552</v>
      </c>
      <c r="D204" s="164" t="s">
        <v>364</v>
      </c>
      <c r="E204" s="160">
        <f t="shared" si="84"/>
        <v>0</v>
      </c>
      <c r="F204" s="314" t="s">
        <v>101</v>
      </c>
      <c r="G204" s="160">
        <f>+IF($F204=G$21,G$68,0)</f>
        <v>0</v>
      </c>
      <c r="H204" s="160">
        <f t="shared" ref="H204:AJ204" si="125">+IF($F204=H$21,H$68,0)</f>
        <v>0</v>
      </c>
      <c r="I204" s="160">
        <f t="shared" si="125"/>
        <v>0</v>
      </c>
      <c r="J204" s="160">
        <f t="shared" si="125"/>
        <v>0</v>
      </c>
      <c r="K204" s="160">
        <f t="shared" si="125"/>
        <v>0</v>
      </c>
      <c r="L204" s="160">
        <f t="shared" si="125"/>
        <v>0</v>
      </c>
      <c r="M204" s="160">
        <f t="shared" si="125"/>
        <v>0</v>
      </c>
      <c r="N204" s="160">
        <f t="shared" si="125"/>
        <v>0</v>
      </c>
      <c r="O204" s="160">
        <f t="shared" si="125"/>
        <v>0</v>
      </c>
      <c r="P204" s="160">
        <f t="shared" si="125"/>
        <v>0</v>
      </c>
      <c r="Q204" s="160">
        <f t="shared" si="125"/>
        <v>0</v>
      </c>
      <c r="R204" s="160">
        <f t="shared" si="125"/>
        <v>0</v>
      </c>
      <c r="S204" s="160">
        <f t="shared" si="125"/>
        <v>0</v>
      </c>
      <c r="T204" s="160">
        <f t="shared" si="125"/>
        <v>0</v>
      </c>
      <c r="U204" s="160">
        <f t="shared" si="125"/>
        <v>0</v>
      </c>
      <c r="V204" s="160">
        <f t="shared" si="125"/>
        <v>0</v>
      </c>
      <c r="W204" s="160">
        <f t="shared" si="125"/>
        <v>0</v>
      </c>
      <c r="X204" s="160">
        <f t="shared" si="125"/>
        <v>0</v>
      </c>
      <c r="Y204" s="160">
        <f t="shared" si="125"/>
        <v>0</v>
      </c>
      <c r="Z204" s="160">
        <f t="shared" si="125"/>
        <v>0</v>
      </c>
      <c r="AA204" s="160">
        <f t="shared" si="125"/>
        <v>0</v>
      </c>
      <c r="AB204" s="160">
        <f t="shared" si="125"/>
        <v>0</v>
      </c>
      <c r="AC204" s="160">
        <f t="shared" si="125"/>
        <v>0</v>
      </c>
      <c r="AD204" s="160">
        <f t="shared" si="125"/>
        <v>0</v>
      </c>
      <c r="AE204" s="160">
        <f t="shared" si="125"/>
        <v>0</v>
      </c>
      <c r="AF204" s="160">
        <f t="shared" si="125"/>
        <v>0</v>
      </c>
      <c r="AG204" s="160">
        <f t="shared" si="125"/>
        <v>0</v>
      </c>
      <c r="AH204" s="160">
        <f t="shared" si="125"/>
        <v>0</v>
      </c>
      <c r="AI204" s="160">
        <f t="shared" si="125"/>
        <v>0</v>
      </c>
      <c r="AJ204" s="160">
        <f t="shared" si="125"/>
        <v>0</v>
      </c>
    </row>
    <row r="205" spans="1:36" s="188" customFormat="1" ht="16.5" x14ac:dyDescent="0.25">
      <c r="A205" s="160">
        <f t="shared" si="86"/>
        <v>1.3300000000000003</v>
      </c>
      <c r="B205" s="161">
        <f t="shared" si="96"/>
        <v>157</v>
      </c>
      <c r="C205" s="163" t="s">
        <v>634</v>
      </c>
      <c r="D205" s="164" t="s">
        <v>364</v>
      </c>
      <c r="E205" s="160">
        <f t="shared" si="84"/>
        <v>0</v>
      </c>
      <c r="F205" s="314" t="s">
        <v>331</v>
      </c>
      <c r="G205" s="160">
        <f>+IF($F205=G$21,G$54,0)</f>
        <v>0</v>
      </c>
      <c r="H205" s="160">
        <f t="shared" ref="H205:AJ205" si="126">+IF($F205=H$21,H$54,0)</f>
        <v>0</v>
      </c>
      <c r="I205" s="160">
        <f t="shared" si="126"/>
        <v>0</v>
      </c>
      <c r="J205" s="160">
        <f t="shared" si="126"/>
        <v>0</v>
      </c>
      <c r="K205" s="160">
        <f t="shared" si="126"/>
        <v>0</v>
      </c>
      <c r="L205" s="160">
        <f t="shared" si="126"/>
        <v>0</v>
      </c>
      <c r="M205" s="160">
        <f t="shared" si="126"/>
        <v>0</v>
      </c>
      <c r="N205" s="160">
        <f t="shared" si="126"/>
        <v>0</v>
      </c>
      <c r="O205" s="160">
        <f t="shared" si="126"/>
        <v>0</v>
      </c>
      <c r="P205" s="160">
        <f t="shared" si="126"/>
        <v>0</v>
      </c>
      <c r="Q205" s="160">
        <f t="shared" si="126"/>
        <v>0</v>
      </c>
      <c r="R205" s="160">
        <f t="shared" si="126"/>
        <v>0</v>
      </c>
      <c r="S205" s="160">
        <f t="shared" si="126"/>
        <v>0</v>
      </c>
      <c r="T205" s="160">
        <f t="shared" si="126"/>
        <v>0</v>
      </c>
      <c r="U205" s="160">
        <f t="shared" si="126"/>
        <v>0</v>
      </c>
      <c r="V205" s="160">
        <f t="shared" si="126"/>
        <v>0</v>
      </c>
      <c r="W205" s="160">
        <f t="shared" si="126"/>
        <v>0</v>
      </c>
      <c r="X205" s="160">
        <f t="shared" si="126"/>
        <v>0</v>
      </c>
      <c r="Y205" s="160">
        <f t="shared" si="126"/>
        <v>0</v>
      </c>
      <c r="Z205" s="160">
        <f t="shared" si="126"/>
        <v>0</v>
      </c>
      <c r="AA205" s="160">
        <f t="shared" si="126"/>
        <v>0</v>
      </c>
      <c r="AB205" s="160">
        <f t="shared" si="126"/>
        <v>0</v>
      </c>
      <c r="AC205" s="160">
        <f t="shared" si="126"/>
        <v>0</v>
      </c>
      <c r="AD205" s="160">
        <f t="shared" si="126"/>
        <v>0</v>
      </c>
      <c r="AE205" s="160">
        <f t="shared" si="126"/>
        <v>0</v>
      </c>
      <c r="AF205" s="160">
        <f t="shared" si="126"/>
        <v>0</v>
      </c>
      <c r="AG205" s="160">
        <f t="shared" si="126"/>
        <v>0</v>
      </c>
      <c r="AH205" s="160">
        <f t="shared" si="126"/>
        <v>0</v>
      </c>
      <c r="AI205" s="160">
        <f t="shared" si="126"/>
        <v>0</v>
      </c>
      <c r="AJ205" s="160">
        <f t="shared" si="126"/>
        <v>0</v>
      </c>
    </row>
    <row r="206" spans="1:36" s="188" customFormat="1" ht="16.5" x14ac:dyDescent="0.25">
      <c r="A206" s="160">
        <f t="shared" si="86"/>
        <v>1.3400000000000003</v>
      </c>
      <c r="B206" s="161">
        <f t="shared" si="96"/>
        <v>158</v>
      </c>
      <c r="C206" s="163" t="s">
        <v>635</v>
      </c>
      <c r="D206" s="164" t="s">
        <v>364</v>
      </c>
      <c r="E206" s="160">
        <f t="shared" si="84"/>
        <v>0</v>
      </c>
      <c r="F206" s="314" t="s">
        <v>331</v>
      </c>
      <c r="G206" s="160">
        <f>+IF($F206=G$21,G$55,0)</f>
        <v>0</v>
      </c>
      <c r="H206" s="160">
        <f t="shared" ref="H206:AJ206" si="127">+IF($F206=H$21,H$55,0)</f>
        <v>0</v>
      </c>
      <c r="I206" s="160">
        <f t="shared" si="127"/>
        <v>0</v>
      </c>
      <c r="J206" s="160">
        <f t="shared" si="127"/>
        <v>0</v>
      </c>
      <c r="K206" s="160">
        <f t="shared" si="127"/>
        <v>0</v>
      </c>
      <c r="L206" s="160">
        <f t="shared" si="127"/>
        <v>0</v>
      </c>
      <c r="M206" s="160">
        <f t="shared" si="127"/>
        <v>0</v>
      </c>
      <c r="N206" s="160">
        <f t="shared" si="127"/>
        <v>0</v>
      </c>
      <c r="O206" s="160">
        <f t="shared" si="127"/>
        <v>0</v>
      </c>
      <c r="P206" s="160">
        <f t="shared" si="127"/>
        <v>0</v>
      </c>
      <c r="Q206" s="160">
        <f t="shared" si="127"/>
        <v>0</v>
      </c>
      <c r="R206" s="160">
        <f t="shared" si="127"/>
        <v>0</v>
      </c>
      <c r="S206" s="160">
        <f t="shared" si="127"/>
        <v>0</v>
      </c>
      <c r="T206" s="160">
        <f t="shared" si="127"/>
        <v>0</v>
      </c>
      <c r="U206" s="160">
        <f t="shared" si="127"/>
        <v>0</v>
      </c>
      <c r="V206" s="160">
        <f t="shared" si="127"/>
        <v>0</v>
      </c>
      <c r="W206" s="160">
        <f t="shared" si="127"/>
        <v>0</v>
      </c>
      <c r="X206" s="160">
        <f t="shared" si="127"/>
        <v>0</v>
      </c>
      <c r="Y206" s="160">
        <f t="shared" si="127"/>
        <v>0</v>
      </c>
      <c r="Z206" s="160">
        <f t="shared" si="127"/>
        <v>0</v>
      </c>
      <c r="AA206" s="160">
        <f t="shared" si="127"/>
        <v>0</v>
      </c>
      <c r="AB206" s="160">
        <f t="shared" si="127"/>
        <v>0</v>
      </c>
      <c r="AC206" s="160">
        <f t="shared" si="127"/>
        <v>0</v>
      </c>
      <c r="AD206" s="160">
        <f t="shared" si="127"/>
        <v>0</v>
      </c>
      <c r="AE206" s="160">
        <f t="shared" si="127"/>
        <v>0</v>
      </c>
      <c r="AF206" s="160">
        <f t="shared" si="127"/>
        <v>0</v>
      </c>
      <c r="AG206" s="160">
        <f t="shared" si="127"/>
        <v>0</v>
      </c>
      <c r="AH206" s="160">
        <f t="shared" si="127"/>
        <v>0</v>
      </c>
      <c r="AI206" s="160">
        <f t="shared" si="127"/>
        <v>0</v>
      </c>
      <c r="AJ206" s="160">
        <f t="shared" si="127"/>
        <v>0</v>
      </c>
    </row>
    <row r="207" spans="1:36" s="188" customFormat="1" ht="16.5" x14ac:dyDescent="0.25">
      <c r="A207" s="160">
        <f t="shared" si="86"/>
        <v>1.3500000000000003</v>
      </c>
      <c r="B207" s="161">
        <f t="shared" si="96"/>
        <v>159</v>
      </c>
      <c r="C207" s="163" t="s">
        <v>636</v>
      </c>
      <c r="D207" s="164" t="s">
        <v>364</v>
      </c>
      <c r="E207" s="160">
        <f t="shared" si="84"/>
        <v>0</v>
      </c>
      <c r="F207" s="314" t="s">
        <v>101</v>
      </c>
      <c r="G207" s="160">
        <f>+IF($F207=G$21,G$84,0)</f>
        <v>0</v>
      </c>
      <c r="H207" s="160">
        <f t="shared" ref="H207:AJ207" si="128">+IF($F207=H$21,H$84,0)</f>
        <v>0</v>
      </c>
      <c r="I207" s="160">
        <f t="shared" si="128"/>
        <v>0</v>
      </c>
      <c r="J207" s="160">
        <f t="shared" si="128"/>
        <v>0</v>
      </c>
      <c r="K207" s="160">
        <f t="shared" si="128"/>
        <v>0</v>
      </c>
      <c r="L207" s="160">
        <f t="shared" si="128"/>
        <v>0</v>
      </c>
      <c r="M207" s="160">
        <f t="shared" si="128"/>
        <v>0</v>
      </c>
      <c r="N207" s="160">
        <f t="shared" si="128"/>
        <v>0</v>
      </c>
      <c r="O207" s="160">
        <f t="shared" si="128"/>
        <v>0</v>
      </c>
      <c r="P207" s="160">
        <f t="shared" si="128"/>
        <v>0</v>
      </c>
      <c r="Q207" s="160">
        <f t="shared" si="128"/>
        <v>0</v>
      </c>
      <c r="R207" s="160">
        <f t="shared" si="128"/>
        <v>0</v>
      </c>
      <c r="S207" s="160">
        <f t="shared" si="128"/>
        <v>0</v>
      </c>
      <c r="T207" s="160">
        <f t="shared" si="128"/>
        <v>0</v>
      </c>
      <c r="U207" s="160">
        <f t="shared" si="128"/>
        <v>0</v>
      </c>
      <c r="V207" s="160">
        <f t="shared" si="128"/>
        <v>0</v>
      </c>
      <c r="W207" s="160">
        <f t="shared" si="128"/>
        <v>0</v>
      </c>
      <c r="X207" s="160">
        <f t="shared" si="128"/>
        <v>0</v>
      </c>
      <c r="Y207" s="160">
        <f t="shared" si="128"/>
        <v>0</v>
      </c>
      <c r="Z207" s="160">
        <f t="shared" si="128"/>
        <v>0</v>
      </c>
      <c r="AA207" s="160">
        <f t="shared" si="128"/>
        <v>0</v>
      </c>
      <c r="AB207" s="160">
        <f t="shared" si="128"/>
        <v>0</v>
      </c>
      <c r="AC207" s="160">
        <f t="shared" si="128"/>
        <v>0</v>
      </c>
      <c r="AD207" s="160">
        <f t="shared" si="128"/>
        <v>0</v>
      </c>
      <c r="AE207" s="160">
        <f t="shared" si="128"/>
        <v>0</v>
      </c>
      <c r="AF207" s="160">
        <f t="shared" si="128"/>
        <v>0</v>
      </c>
      <c r="AG207" s="160">
        <f t="shared" si="128"/>
        <v>0</v>
      </c>
      <c r="AH207" s="160">
        <f t="shared" si="128"/>
        <v>0</v>
      </c>
      <c r="AI207" s="160">
        <f t="shared" si="128"/>
        <v>0</v>
      </c>
      <c r="AJ207" s="160">
        <f t="shared" si="128"/>
        <v>0</v>
      </c>
    </row>
    <row r="208" spans="1:36" s="188" customFormat="1" ht="16.5" x14ac:dyDescent="0.25">
      <c r="A208" s="160">
        <f t="shared" si="86"/>
        <v>1.3600000000000003</v>
      </c>
      <c r="B208" s="161">
        <f t="shared" si="96"/>
        <v>160</v>
      </c>
      <c r="C208" s="163" t="s">
        <v>655</v>
      </c>
      <c r="D208" s="164" t="s">
        <v>364</v>
      </c>
      <c r="E208" s="160">
        <f t="shared" si="84"/>
        <v>1</v>
      </c>
      <c r="F208" s="314" t="s">
        <v>331</v>
      </c>
      <c r="G208" s="160">
        <f t="shared" ref="G208:AJ208" si="129">+IF($F208=G$21,G$156,0)</f>
        <v>0</v>
      </c>
      <c r="H208" s="160">
        <f t="shared" si="129"/>
        <v>0</v>
      </c>
      <c r="I208" s="160">
        <f t="shared" si="129"/>
        <v>1</v>
      </c>
      <c r="J208" s="160">
        <f t="shared" si="129"/>
        <v>0</v>
      </c>
      <c r="K208" s="160">
        <f t="shared" si="129"/>
        <v>0</v>
      </c>
      <c r="L208" s="160">
        <f t="shared" si="129"/>
        <v>0</v>
      </c>
      <c r="M208" s="160">
        <f t="shared" si="129"/>
        <v>0</v>
      </c>
      <c r="N208" s="160">
        <f t="shared" si="129"/>
        <v>0</v>
      </c>
      <c r="O208" s="160">
        <f t="shared" si="129"/>
        <v>0</v>
      </c>
      <c r="P208" s="160">
        <f t="shared" si="129"/>
        <v>0</v>
      </c>
      <c r="Q208" s="160">
        <f t="shared" si="129"/>
        <v>0</v>
      </c>
      <c r="R208" s="160">
        <f t="shared" si="129"/>
        <v>0</v>
      </c>
      <c r="S208" s="160">
        <f t="shared" si="129"/>
        <v>0</v>
      </c>
      <c r="T208" s="160">
        <f t="shared" si="129"/>
        <v>0</v>
      </c>
      <c r="U208" s="160">
        <f t="shared" si="129"/>
        <v>0</v>
      </c>
      <c r="V208" s="160">
        <f t="shared" si="129"/>
        <v>0</v>
      </c>
      <c r="W208" s="160">
        <f t="shared" si="129"/>
        <v>0</v>
      </c>
      <c r="X208" s="160">
        <f t="shared" si="129"/>
        <v>0</v>
      </c>
      <c r="Y208" s="160">
        <f t="shared" si="129"/>
        <v>0</v>
      </c>
      <c r="Z208" s="160">
        <f t="shared" si="129"/>
        <v>0</v>
      </c>
      <c r="AA208" s="160">
        <f t="shared" si="129"/>
        <v>0</v>
      </c>
      <c r="AB208" s="160">
        <f t="shared" si="129"/>
        <v>0</v>
      </c>
      <c r="AC208" s="160">
        <f t="shared" si="129"/>
        <v>0</v>
      </c>
      <c r="AD208" s="160">
        <f t="shared" si="129"/>
        <v>0</v>
      </c>
      <c r="AE208" s="160">
        <f t="shared" si="129"/>
        <v>0</v>
      </c>
      <c r="AF208" s="160">
        <f t="shared" si="129"/>
        <v>0</v>
      </c>
      <c r="AG208" s="160">
        <f t="shared" si="129"/>
        <v>0</v>
      </c>
      <c r="AH208" s="160">
        <f t="shared" si="129"/>
        <v>0</v>
      </c>
      <c r="AI208" s="160">
        <f t="shared" si="129"/>
        <v>0</v>
      </c>
      <c r="AJ208" s="160">
        <f t="shared" si="129"/>
        <v>0</v>
      </c>
    </row>
    <row r="209" spans="1:36" ht="16.5" x14ac:dyDescent="0.25">
      <c r="A209" s="160"/>
      <c r="B209" s="161">
        <f t="shared" si="96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96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30">+A210+0.01</f>
        <v>2.0099999999999998</v>
      </c>
      <c r="B211" s="153">
        <f t="shared" si="96"/>
        <v>163</v>
      </c>
      <c r="C211" s="155" t="s">
        <v>486</v>
      </c>
      <c r="D211" s="156" t="s">
        <v>553</v>
      </c>
      <c r="E211" s="157">
        <f t="shared" ref="E211:E223" si="131">+SUM(G211:AJ211)</f>
        <v>2.1619999999999999</v>
      </c>
      <c r="F211" s="249"/>
      <c r="G211" s="157">
        <f t="shared" ref="G211:AJ211" si="132">+VLOOKUP(G$10&amp;" "&amp;G$11&amp;G$20,Vol_Poste,4,0)*G$28</f>
        <v>0</v>
      </c>
      <c r="H211" s="157">
        <f t="shared" si="132"/>
        <v>1.081</v>
      </c>
      <c r="I211" s="157">
        <f t="shared" si="132"/>
        <v>1.081</v>
      </c>
      <c r="J211" s="157">
        <f t="shared" si="132"/>
        <v>0</v>
      </c>
      <c r="K211" s="157">
        <f t="shared" si="132"/>
        <v>0</v>
      </c>
      <c r="L211" s="157">
        <f t="shared" si="132"/>
        <v>0</v>
      </c>
      <c r="M211" s="157">
        <f t="shared" si="132"/>
        <v>0</v>
      </c>
      <c r="N211" s="157">
        <f t="shared" si="132"/>
        <v>0</v>
      </c>
      <c r="O211" s="157">
        <f t="shared" si="132"/>
        <v>0</v>
      </c>
      <c r="P211" s="157">
        <f t="shared" si="132"/>
        <v>0</v>
      </c>
      <c r="Q211" s="157">
        <f t="shared" si="132"/>
        <v>0</v>
      </c>
      <c r="R211" s="157">
        <f t="shared" si="132"/>
        <v>0</v>
      </c>
      <c r="S211" s="157">
        <f t="shared" si="132"/>
        <v>0</v>
      </c>
      <c r="T211" s="157">
        <f t="shared" si="132"/>
        <v>0</v>
      </c>
      <c r="U211" s="157">
        <f t="shared" si="132"/>
        <v>0</v>
      </c>
      <c r="V211" s="157">
        <f t="shared" si="132"/>
        <v>0</v>
      </c>
      <c r="W211" s="157">
        <f t="shared" si="132"/>
        <v>0</v>
      </c>
      <c r="X211" s="157">
        <f t="shared" si="132"/>
        <v>0</v>
      </c>
      <c r="Y211" s="157">
        <f t="shared" si="132"/>
        <v>0</v>
      </c>
      <c r="Z211" s="157">
        <f t="shared" si="132"/>
        <v>0</v>
      </c>
      <c r="AA211" s="157">
        <f t="shared" si="132"/>
        <v>0</v>
      </c>
      <c r="AB211" s="157">
        <f t="shared" si="132"/>
        <v>0</v>
      </c>
      <c r="AC211" s="157">
        <f t="shared" si="132"/>
        <v>0</v>
      </c>
      <c r="AD211" s="157">
        <f t="shared" si="132"/>
        <v>0</v>
      </c>
      <c r="AE211" s="157">
        <f t="shared" si="132"/>
        <v>0</v>
      </c>
      <c r="AF211" s="157">
        <f t="shared" si="132"/>
        <v>0</v>
      </c>
      <c r="AG211" s="157">
        <f t="shared" si="132"/>
        <v>0</v>
      </c>
      <c r="AH211" s="157">
        <f t="shared" si="132"/>
        <v>0</v>
      </c>
      <c r="AI211" s="157">
        <f t="shared" si="132"/>
        <v>0</v>
      </c>
      <c r="AJ211" s="157">
        <f t="shared" si="132"/>
        <v>0</v>
      </c>
    </row>
    <row r="212" spans="1:36" ht="16.5" x14ac:dyDescent="0.25">
      <c r="A212" s="157">
        <f t="shared" si="130"/>
        <v>2.0199999999999996</v>
      </c>
      <c r="B212" s="153">
        <f t="shared" si="96"/>
        <v>164</v>
      </c>
      <c r="C212" s="155" t="s">
        <v>487</v>
      </c>
      <c r="D212" s="156" t="s">
        <v>553</v>
      </c>
      <c r="E212" s="157">
        <f t="shared" si="131"/>
        <v>0</v>
      </c>
      <c r="F212" s="249"/>
      <c r="G212" s="157">
        <f t="shared" ref="G212:AJ212" si="133">+VLOOKUP(G$10&amp;" "&amp;G$11&amp;G$20,Vol_Poste,4,0)*G$29</f>
        <v>0</v>
      </c>
      <c r="H212" s="157">
        <f t="shared" si="133"/>
        <v>0</v>
      </c>
      <c r="I212" s="157">
        <f t="shared" si="133"/>
        <v>0</v>
      </c>
      <c r="J212" s="157">
        <f t="shared" si="133"/>
        <v>0</v>
      </c>
      <c r="K212" s="157">
        <f t="shared" si="133"/>
        <v>0</v>
      </c>
      <c r="L212" s="157">
        <f t="shared" si="133"/>
        <v>0</v>
      </c>
      <c r="M212" s="157">
        <f t="shared" si="133"/>
        <v>0</v>
      </c>
      <c r="N212" s="157">
        <f t="shared" si="133"/>
        <v>0</v>
      </c>
      <c r="O212" s="157">
        <f t="shared" si="133"/>
        <v>0</v>
      </c>
      <c r="P212" s="157">
        <f t="shared" si="133"/>
        <v>0</v>
      </c>
      <c r="Q212" s="157">
        <f t="shared" si="133"/>
        <v>0</v>
      </c>
      <c r="R212" s="157">
        <f t="shared" si="133"/>
        <v>0</v>
      </c>
      <c r="S212" s="157">
        <f t="shared" si="133"/>
        <v>0</v>
      </c>
      <c r="T212" s="157">
        <f t="shared" si="133"/>
        <v>0</v>
      </c>
      <c r="U212" s="157">
        <f t="shared" si="133"/>
        <v>0</v>
      </c>
      <c r="V212" s="157">
        <f t="shared" si="133"/>
        <v>0</v>
      </c>
      <c r="W212" s="157">
        <f t="shared" si="133"/>
        <v>0</v>
      </c>
      <c r="X212" s="157">
        <f t="shared" si="133"/>
        <v>0</v>
      </c>
      <c r="Y212" s="157">
        <f t="shared" si="133"/>
        <v>0</v>
      </c>
      <c r="Z212" s="157">
        <f t="shared" si="133"/>
        <v>0</v>
      </c>
      <c r="AA212" s="157">
        <f t="shared" si="133"/>
        <v>0</v>
      </c>
      <c r="AB212" s="157">
        <f t="shared" si="133"/>
        <v>0</v>
      </c>
      <c r="AC212" s="157">
        <f t="shared" si="133"/>
        <v>0</v>
      </c>
      <c r="AD212" s="157">
        <f t="shared" si="133"/>
        <v>0</v>
      </c>
      <c r="AE212" s="157">
        <f t="shared" si="133"/>
        <v>0</v>
      </c>
      <c r="AF212" s="157">
        <f t="shared" si="133"/>
        <v>0</v>
      </c>
      <c r="AG212" s="157">
        <f t="shared" si="133"/>
        <v>0</v>
      </c>
      <c r="AH212" s="157">
        <f t="shared" si="133"/>
        <v>0</v>
      </c>
      <c r="AI212" s="157">
        <f t="shared" si="133"/>
        <v>0</v>
      </c>
      <c r="AJ212" s="157">
        <f t="shared" si="133"/>
        <v>0</v>
      </c>
    </row>
    <row r="213" spans="1:36" ht="16.5" x14ac:dyDescent="0.25">
      <c r="A213" s="157">
        <f t="shared" si="130"/>
        <v>2.0299999999999994</v>
      </c>
      <c r="B213" s="153">
        <f t="shared" si="96"/>
        <v>165</v>
      </c>
      <c r="C213" s="155" t="s">
        <v>488</v>
      </c>
      <c r="D213" s="156" t="s">
        <v>364</v>
      </c>
      <c r="E213" s="157">
        <f t="shared" si="131"/>
        <v>0</v>
      </c>
      <c r="F213" s="314" t="s">
        <v>214</v>
      </c>
      <c r="G213" s="157">
        <f>+IF($F213=G$10&amp;" "&amp;G$11,G$9,0)</f>
        <v>0</v>
      </c>
      <c r="H213" s="157">
        <f t="shared" ref="H213:AJ217" si="134">+IF($F213=H$10&amp;" "&amp;H$11,H$9,0)</f>
        <v>0</v>
      </c>
      <c r="I213" s="157">
        <f t="shared" si="134"/>
        <v>0</v>
      </c>
      <c r="J213" s="157">
        <f t="shared" si="134"/>
        <v>0</v>
      </c>
      <c r="K213" s="157">
        <f t="shared" si="134"/>
        <v>0</v>
      </c>
      <c r="L213" s="157">
        <f t="shared" si="134"/>
        <v>0</v>
      </c>
      <c r="M213" s="157">
        <f t="shared" si="134"/>
        <v>0</v>
      </c>
      <c r="N213" s="157">
        <f t="shared" si="134"/>
        <v>0</v>
      </c>
      <c r="O213" s="157">
        <f t="shared" si="134"/>
        <v>0</v>
      </c>
      <c r="P213" s="157">
        <f t="shared" si="134"/>
        <v>0</v>
      </c>
      <c r="Q213" s="157">
        <f t="shared" si="134"/>
        <v>0</v>
      </c>
      <c r="R213" s="157">
        <f t="shared" si="134"/>
        <v>0</v>
      </c>
      <c r="S213" s="157">
        <f t="shared" si="134"/>
        <v>0</v>
      </c>
      <c r="T213" s="157">
        <f t="shared" si="134"/>
        <v>0</v>
      </c>
      <c r="U213" s="157">
        <f t="shared" si="134"/>
        <v>0</v>
      </c>
      <c r="V213" s="157">
        <f t="shared" si="134"/>
        <v>0</v>
      </c>
      <c r="W213" s="157">
        <f t="shared" si="134"/>
        <v>0</v>
      </c>
      <c r="X213" s="157">
        <f t="shared" si="134"/>
        <v>0</v>
      </c>
      <c r="Y213" s="157">
        <f t="shared" si="134"/>
        <v>0</v>
      </c>
      <c r="Z213" s="157">
        <f t="shared" si="134"/>
        <v>0</v>
      </c>
      <c r="AA213" s="157">
        <f t="shared" si="134"/>
        <v>0</v>
      </c>
      <c r="AB213" s="157">
        <f t="shared" si="134"/>
        <v>0</v>
      </c>
      <c r="AC213" s="157">
        <f t="shared" si="134"/>
        <v>0</v>
      </c>
      <c r="AD213" s="157">
        <f t="shared" si="134"/>
        <v>0</v>
      </c>
      <c r="AE213" s="157">
        <f t="shared" si="134"/>
        <v>0</v>
      </c>
      <c r="AF213" s="157">
        <f t="shared" si="134"/>
        <v>0</v>
      </c>
      <c r="AG213" s="157">
        <f t="shared" si="134"/>
        <v>0</v>
      </c>
      <c r="AH213" s="157">
        <f t="shared" si="134"/>
        <v>0</v>
      </c>
      <c r="AI213" s="157">
        <f t="shared" si="134"/>
        <v>0</v>
      </c>
      <c r="AJ213" s="157">
        <f t="shared" si="134"/>
        <v>0</v>
      </c>
    </row>
    <row r="214" spans="1:36" ht="16.5" x14ac:dyDescent="0.25">
      <c r="A214" s="157">
        <f t="shared" si="130"/>
        <v>2.0399999999999991</v>
      </c>
      <c r="B214" s="153">
        <f t="shared" si="96"/>
        <v>166</v>
      </c>
      <c r="C214" s="155" t="s">
        <v>489</v>
      </c>
      <c r="D214" s="156" t="s">
        <v>364</v>
      </c>
      <c r="E214" s="157">
        <f t="shared" si="131"/>
        <v>0</v>
      </c>
      <c r="F214" s="314" t="s">
        <v>172</v>
      </c>
      <c r="G214" s="157">
        <f t="shared" ref="G214:V216" si="135">+IF($F214=G$10&amp;" "&amp;G$11,G$9,0)</f>
        <v>0</v>
      </c>
      <c r="H214" s="157">
        <f t="shared" si="135"/>
        <v>0</v>
      </c>
      <c r="I214" s="157">
        <f t="shared" si="135"/>
        <v>0</v>
      </c>
      <c r="J214" s="157">
        <f t="shared" si="135"/>
        <v>0</v>
      </c>
      <c r="K214" s="157">
        <f t="shared" si="135"/>
        <v>0</v>
      </c>
      <c r="L214" s="157">
        <f t="shared" si="135"/>
        <v>0</v>
      </c>
      <c r="M214" s="157">
        <f t="shared" si="135"/>
        <v>0</v>
      </c>
      <c r="N214" s="157">
        <f t="shared" si="135"/>
        <v>0</v>
      </c>
      <c r="O214" s="157">
        <f t="shared" si="135"/>
        <v>0</v>
      </c>
      <c r="P214" s="157">
        <f t="shared" si="135"/>
        <v>0</v>
      </c>
      <c r="Q214" s="157">
        <f t="shared" si="135"/>
        <v>0</v>
      </c>
      <c r="R214" s="157">
        <f t="shared" si="135"/>
        <v>0</v>
      </c>
      <c r="S214" s="157">
        <f t="shared" si="135"/>
        <v>0</v>
      </c>
      <c r="T214" s="157">
        <f t="shared" si="135"/>
        <v>0</v>
      </c>
      <c r="U214" s="157">
        <f t="shared" si="135"/>
        <v>0</v>
      </c>
      <c r="V214" s="157">
        <f t="shared" si="135"/>
        <v>0</v>
      </c>
      <c r="W214" s="157">
        <f t="shared" si="134"/>
        <v>0</v>
      </c>
      <c r="X214" s="157">
        <f t="shared" si="134"/>
        <v>0</v>
      </c>
      <c r="Y214" s="157">
        <f t="shared" si="134"/>
        <v>0</v>
      </c>
      <c r="Z214" s="157">
        <f t="shared" si="134"/>
        <v>0</v>
      </c>
      <c r="AA214" s="157">
        <f t="shared" si="134"/>
        <v>0</v>
      </c>
      <c r="AB214" s="157">
        <f t="shared" si="134"/>
        <v>0</v>
      </c>
      <c r="AC214" s="157">
        <f t="shared" si="134"/>
        <v>0</v>
      </c>
      <c r="AD214" s="157">
        <f t="shared" si="134"/>
        <v>0</v>
      </c>
      <c r="AE214" s="157">
        <f t="shared" si="134"/>
        <v>0</v>
      </c>
      <c r="AF214" s="157">
        <f t="shared" si="134"/>
        <v>0</v>
      </c>
      <c r="AG214" s="157">
        <f t="shared" si="134"/>
        <v>0</v>
      </c>
      <c r="AH214" s="157">
        <f t="shared" si="134"/>
        <v>0</v>
      </c>
      <c r="AI214" s="157">
        <f t="shared" si="134"/>
        <v>0</v>
      </c>
      <c r="AJ214" s="157">
        <f t="shared" si="134"/>
        <v>0</v>
      </c>
    </row>
    <row r="215" spans="1:36" ht="16.5" x14ac:dyDescent="0.25">
      <c r="A215" s="157">
        <f t="shared" si="130"/>
        <v>2.0499999999999989</v>
      </c>
      <c r="B215" s="153">
        <f t="shared" si="96"/>
        <v>167</v>
      </c>
      <c r="C215" s="155" t="s">
        <v>490</v>
      </c>
      <c r="D215" s="156" t="s">
        <v>364</v>
      </c>
      <c r="E215" s="157">
        <f t="shared" si="131"/>
        <v>0</v>
      </c>
      <c r="F215" s="314" t="s">
        <v>274</v>
      </c>
      <c r="G215" s="157">
        <f t="shared" si="135"/>
        <v>0</v>
      </c>
      <c r="H215" s="157">
        <f t="shared" si="134"/>
        <v>0</v>
      </c>
      <c r="I215" s="157">
        <f t="shared" si="134"/>
        <v>0</v>
      </c>
      <c r="J215" s="157">
        <f t="shared" si="134"/>
        <v>0</v>
      </c>
      <c r="K215" s="157">
        <f t="shared" si="134"/>
        <v>0</v>
      </c>
      <c r="L215" s="157">
        <f t="shared" si="134"/>
        <v>0</v>
      </c>
      <c r="M215" s="157">
        <f t="shared" si="134"/>
        <v>0</v>
      </c>
      <c r="N215" s="157">
        <f t="shared" si="134"/>
        <v>0</v>
      </c>
      <c r="O215" s="157">
        <f t="shared" si="134"/>
        <v>0</v>
      </c>
      <c r="P215" s="157">
        <f t="shared" si="134"/>
        <v>0</v>
      </c>
      <c r="Q215" s="157">
        <f t="shared" si="134"/>
        <v>0</v>
      </c>
      <c r="R215" s="157">
        <f t="shared" si="134"/>
        <v>0</v>
      </c>
      <c r="S215" s="157">
        <f t="shared" si="134"/>
        <v>0</v>
      </c>
      <c r="T215" s="157">
        <f t="shared" si="134"/>
        <v>0</v>
      </c>
      <c r="U215" s="157">
        <f t="shared" si="134"/>
        <v>0</v>
      </c>
      <c r="V215" s="157">
        <f t="shared" si="134"/>
        <v>0</v>
      </c>
      <c r="W215" s="157">
        <f t="shared" si="134"/>
        <v>0</v>
      </c>
      <c r="X215" s="157">
        <f t="shared" si="134"/>
        <v>0</v>
      </c>
      <c r="Y215" s="157">
        <f t="shared" si="134"/>
        <v>0</v>
      </c>
      <c r="Z215" s="157">
        <f t="shared" si="134"/>
        <v>0</v>
      </c>
      <c r="AA215" s="157">
        <f t="shared" si="134"/>
        <v>0</v>
      </c>
      <c r="AB215" s="157">
        <f t="shared" si="134"/>
        <v>0</v>
      </c>
      <c r="AC215" s="157">
        <f t="shared" si="134"/>
        <v>0</v>
      </c>
      <c r="AD215" s="157">
        <f t="shared" si="134"/>
        <v>0</v>
      </c>
      <c r="AE215" s="157">
        <f t="shared" si="134"/>
        <v>0</v>
      </c>
      <c r="AF215" s="157">
        <f t="shared" si="134"/>
        <v>0</v>
      </c>
      <c r="AG215" s="157">
        <f t="shared" si="134"/>
        <v>0</v>
      </c>
      <c r="AH215" s="157">
        <f t="shared" si="134"/>
        <v>0</v>
      </c>
      <c r="AI215" s="157">
        <f t="shared" si="134"/>
        <v>0</v>
      </c>
      <c r="AJ215" s="157">
        <f t="shared" si="134"/>
        <v>0</v>
      </c>
    </row>
    <row r="216" spans="1:36" ht="16.5" x14ac:dyDescent="0.25">
      <c r="A216" s="157">
        <f t="shared" si="130"/>
        <v>2.0599999999999987</v>
      </c>
      <c r="B216" s="153">
        <f t="shared" si="96"/>
        <v>168</v>
      </c>
      <c r="C216" s="155" t="s">
        <v>491</v>
      </c>
      <c r="D216" s="156" t="s">
        <v>364</v>
      </c>
      <c r="E216" s="157">
        <f t="shared" si="131"/>
        <v>2</v>
      </c>
      <c r="F216" s="314" t="s">
        <v>252</v>
      </c>
      <c r="G216" s="157">
        <f t="shared" si="135"/>
        <v>0</v>
      </c>
      <c r="H216" s="157">
        <f t="shared" si="134"/>
        <v>1</v>
      </c>
      <c r="I216" s="157">
        <f t="shared" si="134"/>
        <v>1</v>
      </c>
      <c r="J216" s="157">
        <f t="shared" si="134"/>
        <v>0</v>
      </c>
      <c r="K216" s="157">
        <f t="shared" si="134"/>
        <v>0</v>
      </c>
      <c r="L216" s="157">
        <f t="shared" si="134"/>
        <v>0</v>
      </c>
      <c r="M216" s="157">
        <f t="shared" si="134"/>
        <v>0</v>
      </c>
      <c r="N216" s="157">
        <f t="shared" si="134"/>
        <v>0</v>
      </c>
      <c r="O216" s="157">
        <f t="shared" si="134"/>
        <v>0</v>
      </c>
      <c r="P216" s="157">
        <f t="shared" si="134"/>
        <v>0</v>
      </c>
      <c r="Q216" s="157">
        <f t="shared" si="134"/>
        <v>0</v>
      </c>
      <c r="R216" s="157">
        <f t="shared" si="134"/>
        <v>0</v>
      </c>
      <c r="S216" s="157">
        <f t="shared" si="134"/>
        <v>0</v>
      </c>
      <c r="T216" s="157">
        <f t="shared" si="134"/>
        <v>0</v>
      </c>
      <c r="U216" s="157">
        <f t="shared" si="134"/>
        <v>0</v>
      </c>
      <c r="V216" s="157">
        <f t="shared" si="134"/>
        <v>0</v>
      </c>
      <c r="W216" s="157">
        <f t="shared" si="134"/>
        <v>0</v>
      </c>
      <c r="X216" s="157">
        <f t="shared" si="134"/>
        <v>0</v>
      </c>
      <c r="Y216" s="157">
        <f t="shared" si="134"/>
        <v>0</v>
      </c>
      <c r="Z216" s="157">
        <f t="shared" si="134"/>
        <v>0</v>
      </c>
      <c r="AA216" s="157">
        <f t="shared" si="134"/>
        <v>0</v>
      </c>
      <c r="AB216" s="157">
        <f t="shared" si="134"/>
        <v>0</v>
      </c>
      <c r="AC216" s="157">
        <f t="shared" si="134"/>
        <v>0</v>
      </c>
      <c r="AD216" s="157">
        <f t="shared" si="134"/>
        <v>0</v>
      </c>
      <c r="AE216" s="157">
        <f t="shared" si="134"/>
        <v>0</v>
      </c>
      <c r="AF216" s="157">
        <f t="shared" si="134"/>
        <v>0</v>
      </c>
      <c r="AG216" s="157">
        <f t="shared" si="134"/>
        <v>0</v>
      </c>
      <c r="AH216" s="157">
        <f t="shared" si="134"/>
        <v>0</v>
      </c>
      <c r="AI216" s="157">
        <f t="shared" si="134"/>
        <v>0</v>
      </c>
      <c r="AJ216" s="157">
        <f t="shared" si="134"/>
        <v>0</v>
      </c>
    </row>
    <row r="217" spans="1:36" ht="16.5" x14ac:dyDescent="0.25">
      <c r="A217" s="157">
        <f t="shared" si="130"/>
        <v>2.0699999999999985</v>
      </c>
      <c r="B217" s="153">
        <f t="shared" si="96"/>
        <v>169</v>
      </c>
      <c r="C217" s="155" t="s">
        <v>492</v>
      </c>
      <c r="D217" s="156" t="s">
        <v>364</v>
      </c>
      <c r="E217" s="157">
        <f t="shared" si="131"/>
        <v>0</v>
      </c>
      <c r="F217" s="249" t="s">
        <v>633</v>
      </c>
      <c r="G217" s="157">
        <f>+IF($F217=G$10&amp;" "&amp;G$11,G$9,0)</f>
        <v>0</v>
      </c>
      <c r="H217" s="157">
        <f t="shared" si="134"/>
        <v>0</v>
      </c>
      <c r="I217" s="157">
        <f t="shared" si="134"/>
        <v>0</v>
      </c>
      <c r="J217" s="157">
        <f t="shared" si="134"/>
        <v>0</v>
      </c>
      <c r="K217" s="157">
        <f t="shared" si="134"/>
        <v>0</v>
      </c>
      <c r="L217" s="157">
        <f t="shared" si="134"/>
        <v>0</v>
      </c>
      <c r="M217" s="157">
        <f t="shared" si="134"/>
        <v>0</v>
      </c>
      <c r="N217" s="157">
        <f t="shared" si="134"/>
        <v>0</v>
      </c>
      <c r="O217" s="157">
        <f t="shared" si="134"/>
        <v>0</v>
      </c>
      <c r="P217" s="157">
        <f t="shared" si="134"/>
        <v>0</v>
      </c>
      <c r="Q217" s="157">
        <f t="shared" si="134"/>
        <v>0</v>
      </c>
      <c r="R217" s="157">
        <f t="shared" si="134"/>
        <v>0</v>
      </c>
      <c r="S217" s="157">
        <f t="shared" si="134"/>
        <v>0</v>
      </c>
      <c r="T217" s="157">
        <f t="shared" si="134"/>
        <v>0</v>
      </c>
      <c r="U217" s="157">
        <f t="shared" si="134"/>
        <v>0</v>
      </c>
      <c r="V217" s="157">
        <f t="shared" si="134"/>
        <v>0</v>
      </c>
      <c r="W217" s="157">
        <f t="shared" si="134"/>
        <v>0</v>
      </c>
      <c r="X217" s="157">
        <f t="shared" si="134"/>
        <v>0</v>
      </c>
      <c r="Y217" s="157">
        <f t="shared" si="134"/>
        <v>0</v>
      </c>
      <c r="Z217" s="157">
        <f t="shared" si="134"/>
        <v>0</v>
      </c>
      <c r="AA217" s="157">
        <f t="shared" si="134"/>
        <v>0</v>
      </c>
      <c r="AB217" s="157">
        <f t="shared" si="134"/>
        <v>0</v>
      </c>
      <c r="AC217" s="157">
        <f t="shared" si="134"/>
        <v>0</v>
      </c>
      <c r="AD217" s="157">
        <f t="shared" si="134"/>
        <v>0</v>
      </c>
      <c r="AE217" s="157">
        <f t="shared" si="134"/>
        <v>0</v>
      </c>
      <c r="AF217" s="157">
        <f t="shared" si="134"/>
        <v>0</v>
      </c>
      <c r="AG217" s="157">
        <f t="shared" si="134"/>
        <v>0</v>
      </c>
      <c r="AH217" s="157">
        <f t="shared" si="134"/>
        <v>0</v>
      </c>
      <c r="AI217" s="157">
        <f t="shared" si="134"/>
        <v>0</v>
      </c>
      <c r="AJ217" s="157">
        <f t="shared" si="134"/>
        <v>0</v>
      </c>
    </row>
    <row r="218" spans="1:36" ht="16.5" x14ac:dyDescent="0.25">
      <c r="A218" s="157">
        <f t="shared" si="130"/>
        <v>2.0799999999999983</v>
      </c>
      <c r="B218" s="153">
        <f t="shared" si="96"/>
        <v>170</v>
      </c>
      <c r="C218" s="155" t="s">
        <v>493</v>
      </c>
      <c r="D218" s="156" t="s">
        <v>553</v>
      </c>
      <c r="E218" s="157">
        <f t="shared" si="131"/>
        <v>0</v>
      </c>
      <c r="F218" s="249" t="s">
        <v>555</v>
      </c>
      <c r="G218" s="157">
        <f t="shared" ref="G218:AJ218" si="136">+IF($F218=G$20,VLOOKUP(G$10&amp;" "&amp;G$11&amp;G$20,Vol_Poste,4,0)*G$9,0)</f>
        <v>0</v>
      </c>
      <c r="H218" s="157">
        <f t="shared" si="136"/>
        <v>0</v>
      </c>
      <c r="I218" s="157">
        <f t="shared" si="136"/>
        <v>0</v>
      </c>
      <c r="J218" s="157">
        <f t="shared" si="136"/>
        <v>0</v>
      </c>
      <c r="K218" s="157">
        <f t="shared" si="136"/>
        <v>0</v>
      </c>
      <c r="L218" s="157">
        <f t="shared" si="136"/>
        <v>0</v>
      </c>
      <c r="M218" s="157">
        <f t="shared" si="136"/>
        <v>0</v>
      </c>
      <c r="N218" s="157">
        <f t="shared" si="136"/>
        <v>0</v>
      </c>
      <c r="O218" s="157">
        <f t="shared" si="136"/>
        <v>0</v>
      </c>
      <c r="P218" s="157">
        <f t="shared" si="136"/>
        <v>0</v>
      </c>
      <c r="Q218" s="157">
        <f t="shared" si="136"/>
        <v>0</v>
      </c>
      <c r="R218" s="157">
        <f t="shared" si="136"/>
        <v>0</v>
      </c>
      <c r="S218" s="157">
        <f t="shared" si="136"/>
        <v>0</v>
      </c>
      <c r="T218" s="157">
        <f t="shared" si="136"/>
        <v>0</v>
      </c>
      <c r="U218" s="157">
        <f t="shared" si="136"/>
        <v>0</v>
      </c>
      <c r="V218" s="157">
        <f t="shared" si="136"/>
        <v>0</v>
      </c>
      <c r="W218" s="157">
        <f t="shared" si="136"/>
        <v>0</v>
      </c>
      <c r="X218" s="157">
        <f t="shared" si="136"/>
        <v>0</v>
      </c>
      <c r="Y218" s="157">
        <f t="shared" si="136"/>
        <v>0</v>
      </c>
      <c r="Z218" s="157">
        <f t="shared" si="136"/>
        <v>0</v>
      </c>
      <c r="AA218" s="157">
        <f t="shared" si="136"/>
        <v>0</v>
      </c>
      <c r="AB218" s="157">
        <f t="shared" si="136"/>
        <v>0</v>
      </c>
      <c r="AC218" s="157">
        <f t="shared" si="136"/>
        <v>0</v>
      </c>
      <c r="AD218" s="157">
        <f t="shared" si="136"/>
        <v>0</v>
      </c>
      <c r="AE218" s="157">
        <f t="shared" si="136"/>
        <v>0</v>
      </c>
      <c r="AF218" s="157">
        <f t="shared" si="136"/>
        <v>0</v>
      </c>
      <c r="AG218" s="157">
        <f t="shared" si="136"/>
        <v>0</v>
      </c>
      <c r="AH218" s="157">
        <f t="shared" si="136"/>
        <v>0</v>
      </c>
      <c r="AI218" s="157">
        <f t="shared" si="136"/>
        <v>0</v>
      </c>
      <c r="AJ218" s="157">
        <f t="shared" si="136"/>
        <v>0</v>
      </c>
    </row>
    <row r="219" spans="1:36" ht="16.5" x14ac:dyDescent="0.25">
      <c r="A219" s="157">
        <f t="shared" si="130"/>
        <v>2.0899999999999981</v>
      </c>
      <c r="B219" s="153">
        <f t="shared" si="96"/>
        <v>171</v>
      </c>
      <c r="C219" s="155" t="s">
        <v>494</v>
      </c>
      <c r="D219" s="156" t="s">
        <v>364</v>
      </c>
      <c r="E219" s="157">
        <f t="shared" si="131"/>
        <v>2</v>
      </c>
      <c r="F219" s="249" t="s">
        <v>554</v>
      </c>
      <c r="G219" s="157">
        <f>+SUM(G$215:G$216)</f>
        <v>0</v>
      </c>
      <c r="H219" s="157">
        <f t="shared" ref="H219:AJ219" si="137">+SUM(H$215:H$216)</f>
        <v>1</v>
      </c>
      <c r="I219" s="157">
        <f t="shared" si="137"/>
        <v>1</v>
      </c>
      <c r="J219" s="157">
        <f t="shared" si="137"/>
        <v>0</v>
      </c>
      <c r="K219" s="157">
        <f t="shared" si="137"/>
        <v>0</v>
      </c>
      <c r="L219" s="157">
        <f t="shared" si="137"/>
        <v>0</v>
      </c>
      <c r="M219" s="157">
        <f t="shared" si="137"/>
        <v>0</v>
      </c>
      <c r="N219" s="157">
        <f t="shared" si="137"/>
        <v>0</v>
      </c>
      <c r="O219" s="157">
        <f t="shared" si="137"/>
        <v>0</v>
      </c>
      <c r="P219" s="157">
        <f t="shared" si="137"/>
        <v>0</v>
      </c>
      <c r="Q219" s="157">
        <f t="shared" si="137"/>
        <v>0</v>
      </c>
      <c r="R219" s="157">
        <f t="shared" si="137"/>
        <v>0</v>
      </c>
      <c r="S219" s="157">
        <f t="shared" si="137"/>
        <v>0</v>
      </c>
      <c r="T219" s="157">
        <f t="shared" si="137"/>
        <v>0</v>
      </c>
      <c r="U219" s="157">
        <f t="shared" si="137"/>
        <v>0</v>
      </c>
      <c r="V219" s="157">
        <f t="shared" si="137"/>
        <v>0</v>
      </c>
      <c r="W219" s="157">
        <f t="shared" si="137"/>
        <v>0</v>
      </c>
      <c r="X219" s="157">
        <f t="shared" si="137"/>
        <v>0</v>
      </c>
      <c r="Y219" s="157">
        <f t="shared" si="137"/>
        <v>0</v>
      </c>
      <c r="Z219" s="157">
        <f t="shared" si="137"/>
        <v>0</v>
      </c>
      <c r="AA219" s="157">
        <f t="shared" si="137"/>
        <v>0</v>
      </c>
      <c r="AB219" s="157">
        <f t="shared" si="137"/>
        <v>0</v>
      </c>
      <c r="AC219" s="157">
        <f t="shared" si="137"/>
        <v>0</v>
      </c>
      <c r="AD219" s="157">
        <f t="shared" si="137"/>
        <v>0</v>
      </c>
      <c r="AE219" s="157">
        <f t="shared" si="137"/>
        <v>0</v>
      </c>
      <c r="AF219" s="157">
        <f t="shared" si="137"/>
        <v>0</v>
      </c>
      <c r="AG219" s="157">
        <f t="shared" si="137"/>
        <v>0</v>
      </c>
      <c r="AH219" s="157">
        <f t="shared" si="137"/>
        <v>0</v>
      </c>
      <c r="AI219" s="157">
        <f t="shared" si="137"/>
        <v>0</v>
      </c>
      <c r="AJ219" s="157">
        <f t="shared" si="137"/>
        <v>0</v>
      </c>
    </row>
    <row r="220" spans="1:36" ht="16.5" x14ac:dyDescent="0.25">
      <c r="A220" s="157">
        <f t="shared" si="130"/>
        <v>2.0999999999999979</v>
      </c>
      <c r="B220" s="153">
        <f t="shared" si="96"/>
        <v>172</v>
      </c>
      <c r="C220" s="155" t="s">
        <v>495</v>
      </c>
      <c r="D220" s="156" t="s">
        <v>364</v>
      </c>
      <c r="E220" s="157">
        <f t="shared" si="131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30"/>
        <v>2.1099999999999977</v>
      </c>
      <c r="B221" s="153">
        <f t="shared" si="96"/>
        <v>173</v>
      </c>
      <c r="C221" s="155" t="s">
        <v>496</v>
      </c>
      <c r="D221" s="156" t="s">
        <v>364</v>
      </c>
      <c r="E221" s="157">
        <f t="shared" si="131"/>
        <v>2</v>
      </c>
      <c r="F221" s="249"/>
      <c r="G221" s="157">
        <f>+SUM(G$219:G$220)</f>
        <v>0</v>
      </c>
      <c r="H221" s="157">
        <f t="shared" ref="H221:AJ221" si="138">+SUM(H$219:H$220)</f>
        <v>1</v>
      </c>
      <c r="I221" s="157">
        <f t="shared" si="138"/>
        <v>1</v>
      </c>
      <c r="J221" s="157">
        <f t="shared" si="138"/>
        <v>0</v>
      </c>
      <c r="K221" s="157">
        <f t="shared" si="138"/>
        <v>0</v>
      </c>
      <c r="L221" s="157">
        <f t="shared" si="138"/>
        <v>0</v>
      </c>
      <c r="M221" s="157">
        <f t="shared" si="138"/>
        <v>0</v>
      </c>
      <c r="N221" s="157">
        <f t="shared" si="138"/>
        <v>0</v>
      </c>
      <c r="O221" s="157">
        <f t="shared" si="138"/>
        <v>0</v>
      </c>
      <c r="P221" s="157">
        <f t="shared" si="138"/>
        <v>0</v>
      </c>
      <c r="Q221" s="157">
        <f t="shared" si="138"/>
        <v>0</v>
      </c>
      <c r="R221" s="157">
        <f t="shared" si="138"/>
        <v>0</v>
      </c>
      <c r="S221" s="157">
        <f t="shared" si="138"/>
        <v>0</v>
      </c>
      <c r="T221" s="157">
        <f t="shared" si="138"/>
        <v>0</v>
      </c>
      <c r="U221" s="157">
        <f t="shared" si="138"/>
        <v>0</v>
      </c>
      <c r="V221" s="157">
        <f t="shared" si="138"/>
        <v>0</v>
      </c>
      <c r="W221" s="157">
        <f t="shared" si="138"/>
        <v>0</v>
      </c>
      <c r="X221" s="157">
        <f t="shared" si="138"/>
        <v>0</v>
      </c>
      <c r="Y221" s="157">
        <f t="shared" si="138"/>
        <v>0</v>
      </c>
      <c r="Z221" s="157">
        <f t="shared" si="138"/>
        <v>0</v>
      </c>
      <c r="AA221" s="157">
        <f t="shared" si="138"/>
        <v>0</v>
      </c>
      <c r="AB221" s="157">
        <f t="shared" si="138"/>
        <v>0</v>
      </c>
      <c r="AC221" s="157">
        <f t="shared" si="138"/>
        <v>0</v>
      </c>
      <c r="AD221" s="157">
        <f t="shared" si="138"/>
        <v>0</v>
      </c>
      <c r="AE221" s="157">
        <f t="shared" si="138"/>
        <v>0</v>
      </c>
      <c r="AF221" s="157">
        <f t="shared" si="138"/>
        <v>0</v>
      </c>
      <c r="AG221" s="157">
        <f t="shared" si="138"/>
        <v>0</v>
      </c>
      <c r="AH221" s="157">
        <f t="shared" si="138"/>
        <v>0</v>
      </c>
      <c r="AI221" s="157">
        <f t="shared" si="138"/>
        <v>0</v>
      </c>
      <c r="AJ221" s="157">
        <f t="shared" si="138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96"/>
        <v>174</v>
      </c>
      <c r="C222" s="162" t="s">
        <v>497</v>
      </c>
      <c r="D222" s="164" t="s">
        <v>364</v>
      </c>
      <c r="E222" s="157">
        <f t="shared" si="131"/>
        <v>0</v>
      </c>
      <c r="F222" s="314" t="s">
        <v>327</v>
      </c>
      <c r="G222" s="157">
        <f>+IF($F222=G$10&amp;" "&amp;G$11,G$9,0)</f>
        <v>0</v>
      </c>
      <c r="H222" s="157">
        <f t="shared" ref="H222:AJ222" si="139">+IF($F222=H$10&amp;" "&amp;H$11,H$9,0)</f>
        <v>0</v>
      </c>
      <c r="I222" s="157">
        <f t="shared" si="139"/>
        <v>0</v>
      </c>
      <c r="J222" s="157">
        <f t="shared" si="139"/>
        <v>0</v>
      </c>
      <c r="K222" s="157">
        <f t="shared" si="139"/>
        <v>0</v>
      </c>
      <c r="L222" s="157">
        <f t="shared" si="139"/>
        <v>0</v>
      </c>
      <c r="M222" s="157">
        <f t="shared" si="139"/>
        <v>0</v>
      </c>
      <c r="N222" s="157">
        <f t="shared" si="139"/>
        <v>0</v>
      </c>
      <c r="O222" s="157">
        <f t="shared" si="139"/>
        <v>0</v>
      </c>
      <c r="P222" s="157">
        <f t="shared" si="139"/>
        <v>0</v>
      </c>
      <c r="Q222" s="157">
        <f t="shared" si="139"/>
        <v>0</v>
      </c>
      <c r="R222" s="157">
        <f t="shared" si="139"/>
        <v>0</v>
      </c>
      <c r="S222" s="157">
        <f t="shared" si="139"/>
        <v>0</v>
      </c>
      <c r="T222" s="157">
        <f t="shared" si="139"/>
        <v>0</v>
      </c>
      <c r="U222" s="157">
        <f t="shared" si="139"/>
        <v>0</v>
      </c>
      <c r="V222" s="157">
        <f t="shared" si="139"/>
        <v>0</v>
      </c>
      <c r="W222" s="157">
        <f t="shared" si="139"/>
        <v>0</v>
      </c>
      <c r="X222" s="157">
        <f t="shared" si="139"/>
        <v>0</v>
      </c>
      <c r="Y222" s="157">
        <f t="shared" si="139"/>
        <v>0</v>
      </c>
      <c r="Z222" s="157">
        <f t="shared" si="139"/>
        <v>0</v>
      </c>
      <c r="AA222" s="157">
        <f t="shared" si="139"/>
        <v>0</v>
      </c>
      <c r="AB222" s="157">
        <f t="shared" si="139"/>
        <v>0</v>
      </c>
      <c r="AC222" s="157">
        <f t="shared" si="139"/>
        <v>0</v>
      </c>
      <c r="AD222" s="157">
        <f t="shared" si="139"/>
        <v>0</v>
      </c>
      <c r="AE222" s="157">
        <f t="shared" si="139"/>
        <v>0</v>
      </c>
      <c r="AF222" s="157">
        <f t="shared" si="139"/>
        <v>0</v>
      </c>
      <c r="AG222" s="157">
        <f t="shared" si="139"/>
        <v>0</v>
      </c>
      <c r="AH222" s="157">
        <f t="shared" si="139"/>
        <v>0</v>
      </c>
      <c r="AI222" s="157">
        <f t="shared" si="139"/>
        <v>0</v>
      </c>
      <c r="AJ222" s="157">
        <f t="shared" si="139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96"/>
        <v>175</v>
      </c>
      <c r="C223" s="162" t="s">
        <v>498</v>
      </c>
      <c r="D223" s="164" t="s">
        <v>364</v>
      </c>
      <c r="E223" s="157">
        <f t="shared" si="131"/>
        <v>0</v>
      </c>
      <c r="F223" s="314" t="s">
        <v>328</v>
      </c>
      <c r="G223" s="157">
        <f t="shared" ref="G223:AJ223" si="140">+IF($F223=G$10&amp;" "&amp;G$11,G$9,0)</f>
        <v>0</v>
      </c>
      <c r="H223" s="157">
        <f t="shared" si="140"/>
        <v>0</v>
      </c>
      <c r="I223" s="157">
        <f t="shared" si="140"/>
        <v>0</v>
      </c>
      <c r="J223" s="157">
        <f t="shared" si="140"/>
        <v>0</v>
      </c>
      <c r="K223" s="157">
        <f t="shared" si="140"/>
        <v>0</v>
      </c>
      <c r="L223" s="157">
        <f t="shared" si="140"/>
        <v>0</v>
      </c>
      <c r="M223" s="157">
        <f t="shared" si="140"/>
        <v>0</v>
      </c>
      <c r="N223" s="157">
        <f t="shared" si="140"/>
        <v>0</v>
      </c>
      <c r="O223" s="157">
        <f t="shared" si="140"/>
        <v>0</v>
      </c>
      <c r="P223" s="157">
        <f t="shared" si="140"/>
        <v>0</v>
      </c>
      <c r="Q223" s="157">
        <f t="shared" si="140"/>
        <v>0</v>
      </c>
      <c r="R223" s="157">
        <f t="shared" si="140"/>
        <v>0</v>
      </c>
      <c r="S223" s="157">
        <f t="shared" si="140"/>
        <v>0</v>
      </c>
      <c r="T223" s="157">
        <f t="shared" si="140"/>
        <v>0</v>
      </c>
      <c r="U223" s="157">
        <f t="shared" si="140"/>
        <v>0</v>
      </c>
      <c r="V223" s="157">
        <f t="shared" si="140"/>
        <v>0</v>
      </c>
      <c r="W223" s="157">
        <f t="shared" si="140"/>
        <v>0</v>
      </c>
      <c r="X223" s="157">
        <f t="shared" si="140"/>
        <v>0</v>
      </c>
      <c r="Y223" s="157">
        <f t="shared" si="140"/>
        <v>0</v>
      </c>
      <c r="Z223" s="157">
        <f t="shared" si="140"/>
        <v>0</v>
      </c>
      <c r="AA223" s="157">
        <f t="shared" si="140"/>
        <v>0</v>
      </c>
      <c r="AB223" s="157">
        <f t="shared" si="140"/>
        <v>0</v>
      </c>
      <c r="AC223" s="157">
        <f t="shared" si="140"/>
        <v>0</v>
      </c>
      <c r="AD223" s="157">
        <f t="shared" si="140"/>
        <v>0</v>
      </c>
      <c r="AE223" s="157">
        <f t="shared" si="140"/>
        <v>0</v>
      </c>
      <c r="AF223" s="157">
        <f t="shared" si="140"/>
        <v>0</v>
      </c>
      <c r="AG223" s="157">
        <f t="shared" si="140"/>
        <v>0</v>
      </c>
      <c r="AH223" s="157">
        <f t="shared" si="140"/>
        <v>0</v>
      </c>
      <c r="AI223" s="157">
        <f t="shared" si="140"/>
        <v>0</v>
      </c>
      <c r="AJ223" s="157">
        <f t="shared" si="140"/>
        <v>0</v>
      </c>
    </row>
    <row r="224" spans="1:36" ht="16.5" x14ac:dyDescent="0.25">
      <c r="A224" s="172"/>
      <c r="B224" s="173">
        <f t="shared" si="96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96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41">+A225+0.01</f>
        <v>3.01</v>
      </c>
      <c r="B226" s="153">
        <f t="shared" si="96"/>
        <v>178</v>
      </c>
      <c r="C226" s="199" t="s">
        <v>486</v>
      </c>
      <c r="D226" s="156" t="s">
        <v>553</v>
      </c>
      <c r="E226" s="157">
        <f t="shared" ref="E226:E233" si="142">+SUM(G226:AJ226)</f>
        <v>0</v>
      </c>
      <c r="F226" s="249"/>
      <c r="G226" s="157">
        <f t="shared" ref="G226:AJ226" si="143">+VLOOKUP("RI",Vol_Retenida,4,0)*G$15*G$31+VLOOKUP("RV",Vol_Retenida,4,0)*G$16*G$31+VLOOKUP("RIY",Vol_Retenida,4,0)*G$17*G$31+VLOOKUP("RVY",Vol_Retenida,4,0)*G$18*G$31</f>
        <v>0</v>
      </c>
      <c r="H226" s="157">
        <f t="shared" si="143"/>
        <v>0</v>
      </c>
      <c r="I226" s="157">
        <f t="shared" si="143"/>
        <v>0</v>
      </c>
      <c r="J226" s="157">
        <f t="shared" si="143"/>
        <v>0</v>
      </c>
      <c r="K226" s="157">
        <f t="shared" si="143"/>
        <v>0</v>
      </c>
      <c r="L226" s="157">
        <f t="shared" si="143"/>
        <v>0</v>
      </c>
      <c r="M226" s="157">
        <f t="shared" si="143"/>
        <v>0</v>
      </c>
      <c r="N226" s="157">
        <f t="shared" si="143"/>
        <v>0</v>
      </c>
      <c r="O226" s="157">
        <f t="shared" si="143"/>
        <v>0</v>
      </c>
      <c r="P226" s="157">
        <f t="shared" si="143"/>
        <v>0</v>
      </c>
      <c r="Q226" s="157">
        <f t="shared" si="143"/>
        <v>0</v>
      </c>
      <c r="R226" s="157">
        <f t="shared" si="143"/>
        <v>0</v>
      </c>
      <c r="S226" s="157">
        <f t="shared" si="143"/>
        <v>0</v>
      </c>
      <c r="T226" s="157">
        <f t="shared" si="143"/>
        <v>0</v>
      </c>
      <c r="U226" s="157">
        <f t="shared" si="143"/>
        <v>0</v>
      </c>
      <c r="V226" s="157">
        <f t="shared" si="143"/>
        <v>0</v>
      </c>
      <c r="W226" s="157">
        <f t="shared" si="143"/>
        <v>0</v>
      </c>
      <c r="X226" s="157">
        <f t="shared" si="143"/>
        <v>0</v>
      </c>
      <c r="Y226" s="157">
        <f t="shared" si="143"/>
        <v>0</v>
      </c>
      <c r="Z226" s="157">
        <f t="shared" si="143"/>
        <v>0</v>
      </c>
      <c r="AA226" s="157">
        <f t="shared" si="143"/>
        <v>0</v>
      </c>
      <c r="AB226" s="157">
        <f t="shared" si="143"/>
        <v>0</v>
      </c>
      <c r="AC226" s="157">
        <f t="shared" si="143"/>
        <v>0</v>
      </c>
      <c r="AD226" s="157">
        <f t="shared" si="143"/>
        <v>0</v>
      </c>
      <c r="AE226" s="157">
        <f t="shared" si="143"/>
        <v>0</v>
      </c>
      <c r="AF226" s="157">
        <f t="shared" si="143"/>
        <v>0</v>
      </c>
      <c r="AG226" s="157">
        <f t="shared" si="143"/>
        <v>0</v>
      </c>
      <c r="AH226" s="157">
        <f t="shared" si="143"/>
        <v>0</v>
      </c>
      <c r="AI226" s="157">
        <f t="shared" si="143"/>
        <v>0</v>
      </c>
      <c r="AJ226" s="157">
        <f t="shared" si="143"/>
        <v>0</v>
      </c>
    </row>
    <row r="227" spans="1:36" ht="16.5" x14ac:dyDescent="0.25">
      <c r="A227" s="157">
        <f t="shared" si="141"/>
        <v>3.0199999999999996</v>
      </c>
      <c r="B227" s="153">
        <f t="shared" si="96"/>
        <v>179</v>
      </c>
      <c r="C227" s="199" t="s">
        <v>487</v>
      </c>
      <c r="D227" s="156" t="s">
        <v>553</v>
      </c>
      <c r="E227" s="157">
        <f t="shared" si="142"/>
        <v>1.1180000000000001</v>
      </c>
      <c r="F227" s="249"/>
      <c r="G227" s="157">
        <f t="shared" ref="G227:AJ227" si="144">+VLOOKUP("RI",Vol_Retenida,4,0)*G$15*G$32+VLOOKUP("RV",Vol_Retenida,4,0)*G$16*G$32+VLOOKUP("RIY",Vol_Retenida,4,0)*G$17*G$32+VLOOKUP("RVY",Vol_Retenida,4,0)*G$18*G$32</f>
        <v>0</v>
      </c>
      <c r="H227" s="157">
        <f t="shared" si="144"/>
        <v>1.1180000000000001</v>
      </c>
      <c r="I227" s="157">
        <f t="shared" si="144"/>
        <v>0</v>
      </c>
      <c r="J227" s="157">
        <f t="shared" si="144"/>
        <v>0</v>
      </c>
      <c r="K227" s="157">
        <f t="shared" si="144"/>
        <v>0</v>
      </c>
      <c r="L227" s="157">
        <f t="shared" si="144"/>
        <v>0</v>
      </c>
      <c r="M227" s="157">
        <f t="shared" si="144"/>
        <v>0</v>
      </c>
      <c r="N227" s="157">
        <f t="shared" si="144"/>
        <v>0</v>
      </c>
      <c r="O227" s="157">
        <f t="shared" si="144"/>
        <v>0</v>
      </c>
      <c r="P227" s="157">
        <f t="shared" si="144"/>
        <v>0</v>
      </c>
      <c r="Q227" s="157">
        <f t="shared" si="144"/>
        <v>0</v>
      </c>
      <c r="R227" s="157">
        <f t="shared" si="144"/>
        <v>0</v>
      </c>
      <c r="S227" s="157">
        <f t="shared" si="144"/>
        <v>0</v>
      </c>
      <c r="T227" s="157">
        <f t="shared" si="144"/>
        <v>0</v>
      </c>
      <c r="U227" s="157">
        <f t="shared" si="144"/>
        <v>0</v>
      </c>
      <c r="V227" s="157">
        <f t="shared" si="144"/>
        <v>0</v>
      </c>
      <c r="W227" s="157">
        <f t="shared" si="144"/>
        <v>0</v>
      </c>
      <c r="X227" s="157">
        <f t="shared" si="144"/>
        <v>0</v>
      </c>
      <c r="Y227" s="157">
        <f t="shared" si="144"/>
        <v>0</v>
      </c>
      <c r="Z227" s="157">
        <f t="shared" si="144"/>
        <v>0</v>
      </c>
      <c r="AA227" s="157">
        <f t="shared" si="144"/>
        <v>0</v>
      </c>
      <c r="AB227" s="157">
        <f t="shared" si="144"/>
        <v>0</v>
      </c>
      <c r="AC227" s="157">
        <f t="shared" si="144"/>
        <v>0</v>
      </c>
      <c r="AD227" s="157">
        <f t="shared" si="144"/>
        <v>0</v>
      </c>
      <c r="AE227" s="157">
        <f t="shared" si="144"/>
        <v>0</v>
      </c>
      <c r="AF227" s="157">
        <f t="shared" si="144"/>
        <v>0</v>
      </c>
      <c r="AG227" s="157">
        <f t="shared" si="144"/>
        <v>0</v>
      </c>
      <c r="AH227" s="157">
        <f t="shared" si="144"/>
        <v>0</v>
      </c>
      <c r="AI227" s="157">
        <f t="shared" si="144"/>
        <v>0</v>
      </c>
      <c r="AJ227" s="157">
        <f t="shared" si="144"/>
        <v>0</v>
      </c>
    </row>
    <row r="228" spans="1:36" ht="16.5" x14ac:dyDescent="0.25">
      <c r="A228" s="157">
        <f t="shared" si="141"/>
        <v>3.0299999999999994</v>
      </c>
      <c r="B228" s="153">
        <f t="shared" si="96"/>
        <v>180</v>
      </c>
      <c r="C228" s="199" t="s">
        <v>500</v>
      </c>
      <c r="D228" s="156" t="s">
        <v>364</v>
      </c>
      <c r="E228" s="157">
        <f t="shared" si="142"/>
        <v>1</v>
      </c>
      <c r="F228" s="249"/>
      <c r="G228" s="157">
        <f>+G$15</f>
        <v>0</v>
      </c>
      <c r="H228" s="157">
        <f t="shared" ref="H228:AJ228" si="145">+H$15</f>
        <v>1</v>
      </c>
      <c r="I228" s="157">
        <f t="shared" si="145"/>
        <v>0</v>
      </c>
      <c r="J228" s="157">
        <f t="shared" si="145"/>
        <v>0</v>
      </c>
      <c r="K228" s="157">
        <f t="shared" si="145"/>
        <v>0</v>
      </c>
      <c r="L228" s="157">
        <f t="shared" si="145"/>
        <v>0</v>
      </c>
      <c r="M228" s="157">
        <f t="shared" si="145"/>
        <v>0</v>
      </c>
      <c r="N228" s="157">
        <f t="shared" si="145"/>
        <v>0</v>
      </c>
      <c r="O228" s="157">
        <f t="shared" si="145"/>
        <v>0</v>
      </c>
      <c r="P228" s="157">
        <f t="shared" si="145"/>
        <v>0</v>
      </c>
      <c r="Q228" s="157">
        <f t="shared" si="145"/>
        <v>0</v>
      </c>
      <c r="R228" s="157">
        <f t="shared" si="145"/>
        <v>0</v>
      </c>
      <c r="S228" s="157">
        <f t="shared" si="145"/>
        <v>0</v>
      </c>
      <c r="T228" s="157">
        <f t="shared" si="145"/>
        <v>0</v>
      </c>
      <c r="U228" s="157">
        <f t="shared" si="145"/>
        <v>0</v>
      </c>
      <c r="V228" s="157">
        <f t="shared" si="145"/>
        <v>0</v>
      </c>
      <c r="W228" s="157">
        <f t="shared" si="145"/>
        <v>0</v>
      </c>
      <c r="X228" s="157">
        <f t="shared" si="145"/>
        <v>0</v>
      </c>
      <c r="Y228" s="157">
        <f t="shared" si="145"/>
        <v>0</v>
      </c>
      <c r="Z228" s="157">
        <f t="shared" si="145"/>
        <v>0</v>
      </c>
      <c r="AA228" s="157">
        <f t="shared" si="145"/>
        <v>0</v>
      </c>
      <c r="AB228" s="157">
        <f t="shared" si="145"/>
        <v>0</v>
      </c>
      <c r="AC228" s="157">
        <f t="shared" si="145"/>
        <v>0</v>
      </c>
      <c r="AD228" s="157">
        <f t="shared" si="145"/>
        <v>0</v>
      </c>
      <c r="AE228" s="157">
        <f t="shared" si="145"/>
        <v>0</v>
      </c>
      <c r="AF228" s="157">
        <f t="shared" si="145"/>
        <v>0</v>
      </c>
      <c r="AG228" s="157">
        <f t="shared" si="145"/>
        <v>0</v>
      </c>
      <c r="AH228" s="157">
        <f t="shared" si="145"/>
        <v>0</v>
      </c>
      <c r="AI228" s="157">
        <f t="shared" si="145"/>
        <v>0</v>
      </c>
      <c r="AJ228" s="157">
        <f t="shared" si="145"/>
        <v>0</v>
      </c>
    </row>
    <row r="229" spans="1:36" ht="16.5" x14ac:dyDescent="0.25">
      <c r="A229" s="157">
        <f t="shared" si="141"/>
        <v>3.0399999999999991</v>
      </c>
      <c r="B229" s="153">
        <f t="shared" si="96"/>
        <v>181</v>
      </c>
      <c r="C229" s="199" t="s">
        <v>501</v>
      </c>
      <c r="D229" s="156" t="s">
        <v>364</v>
      </c>
      <c r="E229" s="157">
        <f t="shared" si="142"/>
        <v>0</v>
      </c>
      <c r="F229" s="249"/>
      <c r="G229" s="157">
        <f>+G$17</f>
        <v>0</v>
      </c>
      <c r="H229" s="157">
        <f t="shared" ref="H229:AJ229" si="146">+H$17</f>
        <v>0</v>
      </c>
      <c r="I229" s="157">
        <f t="shared" si="146"/>
        <v>0</v>
      </c>
      <c r="J229" s="157">
        <f t="shared" si="146"/>
        <v>0</v>
      </c>
      <c r="K229" s="157">
        <f t="shared" si="146"/>
        <v>0</v>
      </c>
      <c r="L229" s="157">
        <f t="shared" si="146"/>
        <v>0</v>
      </c>
      <c r="M229" s="157">
        <f t="shared" si="146"/>
        <v>0</v>
      </c>
      <c r="N229" s="157">
        <f t="shared" si="146"/>
        <v>0</v>
      </c>
      <c r="O229" s="157">
        <f t="shared" si="146"/>
        <v>0</v>
      </c>
      <c r="P229" s="157">
        <f t="shared" si="146"/>
        <v>0</v>
      </c>
      <c r="Q229" s="157">
        <f t="shared" si="146"/>
        <v>0</v>
      </c>
      <c r="R229" s="157">
        <f t="shared" si="146"/>
        <v>0</v>
      </c>
      <c r="S229" s="157">
        <f t="shared" si="146"/>
        <v>0</v>
      </c>
      <c r="T229" s="157">
        <f t="shared" si="146"/>
        <v>0</v>
      </c>
      <c r="U229" s="157">
        <f t="shared" si="146"/>
        <v>0</v>
      </c>
      <c r="V229" s="157">
        <f t="shared" si="146"/>
        <v>0</v>
      </c>
      <c r="W229" s="157">
        <f t="shared" si="146"/>
        <v>0</v>
      </c>
      <c r="X229" s="157">
        <f t="shared" si="146"/>
        <v>0</v>
      </c>
      <c r="Y229" s="157">
        <f t="shared" si="146"/>
        <v>0</v>
      </c>
      <c r="Z229" s="157">
        <f t="shared" si="146"/>
        <v>0</v>
      </c>
      <c r="AA229" s="157">
        <f t="shared" si="146"/>
        <v>0</v>
      </c>
      <c r="AB229" s="157">
        <f t="shared" si="146"/>
        <v>0</v>
      </c>
      <c r="AC229" s="157">
        <f t="shared" si="146"/>
        <v>0</v>
      </c>
      <c r="AD229" s="157">
        <f t="shared" si="146"/>
        <v>0</v>
      </c>
      <c r="AE229" s="157">
        <f t="shared" si="146"/>
        <v>0</v>
      </c>
      <c r="AF229" s="157">
        <f t="shared" si="146"/>
        <v>0</v>
      </c>
      <c r="AG229" s="157">
        <f t="shared" si="146"/>
        <v>0</v>
      </c>
      <c r="AH229" s="157">
        <f t="shared" si="146"/>
        <v>0</v>
      </c>
      <c r="AI229" s="157">
        <f t="shared" si="146"/>
        <v>0</v>
      </c>
      <c r="AJ229" s="157">
        <f t="shared" si="146"/>
        <v>0</v>
      </c>
    </row>
    <row r="230" spans="1:36" ht="16.5" x14ac:dyDescent="0.25">
      <c r="A230" s="157">
        <f t="shared" si="141"/>
        <v>3.0499999999999989</v>
      </c>
      <c r="B230" s="153">
        <f t="shared" si="96"/>
        <v>182</v>
      </c>
      <c r="C230" s="199" t="s">
        <v>502</v>
      </c>
      <c r="D230" s="156" t="s">
        <v>553</v>
      </c>
      <c r="E230" s="157">
        <f t="shared" si="142"/>
        <v>0</v>
      </c>
      <c r="F230" s="249"/>
      <c r="G230" s="157">
        <f t="shared" ref="G230:AJ230" si="147">+VLOOKUP("RI",Vol_Retenida,5,0)*G$15*G$31+VLOOKUP("RV",Vol_Retenida,5,0)*G$16*G$31+VLOOKUP("RIY",Vol_Retenida,5,0)*G$17*G$31+VLOOKUP("RVY",Vol_Retenida,5,0)*G$18*G$31</f>
        <v>0</v>
      </c>
      <c r="H230" s="157">
        <f t="shared" si="147"/>
        <v>0</v>
      </c>
      <c r="I230" s="157">
        <f t="shared" si="147"/>
        <v>0</v>
      </c>
      <c r="J230" s="157">
        <f t="shared" si="147"/>
        <v>0</v>
      </c>
      <c r="K230" s="157">
        <f t="shared" si="147"/>
        <v>0</v>
      </c>
      <c r="L230" s="157">
        <f t="shared" si="147"/>
        <v>0</v>
      </c>
      <c r="M230" s="157">
        <f t="shared" si="147"/>
        <v>0</v>
      </c>
      <c r="N230" s="157">
        <f t="shared" si="147"/>
        <v>0</v>
      </c>
      <c r="O230" s="157">
        <f t="shared" si="147"/>
        <v>0</v>
      </c>
      <c r="P230" s="157">
        <f t="shared" si="147"/>
        <v>0</v>
      </c>
      <c r="Q230" s="157">
        <f t="shared" si="147"/>
        <v>0</v>
      </c>
      <c r="R230" s="157">
        <f t="shared" si="147"/>
        <v>0</v>
      </c>
      <c r="S230" s="157">
        <f t="shared" si="147"/>
        <v>0</v>
      </c>
      <c r="T230" s="157">
        <f t="shared" si="147"/>
        <v>0</v>
      </c>
      <c r="U230" s="157">
        <f t="shared" si="147"/>
        <v>0</v>
      </c>
      <c r="V230" s="157">
        <f t="shared" si="147"/>
        <v>0</v>
      </c>
      <c r="W230" s="157">
        <f t="shared" si="147"/>
        <v>0</v>
      </c>
      <c r="X230" s="157">
        <f t="shared" si="147"/>
        <v>0</v>
      </c>
      <c r="Y230" s="157">
        <f t="shared" si="147"/>
        <v>0</v>
      </c>
      <c r="Z230" s="157">
        <f t="shared" si="147"/>
        <v>0</v>
      </c>
      <c r="AA230" s="157">
        <f t="shared" si="147"/>
        <v>0</v>
      </c>
      <c r="AB230" s="157">
        <f t="shared" si="147"/>
        <v>0</v>
      </c>
      <c r="AC230" s="157">
        <f t="shared" si="147"/>
        <v>0</v>
      </c>
      <c r="AD230" s="157">
        <f t="shared" si="147"/>
        <v>0</v>
      </c>
      <c r="AE230" s="157">
        <f t="shared" si="147"/>
        <v>0</v>
      </c>
      <c r="AF230" s="157">
        <f t="shared" si="147"/>
        <v>0</v>
      </c>
      <c r="AG230" s="157">
        <f t="shared" si="147"/>
        <v>0</v>
      </c>
      <c r="AH230" s="157">
        <f t="shared" si="147"/>
        <v>0</v>
      </c>
      <c r="AI230" s="157">
        <f t="shared" si="147"/>
        <v>0</v>
      </c>
      <c r="AJ230" s="157">
        <f t="shared" si="147"/>
        <v>0</v>
      </c>
    </row>
    <row r="231" spans="1:36" ht="16.5" x14ac:dyDescent="0.25">
      <c r="A231" s="157">
        <f t="shared" si="141"/>
        <v>3.0599999999999987</v>
      </c>
      <c r="B231" s="153">
        <f t="shared" si="96"/>
        <v>183</v>
      </c>
      <c r="C231" s="199" t="s">
        <v>503</v>
      </c>
      <c r="D231" s="156" t="s">
        <v>553</v>
      </c>
      <c r="E231" s="157">
        <f t="shared" si="142"/>
        <v>1.0940000000000001</v>
      </c>
      <c r="F231" s="249"/>
      <c r="G231" s="157">
        <f t="shared" ref="G231:AJ231" si="148">+VLOOKUP("RI",Vol_Retenida,5,0)*G$15*G$32+VLOOKUP("RV",Vol_Retenida,5,0)*G$16*G$32+VLOOKUP("RIY",Vol_Retenida,5,0)*G$17*G$32+VLOOKUP("RVY",Vol_Retenida,5,0)*G$18*G$32</f>
        <v>0</v>
      </c>
      <c r="H231" s="157">
        <f t="shared" si="148"/>
        <v>1.0940000000000001</v>
      </c>
      <c r="I231" s="157">
        <f t="shared" si="148"/>
        <v>0</v>
      </c>
      <c r="J231" s="157">
        <f t="shared" si="148"/>
        <v>0</v>
      </c>
      <c r="K231" s="157">
        <f t="shared" si="148"/>
        <v>0</v>
      </c>
      <c r="L231" s="157">
        <f t="shared" si="148"/>
        <v>0</v>
      </c>
      <c r="M231" s="157">
        <f t="shared" si="148"/>
        <v>0</v>
      </c>
      <c r="N231" s="157">
        <f t="shared" si="148"/>
        <v>0</v>
      </c>
      <c r="O231" s="157">
        <f t="shared" si="148"/>
        <v>0</v>
      </c>
      <c r="P231" s="157">
        <f t="shared" si="148"/>
        <v>0</v>
      </c>
      <c r="Q231" s="157">
        <f t="shared" si="148"/>
        <v>0</v>
      </c>
      <c r="R231" s="157">
        <f t="shared" si="148"/>
        <v>0</v>
      </c>
      <c r="S231" s="157">
        <f t="shared" si="148"/>
        <v>0</v>
      </c>
      <c r="T231" s="157">
        <f t="shared" si="148"/>
        <v>0</v>
      </c>
      <c r="U231" s="157">
        <f t="shared" si="148"/>
        <v>0</v>
      </c>
      <c r="V231" s="157">
        <f t="shared" si="148"/>
        <v>0</v>
      </c>
      <c r="W231" s="157">
        <f t="shared" si="148"/>
        <v>0</v>
      </c>
      <c r="X231" s="157">
        <f t="shared" si="148"/>
        <v>0</v>
      </c>
      <c r="Y231" s="157">
        <f t="shared" si="148"/>
        <v>0</v>
      </c>
      <c r="Z231" s="157">
        <f t="shared" si="148"/>
        <v>0</v>
      </c>
      <c r="AA231" s="157">
        <f t="shared" si="148"/>
        <v>0</v>
      </c>
      <c r="AB231" s="157">
        <f t="shared" si="148"/>
        <v>0</v>
      </c>
      <c r="AC231" s="157">
        <f t="shared" si="148"/>
        <v>0</v>
      </c>
      <c r="AD231" s="157">
        <f t="shared" si="148"/>
        <v>0</v>
      </c>
      <c r="AE231" s="157">
        <f t="shared" si="148"/>
        <v>0</v>
      </c>
      <c r="AF231" s="157">
        <f t="shared" si="148"/>
        <v>0</v>
      </c>
      <c r="AG231" s="157">
        <f t="shared" si="148"/>
        <v>0</v>
      </c>
      <c r="AH231" s="157">
        <f t="shared" si="148"/>
        <v>0</v>
      </c>
      <c r="AI231" s="157">
        <f t="shared" si="148"/>
        <v>0</v>
      </c>
      <c r="AJ231" s="157">
        <f t="shared" si="148"/>
        <v>0</v>
      </c>
    </row>
    <row r="232" spans="1:36" s="188" customFormat="1" ht="16.5" x14ac:dyDescent="0.25">
      <c r="A232" s="160">
        <f t="shared" si="141"/>
        <v>3.0699999999999985</v>
      </c>
      <c r="B232" s="161">
        <f t="shared" si="96"/>
        <v>184</v>
      </c>
      <c r="C232" s="316" t="s">
        <v>637</v>
      </c>
      <c r="D232" s="164" t="s">
        <v>364</v>
      </c>
      <c r="E232" s="157">
        <f t="shared" si="142"/>
        <v>0</v>
      </c>
      <c r="F232" s="246"/>
      <c r="G232" s="160">
        <f>+G$16</f>
        <v>0</v>
      </c>
      <c r="H232" s="160">
        <f t="shared" ref="H232:AJ232" si="149">+H$16</f>
        <v>0</v>
      </c>
      <c r="I232" s="160">
        <f t="shared" si="149"/>
        <v>0</v>
      </c>
      <c r="J232" s="160">
        <f t="shared" si="149"/>
        <v>0</v>
      </c>
      <c r="K232" s="160">
        <f t="shared" si="149"/>
        <v>0</v>
      </c>
      <c r="L232" s="160">
        <f t="shared" si="149"/>
        <v>0</v>
      </c>
      <c r="M232" s="160">
        <f t="shared" si="149"/>
        <v>0</v>
      </c>
      <c r="N232" s="160">
        <f t="shared" si="149"/>
        <v>0</v>
      </c>
      <c r="O232" s="160">
        <f t="shared" si="149"/>
        <v>0</v>
      </c>
      <c r="P232" s="160">
        <f t="shared" si="149"/>
        <v>0</v>
      </c>
      <c r="Q232" s="160">
        <f t="shared" si="149"/>
        <v>0</v>
      </c>
      <c r="R232" s="160">
        <f t="shared" si="149"/>
        <v>0</v>
      </c>
      <c r="S232" s="160">
        <f t="shared" si="149"/>
        <v>0</v>
      </c>
      <c r="T232" s="160">
        <f t="shared" si="149"/>
        <v>0</v>
      </c>
      <c r="U232" s="160">
        <f t="shared" si="149"/>
        <v>0</v>
      </c>
      <c r="V232" s="160">
        <f t="shared" si="149"/>
        <v>0</v>
      </c>
      <c r="W232" s="160">
        <f t="shared" si="149"/>
        <v>0</v>
      </c>
      <c r="X232" s="160">
        <f t="shared" si="149"/>
        <v>0</v>
      </c>
      <c r="Y232" s="160">
        <f t="shared" si="149"/>
        <v>0</v>
      </c>
      <c r="Z232" s="160">
        <f t="shared" si="149"/>
        <v>0</v>
      </c>
      <c r="AA232" s="160">
        <f t="shared" si="149"/>
        <v>0</v>
      </c>
      <c r="AB232" s="160">
        <f t="shared" si="149"/>
        <v>0</v>
      </c>
      <c r="AC232" s="160">
        <f t="shared" si="149"/>
        <v>0</v>
      </c>
      <c r="AD232" s="160">
        <f t="shared" si="149"/>
        <v>0</v>
      </c>
      <c r="AE232" s="160">
        <f t="shared" si="149"/>
        <v>0</v>
      </c>
      <c r="AF232" s="160">
        <f t="shared" si="149"/>
        <v>0</v>
      </c>
      <c r="AG232" s="160">
        <f t="shared" si="149"/>
        <v>0</v>
      </c>
      <c r="AH232" s="160">
        <f t="shared" si="149"/>
        <v>0</v>
      </c>
      <c r="AI232" s="160">
        <f t="shared" si="149"/>
        <v>0</v>
      </c>
      <c r="AJ232" s="160">
        <f t="shared" si="149"/>
        <v>0</v>
      </c>
    </row>
    <row r="233" spans="1:36" s="188" customFormat="1" ht="16.5" x14ac:dyDescent="0.25">
      <c r="A233" s="160">
        <f t="shared" si="141"/>
        <v>3.0799999999999983</v>
      </c>
      <c r="B233" s="161">
        <f t="shared" si="96"/>
        <v>185</v>
      </c>
      <c r="C233" s="316" t="s">
        <v>638</v>
      </c>
      <c r="D233" s="164" t="s">
        <v>364</v>
      </c>
      <c r="E233" s="157">
        <f t="shared" si="142"/>
        <v>0</v>
      </c>
      <c r="F233" s="246"/>
      <c r="G233" s="160">
        <f>+G$18</f>
        <v>0</v>
      </c>
      <c r="H233" s="160">
        <f t="shared" ref="H233:AJ233" si="150">+H$18</f>
        <v>0</v>
      </c>
      <c r="I233" s="160">
        <f t="shared" si="150"/>
        <v>0</v>
      </c>
      <c r="J233" s="160">
        <f t="shared" si="150"/>
        <v>0</v>
      </c>
      <c r="K233" s="160">
        <f t="shared" si="150"/>
        <v>0</v>
      </c>
      <c r="L233" s="160">
        <f t="shared" si="150"/>
        <v>0</v>
      </c>
      <c r="M233" s="160">
        <f t="shared" si="150"/>
        <v>0</v>
      </c>
      <c r="N233" s="160">
        <f t="shared" si="150"/>
        <v>0</v>
      </c>
      <c r="O233" s="160">
        <f t="shared" si="150"/>
        <v>0</v>
      </c>
      <c r="P233" s="160">
        <f t="shared" si="150"/>
        <v>0</v>
      </c>
      <c r="Q233" s="160">
        <f t="shared" si="150"/>
        <v>0</v>
      </c>
      <c r="R233" s="160">
        <f t="shared" si="150"/>
        <v>0</v>
      </c>
      <c r="S233" s="160">
        <f t="shared" si="150"/>
        <v>0</v>
      </c>
      <c r="T233" s="160">
        <f t="shared" si="150"/>
        <v>0</v>
      </c>
      <c r="U233" s="160">
        <f t="shared" si="150"/>
        <v>0</v>
      </c>
      <c r="V233" s="160">
        <f t="shared" si="150"/>
        <v>0</v>
      </c>
      <c r="W233" s="160">
        <f t="shared" si="150"/>
        <v>0</v>
      </c>
      <c r="X233" s="160">
        <f t="shared" si="150"/>
        <v>0</v>
      </c>
      <c r="Y233" s="160">
        <f t="shared" si="150"/>
        <v>0</v>
      </c>
      <c r="Z233" s="160">
        <f t="shared" si="150"/>
        <v>0</v>
      </c>
      <c r="AA233" s="160">
        <f t="shared" si="150"/>
        <v>0</v>
      </c>
      <c r="AB233" s="160">
        <f t="shared" si="150"/>
        <v>0</v>
      </c>
      <c r="AC233" s="160">
        <f t="shared" si="150"/>
        <v>0</v>
      </c>
      <c r="AD233" s="160">
        <f t="shared" si="150"/>
        <v>0</v>
      </c>
      <c r="AE233" s="160">
        <f t="shared" si="150"/>
        <v>0</v>
      </c>
      <c r="AF233" s="160">
        <f t="shared" si="150"/>
        <v>0</v>
      </c>
      <c r="AG233" s="160">
        <f t="shared" si="150"/>
        <v>0</v>
      </c>
      <c r="AH233" s="160">
        <f t="shared" si="150"/>
        <v>0</v>
      </c>
      <c r="AI233" s="160">
        <f t="shared" si="150"/>
        <v>0</v>
      </c>
      <c r="AJ233" s="160">
        <f t="shared" si="150"/>
        <v>0</v>
      </c>
    </row>
    <row r="234" spans="1:36" ht="16.5" x14ac:dyDescent="0.25">
      <c r="A234" s="157"/>
      <c r="B234" s="153">
        <f t="shared" si="96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96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96"/>
        <v>188</v>
      </c>
      <c r="C236" s="155" t="s">
        <v>505</v>
      </c>
      <c r="D236" s="156" t="s">
        <v>410</v>
      </c>
      <c r="E236" s="157">
        <f t="shared" ref="E236:E252" si="151">+SUM(G236:AJ236)</f>
        <v>0</v>
      </c>
      <c r="F236" s="249"/>
      <c r="G236" s="157">
        <f t="shared" ref="G236:P245" si="152">+HLOOKUP(G$3,ARMADO_RP,$B236,0)+HLOOKUP(G$4,ARMADO_RP,$B236,0)</f>
        <v>0</v>
      </c>
      <c r="H236" s="157">
        <f t="shared" si="152"/>
        <v>0</v>
      </c>
      <c r="I236" s="157">
        <f t="shared" si="152"/>
        <v>0</v>
      </c>
      <c r="J236" s="157">
        <f t="shared" si="152"/>
        <v>0</v>
      </c>
      <c r="K236" s="157">
        <f t="shared" si="152"/>
        <v>0</v>
      </c>
      <c r="L236" s="157">
        <f t="shared" si="152"/>
        <v>0</v>
      </c>
      <c r="M236" s="157">
        <f t="shared" si="152"/>
        <v>0</v>
      </c>
      <c r="N236" s="157">
        <f t="shared" si="152"/>
        <v>0</v>
      </c>
      <c r="O236" s="157">
        <f t="shared" si="152"/>
        <v>0</v>
      </c>
      <c r="P236" s="157">
        <f t="shared" si="152"/>
        <v>0</v>
      </c>
      <c r="Q236" s="157">
        <f t="shared" ref="Q236:Z245" si="153">+HLOOKUP(Q$3,ARMADO_RP,$B236,0)+HLOOKUP(Q$4,ARMADO_RP,$B236,0)</f>
        <v>0</v>
      </c>
      <c r="R236" s="157">
        <f t="shared" si="153"/>
        <v>0</v>
      </c>
      <c r="S236" s="157">
        <f t="shared" si="153"/>
        <v>0</v>
      </c>
      <c r="T236" s="157">
        <f t="shared" si="153"/>
        <v>0</v>
      </c>
      <c r="U236" s="157">
        <f t="shared" si="153"/>
        <v>0</v>
      </c>
      <c r="V236" s="157">
        <f t="shared" si="153"/>
        <v>0</v>
      </c>
      <c r="W236" s="157">
        <f t="shared" si="153"/>
        <v>0</v>
      </c>
      <c r="X236" s="157">
        <f t="shared" si="153"/>
        <v>0</v>
      </c>
      <c r="Y236" s="157">
        <f t="shared" si="153"/>
        <v>0</v>
      </c>
      <c r="Z236" s="157">
        <f t="shared" si="153"/>
        <v>0</v>
      </c>
      <c r="AA236" s="157">
        <f t="shared" ref="AA236:AJ245" si="154">+HLOOKUP(AA$3,ARMADO_RP,$B236,0)+HLOOKUP(AA$4,ARMADO_RP,$B236,0)</f>
        <v>0</v>
      </c>
      <c r="AB236" s="157">
        <f t="shared" si="154"/>
        <v>0</v>
      </c>
      <c r="AC236" s="157">
        <f t="shared" si="154"/>
        <v>0</v>
      </c>
      <c r="AD236" s="157">
        <f t="shared" si="154"/>
        <v>0</v>
      </c>
      <c r="AE236" s="157">
        <f t="shared" si="154"/>
        <v>0</v>
      </c>
      <c r="AF236" s="157">
        <f t="shared" si="154"/>
        <v>0</v>
      </c>
      <c r="AG236" s="157">
        <f t="shared" si="154"/>
        <v>0</v>
      </c>
      <c r="AH236" s="157">
        <f t="shared" si="154"/>
        <v>0</v>
      </c>
      <c r="AI236" s="157">
        <f t="shared" si="154"/>
        <v>0</v>
      </c>
      <c r="AJ236" s="157">
        <f t="shared" si="154"/>
        <v>0</v>
      </c>
    </row>
    <row r="237" spans="1:36" ht="16.5" x14ac:dyDescent="0.25">
      <c r="A237" s="157">
        <f t="shared" ref="A237:A252" si="155">+A236+0.01</f>
        <v>4.0199999999999996</v>
      </c>
      <c r="B237" s="153">
        <f t="shared" si="96"/>
        <v>189</v>
      </c>
      <c r="C237" s="155" t="s">
        <v>506</v>
      </c>
      <c r="D237" s="156" t="s">
        <v>410</v>
      </c>
      <c r="E237" s="157">
        <f t="shared" si="151"/>
        <v>0</v>
      </c>
      <c r="F237" s="249"/>
      <c r="G237" s="157">
        <f t="shared" si="152"/>
        <v>0</v>
      </c>
      <c r="H237" s="157">
        <f t="shared" si="152"/>
        <v>0</v>
      </c>
      <c r="I237" s="157">
        <f t="shared" si="152"/>
        <v>0</v>
      </c>
      <c r="J237" s="157">
        <f t="shared" si="152"/>
        <v>0</v>
      </c>
      <c r="K237" s="157">
        <f t="shared" si="152"/>
        <v>0</v>
      </c>
      <c r="L237" s="157">
        <f t="shared" si="152"/>
        <v>0</v>
      </c>
      <c r="M237" s="157">
        <f t="shared" si="152"/>
        <v>0</v>
      </c>
      <c r="N237" s="157">
        <f t="shared" si="152"/>
        <v>0</v>
      </c>
      <c r="O237" s="157">
        <f t="shared" si="152"/>
        <v>0</v>
      </c>
      <c r="P237" s="157">
        <f t="shared" si="152"/>
        <v>0</v>
      </c>
      <c r="Q237" s="157">
        <f t="shared" si="153"/>
        <v>0</v>
      </c>
      <c r="R237" s="157">
        <f t="shared" si="153"/>
        <v>0</v>
      </c>
      <c r="S237" s="157">
        <f t="shared" si="153"/>
        <v>0</v>
      </c>
      <c r="T237" s="157">
        <f t="shared" si="153"/>
        <v>0</v>
      </c>
      <c r="U237" s="157">
        <f t="shared" si="153"/>
        <v>0</v>
      </c>
      <c r="V237" s="157">
        <f t="shared" si="153"/>
        <v>0</v>
      </c>
      <c r="W237" s="157">
        <f t="shared" si="153"/>
        <v>0</v>
      </c>
      <c r="X237" s="157">
        <f t="shared" si="153"/>
        <v>0</v>
      </c>
      <c r="Y237" s="157">
        <f t="shared" si="153"/>
        <v>0</v>
      </c>
      <c r="Z237" s="157">
        <f t="shared" si="153"/>
        <v>0</v>
      </c>
      <c r="AA237" s="157">
        <f t="shared" si="154"/>
        <v>0</v>
      </c>
      <c r="AB237" s="157">
        <f t="shared" si="154"/>
        <v>0</v>
      </c>
      <c r="AC237" s="157">
        <f t="shared" si="154"/>
        <v>0</v>
      </c>
      <c r="AD237" s="157">
        <f t="shared" si="154"/>
        <v>0</v>
      </c>
      <c r="AE237" s="157">
        <f t="shared" si="154"/>
        <v>0</v>
      </c>
      <c r="AF237" s="157">
        <f t="shared" si="154"/>
        <v>0</v>
      </c>
      <c r="AG237" s="157">
        <f t="shared" si="154"/>
        <v>0</v>
      </c>
      <c r="AH237" s="157">
        <f t="shared" si="154"/>
        <v>0</v>
      </c>
      <c r="AI237" s="157">
        <f t="shared" si="154"/>
        <v>0</v>
      </c>
      <c r="AJ237" s="157">
        <f t="shared" si="154"/>
        <v>0</v>
      </c>
    </row>
    <row r="238" spans="1:36" ht="16.5" x14ac:dyDescent="0.25">
      <c r="A238" s="157">
        <f t="shared" si="155"/>
        <v>4.0299999999999994</v>
      </c>
      <c r="B238" s="153">
        <f t="shared" si="96"/>
        <v>190</v>
      </c>
      <c r="C238" s="155" t="s">
        <v>507</v>
      </c>
      <c r="D238" s="156" t="s">
        <v>410</v>
      </c>
      <c r="E238" s="157">
        <f t="shared" si="151"/>
        <v>0</v>
      </c>
      <c r="F238" s="249"/>
      <c r="G238" s="157">
        <f t="shared" si="152"/>
        <v>0</v>
      </c>
      <c r="H238" s="157">
        <f t="shared" si="152"/>
        <v>0</v>
      </c>
      <c r="I238" s="157">
        <f t="shared" si="152"/>
        <v>0</v>
      </c>
      <c r="J238" s="157">
        <f t="shared" si="152"/>
        <v>0</v>
      </c>
      <c r="K238" s="157">
        <f t="shared" si="152"/>
        <v>0</v>
      </c>
      <c r="L238" s="157">
        <f t="shared" si="152"/>
        <v>0</v>
      </c>
      <c r="M238" s="157">
        <f t="shared" si="152"/>
        <v>0</v>
      </c>
      <c r="N238" s="157">
        <f t="shared" si="152"/>
        <v>0</v>
      </c>
      <c r="O238" s="157">
        <f t="shared" si="152"/>
        <v>0</v>
      </c>
      <c r="P238" s="157">
        <f t="shared" si="152"/>
        <v>0</v>
      </c>
      <c r="Q238" s="157">
        <f t="shared" si="153"/>
        <v>0</v>
      </c>
      <c r="R238" s="157">
        <f t="shared" si="153"/>
        <v>0</v>
      </c>
      <c r="S238" s="157">
        <f t="shared" si="153"/>
        <v>0</v>
      </c>
      <c r="T238" s="157">
        <f t="shared" si="153"/>
        <v>0</v>
      </c>
      <c r="U238" s="157">
        <f t="shared" si="153"/>
        <v>0</v>
      </c>
      <c r="V238" s="157">
        <f t="shared" si="153"/>
        <v>0</v>
      </c>
      <c r="W238" s="157">
        <f t="shared" si="153"/>
        <v>0</v>
      </c>
      <c r="X238" s="157">
        <f t="shared" si="153"/>
        <v>0</v>
      </c>
      <c r="Y238" s="157">
        <f t="shared" si="153"/>
        <v>0</v>
      </c>
      <c r="Z238" s="157">
        <f t="shared" si="153"/>
        <v>0</v>
      </c>
      <c r="AA238" s="157">
        <f t="shared" si="154"/>
        <v>0</v>
      </c>
      <c r="AB238" s="157">
        <f t="shared" si="154"/>
        <v>0</v>
      </c>
      <c r="AC238" s="157">
        <f t="shared" si="154"/>
        <v>0</v>
      </c>
      <c r="AD238" s="157">
        <f t="shared" si="154"/>
        <v>0</v>
      </c>
      <c r="AE238" s="157">
        <f t="shared" si="154"/>
        <v>0</v>
      </c>
      <c r="AF238" s="157">
        <f t="shared" si="154"/>
        <v>0</v>
      </c>
      <c r="AG238" s="157">
        <f t="shared" si="154"/>
        <v>0</v>
      </c>
      <c r="AH238" s="157">
        <f t="shared" si="154"/>
        <v>0</v>
      </c>
      <c r="AI238" s="157">
        <f t="shared" si="154"/>
        <v>0</v>
      </c>
      <c r="AJ238" s="157">
        <f t="shared" si="154"/>
        <v>0</v>
      </c>
    </row>
    <row r="239" spans="1:36" ht="16.5" x14ac:dyDescent="0.25">
      <c r="A239" s="157">
        <f t="shared" si="155"/>
        <v>4.0399999999999991</v>
      </c>
      <c r="B239" s="153">
        <f t="shared" si="96"/>
        <v>191</v>
      </c>
      <c r="C239" s="155" t="s">
        <v>508</v>
      </c>
      <c r="D239" s="156" t="s">
        <v>410</v>
      </c>
      <c r="E239" s="157">
        <f t="shared" si="151"/>
        <v>0</v>
      </c>
      <c r="F239" s="249"/>
      <c r="G239" s="157">
        <f t="shared" si="152"/>
        <v>0</v>
      </c>
      <c r="H239" s="157">
        <f t="shared" si="152"/>
        <v>0</v>
      </c>
      <c r="I239" s="157">
        <f t="shared" si="152"/>
        <v>0</v>
      </c>
      <c r="J239" s="157">
        <f t="shared" si="152"/>
        <v>0</v>
      </c>
      <c r="K239" s="157">
        <f t="shared" si="152"/>
        <v>0</v>
      </c>
      <c r="L239" s="157">
        <f t="shared" si="152"/>
        <v>0</v>
      </c>
      <c r="M239" s="157">
        <f t="shared" si="152"/>
        <v>0</v>
      </c>
      <c r="N239" s="157">
        <f t="shared" si="152"/>
        <v>0</v>
      </c>
      <c r="O239" s="157">
        <f t="shared" si="152"/>
        <v>0</v>
      </c>
      <c r="P239" s="157">
        <f t="shared" si="152"/>
        <v>0</v>
      </c>
      <c r="Q239" s="157">
        <f t="shared" si="153"/>
        <v>0</v>
      </c>
      <c r="R239" s="157">
        <f t="shared" si="153"/>
        <v>0</v>
      </c>
      <c r="S239" s="157">
        <f t="shared" si="153"/>
        <v>0</v>
      </c>
      <c r="T239" s="157">
        <f t="shared" si="153"/>
        <v>0</v>
      </c>
      <c r="U239" s="157">
        <f t="shared" si="153"/>
        <v>0</v>
      </c>
      <c r="V239" s="157">
        <f t="shared" si="153"/>
        <v>0</v>
      </c>
      <c r="W239" s="157">
        <f t="shared" si="153"/>
        <v>0</v>
      </c>
      <c r="X239" s="157">
        <f t="shared" si="153"/>
        <v>0</v>
      </c>
      <c r="Y239" s="157">
        <f t="shared" si="153"/>
        <v>0</v>
      </c>
      <c r="Z239" s="157">
        <f t="shared" si="153"/>
        <v>0</v>
      </c>
      <c r="AA239" s="157">
        <f t="shared" si="154"/>
        <v>0</v>
      </c>
      <c r="AB239" s="157">
        <f t="shared" si="154"/>
        <v>0</v>
      </c>
      <c r="AC239" s="157">
        <f t="shared" si="154"/>
        <v>0</v>
      </c>
      <c r="AD239" s="157">
        <f t="shared" si="154"/>
        <v>0</v>
      </c>
      <c r="AE239" s="157">
        <f t="shared" si="154"/>
        <v>0</v>
      </c>
      <c r="AF239" s="157">
        <f t="shared" si="154"/>
        <v>0</v>
      </c>
      <c r="AG239" s="157">
        <f t="shared" si="154"/>
        <v>0</v>
      </c>
      <c r="AH239" s="157">
        <f t="shared" si="154"/>
        <v>0</v>
      </c>
      <c r="AI239" s="157">
        <f t="shared" si="154"/>
        <v>0</v>
      </c>
      <c r="AJ239" s="157">
        <f t="shared" si="154"/>
        <v>0</v>
      </c>
    </row>
    <row r="240" spans="1:36" ht="16.5" x14ac:dyDescent="0.25">
      <c r="A240" s="157">
        <f t="shared" si="155"/>
        <v>4.0499999999999989</v>
      </c>
      <c r="B240" s="153">
        <f t="shared" si="96"/>
        <v>192</v>
      </c>
      <c r="C240" s="155" t="s">
        <v>509</v>
      </c>
      <c r="D240" s="156" t="s">
        <v>410</v>
      </c>
      <c r="E240" s="157">
        <f t="shared" si="151"/>
        <v>0</v>
      </c>
      <c r="F240" s="249"/>
      <c r="G240" s="157">
        <f t="shared" si="152"/>
        <v>0</v>
      </c>
      <c r="H240" s="157">
        <f t="shared" si="152"/>
        <v>0</v>
      </c>
      <c r="I240" s="157">
        <f t="shared" si="152"/>
        <v>0</v>
      </c>
      <c r="J240" s="157">
        <f t="shared" si="152"/>
        <v>0</v>
      </c>
      <c r="K240" s="157">
        <f t="shared" si="152"/>
        <v>0</v>
      </c>
      <c r="L240" s="157">
        <f t="shared" si="152"/>
        <v>0</v>
      </c>
      <c r="M240" s="157">
        <f t="shared" si="152"/>
        <v>0</v>
      </c>
      <c r="N240" s="157">
        <f t="shared" si="152"/>
        <v>0</v>
      </c>
      <c r="O240" s="157">
        <f t="shared" si="152"/>
        <v>0</v>
      </c>
      <c r="P240" s="157">
        <f t="shared" si="152"/>
        <v>0</v>
      </c>
      <c r="Q240" s="157">
        <f t="shared" si="153"/>
        <v>0</v>
      </c>
      <c r="R240" s="157">
        <f t="shared" si="153"/>
        <v>0</v>
      </c>
      <c r="S240" s="157">
        <f t="shared" si="153"/>
        <v>0</v>
      </c>
      <c r="T240" s="157">
        <f t="shared" si="153"/>
        <v>0</v>
      </c>
      <c r="U240" s="157">
        <f t="shared" si="153"/>
        <v>0</v>
      </c>
      <c r="V240" s="157">
        <f t="shared" si="153"/>
        <v>0</v>
      </c>
      <c r="W240" s="157">
        <f t="shared" si="153"/>
        <v>0</v>
      </c>
      <c r="X240" s="157">
        <f t="shared" si="153"/>
        <v>0</v>
      </c>
      <c r="Y240" s="157">
        <f t="shared" si="153"/>
        <v>0</v>
      </c>
      <c r="Z240" s="157">
        <f t="shared" si="153"/>
        <v>0</v>
      </c>
      <c r="AA240" s="157">
        <f t="shared" si="154"/>
        <v>0</v>
      </c>
      <c r="AB240" s="157">
        <f t="shared" si="154"/>
        <v>0</v>
      </c>
      <c r="AC240" s="157">
        <f t="shared" si="154"/>
        <v>0</v>
      </c>
      <c r="AD240" s="157">
        <f t="shared" si="154"/>
        <v>0</v>
      </c>
      <c r="AE240" s="157">
        <f t="shared" si="154"/>
        <v>0</v>
      </c>
      <c r="AF240" s="157">
        <f t="shared" si="154"/>
        <v>0</v>
      </c>
      <c r="AG240" s="157">
        <f t="shared" si="154"/>
        <v>0</v>
      </c>
      <c r="AH240" s="157">
        <f t="shared" si="154"/>
        <v>0</v>
      </c>
      <c r="AI240" s="157">
        <f t="shared" si="154"/>
        <v>0</v>
      </c>
      <c r="AJ240" s="157">
        <f t="shared" si="154"/>
        <v>0</v>
      </c>
    </row>
    <row r="241" spans="1:36" ht="16.5" x14ac:dyDescent="0.25">
      <c r="A241" s="157">
        <f t="shared" si="155"/>
        <v>4.0599999999999987</v>
      </c>
      <c r="B241" s="153">
        <f t="shared" si="96"/>
        <v>193</v>
      </c>
      <c r="C241" s="155" t="s">
        <v>510</v>
      </c>
      <c r="D241" s="156" t="s">
        <v>410</v>
      </c>
      <c r="E241" s="157">
        <f t="shared" si="151"/>
        <v>0</v>
      </c>
      <c r="F241" s="249"/>
      <c r="G241" s="157">
        <f t="shared" si="152"/>
        <v>0</v>
      </c>
      <c r="H241" s="157">
        <f t="shared" si="152"/>
        <v>0</v>
      </c>
      <c r="I241" s="157">
        <f t="shared" si="152"/>
        <v>0</v>
      </c>
      <c r="J241" s="157">
        <f t="shared" si="152"/>
        <v>0</v>
      </c>
      <c r="K241" s="157">
        <f t="shared" si="152"/>
        <v>0</v>
      </c>
      <c r="L241" s="157">
        <f t="shared" si="152"/>
        <v>0</v>
      </c>
      <c r="M241" s="157">
        <f t="shared" si="152"/>
        <v>0</v>
      </c>
      <c r="N241" s="157">
        <f t="shared" si="152"/>
        <v>0</v>
      </c>
      <c r="O241" s="157">
        <f t="shared" si="152"/>
        <v>0</v>
      </c>
      <c r="P241" s="157">
        <f t="shared" si="152"/>
        <v>0</v>
      </c>
      <c r="Q241" s="157">
        <f t="shared" si="153"/>
        <v>0</v>
      </c>
      <c r="R241" s="157">
        <f t="shared" si="153"/>
        <v>0</v>
      </c>
      <c r="S241" s="157">
        <f t="shared" si="153"/>
        <v>0</v>
      </c>
      <c r="T241" s="157">
        <f t="shared" si="153"/>
        <v>0</v>
      </c>
      <c r="U241" s="157">
        <f t="shared" si="153"/>
        <v>0</v>
      </c>
      <c r="V241" s="157">
        <f t="shared" si="153"/>
        <v>0</v>
      </c>
      <c r="W241" s="157">
        <f t="shared" si="153"/>
        <v>0</v>
      </c>
      <c r="X241" s="157">
        <f t="shared" si="153"/>
        <v>0</v>
      </c>
      <c r="Y241" s="157">
        <f t="shared" si="153"/>
        <v>0</v>
      </c>
      <c r="Z241" s="157">
        <f t="shared" si="153"/>
        <v>0</v>
      </c>
      <c r="AA241" s="157">
        <f t="shared" si="154"/>
        <v>0</v>
      </c>
      <c r="AB241" s="157">
        <f t="shared" si="154"/>
        <v>0</v>
      </c>
      <c r="AC241" s="157">
        <f t="shared" si="154"/>
        <v>0</v>
      </c>
      <c r="AD241" s="157">
        <f t="shared" si="154"/>
        <v>0</v>
      </c>
      <c r="AE241" s="157">
        <f t="shared" si="154"/>
        <v>0</v>
      </c>
      <c r="AF241" s="157">
        <f t="shared" si="154"/>
        <v>0</v>
      </c>
      <c r="AG241" s="157">
        <f t="shared" si="154"/>
        <v>0</v>
      </c>
      <c r="AH241" s="157">
        <f t="shared" si="154"/>
        <v>0</v>
      </c>
      <c r="AI241" s="157">
        <f t="shared" si="154"/>
        <v>0</v>
      </c>
      <c r="AJ241" s="157">
        <f t="shared" si="154"/>
        <v>0</v>
      </c>
    </row>
    <row r="242" spans="1:36" ht="16.5" x14ac:dyDescent="0.25">
      <c r="A242" s="157">
        <f t="shared" si="155"/>
        <v>4.0699999999999985</v>
      </c>
      <c r="B242" s="153">
        <f t="shared" si="96"/>
        <v>194</v>
      </c>
      <c r="C242" s="155" t="s">
        <v>511</v>
      </c>
      <c r="D242" s="156" t="s">
        <v>410</v>
      </c>
      <c r="E242" s="157">
        <f t="shared" si="151"/>
        <v>0</v>
      </c>
      <c r="F242" s="249"/>
      <c r="G242" s="157">
        <f t="shared" si="152"/>
        <v>0</v>
      </c>
      <c r="H242" s="157">
        <f t="shared" si="152"/>
        <v>0</v>
      </c>
      <c r="I242" s="157">
        <f t="shared" si="152"/>
        <v>0</v>
      </c>
      <c r="J242" s="157">
        <f t="shared" si="152"/>
        <v>0</v>
      </c>
      <c r="K242" s="157">
        <f t="shared" si="152"/>
        <v>0</v>
      </c>
      <c r="L242" s="157">
        <f t="shared" si="152"/>
        <v>0</v>
      </c>
      <c r="M242" s="157">
        <f t="shared" si="152"/>
        <v>0</v>
      </c>
      <c r="N242" s="157">
        <f t="shared" si="152"/>
        <v>0</v>
      </c>
      <c r="O242" s="157">
        <f t="shared" si="152"/>
        <v>0</v>
      </c>
      <c r="P242" s="157">
        <f t="shared" si="152"/>
        <v>0</v>
      </c>
      <c r="Q242" s="157">
        <f t="shared" si="153"/>
        <v>0</v>
      </c>
      <c r="R242" s="157">
        <f t="shared" si="153"/>
        <v>0</v>
      </c>
      <c r="S242" s="157">
        <f t="shared" si="153"/>
        <v>0</v>
      </c>
      <c r="T242" s="157">
        <f t="shared" si="153"/>
        <v>0</v>
      </c>
      <c r="U242" s="157">
        <f t="shared" si="153"/>
        <v>0</v>
      </c>
      <c r="V242" s="157">
        <f t="shared" si="153"/>
        <v>0</v>
      </c>
      <c r="W242" s="157">
        <f t="shared" si="153"/>
        <v>0</v>
      </c>
      <c r="X242" s="157">
        <f t="shared" si="153"/>
        <v>0</v>
      </c>
      <c r="Y242" s="157">
        <f t="shared" si="153"/>
        <v>0</v>
      </c>
      <c r="Z242" s="157">
        <f t="shared" si="153"/>
        <v>0</v>
      </c>
      <c r="AA242" s="157">
        <f t="shared" si="154"/>
        <v>0</v>
      </c>
      <c r="AB242" s="157">
        <f t="shared" si="154"/>
        <v>0</v>
      </c>
      <c r="AC242" s="157">
        <f t="shared" si="154"/>
        <v>0</v>
      </c>
      <c r="AD242" s="157">
        <f t="shared" si="154"/>
        <v>0</v>
      </c>
      <c r="AE242" s="157">
        <f t="shared" si="154"/>
        <v>0</v>
      </c>
      <c r="AF242" s="157">
        <f t="shared" si="154"/>
        <v>0</v>
      </c>
      <c r="AG242" s="157">
        <f t="shared" si="154"/>
        <v>0</v>
      </c>
      <c r="AH242" s="157">
        <f t="shared" si="154"/>
        <v>0</v>
      </c>
      <c r="AI242" s="157">
        <f t="shared" si="154"/>
        <v>0</v>
      </c>
      <c r="AJ242" s="157">
        <f t="shared" si="154"/>
        <v>0</v>
      </c>
    </row>
    <row r="243" spans="1:36" ht="16.5" x14ac:dyDescent="0.25">
      <c r="A243" s="157">
        <f t="shared" si="155"/>
        <v>4.0799999999999983</v>
      </c>
      <c r="B243" s="153">
        <f t="shared" ref="B243:B269" si="156">+B242+1</f>
        <v>195</v>
      </c>
      <c r="C243" s="155" t="s">
        <v>512</v>
      </c>
      <c r="D243" s="156" t="s">
        <v>410</v>
      </c>
      <c r="E243" s="157">
        <f t="shared" si="151"/>
        <v>2</v>
      </c>
      <c r="F243" s="249"/>
      <c r="G243" s="157">
        <f t="shared" si="152"/>
        <v>0</v>
      </c>
      <c r="H243" s="157">
        <f t="shared" si="152"/>
        <v>1</v>
      </c>
      <c r="I243" s="157">
        <f t="shared" si="152"/>
        <v>1</v>
      </c>
      <c r="J243" s="157">
        <f t="shared" si="152"/>
        <v>0</v>
      </c>
      <c r="K243" s="157">
        <f t="shared" si="152"/>
        <v>0</v>
      </c>
      <c r="L243" s="157">
        <f t="shared" si="152"/>
        <v>0</v>
      </c>
      <c r="M243" s="157">
        <f t="shared" si="152"/>
        <v>0</v>
      </c>
      <c r="N243" s="157">
        <f t="shared" si="152"/>
        <v>0</v>
      </c>
      <c r="O243" s="157">
        <f t="shared" si="152"/>
        <v>0</v>
      </c>
      <c r="P243" s="157">
        <f t="shared" si="152"/>
        <v>0</v>
      </c>
      <c r="Q243" s="157">
        <f t="shared" si="153"/>
        <v>0</v>
      </c>
      <c r="R243" s="157">
        <f t="shared" si="153"/>
        <v>0</v>
      </c>
      <c r="S243" s="157">
        <f t="shared" si="153"/>
        <v>0</v>
      </c>
      <c r="T243" s="157">
        <f t="shared" si="153"/>
        <v>0</v>
      </c>
      <c r="U243" s="157">
        <f t="shared" si="153"/>
        <v>0</v>
      </c>
      <c r="V243" s="157">
        <f t="shared" si="153"/>
        <v>0</v>
      </c>
      <c r="W243" s="157">
        <f t="shared" si="153"/>
        <v>0</v>
      </c>
      <c r="X243" s="157">
        <f t="shared" si="153"/>
        <v>0</v>
      </c>
      <c r="Y243" s="157">
        <f t="shared" si="153"/>
        <v>0</v>
      </c>
      <c r="Z243" s="157">
        <f t="shared" si="153"/>
        <v>0</v>
      </c>
      <c r="AA243" s="157">
        <f t="shared" si="154"/>
        <v>0</v>
      </c>
      <c r="AB243" s="157">
        <f t="shared" si="154"/>
        <v>0</v>
      </c>
      <c r="AC243" s="157">
        <f t="shared" si="154"/>
        <v>0</v>
      </c>
      <c r="AD243" s="157">
        <f t="shared" si="154"/>
        <v>0</v>
      </c>
      <c r="AE243" s="157">
        <f t="shared" si="154"/>
        <v>0</v>
      </c>
      <c r="AF243" s="157">
        <f t="shared" si="154"/>
        <v>0</v>
      </c>
      <c r="AG243" s="157">
        <f t="shared" si="154"/>
        <v>0</v>
      </c>
      <c r="AH243" s="157">
        <f t="shared" si="154"/>
        <v>0</v>
      </c>
      <c r="AI243" s="157">
        <f t="shared" si="154"/>
        <v>0</v>
      </c>
      <c r="AJ243" s="157">
        <f t="shared" si="154"/>
        <v>0</v>
      </c>
    </row>
    <row r="244" spans="1:36" ht="16.5" x14ac:dyDescent="0.25">
      <c r="A244" s="157">
        <f t="shared" si="155"/>
        <v>4.0899999999999981</v>
      </c>
      <c r="B244" s="153">
        <f t="shared" si="156"/>
        <v>196</v>
      </c>
      <c r="C244" s="155" t="s">
        <v>513</v>
      </c>
      <c r="D244" s="156" t="s">
        <v>410</v>
      </c>
      <c r="E244" s="157">
        <f t="shared" si="151"/>
        <v>0</v>
      </c>
      <c r="F244" s="249"/>
      <c r="G244" s="157">
        <f t="shared" si="152"/>
        <v>0</v>
      </c>
      <c r="H244" s="157">
        <f t="shared" si="152"/>
        <v>0</v>
      </c>
      <c r="I244" s="157">
        <f t="shared" si="152"/>
        <v>0</v>
      </c>
      <c r="J244" s="157">
        <f t="shared" si="152"/>
        <v>0</v>
      </c>
      <c r="K244" s="157">
        <f t="shared" si="152"/>
        <v>0</v>
      </c>
      <c r="L244" s="157">
        <f t="shared" si="152"/>
        <v>0</v>
      </c>
      <c r="M244" s="157">
        <f t="shared" si="152"/>
        <v>0</v>
      </c>
      <c r="N244" s="157">
        <f t="shared" si="152"/>
        <v>0</v>
      </c>
      <c r="O244" s="157">
        <f t="shared" si="152"/>
        <v>0</v>
      </c>
      <c r="P244" s="157">
        <f t="shared" si="152"/>
        <v>0</v>
      </c>
      <c r="Q244" s="157">
        <f t="shared" si="153"/>
        <v>0</v>
      </c>
      <c r="R244" s="157">
        <f t="shared" si="153"/>
        <v>0</v>
      </c>
      <c r="S244" s="157">
        <f t="shared" si="153"/>
        <v>0</v>
      </c>
      <c r="T244" s="157">
        <f t="shared" si="153"/>
        <v>0</v>
      </c>
      <c r="U244" s="157">
        <f t="shared" si="153"/>
        <v>0</v>
      </c>
      <c r="V244" s="157">
        <f t="shared" si="153"/>
        <v>0</v>
      </c>
      <c r="W244" s="157">
        <f t="shared" si="153"/>
        <v>0</v>
      </c>
      <c r="X244" s="157">
        <f t="shared" si="153"/>
        <v>0</v>
      </c>
      <c r="Y244" s="157">
        <f t="shared" si="153"/>
        <v>0</v>
      </c>
      <c r="Z244" s="157">
        <f t="shared" si="153"/>
        <v>0</v>
      </c>
      <c r="AA244" s="157">
        <f t="shared" si="154"/>
        <v>0</v>
      </c>
      <c r="AB244" s="157">
        <f t="shared" si="154"/>
        <v>0</v>
      </c>
      <c r="AC244" s="157">
        <f t="shared" si="154"/>
        <v>0</v>
      </c>
      <c r="AD244" s="157">
        <f t="shared" si="154"/>
        <v>0</v>
      </c>
      <c r="AE244" s="157">
        <f t="shared" si="154"/>
        <v>0</v>
      </c>
      <c r="AF244" s="157">
        <f t="shared" si="154"/>
        <v>0</v>
      </c>
      <c r="AG244" s="157">
        <f t="shared" si="154"/>
        <v>0</v>
      </c>
      <c r="AH244" s="157">
        <f t="shared" si="154"/>
        <v>0</v>
      </c>
      <c r="AI244" s="157">
        <f t="shared" si="154"/>
        <v>0</v>
      </c>
      <c r="AJ244" s="157">
        <f t="shared" si="154"/>
        <v>0</v>
      </c>
    </row>
    <row r="245" spans="1:36" ht="16.5" x14ac:dyDescent="0.25">
      <c r="A245" s="157">
        <f t="shared" si="155"/>
        <v>4.0999999999999979</v>
      </c>
      <c r="B245" s="153">
        <f t="shared" si="156"/>
        <v>197</v>
      </c>
      <c r="C245" s="155" t="s">
        <v>514</v>
      </c>
      <c r="D245" s="156" t="s">
        <v>410</v>
      </c>
      <c r="E245" s="157">
        <f t="shared" si="151"/>
        <v>1</v>
      </c>
      <c r="F245" s="249"/>
      <c r="G245" s="157">
        <f t="shared" si="152"/>
        <v>0</v>
      </c>
      <c r="H245" s="157">
        <f t="shared" si="152"/>
        <v>0</v>
      </c>
      <c r="I245" s="157">
        <f t="shared" si="152"/>
        <v>1</v>
      </c>
      <c r="J245" s="157">
        <f t="shared" si="152"/>
        <v>0</v>
      </c>
      <c r="K245" s="157">
        <f t="shared" si="152"/>
        <v>0</v>
      </c>
      <c r="L245" s="157">
        <f t="shared" si="152"/>
        <v>0</v>
      </c>
      <c r="M245" s="157">
        <f t="shared" si="152"/>
        <v>0</v>
      </c>
      <c r="N245" s="157">
        <f t="shared" si="152"/>
        <v>0</v>
      </c>
      <c r="O245" s="157">
        <f t="shared" si="152"/>
        <v>0</v>
      </c>
      <c r="P245" s="157">
        <f t="shared" si="152"/>
        <v>0</v>
      </c>
      <c r="Q245" s="157">
        <f t="shared" si="153"/>
        <v>0</v>
      </c>
      <c r="R245" s="157">
        <f t="shared" si="153"/>
        <v>0</v>
      </c>
      <c r="S245" s="157">
        <f t="shared" si="153"/>
        <v>0</v>
      </c>
      <c r="T245" s="157">
        <f t="shared" si="153"/>
        <v>0</v>
      </c>
      <c r="U245" s="157">
        <f t="shared" si="153"/>
        <v>0</v>
      </c>
      <c r="V245" s="157">
        <f t="shared" si="153"/>
        <v>0</v>
      </c>
      <c r="W245" s="157">
        <f t="shared" si="153"/>
        <v>0</v>
      </c>
      <c r="X245" s="157">
        <f t="shared" si="153"/>
        <v>0</v>
      </c>
      <c r="Y245" s="157">
        <f t="shared" si="153"/>
        <v>0</v>
      </c>
      <c r="Z245" s="157">
        <f t="shared" si="153"/>
        <v>0</v>
      </c>
      <c r="AA245" s="157">
        <f t="shared" si="154"/>
        <v>0</v>
      </c>
      <c r="AB245" s="157">
        <f t="shared" si="154"/>
        <v>0</v>
      </c>
      <c r="AC245" s="157">
        <f t="shared" si="154"/>
        <v>0</v>
      </c>
      <c r="AD245" s="157">
        <f t="shared" si="154"/>
        <v>0</v>
      </c>
      <c r="AE245" s="157">
        <f t="shared" si="154"/>
        <v>0</v>
      </c>
      <c r="AF245" s="157">
        <f t="shared" si="154"/>
        <v>0</v>
      </c>
      <c r="AG245" s="157">
        <f t="shared" si="154"/>
        <v>0</v>
      </c>
      <c r="AH245" s="157">
        <f t="shared" si="154"/>
        <v>0</v>
      </c>
      <c r="AI245" s="157">
        <f t="shared" si="154"/>
        <v>0</v>
      </c>
      <c r="AJ245" s="157">
        <f t="shared" si="154"/>
        <v>0</v>
      </c>
    </row>
    <row r="246" spans="1:36" s="188" customFormat="1" ht="16.5" x14ac:dyDescent="0.25">
      <c r="A246" s="160">
        <f t="shared" si="155"/>
        <v>4.1099999999999977</v>
      </c>
      <c r="B246" s="161">
        <f t="shared" si="156"/>
        <v>198</v>
      </c>
      <c r="C246" s="163" t="s">
        <v>536</v>
      </c>
      <c r="D246" s="164" t="s">
        <v>410</v>
      </c>
      <c r="E246" s="157">
        <f t="shared" si="151"/>
        <v>0</v>
      </c>
      <c r="F246" s="249"/>
      <c r="G246" s="160">
        <f t="shared" ref="G246:P252" si="157">+HLOOKUP(G$3,ARMADO_RP,$B246,0)+HLOOKUP(G$4,ARMADO_RP,$B246,0)</f>
        <v>0</v>
      </c>
      <c r="H246" s="160">
        <f t="shared" si="157"/>
        <v>0</v>
      </c>
      <c r="I246" s="160">
        <f t="shared" si="157"/>
        <v>0</v>
      </c>
      <c r="J246" s="160">
        <f t="shared" si="157"/>
        <v>0</v>
      </c>
      <c r="K246" s="160">
        <f t="shared" si="157"/>
        <v>0</v>
      </c>
      <c r="L246" s="160">
        <f t="shared" si="157"/>
        <v>0</v>
      </c>
      <c r="M246" s="160">
        <f t="shared" si="157"/>
        <v>0</v>
      </c>
      <c r="N246" s="160">
        <f t="shared" si="157"/>
        <v>0</v>
      </c>
      <c r="O246" s="160">
        <f t="shared" si="157"/>
        <v>0</v>
      </c>
      <c r="P246" s="160">
        <f t="shared" si="157"/>
        <v>0</v>
      </c>
      <c r="Q246" s="160">
        <f t="shared" ref="Q246:Z252" si="158">+HLOOKUP(Q$3,ARMADO_RP,$B246,0)+HLOOKUP(Q$4,ARMADO_RP,$B246,0)</f>
        <v>0</v>
      </c>
      <c r="R246" s="160">
        <f t="shared" si="158"/>
        <v>0</v>
      </c>
      <c r="S246" s="160">
        <f t="shared" si="158"/>
        <v>0</v>
      </c>
      <c r="T246" s="160">
        <f t="shared" si="158"/>
        <v>0</v>
      </c>
      <c r="U246" s="160">
        <f t="shared" si="158"/>
        <v>0</v>
      </c>
      <c r="V246" s="160">
        <f t="shared" si="158"/>
        <v>0</v>
      </c>
      <c r="W246" s="160">
        <f t="shared" si="158"/>
        <v>0</v>
      </c>
      <c r="X246" s="160">
        <f t="shared" si="158"/>
        <v>0</v>
      </c>
      <c r="Y246" s="160">
        <f t="shared" si="158"/>
        <v>0</v>
      </c>
      <c r="Z246" s="160">
        <f t="shared" si="158"/>
        <v>0</v>
      </c>
      <c r="AA246" s="160">
        <f t="shared" ref="AA246:AJ252" si="159">+HLOOKUP(AA$3,ARMADO_RP,$B246,0)+HLOOKUP(AA$4,ARMADO_RP,$B246,0)</f>
        <v>0</v>
      </c>
      <c r="AB246" s="160">
        <f t="shared" si="159"/>
        <v>0</v>
      </c>
      <c r="AC246" s="160">
        <f t="shared" si="159"/>
        <v>0</v>
      </c>
      <c r="AD246" s="160">
        <f t="shared" si="159"/>
        <v>0</v>
      </c>
      <c r="AE246" s="160">
        <f t="shared" si="159"/>
        <v>0</v>
      </c>
      <c r="AF246" s="160">
        <f t="shared" si="159"/>
        <v>0</v>
      </c>
      <c r="AG246" s="160">
        <f t="shared" si="159"/>
        <v>0</v>
      </c>
      <c r="AH246" s="160">
        <f t="shared" si="159"/>
        <v>0</v>
      </c>
      <c r="AI246" s="160">
        <f t="shared" si="159"/>
        <v>0</v>
      </c>
      <c r="AJ246" s="160">
        <f t="shared" si="159"/>
        <v>0</v>
      </c>
    </row>
    <row r="247" spans="1:36" s="188" customFormat="1" ht="16.5" x14ac:dyDescent="0.25">
      <c r="A247" s="160">
        <f t="shared" si="155"/>
        <v>4.1199999999999974</v>
      </c>
      <c r="B247" s="161">
        <f t="shared" si="156"/>
        <v>199</v>
      </c>
      <c r="C247" s="163" t="s">
        <v>537</v>
      </c>
      <c r="D247" s="164" t="s">
        <v>410</v>
      </c>
      <c r="E247" s="157">
        <f t="shared" si="151"/>
        <v>0</v>
      </c>
      <c r="F247" s="249"/>
      <c r="G247" s="160">
        <f t="shared" si="157"/>
        <v>0</v>
      </c>
      <c r="H247" s="160">
        <f t="shared" si="157"/>
        <v>0</v>
      </c>
      <c r="I247" s="160">
        <f t="shared" si="157"/>
        <v>0</v>
      </c>
      <c r="J247" s="160">
        <f t="shared" si="157"/>
        <v>0</v>
      </c>
      <c r="K247" s="160">
        <f t="shared" si="157"/>
        <v>0</v>
      </c>
      <c r="L247" s="160">
        <f t="shared" si="157"/>
        <v>0</v>
      </c>
      <c r="M247" s="160">
        <f t="shared" si="157"/>
        <v>0</v>
      </c>
      <c r="N247" s="160">
        <f t="shared" si="157"/>
        <v>0</v>
      </c>
      <c r="O247" s="160">
        <f t="shared" si="157"/>
        <v>0</v>
      </c>
      <c r="P247" s="160">
        <f t="shared" si="157"/>
        <v>0</v>
      </c>
      <c r="Q247" s="160">
        <f t="shared" si="158"/>
        <v>0</v>
      </c>
      <c r="R247" s="160">
        <f t="shared" si="158"/>
        <v>0</v>
      </c>
      <c r="S247" s="160">
        <f t="shared" si="158"/>
        <v>0</v>
      </c>
      <c r="T247" s="160">
        <f t="shared" si="158"/>
        <v>0</v>
      </c>
      <c r="U247" s="160">
        <f t="shared" si="158"/>
        <v>0</v>
      </c>
      <c r="V247" s="160">
        <f t="shared" si="158"/>
        <v>0</v>
      </c>
      <c r="W247" s="160">
        <f t="shared" si="158"/>
        <v>0</v>
      </c>
      <c r="X247" s="160">
        <f t="shared" si="158"/>
        <v>0</v>
      </c>
      <c r="Y247" s="160">
        <f t="shared" si="158"/>
        <v>0</v>
      </c>
      <c r="Z247" s="160">
        <f t="shared" si="158"/>
        <v>0</v>
      </c>
      <c r="AA247" s="160">
        <f t="shared" si="159"/>
        <v>0</v>
      </c>
      <c r="AB247" s="160">
        <f t="shared" si="159"/>
        <v>0</v>
      </c>
      <c r="AC247" s="160">
        <f t="shared" si="159"/>
        <v>0</v>
      </c>
      <c r="AD247" s="160">
        <f t="shared" si="159"/>
        <v>0</v>
      </c>
      <c r="AE247" s="160">
        <f t="shared" si="159"/>
        <v>0</v>
      </c>
      <c r="AF247" s="160">
        <f t="shared" si="159"/>
        <v>0</v>
      </c>
      <c r="AG247" s="160">
        <f t="shared" si="159"/>
        <v>0</v>
      </c>
      <c r="AH247" s="160">
        <f t="shared" si="159"/>
        <v>0</v>
      </c>
      <c r="AI247" s="160">
        <f t="shared" si="159"/>
        <v>0</v>
      </c>
      <c r="AJ247" s="160">
        <f t="shared" si="159"/>
        <v>0</v>
      </c>
    </row>
    <row r="248" spans="1:36" s="188" customFormat="1" ht="16.5" x14ac:dyDescent="0.25">
      <c r="A248" s="160">
        <f t="shared" si="155"/>
        <v>4.1299999999999972</v>
      </c>
      <c r="B248" s="161">
        <f t="shared" si="156"/>
        <v>200</v>
      </c>
      <c r="C248" s="163" t="s">
        <v>538</v>
      </c>
      <c r="D248" s="164" t="s">
        <v>410</v>
      </c>
      <c r="E248" s="157">
        <f t="shared" si="151"/>
        <v>0</v>
      </c>
      <c r="F248" s="249"/>
      <c r="G248" s="160">
        <f t="shared" si="157"/>
        <v>0</v>
      </c>
      <c r="H248" s="160">
        <f t="shared" si="157"/>
        <v>0</v>
      </c>
      <c r="I248" s="160">
        <f t="shared" si="157"/>
        <v>0</v>
      </c>
      <c r="J248" s="160">
        <f t="shared" si="157"/>
        <v>0</v>
      </c>
      <c r="K248" s="160">
        <f t="shared" si="157"/>
        <v>0</v>
      </c>
      <c r="L248" s="160">
        <f t="shared" si="157"/>
        <v>0</v>
      </c>
      <c r="M248" s="160">
        <f t="shared" si="157"/>
        <v>0</v>
      </c>
      <c r="N248" s="160">
        <f t="shared" si="157"/>
        <v>0</v>
      </c>
      <c r="O248" s="160">
        <f t="shared" si="157"/>
        <v>0</v>
      </c>
      <c r="P248" s="160">
        <f t="shared" si="157"/>
        <v>0</v>
      </c>
      <c r="Q248" s="160">
        <f t="shared" si="158"/>
        <v>0</v>
      </c>
      <c r="R248" s="160">
        <f t="shared" si="158"/>
        <v>0</v>
      </c>
      <c r="S248" s="160">
        <f t="shared" si="158"/>
        <v>0</v>
      </c>
      <c r="T248" s="160">
        <f t="shared" si="158"/>
        <v>0</v>
      </c>
      <c r="U248" s="160">
        <f t="shared" si="158"/>
        <v>0</v>
      </c>
      <c r="V248" s="160">
        <f t="shared" si="158"/>
        <v>0</v>
      </c>
      <c r="W248" s="160">
        <f t="shared" si="158"/>
        <v>0</v>
      </c>
      <c r="X248" s="160">
        <f t="shared" si="158"/>
        <v>0</v>
      </c>
      <c r="Y248" s="160">
        <f t="shared" si="158"/>
        <v>0</v>
      </c>
      <c r="Z248" s="160">
        <f t="shared" si="158"/>
        <v>0</v>
      </c>
      <c r="AA248" s="160">
        <f t="shared" si="159"/>
        <v>0</v>
      </c>
      <c r="AB248" s="160">
        <f t="shared" si="159"/>
        <v>0</v>
      </c>
      <c r="AC248" s="160">
        <f t="shared" si="159"/>
        <v>0</v>
      </c>
      <c r="AD248" s="160">
        <f t="shared" si="159"/>
        <v>0</v>
      </c>
      <c r="AE248" s="160">
        <f t="shared" si="159"/>
        <v>0</v>
      </c>
      <c r="AF248" s="160">
        <f t="shared" si="159"/>
        <v>0</v>
      </c>
      <c r="AG248" s="160">
        <f t="shared" si="159"/>
        <v>0</v>
      </c>
      <c r="AH248" s="160">
        <f t="shared" si="159"/>
        <v>0</v>
      </c>
      <c r="AI248" s="160">
        <f t="shared" si="159"/>
        <v>0</v>
      </c>
      <c r="AJ248" s="160">
        <f t="shared" si="159"/>
        <v>0</v>
      </c>
    </row>
    <row r="249" spans="1:36" s="188" customFormat="1" ht="16.5" x14ac:dyDescent="0.25">
      <c r="A249" s="160">
        <f t="shared" si="155"/>
        <v>4.139999999999997</v>
      </c>
      <c r="B249" s="161">
        <f t="shared" si="156"/>
        <v>201</v>
      </c>
      <c r="C249" s="163" t="s">
        <v>539</v>
      </c>
      <c r="D249" s="164" t="s">
        <v>410</v>
      </c>
      <c r="E249" s="157">
        <f t="shared" si="151"/>
        <v>0</v>
      </c>
      <c r="F249" s="249"/>
      <c r="G249" s="160">
        <f t="shared" si="157"/>
        <v>0</v>
      </c>
      <c r="H249" s="160">
        <f t="shared" si="157"/>
        <v>0</v>
      </c>
      <c r="I249" s="160">
        <f t="shared" si="157"/>
        <v>0</v>
      </c>
      <c r="J249" s="160">
        <f t="shared" si="157"/>
        <v>0</v>
      </c>
      <c r="K249" s="160">
        <f t="shared" si="157"/>
        <v>0</v>
      </c>
      <c r="L249" s="160">
        <f t="shared" si="157"/>
        <v>0</v>
      </c>
      <c r="M249" s="160">
        <f t="shared" si="157"/>
        <v>0</v>
      </c>
      <c r="N249" s="160">
        <f t="shared" si="157"/>
        <v>0</v>
      </c>
      <c r="O249" s="160">
        <f t="shared" si="157"/>
        <v>0</v>
      </c>
      <c r="P249" s="160">
        <f t="shared" si="157"/>
        <v>0</v>
      </c>
      <c r="Q249" s="160">
        <f t="shared" si="158"/>
        <v>0</v>
      </c>
      <c r="R249" s="160">
        <f t="shared" si="158"/>
        <v>0</v>
      </c>
      <c r="S249" s="160">
        <f t="shared" si="158"/>
        <v>0</v>
      </c>
      <c r="T249" s="160">
        <f t="shared" si="158"/>
        <v>0</v>
      </c>
      <c r="U249" s="160">
        <f t="shared" si="158"/>
        <v>0</v>
      </c>
      <c r="V249" s="160">
        <f t="shared" si="158"/>
        <v>0</v>
      </c>
      <c r="W249" s="160">
        <f t="shared" si="158"/>
        <v>0</v>
      </c>
      <c r="X249" s="160">
        <f t="shared" si="158"/>
        <v>0</v>
      </c>
      <c r="Y249" s="160">
        <f t="shared" si="158"/>
        <v>0</v>
      </c>
      <c r="Z249" s="160">
        <f t="shared" si="158"/>
        <v>0</v>
      </c>
      <c r="AA249" s="160">
        <f t="shared" si="159"/>
        <v>0</v>
      </c>
      <c r="AB249" s="160">
        <f t="shared" si="159"/>
        <v>0</v>
      </c>
      <c r="AC249" s="160">
        <f t="shared" si="159"/>
        <v>0</v>
      </c>
      <c r="AD249" s="160">
        <f t="shared" si="159"/>
        <v>0</v>
      </c>
      <c r="AE249" s="160">
        <f t="shared" si="159"/>
        <v>0</v>
      </c>
      <c r="AF249" s="160">
        <f t="shared" si="159"/>
        <v>0</v>
      </c>
      <c r="AG249" s="160">
        <f t="shared" si="159"/>
        <v>0</v>
      </c>
      <c r="AH249" s="160">
        <f t="shared" si="159"/>
        <v>0</v>
      </c>
      <c r="AI249" s="160">
        <f t="shared" si="159"/>
        <v>0</v>
      </c>
      <c r="AJ249" s="160">
        <f t="shared" si="159"/>
        <v>0</v>
      </c>
    </row>
    <row r="250" spans="1:36" s="188" customFormat="1" ht="16.5" x14ac:dyDescent="0.25">
      <c r="A250" s="160">
        <f t="shared" si="155"/>
        <v>4.1499999999999968</v>
      </c>
      <c r="B250" s="161">
        <f t="shared" si="156"/>
        <v>202</v>
      </c>
      <c r="C250" s="163" t="s">
        <v>540</v>
      </c>
      <c r="D250" s="164" t="s">
        <v>410</v>
      </c>
      <c r="E250" s="157">
        <f t="shared" si="151"/>
        <v>1</v>
      </c>
      <c r="F250" s="249"/>
      <c r="G250" s="160">
        <f t="shared" si="157"/>
        <v>1</v>
      </c>
      <c r="H250" s="160">
        <f t="shared" si="157"/>
        <v>0</v>
      </c>
      <c r="I250" s="160">
        <f t="shared" si="157"/>
        <v>0</v>
      </c>
      <c r="J250" s="160">
        <f t="shared" si="157"/>
        <v>0</v>
      </c>
      <c r="K250" s="160">
        <f t="shared" si="157"/>
        <v>0</v>
      </c>
      <c r="L250" s="160">
        <f t="shared" si="157"/>
        <v>0</v>
      </c>
      <c r="M250" s="160">
        <f t="shared" si="157"/>
        <v>0</v>
      </c>
      <c r="N250" s="160">
        <f t="shared" si="157"/>
        <v>0</v>
      </c>
      <c r="O250" s="160">
        <f t="shared" si="157"/>
        <v>0</v>
      </c>
      <c r="P250" s="160">
        <f t="shared" si="157"/>
        <v>0</v>
      </c>
      <c r="Q250" s="160">
        <f t="shared" si="158"/>
        <v>0</v>
      </c>
      <c r="R250" s="160">
        <f t="shared" si="158"/>
        <v>0</v>
      </c>
      <c r="S250" s="160">
        <f t="shared" si="158"/>
        <v>0</v>
      </c>
      <c r="T250" s="160">
        <f t="shared" si="158"/>
        <v>0</v>
      </c>
      <c r="U250" s="160">
        <f t="shared" si="158"/>
        <v>0</v>
      </c>
      <c r="V250" s="160">
        <f t="shared" si="158"/>
        <v>0</v>
      </c>
      <c r="W250" s="160">
        <f t="shared" si="158"/>
        <v>0</v>
      </c>
      <c r="X250" s="160">
        <f t="shared" si="158"/>
        <v>0</v>
      </c>
      <c r="Y250" s="160">
        <f t="shared" si="158"/>
        <v>0</v>
      </c>
      <c r="Z250" s="160">
        <f t="shared" si="158"/>
        <v>0</v>
      </c>
      <c r="AA250" s="160">
        <f t="shared" si="159"/>
        <v>0</v>
      </c>
      <c r="AB250" s="160">
        <f t="shared" si="159"/>
        <v>0</v>
      </c>
      <c r="AC250" s="160">
        <f t="shared" si="159"/>
        <v>0</v>
      </c>
      <c r="AD250" s="160">
        <f t="shared" si="159"/>
        <v>0</v>
      </c>
      <c r="AE250" s="160">
        <f t="shared" si="159"/>
        <v>0</v>
      </c>
      <c r="AF250" s="160">
        <f t="shared" si="159"/>
        <v>0</v>
      </c>
      <c r="AG250" s="160">
        <f t="shared" si="159"/>
        <v>0</v>
      </c>
      <c r="AH250" s="160">
        <f t="shared" si="159"/>
        <v>0</v>
      </c>
      <c r="AI250" s="160">
        <f t="shared" si="159"/>
        <v>0</v>
      </c>
      <c r="AJ250" s="160">
        <f t="shared" si="159"/>
        <v>0</v>
      </c>
    </row>
    <row r="251" spans="1:36" s="188" customFormat="1" ht="16.5" x14ac:dyDescent="0.25">
      <c r="A251" s="160">
        <f t="shared" si="155"/>
        <v>4.1599999999999966</v>
      </c>
      <c r="B251" s="161">
        <f t="shared" si="156"/>
        <v>203</v>
      </c>
      <c r="C251" s="163" t="s">
        <v>541</v>
      </c>
      <c r="D251" s="164" t="s">
        <v>410</v>
      </c>
      <c r="E251" s="157">
        <f t="shared" si="151"/>
        <v>0</v>
      </c>
      <c r="F251" s="249"/>
      <c r="G251" s="160">
        <f t="shared" si="157"/>
        <v>0</v>
      </c>
      <c r="H251" s="160">
        <f t="shared" si="157"/>
        <v>0</v>
      </c>
      <c r="I251" s="160">
        <f t="shared" si="157"/>
        <v>0</v>
      </c>
      <c r="J251" s="160">
        <f t="shared" si="157"/>
        <v>0</v>
      </c>
      <c r="K251" s="160">
        <f t="shared" si="157"/>
        <v>0</v>
      </c>
      <c r="L251" s="160">
        <f t="shared" si="157"/>
        <v>0</v>
      </c>
      <c r="M251" s="160">
        <f t="shared" si="157"/>
        <v>0</v>
      </c>
      <c r="N251" s="160">
        <f t="shared" si="157"/>
        <v>0</v>
      </c>
      <c r="O251" s="160">
        <f t="shared" si="157"/>
        <v>0</v>
      </c>
      <c r="P251" s="160">
        <f t="shared" si="157"/>
        <v>0</v>
      </c>
      <c r="Q251" s="160">
        <f t="shared" si="158"/>
        <v>0</v>
      </c>
      <c r="R251" s="160">
        <f t="shared" si="158"/>
        <v>0</v>
      </c>
      <c r="S251" s="160">
        <f t="shared" si="158"/>
        <v>0</v>
      </c>
      <c r="T251" s="160">
        <f t="shared" si="158"/>
        <v>0</v>
      </c>
      <c r="U251" s="160">
        <f t="shared" si="158"/>
        <v>0</v>
      </c>
      <c r="V251" s="160">
        <f t="shared" si="158"/>
        <v>0</v>
      </c>
      <c r="W251" s="160">
        <f t="shared" si="158"/>
        <v>0</v>
      </c>
      <c r="X251" s="160">
        <f t="shared" si="158"/>
        <v>0</v>
      </c>
      <c r="Y251" s="160">
        <f t="shared" si="158"/>
        <v>0</v>
      </c>
      <c r="Z251" s="160">
        <f t="shared" si="158"/>
        <v>0</v>
      </c>
      <c r="AA251" s="160">
        <f t="shared" si="159"/>
        <v>0</v>
      </c>
      <c r="AB251" s="160">
        <f t="shared" si="159"/>
        <v>0</v>
      </c>
      <c r="AC251" s="160">
        <f t="shared" si="159"/>
        <v>0</v>
      </c>
      <c r="AD251" s="160">
        <f t="shared" si="159"/>
        <v>0</v>
      </c>
      <c r="AE251" s="160">
        <f t="shared" si="159"/>
        <v>0</v>
      </c>
      <c r="AF251" s="160">
        <f t="shared" si="159"/>
        <v>0</v>
      </c>
      <c r="AG251" s="160">
        <f t="shared" si="159"/>
        <v>0</v>
      </c>
      <c r="AH251" s="160">
        <f t="shared" si="159"/>
        <v>0</v>
      </c>
      <c r="AI251" s="160">
        <f t="shared" si="159"/>
        <v>0</v>
      </c>
      <c r="AJ251" s="160">
        <f t="shared" si="159"/>
        <v>0</v>
      </c>
    </row>
    <row r="252" spans="1:36" s="188" customFormat="1" ht="16.5" x14ac:dyDescent="0.25">
      <c r="A252" s="160">
        <f t="shared" si="155"/>
        <v>4.1699999999999964</v>
      </c>
      <c r="B252" s="161">
        <f t="shared" si="156"/>
        <v>204</v>
      </c>
      <c r="C252" s="163" t="s">
        <v>542</v>
      </c>
      <c r="D252" s="164" t="s">
        <v>410</v>
      </c>
      <c r="E252" s="157">
        <f t="shared" si="151"/>
        <v>0</v>
      </c>
      <c r="F252" s="249"/>
      <c r="G252" s="160">
        <f t="shared" si="157"/>
        <v>0</v>
      </c>
      <c r="H252" s="160">
        <f t="shared" si="157"/>
        <v>0</v>
      </c>
      <c r="I252" s="160">
        <f t="shared" si="157"/>
        <v>0</v>
      </c>
      <c r="J252" s="160">
        <f t="shared" si="157"/>
        <v>0</v>
      </c>
      <c r="K252" s="160">
        <f t="shared" si="157"/>
        <v>0</v>
      </c>
      <c r="L252" s="160">
        <f t="shared" si="157"/>
        <v>0</v>
      </c>
      <c r="M252" s="160">
        <f t="shared" si="157"/>
        <v>0</v>
      </c>
      <c r="N252" s="160">
        <f t="shared" si="157"/>
        <v>0</v>
      </c>
      <c r="O252" s="160">
        <f t="shared" si="157"/>
        <v>0</v>
      </c>
      <c r="P252" s="160">
        <f t="shared" si="157"/>
        <v>0</v>
      </c>
      <c r="Q252" s="160">
        <f t="shared" si="158"/>
        <v>0</v>
      </c>
      <c r="R252" s="160">
        <f t="shared" si="158"/>
        <v>0</v>
      </c>
      <c r="S252" s="160">
        <f t="shared" si="158"/>
        <v>0</v>
      </c>
      <c r="T252" s="160">
        <f t="shared" si="158"/>
        <v>0</v>
      </c>
      <c r="U252" s="160">
        <f t="shared" si="158"/>
        <v>0</v>
      </c>
      <c r="V252" s="160">
        <f t="shared" si="158"/>
        <v>0</v>
      </c>
      <c r="W252" s="160">
        <f t="shared" si="158"/>
        <v>0</v>
      </c>
      <c r="X252" s="160">
        <f t="shared" si="158"/>
        <v>0</v>
      </c>
      <c r="Y252" s="160">
        <f t="shared" si="158"/>
        <v>0</v>
      </c>
      <c r="Z252" s="160">
        <f t="shared" si="158"/>
        <v>0</v>
      </c>
      <c r="AA252" s="160">
        <f t="shared" si="159"/>
        <v>0</v>
      </c>
      <c r="AB252" s="160">
        <f t="shared" si="159"/>
        <v>0</v>
      </c>
      <c r="AC252" s="160">
        <f t="shared" si="159"/>
        <v>0</v>
      </c>
      <c r="AD252" s="160">
        <f t="shared" si="159"/>
        <v>0</v>
      </c>
      <c r="AE252" s="160">
        <f t="shared" si="159"/>
        <v>0</v>
      </c>
      <c r="AF252" s="160">
        <f t="shared" si="159"/>
        <v>0</v>
      </c>
      <c r="AG252" s="160">
        <f t="shared" si="159"/>
        <v>0</v>
      </c>
      <c r="AH252" s="160">
        <f t="shared" si="159"/>
        <v>0</v>
      </c>
      <c r="AI252" s="160">
        <f t="shared" si="159"/>
        <v>0</v>
      </c>
      <c r="AJ252" s="160">
        <f t="shared" si="159"/>
        <v>0</v>
      </c>
    </row>
    <row r="253" spans="1:36" ht="16.5" x14ac:dyDescent="0.25">
      <c r="A253" s="172"/>
      <c r="B253" s="161">
        <f t="shared" si="156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156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156"/>
        <v>207</v>
      </c>
      <c r="C255" s="155" t="s">
        <v>516</v>
      </c>
      <c r="D255" s="156" t="s">
        <v>389</v>
      </c>
      <c r="E255" s="157">
        <f>+SUM(G255:AJ255)</f>
        <v>0.12833999999999998</v>
      </c>
      <c r="F255" s="249" t="s">
        <v>62</v>
      </c>
      <c r="G255" s="157">
        <f t="shared" ref="G255:AJ255" si="160">+IF($F255=G$13,G$12*f_cond*G$14/1000,0)</f>
        <v>0</v>
      </c>
      <c r="H255" s="157">
        <f t="shared" si="160"/>
        <v>5.1129000000000001E-2</v>
      </c>
      <c r="I255" s="157">
        <f t="shared" si="160"/>
        <v>7.7210999999999988E-2</v>
      </c>
      <c r="J255" s="157">
        <f t="shared" si="160"/>
        <v>0</v>
      </c>
      <c r="K255" s="157">
        <f t="shared" si="160"/>
        <v>0</v>
      </c>
      <c r="L255" s="157">
        <f t="shared" si="160"/>
        <v>0</v>
      </c>
      <c r="M255" s="157">
        <f t="shared" si="160"/>
        <v>0</v>
      </c>
      <c r="N255" s="157">
        <f t="shared" si="160"/>
        <v>0</v>
      </c>
      <c r="O255" s="157">
        <f t="shared" si="160"/>
        <v>0</v>
      </c>
      <c r="P255" s="157">
        <f t="shared" si="160"/>
        <v>0</v>
      </c>
      <c r="Q255" s="157">
        <f t="shared" si="160"/>
        <v>0</v>
      </c>
      <c r="R255" s="157">
        <f t="shared" si="160"/>
        <v>0</v>
      </c>
      <c r="S255" s="157">
        <f t="shared" si="160"/>
        <v>0</v>
      </c>
      <c r="T255" s="157">
        <f t="shared" si="160"/>
        <v>0</v>
      </c>
      <c r="U255" s="157">
        <f t="shared" si="160"/>
        <v>0</v>
      </c>
      <c r="V255" s="157">
        <f t="shared" si="160"/>
        <v>0</v>
      </c>
      <c r="W255" s="157">
        <f t="shared" si="160"/>
        <v>0</v>
      </c>
      <c r="X255" s="157">
        <f t="shared" si="160"/>
        <v>0</v>
      </c>
      <c r="Y255" s="157">
        <f t="shared" si="160"/>
        <v>0</v>
      </c>
      <c r="Z255" s="157">
        <f t="shared" si="160"/>
        <v>0</v>
      </c>
      <c r="AA255" s="157">
        <f t="shared" si="160"/>
        <v>0</v>
      </c>
      <c r="AB255" s="157">
        <f t="shared" si="160"/>
        <v>0</v>
      </c>
      <c r="AC255" s="157">
        <f t="shared" si="160"/>
        <v>0</v>
      </c>
      <c r="AD255" s="157">
        <f t="shared" si="160"/>
        <v>0</v>
      </c>
      <c r="AE255" s="157">
        <f t="shared" si="160"/>
        <v>0</v>
      </c>
      <c r="AF255" s="157">
        <f t="shared" si="160"/>
        <v>0</v>
      </c>
      <c r="AG255" s="157">
        <f t="shared" si="160"/>
        <v>0</v>
      </c>
      <c r="AH255" s="157">
        <f t="shared" si="160"/>
        <v>0</v>
      </c>
      <c r="AI255" s="157">
        <f t="shared" si="160"/>
        <v>0</v>
      </c>
      <c r="AJ255" s="157">
        <f t="shared" si="160"/>
        <v>0</v>
      </c>
    </row>
    <row r="256" spans="1:36" ht="16.5" x14ac:dyDescent="0.25">
      <c r="A256" s="157"/>
      <c r="B256" s="153">
        <f t="shared" si="156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156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161">+A257+0.01</f>
        <v>6.01</v>
      </c>
      <c r="B258" s="153">
        <f t="shared" si="156"/>
        <v>210</v>
      </c>
      <c r="C258" s="155" t="s">
        <v>486</v>
      </c>
      <c r="D258" s="156" t="s">
        <v>553</v>
      </c>
      <c r="E258" s="157">
        <f t="shared" ref="E258:E264" si="162">+SUM(G258:AJ258)</f>
        <v>5.0890000000000004</v>
      </c>
      <c r="F258" s="249"/>
      <c r="G258" s="157">
        <f t="shared" ref="G258:AJ258" si="163">+VLOOKUP(G$19,Vol_PAT,4,0)*G$33</f>
        <v>0</v>
      </c>
      <c r="H258" s="157">
        <f t="shared" si="163"/>
        <v>0</v>
      </c>
      <c r="I258" s="157">
        <f t="shared" si="163"/>
        <v>5.0890000000000004</v>
      </c>
      <c r="J258" s="157">
        <f t="shared" si="163"/>
        <v>0</v>
      </c>
      <c r="K258" s="157">
        <f t="shared" si="163"/>
        <v>0</v>
      </c>
      <c r="L258" s="157">
        <f t="shared" si="163"/>
        <v>0</v>
      </c>
      <c r="M258" s="157">
        <f t="shared" si="163"/>
        <v>0</v>
      </c>
      <c r="N258" s="157">
        <f t="shared" si="163"/>
        <v>0</v>
      </c>
      <c r="O258" s="157">
        <f t="shared" si="163"/>
        <v>0</v>
      </c>
      <c r="P258" s="157">
        <f t="shared" si="163"/>
        <v>0</v>
      </c>
      <c r="Q258" s="157">
        <f t="shared" si="163"/>
        <v>0</v>
      </c>
      <c r="R258" s="157">
        <f t="shared" si="163"/>
        <v>0</v>
      </c>
      <c r="S258" s="157">
        <f t="shared" si="163"/>
        <v>0</v>
      </c>
      <c r="T258" s="157">
        <f t="shared" si="163"/>
        <v>0</v>
      </c>
      <c r="U258" s="157">
        <f t="shared" si="163"/>
        <v>0</v>
      </c>
      <c r="V258" s="157">
        <f t="shared" si="163"/>
        <v>0</v>
      </c>
      <c r="W258" s="157">
        <f t="shared" si="163"/>
        <v>0</v>
      </c>
      <c r="X258" s="157">
        <f t="shared" si="163"/>
        <v>0</v>
      </c>
      <c r="Y258" s="157">
        <f t="shared" si="163"/>
        <v>0</v>
      </c>
      <c r="Z258" s="157">
        <f t="shared" si="163"/>
        <v>0</v>
      </c>
      <c r="AA258" s="157">
        <f t="shared" si="163"/>
        <v>0</v>
      </c>
      <c r="AB258" s="157">
        <f t="shared" si="163"/>
        <v>0</v>
      </c>
      <c r="AC258" s="157">
        <f t="shared" si="163"/>
        <v>0</v>
      </c>
      <c r="AD258" s="157">
        <f t="shared" si="163"/>
        <v>0</v>
      </c>
      <c r="AE258" s="157">
        <f t="shared" si="163"/>
        <v>0</v>
      </c>
      <c r="AF258" s="157">
        <f t="shared" si="163"/>
        <v>0</v>
      </c>
      <c r="AG258" s="157">
        <f t="shared" si="163"/>
        <v>0</v>
      </c>
      <c r="AH258" s="157">
        <f t="shared" si="163"/>
        <v>0</v>
      </c>
      <c r="AI258" s="157">
        <f t="shared" si="163"/>
        <v>0</v>
      </c>
      <c r="AJ258" s="157">
        <f t="shared" si="163"/>
        <v>0</v>
      </c>
    </row>
    <row r="259" spans="1:36" ht="16.5" x14ac:dyDescent="0.25">
      <c r="A259" s="157">
        <f t="shared" si="161"/>
        <v>6.02</v>
      </c>
      <c r="B259" s="153">
        <f t="shared" si="156"/>
        <v>211</v>
      </c>
      <c r="C259" s="155" t="s">
        <v>487</v>
      </c>
      <c r="D259" s="156" t="s">
        <v>553</v>
      </c>
      <c r="E259" s="157">
        <f t="shared" si="162"/>
        <v>0</v>
      </c>
      <c r="F259" s="249"/>
      <c r="G259" s="157">
        <f t="shared" ref="G259:AJ259" si="164">+VLOOKUP(G$19,Vol_PAT,4,0)*G$34</f>
        <v>0</v>
      </c>
      <c r="H259" s="157">
        <f t="shared" si="164"/>
        <v>0</v>
      </c>
      <c r="I259" s="157">
        <f t="shared" si="164"/>
        <v>0</v>
      </c>
      <c r="J259" s="157">
        <f t="shared" si="164"/>
        <v>0</v>
      </c>
      <c r="K259" s="157">
        <f t="shared" si="164"/>
        <v>0</v>
      </c>
      <c r="L259" s="157">
        <f t="shared" si="164"/>
        <v>0</v>
      </c>
      <c r="M259" s="157">
        <f t="shared" si="164"/>
        <v>0</v>
      </c>
      <c r="N259" s="157">
        <f t="shared" si="164"/>
        <v>0</v>
      </c>
      <c r="O259" s="157">
        <f t="shared" si="164"/>
        <v>0</v>
      </c>
      <c r="P259" s="157">
        <f t="shared" si="164"/>
        <v>0</v>
      </c>
      <c r="Q259" s="157">
        <f t="shared" si="164"/>
        <v>0</v>
      </c>
      <c r="R259" s="157">
        <f t="shared" si="164"/>
        <v>0</v>
      </c>
      <c r="S259" s="157">
        <f t="shared" si="164"/>
        <v>0</v>
      </c>
      <c r="T259" s="157">
        <f t="shared" si="164"/>
        <v>0</v>
      </c>
      <c r="U259" s="157">
        <f t="shared" si="164"/>
        <v>0</v>
      </c>
      <c r="V259" s="157">
        <f t="shared" si="164"/>
        <v>0</v>
      </c>
      <c r="W259" s="157">
        <f t="shared" si="164"/>
        <v>0</v>
      </c>
      <c r="X259" s="157">
        <f t="shared" si="164"/>
        <v>0</v>
      </c>
      <c r="Y259" s="157">
        <f t="shared" si="164"/>
        <v>0</v>
      </c>
      <c r="Z259" s="157">
        <f t="shared" si="164"/>
        <v>0</v>
      </c>
      <c r="AA259" s="157">
        <f t="shared" si="164"/>
        <v>0</v>
      </c>
      <c r="AB259" s="157">
        <f t="shared" si="164"/>
        <v>0</v>
      </c>
      <c r="AC259" s="157">
        <f t="shared" si="164"/>
        <v>0</v>
      </c>
      <c r="AD259" s="157">
        <f t="shared" si="164"/>
        <v>0</v>
      </c>
      <c r="AE259" s="157">
        <f t="shared" si="164"/>
        <v>0</v>
      </c>
      <c r="AF259" s="157">
        <f t="shared" si="164"/>
        <v>0</v>
      </c>
      <c r="AG259" s="157">
        <f t="shared" si="164"/>
        <v>0</v>
      </c>
      <c r="AH259" s="157">
        <f t="shared" si="164"/>
        <v>0</v>
      </c>
      <c r="AI259" s="157">
        <f t="shared" si="164"/>
        <v>0</v>
      </c>
      <c r="AJ259" s="157">
        <f t="shared" si="164"/>
        <v>0</v>
      </c>
    </row>
    <row r="260" spans="1:36" ht="16.5" x14ac:dyDescent="0.25">
      <c r="A260" s="157">
        <f t="shared" si="161"/>
        <v>6.0299999999999994</v>
      </c>
      <c r="B260" s="153">
        <f t="shared" si="156"/>
        <v>212</v>
      </c>
      <c r="C260" s="155" t="s">
        <v>518</v>
      </c>
      <c r="D260" s="156" t="s">
        <v>364</v>
      </c>
      <c r="E260" s="157">
        <f t="shared" si="162"/>
        <v>1</v>
      </c>
      <c r="F260" s="249"/>
      <c r="G260" s="157">
        <f t="shared" ref="G260:P263" si="165">+HLOOKUP(G$3,ARMADO_RP,$B260,0)+HLOOKUP(G$4,ARMADO_RP,$B260,0)+HLOOKUP(G$19,ARMADO_RP,$B260,0)</f>
        <v>0</v>
      </c>
      <c r="H260" s="157">
        <f t="shared" si="165"/>
        <v>1</v>
      </c>
      <c r="I260" s="157">
        <f t="shared" si="165"/>
        <v>0</v>
      </c>
      <c r="J260" s="157">
        <f t="shared" si="165"/>
        <v>0</v>
      </c>
      <c r="K260" s="157">
        <f t="shared" si="165"/>
        <v>0</v>
      </c>
      <c r="L260" s="157">
        <f t="shared" si="165"/>
        <v>0</v>
      </c>
      <c r="M260" s="157">
        <f t="shared" si="165"/>
        <v>0</v>
      </c>
      <c r="N260" s="157">
        <f t="shared" si="165"/>
        <v>0</v>
      </c>
      <c r="O260" s="157">
        <f t="shared" si="165"/>
        <v>0</v>
      </c>
      <c r="P260" s="157">
        <f t="shared" si="165"/>
        <v>0</v>
      </c>
      <c r="Q260" s="157">
        <f t="shared" ref="Q260:Z263" si="166">+HLOOKUP(Q$3,ARMADO_RP,$B260,0)+HLOOKUP(Q$4,ARMADO_RP,$B260,0)+HLOOKUP(Q$19,ARMADO_RP,$B260,0)</f>
        <v>0</v>
      </c>
      <c r="R260" s="157">
        <f t="shared" si="166"/>
        <v>0</v>
      </c>
      <c r="S260" s="157">
        <f t="shared" si="166"/>
        <v>0</v>
      </c>
      <c r="T260" s="157">
        <f t="shared" si="166"/>
        <v>0</v>
      </c>
      <c r="U260" s="157">
        <f t="shared" si="166"/>
        <v>0</v>
      </c>
      <c r="V260" s="157">
        <f t="shared" si="166"/>
        <v>0</v>
      </c>
      <c r="W260" s="157">
        <f t="shared" si="166"/>
        <v>0</v>
      </c>
      <c r="X260" s="157">
        <f t="shared" si="166"/>
        <v>0</v>
      </c>
      <c r="Y260" s="157">
        <f t="shared" si="166"/>
        <v>0</v>
      </c>
      <c r="Z260" s="157">
        <f t="shared" si="166"/>
        <v>0</v>
      </c>
      <c r="AA260" s="157">
        <f t="shared" ref="AA260:AJ263" si="167">+HLOOKUP(AA$3,ARMADO_RP,$B260,0)+HLOOKUP(AA$4,ARMADO_RP,$B260,0)+HLOOKUP(AA$19,ARMADO_RP,$B260,0)</f>
        <v>0</v>
      </c>
      <c r="AB260" s="157">
        <f t="shared" si="167"/>
        <v>0</v>
      </c>
      <c r="AC260" s="157">
        <f t="shared" si="167"/>
        <v>0</v>
      </c>
      <c r="AD260" s="157">
        <f t="shared" si="167"/>
        <v>0</v>
      </c>
      <c r="AE260" s="157">
        <f t="shared" si="167"/>
        <v>0</v>
      </c>
      <c r="AF260" s="157">
        <f t="shared" si="167"/>
        <v>0</v>
      </c>
      <c r="AG260" s="157">
        <f t="shared" si="167"/>
        <v>0</v>
      </c>
      <c r="AH260" s="157">
        <f t="shared" si="167"/>
        <v>0</v>
      </c>
      <c r="AI260" s="157">
        <f t="shared" si="167"/>
        <v>0</v>
      </c>
      <c r="AJ260" s="157">
        <f t="shared" si="167"/>
        <v>0</v>
      </c>
    </row>
    <row r="261" spans="1:36" ht="16.5" x14ac:dyDescent="0.25">
      <c r="A261" s="157">
        <f t="shared" si="161"/>
        <v>6.0399999999999991</v>
      </c>
      <c r="B261" s="153">
        <f t="shared" si="156"/>
        <v>213</v>
      </c>
      <c r="C261" s="155" t="s">
        <v>519</v>
      </c>
      <c r="D261" s="156" t="s">
        <v>364</v>
      </c>
      <c r="E261" s="157">
        <f t="shared" si="162"/>
        <v>0</v>
      </c>
      <c r="F261" s="249"/>
      <c r="G261" s="157">
        <f t="shared" si="165"/>
        <v>0</v>
      </c>
      <c r="H261" s="157">
        <f t="shared" si="165"/>
        <v>0</v>
      </c>
      <c r="I261" s="157">
        <f t="shared" si="165"/>
        <v>0</v>
      </c>
      <c r="J261" s="157">
        <f t="shared" si="165"/>
        <v>0</v>
      </c>
      <c r="K261" s="157">
        <f t="shared" si="165"/>
        <v>0</v>
      </c>
      <c r="L261" s="157">
        <f t="shared" si="165"/>
        <v>0</v>
      </c>
      <c r="M261" s="157">
        <f t="shared" si="165"/>
        <v>0</v>
      </c>
      <c r="N261" s="157">
        <f t="shared" si="165"/>
        <v>0</v>
      </c>
      <c r="O261" s="157">
        <f t="shared" si="165"/>
        <v>0</v>
      </c>
      <c r="P261" s="157">
        <f t="shared" si="165"/>
        <v>0</v>
      </c>
      <c r="Q261" s="157">
        <f t="shared" si="166"/>
        <v>0</v>
      </c>
      <c r="R261" s="157">
        <f t="shared" si="166"/>
        <v>0</v>
      </c>
      <c r="S261" s="157">
        <f t="shared" si="166"/>
        <v>0</v>
      </c>
      <c r="T261" s="157">
        <f t="shared" si="166"/>
        <v>0</v>
      </c>
      <c r="U261" s="157">
        <f t="shared" si="166"/>
        <v>0</v>
      </c>
      <c r="V261" s="157">
        <f t="shared" si="166"/>
        <v>0</v>
      </c>
      <c r="W261" s="157">
        <f t="shared" si="166"/>
        <v>0</v>
      </c>
      <c r="X261" s="157">
        <f t="shared" si="166"/>
        <v>0</v>
      </c>
      <c r="Y261" s="157">
        <f t="shared" si="166"/>
        <v>0</v>
      </c>
      <c r="Z261" s="157">
        <f t="shared" si="166"/>
        <v>0</v>
      </c>
      <c r="AA261" s="157">
        <f t="shared" si="167"/>
        <v>0</v>
      </c>
      <c r="AB261" s="157">
        <f t="shared" si="167"/>
        <v>0</v>
      </c>
      <c r="AC261" s="157">
        <f t="shared" si="167"/>
        <v>0</v>
      </c>
      <c r="AD261" s="157">
        <f t="shared" si="167"/>
        <v>0</v>
      </c>
      <c r="AE261" s="157">
        <f t="shared" si="167"/>
        <v>0</v>
      </c>
      <c r="AF261" s="157">
        <f t="shared" si="167"/>
        <v>0</v>
      </c>
      <c r="AG261" s="157">
        <f t="shared" si="167"/>
        <v>0</v>
      </c>
      <c r="AH261" s="157">
        <f t="shared" si="167"/>
        <v>0</v>
      </c>
      <c r="AI261" s="157">
        <f t="shared" si="167"/>
        <v>0</v>
      </c>
      <c r="AJ261" s="157">
        <f t="shared" si="167"/>
        <v>0</v>
      </c>
    </row>
    <row r="262" spans="1:36" ht="16.5" x14ac:dyDescent="0.25">
      <c r="A262" s="157">
        <f t="shared" si="161"/>
        <v>6.0499999999999989</v>
      </c>
      <c r="B262" s="153">
        <f t="shared" si="156"/>
        <v>214</v>
      </c>
      <c r="C262" s="155" t="s">
        <v>520</v>
      </c>
      <c r="D262" s="156" t="s">
        <v>364</v>
      </c>
      <c r="E262" s="157">
        <f t="shared" si="162"/>
        <v>1</v>
      </c>
      <c r="F262" s="249"/>
      <c r="G262" s="157">
        <f t="shared" si="165"/>
        <v>0</v>
      </c>
      <c r="H262" s="157">
        <f t="shared" si="165"/>
        <v>0</v>
      </c>
      <c r="I262" s="157">
        <f t="shared" si="165"/>
        <v>1</v>
      </c>
      <c r="J262" s="157">
        <f t="shared" si="165"/>
        <v>0</v>
      </c>
      <c r="K262" s="157">
        <f t="shared" si="165"/>
        <v>0</v>
      </c>
      <c r="L262" s="157">
        <f t="shared" si="165"/>
        <v>0</v>
      </c>
      <c r="M262" s="157">
        <f t="shared" si="165"/>
        <v>0</v>
      </c>
      <c r="N262" s="157">
        <f t="shared" si="165"/>
        <v>0</v>
      </c>
      <c r="O262" s="157">
        <f t="shared" si="165"/>
        <v>0</v>
      </c>
      <c r="P262" s="157">
        <f t="shared" si="165"/>
        <v>0</v>
      </c>
      <c r="Q262" s="157">
        <f t="shared" si="166"/>
        <v>0</v>
      </c>
      <c r="R262" s="157">
        <f t="shared" si="166"/>
        <v>0</v>
      </c>
      <c r="S262" s="157">
        <f t="shared" si="166"/>
        <v>0</v>
      </c>
      <c r="T262" s="157">
        <f t="shared" si="166"/>
        <v>0</v>
      </c>
      <c r="U262" s="157">
        <f t="shared" si="166"/>
        <v>0</v>
      </c>
      <c r="V262" s="157">
        <f t="shared" si="166"/>
        <v>0</v>
      </c>
      <c r="W262" s="157">
        <f t="shared" si="166"/>
        <v>0</v>
      </c>
      <c r="X262" s="157">
        <f t="shared" si="166"/>
        <v>0</v>
      </c>
      <c r="Y262" s="157">
        <f t="shared" si="166"/>
        <v>0</v>
      </c>
      <c r="Z262" s="157">
        <f t="shared" si="166"/>
        <v>0</v>
      </c>
      <c r="AA262" s="157">
        <f t="shared" si="167"/>
        <v>0</v>
      </c>
      <c r="AB262" s="157">
        <f t="shared" si="167"/>
        <v>0</v>
      </c>
      <c r="AC262" s="157">
        <f t="shared" si="167"/>
        <v>0</v>
      </c>
      <c r="AD262" s="157">
        <f t="shared" si="167"/>
        <v>0</v>
      </c>
      <c r="AE262" s="157">
        <f t="shared" si="167"/>
        <v>0</v>
      </c>
      <c r="AF262" s="157">
        <f t="shared" si="167"/>
        <v>0</v>
      </c>
      <c r="AG262" s="157">
        <f t="shared" si="167"/>
        <v>0</v>
      </c>
      <c r="AH262" s="157">
        <f t="shared" si="167"/>
        <v>0</v>
      </c>
      <c r="AI262" s="157">
        <f t="shared" si="167"/>
        <v>0</v>
      </c>
      <c r="AJ262" s="157">
        <f t="shared" si="167"/>
        <v>0</v>
      </c>
    </row>
    <row r="263" spans="1:36" ht="16.5" x14ac:dyDescent="0.25">
      <c r="A263" s="157">
        <f t="shared" si="161"/>
        <v>6.0599999999999987</v>
      </c>
      <c r="B263" s="153">
        <f t="shared" si="156"/>
        <v>215</v>
      </c>
      <c r="C263" s="155" t="s">
        <v>521</v>
      </c>
      <c r="D263" s="156" t="s">
        <v>364</v>
      </c>
      <c r="E263" s="157">
        <f t="shared" si="162"/>
        <v>0</v>
      </c>
      <c r="F263" s="249"/>
      <c r="G263" s="157">
        <f t="shared" si="165"/>
        <v>0</v>
      </c>
      <c r="H263" s="157">
        <f t="shared" si="165"/>
        <v>0</v>
      </c>
      <c r="I263" s="157">
        <f t="shared" si="165"/>
        <v>0</v>
      </c>
      <c r="J263" s="157">
        <f t="shared" si="165"/>
        <v>0</v>
      </c>
      <c r="K263" s="157">
        <f t="shared" si="165"/>
        <v>0</v>
      </c>
      <c r="L263" s="157">
        <f t="shared" si="165"/>
        <v>0</v>
      </c>
      <c r="M263" s="157">
        <f t="shared" si="165"/>
        <v>0</v>
      </c>
      <c r="N263" s="157">
        <f t="shared" si="165"/>
        <v>0</v>
      </c>
      <c r="O263" s="157">
        <f t="shared" si="165"/>
        <v>0</v>
      </c>
      <c r="P263" s="157">
        <f t="shared" si="165"/>
        <v>0</v>
      </c>
      <c r="Q263" s="157">
        <f t="shared" si="166"/>
        <v>0</v>
      </c>
      <c r="R263" s="157">
        <f t="shared" si="166"/>
        <v>0</v>
      </c>
      <c r="S263" s="157">
        <f t="shared" si="166"/>
        <v>0</v>
      </c>
      <c r="T263" s="157">
        <f t="shared" si="166"/>
        <v>0</v>
      </c>
      <c r="U263" s="157">
        <f t="shared" si="166"/>
        <v>0</v>
      </c>
      <c r="V263" s="157">
        <f t="shared" si="166"/>
        <v>0</v>
      </c>
      <c r="W263" s="157">
        <f t="shared" si="166"/>
        <v>0</v>
      </c>
      <c r="X263" s="157">
        <f t="shared" si="166"/>
        <v>0</v>
      </c>
      <c r="Y263" s="157">
        <f t="shared" si="166"/>
        <v>0</v>
      </c>
      <c r="Z263" s="157">
        <f t="shared" si="166"/>
        <v>0</v>
      </c>
      <c r="AA263" s="157">
        <f t="shared" si="167"/>
        <v>0</v>
      </c>
      <c r="AB263" s="157">
        <f t="shared" si="167"/>
        <v>0</v>
      </c>
      <c r="AC263" s="157">
        <f t="shared" si="167"/>
        <v>0</v>
      </c>
      <c r="AD263" s="157">
        <f t="shared" si="167"/>
        <v>0</v>
      </c>
      <c r="AE263" s="157">
        <f t="shared" si="167"/>
        <v>0</v>
      </c>
      <c r="AF263" s="157">
        <f t="shared" si="167"/>
        <v>0</v>
      </c>
      <c r="AG263" s="157">
        <f t="shared" si="167"/>
        <v>0</v>
      </c>
      <c r="AH263" s="157">
        <f t="shared" si="167"/>
        <v>0</v>
      </c>
      <c r="AI263" s="157">
        <f t="shared" si="167"/>
        <v>0</v>
      </c>
      <c r="AJ263" s="157">
        <f t="shared" si="167"/>
        <v>0</v>
      </c>
    </row>
    <row r="264" spans="1:36" ht="16.5" x14ac:dyDescent="0.25">
      <c r="A264" s="157">
        <f t="shared" si="161"/>
        <v>6.0699999999999985</v>
      </c>
      <c r="B264" s="153">
        <f t="shared" si="156"/>
        <v>216</v>
      </c>
      <c r="C264" s="155" t="s">
        <v>522</v>
      </c>
      <c r="D264" s="156" t="s">
        <v>553</v>
      </c>
      <c r="E264" s="157">
        <f t="shared" si="162"/>
        <v>4.8250000000000002</v>
      </c>
      <c r="F264" s="249"/>
      <c r="G264" s="157">
        <f t="shared" ref="G264:AJ264" si="168">+VLOOKUP(G$19,Vol_PAT,5,0)</f>
        <v>0</v>
      </c>
      <c r="H264" s="157">
        <f t="shared" si="168"/>
        <v>0</v>
      </c>
      <c r="I264" s="157">
        <f t="shared" si="168"/>
        <v>4.8250000000000002</v>
      </c>
      <c r="J264" s="157">
        <f t="shared" si="168"/>
        <v>0</v>
      </c>
      <c r="K264" s="157">
        <f t="shared" si="168"/>
        <v>0</v>
      </c>
      <c r="L264" s="157">
        <f t="shared" si="168"/>
        <v>0</v>
      </c>
      <c r="M264" s="157">
        <f t="shared" si="168"/>
        <v>0</v>
      </c>
      <c r="N264" s="157">
        <f t="shared" si="168"/>
        <v>0</v>
      </c>
      <c r="O264" s="157">
        <f t="shared" si="168"/>
        <v>0</v>
      </c>
      <c r="P264" s="157">
        <f t="shared" si="168"/>
        <v>0</v>
      </c>
      <c r="Q264" s="157">
        <f t="shared" si="168"/>
        <v>0</v>
      </c>
      <c r="R264" s="157">
        <f t="shared" si="168"/>
        <v>0</v>
      </c>
      <c r="S264" s="157">
        <f t="shared" si="168"/>
        <v>0</v>
      </c>
      <c r="T264" s="157">
        <f t="shared" si="168"/>
        <v>0</v>
      </c>
      <c r="U264" s="157">
        <f t="shared" si="168"/>
        <v>0</v>
      </c>
      <c r="V264" s="157">
        <f t="shared" si="168"/>
        <v>0</v>
      </c>
      <c r="W264" s="157">
        <f t="shared" si="168"/>
        <v>0</v>
      </c>
      <c r="X264" s="157">
        <f t="shared" si="168"/>
        <v>0</v>
      </c>
      <c r="Y264" s="157">
        <f t="shared" si="168"/>
        <v>0</v>
      </c>
      <c r="Z264" s="157">
        <f t="shared" si="168"/>
        <v>0</v>
      </c>
      <c r="AA264" s="157">
        <f t="shared" si="168"/>
        <v>0</v>
      </c>
      <c r="AB264" s="157">
        <f t="shared" si="168"/>
        <v>0</v>
      </c>
      <c r="AC264" s="157">
        <f t="shared" si="168"/>
        <v>0</v>
      </c>
      <c r="AD264" s="157">
        <f t="shared" si="168"/>
        <v>0</v>
      </c>
      <c r="AE264" s="157">
        <f t="shared" si="168"/>
        <v>0</v>
      </c>
      <c r="AF264" s="157">
        <f t="shared" si="168"/>
        <v>0</v>
      </c>
      <c r="AG264" s="157">
        <f t="shared" si="168"/>
        <v>0</v>
      </c>
      <c r="AH264" s="157">
        <f t="shared" si="168"/>
        <v>0</v>
      </c>
      <c r="AI264" s="157">
        <f t="shared" si="168"/>
        <v>0</v>
      </c>
      <c r="AJ264" s="157">
        <f t="shared" si="168"/>
        <v>0</v>
      </c>
    </row>
    <row r="265" spans="1:36" ht="16.5" x14ac:dyDescent="0.25">
      <c r="A265" s="157"/>
      <c r="B265" s="153">
        <f t="shared" si="156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156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169">+A266+0.01</f>
        <v>7.01</v>
      </c>
      <c r="B267" s="153">
        <f t="shared" si="156"/>
        <v>219</v>
      </c>
      <c r="C267" s="155" t="s">
        <v>524</v>
      </c>
      <c r="D267" s="156" t="s">
        <v>452</v>
      </c>
      <c r="E267" s="157">
        <f>+ROUNDUP(SUM(G267:AJ267),0)</f>
        <v>1</v>
      </c>
      <c r="F267" s="249"/>
      <c r="G267" s="157">
        <f>+IF(G$2&lt;&gt;0,1/COUNTA(G$2:M$2),0)</f>
        <v>0.14285714285714285</v>
      </c>
      <c r="H267" s="157">
        <f t="shared" ref="H267:W268" si="170">+IF(H$2&lt;&gt;0,1/COUNTA(H$2:N$2),0)</f>
        <v>0.14285714285714285</v>
      </c>
      <c r="I267" s="157">
        <f t="shared" si="170"/>
        <v>0.14285714285714285</v>
      </c>
      <c r="J267" s="157">
        <f t="shared" si="170"/>
        <v>0</v>
      </c>
      <c r="K267" s="157">
        <f t="shared" si="170"/>
        <v>0</v>
      </c>
      <c r="L267" s="157">
        <f t="shared" si="170"/>
        <v>0</v>
      </c>
      <c r="M267" s="157">
        <f t="shared" si="170"/>
        <v>0</v>
      </c>
      <c r="N267" s="157">
        <f t="shared" si="170"/>
        <v>0</v>
      </c>
      <c r="O267" s="157">
        <f t="shared" si="170"/>
        <v>0</v>
      </c>
      <c r="P267" s="157">
        <f t="shared" si="170"/>
        <v>0</v>
      </c>
      <c r="Q267" s="157">
        <f t="shared" si="170"/>
        <v>0</v>
      </c>
      <c r="R267" s="157">
        <f t="shared" si="170"/>
        <v>0</v>
      </c>
      <c r="S267" s="157">
        <f t="shared" si="170"/>
        <v>0</v>
      </c>
      <c r="T267" s="157">
        <f t="shared" si="170"/>
        <v>0</v>
      </c>
      <c r="U267" s="157">
        <f t="shared" si="170"/>
        <v>0</v>
      </c>
      <c r="V267" s="157">
        <f t="shared" si="170"/>
        <v>0</v>
      </c>
      <c r="W267" s="157">
        <f t="shared" si="170"/>
        <v>0</v>
      </c>
      <c r="X267" s="157">
        <f t="shared" ref="X267:AJ268" si="171">+IF(X$2&lt;&gt;0,1/COUNTA(X$2:AD$2),0)</f>
        <v>0</v>
      </c>
      <c r="Y267" s="157">
        <f t="shared" si="171"/>
        <v>0</v>
      </c>
      <c r="Z267" s="157">
        <f t="shared" si="171"/>
        <v>0</v>
      </c>
      <c r="AA267" s="157">
        <f t="shared" si="171"/>
        <v>0</v>
      </c>
      <c r="AB267" s="157">
        <f t="shared" si="171"/>
        <v>0</v>
      </c>
      <c r="AC267" s="157">
        <f t="shared" si="171"/>
        <v>0</v>
      </c>
      <c r="AD267" s="157">
        <f t="shared" si="171"/>
        <v>0</v>
      </c>
      <c r="AE267" s="157">
        <f t="shared" si="171"/>
        <v>0</v>
      </c>
      <c r="AF267" s="157">
        <f t="shared" si="171"/>
        <v>0</v>
      </c>
      <c r="AG267" s="157">
        <f t="shared" si="171"/>
        <v>0</v>
      </c>
      <c r="AH267" s="157">
        <f t="shared" si="171"/>
        <v>0</v>
      </c>
      <c r="AI267" s="157">
        <f t="shared" si="171"/>
        <v>0</v>
      </c>
      <c r="AJ267" s="157">
        <f t="shared" si="171"/>
        <v>0</v>
      </c>
    </row>
    <row r="268" spans="1:36" ht="16.5" x14ac:dyDescent="0.25">
      <c r="A268" s="157">
        <f t="shared" si="169"/>
        <v>7.02</v>
      </c>
      <c r="B268" s="153">
        <f t="shared" si="156"/>
        <v>220</v>
      </c>
      <c r="C268" s="155" t="s">
        <v>525</v>
      </c>
      <c r="D268" s="156" t="s">
        <v>452</v>
      </c>
      <c r="E268" s="157">
        <f>+ROUNDUP(SUM(G268:AJ268),0)</f>
        <v>1</v>
      </c>
      <c r="F268" s="249"/>
      <c r="G268" s="157">
        <f>+IF(G$2&lt;&gt;0,1/COUNTA(G$2:M$2),0)</f>
        <v>0.14285714285714285</v>
      </c>
      <c r="H268" s="157">
        <f t="shared" si="170"/>
        <v>0.14285714285714285</v>
      </c>
      <c r="I268" s="157">
        <f t="shared" si="170"/>
        <v>0.14285714285714285</v>
      </c>
      <c r="J268" s="157">
        <f t="shared" si="170"/>
        <v>0</v>
      </c>
      <c r="K268" s="157">
        <f t="shared" si="170"/>
        <v>0</v>
      </c>
      <c r="L268" s="157">
        <f t="shared" si="170"/>
        <v>0</v>
      </c>
      <c r="M268" s="157">
        <f t="shared" si="170"/>
        <v>0</v>
      </c>
      <c r="N268" s="157">
        <f t="shared" si="170"/>
        <v>0</v>
      </c>
      <c r="O268" s="157">
        <f t="shared" si="170"/>
        <v>0</v>
      </c>
      <c r="P268" s="157">
        <f t="shared" si="170"/>
        <v>0</v>
      </c>
      <c r="Q268" s="157">
        <f t="shared" si="170"/>
        <v>0</v>
      </c>
      <c r="R268" s="157">
        <f t="shared" si="170"/>
        <v>0</v>
      </c>
      <c r="S268" s="157">
        <f t="shared" si="170"/>
        <v>0</v>
      </c>
      <c r="T268" s="157">
        <f t="shared" si="170"/>
        <v>0</v>
      </c>
      <c r="U268" s="157">
        <f t="shared" si="170"/>
        <v>0</v>
      </c>
      <c r="V268" s="157">
        <f t="shared" si="170"/>
        <v>0</v>
      </c>
      <c r="W268" s="157">
        <f t="shared" si="170"/>
        <v>0</v>
      </c>
      <c r="X268" s="157">
        <f t="shared" si="171"/>
        <v>0</v>
      </c>
      <c r="Y268" s="157">
        <f t="shared" si="171"/>
        <v>0</v>
      </c>
      <c r="Z268" s="157">
        <f t="shared" si="171"/>
        <v>0</v>
      </c>
      <c r="AA268" s="157">
        <f t="shared" si="171"/>
        <v>0</v>
      </c>
      <c r="AB268" s="157">
        <f t="shared" si="171"/>
        <v>0</v>
      </c>
      <c r="AC268" s="157">
        <f t="shared" si="171"/>
        <v>0</v>
      </c>
      <c r="AD268" s="157">
        <f t="shared" si="171"/>
        <v>0</v>
      </c>
      <c r="AE268" s="157">
        <f t="shared" si="171"/>
        <v>0</v>
      </c>
      <c r="AF268" s="157">
        <f t="shared" si="171"/>
        <v>0</v>
      </c>
      <c r="AG268" s="157">
        <f t="shared" si="171"/>
        <v>0</v>
      </c>
      <c r="AH268" s="157">
        <f t="shared" si="171"/>
        <v>0</v>
      </c>
      <c r="AI268" s="157">
        <f t="shared" si="171"/>
        <v>0</v>
      </c>
      <c r="AJ268" s="157">
        <f t="shared" si="171"/>
        <v>0</v>
      </c>
    </row>
    <row r="269" spans="1:36" ht="16.5" x14ac:dyDescent="0.25">
      <c r="A269" s="172"/>
      <c r="B269" s="173">
        <f t="shared" si="156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C22:E22"/>
    <mergeCell ref="C23:D24"/>
    <mergeCell ref="C25:E25"/>
    <mergeCell ref="C26:E26"/>
    <mergeCell ref="C27:E27"/>
    <mergeCell ref="C28:C29"/>
    <mergeCell ref="D28:E28"/>
    <mergeCell ref="D29:E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77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9D32-AF8E-4BFE-8522-22BDE4D052FD}">
  <sheetPr>
    <tabColor rgb="FF92D050"/>
  </sheetPr>
  <dimension ref="A1:AJ270"/>
  <sheetViews>
    <sheetView view="pageBreakPreview" topLeftCell="A145" zoomScale="80" zoomScaleNormal="80" zoomScaleSheetLayoutView="80" workbookViewId="0">
      <selection activeCell="G220" sqref="G220:AJ220"/>
    </sheetView>
  </sheetViews>
  <sheetFormatPr baseColWidth="10" defaultRowHeight="15" x14ac:dyDescent="0.25"/>
  <cols>
    <col min="2" max="2" width="5" customWidth="1"/>
    <col min="3" max="3" width="81.7109375" customWidth="1"/>
    <col min="6" max="6" width="14.7109375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AJ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si="0"/>
        <v>20</v>
      </c>
      <c r="AA1">
        <f t="shared" si="0"/>
        <v>21</v>
      </c>
      <c r="AB1">
        <f t="shared" si="0"/>
        <v>22</v>
      </c>
      <c r="AC1">
        <f t="shared" si="0"/>
        <v>23</v>
      </c>
      <c r="AD1">
        <f t="shared" si="0"/>
        <v>24</v>
      </c>
      <c r="AE1">
        <f t="shared" si="0"/>
        <v>25</v>
      </c>
      <c r="AF1">
        <f t="shared" si="0"/>
        <v>26</v>
      </c>
      <c r="AG1">
        <f t="shared" si="0"/>
        <v>27</v>
      </c>
      <c r="AH1">
        <f t="shared" si="0"/>
        <v>28</v>
      </c>
      <c r="AI1">
        <f t="shared" si="0"/>
        <v>29</v>
      </c>
      <c r="AJ1">
        <f t="shared" si="0"/>
        <v>30</v>
      </c>
    </row>
    <row r="2" spans="3:36" x14ac:dyDescent="0.25">
      <c r="C2" s="474" t="s">
        <v>4</v>
      </c>
      <c r="D2" s="475"/>
      <c r="E2" s="476"/>
      <c r="G2" s="254" t="str">
        <f t="array" ref="G2:AJ30">+TRANSPOSE(P_18!B13:AD42)</f>
        <v>0</v>
      </c>
      <c r="H2" s="255">
        <v>1</v>
      </c>
      <c r="I2" s="255">
        <v>2</v>
      </c>
      <c r="J2" s="255">
        <v>3</v>
      </c>
      <c r="K2" s="255">
        <v>4</v>
      </c>
      <c r="L2" s="255">
        <v>5</v>
      </c>
      <c r="M2" s="255">
        <v>6</v>
      </c>
      <c r="N2" s="255">
        <v>7</v>
      </c>
      <c r="O2" s="255">
        <v>8</v>
      </c>
      <c r="P2" s="255">
        <v>9</v>
      </c>
      <c r="Q2" s="255">
        <v>10</v>
      </c>
      <c r="R2" s="255">
        <v>11</v>
      </c>
      <c r="S2" s="255">
        <v>12</v>
      </c>
      <c r="T2" s="255">
        <v>13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7" t="str">
        <v>-</v>
      </c>
      <c r="H3" s="258" t="str">
        <v>TSVE-2</v>
      </c>
      <c r="I3" s="258" t="str">
        <v>PSVE-2</v>
      </c>
      <c r="J3" s="258" t="str">
        <v>PSVE-2</v>
      </c>
      <c r="K3" s="258" t="str">
        <v>PSVE-2</v>
      </c>
      <c r="L3" s="258" t="str">
        <v>PSVE-2</v>
      </c>
      <c r="M3" s="258" t="str">
        <v>PSVE-2</v>
      </c>
      <c r="N3" s="258" t="str">
        <v>TSVE-2</v>
      </c>
      <c r="O3" s="258" t="str">
        <v>TSVE-2</v>
      </c>
      <c r="P3" s="258" t="str">
        <v>PSVE-2</v>
      </c>
      <c r="Q3" s="258" t="str">
        <v>PSVE-2</v>
      </c>
      <c r="R3" s="258" t="str">
        <v>PSVE-2</v>
      </c>
      <c r="S3" s="258" t="str">
        <v>TSVE-2</v>
      </c>
      <c r="T3" s="258" t="str">
        <v>PSVE-2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7" t="str">
        <v>DS-2</v>
      </c>
      <c r="H4" s="258" t="str">
        <v>-</v>
      </c>
      <c r="I4" s="258" t="str">
        <v>-</v>
      </c>
      <c r="J4" s="258" t="str">
        <v>-</v>
      </c>
      <c r="K4" s="258" t="str">
        <v>-</v>
      </c>
      <c r="L4" s="258" t="str">
        <v>-</v>
      </c>
      <c r="M4" s="258" t="str">
        <v>-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SBM-2V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-</v>
      </c>
      <c r="I5" s="258" t="str">
        <v>-</v>
      </c>
      <c r="J5" s="258" t="str">
        <v>-</v>
      </c>
      <c r="K5" s="258" t="str">
        <v>-</v>
      </c>
      <c r="L5" s="258" t="str">
        <v>-</v>
      </c>
      <c r="M5" s="258" t="str">
        <v>-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2A-K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-</v>
      </c>
      <c r="I6" s="258" t="str">
        <v>-</v>
      </c>
      <c r="J6" s="258" t="str">
        <v>-</v>
      </c>
      <c r="K6" s="258" t="str">
        <v>-</v>
      </c>
      <c r="L6" s="258" t="str">
        <v>-</v>
      </c>
      <c r="M6" s="258" t="str">
        <v>-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01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-</v>
      </c>
      <c r="I7" s="258" t="str">
        <v>-</v>
      </c>
      <c r="J7" s="258" t="str">
        <v>-</v>
      </c>
      <c r="K7" s="258" t="str">
        <v>-</v>
      </c>
      <c r="L7" s="258" t="str">
        <v>-</v>
      </c>
      <c r="M7" s="258" t="str">
        <v>-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10kVA-2ø-13,8kV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 t="str">
        <v>-</v>
      </c>
      <c r="I8" s="258" t="str">
        <v>-</v>
      </c>
      <c r="J8" s="258" t="str">
        <v>-</v>
      </c>
      <c r="K8" s="258" t="str">
        <v>-</v>
      </c>
      <c r="L8" s="258" t="str">
        <v>-</v>
      </c>
      <c r="M8" s="258" t="str">
        <v>-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>
        <v>10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1</v>
      </c>
      <c r="I9" s="258">
        <v>1</v>
      </c>
      <c r="J9" s="258">
        <v>1</v>
      </c>
      <c r="K9" s="258">
        <v>1</v>
      </c>
      <c r="L9" s="258">
        <v>1</v>
      </c>
      <c r="M9" s="258">
        <v>1</v>
      </c>
      <c r="N9" s="258">
        <v>1</v>
      </c>
      <c r="O9" s="258">
        <v>1</v>
      </c>
      <c r="P9" s="258">
        <v>1</v>
      </c>
      <c r="Q9" s="258">
        <v>1</v>
      </c>
      <c r="R9" s="258">
        <v>1</v>
      </c>
      <c r="S9" s="258">
        <v>1</v>
      </c>
      <c r="T9" s="258">
        <v>1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CAC</v>
      </c>
      <c r="I10" s="258" t="str">
        <v>CAC</v>
      </c>
      <c r="J10" s="258" t="str">
        <v>CAC</v>
      </c>
      <c r="K10" s="258" t="str">
        <v>CAC</v>
      </c>
      <c r="L10" s="258" t="str">
        <v>CAC</v>
      </c>
      <c r="M10" s="258" t="str">
        <v>CAC</v>
      </c>
      <c r="N10" s="258" t="str">
        <v>CAC</v>
      </c>
      <c r="O10" s="258" t="str">
        <v>CAC</v>
      </c>
      <c r="P10" s="258" t="str">
        <v>CAC</v>
      </c>
      <c r="Q10" s="258" t="str">
        <v>CAC</v>
      </c>
      <c r="R10" s="258" t="str">
        <v>CAC</v>
      </c>
      <c r="S10" s="258" t="str">
        <v>CAC</v>
      </c>
      <c r="T10" s="258" t="str">
        <v>CAC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13/400</v>
      </c>
      <c r="I11" s="258" t="str">
        <v>13/300</v>
      </c>
      <c r="J11" s="258" t="str">
        <v>13/300</v>
      </c>
      <c r="K11" s="258" t="str">
        <v>13/300</v>
      </c>
      <c r="L11" s="258" t="str">
        <v>13/300</v>
      </c>
      <c r="M11" s="258" t="str">
        <v>13/300</v>
      </c>
      <c r="N11" s="258" t="str">
        <v>13/400</v>
      </c>
      <c r="O11" s="258" t="str">
        <v>13/400</v>
      </c>
      <c r="P11" s="258" t="str">
        <v>13/300</v>
      </c>
      <c r="Q11" s="258" t="str">
        <v>13/300</v>
      </c>
      <c r="R11" s="258" t="str">
        <v>13/300</v>
      </c>
      <c r="S11" s="258" t="str">
        <v>13/400</v>
      </c>
      <c r="T11" s="258" t="str">
        <v>13/400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15.6</v>
      </c>
      <c r="I12" s="258">
        <v>81.7</v>
      </c>
      <c r="J12" s="258">
        <v>83.6</v>
      </c>
      <c r="K12" s="258">
        <v>82.1</v>
      </c>
      <c r="L12" s="258">
        <v>82</v>
      </c>
      <c r="M12" s="258">
        <v>81.5</v>
      </c>
      <c r="N12" s="258">
        <v>81.7</v>
      </c>
      <c r="O12" s="258">
        <v>17.2</v>
      </c>
      <c r="P12" s="258">
        <v>98.7</v>
      </c>
      <c r="Q12" s="258">
        <v>100.3</v>
      </c>
      <c r="R12" s="258">
        <v>89</v>
      </c>
      <c r="S12" s="258">
        <v>98.2</v>
      </c>
      <c r="T12" s="258">
        <v>29.8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35 mm² AAAC</v>
      </c>
      <c r="J13" s="258" t="str">
        <v>35 mm² AAAC</v>
      </c>
      <c r="K13" s="258" t="str">
        <v>35 mm² AAAC</v>
      </c>
      <c r="L13" s="258" t="str">
        <v>35 mm² AAAC</v>
      </c>
      <c r="M13" s="258" t="str">
        <v>35 mm² AAAC</v>
      </c>
      <c r="N13" s="258" t="str">
        <v>35 mm² AAAC</v>
      </c>
      <c r="O13" s="258" t="str">
        <v>35 mm² AAAC</v>
      </c>
      <c r="P13" s="258" t="str">
        <v>35 mm² AAAC</v>
      </c>
      <c r="Q13" s="258" t="str">
        <v>35 mm² AAAC</v>
      </c>
      <c r="R13" s="258" t="str">
        <v>35 mm² AAAC</v>
      </c>
      <c r="S13" s="258" t="str">
        <v>35 mm² AAAC</v>
      </c>
      <c r="T13" s="258" t="str">
        <v>35 mm² AAAC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2</v>
      </c>
      <c r="H14" s="258">
        <v>2</v>
      </c>
      <c r="I14" s="258">
        <v>2</v>
      </c>
      <c r="J14" s="258">
        <v>2</v>
      </c>
      <c r="K14" s="258">
        <v>2</v>
      </c>
      <c r="L14" s="258">
        <v>2</v>
      </c>
      <c r="M14" s="258">
        <v>2</v>
      </c>
      <c r="N14" s="258">
        <v>2</v>
      </c>
      <c r="O14" s="258">
        <v>2</v>
      </c>
      <c r="P14" s="258">
        <v>2</v>
      </c>
      <c r="Q14" s="258">
        <v>2</v>
      </c>
      <c r="R14" s="258">
        <v>2</v>
      </c>
      <c r="S14" s="258">
        <v>2</v>
      </c>
      <c r="T14" s="258">
        <v>2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0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1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1</v>
      </c>
      <c r="O17" s="258">
        <v>1</v>
      </c>
      <c r="P17" s="258">
        <v>0</v>
      </c>
      <c r="Q17" s="258">
        <v>0</v>
      </c>
      <c r="R17" s="258">
        <v>0</v>
      </c>
      <c r="S17" s="258">
        <v>1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PAT-1C</v>
      </c>
      <c r="I19" s="258" t="str">
        <v>PAT-1C</v>
      </c>
      <c r="J19" s="258" t="str">
        <v>PAT-1C</v>
      </c>
      <c r="K19" s="258" t="str">
        <v>PAT-1C</v>
      </c>
      <c r="L19" s="258" t="str">
        <v>PAT-1C</v>
      </c>
      <c r="M19" s="258" t="str">
        <v>PAT-1C</v>
      </c>
      <c r="N19" s="258" t="str">
        <v>PAT-1C</v>
      </c>
      <c r="O19" s="258" t="str">
        <v>PAT-1C</v>
      </c>
      <c r="P19" s="258" t="str">
        <v>PAT-1C</v>
      </c>
      <c r="Q19" s="258" t="str">
        <v>PAT-1C</v>
      </c>
      <c r="R19" s="258" t="str">
        <v>PAT-1C</v>
      </c>
      <c r="S19" s="258" t="str">
        <v>PAT-1C</v>
      </c>
      <c r="T19" s="258" t="str">
        <v>PAT-3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CI-A</v>
      </c>
      <c r="I20" s="258" t="str">
        <v>CI-A</v>
      </c>
      <c r="J20" s="258" t="str">
        <v>CI-A</v>
      </c>
      <c r="K20" s="258" t="str">
        <v>CI-A</v>
      </c>
      <c r="L20" s="258" t="str">
        <v>CII-A</v>
      </c>
      <c r="M20" s="258" t="str">
        <v>CI-A</v>
      </c>
      <c r="N20" s="258" t="str">
        <v>CI-A</v>
      </c>
      <c r="O20" s="258" t="str">
        <v>CI-A</v>
      </c>
      <c r="P20" s="258" t="str">
        <v>CI-A</v>
      </c>
      <c r="Q20" s="258" t="str">
        <v>CI-A</v>
      </c>
      <c r="R20" s="258" t="str">
        <v>CI-A</v>
      </c>
      <c r="S20" s="258" t="str">
        <v>CI-A</v>
      </c>
      <c r="T20" s="258" t="str">
        <v>CI-A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SI</v>
      </c>
      <c r="H21" s="258" t="str">
        <v>SI</v>
      </c>
      <c r="I21" s="258" t="str">
        <v>SI</v>
      </c>
      <c r="J21" s="258" t="str">
        <v>SI</v>
      </c>
      <c r="K21" s="258" t="str">
        <v>SI</v>
      </c>
      <c r="L21" s="258" t="str">
        <v>SI</v>
      </c>
      <c r="M21" s="258" t="str">
        <v>SI</v>
      </c>
      <c r="N21" s="258" t="str">
        <v>SI</v>
      </c>
      <c r="O21" s="258" t="str">
        <v>SI</v>
      </c>
      <c r="P21" s="258" t="str">
        <v>SI</v>
      </c>
      <c r="Q21" s="258" t="str">
        <v>SI</v>
      </c>
      <c r="R21" s="258" t="str">
        <v>SI</v>
      </c>
      <c r="S21" s="258" t="str">
        <v>SI</v>
      </c>
      <c r="T21" s="258" t="str">
        <v>SI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>
        <v>0</v>
      </c>
      <c r="J22" s="258">
        <v>0</v>
      </c>
      <c r="K22" s="258">
        <v>0</v>
      </c>
      <c r="L22" s="258">
        <v>0</v>
      </c>
      <c r="M22" s="258">
        <v>0</v>
      </c>
      <c r="N22" s="258">
        <v>0</v>
      </c>
      <c r="O22" s="258">
        <v>0</v>
      </c>
      <c r="P22" s="258">
        <v>0</v>
      </c>
      <c r="Q22" s="258">
        <v>0</v>
      </c>
      <c r="R22" s="258">
        <v>0</v>
      </c>
      <c r="S22" s="258">
        <v>0</v>
      </c>
      <c r="T22" s="258">
        <v>0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781776.01</v>
      </c>
      <c r="H23" s="258" t="str">
        <v>781767.55</v>
      </c>
      <c r="I23" s="258" t="str">
        <v>781705.96</v>
      </c>
      <c r="J23" s="258" t="str">
        <v>781644.33</v>
      </c>
      <c r="K23" s="258" t="str">
        <v>781582.65</v>
      </c>
      <c r="L23" s="258" t="str">
        <v>781522.81</v>
      </c>
      <c r="M23" s="258" t="str">
        <v>781463.03</v>
      </c>
      <c r="N23" s="258" t="str">
        <v>781402.90</v>
      </c>
      <c r="O23" s="258" t="str">
        <v>781385.75</v>
      </c>
      <c r="P23" s="258" t="str">
        <v>781336.38</v>
      </c>
      <c r="Q23" s="258" t="str">
        <v>781286.24</v>
      </c>
      <c r="R23" s="258" t="str">
        <v>781241.81</v>
      </c>
      <c r="S23" s="258" t="str">
        <v>781192.88</v>
      </c>
      <c r="T23" s="258" t="str">
        <v>781177.91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8989746.77</v>
      </c>
      <c r="H24" s="258" t="str">
        <v>8989759.82</v>
      </c>
      <c r="I24" s="258" t="str">
        <v>8989813.47</v>
      </c>
      <c r="J24" s="258" t="str">
        <v>8989869.88</v>
      </c>
      <c r="K24" s="258" t="str">
        <v>8989923.91</v>
      </c>
      <c r="L24" s="258" t="str">
        <v>8989979.33</v>
      </c>
      <c r="M24" s="258" t="str">
        <v>8990034.71</v>
      </c>
      <c r="N24" s="258" t="str">
        <v>8990089.95</v>
      </c>
      <c r="O24" s="258" t="str">
        <v>8990089.85</v>
      </c>
      <c r="P24" s="258" t="str">
        <v>8990004.38</v>
      </c>
      <c r="Q24" s="258" t="str">
        <v>8989917.53</v>
      </c>
      <c r="R24" s="258" t="str">
        <v>8989840.5</v>
      </c>
      <c r="S24" s="258" t="str">
        <v>8989755.35</v>
      </c>
      <c r="T24" s="258" t="str">
        <v>8989729.36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2</v>
      </c>
      <c r="J25" s="258">
        <v>2</v>
      </c>
      <c r="K25" s="258">
        <v>2</v>
      </c>
      <c r="L25" s="258">
        <v>2</v>
      </c>
      <c r="M25" s="258">
        <v>2</v>
      </c>
      <c r="N25" s="258">
        <v>2</v>
      </c>
      <c r="O25" s="258">
        <v>2</v>
      </c>
      <c r="P25" s="258">
        <v>2</v>
      </c>
      <c r="Q25" s="258">
        <v>2</v>
      </c>
      <c r="R25" s="258">
        <v>2</v>
      </c>
      <c r="S25" s="258">
        <v>2</v>
      </c>
      <c r="T25" s="258">
        <v>2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-</v>
      </c>
      <c r="I26" s="258" t="str">
        <v>-</v>
      </c>
      <c r="J26" s="258" t="str">
        <v>-</v>
      </c>
      <c r="K26" s="258" t="str">
        <v>-</v>
      </c>
      <c r="L26" s="258" t="str">
        <v>-</v>
      </c>
      <c r="M26" s="258" t="str">
        <v>-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13,8kV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NO</v>
      </c>
      <c r="J27" s="258" t="str">
        <v>NO</v>
      </c>
      <c r="K27" s="258" t="str">
        <v>NO</v>
      </c>
      <c r="L27" s="258" t="str">
        <v>NO</v>
      </c>
      <c r="M27" s="258" t="str">
        <v>NO</v>
      </c>
      <c r="N27" s="258" t="str">
        <v>NO</v>
      </c>
      <c r="O27" s="258" t="str">
        <v>NO</v>
      </c>
      <c r="P27" s="258" t="str">
        <v>NO</v>
      </c>
      <c r="Q27" s="258" t="str">
        <v>NO</v>
      </c>
      <c r="R27" s="258" t="str">
        <v>NO</v>
      </c>
      <c r="S27" s="258" t="str">
        <v>NO</v>
      </c>
      <c r="T27" s="258" t="str">
        <v>NO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1</v>
      </c>
      <c r="J28" s="258">
        <v>1</v>
      </c>
      <c r="K28" s="258">
        <v>1</v>
      </c>
      <c r="L28" s="258">
        <v>0</v>
      </c>
      <c r="M28" s="258">
        <v>1</v>
      </c>
      <c r="N28" s="258">
        <v>1</v>
      </c>
      <c r="O28" s="258">
        <v>1</v>
      </c>
      <c r="P28" s="258">
        <v>1</v>
      </c>
      <c r="Q28" s="258">
        <v>1</v>
      </c>
      <c r="R28" s="258">
        <v>1</v>
      </c>
      <c r="S28" s="258">
        <v>1</v>
      </c>
      <c r="T28" s="258">
        <v>1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1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9" t="s">
        <v>120</v>
      </c>
      <c r="D31" s="482" t="s">
        <v>152</v>
      </c>
      <c r="E31" s="483"/>
      <c r="G31" s="254" cm="1">
        <f t="array" ref="G31:AJ34">+TRANSPOSE(P_18!AE13:AH42)</f>
        <v>0</v>
      </c>
      <c r="H31" s="255">
        <v>1</v>
      </c>
      <c r="I31" s="255">
        <v>0</v>
      </c>
      <c r="J31" s="255">
        <v>0</v>
      </c>
      <c r="K31" s="255">
        <v>0</v>
      </c>
      <c r="L31" s="255">
        <v>0</v>
      </c>
      <c r="M31" s="255">
        <v>0</v>
      </c>
      <c r="N31" s="255">
        <v>1</v>
      </c>
      <c r="O31" s="255">
        <v>1</v>
      </c>
      <c r="P31" s="255">
        <v>0</v>
      </c>
      <c r="Q31" s="255">
        <v>0</v>
      </c>
      <c r="R31" s="255">
        <v>0</v>
      </c>
      <c r="S31" s="255">
        <v>1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90"/>
      <c r="D32" s="484" t="s">
        <v>153</v>
      </c>
      <c r="E32" s="485"/>
      <c r="G32" s="257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9" t="s">
        <v>649</v>
      </c>
      <c r="D33" s="463" t="s">
        <v>152</v>
      </c>
      <c r="E33" s="486"/>
      <c r="G33" s="257">
        <v>0</v>
      </c>
      <c r="H33" s="258">
        <v>1</v>
      </c>
      <c r="I33" s="258">
        <v>1</v>
      </c>
      <c r="J33" s="258">
        <v>1</v>
      </c>
      <c r="K33" s="258">
        <v>1</v>
      </c>
      <c r="L33" s="258">
        <v>1</v>
      </c>
      <c r="M33" s="258">
        <v>1</v>
      </c>
      <c r="N33" s="258">
        <v>1</v>
      </c>
      <c r="O33" s="258">
        <v>1</v>
      </c>
      <c r="P33" s="258">
        <v>1</v>
      </c>
      <c r="Q33" s="258">
        <v>1</v>
      </c>
      <c r="R33" s="258">
        <v>1</v>
      </c>
      <c r="S33" s="258">
        <v>1</v>
      </c>
      <c r="T33" s="258">
        <v>1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90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 t="str">
        <f>+G2</f>
        <v>0</v>
      </c>
      <c r="H43" s="306">
        <f t="shared" ref="H43:AJ43" si="1">+H2</f>
        <v>1</v>
      </c>
      <c r="I43" s="306">
        <f t="shared" si="1"/>
        <v>2</v>
      </c>
      <c r="J43" s="306">
        <f t="shared" si="1"/>
        <v>3</v>
      </c>
      <c r="K43" s="306">
        <f t="shared" si="1"/>
        <v>4</v>
      </c>
      <c r="L43" s="306">
        <f t="shared" si="1"/>
        <v>5</v>
      </c>
      <c r="M43" s="306">
        <f t="shared" si="1"/>
        <v>6</v>
      </c>
      <c r="N43" s="306">
        <f t="shared" si="1"/>
        <v>7</v>
      </c>
      <c r="O43" s="306">
        <f t="shared" si="1"/>
        <v>8</v>
      </c>
      <c r="P43" s="306">
        <f t="shared" si="1"/>
        <v>9</v>
      </c>
      <c r="Q43" s="306">
        <f t="shared" si="1"/>
        <v>10</v>
      </c>
      <c r="R43" s="306">
        <f t="shared" si="1"/>
        <v>11</v>
      </c>
      <c r="S43" s="306">
        <f t="shared" si="1"/>
        <v>12</v>
      </c>
      <c r="T43" s="306">
        <f t="shared" si="1"/>
        <v>13</v>
      </c>
      <c r="U43" s="306">
        <f t="shared" si="1"/>
        <v>0</v>
      </c>
      <c r="V43" s="306">
        <f t="shared" si="1"/>
        <v>0</v>
      </c>
      <c r="W43" s="306">
        <f t="shared" si="1"/>
        <v>0</v>
      </c>
      <c r="X43" s="306">
        <f t="shared" si="1"/>
        <v>0</v>
      </c>
      <c r="Y43" s="306">
        <f t="shared" si="1"/>
        <v>0</v>
      </c>
      <c r="Z43" s="306">
        <f t="shared" si="1"/>
        <v>0</v>
      </c>
      <c r="AA43" s="306">
        <f t="shared" si="1"/>
        <v>0</v>
      </c>
      <c r="AB43" s="306">
        <f t="shared" si="1"/>
        <v>0</v>
      </c>
      <c r="AC43" s="306">
        <f t="shared" si="1"/>
        <v>0</v>
      </c>
      <c r="AD43" s="306">
        <f t="shared" si="1"/>
        <v>0</v>
      </c>
      <c r="AE43" s="306">
        <f t="shared" si="1"/>
        <v>0</v>
      </c>
      <c r="AF43" s="306">
        <f t="shared" si="1"/>
        <v>0</v>
      </c>
      <c r="AG43" s="306">
        <f t="shared" si="1"/>
        <v>0</v>
      </c>
      <c r="AH43" s="306">
        <f t="shared" si="1"/>
        <v>0</v>
      </c>
      <c r="AI43" s="306">
        <f t="shared" si="1"/>
        <v>0</v>
      </c>
      <c r="AJ43" s="307">
        <f t="shared" si="1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2">+H10</f>
        <v>CAC</v>
      </c>
      <c r="I44" s="309" t="str">
        <f t="shared" si="2"/>
        <v>CAC</v>
      </c>
      <c r="J44" s="309" t="str">
        <f t="shared" si="2"/>
        <v>CAC</v>
      </c>
      <c r="K44" s="309" t="str">
        <f t="shared" si="2"/>
        <v>CAC</v>
      </c>
      <c r="L44" s="309" t="str">
        <f t="shared" si="2"/>
        <v>CAC</v>
      </c>
      <c r="M44" s="309" t="str">
        <f t="shared" si="2"/>
        <v>CAC</v>
      </c>
      <c r="N44" s="309" t="str">
        <f t="shared" si="2"/>
        <v>CAC</v>
      </c>
      <c r="O44" s="309" t="str">
        <f t="shared" si="2"/>
        <v>CAC</v>
      </c>
      <c r="P44" s="309" t="str">
        <f t="shared" si="2"/>
        <v>CAC</v>
      </c>
      <c r="Q44" s="309" t="str">
        <f t="shared" si="2"/>
        <v>CAC</v>
      </c>
      <c r="R44" s="309" t="str">
        <f t="shared" si="2"/>
        <v>CAC</v>
      </c>
      <c r="S44" s="309" t="str">
        <f t="shared" si="2"/>
        <v>CAC</v>
      </c>
      <c r="T44" s="309" t="str">
        <f t="shared" si="2"/>
        <v>CAC</v>
      </c>
      <c r="U44" s="309" t="str">
        <f t="shared" si="2"/>
        <v>-</v>
      </c>
      <c r="V44" s="309" t="str">
        <f t="shared" si="2"/>
        <v>-</v>
      </c>
      <c r="W44" s="309" t="str">
        <f t="shared" si="2"/>
        <v>-</v>
      </c>
      <c r="X44" s="309" t="str">
        <f t="shared" si="2"/>
        <v>-</v>
      </c>
      <c r="Y44" s="309" t="str">
        <f t="shared" si="2"/>
        <v>-</v>
      </c>
      <c r="Z44" s="309" t="str">
        <f t="shared" si="2"/>
        <v>-</v>
      </c>
      <c r="AA44" s="309" t="str">
        <f t="shared" si="2"/>
        <v>-</v>
      </c>
      <c r="AB44" s="309" t="str">
        <f t="shared" si="2"/>
        <v>-</v>
      </c>
      <c r="AC44" s="309" t="str">
        <f t="shared" si="2"/>
        <v>-</v>
      </c>
      <c r="AD44" s="309" t="str">
        <f t="shared" si="2"/>
        <v>-</v>
      </c>
      <c r="AE44" s="309" t="str">
        <f t="shared" si="2"/>
        <v>-</v>
      </c>
      <c r="AF44" s="309" t="str">
        <f t="shared" si="2"/>
        <v>-</v>
      </c>
      <c r="AG44" s="309" t="str">
        <f t="shared" si="2"/>
        <v>-</v>
      </c>
      <c r="AH44" s="309" t="str">
        <f t="shared" si="2"/>
        <v>-</v>
      </c>
      <c r="AI44" s="309" t="str">
        <f t="shared" si="2"/>
        <v>-</v>
      </c>
      <c r="AJ44" s="310" t="str">
        <f t="shared" si="2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 t="str">
        <f>+G3</f>
        <v>-</v>
      </c>
      <c r="H45" s="309" t="str">
        <f t="shared" ref="H45:AJ46" si="3">+H3</f>
        <v>TSVE-2</v>
      </c>
      <c r="I45" s="309" t="str">
        <f t="shared" si="3"/>
        <v>PSVE-2</v>
      </c>
      <c r="J45" s="309" t="str">
        <f t="shared" si="3"/>
        <v>PSVE-2</v>
      </c>
      <c r="K45" s="309" t="str">
        <f t="shared" si="3"/>
        <v>PSVE-2</v>
      </c>
      <c r="L45" s="309" t="str">
        <f t="shared" si="3"/>
        <v>PSVE-2</v>
      </c>
      <c r="M45" s="309" t="str">
        <f t="shared" si="3"/>
        <v>PSVE-2</v>
      </c>
      <c r="N45" s="309" t="str">
        <f t="shared" si="3"/>
        <v>TSVE-2</v>
      </c>
      <c r="O45" s="309" t="str">
        <f t="shared" si="3"/>
        <v>TSVE-2</v>
      </c>
      <c r="P45" s="309" t="str">
        <f t="shared" si="3"/>
        <v>PSVE-2</v>
      </c>
      <c r="Q45" s="309" t="str">
        <f t="shared" si="3"/>
        <v>PSVE-2</v>
      </c>
      <c r="R45" s="309" t="str">
        <f t="shared" si="3"/>
        <v>PSVE-2</v>
      </c>
      <c r="S45" s="309" t="str">
        <f t="shared" si="3"/>
        <v>TSVE-2</v>
      </c>
      <c r="T45" s="309" t="str">
        <f t="shared" si="3"/>
        <v>PSVE-2</v>
      </c>
      <c r="U45" s="309" t="str">
        <f t="shared" si="3"/>
        <v>-</v>
      </c>
      <c r="V45" s="309" t="str">
        <f t="shared" si="3"/>
        <v>-</v>
      </c>
      <c r="W45" s="309" t="str">
        <f t="shared" si="3"/>
        <v>-</v>
      </c>
      <c r="X45" s="309" t="str">
        <f t="shared" si="3"/>
        <v>-</v>
      </c>
      <c r="Y45" s="309" t="str">
        <f t="shared" si="3"/>
        <v>-</v>
      </c>
      <c r="Z45" s="309" t="str">
        <f t="shared" si="3"/>
        <v>-</v>
      </c>
      <c r="AA45" s="309" t="str">
        <f t="shared" si="3"/>
        <v>-</v>
      </c>
      <c r="AB45" s="309" t="str">
        <f t="shared" si="3"/>
        <v>-</v>
      </c>
      <c r="AC45" s="309" t="str">
        <f t="shared" si="3"/>
        <v>-</v>
      </c>
      <c r="AD45" s="309" t="str">
        <f t="shared" si="3"/>
        <v>-</v>
      </c>
      <c r="AE45" s="309" t="str">
        <f t="shared" si="3"/>
        <v>-</v>
      </c>
      <c r="AF45" s="309" t="str">
        <f t="shared" si="3"/>
        <v>-</v>
      </c>
      <c r="AG45" s="309" t="str">
        <f t="shared" si="3"/>
        <v>-</v>
      </c>
      <c r="AH45" s="309" t="str">
        <f t="shared" si="3"/>
        <v>-</v>
      </c>
      <c r="AI45" s="309" t="str">
        <f t="shared" si="3"/>
        <v>-</v>
      </c>
      <c r="AJ45" s="310" t="str">
        <f t="shared" si="3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 t="str">
        <f>+G4</f>
        <v>DS-2</v>
      </c>
      <c r="H46" s="309" t="str">
        <f t="shared" si="3"/>
        <v>-</v>
      </c>
      <c r="I46" s="309" t="str">
        <f t="shared" si="3"/>
        <v>-</v>
      </c>
      <c r="J46" s="309" t="str">
        <f t="shared" si="3"/>
        <v>-</v>
      </c>
      <c r="K46" s="309" t="str">
        <f t="shared" si="3"/>
        <v>-</v>
      </c>
      <c r="L46" s="309" t="str">
        <f t="shared" si="3"/>
        <v>-</v>
      </c>
      <c r="M46" s="309" t="str">
        <f t="shared" si="3"/>
        <v>-</v>
      </c>
      <c r="N46" s="309" t="str">
        <f t="shared" si="3"/>
        <v>-</v>
      </c>
      <c r="O46" s="309" t="str">
        <f t="shared" si="3"/>
        <v>-</v>
      </c>
      <c r="P46" s="309" t="str">
        <f t="shared" si="3"/>
        <v>-</v>
      </c>
      <c r="Q46" s="309" t="str">
        <f t="shared" si="3"/>
        <v>-</v>
      </c>
      <c r="R46" s="309" t="str">
        <f t="shared" si="3"/>
        <v>-</v>
      </c>
      <c r="S46" s="309" t="str">
        <f t="shared" si="3"/>
        <v>-</v>
      </c>
      <c r="T46" s="309" t="str">
        <f t="shared" si="3"/>
        <v>SBM-2V</v>
      </c>
      <c r="U46" s="309" t="str">
        <f t="shared" si="3"/>
        <v>-</v>
      </c>
      <c r="V46" s="309" t="str">
        <f t="shared" si="3"/>
        <v>-</v>
      </c>
      <c r="W46" s="309" t="str">
        <f t="shared" si="3"/>
        <v>-</v>
      </c>
      <c r="X46" s="309" t="str">
        <f t="shared" si="3"/>
        <v>-</v>
      </c>
      <c r="Y46" s="309" t="str">
        <f t="shared" si="3"/>
        <v>-</v>
      </c>
      <c r="Z46" s="309" t="str">
        <f t="shared" si="3"/>
        <v>-</v>
      </c>
      <c r="AA46" s="309" t="str">
        <f t="shared" si="3"/>
        <v>-</v>
      </c>
      <c r="AB46" s="309" t="str">
        <f t="shared" si="3"/>
        <v>-</v>
      </c>
      <c r="AC46" s="309" t="str">
        <f t="shared" si="3"/>
        <v>-</v>
      </c>
      <c r="AD46" s="309" t="str">
        <f t="shared" si="3"/>
        <v>-</v>
      </c>
      <c r="AE46" s="309" t="str">
        <f t="shared" si="3"/>
        <v>-</v>
      </c>
      <c r="AF46" s="309" t="str">
        <f t="shared" si="3"/>
        <v>-</v>
      </c>
      <c r="AG46" s="309" t="str">
        <f t="shared" si="3"/>
        <v>-</v>
      </c>
      <c r="AH46" s="309" t="str">
        <f t="shared" si="3"/>
        <v>-</v>
      </c>
      <c r="AI46" s="309" t="str">
        <f t="shared" si="3"/>
        <v>-</v>
      </c>
      <c r="AJ46" s="310" t="str">
        <f t="shared" si="3"/>
        <v>-</v>
      </c>
    </row>
    <row r="47" spans="1:36" ht="17.25" thickBot="1" x14ac:dyDescent="0.3">
      <c r="A47" s="298">
        <f>+P_18!S3</f>
        <v>18</v>
      </c>
      <c r="B47" s="299"/>
      <c r="C47" s="300" t="str">
        <f>+VLOOKUP($A$47,LOCALIDAD,2,FALSE)</f>
        <v>MEDANO NEGRO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4">+H6</f>
        <v>-</v>
      </c>
      <c r="I47" s="312" t="str">
        <f t="shared" si="4"/>
        <v>-</v>
      </c>
      <c r="J47" s="312" t="str">
        <f t="shared" si="4"/>
        <v>-</v>
      </c>
      <c r="K47" s="312" t="str">
        <f t="shared" si="4"/>
        <v>-</v>
      </c>
      <c r="L47" s="312" t="str">
        <f t="shared" si="4"/>
        <v>-</v>
      </c>
      <c r="M47" s="312" t="str">
        <f t="shared" si="4"/>
        <v>-</v>
      </c>
      <c r="N47" s="312" t="str">
        <f t="shared" si="4"/>
        <v>-</v>
      </c>
      <c r="O47" s="312" t="str">
        <f t="shared" si="4"/>
        <v>-</v>
      </c>
      <c r="P47" s="312" t="str">
        <f t="shared" si="4"/>
        <v>-</v>
      </c>
      <c r="Q47" s="312" t="str">
        <f t="shared" si="4"/>
        <v>-</v>
      </c>
      <c r="R47" s="312" t="str">
        <f t="shared" si="4"/>
        <v>-</v>
      </c>
      <c r="S47" s="312" t="str">
        <f t="shared" si="4"/>
        <v>-</v>
      </c>
      <c r="T47" s="312" t="str">
        <f t="shared" si="4"/>
        <v>01</v>
      </c>
      <c r="U47" s="312" t="str">
        <f t="shared" si="4"/>
        <v>-</v>
      </c>
      <c r="V47" s="312" t="str">
        <f t="shared" si="4"/>
        <v>-</v>
      </c>
      <c r="W47" s="312" t="str">
        <f t="shared" si="4"/>
        <v>-</v>
      </c>
      <c r="X47" s="312" t="str">
        <f t="shared" si="4"/>
        <v>-</v>
      </c>
      <c r="Y47" s="312" t="str">
        <f t="shared" si="4"/>
        <v>-</v>
      </c>
      <c r="Z47" s="312" t="str">
        <f t="shared" si="4"/>
        <v>-</v>
      </c>
      <c r="AA47" s="312" t="str">
        <f t="shared" si="4"/>
        <v>-</v>
      </c>
      <c r="AB47" s="312" t="str">
        <f t="shared" si="4"/>
        <v>-</v>
      </c>
      <c r="AC47" s="312" t="str">
        <f t="shared" si="4"/>
        <v>-</v>
      </c>
      <c r="AD47" s="312" t="str">
        <f t="shared" si="4"/>
        <v>-</v>
      </c>
      <c r="AE47" s="312" t="str">
        <f t="shared" si="4"/>
        <v>-</v>
      </c>
      <c r="AF47" s="312" t="str">
        <f t="shared" si="4"/>
        <v>-</v>
      </c>
      <c r="AG47" s="312" t="str">
        <f t="shared" si="4"/>
        <v>-</v>
      </c>
      <c r="AH47" s="312" t="str">
        <f t="shared" si="4"/>
        <v>-</v>
      </c>
      <c r="AI47" s="312" t="str">
        <f t="shared" si="4"/>
        <v>-</v>
      </c>
      <c r="AJ47" s="313" t="str">
        <f t="shared" si="4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5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5"/>
        <v>4</v>
      </c>
      <c r="C52" s="158" t="s">
        <v>363</v>
      </c>
      <c r="D52" s="156" t="s">
        <v>364</v>
      </c>
      <c r="E52" s="157">
        <f>+SUM(G52:AJ52)</f>
        <v>0</v>
      </c>
      <c r="F52" s="249"/>
      <c r="G52" s="157">
        <f t="shared" ref="G52:P55" si="6">+HLOOKUP(G$3,ARMADO_RP,$B52,0)+HLOOKUP(G$4,ARMADO_RP,$B52,0)</f>
        <v>0</v>
      </c>
      <c r="H52" s="157">
        <f t="shared" si="6"/>
        <v>0</v>
      </c>
      <c r="I52" s="157">
        <f t="shared" si="6"/>
        <v>0</v>
      </c>
      <c r="J52" s="157">
        <f t="shared" si="6"/>
        <v>0</v>
      </c>
      <c r="K52" s="157">
        <f t="shared" si="6"/>
        <v>0</v>
      </c>
      <c r="L52" s="157">
        <f t="shared" si="6"/>
        <v>0</v>
      </c>
      <c r="M52" s="157">
        <f t="shared" si="6"/>
        <v>0</v>
      </c>
      <c r="N52" s="157">
        <f t="shared" si="6"/>
        <v>0</v>
      </c>
      <c r="O52" s="157">
        <f t="shared" si="6"/>
        <v>0</v>
      </c>
      <c r="P52" s="157">
        <f t="shared" si="6"/>
        <v>0</v>
      </c>
      <c r="Q52" s="157">
        <f t="shared" ref="Q52:Z55" si="7">+HLOOKUP(Q$3,ARMADO_RP,$B52,0)+HLOOKUP(Q$4,ARMADO_RP,$B52,0)</f>
        <v>0</v>
      </c>
      <c r="R52" s="157">
        <f t="shared" si="7"/>
        <v>0</v>
      </c>
      <c r="S52" s="157">
        <f t="shared" si="7"/>
        <v>0</v>
      </c>
      <c r="T52" s="157">
        <f t="shared" si="7"/>
        <v>0</v>
      </c>
      <c r="U52" s="157">
        <f t="shared" si="7"/>
        <v>0</v>
      </c>
      <c r="V52" s="157">
        <f t="shared" si="7"/>
        <v>0</v>
      </c>
      <c r="W52" s="157">
        <f t="shared" si="7"/>
        <v>0</v>
      </c>
      <c r="X52" s="157">
        <f t="shared" si="7"/>
        <v>0</v>
      </c>
      <c r="Y52" s="157">
        <f t="shared" si="7"/>
        <v>0</v>
      </c>
      <c r="Z52" s="157">
        <f t="shared" si="7"/>
        <v>0</v>
      </c>
      <c r="AA52" s="157">
        <f t="shared" ref="AA52:AJ55" si="8">+HLOOKUP(AA$3,ARMADO_RP,$B52,0)+HLOOKUP(AA$4,ARMADO_RP,$B52,0)</f>
        <v>0</v>
      </c>
      <c r="AB52" s="157">
        <f t="shared" si="8"/>
        <v>0</v>
      </c>
      <c r="AC52" s="157">
        <f t="shared" si="8"/>
        <v>0</v>
      </c>
      <c r="AD52" s="157">
        <f t="shared" si="8"/>
        <v>0</v>
      </c>
      <c r="AE52" s="157">
        <f t="shared" si="8"/>
        <v>0</v>
      </c>
      <c r="AF52" s="157">
        <f t="shared" si="8"/>
        <v>0</v>
      </c>
      <c r="AG52" s="157">
        <f t="shared" si="8"/>
        <v>0</v>
      </c>
      <c r="AH52" s="157">
        <f t="shared" si="8"/>
        <v>0</v>
      </c>
      <c r="AI52" s="157">
        <f t="shared" si="8"/>
        <v>0</v>
      </c>
      <c r="AJ52" s="157">
        <f t="shared" si="8"/>
        <v>0</v>
      </c>
    </row>
    <row r="53" spans="1:36" ht="16.5" x14ac:dyDescent="0.25">
      <c r="A53" s="157">
        <f>+A52+0.01</f>
        <v>1.02</v>
      </c>
      <c r="B53" s="153">
        <f t="shared" si="5"/>
        <v>5</v>
      </c>
      <c r="C53" s="158" t="s">
        <v>365</v>
      </c>
      <c r="D53" s="156" t="s">
        <v>364</v>
      </c>
      <c r="E53" s="157">
        <f t="shared" ref="E53:E55" si="9">+SUM(G53:AJ53)</f>
        <v>0</v>
      </c>
      <c r="F53" s="249"/>
      <c r="G53" s="157">
        <f t="shared" si="6"/>
        <v>0</v>
      </c>
      <c r="H53" s="157">
        <f t="shared" si="6"/>
        <v>0</v>
      </c>
      <c r="I53" s="157">
        <f t="shared" si="6"/>
        <v>0</v>
      </c>
      <c r="J53" s="157">
        <f t="shared" si="6"/>
        <v>0</v>
      </c>
      <c r="K53" s="157">
        <f t="shared" si="6"/>
        <v>0</v>
      </c>
      <c r="L53" s="157">
        <f t="shared" si="6"/>
        <v>0</v>
      </c>
      <c r="M53" s="157">
        <f t="shared" si="6"/>
        <v>0</v>
      </c>
      <c r="N53" s="157">
        <f t="shared" si="6"/>
        <v>0</v>
      </c>
      <c r="O53" s="157">
        <f t="shared" si="6"/>
        <v>0</v>
      </c>
      <c r="P53" s="157">
        <f t="shared" si="6"/>
        <v>0</v>
      </c>
      <c r="Q53" s="157">
        <f t="shared" si="7"/>
        <v>0</v>
      </c>
      <c r="R53" s="157">
        <f t="shared" si="7"/>
        <v>0</v>
      </c>
      <c r="S53" s="157">
        <f t="shared" si="7"/>
        <v>0</v>
      </c>
      <c r="T53" s="157">
        <f t="shared" si="7"/>
        <v>0</v>
      </c>
      <c r="U53" s="157">
        <f t="shared" si="7"/>
        <v>0</v>
      </c>
      <c r="V53" s="157">
        <f t="shared" si="7"/>
        <v>0</v>
      </c>
      <c r="W53" s="157">
        <f t="shared" si="7"/>
        <v>0</v>
      </c>
      <c r="X53" s="157">
        <f t="shared" si="7"/>
        <v>0</v>
      </c>
      <c r="Y53" s="157">
        <f t="shared" si="7"/>
        <v>0</v>
      </c>
      <c r="Z53" s="157">
        <f t="shared" si="7"/>
        <v>0</v>
      </c>
      <c r="AA53" s="157">
        <f t="shared" si="8"/>
        <v>0</v>
      </c>
      <c r="AB53" s="157">
        <f t="shared" si="8"/>
        <v>0</v>
      </c>
      <c r="AC53" s="157">
        <f t="shared" si="8"/>
        <v>0</v>
      </c>
      <c r="AD53" s="157">
        <f t="shared" si="8"/>
        <v>0</v>
      </c>
      <c r="AE53" s="157">
        <f t="shared" si="8"/>
        <v>0</v>
      </c>
      <c r="AF53" s="157">
        <f t="shared" si="8"/>
        <v>0</v>
      </c>
      <c r="AG53" s="157">
        <f t="shared" si="8"/>
        <v>0</v>
      </c>
      <c r="AH53" s="157">
        <f t="shared" si="8"/>
        <v>0</v>
      </c>
      <c r="AI53" s="157">
        <f t="shared" si="8"/>
        <v>0</v>
      </c>
      <c r="AJ53" s="157">
        <f t="shared" si="8"/>
        <v>0</v>
      </c>
    </row>
    <row r="54" spans="1:36" s="188" customFormat="1" ht="16.5" x14ac:dyDescent="0.25">
      <c r="A54" s="160">
        <f t="shared" ref="A54:A55" si="10">+A53+0.01</f>
        <v>1.03</v>
      </c>
      <c r="B54" s="161">
        <f t="shared" si="5"/>
        <v>6</v>
      </c>
      <c r="C54" s="162" t="s">
        <v>532</v>
      </c>
      <c r="D54" s="164" t="s">
        <v>364</v>
      </c>
      <c r="E54" s="157">
        <f t="shared" si="9"/>
        <v>0</v>
      </c>
      <c r="F54" s="249"/>
      <c r="G54" s="157">
        <f t="shared" si="6"/>
        <v>0</v>
      </c>
      <c r="H54" s="157">
        <f t="shared" si="6"/>
        <v>0</v>
      </c>
      <c r="I54" s="157">
        <f t="shared" si="6"/>
        <v>0</v>
      </c>
      <c r="J54" s="157">
        <f t="shared" si="6"/>
        <v>0</v>
      </c>
      <c r="K54" s="157">
        <f t="shared" si="6"/>
        <v>0</v>
      </c>
      <c r="L54" s="157">
        <f t="shared" si="6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  <c r="P54" s="157">
        <f t="shared" si="6"/>
        <v>0</v>
      </c>
      <c r="Q54" s="157">
        <f t="shared" si="7"/>
        <v>0</v>
      </c>
      <c r="R54" s="157">
        <f t="shared" si="7"/>
        <v>0</v>
      </c>
      <c r="S54" s="157">
        <f t="shared" si="7"/>
        <v>0</v>
      </c>
      <c r="T54" s="157">
        <f t="shared" si="7"/>
        <v>0</v>
      </c>
      <c r="U54" s="157">
        <f t="shared" si="7"/>
        <v>0</v>
      </c>
      <c r="V54" s="157">
        <f t="shared" si="7"/>
        <v>0</v>
      </c>
      <c r="W54" s="157">
        <f t="shared" si="7"/>
        <v>0</v>
      </c>
      <c r="X54" s="157">
        <f t="shared" si="7"/>
        <v>0</v>
      </c>
      <c r="Y54" s="157">
        <f t="shared" si="7"/>
        <v>0</v>
      </c>
      <c r="Z54" s="157">
        <f t="shared" si="7"/>
        <v>0</v>
      </c>
      <c r="AA54" s="157">
        <f t="shared" si="8"/>
        <v>0</v>
      </c>
      <c r="AB54" s="157">
        <f t="shared" si="8"/>
        <v>0</v>
      </c>
      <c r="AC54" s="157">
        <f t="shared" si="8"/>
        <v>0</v>
      </c>
      <c r="AD54" s="157">
        <f t="shared" si="8"/>
        <v>0</v>
      </c>
      <c r="AE54" s="157">
        <f t="shared" si="8"/>
        <v>0</v>
      </c>
      <c r="AF54" s="157">
        <f t="shared" si="8"/>
        <v>0</v>
      </c>
      <c r="AG54" s="157">
        <f t="shared" si="8"/>
        <v>0</v>
      </c>
      <c r="AH54" s="157">
        <f t="shared" si="8"/>
        <v>0</v>
      </c>
      <c r="AI54" s="157">
        <f t="shared" si="8"/>
        <v>0</v>
      </c>
      <c r="AJ54" s="157">
        <f t="shared" si="8"/>
        <v>0</v>
      </c>
    </row>
    <row r="55" spans="1:36" s="188" customFormat="1" ht="16.5" x14ac:dyDescent="0.25">
      <c r="A55" s="160">
        <f t="shared" si="10"/>
        <v>1.04</v>
      </c>
      <c r="B55" s="161">
        <f t="shared" si="5"/>
        <v>7</v>
      </c>
      <c r="C55" s="162" t="s">
        <v>531</v>
      </c>
      <c r="D55" s="164" t="s">
        <v>364</v>
      </c>
      <c r="E55" s="157">
        <f t="shared" si="9"/>
        <v>0</v>
      </c>
      <c r="F55" s="249"/>
      <c r="G55" s="157">
        <f t="shared" si="6"/>
        <v>0</v>
      </c>
      <c r="H55" s="157">
        <f t="shared" si="6"/>
        <v>0</v>
      </c>
      <c r="I55" s="157">
        <f t="shared" si="6"/>
        <v>0</v>
      </c>
      <c r="J55" s="157">
        <f t="shared" si="6"/>
        <v>0</v>
      </c>
      <c r="K55" s="157">
        <f t="shared" si="6"/>
        <v>0</v>
      </c>
      <c r="L55" s="157">
        <f t="shared" si="6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  <c r="P55" s="157">
        <f t="shared" si="6"/>
        <v>0</v>
      </c>
      <c r="Q55" s="157">
        <f t="shared" si="7"/>
        <v>0</v>
      </c>
      <c r="R55" s="157">
        <f t="shared" si="7"/>
        <v>0</v>
      </c>
      <c r="S55" s="157">
        <f t="shared" si="7"/>
        <v>0</v>
      </c>
      <c r="T55" s="157">
        <f t="shared" si="7"/>
        <v>0</v>
      </c>
      <c r="U55" s="157">
        <f t="shared" si="7"/>
        <v>0</v>
      </c>
      <c r="V55" s="157">
        <f t="shared" si="7"/>
        <v>0</v>
      </c>
      <c r="W55" s="157">
        <f t="shared" si="7"/>
        <v>0</v>
      </c>
      <c r="X55" s="157">
        <f t="shared" si="7"/>
        <v>0</v>
      </c>
      <c r="Y55" s="157">
        <f t="shared" si="7"/>
        <v>0</v>
      </c>
      <c r="Z55" s="157">
        <f t="shared" si="7"/>
        <v>0</v>
      </c>
      <c r="AA55" s="157">
        <f t="shared" si="8"/>
        <v>0</v>
      </c>
      <c r="AB55" s="157">
        <f t="shared" si="8"/>
        <v>0</v>
      </c>
      <c r="AC55" s="157">
        <f t="shared" si="8"/>
        <v>0</v>
      </c>
      <c r="AD55" s="157">
        <f t="shared" si="8"/>
        <v>0</v>
      </c>
      <c r="AE55" s="157">
        <f t="shared" si="8"/>
        <v>0</v>
      </c>
      <c r="AF55" s="157">
        <f t="shared" si="8"/>
        <v>0</v>
      </c>
      <c r="AG55" s="157">
        <f t="shared" si="8"/>
        <v>0</v>
      </c>
      <c r="AH55" s="157">
        <f t="shared" si="8"/>
        <v>0</v>
      </c>
      <c r="AI55" s="157">
        <f t="shared" si="8"/>
        <v>0</v>
      </c>
      <c r="AJ55" s="157">
        <f t="shared" si="8"/>
        <v>0</v>
      </c>
    </row>
    <row r="56" spans="1:36" ht="16.5" x14ac:dyDescent="0.25">
      <c r="A56" s="159"/>
      <c r="B56" s="153">
        <f t="shared" si="5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5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5"/>
        <v>10</v>
      </c>
      <c r="C58" s="155" t="s">
        <v>367</v>
      </c>
      <c r="D58" s="156" t="s">
        <v>364</v>
      </c>
      <c r="E58" s="157">
        <f t="shared" ref="E58:E61" si="11">+SUM(G58:AJ58)</f>
        <v>0</v>
      </c>
      <c r="F58" s="314" t="s">
        <v>214</v>
      </c>
      <c r="G58" s="157">
        <f>+IF($F58=G$10&amp;" "&amp;G$11,G$9,0)</f>
        <v>0</v>
      </c>
      <c r="H58" s="157">
        <f t="shared" ref="H58:AJ61" si="12">+IF($F58=H$10&amp;" "&amp;H$11,H$9,0)</f>
        <v>0</v>
      </c>
      <c r="I58" s="157">
        <f t="shared" si="12"/>
        <v>0</v>
      </c>
      <c r="J58" s="157">
        <f t="shared" si="12"/>
        <v>0</v>
      </c>
      <c r="K58" s="157">
        <f t="shared" si="12"/>
        <v>0</v>
      </c>
      <c r="L58" s="157">
        <f t="shared" si="12"/>
        <v>0</v>
      </c>
      <c r="M58" s="157">
        <f t="shared" si="12"/>
        <v>0</v>
      </c>
      <c r="N58" s="157">
        <f t="shared" si="12"/>
        <v>0</v>
      </c>
      <c r="O58" s="157">
        <f t="shared" si="12"/>
        <v>0</v>
      </c>
      <c r="P58" s="157">
        <f t="shared" si="12"/>
        <v>0</v>
      </c>
      <c r="Q58" s="157">
        <f t="shared" si="12"/>
        <v>0</v>
      </c>
      <c r="R58" s="157">
        <f t="shared" si="12"/>
        <v>0</v>
      </c>
      <c r="S58" s="157">
        <f t="shared" si="12"/>
        <v>0</v>
      </c>
      <c r="T58" s="157">
        <f t="shared" si="12"/>
        <v>0</v>
      </c>
      <c r="U58" s="157">
        <f t="shared" si="12"/>
        <v>0</v>
      </c>
      <c r="V58" s="157">
        <f t="shared" si="12"/>
        <v>0</v>
      </c>
      <c r="W58" s="157">
        <f t="shared" si="12"/>
        <v>0</v>
      </c>
      <c r="X58" s="157">
        <f t="shared" si="12"/>
        <v>0</v>
      </c>
      <c r="Y58" s="157">
        <f t="shared" si="12"/>
        <v>0</v>
      </c>
      <c r="Z58" s="157">
        <f t="shared" si="12"/>
        <v>0</v>
      </c>
      <c r="AA58" s="157">
        <f t="shared" si="12"/>
        <v>0</v>
      </c>
      <c r="AB58" s="157">
        <f t="shared" si="12"/>
        <v>0</v>
      </c>
      <c r="AC58" s="157">
        <f t="shared" si="12"/>
        <v>0</v>
      </c>
      <c r="AD58" s="157">
        <f t="shared" si="12"/>
        <v>0</v>
      </c>
      <c r="AE58" s="157">
        <f t="shared" si="12"/>
        <v>0</v>
      </c>
      <c r="AF58" s="157">
        <f t="shared" si="12"/>
        <v>0</v>
      </c>
      <c r="AG58" s="157">
        <f t="shared" si="12"/>
        <v>0</v>
      </c>
      <c r="AH58" s="157">
        <f t="shared" si="12"/>
        <v>0</v>
      </c>
      <c r="AI58" s="157">
        <f t="shared" si="12"/>
        <v>0</v>
      </c>
      <c r="AJ58" s="157">
        <f t="shared" si="12"/>
        <v>0</v>
      </c>
    </row>
    <row r="59" spans="1:36" ht="16.5" x14ac:dyDescent="0.25">
      <c r="A59" s="157">
        <f t="shared" ref="A59:A61" si="13">+A58+0.01</f>
        <v>2.0199999999999996</v>
      </c>
      <c r="B59" s="153">
        <f t="shared" si="5"/>
        <v>11</v>
      </c>
      <c r="C59" s="155" t="s">
        <v>368</v>
      </c>
      <c r="D59" s="156" t="s">
        <v>364</v>
      </c>
      <c r="E59" s="157">
        <f t="shared" si="11"/>
        <v>0</v>
      </c>
      <c r="F59" s="314" t="s">
        <v>172</v>
      </c>
      <c r="G59" s="157">
        <f t="shared" ref="G59:V61" si="14">+IF($F59=G$10&amp;" "&amp;G$11,G$9,0)</f>
        <v>0</v>
      </c>
      <c r="H59" s="157">
        <f t="shared" si="14"/>
        <v>0</v>
      </c>
      <c r="I59" s="157">
        <f t="shared" si="14"/>
        <v>0</v>
      </c>
      <c r="J59" s="157">
        <f t="shared" si="14"/>
        <v>0</v>
      </c>
      <c r="K59" s="157">
        <f t="shared" si="14"/>
        <v>0</v>
      </c>
      <c r="L59" s="157">
        <f t="shared" si="14"/>
        <v>0</v>
      </c>
      <c r="M59" s="157">
        <f t="shared" si="14"/>
        <v>0</v>
      </c>
      <c r="N59" s="157">
        <f t="shared" si="14"/>
        <v>0</v>
      </c>
      <c r="O59" s="157">
        <f t="shared" si="14"/>
        <v>0</v>
      </c>
      <c r="P59" s="157">
        <f t="shared" si="14"/>
        <v>0</v>
      </c>
      <c r="Q59" s="157">
        <f t="shared" si="14"/>
        <v>0</v>
      </c>
      <c r="R59" s="157">
        <f t="shared" si="14"/>
        <v>0</v>
      </c>
      <c r="S59" s="157">
        <f t="shared" si="14"/>
        <v>0</v>
      </c>
      <c r="T59" s="157">
        <f t="shared" si="14"/>
        <v>0</v>
      </c>
      <c r="U59" s="157">
        <f t="shared" si="14"/>
        <v>0</v>
      </c>
      <c r="V59" s="157">
        <f t="shared" si="14"/>
        <v>0</v>
      </c>
      <c r="W59" s="157">
        <f t="shared" si="12"/>
        <v>0</v>
      </c>
      <c r="X59" s="157">
        <f t="shared" si="12"/>
        <v>0</v>
      </c>
      <c r="Y59" s="157">
        <f t="shared" si="12"/>
        <v>0</v>
      </c>
      <c r="Z59" s="157">
        <f t="shared" si="12"/>
        <v>0</v>
      </c>
      <c r="AA59" s="157">
        <f t="shared" si="12"/>
        <v>0</v>
      </c>
      <c r="AB59" s="157">
        <f t="shared" si="12"/>
        <v>0</v>
      </c>
      <c r="AC59" s="157">
        <f t="shared" si="12"/>
        <v>0</v>
      </c>
      <c r="AD59" s="157">
        <f t="shared" si="12"/>
        <v>0</v>
      </c>
      <c r="AE59" s="157">
        <f t="shared" si="12"/>
        <v>0</v>
      </c>
      <c r="AF59" s="157">
        <f t="shared" si="12"/>
        <v>0</v>
      </c>
      <c r="AG59" s="157">
        <f t="shared" si="12"/>
        <v>0</v>
      </c>
      <c r="AH59" s="157">
        <f t="shared" si="12"/>
        <v>0</v>
      </c>
      <c r="AI59" s="157">
        <f t="shared" si="12"/>
        <v>0</v>
      </c>
      <c r="AJ59" s="157">
        <f t="shared" si="12"/>
        <v>0</v>
      </c>
    </row>
    <row r="60" spans="1:36" ht="16.5" x14ac:dyDescent="0.25">
      <c r="A60" s="157">
        <f t="shared" si="13"/>
        <v>2.0299999999999994</v>
      </c>
      <c r="B60" s="153">
        <f t="shared" si="5"/>
        <v>12</v>
      </c>
      <c r="C60" s="155" t="s">
        <v>369</v>
      </c>
      <c r="D60" s="156" t="s">
        <v>364</v>
      </c>
      <c r="E60" s="157">
        <f t="shared" si="11"/>
        <v>8</v>
      </c>
      <c r="F60" s="314" t="s">
        <v>274</v>
      </c>
      <c r="G60" s="157">
        <f t="shared" si="14"/>
        <v>0</v>
      </c>
      <c r="H60" s="157">
        <f t="shared" si="12"/>
        <v>0</v>
      </c>
      <c r="I60" s="157">
        <f t="shared" si="12"/>
        <v>1</v>
      </c>
      <c r="J60" s="157">
        <f t="shared" si="12"/>
        <v>1</v>
      </c>
      <c r="K60" s="157">
        <f t="shared" si="12"/>
        <v>1</v>
      </c>
      <c r="L60" s="157">
        <f t="shared" si="12"/>
        <v>1</v>
      </c>
      <c r="M60" s="157">
        <f t="shared" si="12"/>
        <v>1</v>
      </c>
      <c r="N60" s="157">
        <f t="shared" si="12"/>
        <v>0</v>
      </c>
      <c r="O60" s="157">
        <f t="shared" si="12"/>
        <v>0</v>
      </c>
      <c r="P60" s="157">
        <f t="shared" si="12"/>
        <v>1</v>
      </c>
      <c r="Q60" s="157">
        <f t="shared" si="12"/>
        <v>1</v>
      </c>
      <c r="R60" s="157">
        <f t="shared" si="12"/>
        <v>1</v>
      </c>
      <c r="S60" s="157">
        <f t="shared" si="12"/>
        <v>0</v>
      </c>
      <c r="T60" s="157">
        <f t="shared" si="12"/>
        <v>0</v>
      </c>
      <c r="U60" s="157">
        <f t="shared" si="12"/>
        <v>0</v>
      </c>
      <c r="V60" s="157">
        <f t="shared" si="12"/>
        <v>0</v>
      </c>
      <c r="W60" s="157">
        <f t="shared" si="12"/>
        <v>0</v>
      </c>
      <c r="X60" s="157">
        <f t="shared" si="12"/>
        <v>0</v>
      </c>
      <c r="Y60" s="157">
        <f t="shared" si="12"/>
        <v>0</v>
      </c>
      <c r="Z60" s="157">
        <f t="shared" si="12"/>
        <v>0</v>
      </c>
      <c r="AA60" s="157">
        <f t="shared" si="12"/>
        <v>0</v>
      </c>
      <c r="AB60" s="157">
        <f t="shared" si="12"/>
        <v>0</v>
      </c>
      <c r="AC60" s="157">
        <f t="shared" si="12"/>
        <v>0</v>
      </c>
      <c r="AD60" s="157">
        <f t="shared" si="12"/>
        <v>0</v>
      </c>
      <c r="AE60" s="157">
        <f t="shared" si="12"/>
        <v>0</v>
      </c>
      <c r="AF60" s="157">
        <f t="shared" si="12"/>
        <v>0</v>
      </c>
      <c r="AG60" s="157">
        <f t="shared" si="12"/>
        <v>0</v>
      </c>
      <c r="AH60" s="157">
        <f t="shared" si="12"/>
        <v>0</v>
      </c>
      <c r="AI60" s="157">
        <f t="shared" si="12"/>
        <v>0</v>
      </c>
      <c r="AJ60" s="157">
        <f t="shared" si="12"/>
        <v>0</v>
      </c>
    </row>
    <row r="61" spans="1:36" ht="16.5" x14ac:dyDescent="0.25">
      <c r="A61" s="157">
        <f t="shared" si="13"/>
        <v>2.0399999999999991</v>
      </c>
      <c r="B61" s="153">
        <f t="shared" si="5"/>
        <v>13</v>
      </c>
      <c r="C61" s="155" t="s">
        <v>370</v>
      </c>
      <c r="D61" s="156" t="s">
        <v>364</v>
      </c>
      <c r="E61" s="157">
        <f t="shared" si="11"/>
        <v>5</v>
      </c>
      <c r="F61" s="314" t="s">
        <v>252</v>
      </c>
      <c r="G61" s="157">
        <f t="shared" si="14"/>
        <v>0</v>
      </c>
      <c r="H61" s="157">
        <f t="shared" si="12"/>
        <v>1</v>
      </c>
      <c r="I61" s="157">
        <f t="shared" si="12"/>
        <v>0</v>
      </c>
      <c r="J61" s="157">
        <f t="shared" si="12"/>
        <v>0</v>
      </c>
      <c r="K61" s="157">
        <f t="shared" si="12"/>
        <v>0</v>
      </c>
      <c r="L61" s="157">
        <f t="shared" si="12"/>
        <v>0</v>
      </c>
      <c r="M61" s="157">
        <f t="shared" si="12"/>
        <v>0</v>
      </c>
      <c r="N61" s="157">
        <f t="shared" si="12"/>
        <v>1</v>
      </c>
      <c r="O61" s="157">
        <f t="shared" si="12"/>
        <v>1</v>
      </c>
      <c r="P61" s="157">
        <f t="shared" si="12"/>
        <v>0</v>
      </c>
      <c r="Q61" s="157">
        <f t="shared" si="12"/>
        <v>0</v>
      </c>
      <c r="R61" s="157">
        <f t="shared" si="12"/>
        <v>0</v>
      </c>
      <c r="S61" s="157">
        <f t="shared" si="12"/>
        <v>1</v>
      </c>
      <c r="T61" s="157">
        <f t="shared" si="12"/>
        <v>1</v>
      </c>
      <c r="U61" s="157">
        <f t="shared" si="12"/>
        <v>0</v>
      </c>
      <c r="V61" s="157">
        <f t="shared" si="12"/>
        <v>0</v>
      </c>
      <c r="W61" s="157">
        <f t="shared" si="12"/>
        <v>0</v>
      </c>
      <c r="X61" s="157">
        <f t="shared" si="12"/>
        <v>0</v>
      </c>
      <c r="Y61" s="157">
        <f t="shared" si="12"/>
        <v>0</v>
      </c>
      <c r="Z61" s="157">
        <f t="shared" si="12"/>
        <v>0</v>
      </c>
      <c r="AA61" s="157">
        <f t="shared" si="12"/>
        <v>0</v>
      </c>
      <c r="AB61" s="157">
        <f t="shared" si="12"/>
        <v>0</v>
      </c>
      <c r="AC61" s="157">
        <f t="shared" si="12"/>
        <v>0</v>
      </c>
      <c r="AD61" s="157">
        <f t="shared" si="12"/>
        <v>0</v>
      </c>
      <c r="AE61" s="157">
        <f t="shared" si="12"/>
        <v>0</v>
      </c>
      <c r="AF61" s="157">
        <f t="shared" si="12"/>
        <v>0</v>
      </c>
      <c r="AG61" s="157">
        <f t="shared" si="12"/>
        <v>0</v>
      </c>
      <c r="AH61" s="157">
        <f t="shared" si="12"/>
        <v>0</v>
      </c>
      <c r="AI61" s="157">
        <f t="shared" si="12"/>
        <v>0</v>
      </c>
      <c r="AJ61" s="157">
        <f t="shared" si="12"/>
        <v>0</v>
      </c>
    </row>
    <row r="62" spans="1:36" ht="16.5" x14ac:dyDescent="0.25">
      <c r="A62" s="159"/>
      <c r="B62" s="153">
        <f t="shared" si="5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5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5"/>
        <v>16</v>
      </c>
      <c r="C64" s="158" t="s">
        <v>372</v>
      </c>
      <c r="D64" s="156" t="s">
        <v>364</v>
      </c>
      <c r="E64" s="157">
        <f t="shared" ref="E64:E68" si="15">+SUM(G64:AJ64)</f>
        <v>0</v>
      </c>
      <c r="F64" s="314" t="s">
        <v>633</v>
      </c>
      <c r="G64" s="157">
        <f t="shared" ref="G64:V68" si="16">+IF($F64=G$10&amp;" "&amp;G$11,G$9,0)</f>
        <v>0</v>
      </c>
      <c r="H64" s="157">
        <f t="shared" si="16"/>
        <v>0</v>
      </c>
      <c r="I64" s="157">
        <f t="shared" si="16"/>
        <v>0</v>
      </c>
      <c r="J64" s="157">
        <f t="shared" si="16"/>
        <v>0</v>
      </c>
      <c r="K64" s="157">
        <f t="shared" si="16"/>
        <v>0</v>
      </c>
      <c r="L64" s="157">
        <f t="shared" si="16"/>
        <v>0</v>
      </c>
      <c r="M64" s="157">
        <f t="shared" si="16"/>
        <v>0</v>
      </c>
      <c r="N64" s="157">
        <f t="shared" si="16"/>
        <v>0</v>
      </c>
      <c r="O64" s="157">
        <f t="shared" si="16"/>
        <v>0</v>
      </c>
      <c r="P64" s="157">
        <f t="shared" si="16"/>
        <v>0</v>
      </c>
      <c r="Q64" s="157">
        <f t="shared" si="16"/>
        <v>0</v>
      </c>
      <c r="R64" s="157">
        <f t="shared" si="16"/>
        <v>0</v>
      </c>
      <c r="S64" s="157">
        <f t="shared" si="16"/>
        <v>0</v>
      </c>
      <c r="T64" s="157">
        <f t="shared" si="16"/>
        <v>0</v>
      </c>
      <c r="U64" s="157">
        <f t="shared" si="16"/>
        <v>0</v>
      </c>
      <c r="V64" s="157">
        <f t="shared" si="16"/>
        <v>0</v>
      </c>
      <c r="W64" s="157">
        <f t="shared" ref="W64:AJ68" si="17">+IF($F64=W$10&amp;" "&amp;W$11,W$9,0)</f>
        <v>0</v>
      </c>
      <c r="X64" s="157">
        <f t="shared" si="17"/>
        <v>0</v>
      </c>
      <c r="Y64" s="157">
        <f t="shared" si="17"/>
        <v>0</v>
      </c>
      <c r="Z64" s="157">
        <f t="shared" si="17"/>
        <v>0</v>
      </c>
      <c r="AA64" s="157">
        <f t="shared" si="17"/>
        <v>0</v>
      </c>
      <c r="AB64" s="157">
        <f t="shared" si="17"/>
        <v>0</v>
      </c>
      <c r="AC64" s="157">
        <f t="shared" si="17"/>
        <v>0</v>
      </c>
      <c r="AD64" s="157">
        <f t="shared" si="17"/>
        <v>0</v>
      </c>
      <c r="AE64" s="157">
        <f t="shared" si="17"/>
        <v>0</v>
      </c>
      <c r="AF64" s="157">
        <f t="shared" si="17"/>
        <v>0</v>
      </c>
      <c r="AG64" s="157">
        <f t="shared" si="17"/>
        <v>0</v>
      </c>
      <c r="AH64" s="157">
        <f t="shared" si="17"/>
        <v>0</v>
      </c>
      <c r="AI64" s="157">
        <f t="shared" si="17"/>
        <v>0</v>
      </c>
      <c r="AJ64" s="157">
        <f t="shared" si="17"/>
        <v>0</v>
      </c>
    </row>
    <row r="65" spans="1:36" ht="16.5" x14ac:dyDescent="0.25">
      <c r="A65" s="157"/>
      <c r="B65" s="153">
        <f t="shared" si="5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5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5"/>
        <v>19</v>
      </c>
      <c r="C67" s="162" t="s">
        <v>373</v>
      </c>
      <c r="D67" s="164" t="s">
        <v>364</v>
      </c>
      <c r="E67" s="157">
        <f t="shared" si="15"/>
        <v>0</v>
      </c>
      <c r="F67" s="249" t="s">
        <v>327</v>
      </c>
      <c r="G67" s="157">
        <f t="shared" si="16"/>
        <v>0</v>
      </c>
      <c r="H67" s="157">
        <f t="shared" si="16"/>
        <v>0</v>
      </c>
      <c r="I67" s="157">
        <f t="shared" si="16"/>
        <v>0</v>
      </c>
      <c r="J67" s="157">
        <f t="shared" si="16"/>
        <v>0</v>
      </c>
      <c r="K67" s="157">
        <f t="shared" si="16"/>
        <v>0</v>
      </c>
      <c r="L67" s="157">
        <f t="shared" si="16"/>
        <v>0</v>
      </c>
      <c r="M67" s="157">
        <f t="shared" si="16"/>
        <v>0</v>
      </c>
      <c r="N67" s="157">
        <f t="shared" si="16"/>
        <v>0</v>
      </c>
      <c r="O67" s="157">
        <f t="shared" si="16"/>
        <v>0</v>
      </c>
      <c r="P67" s="157">
        <f t="shared" si="16"/>
        <v>0</v>
      </c>
      <c r="Q67" s="157">
        <f t="shared" si="16"/>
        <v>0</v>
      </c>
      <c r="R67" s="157">
        <f t="shared" si="16"/>
        <v>0</v>
      </c>
      <c r="S67" s="157">
        <f t="shared" si="16"/>
        <v>0</v>
      </c>
      <c r="T67" s="157">
        <f t="shared" si="16"/>
        <v>0</v>
      </c>
      <c r="U67" s="157">
        <f t="shared" si="16"/>
        <v>0</v>
      </c>
      <c r="V67" s="157">
        <f t="shared" si="16"/>
        <v>0</v>
      </c>
      <c r="W67" s="157">
        <f t="shared" si="17"/>
        <v>0</v>
      </c>
      <c r="X67" s="157">
        <f t="shared" si="17"/>
        <v>0</v>
      </c>
      <c r="Y67" s="157">
        <f t="shared" si="17"/>
        <v>0</v>
      </c>
      <c r="Z67" s="157">
        <f t="shared" si="17"/>
        <v>0</v>
      </c>
      <c r="AA67" s="157">
        <f t="shared" si="17"/>
        <v>0</v>
      </c>
      <c r="AB67" s="157">
        <f t="shared" si="17"/>
        <v>0</v>
      </c>
      <c r="AC67" s="157">
        <f t="shared" si="17"/>
        <v>0</v>
      </c>
      <c r="AD67" s="157">
        <f t="shared" si="17"/>
        <v>0</v>
      </c>
      <c r="AE67" s="157">
        <f t="shared" si="17"/>
        <v>0</v>
      </c>
      <c r="AF67" s="157">
        <f t="shared" si="17"/>
        <v>0</v>
      </c>
      <c r="AG67" s="157">
        <f t="shared" si="17"/>
        <v>0</v>
      </c>
      <c r="AH67" s="157">
        <f t="shared" si="17"/>
        <v>0</v>
      </c>
      <c r="AI67" s="157">
        <f t="shared" si="17"/>
        <v>0</v>
      </c>
      <c r="AJ67" s="157">
        <f t="shared" si="17"/>
        <v>0</v>
      </c>
    </row>
    <row r="68" spans="1:36" s="188" customFormat="1" ht="16.5" x14ac:dyDescent="0.25">
      <c r="A68" s="160">
        <f>+A67+0.01</f>
        <v>3.0299999999999994</v>
      </c>
      <c r="B68" s="161">
        <f t="shared" si="5"/>
        <v>20</v>
      </c>
      <c r="C68" s="162" t="s">
        <v>374</v>
      </c>
      <c r="D68" s="164" t="s">
        <v>364</v>
      </c>
      <c r="E68" s="157">
        <f t="shared" si="15"/>
        <v>0</v>
      </c>
      <c r="F68" s="249" t="s">
        <v>328</v>
      </c>
      <c r="G68" s="157">
        <f t="shared" si="16"/>
        <v>0</v>
      </c>
      <c r="H68" s="157">
        <f t="shared" si="16"/>
        <v>0</v>
      </c>
      <c r="I68" s="157">
        <f t="shared" si="16"/>
        <v>0</v>
      </c>
      <c r="J68" s="157">
        <f t="shared" si="16"/>
        <v>0</v>
      </c>
      <c r="K68" s="157">
        <f t="shared" si="16"/>
        <v>0</v>
      </c>
      <c r="L68" s="157">
        <f t="shared" si="16"/>
        <v>0</v>
      </c>
      <c r="M68" s="157">
        <f t="shared" si="16"/>
        <v>0</v>
      </c>
      <c r="N68" s="157">
        <f t="shared" si="16"/>
        <v>0</v>
      </c>
      <c r="O68" s="157">
        <f t="shared" si="16"/>
        <v>0</v>
      </c>
      <c r="P68" s="157">
        <f t="shared" si="16"/>
        <v>0</v>
      </c>
      <c r="Q68" s="157">
        <f t="shared" si="16"/>
        <v>0</v>
      </c>
      <c r="R68" s="157">
        <f t="shared" si="16"/>
        <v>0</v>
      </c>
      <c r="S68" s="157">
        <f t="shared" si="16"/>
        <v>0</v>
      </c>
      <c r="T68" s="157">
        <f t="shared" si="16"/>
        <v>0</v>
      </c>
      <c r="U68" s="157">
        <f t="shared" si="16"/>
        <v>0</v>
      </c>
      <c r="V68" s="157">
        <f t="shared" si="16"/>
        <v>0</v>
      </c>
      <c r="W68" s="157">
        <f t="shared" si="17"/>
        <v>0</v>
      </c>
      <c r="X68" s="157">
        <f t="shared" si="17"/>
        <v>0</v>
      </c>
      <c r="Y68" s="157">
        <f t="shared" si="17"/>
        <v>0</v>
      </c>
      <c r="Z68" s="157">
        <f t="shared" si="17"/>
        <v>0</v>
      </c>
      <c r="AA68" s="157">
        <f t="shared" si="17"/>
        <v>0</v>
      </c>
      <c r="AB68" s="157">
        <f t="shared" si="17"/>
        <v>0</v>
      </c>
      <c r="AC68" s="157">
        <f t="shared" si="17"/>
        <v>0</v>
      </c>
      <c r="AD68" s="157">
        <f t="shared" si="17"/>
        <v>0</v>
      </c>
      <c r="AE68" s="157">
        <f t="shared" si="17"/>
        <v>0</v>
      </c>
      <c r="AF68" s="157">
        <f t="shared" si="17"/>
        <v>0</v>
      </c>
      <c r="AG68" s="157">
        <f t="shared" si="17"/>
        <v>0</v>
      </c>
      <c r="AH68" s="157">
        <f t="shared" si="17"/>
        <v>0</v>
      </c>
      <c r="AI68" s="157">
        <f t="shared" si="17"/>
        <v>0</v>
      </c>
      <c r="AJ68" s="157">
        <f t="shared" si="17"/>
        <v>0</v>
      </c>
    </row>
    <row r="69" spans="1:36" ht="16.5" x14ac:dyDescent="0.25">
      <c r="A69" s="159"/>
      <c r="B69" s="153">
        <f t="shared" si="5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5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18">+A70+0.01</f>
        <v>4.01</v>
      </c>
      <c r="B71" s="153">
        <f t="shared" si="5"/>
        <v>23</v>
      </c>
      <c r="C71" s="155" t="s">
        <v>376</v>
      </c>
      <c r="D71" s="156" t="s">
        <v>364</v>
      </c>
      <c r="E71" s="157">
        <f t="shared" ref="E71:E73" si="19">+SUM(G71:AJ71)</f>
        <v>1</v>
      </c>
      <c r="F71" s="249"/>
      <c r="G71" s="157">
        <f t="shared" ref="G71:P73" si="20">+HLOOKUP(G$3,ARMADO_RP,$B71,0)+HLOOKUP(G$4,ARMADO_RP,$B71,0)</f>
        <v>0</v>
      </c>
      <c r="H71" s="157">
        <f t="shared" si="20"/>
        <v>0</v>
      </c>
      <c r="I71" s="157">
        <f t="shared" si="20"/>
        <v>0</v>
      </c>
      <c r="J71" s="157">
        <f t="shared" si="20"/>
        <v>0</v>
      </c>
      <c r="K71" s="157">
        <f t="shared" si="20"/>
        <v>0</v>
      </c>
      <c r="L71" s="157">
        <f t="shared" si="20"/>
        <v>0</v>
      </c>
      <c r="M71" s="157">
        <f t="shared" si="20"/>
        <v>0</v>
      </c>
      <c r="N71" s="157">
        <f t="shared" si="20"/>
        <v>0</v>
      </c>
      <c r="O71" s="157">
        <f t="shared" si="20"/>
        <v>0</v>
      </c>
      <c r="P71" s="157">
        <f t="shared" si="20"/>
        <v>0</v>
      </c>
      <c r="Q71" s="157">
        <f t="shared" ref="Q71:Z73" si="21">+HLOOKUP(Q$3,ARMADO_RP,$B71,0)+HLOOKUP(Q$4,ARMADO_RP,$B71,0)</f>
        <v>0</v>
      </c>
      <c r="R71" s="157">
        <f t="shared" si="21"/>
        <v>0</v>
      </c>
      <c r="S71" s="157">
        <f t="shared" si="21"/>
        <v>0</v>
      </c>
      <c r="T71" s="157">
        <f t="shared" si="21"/>
        <v>1</v>
      </c>
      <c r="U71" s="157">
        <f t="shared" si="21"/>
        <v>0</v>
      </c>
      <c r="V71" s="157">
        <f t="shared" si="21"/>
        <v>0</v>
      </c>
      <c r="W71" s="157">
        <f t="shared" si="21"/>
        <v>0</v>
      </c>
      <c r="X71" s="157">
        <f t="shared" si="21"/>
        <v>0</v>
      </c>
      <c r="Y71" s="157">
        <f t="shared" si="21"/>
        <v>0</v>
      </c>
      <c r="Z71" s="157">
        <f t="shared" si="21"/>
        <v>0</v>
      </c>
      <c r="AA71" s="157">
        <f t="shared" ref="AA71:AJ73" si="22">+HLOOKUP(AA$3,ARMADO_RP,$B71,0)+HLOOKUP(AA$4,ARMADO_RP,$B71,0)</f>
        <v>0</v>
      </c>
      <c r="AB71" s="157">
        <f t="shared" si="22"/>
        <v>0</v>
      </c>
      <c r="AC71" s="157">
        <f t="shared" si="22"/>
        <v>0</v>
      </c>
      <c r="AD71" s="157">
        <f t="shared" si="22"/>
        <v>0</v>
      </c>
      <c r="AE71" s="157">
        <f t="shared" si="22"/>
        <v>0</v>
      </c>
      <c r="AF71" s="157">
        <f t="shared" si="22"/>
        <v>0</v>
      </c>
      <c r="AG71" s="157">
        <f t="shared" si="22"/>
        <v>0</v>
      </c>
      <c r="AH71" s="157">
        <f t="shared" si="22"/>
        <v>0</v>
      </c>
      <c r="AI71" s="157">
        <f t="shared" si="22"/>
        <v>0</v>
      </c>
      <c r="AJ71" s="157">
        <f t="shared" si="22"/>
        <v>0</v>
      </c>
    </row>
    <row r="72" spans="1:36" ht="16.5" x14ac:dyDescent="0.25">
      <c r="A72" s="157">
        <f t="shared" si="18"/>
        <v>4.0199999999999996</v>
      </c>
      <c r="B72" s="153">
        <f t="shared" si="5"/>
        <v>24</v>
      </c>
      <c r="C72" s="155" t="s">
        <v>377</v>
      </c>
      <c r="D72" s="156" t="s">
        <v>364</v>
      </c>
      <c r="E72" s="157">
        <f t="shared" si="19"/>
        <v>28</v>
      </c>
      <c r="F72" s="249"/>
      <c r="G72" s="157">
        <f t="shared" si="20"/>
        <v>0</v>
      </c>
      <c r="H72" s="157">
        <f t="shared" si="20"/>
        <v>2</v>
      </c>
      <c r="I72" s="157">
        <f t="shared" si="20"/>
        <v>2</v>
      </c>
      <c r="J72" s="157">
        <f t="shared" si="20"/>
        <v>2</v>
      </c>
      <c r="K72" s="157">
        <f t="shared" si="20"/>
        <v>2</v>
      </c>
      <c r="L72" s="157">
        <f t="shared" si="20"/>
        <v>2</v>
      </c>
      <c r="M72" s="157">
        <f t="shared" si="20"/>
        <v>2</v>
      </c>
      <c r="N72" s="157">
        <f t="shared" si="20"/>
        <v>2</v>
      </c>
      <c r="O72" s="157">
        <f t="shared" si="20"/>
        <v>2</v>
      </c>
      <c r="P72" s="157">
        <f t="shared" si="20"/>
        <v>2</v>
      </c>
      <c r="Q72" s="157">
        <f t="shared" si="21"/>
        <v>2</v>
      </c>
      <c r="R72" s="157">
        <f t="shared" si="21"/>
        <v>2</v>
      </c>
      <c r="S72" s="157">
        <f t="shared" si="21"/>
        <v>2</v>
      </c>
      <c r="T72" s="157">
        <f t="shared" si="21"/>
        <v>4</v>
      </c>
      <c r="U72" s="157">
        <f t="shared" si="21"/>
        <v>0</v>
      </c>
      <c r="V72" s="157">
        <f t="shared" si="21"/>
        <v>0</v>
      </c>
      <c r="W72" s="157">
        <f t="shared" si="21"/>
        <v>0</v>
      </c>
      <c r="X72" s="157">
        <f t="shared" si="21"/>
        <v>0</v>
      </c>
      <c r="Y72" s="157">
        <f t="shared" si="21"/>
        <v>0</v>
      </c>
      <c r="Z72" s="157">
        <f t="shared" si="21"/>
        <v>0</v>
      </c>
      <c r="AA72" s="157">
        <f t="shared" si="22"/>
        <v>0</v>
      </c>
      <c r="AB72" s="157">
        <f t="shared" si="22"/>
        <v>0</v>
      </c>
      <c r="AC72" s="157">
        <f t="shared" si="22"/>
        <v>0</v>
      </c>
      <c r="AD72" s="157">
        <f t="shared" si="22"/>
        <v>0</v>
      </c>
      <c r="AE72" s="157">
        <f t="shared" si="22"/>
        <v>0</v>
      </c>
      <c r="AF72" s="157">
        <f t="shared" si="22"/>
        <v>0</v>
      </c>
      <c r="AG72" s="157">
        <f t="shared" si="22"/>
        <v>0</v>
      </c>
      <c r="AH72" s="157">
        <f t="shared" si="22"/>
        <v>0</v>
      </c>
      <c r="AI72" s="157">
        <f t="shared" si="22"/>
        <v>0</v>
      </c>
      <c r="AJ72" s="157">
        <f t="shared" si="22"/>
        <v>0</v>
      </c>
    </row>
    <row r="73" spans="1:36" ht="16.5" x14ac:dyDescent="0.25">
      <c r="A73" s="157">
        <f t="shared" si="18"/>
        <v>4.0299999999999994</v>
      </c>
      <c r="B73" s="153">
        <f t="shared" si="5"/>
        <v>25</v>
      </c>
      <c r="C73" s="155" t="s">
        <v>378</v>
      </c>
      <c r="D73" s="156" t="s">
        <v>364</v>
      </c>
      <c r="E73" s="157">
        <f t="shared" si="19"/>
        <v>1</v>
      </c>
      <c r="F73" s="249"/>
      <c r="G73" s="157">
        <f t="shared" si="20"/>
        <v>0</v>
      </c>
      <c r="H73" s="157">
        <f t="shared" si="20"/>
        <v>0</v>
      </c>
      <c r="I73" s="157">
        <f t="shared" si="20"/>
        <v>0</v>
      </c>
      <c r="J73" s="157">
        <f t="shared" si="20"/>
        <v>0</v>
      </c>
      <c r="K73" s="157">
        <f t="shared" si="20"/>
        <v>0</v>
      </c>
      <c r="L73" s="157">
        <f t="shared" si="20"/>
        <v>0</v>
      </c>
      <c r="M73" s="157">
        <f t="shared" si="20"/>
        <v>0</v>
      </c>
      <c r="N73" s="157">
        <f t="shared" si="20"/>
        <v>0</v>
      </c>
      <c r="O73" s="157">
        <f t="shared" si="20"/>
        <v>0</v>
      </c>
      <c r="P73" s="157">
        <f t="shared" si="20"/>
        <v>0</v>
      </c>
      <c r="Q73" s="157">
        <f t="shared" si="21"/>
        <v>0</v>
      </c>
      <c r="R73" s="157">
        <f t="shared" si="21"/>
        <v>0</v>
      </c>
      <c r="S73" s="157">
        <f t="shared" si="21"/>
        <v>0</v>
      </c>
      <c r="T73" s="157">
        <f t="shared" si="21"/>
        <v>1</v>
      </c>
      <c r="U73" s="157">
        <f t="shared" si="21"/>
        <v>0</v>
      </c>
      <c r="V73" s="157">
        <f t="shared" si="21"/>
        <v>0</v>
      </c>
      <c r="W73" s="157">
        <f t="shared" si="21"/>
        <v>0</v>
      </c>
      <c r="X73" s="157">
        <f t="shared" si="21"/>
        <v>0</v>
      </c>
      <c r="Y73" s="157">
        <f t="shared" si="21"/>
        <v>0</v>
      </c>
      <c r="Z73" s="157">
        <f t="shared" si="21"/>
        <v>0</v>
      </c>
      <c r="AA73" s="157">
        <f t="shared" si="22"/>
        <v>0</v>
      </c>
      <c r="AB73" s="157">
        <f t="shared" si="22"/>
        <v>0</v>
      </c>
      <c r="AC73" s="157">
        <f t="shared" si="22"/>
        <v>0</v>
      </c>
      <c r="AD73" s="157">
        <f t="shared" si="22"/>
        <v>0</v>
      </c>
      <c r="AE73" s="157">
        <f t="shared" si="22"/>
        <v>0</v>
      </c>
      <c r="AF73" s="157">
        <f t="shared" si="22"/>
        <v>0</v>
      </c>
      <c r="AG73" s="157">
        <f t="shared" si="22"/>
        <v>0</v>
      </c>
      <c r="AH73" s="157">
        <f t="shared" si="22"/>
        <v>0</v>
      </c>
      <c r="AI73" s="157">
        <f t="shared" si="22"/>
        <v>0</v>
      </c>
      <c r="AJ73" s="157">
        <f t="shared" si="22"/>
        <v>0</v>
      </c>
    </row>
    <row r="74" spans="1:36" ht="16.5" x14ac:dyDescent="0.25">
      <c r="A74" s="159"/>
      <c r="B74" s="153">
        <f t="shared" si="5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5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3">+A75+0.01</f>
        <v>5.01</v>
      </c>
      <c r="B76" s="153">
        <f t="shared" si="5"/>
        <v>28</v>
      </c>
      <c r="C76" s="155" t="s">
        <v>380</v>
      </c>
      <c r="D76" s="156" t="s">
        <v>364</v>
      </c>
      <c r="E76" s="157">
        <f t="shared" ref="E76:E80" si="24">+SUM(G76:AJ76)</f>
        <v>0</v>
      </c>
      <c r="F76" s="249"/>
      <c r="G76" s="157">
        <f t="shared" ref="G76:P80" si="25">+HLOOKUP(G$3,ARMADO_RP,$B76,0)+HLOOKUP(G$4,ARMADO_RP,$B76,0)</f>
        <v>0</v>
      </c>
      <c r="H76" s="157">
        <f t="shared" si="25"/>
        <v>0</v>
      </c>
      <c r="I76" s="157">
        <f t="shared" si="25"/>
        <v>0</v>
      </c>
      <c r="J76" s="157">
        <f t="shared" si="25"/>
        <v>0</v>
      </c>
      <c r="K76" s="157">
        <f t="shared" si="25"/>
        <v>0</v>
      </c>
      <c r="L76" s="157">
        <f t="shared" si="25"/>
        <v>0</v>
      </c>
      <c r="M76" s="157">
        <f t="shared" si="25"/>
        <v>0</v>
      </c>
      <c r="N76" s="157">
        <f t="shared" si="25"/>
        <v>0</v>
      </c>
      <c r="O76" s="157">
        <f t="shared" si="25"/>
        <v>0</v>
      </c>
      <c r="P76" s="157">
        <f t="shared" si="25"/>
        <v>0</v>
      </c>
      <c r="Q76" s="157">
        <f t="shared" ref="Q76:Z80" si="26">+HLOOKUP(Q$3,ARMADO_RP,$B76,0)+HLOOKUP(Q$4,ARMADO_RP,$B76,0)</f>
        <v>0</v>
      </c>
      <c r="R76" s="157">
        <f t="shared" si="26"/>
        <v>0</v>
      </c>
      <c r="S76" s="157">
        <f t="shared" si="26"/>
        <v>0</v>
      </c>
      <c r="T76" s="157">
        <f t="shared" si="26"/>
        <v>0</v>
      </c>
      <c r="U76" s="157">
        <f t="shared" si="26"/>
        <v>0</v>
      </c>
      <c r="V76" s="157">
        <f t="shared" si="26"/>
        <v>0</v>
      </c>
      <c r="W76" s="157">
        <f t="shared" si="26"/>
        <v>0</v>
      </c>
      <c r="X76" s="157">
        <f t="shared" si="26"/>
        <v>0</v>
      </c>
      <c r="Y76" s="157">
        <f t="shared" si="26"/>
        <v>0</v>
      </c>
      <c r="Z76" s="157">
        <f t="shared" si="26"/>
        <v>0</v>
      </c>
      <c r="AA76" s="157">
        <f t="shared" ref="AA76:AJ80" si="27">+HLOOKUP(AA$3,ARMADO_RP,$B76,0)+HLOOKUP(AA$4,ARMADO_RP,$B76,0)</f>
        <v>0</v>
      </c>
      <c r="AB76" s="157">
        <f t="shared" si="27"/>
        <v>0</v>
      </c>
      <c r="AC76" s="157">
        <f t="shared" si="27"/>
        <v>0</v>
      </c>
      <c r="AD76" s="157">
        <f t="shared" si="27"/>
        <v>0</v>
      </c>
      <c r="AE76" s="157">
        <f t="shared" si="27"/>
        <v>0</v>
      </c>
      <c r="AF76" s="157">
        <f t="shared" si="27"/>
        <v>0</v>
      </c>
      <c r="AG76" s="157">
        <f t="shared" si="27"/>
        <v>0</v>
      </c>
      <c r="AH76" s="157">
        <f t="shared" si="27"/>
        <v>0</v>
      </c>
      <c r="AI76" s="157">
        <f t="shared" si="27"/>
        <v>0</v>
      </c>
      <c r="AJ76" s="157">
        <f t="shared" si="27"/>
        <v>0</v>
      </c>
    </row>
    <row r="77" spans="1:36" ht="16.5" x14ac:dyDescent="0.25">
      <c r="A77" s="157">
        <f t="shared" si="23"/>
        <v>5.0199999999999996</v>
      </c>
      <c r="B77" s="153">
        <f t="shared" si="5"/>
        <v>29</v>
      </c>
      <c r="C77" s="155" t="s">
        <v>381</v>
      </c>
      <c r="D77" s="156" t="s">
        <v>364</v>
      </c>
      <c r="E77" s="157">
        <f t="shared" si="24"/>
        <v>0</v>
      </c>
      <c r="F77" s="249"/>
      <c r="G77" s="157">
        <f t="shared" si="25"/>
        <v>0</v>
      </c>
      <c r="H77" s="157">
        <f t="shared" si="25"/>
        <v>0</v>
      </c>
      <c r="I77" s="157">
        <f t="shared" si="25"/>
        <v>0</v>
      </c>
      <c r="J77" s="157">
        <f t="shared" si="25"/>
        <v>0</v>
      </c>
      <c r="K77" s="157">
        <f t="shared" si="25"/>
        <v>0</v>
      </c>
      <c r="L77" s="157">
        <f t="shared" si="25"/>
        <v>0</v>
      </c>
      <c r="M77" s="157">
        <f t="shared" si="25"/>
        <v>0</v>
      </c>
      <c r="N77" s="157">
        <f t="shared" si="25"/>
        <v>0</v>
      </c>
      <c r="O77" s="157">
        <f t="shared" si="25"/>
        <v>0</v>
      </c>
      <c r="P77" s="157">
        <f t="shared" si="25"/>
        <v>0</v>
      </c>
      <c r="Q77" s="157">
        <f t="shared" si="26"/>
        <v>0</v>
      </c>
      <c r="R77" s="157">
        <f t="shared" si="26"/>
        <v>0</v>
      </c>
      <c r="S77" s="157">
        <f t="shared" si="26"/>
        <v>0</v>
      </c>
      <c r="T77" s="157">
        <f t="shared" si="26"/>
        <v>0</v>
      </c>
      <c r="U77" s="157">
        <f t="shared" si="26"/>
        <v>0</v>
      </c>
      <c r="V77" s="157">
        <f t="shared" si="26"/>
        <v>0</v>
      </c>
      <c r="W77" s="157">
        <f t="shared" si="26"/>
        <v>0</v>
      </c>
      <c r="X77" s="157">
        <f t="shared" si="26"/>
        <v>0</v>
      </c>
      <c r="Y77" s="157">
        <f t="shared" si="26"/>
        <v>0</v>
      </c>
      <c r="Z77" s="157">
        <f t="shared" si="26"/>
        <v>0</v>
      </c>
      <c r="AA77" s="157">
        <f t="shared" si="27"/>
        <v>0</v>
      </c>
      <c r="AB77" s="157">
        <f t="shared" si="27"/>
        <v>0</v>
      </c>
      <c r="AC77" s="157">
        <f t="shared" si="27"/>
        <v>0</v>
      </c>
      <c r="AD77" s="157">
        <f t="shared" si="27"/>
        <v>0</v>
      </c>
      <c r="AE77" s="157">
        <f t="shared" si="27"/>
        <v>0</v>
      </c>
      <c r="AF77" s="157">
        <f t="shared" si="27"/>
        <v>0</v>
      </c>
      <c r="AG77" s="157">
        <f t="shared" si="27"/>
        <v>0</v>
      </c>
      <c r="AH77" s="157">
        <f t="shared" si="27"/>
        <v>0</v>
      </c>
      <c r="AI77" s="157">
        <f t="shared" si="27"/>
        <v>0</v>
      </c>
      <c r="AJ77" s="157">
        <f t="shared" si="27"/>
        <v>0</v>
      </c>
    </row>
    <row r="78" spans="1:36" ht="16.5" x14ac:dyDescent="0.25">
      <c r="A78" s="157">
        <f t="shared" si="23"/>
        <v>5.0299999999999994</v>
      </c>
      <c r="B78" s="153">
        <f t="shared" si="5"/>
        <v>30</v>
      </c>
      <c r="C78" s="155" t="s">
        <v>382</v>
      </c>
      <c r="D78" s="156"/>
      <c r="E78" s="157">
        <f t="shared" si="24"/>
        <v>0</v>
      </c>
      <c r="F78" s="249"/>
      <c r="G78" s="157">
        <f t="shared" si="25"/>
        <v>0</v>
      </c>
      <c r="H78" s="157">
        <f t="shared" si="25"/>
        <v>0</v>
      </c>
      <c r="I78" s="157">
        <f t="shared" si="25"/>
        <v>0</v>
      </c>
      <c r="J78" s="157">
        <f t="shared" si="25"/>
        <v>0</v>
      </c>
      <c r="K78" s="157">
        <f t="shared" si="25"/>
        <v>0</v>
      </c>
      <c r="L78" s="157">
        <f t="shared" si="25"/>
        <v>0</v>
      </c>
      <c r="M78" s="157">
        <f t="shared" si="25"/>
        <v>0</v>
      </c>
      <c r="N78" s="157">
        <f t="shared" si="25"/>
        <v>0</v>
      </c>
      <c r="O78" s="157">
        <f t="shared" si="25"/>
        <v>0</v>
      </c>
      <c r="P78" s="157">
        <f t="shared" si="25"/>
        <v>0</v>
      </c>
      <c r="Q78" s="157">
        <f t="shared" si="26"/>
        <v>0</v>
      </c>
      <c r="R78" s="157">
        <f t="shared" si="26"/>
        <v>0</v>
      </c>
      <c r="S78" s="157">
        <f t="shared" si="26"/>
        <v>0</v>
      </c>
      <c r="T78" s="157">
        <f t="shared" si="26"/>
        <v>0</v>
      </c>
      <c r="U78" s="157">
        <f t="shared" si="26"/>
        <v>0</v>
      </c>
      <c r="V78" s="157">
        <f t="shared" si="26"/>
        <v>0</v>
      </c>
      <c r="W78" s="157">
        <f t="shared" si="26"/>
        <v>0</v>
      </c>
      <c r="X78" s="157">
        <f t="shared" si="26"/>
        <v>0</v>
      </c>
      <c r="Y78" s="157">
        <f t="shared" si="26"/>
        <v>0</v>
      </c>
      <c r="Z78" s="157">
        <f t="shared" si="26"/>
        <v>0</v>
      </c>
      <c r="AA78" s="157">
        <f t="shared" si="27"/>
        <v>0</v>
      </c>
      <c r="AB78" s="157">
        <f t="shared" si="27"/>
        <v>0</v>
      </c>
      <c r="AC78" s="157">
        <f t="shared" si="27"/>
        <v>0</v>
      </c>
      <c r="AD78" s="157">
        <f t="shared" si="27"/>
        <v>0</v>
      </c>
      <c r="AE78" s="157">
        <f t="shared" si="27"/>
        <v>0</v>
      </c>
      <c r="AF78" s="157">
        <f t="shared" si="27"/>
        <v>0</v>
      </c>
      <c r="AG78" s="157">
        <f t="shared" si="27"/>
        <v>0</v>
      </c>
      <c r="AH78" s="157">
        <f t="shared" si="27"/>
        <v>0</v>
      </c>
      <c r="AI78" s="157">
        <f t="shared" si="27"/>
        <v>0</v>
      </c>
      <c r="AJ78" s="157">
        <f t="shared" si="27"/>
        <v>0</v>
      </c>
    </row>
    <row r="79" spans="1:36" ht="16.5" x14ac:dyDescent="0.25">
      <c r="A79" s="157"/>
      <c r="B79" s="153">
        <f t="shared" si="5"/>
        <v>31</v>
      </c>
      <c r="C79" s="155" t="s">
        <v>383</v>
      </c>
      <c r="D79" s="156" t="s">
        <v>364</v>
      </c>
      <c r="E79" s="157">
        <f t="shared" si="24"/>
        <v>26</v>
      </c>
      <c r="F79" s="249"/>
      <c r="G79" s="157">
        <f t="shared" si="25"/>
        <v>0</v>
      </c>
      <c r="H79" s="157">
        <f t="shared" si="25"/>
        <v>2</v>
      </c>
      <c r="I79" s="157">
        <f t="shared" si="25"/>
        <v>2</v>
      </c>
      <c r="J79" s="157">
        <f t="shared" si="25"/>
        <v>2</v>
      </c>
      <c r="K79" s="157">
        <f t="shared" si="25"/>
        <v>2</v>
      </c>
      <c r="L79" s="157">
        <f t="shared" si="25"/>
        <v>2</v>
      </c>
      <c r="M79" s="157">
        <f t="shared" si="25"/>
        <v>2</v>
      </c>
      <c r="N79" s="157">
        <f t="shared" si="25"/>
        <v>2</v>
      </c>
      <c r="O79" s="157">
        <f t="shared" si="25"/>
        <v>2</v>
      </c>
      <c r="P79" s="157">
        <f t="shared" si="25"/>
        <v>2</v>
      </c>
      <c r="Q79" s="157">
        <f t="shared" si="26"/>
        <v>2</v>
      </c>
      <c r="R79" s="157">
        <f t="shared" si="26"/>
        <v>2</v>
      </c>
      <c r="S79" s="157">
        <f t="shared" si="26"/>
        <v>2</v>
      </c>
      <c r="T79" s="157">
        <f t="shared" si="26"/>
        <v>2</v>
      </c>
      <c r="U79" s="157">
        <f t="shared" si="26"/>
        <v>0</v>
      </c>
      <c r="V79" s="157">
        <f t="shared" si="26"/>
        <v>0</v>
      </c>
      <c r="W79" s="157">
        <f t="shared" si="26"/>
        <v>0</v>
      </c>
      <c r="X79" s="157">
        <f t="shared" si="26"/>
        <v>0</v>
      </c>
      <c r="Y79" s="157">
        <f t="shared" si="26"/>
        <v>0</v>
      </c>
      <c r="Z79" s="157">
        <f t="shared" si="26"/>
        <v>0</v>
      </c>
      <c r="AA79" s="157">
        <f t="shared" si="27"/>
        <v>0</v>
      </c>
      <c r="AB79" s="157">
        <f t="shared" si="27"/>
        <v>0</v>
      </c>
      <c r="AC79" s="157">
        <f t="shared" si="27"/>
        <v>0</v>
      </c>
      <c r="AD79" s="157">
        <f t="shared" si="27"/>
        <v>0</v>
      </c>
      <c r="AE79" s="157">
        <f t="shared" si="27"/>
        <v>0</v>
      </c>
      <c r="AF79" s="157">
        <f t="shared" si="27"/>
        <v>0</v>
      </c>
      <c r="AG79" s="157">
        <f t="shared" si="27"/>
        <v>0</v>
      </c>
      <c r="AH79" s="157">
        <f t="shared" si="27"/>
        <v>0</v>
      </c>
      <c r="AI79" s="157">
        <f t="shared" si="27"/>
        <v>0</v>
      </c>
      <c r="AJ79" s="157">
        <f t="shared" si="27"/>
        <v>0</v>
      </c>
    </row>
    <row r="80" spans="1:36" s="188" customFormat="1" ht="16.5" x14ac:dyDescent="0.25">
      <c r="A80" s="160">
        <v>5.04</v>
      </c>
      <c r="B80" s="161">
        <f t="shared" si="5"/>
        <v>32</v>
      </c>
      <c r="C80" s="163" t="s">
        <v>547</v>
      </c>
      <c r="D80" s="164" t="s">
        <v>364</v>
      </c>
      <c r="E80" s="157">
        <f t="shared" si="24"/>
        <v>0</v>
      </c>
      <c r="F80" s="249"/>
      <c r="G80" s="157">
        <f t="shared" si="25"/>
        <v>0</v>
      </c>
      <c r="H80" s="157">
        <f t="shared" si="25"/>
        <v>0</v>
      </c>
      <c r="I80" s="157">
        <f t="shared" si="25"/>
        <v>0</v>
      </c>
      <c r="J80" s="157">
        <f t="shared" si="25"/>
        <v>0</v>
      </c>
      <c r="K80" s="157">
        <f t="shared" si="25"/>
        <v>0</v>
      </c>
      <c r="L80" s="157">
        <f t="shared" si="25"/>
        <v>0</v>
      </c>
      <c r="M80" s="157">
        <f t="shared" si="25"/>
        <v>0</v>
      </c>
      <c r="N80" s="157">
        <f t="shared" si="25"/>
        <v>0</v>
      </c>
      <c r="O80" s="157">
        <f t="shared" si="25"/>
        <v>0</v>
      </c>
      <c r="P80" s="157">
        <f t="shared" si="25"/>
        <v>0</v>
      </c>
      <c r="Q80" s="157">
        <f t="shared" si="26"/>
        <v>0</v>
      </c>
      <c r="R80" s="157">
        <f t="shared" si="26"/>
        <v>0</v>
      </c>
      <c r="S80" s="157">
        <f t="shared" si="26"/>
        <v>0</v>
      </c>
      <c r="T80" s="157">
        <f t="shared" si="26"/>
        <v>0</v>
      </c>
      <c r="U80" s="157">
        <f t="shared" si="26"/>
        <v>0</v>
      </c>
      <c r="V80" s="157">
        <f t="shared" si="26"/>
        <v>0</v>
      </c>
      <c r="W80" s="157">
        <f t="shared" si="26"/>
        <v>0</v>
      </c>
      <c r="X80" s="157">
        <f t="shared" si="26"/>
        <v>0</v>
      </c>
      <c r="Y80" s="157">
        <f t="shared" si="26"/>
        <v>0</v>
      </c>
      <c r="Z80" s="157">
        <f t="shared" si="26"/>
        <v>0</v>
      </c>
      <c r="AA80" s="157">
        <f t="shared" si="27"/>
        <v>0</v>
      </c>
      <c r="AB80" s="157">
        <f t="shared" si="27"/>
        <v>0</v>
      </c>
      <c r="AC80" s="157">
        <f t="shared" si="27"/>
        <v>0</v>
      </c>
      <c r="AD80" s="157">
        <f t="shared" si="27"/>
        <v>0</v>
      </c>
      <c r="AE80" s="157">
        <f t="shared" si="27"/>
        <v>0</v>
      </c>
      <c r="AF80" s="157">
        <f t="shared" si="27"/>
        <v>0</v>
      </c>
      <c r="AG80" s="157">
        <f t="shared" si="27"/>
        <v>0</v>
      </c>
      <c r="AH80" s="157">
        <f t="shared" si="27"/>
        <v>0</v>
      </c>
      <c r="AI80" s="157">
        <f t="shared" si="27"/>
        <v>0</v>
      </c>
      <c r="AJ80" s="157">
        <f t="shared" si="27"/>
        <v>0</v>
      </c>
    </row>
    <row r="81" spans="1:36" ht="16.5" x14ac:dyDescent="0.25">
      <c r="A81" s="159"/>
      <c r="B81" s="153">
        <f t="shared" si="5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5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5"/>
        <v>35</v>
      </c>
      <c r="C83" s="158" t="s">
        <v>385</v>
      </c>
      <c r="D83" s="156" t="s">
        <v>364</v>
      </c>
      <c r="E83" s="157">
        <f t="shared" ref="E83:E84" si="28">+SUM(G83:AJ83)</f>
        <v>8</v>
      </c>
      <c r="F83" s="249"/>
      <c r="G83" s="157">
        <f t="shared" ref="G83:P84" si="29">+HLOOKUP(G$3,ARMADO_RP,$B83,0)+HLOOKUP(G$4,ARMADO_RP,$B83,0)</f>
        <v>0</v>
      </c>
      <c r="H83" s="157">
        <f t="shared" si="29"/>
        <v>2</v>
      </c>
      <c r="I83" s="157">
        <f t="shared" si="29"/>
        <v>0</v>
      </c>
      <c r="J83" s="157">
        <f t="shared" si="29"/>
        <v>0</v>
      </c>
      <c r="K83" s="157">
        <f t="shared" si="29"/>
        <v>0</v>
      </c>
      <c r="L83" s="157">
        <f t="shared" si="29"/>
        <v>0</v>
      </c>
      <c r="M83" s="157">
        <f t="shared" si="29"/>
        <v>0</v>
      </c>
      <c r="N83" s="157">
        <f t="shared" si="29"/>
        <v>2</v>
      </c>
      <c r="O83" s="157">
        <f t="shared" si="29"/>
        <v>2</v>
      </c>
      <c r="P83" s="157">
        <f t="shared" si="29"/>
        <v>0</v>
      </c>
      <c r="Q83" s="157">
        <f t="shared" ref="Q83:Z84" si="30">+HLOOKUP(Q$3,ARMADO_RP,$B83,0)+HLOOKUP(Q$4,ARMADO_RP,$B83,0)</f>
        <v>0</v>
      </c>
      <c r="R83" s="157">
        <f t="shared" si="30"/>
        <v>0</v>
      </c>
      <c r="S83" s="157">
        <f t="shared" si="30"/>
        <v>2</v>
      </c>
      <c r="T83" s="157">
        <f t="shared" si="30"/>
        <v>0</v>
      </c>
      <c r="U83" s="157">
        <f t="shared" si="30"/>
        <v>0</v>
      </c>
      <c r="V83" s="157">
        <f t="shared" si="30"/>
        <v>0</v>
      </c>
      <c r="W83" s="157">
        <f t="shared" si="30"/>
        <v>0</v>
      </c>
      <c r="X83" s="157">
        <f t="shared" si="30"/>
        <v>0</v>
      </c>
      <c r="Y83" s="157">
        <f t="shared" si="30"/>
        <v>0</v>
      </c>
      <c r="Z83" s="157">
        <f t="shared" si="30"/>
        <v>0</v>
      </c>
      <c r="AA83" s="157">
        <f t="shared" ref="AA83:AJ84" si="31">+HLOOKUP(AA$3,ARMADO_RP,$B83,0)+HLOOKUP(AA$4,ARMADO_RP,$B83,0)</f>
        <v>0</v>
      </c>
      <c r="AB83" s="157">
        <f t="shared" si="31"/>
        <v>0</v>
      </c>
      <c r="AC83" s="157">
        <f t="shared" si="31"/>
        <v>0</v>
      </c>
      <c r="AD83" s="157">
        <f t="shared" si="31"/>
        <v>0</v>
      </c>
      <c r="AE83" s="157">
        <f t="shared" si="31"/>
        <v>0</v>
      </c>
      <c r="AF83" s="157">
        <f t="shared" si="31"/>
        <v>0</v>
      </c>
      <c r="AG83" s="157">
        <f t="shared" si="31"/>
        <v>0</v>
      </c>
      <c r="AH83" s="157">
        <f t="shared" si="31"/>
        <v>0</v>
      </c>
      <c r="AI83" s="157">
        <f t="shared" si="31"/>
        <v>0</v>
      </c>
      <c r="AJ83" s="157">
        <f t="shared" si="31"/>
        <v>0</v>
      </c>
    </row>
    <row r="84" spans="1:36" ht="16.5" x14ac:dyDescent="0.25">
      <c r="A84" s="157">
        <f>+A83+0.01</f>
        <v>6.02</v>
      </c>
      <c r="B84" s="153">
        <f t="shared" si="5"/>
        <v>36</v>
      </c>
      <c r="C84" s="158" t="s">
        <v>386</v>
      </c>
      <c r="D84" s="156" t="s">
        <v>364</v>
      </c>
      <c r="E84" s="157">
        <f t="shared" si="28"/>
        <v>8</v>
      </c>
      <c r="F84" s="249"/>
      <c r="G84" s="157">
        <f t="shared" si="29"/>
        <v>0</v>
      </c>
      <c r="H84" s="157">
        <f t="shared" si="29"/>
        <v>2</v>
      </c>
      <c r="I84" s="157">
        <f t="shared" si="29"/>
        <v>0</v>
      </c>
      <c r="J84" s="157">
        <f t="shared" si="29"/>
        <v>0</v>
      </c>
      <c r="K84" s="157">
        <f t="shared" si="29"/>
        <v>0</v>
      </c>
      <c r="L84" s="157">
        <f t="shared" si="29"/>
        <v>0</v>
      </c>
      <c r="M84" s="157">
        <f t="shared" si="29"/>
        <v>0</v>
      </c>
      <c r="N84" s="157">
        <f t="shared" si="29"/>
        <v>2</v>
      </c>
      <c r="O84" s="157">
        <f t="shared" si="29"/>
        <v>2</v>
      </c>
      <c r="P84" s="157">
        <f t="shared" si="29"/>
        <v>0</v>
      </c>
      <c r="Q84" s="157">
        <f t="shared" si="30"/>
        <v>0</v>
      </c>
      <c r="R84" s="157">
        <f t="shared" si="30"/>
        <v>0</v>
      </c>
      <c r="S84" s="157">
        <f t="shared" si="30"/>
        <v>2</v>
      </c>
      <c r="T84" s="157">
        <f t="shared" si="30"/>
        <v>0</v>
      </c>
      <c r="U84" s="157">
        <f t="shared" si="30"/>
        <v>0</v>
      </c>
      <c r="V84" s="157">
        <f t="shared" si="30"/>
        <v>0</v>
      </c>
      <c r="W84" s="157">
        <f t="shared" si="30"/>
        <v>0</v>
      </c>
      <c r="X84" s="157">
        <f t="shared" si="30"/>
        <v>0</v>
      </c>
      <c r="Y84" s="157">
        <f t="shared" si="30"/>
        <v>0</v>
      </c>
      <c r="Z84" s="157">
        <f t="shared" si="30"/>
        <v>0</v>
      </c>
      <c r="AA84" s="157">
        <f t="shared" si="31"/>
        <v>0</v>
      </c>
      <c r="AB84" s="157">
        <f t="shared" si="31"/>
        <v>0</v>
      </c>
      <c r="AC84" s="157">
        <f t="shared" si="31"/>
        <v>0</v>
      </c>
      <c r="AD84" s="157">
        <f t="shared" si="31"/>
        <v>0</v>
      </c>
      <c r="AE84" s="157">
        <f t="shared" si="31"/>
        <v>0</v>
      </c>
      <c r="AF84" s="157">
        <f t="shared" si="31"/>
        <v>0</v>
      </c>
      <c r="AG84" s="157">
        <f t="shared" si="31"/>
        <v>0</v>
      </c>
      <c r="AH84" s="157">
        <f t="shared" si="31"/>
        <v>0</v>
      </c>
      <c r="AI84" s="157">
        <f t="shared" si="31"/>
        <v>0</v>
      </c>
      <c r="AJ84" s="157">
        <f t="shared" si="31"/>
        <v>0</v>
      </c>
    </row>
    <row r="85" spans="1:36" ht="16.5" x14ac:dyDescent="0.25">
      <c r="A85" s="159"/>
      <c r="B85" s="153">
        <f t="shared" si="5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5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2">+A86+0.01</f>
        <v>7.01</v>
      </c>
      <c r="B87" s="153">
        <f t="shared" si="5"/>
        <v>39</v>
      </c>
      <c r="C87" s="158" t="s">
        <v>388</v>
      </c>
      <c r="D87" s="156" t="s">
        <v>389</v>
      </c>
      <c r="E87" s="157">
        <f>+SUM(G87:AJ87)</f>
        <v>1.9486979999999998</v>
      </c>
      <c r="F87" s="249" t="s">
        <v>62</v>
      </c>
      <c r="G87" s="157">
        <f t="shared" ref="G87:AJ87" si="33">+IF($F87=G$13,G$12*f_cond*G$14/1000,0)</f>
        <v>0</v>
      </c>
      <c r="H87" s="157">
        <f t="shared" si="33"/>
        <v>3.2291999999999994E-2</v>
      </c>
      <c r="I87" s="157">
        <f t="shared" si="33"/>
        <v>0.16911899999999999</v>
      </c>
      <c r="J87" s="157">
        <f t="shared" si="33"/>
        <v>0.17305199999999996</v>
      </c>
      <c r="K87" s="157">
        <f t="shared" si="33"/>
        <v>0.16994699999999999</v>
      </c>
      <c r="L87" s="157">
        <f t="shared" si="33"/>
        <v>0.16973999999999997</v>
      </c>
      <c r="M87" s="157">
        <f t="shared" si="33"/>
        <v>0.16870499999999999</v>
      </c>
      <c r="N87" s="157">
        <f t="shared" si="33"/>
        <v>0.16911899999999999</v>
      </c>
      <c r="O87" s="157">
        <f t="shared" si="33"/>
        <v>3.5603999999999997E-2</v>
      </c>
      <c r="P87" s="157">
        <f t="shared" si="33"/>
        <v>0.20430899999999999</v>
      </c>
      <c r="Q87" s="157">
        <f t="shared" si="33"/>
        <v>0.20762099999999997</v>
      </c>
      <c r="R87" s="157">
        <f t="shared" si="33"/>
        <v>0.18422999999999998</v>
      </c>
      <c r="S87" s="157">
        <f t="shared" si="33"/>
        <v>0.20327400000000001</v>
      </c>
      <c r="T87" s="157">
        <f t="shared" si="33"/>
        <v>6.1685999999999998E-2</v>
      </c>
      <c r="U87" s="157">
        <f t="shared" si="33"/>
        <v>0</v>
      </c>
      <c r="V87" s="157">
        <f t="shared" si="33"/>
        <v>0</v>
      </c>
      <c r="W87" s="157">
        <f t="shared" si="33"/>
        <v>0</v>
      </c>
      <c r="X87" s="157">
        <f t="shared" si="33"/>
        <v>0</v>
      </c>
      <c r="Y87" s="157">
        <f t="shared" si="33"/>
        <v>0</v>
      </c>
      <c r="Z87" s="157">
        <f t="shared" si="33"/>
        <v>0</v>
      </c>
      <c r="AA87" s="157">
        <f t="shared" si="33"/>
        <v>0</v>
      </c>
      <c r="AB87" s="157">
        <f t="shared" si="33"/>
        <v>0</v>
      </c>
      <c r="AC87" s="157">
        <f t="shared" si="33"/>
        <v>0</v>
      </c>
      <c r="AD87" s="157">
        <f t="shared" si="33"/>
        <v>0</v>
      </c>
      <c r="AE87" s="157">
        <f t="shared" si="33"/>
        <v>0</v>
      </c>
      <c r="AF87" s="157">
        <f t="shared" si="33"/>
        <v>0</v>
      </c>
      <c r="AG87" s="157">
        <f t="shared" si="33"/>
        <v>0</v>
      </c>
      <c r="AH87" s="157">
        <f t="shared" si="33"/>
        <v>0</v>
      </c>
      <c r="AI87" s="157">
        <f t="shared" si="33"/>
        <v>0</v>
      </c>
      <c r="AJ87" s="157">
        <f t="shared" si="33"/>
        <v>0</v>
      </c>
    </row>
    <row r="88" spans="1:36" ht="16.5" x14ac:dyDescent="0.25">
      <c r="A88" s="159"/>
      <c r="B88" s="153">
        <f t="shared" si="5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5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4">+A89+0.01</f>
        <v>8.01</v>
      </c>
      <c r="B90" s="153">
        <f t="shared" si="5"/>
        <v>42</v>
      </c>
      <c r="C90" s="158" t="s">
        <v>391</v>
      </c>
      <c r="D90" s="156" t="s">
        <v>364</v>
      </c>
      <c r="E90" s="157">
        <f t="shared" ref="E90:E95" si="35">+SUM(G90:AJ90)</f>
        <v>18</v>
      </c>
      <c r="F90" s="249"/>
      <c r="G90" s="157">
        <f t="shared" ref="G90:P95" si="36">+HLOOKUP(G$3,ARMADO_RP,$B90,0)+HLOOKUP(G$4,ARMADO_RP,$B90,0)</f>
        <v>0</v>
      </c>
      <c r="H90" s="157">
        <f t="shared" si="36"/>
        <v>0</v>
      </c>
      <c r="I90" s="157">
        <f t="shared" si="36"/>
        <v>2</v>
      </c>
      <c r="J90" s="157">
        <f t="shared" si="36"/>
        <v>2</v>
      </c>
      <c r="K90" s="157">
        <f t="shared" si="36"/>
        <v>2</v>
      </c>
      <c r="L90" s="157">
        <f t="shared" si="36"/>
        <v>2</v>
      </c>
      <c r="M90" s="157">
        <f t="shared" si="36"/>
        <v>2</v>
      </c>
      <c r="N90" s="157">
        <f t="shared" si="36"/>
        <v>0</v>
      </c>
      <c r="O90" s="157">
        <f t="shared" si="36"/>
        <v>0</v>
      </c>
      <c r="P90" s="157">
        <f t="shared" si="36"/>
        <v>2</v>
      </c>
      <c r="Q90" s="157">
        <f t="shared" ref="Q90:Z95" si="37">+HLOOKUP(Q$3,ARMADO_RP,$B90,0)+HLOOKUP(Q$4,ARMADO_RP,$B90,0)</f>
        <v>2</v>
      </c>
      <c r="R90" s="157">
        <f t="shared" si="37"/>
        <v>2</v>
      </c>
      <c r="S90" s="157">
        <f t="shared" si="37"/>
        <v>0</v>
      </c>
      <c r="T90" s="157">
        <f t="shared" si="37"/>
        <v>2</v>
      </c>
      <c r="U90" s="157">
        <f t="shared" si="37"/>
        <v>0</v>
      </c>
      <c r="V90" s="157">
        <f t="shared" si="37"/>
        <v>0</v>
      </c>
      <c r="W90" s="157">
        <f t="shared" si="37"/>
        <v>0</v>
      </c>
      <c r="X90" s="157">
        <f t="shared" si="37"/>
        <v>0</v>
      </c>
      <c r="Y90" s="157">
        <f t="shared" si="37"/>
        <v>0</v>
      </c>
      <c r="Z90" s="157">
        <f t="shared" si="37"/>
        <v>0</v>
      </c>
      <c r="AA90" s="157">
        <f t="shared" ref="AA90:AJ95" si="38">+HLOOKUP(AA$3,ARMADO_RP,$B90,0)+HLOOKUP(AA$4,ARMADO_RP,$B90,0)</f>
        <v>0</v>
      </c>
      <c r="AB90" s="157">
        <f t="shared" si="38"/>
        <v>0</v>
      </c>
      <c r="AC90" s="157">
        <f t="shared" si="38"/>
        <v>0</v>
      </c>
      <c r="AD90" s="157">
        <f t="shared" si="38"/>
        <v>0</v>
      </c>
      <c r="AE90" s="157">
        <f t="shared" si="38"/>
        <v>0</v>
      </c>
      <c r="AF90" s="157">
        <f t="shared" si="38"/>
        <v>0</v>
      </c>
      <c r="AG90" s="157">
        <f t="shared" si="38"/>
        <v>0</v>
      </c>
      <c r="AH90" s="157">
        <f t="shared" si="38"/>
        <v>0</v>
      </c>
      <c r="AI90" s="157">
        <f t="shared" si="38"/>
        <v>0</v>
      </c>
      <c r="AJ90" s="157">
        <f t="shared" si="38"/>
        <v>0</v>
      </c>
    </row>
    <row r="91" spans="1:36" ht="16.5" x14ac:dyDescent="0.25">
      <c r="A91" s="157">
        <f t="shared" si="34"/>
        <v>8.02</v>
      </c>
      <c r="B91" s="153">
        <f t="shared" si="5"/>
        <v>43</v>
      </c>
      <c r="C91" s="158" t="s">
        <v>392</v>
      </c>
      <c r="D91" s="156" t="s">
        <v>364</v>
      </c>
      <c r="E91" s="157">
        <f t="shared" si="35"/>
        <v>4</v>
      </c>
      <c r="F91" s="249"/>
      <c r="G91" s="157">
        <f t="shared" si="36"/>
        <v>4</v>
      </c>
      <c r="H91" s="157">
        <f t="shared" si="36"/>
        <v>0</v>
      </c>
      <c r="I91" s="157">
        <f t="shared" si="36"/>
        <v>0</v>
      </c>
      <c r="J91" s="157">
        <f t="shared" si="36"/>
        <v>0</v>
      </c>
      <c r="K91" s="157">
        <f t="shared" si="36"/>
        <v>0</v>
      </c>
      <c r="L91" s="157">
        <f t="shared" si="36"/>
        <v>0</v>
      </c>
      <c r="M91" s="157">
        <f t="shared" si="36"/>
        <v>0</v>
      </c>
      <c r="N91" s="157">
        <f t="shared" si="36"/>
        <v>0</v>
      </c>
      <c r="O91" s="157">
        <f t="shared" si="36"/>
        <v>0</v>
      </c>
      <c r="P91" s="157">
        <f t="shared" si="36"/>
        <v>0</v>
      </c>
      <c r="Q91" s="157">
        <f t="shared" si="37"/>
        <v>0</v>
      </c>
      <c r="R91" s="157">
        <f t="shared" si="37"/>
        <v>0</v>
      </c>
      <c r="S91" s="157">
        <f t="shared" si="37"/>
        <v>0</v>
      </c>
      <c r="T91" s="157">
        <f t="shared" si="37"/>
        <v>0</v>
      </c>
      <c r="U91" s="157">
        <f t="shared" si="37"/>
        <v>0</v>
      </c>
      <c r="V91" s="157">
        <f t="shared" si="37"/>
        <v>0</v>
      </c>
      <c r="W91" s="157">
        <f t="shared" si="37"/>
        <v>0</v>
      </c>
      <c r="X91" s="157">
        <f t="shared" si="37"/>
        <v>0</v>
      </c>
      <c r="Y91" s="157">
        <f t="shared" si="37"/>
        <v>0</v>
      </c>
      <c r="Z91" s="157">
        <f t="shared" si="37"/>
        <v>0</v>
      </c>
      <c r="AA91" s="157">
        <f t="shared" si="38"/>
        <v>0</v>
      </c>
      <c r="AB91" s="157">
        <f t="shared" si="38"/>
        <v>0</v>
      </c>
      <c r="AC91" s="157">
        <f t="shared" si="38"/>
        <v>0</v>
      </c>
      <c r="AD91" s="157">
        <f t="shared" si="38"/>
        <v>0</v>
      </c>
      <c r="AE91" s="157">
        <f t="shared" si="38"/>
        <v>0</v>
      </c>
      <c r="AF91" s="157">
        <f t="shared" si="38"/>
        <v>0</v>
      </c>
      <c r="AG91" s="157">
        <f t="shared" si="38"/>
        <v>0</v>
      </c>
      <c r="AH91" s="157">
        <f t="shared" si="38"/>
        <v>0</v>
      </c>
      <c r="AI91" s="157">
        <f t="shared" si="38"/>
        <v>0</v>
      </c>
      <c r="AJ91" s="157">
        <f t="shared" si="38"/>
        <v>0</v>
      </c>
    </row>
    <row r="92" spans="1:36" ht="16.5" x14ac:dyDescent="0.25">
      <c r="A92" s="157">
        <f t="shared" si="34"/>
        <v>8.0299999999999994</v>
      </c>
      <c r="B92" s="153">
        <f t="shared" si="5"/>
        <v>44</v>
      </c>
      <c r="C92" s="158" t="s">
        <v>393</v>
      </c>
      <c r="D92" s="156" t="s">
        <v>146</v>
      </c>
      <c r="E92" s="157">
        <f t="shared" si="35"/>
        <v>70</v>
      </c>
      <c r="F92" s="249"/>
      <c r="G92" s="157">
        <f t="shared" si="36"/>
        <v>5</v>
      </c>
      <c r="H92" s="157">
        <f t="shared" si="36"/>
        <v>5</v>
      </c>
      <c r="I92" s="157">
        <f t="shared" si="36"/>
        <v>5</v>
      </c>
      <c r="J92" s="157">
        <f t="shared" si="36"/>
        <v>5</v>
      </c>
      <c r="K92" s="157">
        <f t="shared" si="36"/>
        <v>5</v>
      </c>
      <c r="L92" s="157">
        <f t="shared" si="36"/>
        <v>5</v>
      </c>
      <c r="M92" s="157">
        <f t="shared" si="36"/>
        <v>5</v>
      </c>
      <c r="N92" s="157">
        <f t="shared" si="36"/>
        <v>5</v>
      </c>
      <c r="O92" s="157">
        <f t="shared" si="36"/>
        <v>5</v>
      </c>
      <c r="P92" s="157">
        <f t="shared" si="36"/>
        <v>5</v>
      </c>
      <c r="Q92" s="157">
        <f t="shared" si="37"/>
        <v>5</v>
      </c>
      <c r="R92" s="157">
        <f t="shared" si="37"/>
        <v>5</v>
      </c>
      <c r="S92" s="157">
        <f t="shared" si="37"/>
        <v>5</v>
      </c>
      <c r="T92" s="157">
        <f t="shared" si="37"/>
        <v>5</v>
      </c>
      <c r="U92" s="157">
        <f t="shared" si="37"/>
        <v>0</v>
      </c>
      <c r="V92" s="157">
        <f t="shared" si="37"/>
        <v>0</v>
      </c>
      <c r="W92" s="157">
        <f t="shared" si="37"/>
        <v>0</v>
      </c>
      <c r="X92" s="157">
        <f t="shared" si="37"/>
        <v>0</v>
      </c>
      <c r="Y92" s="157">
        <f t="shared" si="37"/>
        <v>0</v>
      </c>
      <c r="Z92" s="157">
        <f t="shared" si="37"/>
        <v>0</v>
      </c>
      <c r="AA92" s="157">
        <f t="shared" si="38"/>
        <v>0</v>
      </c>
      <c r="AB92" s="157">
        <f t="shared" si="38"/>
        <v>0</v>
      </c>
      <c r="AC92" s="157">
        <f t="shared" si="38"/>
        <v>0</v>
      </c>
      <c r="AD92" s="157">
        <f t="shared" si="38"/>
        <v>0</v>
      </c>
      <c r="AE92" s="157">
        <f t="shared" si="38"/>
        <v>0</v>
      </c>
      <c r="AF92" s="157">
        <f t="shared" si="38"/>
        <v>0</v>
      </c>
      <c r="AG92" s="157">
        <f t="shared" si="38"/>
        <v>0</v>
      </c>
      <c r="AH92" s="157">
        <f t="shared" si="38"/>
        <v>0</v>
      </c>
      <c r="AI92" s="157">
        <f t="shared" si="38"/>
        <v>0</v>
      </c>
      <c r="AJ92" s="157">
        <f t="shared" si="38"/>
        <v>0</v>
      </c>
    </row>
    <row r="93" spans="1:36" ht="16.5" x14ac:dyDescent="0.25">
      <c r="A93" s="157">
        <f t="shared" si="34"/>
        <v>8.0399999999999991</v>
      </c>
      <c r="B93" s="153">
        <f t="shared" si="5"/>
        <v>45</v>
      </c>
      <c r="C93" s="158" t="s">
        <v>394</v>
      </c>
      <c r="D93" s="156" t="s">
        <v>364</v>
      </c>
      <c r="E93" s="157">
        <f t="shared" si="35"/>
        <v>8</v>
      </c>
      <c r="F93" s="249"/>
      <c r="G93" s="157">
        <f t="shared" si="36"/>
        <v>0</v>
      </c>
      <c r="H93" s="157">
        <f t="shared" si="36"/>
        <v>2</v>
      </c>
      <c r="I93" s="157">
        <f t="shared" si="36"/>
        <v>0</v>
      </c>
      <c r="J93" s="157">
        <f t="shared" si="36"/>
        <v>0</v>
      </c>
      <c r="K93" s="157">
        <f t="shared" si="36"/>
        <v>0</v>
      </c>
      <c r="L93" s="157">
        <f t="shared" si="36"/>
        <v>0</v>
      </c>
      <c r="M93" s="157">
        <f t="shared" si="36"/>
        <v>0</v>
      </c>
      <c r="N93" s="157">
        <f t="shared" si="36"/>
        <v>2</v>
      </c>
      <c r="O93" s="157">
        <f t="shared" si="36"/>
        <v>2</v>
      </c>
      <c r="P93" s="157">
        <f t="shared" si="36"/>
        <v>0</v>
      </c>
      <c r="Q93" s="157">
        <f t="shared" si="37"/>
        <v>0</v>
      </c>
      <c r="R93" s="157">
        <f t="shared" si="37"/>
        <v>0</v>
      </c>
      <c r="S93" s="157">
        <f t="shared" si="37"/>
        <v>2</v>
      </c>
      <c r="T93" s="157">
        <f t="shared" si="37"/>
        <v>0</v>
      </c>
      <c r="U93" s="157">
        <f t="shared" si="37"/>
        <v>0</v>
      </c>
      <c r="V93" s="157">
        <f t="shared" si="37"/>
        <v>0</v>
      </c>
      <c r="W93" s="157">
        <f t="shared" si="37"/>
        <v>0</v>
      </c>
      <c r="X93" s="157">
        <f t="shared" si="37"/>
        <v>0</v>
      </c>
      <c r="Y93" s="157">
        <f t="shared" si="37"/>
        <v>0</v>
      </c>
      <c r="Z93" s="157">
        <f t="shared" si="37"/>
        <v>0</v>
      </c>
      <c r="AA93" s="157">
        <f t="shared" si="38"/>
        <v>0</v>
      </c>
      <c r="AB93" s="157">
        <f t="shared" si="38"/>
        <v>0</v>
      </c>
      <c r="AC93" s="157">
        <f t="shared" si="38"/>
        <v>0</v>
      </c>
      <c r="AD93" s="157">
        <f t="shared" si="38"/>
        <v>0</v>
      </c>
      <c r="AE93" s="157">
        <f t="shared" si="38"/>
        <v>0</v>
      </c>
      <c r="AF93" s="157">
        <f t="shared" si="38"/>
        <v>0</v>
      </c>
      <c r="AG93" s="157">
        <f t="shared" si="38"/>
        <v>0</v>
      </c>
      <c r="AH93" s="157">
        <f t="shared" si="38"/>
        <v>0</v>
      </c>
      <c r="AI93" s="157">
        <f t="shared" si="38"/>
        <v>0</v>
      </c>
      <c r="AJ93" s="157">
        <f t="shared" si="38"/>
        <v>0</v>
      </c>
    </row>
    <row r="94" spans="1:36" s="188" customFormat="1" ht="16.5" x14ac:dyDescent="0.25">
      <c r="A94" s="160">
        <f t="shared" si="34"/>
        <v>8.0499999999999989</v>
      </c>
      <c r="B94" s="161">
        <f t="shared" si="5"/>
        <v>46</v>
      </c>
      <c r="C94" s="162" t="s">
        <v>529</v>
      </c>
      <c r="D94" s="164" t="s">
        <v>364</v>
      </c>
      <c r="E94" s="157">
        <f t="shared" si="35"/>
        <v>0</v>
      </c>
      <c r="F94" s="249"/>
      <c r="G94" s="157">
        <f t="shared" si="36"/>
        <v>0</v>
      </c>
      <c r="H94" s="157">
        <f t="shared" si="36"/>
        <v>0</v>
      </c>
      <c r="I94" s="157">
        <f t="shared" si="36"/>
        <v>0</v>
      </c>
      <c r="J94" s="157">
        <f t="shared" si="36"/>
        <v>0</v>
      </c>
      <c r="K94" s="157">
        <f t="shared" si="36"/>
        <v>0</v>
      </c>
      <c r="L94" s="157">
        <f t="shared" si="36"/>
        <v>0</v>
      </c>
      <c r="M94" s="157">
        <f t="shared" si="36"/>
        <v>0</v>
      </c>
      <c r="N94" s="157">
        <f t="shared" si="36"/>
        <v>0</v>
      </c>
      <c r="O94" s="157">
        <f t="shared" si="36"/>
        <v>0</v>
      </c>
      <c r="P94" s="157">
        <f t="shared" si="36"/>
        <v>0</v>
      </c>
      <c r="Q94" s="157">
        <f t="shared" si="37"/>
        <v>0</v>
      </c>
      <c r="R94" s="157">
        <f t="shared" si="37"/>
        <v>0</v>
      </c>
      <c r="S94" s="157">
        <f t="shared" si="37"/>
        <v>0</v>
      </c>
      <c r="T94" s="157">
        <f t="shared" si="37"/>
        <v>0</v>
      </c>
      <c r="U94" s="157">
        <f t="shared" si="37"/>
        <v>0</v>
      </c>
      <c r="V94" s="157">
        <f t="shared" si="37"/>
        <v>0</v>
      </c>
      <c r="W94" s="157">
        <f t="shared" si="37"/>
        <v>0</v>
      </c>
      <c r="X94" s="157">
        <f t="shared" si="37"/>
        <v>0</v>
      </c>
      <c r="Y94" s="157">
        <f t="shared" si="37"/>
        <v>0</v>
      </c>
      <c r="Z94" s="157">
        <f t="shared" si="37"/>
        <v>0</v>
      </c>
      <c r="AA94" s="157">
        <f t="shared" si="38"/>
        <v>0</v>
      </c>
      <c r="AB94" s="157">
        <f t="shared" si="38"/>
        <v>0</v>
      </c>
      <c r="AC94" s="157">
        <f t="shared" si="38"/>
        <v>0</v>
      </c>
      <c r="AD94" s="157">
        <f t="shared" si="38"/>
        <v>0</v>
      </c>
      <c r="AE94" s="157">
        <f t="shared" si="38"/>
        <v>0</v>
      </c>
      <c r="AF94" s="157">
        <f t="shared" si="38"/>
        <v>0</v>
      </c>
      <c r="AG94" s="157">
        <f t="shared" si="38"/>
        <v>0</v>
      </c>
      <c r="AH94" s="157">
        <f t="shared" si="38"/>
        <v>0</v>
      </c>
      <c r="AI94" s="157">
        <f t="shared" si="38"/>
        <v>0</v>
      </c>
      <c r="AJ94" s="157">
        <f t="shared" si="38"/>
        <v>0</v>
      </c>
    </row>
    <row r="95" spans="1:36" s="188" customFormat="1" ht="16.5" x14ac:dyDescent="0.25">
      <c r="A95" s="160">
        <f t="shared" si="34"/>
        <v>8.0599999999999987</v>
      </c>
      <c r="B95" s="161">
        <f t="shared" si="5"/>
        <v>47</v>
      </c>
      <c r="C95" s="162" t="s">
        <v>530</v>
      </c>
      <c r="D95" s="164" t="s">
        <v>146</v>
      </c>
      <c r="E95" s="157">
        <f t="shared" si="35"/>
        <v>4.8</v>
      </c>
      <c r="F95" s="249"/>
      <c r="G95" s="157">
        <f t="shared" si="36"/>
        <v>0</v>
      </c>
      <c r="H95" s="157">
        <f t="shared" si="36"/>
        <v>1.2</v>
      </c>
      <c r="I95" s="157">
        <f t="shared" si="36"/>
        <v>0</v>
      </c>
      <c r="J95" s="157">
        <f t="shared" si="36"/>
        <v>0</v>
      </c>
      <c r="K95" s="157">
        <f t="shared" si="36"/>
        <v>0</v>
      </c>
      <c r="L95" s="157">
        <f t="shared" si="36"/>
        <v>0</v>
      </c>
      <c r="M95" s="157">
        <f t="shared" si="36"/>
        <v>0</v>
      </c>
      <c r="N95" s="157">
        <f t="shared" si="36"/>
        <v>1.2</v>
      </c>
      <c r="O95" s="157">
        <f t="shared" si="36"/>
        <v>1.2</v>
      </c>
      <c r="P95" s="157">
        <f t="shared" si="36"/>
        <v>0</v>
      </c>
      <c r="Q95" s="157">
        <f t="shared" si="37"/>
        <v>0</v>
      </c>
      <c r="R95" s="157">
        <f t="shared" si="37"/>
        <v>0</v>
      </c>
      <c r="S95" s="157">
        <f t="shared" si="37"/>
        <v>1.2</v>
      </c>
      <c r="T95" s="157">
        <f t="shared" si="37"/>
        <v>0</v>
      </c>
      <c r="U95" s="157">
        <f t="shared" si="37"/>
        <v>0</v>
      </c>
      <c r="V95" s="157">
        <f t="shared" si="37"/>
        <v>0</v>
      </c>
      <c r="W95" s="157">
        <f t="shared" si="37"/>
        <v>0</v>
      </c>
      <c r="X95" s="157">
        <f t="shared" si="37"/>
        <v>0</v>
      </c>
      <c r="Y95" s="157">
        <f t="shared" si="37"/>
        <v>0</v>
      </c>
      <c r="Z95" s="157">
        <f t="shared" si="37"/>
        <v>0</v>
      </c>
      <c r="AA95" s="157">
        <f t="shared" si="38"/>
        <v>0</v>
      </c>
      <c r="AB95" s="157">
        <f t="shared" si="38"/>
        <v>0</v>
      </c>
      <c r="AC95" s="157">
        <f t="shared" si="38"/>
        <v>0</v>
      </c>
      <c r="AD95" s="157">
        <f t="shared" si="38"/>
        <v>0</v>
      </c>
      <c r="AE95" s="157">
        <f t="shared" si="38"/>
        <v>0</v>
      </c>
      <c r="AF95" s="157">
        <f t="shared" si="38"/>
        <v>0</v>
      </c>
      <c r="AG95" s="157">
        <f t="shared" si="38"/>
        <v>0</v>
      </c>
      <c r="AH95" s="157">
        <f t="shared" si="38"/>
        <v>0</v>
      </c>
      <c r="AI95" s="157">
        <f t="shared" si="38"/>
        <v>0</v>
      </c>
      <c r="AJ95" s="157">
        <f t="shared" si="38"/>
        <v>0</v>
      </c>
    </row>
    <row r="96" spans="1:36" ht="16.5" x14ac:dyDescent="0.25">
      <c r="A96" s="159"/>
      <c r="B96" s="161">
        <f t="shared" si="5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5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5"/>
        <v>50</v>
      </c>
      <c r="C98" s="158" t="s">
        <v>396</v>
      </c>
      <c r="D98" s="156" t="s">
        <v>146</v>
      </c>
      <c r="E98" s="157">
        <f>+SUM(G98:AJ98)</f>
        <v>57.5</v>
      </c>
      <c r="F98" s="249"/>
      <c r="G98" s="157">
        <f t="shared" ref="G98:AJ98" si="39">+HLOOKUP(G$3,ARMADO_RP,$B98,0)+HLOOKUP(G$4,ARMADO_RP,$B98,0)+HLOOKUP(G$19,ARMADO_RP,$B98,0)</f>
        <v>0</v>
      </c>
      <c r="H98" s="157">
        <f t="shared" si="39"/>
        <v>2.5</v>
      </c>
      <c r="I98" s="157">
        <f t="shared" si="39"/>
        <v>2.5</v>
      </c>
      <c r="J98" s="157">
        <f t="shared" si="39"/>
        <v>2.5</v>
      </c>
      <c r="K98" s="157">
        <f t="shared" si="39"/>
        <v>2.5</v>
      </c>
      <c r="L98" s="157">
        <f t="shared" si="39"/>
        <v>2.5</v>
      </c>
      <c r="M98" s="157">
        <f t="shared" si="39"/>
        <v>2.5</v>
      </c>
      <c r="N98" s="157">
        <f t="shared" si="39"/>
        <v>2.5</v>
      </c>
      <c r="O98" s="157">
        <f t="shared" si="39"/>
        <v>2.5</v>
      </c>
      <c r="P98" s="157">
        <f t="shared" si="39"/>
        <v>2.5</v>
      </c>
      <c r="Q98" s="157">
        <f t="shared" si="39"/>
        <v>2.5</v>
      </c>
      <c r="R98" s="157">
        <f t="shared" si="39"/>
        <v>2.5</v>
      </c>
      <c r="S98" s="157">
        <f t="shared" si="39"/>
        <v>2.5</v>
      </c>
      <c r="T98" s="157">
        <f t="shared" si="39"/>
        <v>27.5</v>
      </c>
      <c r="U98" s="157">
        <f t="shared" si="39"/>
        <v>0</v>
      </c>
      <c r="V98" s="157">
        <f t="shared" si="39"/>
        <v>0</v>
      </c>
      <c r="W98" s="157">
        <f t="shared" si="39"/>
        <v>0</v>
      </c>
      <c r="X98" s="157">
        <f t="shared" si="39"/>
        <v>0</v>
      </c>
      <c r="Y98" s="157">
        <f t="shared" si="39"/>
        <v>0</v>
      </c>
      <c r="Z98" s="157">
        <f t="shared" si="39"/>
        <v>0</v>
      </c>
      <c r="AA98" s="157">
        <f t="shared" si="39"/>
        <v>0</v>
      </c>
      <c r="AB98" s="157">
        <f t="shared" si="39"/>
        <v>0</v>
      </c>
      <c r="AC98" s="157">
        <f t="shared" si="39"/>
        <v>0</v>
      </c>
      <c r="AD98" s="157">
        <f t="shared" si="39"/>
        <v>0</v>
      </c>
      <c r="AE98" s="157">
        <f t="shared" si="39"/>
        <v>0</v>
      </c>
      <c r="AF98" s="157">
        <f t="shared" si="39"/>
        <v>0</v>
      </c>
      <c r="AG98" s="157">
        <f t="shared" si="39"/>
        <v>0</v>
      </c>
      <c r="AH98" s="157">
        <f t="shared" si="39"/>
        <v>0</v>
      </c>
      <c r="AI98" s="157">
        <f t="shared" si="39"/>
        <v>0</v>
      </c>
      <c r="AJ98" s="157">
        <f t="shared" si="39"/>
        <v>0</v>
      </c>
    </row>
    <row r="99" spans="1:36" ht="16.5" x14ac:dyDescent="0.25">
      <c r="A99" s="152"/>
      <c r="B99" s="153">
        <f t="shared" si="5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5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0">+A100+0.01</f>
        <v>10.01</v>
      </c>
      <c r="B101" s="153">
        <f t="shared" si="5"/>
        <v>53</v>
      </c>
      <c r="C101" s="158" t="s">
        <v>398</v>
      </c>
      <c r="D101" s="156" t="s">
        <v>364</v>
      </c>
      <c r="E101" s="157">
        <f t="shared" ref="E101:E118" si="41">+SUM(G101:AJ101)</f>
        <v>0</v>
      </c>
      <c r="F101" s="249"/>
      <c r="G101" s="157">
        <f t="shared" ref="G101:P111" si="42">+HLOOKUP(G$3,ARMADO_RP,$B101,0)+HLOOKUP(G$4,ARMADO_RP,$B101,0)</f>
        <v>0</v>
      </c>
      <c r="H101" s="157">
        <f t="shared" si="42"/>
        <v>0</v>
      </c>
      <c r="I101" s="157">
        <f t="shared" si="42"/>
        <v>0</v>
      </c>
      <c r="J101" s="157">
        <f t="shared" si="42"/>
        <v>0</v>
      </c>
      <c r="K101" s="157">
        <f t="shared" si="42"/>
        <v>0</v>
      </c>
      <c r="L101" s="157">
        <f t="shared" si="42"/>
        <v>0</v>
      </c>
      <c r="M101" s="157">
        <f t="shared" si="42"/>
        <v>0</v>
      </c>
      <c r="N101" s="157">
        <f t="shared" si="42"/>
        <v>0</v>
      </c>
      <c r="O101" s="157">
        <f t="shared" si="42"/>
        <v>0</v>
      </c>
      <c r="P101" s="157">
        <f t="shared" si="42"/>
        <v>0</v>
      </c>
      <c r="Q101" s="157">
        <f t="shared" ref="Q101:Z111" si="43">+HLOOKUP(Q$3,ARMADO_RP,$B101,0)+HLOOKUP(Q$4,ARMADO_RP,$B101,0)</f>
        <v>0</v>
      </c>
      <c r="R101" s="157">
        <f t="shared" si="43"/>
        <v>0</v>
      </c>
      <c r="S101" s="157">
        <f t="shared" si="43"/>
        <v>0</v>
      </c>
      <c r="T101" s="157">
        <f t="shared" si="43"/>
        <v>0</v>
      </c>
      <c r="U101" s="157">
        <f t="shared" si="43"/>
        <v>0</v>
      </c>
      <c r="V101" s="157">
        <f t="shared" si="43"/>
        <v>0</v>
      </c>
      <c r="W101" s="157">
        <f t="shared" si="43"/>
        <v>0</v>
      </c>
      <c r="X101" s="157">
        <f t="shared" si="43"/>
        <v>0</v>
      </c>
      <c r="Y101" s="157">
        <f t="shared" si="43"/>
        <v>0</v>
      </c>
      <c r="Z101" s="157">
        <f t="shared" si="43"/>
        <v>0</v>
      </c>
      <c r="AA101" s="157">
        <f t="shared" ref="AA101:AJ111" si="44">+HLOOKUP(AA$3,ARMADO_RP,$B101,0)+HLOOKUP(AA$4,ARMADO_RP,$B101,0)</f>
        <v>0</v>
      </c>
      <c r="AB101" s="157">
        <f t="shared" si="44"/>
        <v>0</v>
      </c>
      <c r="AC101" s="157">
        <f t="shared" si="44"/>
        <v>0</v>
      </c>
      <c r="AD101" s="157">
        <f t="shared" si="44"/>
        <v>0</v>
      </c>
      <c r="AE101" s="157">
        <f t="shared" si="44"/>
        <v>0</v>
      </c>
      <c r="AF101" s="157">
        <f t="shared" si="44"/>
        <v>0</v>
      </c>
      <c r="AG101" s="157">
        <f t="shared" si="44"/>
        <v>0</v>
      </c>
      <c r="AH101" s="157">
        <f t="shared" si="44"/>
        <v>0</v>
      </c>
      <c r="AI101" s="157">
        <f t="shared" si="44"/>
        <v>0</v>
      </c>
      <c r="AJ101" s="157">
        <f t="shared" si="44"/>
        <v>0</v>
      </c>
    </row>
    <row r="102" spans="1:36" ht="16.5" x14ac:dyDescent="0.25">
      <c r="A102" s="157">
        <f t="shared" si="40"/>
        <v>10.02</v>
      </c>
      <c r="B102" s="153">
        <f t="shared" si="5"/>
        <v>54</v>
      </c>
      <c r="C102" s="158" t="s">
        <v>399</v>
      </c>
      <c r="D102" s="156" t="s">
        <v>364</v>
      </c>
      <c r="E102" s="157">
        <f t="shared" si="41"/>
        <v>0</v>
      </c>
      <c r="F102" s="249"/>
      <c r="G102" s="157">
        <f t="shared" si="42"/>
        <v>0</v>
      </c>
      <c r="H102" s="157">
        <f t="shared" si="42"/>
        <v>0</v>
      </c>
      <c r="I102" s="157">
        <f t="shared" si="42"/>
        <v>0</v>
      </c>
      <c r="J102" s="157">
        <f t="shared" si="42"/>
        <v>0</v>
      </c>
      <c r="K102" s="157">
        <f t="shared" si="42"/>
        <v>0</v>
      </c>
      <c r="L102" s="157">
        <f t="shared" si="42"/>
        <v>0</v>
      </c>
      <c r="M102" s="157">
        <f t="shared" si="42"/>
        <v>0</v>
      </c>
      <c r="N102" s="157">
        <f t="shared" si="42"/>
        <v>0</v>
      </c>
      <c r="O102" s="157">
        <f t="shared" si="42"/>
        <v>0</v>
      </c>
      <c r="P102" s="157">
        <f t="shared" si="42"/>
        <v>0</v>
      </c>
      <c r="Q102" s="157">
        <f t="shared" si="43"/>
        <v>0</v>
      </c>
      <c r="R102" s="157">
        <f t="shared" si="43"/>
        <v>0</v>
      </c>
      <c r="S102" s="157">
        <f t="shared" si="43"/>
        <v>0</v>
      </c>
      <c r="T102" s="157">
        <f t="shared" si="43"/>
        <v>0</v>
      </c>
      <c r="U102" s="157">
        <f t="shared" si="43"/>
        <v>0</v>
      </c>
      <c r="V102" s="157">
        <f t="shared" si="43"/>
        <v>0</v>
      </c>
      <c r="W102" s="157">
        <f t="shared" si="43"/>
        <v>0</v>
      </c>
      <c r="X102" s="157">
        <f t="shared" si="43"/>
        <v>0</v>
      </c>
      <c r="Y102" s="157">
        <f t="shared" si="43"/>
        <v>0</v>
      </c>
      <c r="Z102" s="157">
        <f t="shared" si="43"/>
        <v>0</v>
      </c>
      <c r="AA102" s="157">
        <f t="shared" si="44"/>
        <v>0</v>
      </c>
      <c r="AB102" s="157">
        <f t="shared" si="44"/>
        <v>0</v>
      </c>
      <c r="AC102" s="157">
        <f t="shared" si="44"/>
        <v>0</v>
      </c>
      <c r="AD102" s="157">
        <f t="shared" si="44"/>
        <v>0</v>
      </c>
      <c r="AE102" s="157">
        <f t="shared" si="44"/>
        <v>0</v>
      </c>
      <c r="AF102" s="157">
        <f t="shared" si="44"/>
        <v>0</v>
      </c>
      <c r="AG102" s="157">
        <f t="shared" si="44"/>
        <v>0</v>
      </c>
      <c r="AH102" s="157">
        <f t="shared" si="44"/>
        <v>0</v>
      </c>
      <c r="AI102" s="157">
        <f t="shared" si="44"/>
        <v>0</v>
      </c>
      <c r="AJ102" s="157">
        <f t="shared" si="44"/>
        <v>0</v>
      </c>
    </row>
    <row r="103" spans="1:36" ht="16.5" x14ac:dyDescent="0.25">
      <c r="A103" s="157">
        <f t="shared" si="40"/>
        <v>10.029999999999999</v>
      </c>
      <c r="B103" s="153">
        <f t="shared" si="5"/>
        <v>55</v>
      </c>
      <c r="C103" s="158" t="s">
        <v>400</v>
      </c>
      <c r="D103" s="156" t="s">
        <v>364</v>
      </c>
      <c r="E103" s="157">
        <f t="shared" si="41"/>
        <v>0</v>
      </c>
      <c r="F103" s="249"/>
      <c r="G103" s="157">
        <f t="shared" si="42"/>
        <v>0</v>
      </c>
      <c r="H103" s="157">
        <f t="shared" si="42"/>
        <v>0</v>
      </c>
      <c r="I103" s="157">
        <f t="shared" si="42"/>
        <v>0</v>
      </c>
      <c r="J103" s="157">
        <f t="shared" si="42"/>
        <v>0</v>
      </c>
      <c r="K103" s="157">
        <f t="shared" si="42"/>
        <v>0</v>
      </c>
      <c r="L103" s="157">
        <f t="shared" si="42"/>
        <v>0</v>
      </c>
      <c r="M103" s="157">
        <f t="shared" si="42"/>
        <v>0</v>
      </c>
      <c r="N103" s="157">
        <f t="shared" si="42"/>
        <v>0</v>
      </c>
      <c r="O103" s="157">
        <f t="shared" si="42"/>
        <v>0</v>
      </c>
      <c r="P103" s="157">
        <f t="shared" si="42"/>
        <v>0</v>
      </c>
      <c r="Q103" s="157">
        <f t="shared" si="43"/>
        <v>0</v>
      </c>
      <c r="R103" s="157">
        <f t="shared" si="43"/>
        <v>0</v>
      </c>
      <c r="S103" s="157">
        <f t="shared" si="43"/>
        <v>0</v>
      </c>
      <c r="T103" s="157">
        <f t="shared" si="43"/>
        <v>0</v>
      </c>
      <c r="U103" s="157">
        <f t="shared" si="43"/>
        <v>0</v>
      </c>
      <c r="V103" s="157">
        <f t="shared" si="43"/>
        <v>0</v>
      </c>
      <c r="W103" s="157">
        <f t="shared" si="43"/>
        <v>0</v>
      </c>
      <c r="X103" s="157">
        <f t="shared" si="43"/>
        <v>0</v>
      </c>
      <c r="Y103" s="157">
        <f t="shared" si="43"/>
        <v>0</v>
      </c>
      <c r="Z103" s="157">
        <f t="shared" si="43"/>
        <v>0</v>
      </c>
      <c r="AA103" s="157">
        <f t="shared" si="44"/>
        <v>0</v>
      </c>
      <c r="AB103" s="157">
        <f t="shared" si="44"/>
        <v>0</v>
      </c>
      <c r="AC103" s="157">
        <f t="shared" si="44"/>
        <v>0</v>
      </c>
      <c r="AD103" s="157">
        <f t="shared" si="44"/>
        <v>0</v>
      </c>
      <c r="AE103" s="157">
        <f t="shared" si="44"/>
        <v>0</v>
      </c>
      <c r="AF103" s="157">
        <f t="shared" si="44"/>
        <v>0</v>
      </c>
      <c r="AG103" s="157">
        <f t="shared" si="44"/>
        <v>0</v>
      </c>
      <c r="AH103" s="157">
        <f t="shared" si="44"/>
        <v>0</v>
      </c>
      <c r="AI103" s="157">
        <f t="shared" si="44"/>
        <v>0</v>
      </c>
      <c r="AJ103" s="157">
        <f t="shared" si="44"/>
        <v>0</v>
      </c>
    </row>
    <row r="104" spans="1:36" ht="16.5" x14ac:dyDescent="0.25">
      <c r="A104" s="157">
        <f t="shared" si="40"/>
        <v>10.039999999999999</v>
      </c>
      <c r="B104" s="153">
        <f t="shared" si="5"/>
        <v>56</v>
      </c>
      <c r="C104" s="158" t="s">
        <v>401</v>
      </c>
      <c r="D104" s="156" t="s">
        <v>364</v>
      </c>
      <c r="E104" s="157">
        <f t="shared" si="41"/>
        <v>2</v>
      </c>
      <c r="F104" s="249"/>
      <c r="G104" s="157">
        <f t="shared" si="42"/>
        <v>0</v>
      </c>
      <c r="H104" s="157">
        <f t="shared" si="42"/>
        <v>0</v>
      </c>
      <c r="I104" s="157">
        <f t="shared" si="42"/>
        <v>0</v>
      </c>
      <c r="J104" s="157">
        <f t="shared" si="42"/>
        <v>0</v>
      </c>
      <c r="K104" s="157">
        <f t="shared" si="42"/>
        <v>0</v>
      </c>
      <c r="L104" s="157">
        <f t="shared" si="42"/>
        <v>0</v>
      </c>
      <c r="M104" s="157">
        <f t="shared" si="42"/>
        <v>0</v>
      </c>
      <c r="N104" s="157">
        <f t="shared" si="42"/>
        <v>0</v>
      </c>
      <c r="O104" s="157">
        <f t="shared" si="42"/>
        <v>0</v>
      </c>
      <c r="P104" s="157">
        <f t="shared" si="42"/>
        <v>0</v>
      </c>
      <c r="Q104" s="157">
        <f t="shared" si="43"/>
        <v>0</v>
      </c>
      <c r="R104" s="157">
        <f t="shared" si="43"/>
        <v>0</v>
      </c>
      <c r="S104" s="157">
        <f t="shared" si="43"/>
        <v>0</v>
      </c>
      <c r="T104" s="157">
        <f t="shared" si="43"/>
        <v>2</v>
      </c>
      <c r="U104" s="157">
        <f t="shared" si="43"/>
        <v>0</v>
      </c>
      <c r="V104" s="157">
        <f t="shared" si="43"/>
        <v>0</v>
      </c>
      <c r="W104" s="157">
        <f t="shared" si="43"/>
        <v>0</v>
      </c>
      <c r="X104" s="157">
        <f t="shared" si="43"/>
        <v>0</v>
      </c>
      <c r="Y104" s="157">
        <f t="shared" si="43"/>
        <v>0</v>
      </c>
      <c r="Z104" s="157">
        <f t="shared" si="43"/>
        <v>0</v>
      </c>
      <c r="AA104" s="157">
        <f t="shared" si="44"/>
        <v>0</v>
      </c>
      <c r="AB104" s="157">
        <f t="shared" si="44"/>
        <v>0</v>
      </c>
      <c r="AC104" s="157">
        <f t="shared" si="44"/>
        <v>0</v>
      </c>
      <c r="AD104" s="157">
        <f t="shared" si="44"/>
        <v>0</v>
      </c>
      <c r="AE104" s="157">
        <f t="shared" si="44"/>
        <v>0</v>
      </c>
      <c r="AF104" s="157">
        <f t="shared" si="44"/>
        <v>0</v>
      </c>
      <c r="AG104" s="157">
        <f t="shared" si="44"/>
        <v>0</v>
      </c>
      <c r="AH104" s="157">
        <f t="shared" si="44"/>
        <v>0</v>
      </c>
      <c r="AI104" s="157">
        <f t="shared" si="44"/>
        <v>0</v>
      </c>
      <c r="AJ104" s="157">
        <f t="shared" si="44"/>
        <v>0</v>
      </c>
    </row>
    <row r="105" spans="1:36" ht="16.5" x14ac:dyDescent="0.25">
      <c r="A105" s="157">
        <f t="shared" si="40"/>
        <v>10.049999999999999</v>
      </c>
      <c r="B105" s="153">
        <f t="shared" si="5"/>
        <v>57</v>
      </c>
      <c r="C105" s="158" t="s">
        <v>402</v>
      </c>
      <c r="D105" s="156" t="s">
        <v>364</v>
      </c>
      <c r="E105" s="157">
        <f t="shared" si="41"/>
        <v>0</v>
      </c>
      <c r="F105" s="249"/>
      <c r="G105" s="157">
        <f t="shared" si="42"/>
        <v>0</v>
      </c>
      <c r="H105" s="157">
        <f t="shared" si="42"/>
        <v>0</v>
      </c>
      <c r="I105" s="157">
        <f t="shared" si="42"/>
        <v>0</v>
      </c>
      <c r="J105" s="157">
        <f t="shared" si="42"/>
        <v>0</v>
      </c>
      <c r="K105" s="157">
        <f t="shared" si="42"/>
        <v>0</v>
      </c>
      <c r="L105" s="157">
        <f t="shared" si="42"/>
        <v>0</v>
      </c>
      <c r="M105" s="157">
        <f t="shared" si="42"/>
        <v>0</v>
      </c>
      <c r="N105" s="157">
        <f t="shared" si="42"/>
        <v>0</v>
      </c>
      <c r="O105" s="157">
        <f t="shared" si="42"/>
        <v>0</v>
      </c>
      <c r="P105" s="157">
        <f t="shared" si="42"/>
        <v>0</v>
      </c>
      <c r="Q105" s="157">
        <f t="shared" si="43"/>
        <v>0</v>
      </c>
      <c r="R105" s="157">
        <f t="shared" si="43"/>
        <v>0</v>
      </c>
      <c r="S105" s="157">
        <f t="shared" si="43"/>
        <v>0</v>
      </c>
      <c r="T105" s="157">
        <f t="shared" si="43"/>
        <v>0</v>
      </c>
      <c r="U105" s="157">
        <f t="shared" si="43"/>
        <v>0</v>
      </c>
      <c r="V105" s="157">
        <f t="shared" si="43"/>
        <v>0</v>
      </c>
      <c r="W105" s="157">
        <f t="shared" si="43"/>
        <v>0</v>
      </c>
      <c r="X105" s="157">
        <f t="shared" si="43"/>
        <v>0</v>
      </c>
      <c r="Y105" s="157">
        <f t="shared" si="43"/>
        <v>0</v>
      </c>
      <c r="Z105" s="157">
        <f t="shared" si="43"/>
        <v>0</v>
      </c>
      <c r="AA105" s="157">
        <f t="shared" si="44"/>
        <v>0</v>
      </c>
      <c r="AB105" s="157">
        <f t="shared" si="44"/>
        <v>0</v>
      </c>
      <c r="AC105" s="157">
        <f t="shared" si="44"/>
        <v>0</v>
      </c>
      <c r="AD105" s="157">
        <f t="shared" si="44"/>
        <v>0</v>
      </c>
      <c r="AE105" s="157">
        <f t="shared" si="44"/>
        <v>0</v>
      </c>
      <c r="AF105" s="157">
        <f t="shared" si="44"/>
        <v>0</v>
      </c>
      <c r="AG105" s="157">
        <f t="shared" si="44"/>
        <v>0</v>
      </c>
      <c r="AH105" s="157">
        <f t="shared" si="44"/>
        <v>0</v>
      </c>
      <c r="AI105" s="157">
        <f t="shared" si="44"/>
        <v>0</v>
      </c>
      <c r="AJ105" s="157">
        <f t="shared" si="44"/>
        <v>0</v>
      </c>
    </row>
    <row r="106" spans="1:36" ht="16.5" x14ac:dyDescent="0.25">
      <c r="A106" s="157">
        <f t="shared" si="40"/>
        <v>10.059999999999999</v>
      </c>
      <c r="B106" s="153">
        <f t="shared" si="5"/>
        <v>58</v>
      </c>
      <c r="C106" s="158" t="s">
        <v>403</v>
      </c>
      <c r="D106" s="156" t="s">
        <v>364</v>
      </c>
      <c r="E106" s="157">
        <f t="shared" si="41"/>
        <v>0</v>
      </c>
      <c r="F106" s="249"/>
      <c r="G106" s="157">
        <f t="shared" si="42"/>
        <v>0</v>
      </c>
      <c r="H106" s="157">
        <f t="shared" si="42"/>
        <v>0</v>
      </c>
      <c r="I106" s="157">
        <f t="shared" si="42"/>
        <v>0</v>
      </c>
      <c r="J106" s="157">
        <f t="shared" si="42"/>
        <v>0</v>
      </c>
      <c r="K106" s="157">
        <f t="shared" si="42"/>
        <v>0</v>
      </c>
      <c r="L106" s="157">
        <f t="shared" si="42"/>
        <v>0</v>
      </c>
      <c r="M106" s="157">
        <f t="shared" si="42"/>
        <v>0</v>
      </c>
      <c r="N106" s="157">
        <f t="shared" si="42"/>
        <v>0</v>
      </c>
      <c r="O106" s="157">
        <f t="shared" si="42"/>
        <v>0</v>
      </c>
      <c r="P106" s="157">
        <f t="shared" si="42"/>
        <v>0</v>
      </c>
      <c r="Q106" s="157">
        <f t="shared" si="43"/>
        <v>0</v>
      </c>
      <c r="R106" s="157">
        <f t="shared" si="43"/>
        <v>0</v>
      </c>
      <c r="S106" s="157">
        <f t="shared" si="43"/>
        <v>0</v>
      </c>
      <c r="T106" s="157">
        <f t="shared" si="43"/>
        <v>0</v>
      </c>
      <c r="U106" s="157">
        <f t="shared" si="43"/>
        <v>0</v>
      </c>
      <c r="V106" s="157">
        <f t="shared" si="43"/>
        <v>0</v>
      </c>
      <c r="W106" s="157">
        <f t="shared" si="43"/>
        <v>0</v>
      </c>
      <c r="X106" s="157">
        <f t="shared" si="43"/>
        <v>0</v>
      </c>
      <c r="Y106" s="157">
        <f t="shared" si="43"/>
        <v>0</v>
      </c>
      <c r="Z106" s="157">
        <f t="shared" si="43"/>
        <v>0</v>
      </c>
      <c r="AA106" s="157">
        <f t="shared" si="44"/>
        <v>0</v>
      </c>
      <c r="AB106" s="157">
        <f t="shared" si="44"/>
        <v>0</v>
      </c>
      <c r="AC106" s="157">
        <f t="shared" si="44"/>
        <v>0</v>
      </c>
      <c r="AD106" s="157">
        <f t="shared" si="44"/>
        <v>0</v>
      </c>
      <c r="AE106" s="157">
        <f t="shared" si="44"/>
        <v>0</v>
      </c>
      <c r="AF106" s="157">
        <f t="shared" si="44"/>
        <v>0</v>
      </c>
      <c r="AG106" s="157">
        <f t="shared" si="44"/>
        <v>0</v>
      </c>
      <c r="AH106" s="157">
        <f t="shared" si="44"/>
        <v>0</v>
      </c>
      <c r="AI106" s="157">
        <f t="shared" si="44"/>
        <v>0</v>
      </c>
      <c r="AJ106" s="157">
        <f t="shared" si="44"/>
        <v>0</v>
      </c>
    </row>
    <row r="107" spans="1:36" ht="16.5" x14ac:dyDescent="0.25">
      <c r="A107" s="157">
        <f t="shared" si="40"/>
        <v>10.069999999999999</v>
      </c>
      <c r="B107" s="153">
        <f t="shared" si="5"/>
        <v>59</v>
      </c>
      <c r="C107" s="158" t="s">
        <v>404</v>
      </c>
      <c r="D107" s="156" t="s">
        <v>364</v>
      </c>
      <c r="E107" s="157">
        <f t="shared" si="41"/>
        <v>28</v>
      </c>
      <c r="F107" s="249"/>
      <c r="G107" s="157">
        <f t="shared" si="42"/>
        <v>0</v>
      </c>
      <c r="H107" s="157">
        <f t="shared" si="42"/>
        <v>2</v>
      </c>
      <c r="I107" s="157">
        <f t="shared" si="42"/>
        <v>2</v>
      </c>
      <c r="J107" s="157">
        <f t="shared" si="42"/>
        <v>2</v>
      </c>
      <c r="K107" s="157">
        <f t="shared" si="42"/>
        <v>2</v>
      </c>
      <c r="L107" s="157">
        <f t="shared" si="42"/>
        <v>2</v>
      </c>
      <c r="M107" s="157">
        <f t="shared" si="42"/>
        <v>2</v>
      </c>
      <c r="N107" s="157">
        <f t="shared" si="42"/>
        <v>2</v>
      </c>
      <c r="O107" s="157">
        <f t="shared" si="42"/>
        <v>2</v>
      </c>
      <c r="P107" s="157">
        <f t="shared" si="42"/>
        <v>2</v>
      </c>
      <c r="Q107" s="157">
        <f t="shared" si="43"/>
        <v>2</v>
      </c>
      <c r="R107" s="157">
        <f t="shared" si="43"/>
        <v>2</v>
      </c>
      <c r="S107" s="157">
        <f t="shared" si="43"/>
        <v>2</v>
      </c>
      <c r="T107" s="157">
        <f t="shared" si="43"/>
        <v>4</v>
      </c>
      <c r="U107" s="157">
        <f t="shared" si="43"/>
        <v>0</v>
      </c>
      <c r="V107" s="157">
        <f t="shared" si="43"/>
        <v>0</v>
      </c>
      <c r="W107" s="157">
        <f t="shared" si="43"/>
        <v>0</v>
      </c>
      <c r="X107" s="157">
        <f t="shared" si="43"/>
        <v>0</v>
      </c>
      <c r="Y107" s="157">
        <f t="shared" si="43"/>
        <v>0</v>
      </c>
      <c r="Z107" s="157">
        <f t="shared" si="43"/>
        <v>0</v>
      </c>
      <c r="AA107" s="157">
        <f t="shared" si="44"/>
        <v>0</v>
      </c>
      <c r="AB107" s="157">
        <f t="shared" si="44"/>
        <v>0</v>
      </c>
      <c r="AC107" s="157">
        <f t="shared" si="44"/>
        <v>0</v>
      </c>
      <c r="AD107" s="157">
        <f t="shared" si="44"/>
        <v>0</v>
      </c>
      <c r="AE107" s="157">
        <f t="shared" si="44"/>
        <v>0</v>
      </c>
      <c r="AF107" s="157">
        <f t="shared" si="44"/>
        <v>0</v>
      </c>
      <c r="AG107" s="157">
        <f t="shared" si="44"/>
        <v>0</v>
      </c>
      <c r="AH107" s="157">
        <f t="shared" si="44"/>
        <v>0</v>
      </c>
      <c r="AI107" s="157">
        <f t="shared" si="44"/>
        <v>0</v>
      </c>
      <c r="AJ107" s="157">
        <f t="shared" si="44"/>
        <v>0</v>
      </c>
    </row>
    <row r="108" spans="1:36" ht="16.5" x14ac:dyDescent="0.25">
      <c r="A108" s="157">
        <f t="shared" si="40"/>
        <v>10.079999999999998</v>
      </c>
      <c r="B108" s="153">
        <f t="shared" si="5"/>
        <v>60</v>
      </c>
      <c r="C108" s="158" t="s">
        <v>405</v>
      </c>
      <c r="D108" s="156" t="s">
        <v>364</v>
      </c>
      <c r="E108" s="157">
        <f t="shared" si="41"/>
        <v>0</v>
      </c>
      <c r="F108" s="249"/>
      <c r="G108" s="157">
        <f t="shared" si="42"/>
        <v>0</v>
      </c>
      <c r="H108" s="157">
        <f t="shared" si="42"/>
        <v>0</v>
      </c>
      <c r="I108" s="157">
        <f t="shared" si="42"/>
        <v>0</v>
      </c>
      <c r="J108" s="157">
        <f t="shared" si="42"/>
        <v>0</v>
      </c>
      <c r="K108" s="157">
        <f t="shared" si="42"/>
        <v>0</v>
      </c>
      <c r="L108" s="157">
        <f t="shared" si="42"/>
        <v>0</v>
      </c>
      <c r="M108" s="157">
        <f t="shared" si="42"/>
        <v>0</v>
      </c>
      <c r="N108" s="157">
        <f t="shared" si="42"/>
        <v>0</v>
      </c>
      <c r="O108" s="157">
        <f t="shared" si="42"/>
        <v>0</v>
      </c>
      <c r="P108" s="157">
        <f t="shared" si="42"/>
        <v>0</v>
      </c>
      <c r="Q108" s="157">
        <f t="shared" si="43"/>
        <v>0</v>
      </c>
      <c r="R108" s="157">
        <f t="shared" si="43"/>
        <v>0</v>
      </c>
      <c r="S108" s="157">
        <f t="shared" si="43"/>
        <v>0</v>
      </c>
      <c r="T108" s="157">
        <f t="shared" si="43"/>
        <v>0</v>
      </c>
      <c r="U108" s="157">
        <f t="shared" si="43"/>
        <v>0</v>
      </c>
      <c r="V108" s="157">
        <f t="shared" si="43"/>
        <v>0</v>
      </c>
      <c r="W108" s="157">
        <f t="shared" si="43"/>
        <v>0</v>
      </c>
      <c r="X108" s="157">
        <f t="shared" si="43"/>
        <v>0</v>
      </c>
      <c r="Y108" s="157">
        <f t="shared" si="43"/>
        <v>0</v>
      </c>
      <c r="Z108" s="157">
        <f t="shared" si="43"/>
        <v>0</v>
      </c>
      <c r="AA108" s="157">
        <f t="shared" si="44"/>
        <v>0</v>
      </c>
      <c r="AB108" s="157">
        <f t="shared" si="44"/>
        <v>0</v>
      </c>
      <c r="AC108" s="157">
        <f t="shared" si="44"/>
        <v>0</v>
      </c>
      <c r="AD108" s="157">
        <f t="shared" si="44"/>
        <v>0</v>
      </c>
      <c r="AE108" s="157">
        <f t="shared" si="44"/>
        <v>0</v>
      </c>
      <c r="AF108" s="157">
        <f t="shared" si="44"/>
        <v>0</v>
      </c>
      <c r="AG108" s="157">
        <f t="shared" si="44"/>
        <v>0</v>
      </c>
      <c r="AH108" s="157">
        <f t="shared" si="44"/>
        <v>0</v>
      </c>
      <c r="AI108" s="157">
        <f t="shared" si="44"/>
        <v>0</v>
      </c>
      <c r="AJ108" s="157">
        <f t="shared" si="44"/>
        <v>0</v>
      </c>
    </row>
    <row r="109" spans="1:36" ht="16.5" x14ac:dyDescent="0.25">
      <c r="A109" s="157">
        <f t="shared" si="40"/>
        <v>10.089999999999998</v>
      </c>
      <c r="B109" s="153">
        <f t="shared" si="5"/>
        <v>61</v>
      </c>
      <c r="C109" s="158" t="s">
        <v>406</v>
      </c>
      <c r="D109" s="156" t="s">
        <v>364</v>
      </c>
      <c r="E109" s="157">
        <f t="shared" si="41"/>
        <v>0</v>
      </c>
      <c r="F109" s="249"/>
      <c r="G109" s="157">
        <f t="shared" si="42"/>
        <v>0</v>
      </c>
      <c r="H109" s="157">
        <f t="shared" si="42"/>
        <v>0</v>
      </c>
      <c r="I109" s="157">
        <f t="shared" si="42"/>
        <v>0</v>
      </c>
      <c r="J109" s="157">
        <f t="shared" si="42"/>
        <v>0</v>
      </c>
      <c r="K109" s="157">
        <f t="shared" si="42"/>
        <v>0</v>
      </c>
      <c r="L109" s="157">
        <f t="shared" si="42"/>
        <v>0</v>
      </c>
      <c r="M109" s="157">
        <f t="shared" si="42"/>
        <v>0</v>
      </c>
      <c r="N109" s="157">
        <f t="shared" si="42"/>
        <v>0</v>
      </c>
      <c r="O109" s="157">
        <f t="shared" si="42"/>
        <v>0</v>
      </c>
      <c r="P109" s="157">
        <f t="shared" si="42"/>
        <v>0</v>
      </c>
      <c r="Q109" s="157">
        <f t="shared" si="43"/>
        <v>0</v>
      </c>
      <c r="R109" s="157">
        <f t="shared" si="43"/>
        <v>0</v>
      </c>
      <c r="S109" s="157">
        <f t="shared" si="43"/>
        <v>0</v>
      </c>
      <c r="T109" s="157">
        <f t="shared" si="43"/>
        <v>0</v>
      </c>
      <c r="U109" s="157">
        <f t="shared" si="43"/>
        <v>0</v>
      </c>
      <c r="V109" s="157">
        <f t="shared" si="43"/>
        <v>0</v>
      </c>
      <c r="W109" s="157">
        <f t="shared" si="43"/>
        <v>0</v>
      </c>
      <c r="X109" s="157">
        <f t="shared" si="43"/>
        <v>0</v>
      </c>
      <c r="Y109" s="157">
        <f t="shared" si="43"/>
        <v>0</v>
      </c>
      <c r="Z109" s="157">
        <f t="shared" si="43"/>
        <v>0</v>
      </c>
      <c r="AA109" s="157">
        <f t="shared" si="44"/>
        <v>0</v>
      </c>
      <c r="AB109" s="157">
        <f t="shared" si="44"/>
        <v>0</v>
      </c>
      <c r="AC109" s="157">
        <f t="shared" si="44"/>
        <v>0</v>
      </c>
      <c r="AD109" s="157">
        <f t="shared" si="44"/>
        <v>0</v>
      </c>
      <c r="AE109" s="157">
        <f t="shared" si="44"/>
        <v>0</v>
      </c>
      <c r="AF109" s="157">
        <f t="shared" si="44"/>
        <v>0</v>
      </c>
      <c r="AG109" s="157">
        <f t="shared" si="44"/>
        <v>0</v>
      </c>
      <c r="AH109" s="157">
        <f t="shared" si="44"/>
        <v>0</v>
      </c>
      <c r="AI109" s="157">
        <f t="shared" si="44"/>
        <v>0</v>
      </c>
      <c r="AJ109" s="157">
        <f t="shared" si="44"/>
        <v>0</v>
      </c>
    </row>
    <row r="110" spans="1:36" ht="16.5" x14ac:dyDescent="0.25">
      <c r="A110" s="157">
        <f t="shared" si="40"/>
        <v>10.099999999999998</v>
      </c>
      <c r="B110" s="153">
        <f t="shared" si="5"/>
        <v>62</v>
      </c>
      <c r="C110" s="158" t="s">
        <v>407</v>
      </c>
      <c r="D110" s="156" t="s">
        <v>364</v>
      </c>
      <c r="E110" s="157">
        <f t="shared" si="41"/>
        <v>46</v>
      </c>
      <c r="F110" s="249" t="str">
        <f>+G$10&amp;" "&amp;G11</f>
        <v>- -</v>
      </c>
      <c r="G110" s="157">
        <f t="shared" si="42"/>
        <v>0</v>
      </c>
      <c r="H110" s="157">
        <f t="shared" si="42"/>
        <v>6</v>
      </c>
      <c r="I110" s="157">
        <f t="shared" si="42"/>
        <v>2</v>
      </c>
      <c r="J110" s="157">
        <f t="shared" si="42"/>
        <v>2</v>
      </c>
      <c r="K110" s="157">
        <f t="shared" si="42"/>
        <v>2</v>
      </c>
      <c r="L110" s="157">
        <f t="shared" si="42"/>
        <v>2</v>
      </c>
      <c r="M110" s="157">
        <f t="shared" si="42"/>
        <v>2</v>
      </c>
      <c r="N110" s="157">
        <f t="shared" si="42"/>
        <v>6</v>
      </c>
      <c r="O110" s="157">
        <f t="shared" si="42"/>
        <v>6</v>
      </c>
      <c r="P110" s="157">
        <f t="shared" si="42"/>
        <v>2</v>
      </c>
      <c r="Q110" s="157">
        <f t="shared" si="43"/>
        <v>2</v>
      </c>
      <c r="R110" s="157">
        <f t="shared" si="43"/>
        <v>2</v>
      </c>
      <c r="S110" s="157">
        <f t="shared" si="43"/>
        <v>6</v>
      </c>
      <c r="T110" s="157">
        <f t="shared" si="43"/>
        <v>6</v>
      </c>
      <c r="U110" s="157">
        <f t="shared" si="43"/>
        <v>0</v>
      </c>
      <c r="V110" s="157">
        <f t="shared" si="43"/>
        <v>0</v>
      </c>
      <c r="W110" s="157">
        <f t="shared" si="43"/>
        <v>0</v>
      </c>
      <c r="X110" s="157">
        <f t="shared" si="43"/>
        <v>0</v>
      </c>
      <c r="Y110" s="157">
        <f t="shared" si="43"/>
        <v>0</v>
      </c>
      <c r="Z110" s="157">
        <f t="shared" si="43"/>
        <v>0</v>
      </c>
      <c r="AA110" s="157">
        <f t="shared" si="44"/>
        <v>0</v>
      </c>
      <c r="AB110" s="157">
        <f t="shared" si="44"/>
        <v>0</v>
      </c>
      <c r="AC110" s="157">
        <f t="shared" si="44"/>
        <v>0</v>
      </c>
      <c r="AD110" s="157">
        <f t="shared" si="44"/>
        <v>0</v>
      </c>
      <c r="AE110" s="157">
        <f t="shared" si="44"/>
        <v>0</v>
      </c>
      <c r="AF110" s="157">
        <f t="shared" si="44"/>
        <v>0</v>
      </c>
      <c r="AG110" s="157">
        <f t="shared" si="44"/>
        <v>0</v>
      </c>
      <c r="AH110" s="157">
        <f t="shared" si="44"/>
        <v>0</v>
      </c>
      <c r="AI110" s="157">
        <f t="shared" si="44"/>
        <v>0</v>
      </c>
      <c r="AJ110" s="157">
        <f t="shared" si="44"/>
        <v>0</v>
      </c>
    </row>
    <row r="111" spans="1:36" ht="16.5" x14ac:dyDescent="0.25">
      <c r="A111" s="157">
        <f t="shared" si="40"/>
        <v>10.109999999999998</v>
      </c>
      <c r="B111" s="153">
        <f t="shared" si="5"/>
        <v>63</v>
      </c>
      <c r="C111" s="158" t="s">
        <v>408</v>
      </c>
      <c r="D111" s="156" t="s">
        <v>364</v>
      </c>
      <c r="E111" s="157">
        <f t="shared" si="41"/>
        <v>56</v>
      </c>
      <c r="F111" s="249"/>
      <c r="G111" s="157">
        <f t="shared" si="42"/>
        <v>0</v>
      </c>
      <c r="H111" s="157">
        <f t="shared" si="42"/>
        <v>4</v>
      </c>
      <c r="I111" s="157">
        <f t="shared" si="42"/>
        <v>4</v>
      </c>
      <c r="J111" s="157">
        <f t="shared" si="42"/>
        <v>4</v>
      </c>
      <c r="K111" s="157">
        <f t="shared" si="42"/>
        <v>4</v>
      </c>
      <c r="L111" s="157">
        <f t="shared" si="42"/>
        <v>4</v>
      </c>
      <c r="M111" s="157">
        <f t="shared" si="42"/>
        <v>4</v>
      </c>
      <c r="N111" s="157">
        <f t="shared" si="42"/>
        <v>4</v>
      </c>
      <c r="O111" s="157">
        <f t="shared" si="42"/>
        <v>4</v>
      </c>
      <c r="P111" s="157">
        <f t="shared" si="42"/>
        <v>4</v>
      </c>
      <c r="Q111" s="157">
        <f t="shared" si="43"/>
        <v>4</v>
      </c>
      <c r="R111" s="157">
        <f t="shared" si="43"/>
        <v>4</v>
      </c>
      <c r="S111" s="157">
        <f t="shared" si="43"/>
        <v>4</v>
      </c>
      <c r="T111" s="157">
        <f t="shared" si="43"/>
        <v>8</v>
      </c>
      <c r="U111" s="157">
        <f t="shared" si="43"/>
        <v>0</v>
      </c>
      <c r="V111" s="157">
        <f t="shared" si="43"/>
        <v>0</v>
      </c>
      <c r="W111" s="157">
        <f t="shared" si="43"/>
        <v>0</v>
      </c>
      <c r="X111" s="157">
        <f t="shared" si="43"/>
        <v>0</v>
      </c>
      <c r="Y111" s="157">
        <f t="shared" si="43"/>
        <v>0</v>
      </c>
      <c r="Z111" s="157">
        <f t="shared" si="43"/>
        <v>0</v>
      </c>
      <c r="AA111" s="157">
        <f t="shared" si="44"/>
        <v>0</v>
      </c>
      <c r="AB111" s="157">
        <f t="shared" si="44"/>
        <v>0</v>
      </c>
      <c r="AC111" s="157">
        <f t="shared" si="44"/>
        <v>0</v>
      </c>
      <c r="AD111" s="157">
        <f t="shared" si="44"/>
        <v>0</v>
      </c>
      <c r="AE111" s="157">
        <f t="shared" si="44"/>
        <v>0</v>
      </c>
      <c r="AF111" s="157">
        <f t="shared" si="44"/>
        <v>0</v>
      </c>
      <c r="AG111" s="157">
        <f t="shared" si="44"/>
        <v>0</v>
      </c>
      <c r="AH111" s="157">
        <f t="shared" si="44"/>
        <v>0</v>
      </c>
      <c r="AI111" s="157">
        <f t="shared" si="44"/>
        <v>0</v>
      </c>
      <c r="AJ111" s="157">
        <f t="shared" si="44"/>
        <v>0</v>
      </c>
    </row>
    <row r="112" spans="1:36" ht="16.5" x14ac:dyDescent="0.25">
      <c r="A112" s="157">
        <f t="shared" si="40"/>
        <v>10.119999999999997</v>
      </c>
      <c r="B112" s="153">
        <f t="shared" si="5"/>
        <v>64</v>
      </c>
      <c r="C112" s="158" t="s">
        <v>409</v>
      </c>
      <c r="D112" s="156" t="s">
        <v>410</v>
      </c>
      <c r="E112" s="157">
        <f>+ROUNDUP(SUM(G112:AJ112),0)</f>
        <v>2</v>
      </c>
      <c r="F112" s="249"/>
      <c r="G112" s="157">
        <f t="shared" ref="G112:AJ112" si="45">+HLOOKUP(G$10&amp;" "&amp;G11,ARMADO_RP,$B112,0)</f>
        <v>0</v>
      </c>
      <c r="H112" s="157">
        <f t="shared" si="45"/>
        <v>8.3333333333333329E-2</v>
      </c>
      <c r="I112" s="157">
        <f t="shared" si="45"/>
        <v>8.3333333333333329E-2</v>
      </c>
      <c r="J112" s="157">
        <f t="shared" si="45"/>
        <v>8.3333333333333329E-2</v>
      </c>
      <c r="K112" s="157">
        <f t="shared" si="45"/>
        <v>8.3333333333333329E-2</v>
      </c>
      <c r="L112" s="157">
        <f t="shared" si="45"/>
        <v>8.3333333333333329E-2</v>
      </c>
      <c r="M112" s="157">
        <f t="shared" si="45"/>
        <v>8.3333333333333329E-2</v>
      </c>
      <c r="N112" s="157">
        <f t="shared" si="45"/>
        <v>8.3333333333333329E-2</v>
      </c>
      <c r="O112" s="157">
        <f t="shared" si="45"/>
        <v>8.3333333333333329E-2</v>
      </c>
      <c r="P112" s="157">
        <f t="shared" si="45"/>
        <v>8.3333333333333329E-2</v>
      </c>
      <c r="Q112" s="157">
        <f t="shared" si="45"/>
        <v>8.3333333333333329E-2</v>
      </c>
      <c r="R112" s="157">
        <f t="shared" si="45"/>
        <v>8.3333333333333329E-2</v>
      </c>
      <c r="S112" s="157">
        <f t="shared" si="45"/>
        <v>8.3333333333333329E-2</v>
      </c>
      <c r="T112" s="157">
        <f t="shared" si="45"/>
        <v>8.3333333333333329E-2</v>
      </c>
      <c r="U112" s="157">
        <f t="shared" si="45"/>
        <v>0</v>
      </c>
      <c r="V112" s="157">
        <f t="shared" si="45"/>
        <v>0</v>
      </c>
      <c r="W112" s="157">
        <f t="shared" si="45"/>
        <v>0</v>
      </c>
      <c r="X112" s="157">
        <f t="shared" si="45"/>
        <v>0</v>
      </c>
      <c r="Y112" s="157">
        <f t="shared" si="45"/>
        <v>0</v>
      </c>
      <c r="Z112" s="157">
        <f t="shared" si="45"/>
        <v>0</v>
      </c>
      <c r="AA112" s="157">
        <f t="shared" si="45"/>
        <v>0</v>
      </c>
      <c r="AB112" s="157">
        <f t="shared" si="45"/>
        <v>0</v>
      </c>
      <c r="AC112" s="157">
        <f t="shared" si="45"/>
        <v>0</v>
      </c>
      <c r="AD112" s="157">
        <f t="shared" si="45"/>
        <v>0</v>
      </c>
      <c r="AE112" s="157">
        <f t="shared" si="45"/>
        <v>0</v>
      </c>
      <c r="AF112" s="157">
        <f t="shared" si="45"/>
        <v>0</v>
      </c>
      <c r="AG112" s="157">
        <f t="shared" si="45"/>
        <v>0</v>
      </c>
      <c r="AH112" s="157">
        <f t="shared" si="45"/>
        <v>0</v>
      </c>
      <c r="AI112" s="157">
        <f t="shared" si="45"/>
        <v>0</v>
      </c>
      <c r="AJ112" s="157">
        <f t="shared" si="45"/>
        <v>0</v>
      </c>
    </row>
    <row r="113" spans="1:36" ht="16.5" x14ac:dyDescent="0.25">
      <c r="A113" s="157">
        <f t="shared" si="40"/>
        <v>10.129999999999997</v>
      </c>
      <c r="B113" s="153">
        <f t="shared" si="5"/>
        <v>65</v>
      </c>
      <c r="C113" s="158" t="s">
        <v>411</v>
      </c>
      <c r="D113" s="156" t="s">
        <v>364</v>
      </c>
      <c r="E113" s="157">
        <f t="shared" si="41"/>
        <v>0</v>
      </c>
      <c r="F113" s="249"/>
      <c r="G113" s="157">
        <f t="shared" ref="G113:P118" si="46">+HLOOKUP(G$3,ARMADO_RP,$B113,0)+HLOOKUP(G$4,ARMADO_RP,$B113,0)</f>
        <v>0</v>
      </c>
      <c r="H113" s="157">
        <f t="shared" si="46"/>
        <v>0</v>
      </c>
      <c r="I113" s="157">
        <f t="shared" si="46"/>
        <v>0</v>
      </c>
      <c r="J113" s="157">
        <f t="shared" si="46"/>
        <v>0</v>
      </c>
      <c r="K113" s="157">
        <f t="shared" si="46"/>
        <v>0</v>
      </c>
      <c r="L113" s="157">
        <f t="shared" si="46"/>
        <v>0</v>
      </c>
      <c r="M113" s="157">
        <f t="shared" si="46"/>
        <v>0</v>
      </c>
      <c r="N113" s="157">
        <f t="shared" si="46"/>
        <v>0</v>
      </c>
      <c r="O113" s="157">
        <f t="shared" si="46"/>
        <v>0</v>
      </c>
      <c r="P113" s="157">
        <f t="shared" si="46"/>
        <v>0</v>
      </c>
      <c r="Q113" s="157">
        <f t="shared" ref="Q113:Z118" si="47">+HLOOKUP(Q$3,ARMADO_RP,$B113,0)+HLOOKUP(Q$4,ARMADO_RP,$B113,0)</f>
        <v>0</v>
      </c>
      <c r="R113" s="157">
        <f t="shared" si="47"/>
        <v>0</v>
      </c>
      <c r="S113" s="157">
        <f t="shared" si="47"/>
        <v>0</v>
      </c>
      <c r="T113" s="157">
        <f t="shared" si="47"/>
        <v>0</v>
      </c>
      <c r="U113" s="157">
        <f t="shared" si="47"/>
        <v>0</v>
      </c>
      <c r="V113" s="157">
        <f t="shared" si="47"/>
        <v>0</v>
      </c>
      <c r="W113" s="157">
        <f t="shared" si="47"/>
        <v>0</v>
      </c>
      <c r="X113" s="157">
        <f t="shared" si="47"/>
        <v>0</v>
      </c>
      <c r="Y113" s="157">
        <f t="shared" si="47"/>
        <v>0</v>
      </c>
      <c r="Z113" s="157">
        <f t="shared" si="47"/>
        <v>0</v>
      </c>
      <c r="AA113" s="157">
        <f t="shared" ref="AA113:AJ118" si="48">+HLOOKUP(AA$3,ARMADO_RP,$B113,0)+HLOOKUP(AA$4,ARMADO_RP,$B113,0)</f>
        <v>0</v>
      </c>
      <c r="AB113" s="157">
        <f t="shared" si="48"/>
        <v>0</v>
      </c>
      <c r="AC113" s="157">
        <f t="shared" si="48"/>
        <v>0</v>
      </c>
      <c r="AD113" s="157">
        <f t="shared" si="48"/>
        <v>0</v>
      </c>
      <c r="AE113" s="157">
        <f t="shared" si="48"/>
        <v>0</v>
      </c>
      <c r="AF113" s="157">
        <f t="shared" si="48"/>
        <v>0</v>
      </c>
      <c r="AG113" s="157">
        <f t="shared" si="48"/>
        <v>0</v>
      </c>
      <c r="AH113" s="157">
        <f t="shared" si="48"/>
        <v>0</v>
      </c>
      <c r="AI113" s="157">
        <f t="shared" si="48"/>
        <v>0</v>
      </c>
      <c r="AJ113" s="157">
        <f t="shared" si="48"/>
        <v>0</v>
      </c>
    </row>
    <row r="114" spans="1:36" ht="16.5" x14ac:dyDescent="0.25">
      <c r="A114" s="157">
        <f t="shared" si="40"/>
        <v>10.139999999999997</v>
      </c>
      <c r="B114" s="153">
        <f t="shared" si="5"/>
        <v>66</v>
      </c>
      <c r="C114" s="158" t="s">
        <v>412</v>
      </c>
      <c r="D114" s="156" t="s">
        <v>364</v>
      </c>
      <c r="E114" s="157">
        <f t="shared" si="41"/>
        <v>0</v>
      </c>
      <c r="F114" s="249"/>
      <c r="G114" s="157">
        <f t="shared" si="46"/>
        <v>0</v>
      </c>
      <c r="H114" s="157">
        <f t="shared" si="46"/>
        <v>0</v>
      </c>
      <c r="I114" s="157">
        <f t="shared" si="46"/>
        <v>0</v>
      </c>
      <c r="J114" s="157">
        <f t="shared" si="46"/>
        <v>0</v>
      </c>
      <c r="K114" s="157">
        <f t="shared" si="46"/>
        <v>0</v>
      </c>
      <c r="L114" s="157">
        <f t="shared" si="46"/>
        <v>0</v>
      </c>
      <c r="M114" s="157">
        <f t="shared" si="46"/>
        <v>0</v>
      </c>
      <c r="N114" s="157">
        <f t="shared" si="46"/>
        <v>0</v>
      </c>
      <c r="O114" s="157">
        <f t="shared" si="46"/>
        <v>0</v>
      </c>
      <c r="P114" s="157">
        <f t="shared" si="46"/>
        <v>0</v>
      </c>
      <c r="Q114" s="157">
        <f t="shared" si="47"/>
        <v>0</v>
      </c>
      <c r="R114" s="157">
        <f t="shared" si="47"/>
        <v>0</v>
      </c>
      <c r="S114" s="157">
        <f t="shared" si="47"/>
        <v>0</v>
      </c>
      <c r="T114" s="157">
        <f t="shared" si="47"/>
        <v>0</v>
      </c>
      <c r="U114" s="157">
        <f t="shared" si="47"/>
        <v>0</v>
      </c>
      <c r="V114" s="157">
        <f t="shared" si="47"/>
        <v>0</v>
      </c>
      <c r="W114" s="157">
        <f t="shared" si="47"/>
        <v>0</v>
      </c>
      <c r="X114" s="157">
        <f t="shared" si="47"/>
        <v>0</v>
      </c>
      <c r="Y114" s="157">
        <f t="shared" si="47"/>
        <v>0</v>
      </c>
      <c r="Z114" s="157">
        <f t="shared" si="47"/>
        <v>0</v>
      </c>
      <c r="AA114" s="157">
        <f t="shared" si="48"/>
        <v>0</v>
      </c>
      <c r="AB114" s="157">
        <f t="shared" si="48"/>
        <v>0</v>
      </c>
      <c r="AC114" s="157">
        <f t="shared" si="48"/>
        <v>0</v>
      </c>
      <c r="AD114" s="157">
        <f t="shared" si="48"/>
        <v>0</v>
      </c>
      <c r="AE114" s="157">
        <f t="shared" si="48"/>
        <v>0</v>
      </c>
      <c r="AF114" s="157">
        <f t="shared" si="48"/>
        <v>0</v>
      </c>
      <c r="AG114" s="157">
        <f t="shared" si="48"/>
        <v>0</v>
      </c>
      <c r="AH114" s="157">
        <f t="shared" si="48"/>
        <v>0</v>
      </c>
      <c r="AI114" s="157">
        <f t="shared" si="48"/>
        <v>0</v>
      </c>
      <c r="AJ114" s="157">
        <f t="shared" si="48"/>
        <v>0</v>
      </c>
    </row>
    <row r="115" spans="1:36" ht="16.5" x14ac:dyDescent="0.25">
      <c r="A115" s="157">
        <f t="shared" si="40"/>
        <v>10.149999999999997</v>
      </c>
      <c r="B115" s="153">
        <f t="shared" si="5"/>
        <v>67</v>
      </c>
      <c r="C115" s="158" t="s">
        <v>413</v>
      </c>
      <c r="D115" s="156" t="s">
        <v>364</v>
      </c>
      <c r="E115" s="157">
        <f t="shared" si="41"/>
        <v>0</v>
      </c>
      <c r="F115" s="249"/>
      <c r="G115" s="157">
        <f t="shared" si="46"/>
        <v>0</v>
      </c>
      <c r="H115" s="157">
        <f t="shared" si="46"/>
        <v>0</v>
      </c>
      <c r="I115" s="157">
        <f t="shared" si="46"/>
        <v>0</v>
      </c>
      <c r="J115" s="157">
        <f t="shared" si="46"/>
        <v>0</v>
      </c>
      <c r="K115" s="157">
        <f t="shared" si="46"/>
        <v>0</v>
      </c>
      <c r="L115" s="157">
        <f t="shared" si="46"/>
        <v>0</v>
      </c>
      <c r="M115" s="157">
        <f t="shared" si="46"/>
        <v>0</v>
      </c>
      <c r="N115" s="157">
        <f t="shared" si="46"/>
        <v>0</v>
      </c>
      <c r="O115" s="157">
        <f t="shared" si="46"/>
        <v>0</v>
      </c>
      <c r="P115" s="157">
        <f t="shared" si="46"/>
        <v>0</v>
      </c>
      <c r="Q115" s="157">
        <f t="shared" si="47"/>
        <v>0</v>
      </c>
      <c r="R115" s="157">
        <f t="shared" si="47"/>
        <v>0</v>
      </c>
      <c r="S115" s="157">
        <f t="shared" si="47"/>
        <v>0</v>
      </c>
      <c r="T115" s="157">
        <f t="shared" si="47"/>
        <v>0</v>
      </c>
      <c r="U115" s="157">
        <f t="shared" si="47"/>
        <v>0</v>
      </c>
      <c r="V115" s="157">
        <f t="shared" si="47"/>
        <v>0</v>
      </c>
      <c r="W115" s="157">
        <f t="shared" si="47"/>
        <v>0</v>
      </c>
      <c r="X115" s="157">
        <f t="shared" si="47"/>
        <v>0</v>
      </c>
      <c r="Y115" s="157">
        <f t="shared" si="47"/>
        <v>0</v>
      </c>
      <c r="Z115" s="157">
        <f t="shared" si="47"/>
        <v>0</v>
      </c>
      <c r="AA115" s="157">
        <f t="shared" si="48"/>
        <v>0</v>
      </c>
      <c r="AB115" s="157">
        <f t="shared" si="48"/>
        <v>0</v>
      </c>
      <c r="AC115" s="157">
        <f t="shared" si="48"/>
        <v>0</v>
      </c>
      <c r="AD115" s="157">
        <f t="shared" si="48"/>
        <v>0</v>
      </c>
      <c r="AE115" s="157">
        <f t="shared" si="48"/>
        <v>0</v>
      </c>
      <c r="AF115" s="157">
        <f t="shared" si="48"/>
        <v>0</v>
      </c>
      <c r="AG115" s="157">
        <f t="shared" si="48"/>
        <v>0</v>
      </c>
      <c r="AH115" s="157">
        <f t="shared" si="48"/>
        <v>0</v>
      </c>
      <c r="AI115" s="157">
        <f t="shared" si="48"/>
        <v>0</v>
      </c>
      <c r="AJ115" s="157">
        <f t="shared" si="48"/>
        <v>0</v>
      </c>
    </row>
    <row r="116" spans="1:36" s="188" customFormat="1" ht="16.5" x14ac:dyDescent="0.25">
      <c r="A116" s="160">
        <f t="shared" si="40"/>
        <v>10.159999999999997</v>
      </c>
      <c r="B116" s="161">
        <f t="shared" si="5"/>
        <v>68</v>
      </c>
      <c r="C116" s="162" t="s">
        <v>630</v>
      </c>
      <c r="D116" s="164" t="s">
        <v>364</v>
      </c>
      <c r="E116" s="157">
        <f t="shared" si="41"/>
        <v>0</v>
      </c>
      <c r="F116" s="249"/>
      <c r="G116" s="157">
        <f t="shared" si="46"/>
        <v>0</v>
      </c>
      <c r="H116" s="157">
        <f t="shared" si="46"/>
        <v>0</v>
      </c>
      <c r="I116" s="157">
        <f t="shared" si="46"/>
        <v>0</v>
      </c>
      <c r="J116" s="157">
        <f t="shared" si="46"/>
        <v>0</v>
      </c>
      <c r="K116" s="157">
        <f t="shared" si="46"/>
        <v>0</v>
      </c>
      <c r="L116" s="157">
        <f t="shared" si="46"/>
        <v>0</v>
      </c>
      <c r="M116" s="157">
        <f t="shared" si="46"/>
        <v>0</v>
      </c>
      <c r="N116" s="157">
        <f t="shared" si="46"/>
        <v>0</v>
      </c>
      <c r="O116" s="157">
        <f t="shared" si="46"/>
        <v>0</v>
      </c>
      <c r="P116" s="157">
        <f t="shared" si="46"/>
        <v>0</v>
      </c>
      <c r="Q116" s="157">
        <f t="shared" si="47"/>
        <v>0</v>
      </c>
      <c r="R116" s="157">
        <f t="shared" si="47"/>
        <v>0</v>
      </c>
      <c r="S116" s="157">
        <f t="shared" si="47"/>
        <v>0</v>
      </c>
      <c r="T116" s="157">
        <f t="shared" si="47"/>
        <v>0</v>
      </c>
      <c r="U116" s="157">
        <f t="shared" si="47"/>
        <v>0</v>
      </c>
      <c r="V116" s="157">
        <f t="shared" si="47"/>
        <v>0</v>
      </c>
      <c r="W116" s="157">
        <f t="shared" si="47"/>
        <v>0</v>
      </c>
      <c r="X116" s="157">
        <f t="shared" si="47"/>
        <v>0</v>
      </c>
      <c r="Y116" s="157">
        <f t="shared" si="47"/>
        <v>0</v>
      </c>
      <c r="Z116" s="157">
        <f t="shared" si="47"/>
        <v>0</v>
      </c>
      <c r="AA116" s="157">
        <f t="shared" si="48"/>
        <v>0</v>
      </c>
      <c r="AB116" s="157">
        <f t="shared" si="48"/>
        <v>0</v>
      </c>
      <c r="AC116" s="157">
        <f t="shared" si="48"/>
        <v>0</v>
      </c>
      <c r="AD116" s="157">
        <f t="shared" si="48"/>
        <v>0</v>
      </c>
      <c r="AE116" s="157">
        <f t="shared" si="48"/>
        <v>0</v>
      </c>
      <c r="AF116" s="157">
        <f t="shared" si="48"/>
        <v>0</v>
      </c>
      <c r="AG116" s="157">
        <f t="shared" si="48"/>
        <v>0</v>
      </c>
      <c r="AH116" s="157">
        <f t="shared" si="48"/>
        <v>0</v>
      </c>
      <c r="AI116" s="157">
        <f t="shared" si="48"/>
        <v>0</v>
      </c>
      <c r="AJ116" s="157">
        <f t="shared" si="48"/>
        <v>0</v>
      </c>
    </row>
    <row r="117" spans="1:36" s="188" customFormat="1" ht="16.5" x14ac:dyDescent="0.25">
      <c r="A117" s="160">
        <f t="shared" si="40"/>
        <v>10.169999999999996</v>
      </c>
      <c r="B117" s="161">
        <f t="shared" ref="B117:B180" si="49">+B116+1</f>
        <v>69</v>
      </c>
      <c r="C117" s="162" t="s">
        <v>549</v>
      </c>
      <c r="D117" s="164" t="s">
        <v>364</v>
      </c>
      <c r="E117" s="157">
        <f t="shared" si="41"/>
        <v>0</v>
      </c>
      <c r="F117" s="249"/>
      <c r="G117" s="157">
        <f t="shared" si="46"/>
        <v>0</v>
      </c>
      <c r="H117" s="157">
        <f t="shared" si="46"/>
        <v>0</v>
      </c>
      <c r="I117" s="157">
        <f t="shared" si="46"/>
        <v>0</v>
      </c>
      <c r="J117" s="157">
        <f t="shared" si="46"/>
        <v>0</v>
      </c>
      <c r="K117" s="157">
        <f t="shared" si="46"/>
        <v>0</v>
      </c>
      <c r="L117" s="157">
        <f t="shared" si="46"/>
        <v>0</v>
      </c>
      <c r="M117" s="157">
        <f t="shared" si="46"/>
        <v>0</v>
      </c>
      <c r="N117" s="157">
        <f t="shared" si="46"/>
        <v>0</v>
      </c>
      <c r="O117" s="157">
        <f t="shared" si="46"/>
        <v>0</v>
      </c>
      <c r="P117" s="157">
        <f t="shared" si="46"/>
        <v>0</v>
      </c>
      <c r="Q117" s="157">
        <f t="shared" si="47"/>
        <v>0</v>
      </c>
      <c r="R117" s="157">
        <f t="shared" si="47"/>
        <v>0</v>
      </c>
      <c r="S117" s="157">
        <f t="shared" si="47"/>
        <v>0</v>
      </c>
      <c r="T117" s="157">
        <f t="shared" si="47"/>
        <v>0</v>
      </c>
      <c r="U117" s="157">
        <f t="shared" si="47"/>
        <v>0</v>
      </c>
      <c r="V117" s="157">
        <f t="shared" si="47"/>
        <v>0</v>
      </c>
      <c r="W117" s="157">
        <f t="shared" si="47"/>
        <v>0</v>
      </c>
      <c r="X117" s="157">
        <f t="shared" si="47"/>
        <v>0</v>
      </c>
      <c r="Y117" s="157">
        <f t="shared" si="47"/>
        <v>0</v>
      </c>
      <c r="Z117" s="157">
        <f t="shared" si="47"/>
        <v>0</v>
      </c>
      <c r="AA117" s="157">
        <f t="shared" si="48"/>
        <v>0</v>
      </c>
      <c r="AB117" s="157">
        <f t="shared" si="48"/>
        <v>0</v>
      </c>
      <c r="AC117" s="157">
        <f t="shared" si="48"/>
        <v>0</v>
      </c>
      <c r="AD117" s="157">
        <f t="shared" si="48"/>
        <v>0</v>
      </c>
      <c r="AE117" s="157">
        <f t="shared" si="48"/>
        <v>0</v>
      </c>
      <c r="AF117" s="157">
        <f t="shared" si="48"/>
        <v>0</v>
      </c>
      <c r="AG117" s="157">
        <f t="shared" si="48"/>
        <v>0</v>
      </c>
      <c r="AH117" s="157">
        <f t="shared" si="48"/>
        <v>0</v>
      </c>
      <c r="AI117" s="157">
        <f t="shared" si="48"/>
        <v>0</v>
      </c>
      <c r="AJ117" s="157">
        <f t="shared" si="48"/>
        <v>0</v>
      </c>
    </row>
    <row r="118" spans="1:36" s="188" customFormat="1" ht="16.5" x14ac:dyDescent="0.25">
      <c r="A118" s="160">
        <f t="shared" si="40"/>
        <v>10.179999999999996</v>
      </c>
      <c r="B118" s="161">
        <f t="shared" si="49"/>
        <v>70</v>
      </c>
      <c r="C118" s="162" t="s">
        <v>631</v>
      </c>
      <c r="D118" s="164" t="s">
        <v>364</v>
      </c>
      <c r="E118" s="157">
        <f t="shared" si="41"/>
        <v>0</v>
      </c>
      <c r="F118" s="249"/>
      <c r="G118" s="157">
        <f t="shared" si="46"/>
        <v>0</v>
      </c>
      <c r="H118" s="157">
        <f t="shared" si="46"/>
        <v>0</v>
      </c>
      <c r="I118" s="157">
        <f t="shared" si="46"/>
        <v>0</v>
      </c>
      <c r="J118" s="157">
        <f t="shared" si="46"/>
        <v>0</v>
      </c>
      <c r="K118" s="157">
        <f t="shared" si="46"/>
        <v>0</v>
      </c>
      <c r="L118" s="157">
        <f t="shared" si="46"/>
        <v>0</v>
      </c>
      <c r="M118" s="157">
        <f t="shared" si="46"/>
        <v>0</v>
      </c>
      <c r="N118" s="157">
        <f t="shared" si="46"/>
        <v>0</v>
      </c>
      <c r="O118" s="157">
        <f t="shared" si="46"/>
        <v>0</v>
      </c>
      <c r="P118" s="157">
        <f t="shared" si="46"/>
        <v>0</v>
      </c>
      <c r="Q118" s="157">
        <f t="shared" si="47"/>
        <v>0</v>
      </c>
      <c r="R118" s="157">
        <f t="shared" si="47"/>
        <v>0</v>
      </c>
      <c r="S118" s="157">
        <f t="shared" si="47"/>
        <v>0</v>
      </c>
      <c r="T118" s="157">
        <f t="shared" si="47"/>
        <v>0</v>
      </c>
      <c r="U118" s="157">
        <f t="shared" si="47"/>
        <v>0</v>
      </c>
      <c r="V118" s="157">
        <f t="shared" si="47"/>
        <v>0</v>
      </c>
      <c r="W118" s="157">
        <f t="shared" si="47"/>
        <v>0</v>
      </c>
      <c r="X118" s="157">
        <f t="shared" si="47"/>
        <v>0</v>
      </c>
      <c r="Y118" s="157">
        <f t="shared" si="47"/>
        <v>0</v>
      </c>
      <c r="Z118" s="157">
        <f t="shared" si="47"/>
        <v>0</v>
      </c>
      <c r="AA118" s="157">
        <f t="shared" si="48"/>
        <v>0</v>
      </c>
      <c r="AB118" s="157">
        <f t="shared" si="48"/>
        <v>0</v>
      </c>
      <c r="AC118" s="157">
        <f t="shared" si="48"/>
        <v>0</v>
      </c>
      <c r="AD118" s="157">
        <f t="shared" si="48"/>
        <v>0</v>
      </c>
      <c r="AE118" s="157">
        <f t="shared" si="48"/>
        <v>0</v>
      </c>
      <c r="AF118" s="157">
        <f t="shared" si="48"/>
        <v>0</v>
      </c>
      <c r="AG118" s="157">
        <f t="shared" si="48"/>
        <v>0</v>
      </c>
      <c r="AH118" s="157">
        <f t="shared" si="48"/>
        <v>0</v>
      </c>
      <c r="AI118" s="157">
        <f t="shared" si="48"/>
        <v>0</v>
      </c>
      <c r="AJ118" s="157">
        <f t="shared" si="48"/>
        <v>0</v>
      </c>
    </row>
    <row r="119" spans="1:36" ht="16.5" x14ac:dyDescent="0.25">
      <c r="A119" s="159"/>
      <c r="B119" s="161">
        <f t="shared" si="49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49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0">+A120+0.01</f>
        <v>11.01</v>
      </c>
      <c r="B121" s="153">
        <f t="shared" si="49"/>
        <v>73</v>
      </c>
      <c r="C121" s="158" t="s">
        <v>415</v>
      </c>
      <c r="D121" s="156" t="s">
        <v>146</v>
      </c>
      <c r="E121" s="157">
        <f t="shared" ref="E121:E131" si="51">+SUM(G121:AJ121)</f>
        <v>64</v>
      </c>
      <c r="F121" s="249"/>
      <c r="G121" s="157">
        <f t="shared" ref="G121:P131" si="52">+HLOOKUP("RI",ARMADO_RP,$B121,0)*G$15+HLOOKUP("RV",ARMADO_RP,$B121,0)*G$16+HLOOKUP("RIY",ARMADO_RP,$B121,0)*G$17+HLOOKUP("RVY",ARMADO_RP,$B121,0)*G$18</f>
        <v>0</v>
      </c>
      <c r="H121" s="157">
        <f t="shared" si="52"/>
        <v>16</v>
      </c>
      <c r="I121" s="157">
        <f t="shared" si="52"/>
        <v>0</v>
      </c>
      <c r="J121" s="157">
        <f t="shared" si="52"/>
        <v>0</v>
      </c>
      <c r="K121" s="157">
        <f t="shared" si="52"/>
        <v>0</v>
      </c>
      <c r="L121" s="157">
        <f t="shared" si="52"/>
        <v>0</v>
      </c>
      <c r="M121" s="157">
        <f t="shared" si="52"/>
        <v>0</v>
      </c>
      <c r="N121" s="157">
        <f t="shared" si="52"/>
        <v>16</v>
      </c>
      <c r="O121" s="157">
        <f t="shared" si="52"/>
        <v>16</v>
      </c>
      <c r="P121" s="157">
        <f t="shared" si="52"/>
        <v>0</v>
      </c>
      <c r="Q121" s="157">
        <f t="shared" ref="Q121:Z131" si="53">+HLOOKUP("RI",ARMADO_RP,$B121,0)*Q$15+HLOOKUP("RV",ARMADO_RP,$B121,0)*Q$16+HLOOKUP("RIY",ARMADO_RP,$B121,0)*Q$17+HLOOKUP("RVY",ARMADO_RP,$B121,0)*Q$18</f>
        <v>0</v>
      </c>
      <c r="R121" s="157">
        <f t="shared" si="53"/>
        <v>0</v>
      </c>
      <c r="S121" s="157">
        <f t="shared" si="53"/>
        <v>16</v>
      </c>
      <c r="T121" s="157">
        <f t="shared" si="53"/>
        <v>0</v>
      </c>
      <c r="U121" s="157">
        <f t="shared" si="53"/>
        <v>0</v>
      </c>
      <c r="V121" s="157">
        <f t="shared" si="53"/>
        <v>0</v>
      </c>
      <c r="W121" s="157">
        <f t="shared" si="53"/>
        <v>0</v>
      </c>
      <c r="X121" s="157">
        <f t="shared" si="53"/>
        <v>0</v>
      </c>
      <c r="Y121" s="157">
        <f t="shared" si="53"/>
        <v>0</v>
      </c>
      <c r="Z121" s="157">
        <f t="shared" si="53"/>
        <v>0</v>
      </c>
      <c r="AA121" s="157">
        <f t="shared" ref="AA121:AJ131" si="54">+HLOOKUP("RI",ARMADO_RP,$B121,0)*AA$15+HLOOKUP("RV",ARMADO_RP,$B121,0)*AA$16+HLOOKUP("RIY",ARMADO_RP,$B121,0)*AA$17+HLOOKUP("RVY",ARMADO_RP,$B121,0)*AA$18</f>
        <v>0</v>
      </c>
      <c r="AB121" s="157">
        <f t="shared" si="54"/>
        <v>0</v>
      </c>
      <c r="AC121" s="157">
        <f t="shared" si="54"/>
        <v>0</v>
      </c>
      <c r="AD121" s="157">
        <f t="shared" si="54"/>
        <v>0</v>
      </c>
      <c r="AE121" s="157">
        <f t="shared" si="54"/>
        <v>0</v>
      </c>
      <c r="AF121" s="157">
        <f t="shared" si="54"/>
        <v>0</v>
      </c>
      <c r="AG121" s="157">
        <f t="shared" si="54"/>
        <v>0</v>
      </c>
      <c r="AH121" s="157">
        <f t="shared" si="54"/>
        <v>0</v>
      </c>
      <c r="AI121" s="157">
        <f t="shared" si="54"/>
        <v>0</v>
      </c>
      <c r="AJ121" s="157">
        <f t="shared" si="54"/>
        <v>0</v>
      </c>
    </row>
    <row r="122" spans="1:36" ht="16.5" x14ac:dyDescent="0.25">
      <c r="A122" s="157">
        <f t="shared" si="50"/>
        <v>11.02</v>
      </c>
      <c r="B122" s="153">
        <f t="shared" si="49"/>
        <v>74</v>
      </c>
      <c r="C122" s="158" t="s">
        <v>416</v>
      </c>
      <c r="D122" s="156" t="s">
        <v>364</v>
      </c>
      <c r="E122" s="157">
        <f t="shared" si="51"/>
        <v>4</v>
      </c>
      <c r="F122" s="249"/>
      <c r="G122" s="157">
        <f t="shared" si="52"/>
        <v>0</v>
      </c>
      <c r="H122" s="157">
        <f t="shared" si="52"/>
        <v>1</v>
      </c>
      <c r="I122" s="157">
        <f t="shared" si="52"/>
        <v>0</v>
      </c>
      <c r="J122" s="157">
        <f t="shared" si="52"/>
        <v>0</v>
      </c>
      <c r="K122" s="157">
        <f t="shared" si="52"/>
        <v>0</v>
      </c>
      <c r="L122" s="157">
        <f t="shared" si="52"/>
        <v>0</v>
      </c>
      <c r="M122" s="157">
        <f t="shared" si="52"/>
        <v>0</v>
      </c>
      <c r="N122" s="157">
        <f t="shared" si="52"/>
        <v>1</v>
      </c>
      <c r="O122" s="157">
        <f t="shared" si="52"/>
        <v>1</v>
      </c>
      <c r="P122" s="157">
        <f t="shared" si="52"/>
        <v>0</v>
      </c>
      <c r="Q122" s="157">
        <f t="shared" si="53"/>
        <v>0</v>
      </c>
      <c r="R122" s="157">
        <f t="shared" si="53"/>
        <v>0</v>
      </c>
      <c r="S122" s="157">
        <f t="shared" si="53"/>
        <v>1</v>
      </c>
      <c r="T122" s="157">
        <f t="shared" si="53"/>
        <v>0</v>
      </c>
      <c r="U122" s="157">
        <f t="shared" si="53"/>
        <v>0</v>
      </c>
      <c r="V122" s="157">
        <f t="shared" si="53"/>
        <v>0</v>
      </c>
      <c r="W122" s="157">
        <f t="shared" si="53"/>
        <v>0</v>
      </c>
      <c r="X122" s="157">
        <f t="shared" si="53"/>
        <v>0</v>
      </c>
      <c r="Y122" s="157">
        <f t="shared" si="53"/>
        <v>0</v>
      </c>
      <c r="Z122" s="157">
        <f t="shared" si="53"/>
        <v>0</v>
      </c>
      <c r="AA122" s="157">
        <f t="shared" si="54"/>
        <v>0</v>
      </c>
      <c r="AB122" s="157">
        <f t="shared" si="54"/>
        <v>0</v>
      </c>
      <c r="AC122" s="157">
        <f t="shared" si="54"/>
        <v>0</v>
      </c>
      <c r="AD122" s="157">
        <f t="shared" si="54"/>
        <v>0</v>
      </c>
      <c r="AE122" s="157">
        <f t="shared" si="54"/>
        <v>0</v>
      </c>
      <c r="AF122" s="157">
        <f t="shared" si="54"/>
        <v>0</v>
      </c>
      <c r="AG122" s="157">
        <f t="shared" si="54"/>
        <v>0</v>
      </c>
      <c r="AH122" s="157">
        <f t="shared" si="54"/>
        <v>0</v>
      </c>
      <c r="AI122" s="157">
        <f t="shared" si="54"/>
        <v>0</v>
      </c>
      <c r="AJ122" s="157">
        <f t="shared" si="54"/>
        <v>0</v>
      </c>
    </row>
    <row r="123" spans="1:36" ht="16.5" x14ac:dyDescent="0.25">
      <c r="A123" s="157">
        <f t="shared" si="50"/>
        <v>11.03</v>
      </c>
      <c r="B123" s="153">
        <f t="shared" si="49"/>
        <v>75</v>
      </c>
      <c r="C123" s="158" t="s">
        <v>417</v>
      </c>
      <c r="D123" s="156" t="s">
        <v>364</v>
      </c>
      <c r="E123" s="157">
        <f t="shared" si="51"/>
        <v>24</v>
      </c>
      <c r="F123" s="249"/>
      <c r="G123" s="157">
        <f t="shared" si="52"/>
        <v>0</v>
      </c>
      <c r="H123" s="157">
        <f t="shared" si="52"/>
        <v>6</v>
      </c>
      <c r="I123" s="157">
        <f t="shared" si="52"/>
        <v>0</v>
      </c>
      <c r="J123" s="157">
        <f t="shared" si="52"/>
        <v>0</v>
      </c>
      <c r="K123" s="157">
        <f t="shared" si="52"/>
        <v>0</v>
      </c>
      <c r="L123" s="157">
        <f t="shared" si="52"/>
        <v>0</v>
      </c>
      <c r="M123" s="157">
        <f t="shared" si="52"/>
        <v>0</v>
      </c>
      <c r="N123" s="157">
        <f t="shared" si="52"/>
        <v>6</v>
      </c>
      <c r="O123" s="157">
        <f t="shared" si="52"/>
        <v>6</v>
      </c>
      <c r="P123" s="157">
        <f t="shared" si="52"/>
        <v>0</v>
      </c>
      <c r="Q123" s="157">
        <f t="shared" si="53"/>
        <v>0</v>
      </c>
      <c r="R123" s="157">
        <f t="shared" si="53"/>
        <v>0</v>
      </c>
      <c r="S123" s="157">
        <f t="shared" si="53"/>
        <v>6</v>
      </c>
      <c r="T123" s="157">
        <f t="shared" si="53"/>
        <v>0</v>
      </c>
      <c r="U123" s="157">
        <f t="shared" si="53"/>
        <v>0</v>
      </c>
      <c r="V123" s="157">
        <f t="shared" si="53"/>
        <v>0</v>
      </c>
      <c r="W123" s="157">
        <f t="shared" si="53"/>
        <v>0</v>
      </c>
      <c r="X123" s="157">
        <f t="shared" si="53"/>
        <v>0</v>
      </c>
      <c r="Y123" s="157">
        <f t="shared" si="53"/>
        <v>0</v>
      </c>
      <c r="Z123" s="157">
        <f t="shared" si="53"/>
        <v>0</v>
      </c>
      <c r="AA123" s="157">
        <f t="shared" si="54"/>
        <v>0</v>
      </c>
      <c r="AB123" s="157">
        <f t="shared" si="54"/>
        <v>0</v>
      </c>
      <c r="AC123" s="157">
        <f t="shared" si="54"/>
        <v>0</v>
      </c>
      <c r="AD123" s="157">
        <f t="shared" si="54"/>
        <v>0</v>
      </c>
      <c r="AE123" s="157">
        <f t="shared" si="54"/>
        <v>0</v>
      </c>
      <c r="AF123" s="157">
        <f t="shared" si="54"/>
        <v>0</v>
      </c>
      <c r="AG123" s="157">
        <f t="shared" si="54"/>
        <v>0</v>
      </c>
      <c r="AH123" s="157">
        <f t="shared" si="54"/>
        <v>0</v>
      </c>
      <c r="AI123" s="157">
        <f t="shared" si="54"/>
        <v>0</v>
      </c>
      <c r="AJ123" s="157">
        <f t="shared" si="54"/>
        <v>0</v>
      </c>
    </row>
    <row r="124" spans="1:36" ht="16.5" x14ac:dyDescent="0.25">
      <c r="A124" s="157">
        <f t="shared" si="50"/>
        <v>11.04</v>
      </c>
      <c r="B124" s="153">
        <f t="shared" si="49"/>
        <v>76</v>
      </c>
      <c r="C124" s="158" t="s">
        <v>418</v>
      </c>
      <c r="D124" s="156" t="s">
        <v>146</v>
      </c>
      <c r="E124" s="157">
        <f t="shared" si="51"/>
        <v>6</v>
      </c>
      <c r="F124" s="249"/>
      <c r="G124" s="157">
        <f t="shared" si="52"/>
        <v>0</v>
      </c>
      <c r="H124" s="157">
        <f t="shared" si="52"/>
        <v>1.5</v>
      </c>
      <c r="I124" s="157">
        <f t="shared" si="52"/>
        <v>0</v>
      </c>
      <c r="J124" s="157">
        <f t="shared" si="52"/>
        <v>0</v>
      </c>
      <c r="K124" s="157">
        <f t="shared" si="52"/>
        <v>0</v>
      </c>
      <c r="L124" s="157">
        <f t="shared" si="52"/>
        <v>0</v>
      </c>
      <c r="M124" s="157">
        <f t="shared" si="52"/>
        <v>0</v>
      </c>
      <c r="N124" s="157">
        <f t="shared" si="52"/>
        <v>1.5</v>
      </c>
      <c r="O124" s="157">
        <f t="shared" si="52"/>
        <v>1.5</v>
      </c>
      <c r="P124" s="157">
        <f t="shared" si="52"/>
        <v>0</v>
      </c>
      <c r="Q124" s="157">
        <f t="shared" si="53"/>
        <v>0</v>
      </c>
      <c r="R124" s="157">
        <f t="shared" si="53"/>
        <v>0</v>
      </c>
      <c r="S124" s="157">
        <f t="shared" si="53"/>
        <v>1.5</v>
      </c>
      <c r="T124" s="157">
        <f t="shared" si="53"/>
        <v>0</v>
      </c>
      <c r="U124" s="157">
        <f t="shared" si="53"/>
        <v>0</v>
      </c>
      <c r="V124" s="157">
        <f t="shared" si="53"/>
        <v>0</v>
      </c>
      <c r="W124" s="157">
        <f t="shared" si="53"/>
        <v>0</v>
      </c>
      <c r="X124" s="157">
        <f t="shared" si="53"/>
        <v>0</v>
      </c>
      <c r="Y124" s="157">
        <f t="shared" si="53"/>
        <v>0</v>
      </c>
      <c r="Z124" s="157">
        <f t="shared" si="53"/>
        <v>0</v>
      </c>
      <c r="AA124" s="157">
        <f t="shared" si="54"/>
        <v>0</v>
      </c>
      <c r="AB124" s="157">
        <f t="shared" si="54"/>
        <v>0</v>
      </c>
      <c r="AC124" s="157">
        <f t="shared" si="54"/>
        <v>0</v>
      </c>
      <c r="AD124" s="157">
        <f t="shared" si="54"/>
        <v>0</v>
      </c>
      <c r="AE124" s="157">
        <f t="shared" si="54"/>
        <v>0</v>
      </c>
      <c r="AF124" s="157">
        <f t="shared" si="54"/>
        <v>0</v>
      </c>
      <c r="AG124" s="157">
        <f t="shared" si="54"/>
        <v>0</v>
      </c>
      <c r="AH124" s="157">
        <f t="shared" si="54"/>
        <v>0</v>
      </c>
      <c r="AI124" s="157">
        <f t="shared" si="54"/>
        <v>0</v>
      </c>
      <c r="AJ124" s="157">
        <f t="shared" si="54"/>
        <v>0</v>
      </c>
    </row>
    <row r="125" spans="1:36" ht="16.5" x14ac:dyDescent="0.25">
      <c r="A125" s="157">
        <f t="shared" si="50"/>
        <v>11.049999999999999</v>
      </c>
      <c r="B125" s="153">
        <f t="shared" si="49"/>
        <v>77</v>
      </c>
      <c r="C125" s="158" t="s">
        <v>419</v>
      </c>
      <c r="D125" s="156" t="s">
        <v>364</v>
      </c>
      <c r="E125" s="157">
        <f t="shared" si="51"/>
        <v>4</v>
      </c>
      <c r="F125" s="249"/>
      <c r="G125" s="157">
        <f t="shared" si="52"/>
        <v>0</v>
      </c>
      <c r="H125" s="157">
        <f t="shared" si="52"/>
        <v>1</v>
      </c>
      <c r="I125" s="157">
        <f t="shared" si="52"/>
        <v>0</v>
      </c>
      <c r="J125" s="157">
        <f t="shared" si="52"/>
        <v>0</v>
      </c>
      <c r="K125" s="157">
        <f t="shared" si="52"/>
        <v>0</v>
      </c>
      <c r="L125" s="157">
        <f t="shared" si="52"/>
        <v>0</v>
      </c>
      <c r="M125" s="157">
        <f t="shared" si="52"/>
        <v>0</v>
      </c>
      <c r="N125" s="157">
        <f t="shared" si="52"/>
        <v>1</v>
      </c>
      <c r="O125" s="157">
        <f t="shared" si="52"/>
        <v>1</v>
      </c>
      <c r="P125" s="157">
        <f t="shared" si="52"/>
        <v>0</v>
      </c>
      <c r="Q125" s="157">
        <f t="shared" si="53"/>
        <v>0</v>
      </c>
      <c r="R125" s="157">
        <f t="shared" si="53"/>
        <v>0</v>
      </c>
      <c r="S125" s="157">
        <f t="shared" si="53"/>
        <v>1</v>
      </c>
      <c r="T125" s="157">
        <f t="shared" si="53"/>
        <v>0</v>
      </c>
      <c r="U125" s="157">
        <f t="shared" si="53"/>
        <v>0</v>
      </c>
      <c r="V125" s="157">
        <f t="shared" si="53"/>
        <v>0</v>
      </c>
      <c r="W125" s="157">
        <f t="shared" si="53"/>
        <v>0</v>
      </c>
      <c r="X125" s="157">
        <f t="shared" si="53"/>
        <v>0</v>
      </c>
      <c r="Y125" s="157">
        <f t="shared" si="53"/>
        <v>0</v>
      </c>
      <c r="Z125" s="157">
        <f t="shared" si="53"/>
        <v>0</v>
      </c>
      <c r="AA125" s="157">
        <f t="shared" si="54"/>
        <v>0</v>
      </c>
      <c r="AB125" s="157">
        <f t="shared" si="54"/>
        <v>0</v>
      </c>
      <c r="AC125" s="157">
        <f t="shared" si="54"/>
        <v>0</v>
      </c>
      <c r="AD125" s="157">
        <f t="shared" si="54"/>
        <v>0</v>
      </c>
      <c r="AE125" s="157">
        <f t="shared" si="54"/>
        <v>0</v>
      </c>
      <c r="AF125" s="157">
        <f t="shared" si="54"/>
        <v>0</v>
      </c>
      <c r="AG125" s="157">
        <f t="shared" si="54"/>
        <v>0</v>
      </c>
      <c r="AH125" s="157">
        <f t="shared" si="54"/>
        <v>0</v>
      </c>
      <c r="AI125" s="157">
        <f t="shared" si="54"/>
        <v>0</v>
      </c>
      <c r="AJ125" s="157">
        <f t="shared" si="54"/>
        <v>0</v>
      </c>
    </row>
    <row r="126" spans="1:36" ht="16.5" x14ac:dyDescent="0.25">
      <c r="A126" s="157">
        <f t="shared" si="50"/>
        <v>11.059999999999999</v>
      </c>
      <c r="B126" s="153">
        <f t="shared" si="49"/>
        <v>78</v>
      </c>
      <c r="C126" s="158" t="s">
        <v>420</v>
      </c>
      <c r="D126" s="156" t="s">
        <v>364</v>
      </c>
      <c r="E126" s="157">
        <f t="shared" si="51"/>
        <v>4</v>
      </c>
      <c r="F126" s="249"/>
      <c r="G126" s="157">
        <f t="shared" si="52"/>
        <v>0</v>
      </c>
      <c r="H126" s="157">
        <f t="shared" si="52"/>
        <v>1</v>
      </c>
      <c r="I126" s="157">
        <f t="shared" si="52"/>
        <v>0</v>
      </c>
      <c r="J126" s="157">
        <f t="shared" si="52"/>
        <v>0</v>
      </c>
      <c r="K126" s="157">
        <f t="shared" si="52"/>
        <v>0</v>
      </c>
      <c r="L126" s="157">
        <f t="shared" si="52"/>
        <v>0</v>
      </c>
      <c r="M126" s="157">
        <f t="shared" si="52"/>
        <v>0</v>
      </c>
      <c r="N126" s="157">
        <f t="shared" si="52"/>
        <v>1</v>
      </c>
      <c r="O126" s="157">
        <f t="shared" si="52"/>
        <v>1</v>
      </c>
      <c r="P126" s="157">
        <f t="shared" si="52"/>
        <v>0</v>
      </c>
      <c r="Q126" s="157">
        <f t="shared" si="53"/>
        <v>0</v>
      </c>
      <c r="R126" s="157">
        <f t="shared" si="53"/>
        <v>0</v>
      </c>
      <c r="S126" s="157">
        <f t="shared" si="53"/>
        <v>1</v>
      </c>
      <c r="T126" s="157">
        <f t="shared" si="53"/>
        <v>0</v>
      </c>
      <c r="U126" s="157">
        <f t="shared" si="53"/>
        <v>0</v>
      </c>
      <c r="V126" s="157">
        <f t="shared" si="53"/>
        <v>0</v>
      </c>
      <c r="W126" s="157">
        <f t="shared" si="53"/>
        <v>0</v>
      </c>
      <c r="X126" s="157">
        <f t="shared" si="53"/>
        <v>0</v>
      </c>
      <c r="Y126" s="157">
        <f t="shared" si="53"/>
        <v>0</v>
      </c>
      <c r="Z126" s="157">
        <f t="shared" si="53"/>
        <v>0</v>
      </c>
      <c r="AA126" s="157">
        <f t="shared" si="54"/>
        <v>0</v>
      </c>
      <c r="AB126" s="157">
        <f t="shared" si="54"/>
        <v>0</v>
      </c>
      <c r="AC126" s="157">
        <f t="shared" si="54"/>
        <v>0</v>
      </c>
      <c r="AD126" s="157">
        <f t="shared" si="54"/>
        <v>0</v>
      </c>
      <c r="AE126" s="157">
        <f t="shared" si="54"/>
        <v>0</v>
      </c>
      <c r="AF126" s="157">
        <f t="shared" si="54"/>
        <v>0</v>
      </c>
      <c r="AG126" s="157">
        <f t="shared" si="54"/>
        <v>0</v>
      </c>
      <c r="AH126" s="157">
        <f t="shared" si="54"/>
        <v>0</v>
      </c>
      <c r="AI126" s="157">
        <f t="shared" si="54"/>
        <v>0</v>
      </c>
      <c r="AJ126" s="157">
        <f t="shared" si="54"/>
        <v>0</v>
      </c>
    </row>
    <row r="127" spans="1:36" ht="16.5" x14ac:dyDescent="0.25">
      <c r="A127" s="157">
        <f t="shared" si="50"/>
        <v>11.069999999999999</v>
      </c>
      <c r="B127" s="153">
        <f t="shared" si="49"/>
        <v>79</v>
      </c>
      <c r="C127" s="158" t="s">
        <v>421</v>
      </c>
      <c r="D127" s="156" t="s">
        <v>364</v>
      </c>
      <c r="E127" s="157">
        <f t="shared" si="51"/>
        <v>4</v>
      </c>
      <c r="F127" s="249"/>
      <c r="G127" s="157">
        <f t="shared" si="52"/>
        <v>0</v>
      </c>
      <c r="H127" s="157">
        <f t="shared" si="52"/>
        <v>1</v>
      </c>
      <c r="I127" s="157">
        <f t="shared" si="52"/>
        <v>0</v>
      </c>
      <c r="J127" s="157">
        <f t="shared" si="52"/>
        <v>0</v>
      </c>
      <c r="K127" s="157">
        <f t="shared" si="52"/>
        <v>0</v>
      </c>
      <c r="L127" s="157">
        <f t="shared" si="52"/>
        <v>0</v>
      </c>
      <c r="M127" s="157">
        <f t="shared" si="52"/>
        <v>0</v>
      </c>
      <c r="N127" s="157">
        <f t="shared" si="52"/>
        <v>1</v>
      </c>
      <c r="O127" s="157">
        <f t="shared" si="52"/>
        <v>1</v>
      </c>
      <c r="P127" s="157">
        <f t="shared" si="52"/>
        <v>0</v>
      </c>
      <c r="Q127" s="157">
        <f t="shared" si="53"/>
        <v>0</v>
      </c>
      <c r="R127" s="157">
        <f t="shared" si="53"/>
        <v>0</v>
      </c>
      <c r="S127" s="157">
        <f t="shared" si="53"/>
        <v>1</v>
      </c>
      <c r="T127" s="157">
        <f t="shared" si="53"/>
        <v>0</v>
      </c>
      <c r="U127" s="157">
        <f t="shared" si="53"/>
        <v>0</v>
      </c>
      <c r="V127" s="157">
        <f t="shared" si="53"/>
        <v>0</v>
      </c>
      <c r="W127" s="157">
        <f t="shared" si="53"/>
        <v>0</v>
      </c>
      <c r="X127" s="157">
        <f t="shared" si="53"/>
        <v>0</v>
      </c>
      <c r="Y127" s="157">
        <f t="shared" si="53"/>
        <v>0</v>
      </c>
      <c r="Z127" s="157">
        <f t="shared" si="53"/>
        <v>0</v>
      </c>
      <c r="AA127" s="157">
        <f t="shared" si="54"/>
        <v>0</v>
      </c>
      <c r="AB127" s="157">
        <f t="shared" si="54"/>
        <v>0</v>
      </c>
      <c r="AC127" s="157">
        <f t="shared" si="54"/>
        <v>0</v>
      </c>
      <c r="AD127" s="157">
        <f t="shared" si="54"/>
        <v>0</v>
      </c>
      <c r="AE127" s="157">
        <f t="shared" si="54"/>
        <v>0</v>
      </c>
      <c r="AF127" s="157">
        <f t="shared" si="54"/>
        <v>0</v>
      </c>
      <c r="AG127" s="157">
        <f t="shared" si="54"/>
        <v>0</v>
      </c>
      <c r="AH127" s="157">
        <f t="shared" si="54"/>
        <v>0</v>
      </c>
      <c r="AI127" s="157">
        <f t="shared" si="54"/>
        <v>0</v>
      </c>
      <c r="AJ127" s="157">
        <f t="shared" si="54"/>
        <v>0</v>
      </c>
    </row>
    <row r="128" spans="1:36" ht="16.5" x14ac:dyDescent="0.25">
      <c r="A128" s="157">
        <f t="shared" si="50"/>
        <v>11.079999999999998</v>
      </c>
      <c r="B128" s="153">
        <f t="shared" si="49"/>
        <v>80</v>
      </c>
      <c r="C128" s="158" t="s">
        <v>422</v>
      </c>
      <c r="D128" s="156" t="s">
        <v>364</v>
      </c>
      <c r="E128" s="157">
        <f t="shared" si="51"/>
        <v>4</v>
      </c>
      <c r="F128" s="249"/>
      <c r="G128" s="157">
        <f t="shared" si="52"/>
        <v>0</v>
      </c>
      <c r="H128" s="157">
        <f t="shared" si="52"/>
        <v>1</v>
      </c>
      <c r="I128" s="157">
        <f t="shared" si="52"/>
        <v>0</v>
      </c>
      <c r="J128" s="157">
        <f t="shared" si="52"/>
        <v>0</v>
      </c>
      <c r="K128" s="157">
        <f t="shared" si="52"/>
        <v>0</v>
      </c>
      <c r="L128" s="157">
        <f t="shared" si="52"/>
        <v>0</v>
      </c>
      <c r="M128" s="157">
        <f t="shared" si="52"/>
        <v>0</v>
      </c>
      <c r="N128" s="157">
        <f t="shared" si="52"/>
        <v>1</v>
      </c>
      <c r="O128" s="157">
        <f t="shared" si="52"/>
        <v>1</v>
      </c>
      <c r="P128" s="157">
        <f t="shared" si="52"/>
        <v>0</v>
      </c>
      <c r="Q128" s="157">
        <f t="shared" si="53"/>
        <v>0</v>
      </c>
      <c r="R128" s="157">
        <f t="shared" si="53"/>
        <v>0</v>
      </c>
      <c r="S128" s="157">
        <f t="shared" si="53"/>
        <v>1</v>
      </c>
      <c r="T128" s="157">
        <f t="shared" si="53"/>
        <v>0</v>
      </c>
      <c r="U128" s="157">
        <f t="shared" si="53"/>
        <v>0</v>
      </c>
      <c r="V128" s="157">
        <f t="shared" si="53"/>
        <v>0</v>
      </c>
      <c r="W128" s="157">
        <f t="shared" si="53"/>
        <v>0</v>
      </c>
      <c r="X128" s="157">
        <f t="shared" si="53"/>
        <v>0</v>
      </c>
      <c r="Y128" s="157">
        <f t="shared" si="53"/>
        <v>0</v>
      </c>
      <c r="Z128" s="157">
        <f t="shared" si="53"/>
        <v>0</v>
      </c>
      <c r="AA128" s="157">
        <f t="shared" si="54"/>
        <v>0</v>
      </c>
      <c r="AB128" s="157">
        <f t="shared" si="54"/>
        <v>0</v>
      </c>
      <c r="AC128" s="157">
        <f t="shared" si="54"/>
        <v>0</v>
      </c>
      <c r="AD128" s="157">
        <f t="shared" si="54"/>
        <v>0</v>
      </c>
      <c r="AE128" s="157">
        <f t="shared" si="54"/>
        <v>0</v>
      </c>
      <c r="AF128" s="157">
        <f t="shared" si="54"/>
        <v>0</v>
      </c>
      <c r="AG128" s="157">
        <f t="shared" si="54"/>
        <v>0</v>
      </c>
      <c r="AH128" s="157">
        <f t="shared" si="54"/>
        <v>0</v>
      </c>
      <c r="AI128" s="157">
        <f t="shared" si="54"/>
        <v>0</v>
      </c>
      <c r="AJ128" s="157">
        <f t="shared" si="54"/>
        <v>0</v>
      </c>
    </row>
    <row r="129" spans="1:36" ht="16.5" x14ac:dyDescent="0.25">
      <c r="A129" s="157">
        <f t="shared" si="50"/>
        <v>11.089999999999998</v>
      </c>
      <c r="B129" s="153">
        <f t="shared" si="49"/>
        <v>81</v>
      </c>
      <c r="C129" s="158" t="s">
        <v>423</v>
      </c>
      <c r="D129" s="156" t="s">
        <v>364</v>
      </c>
      <c r="E129" s="157">
        <f t="shared" si="51"/>
        <v>4</v>
      </c>
      <c r="F129" s="249"/>
      <c r="G129" s="157">
        <f t="shared" si="52"/>
        <v>0</v>
      </c>
      <c r="H129" s="157">
        <f t="shared" si="52"/>
        <v>1</v>
      </c>
      <c r="I129" s="157">
        <f t="shared" si="52"/>
        <v>0</v>
      </c>
      <c r="J129" s="157">
        <f t="shared" si="52"/>
        <v>0</v>
      </c>
      <c r="K129" s="157">
        <f t="shared" si="52"/>
        <v>0</v>
      </c>
      <c r="L129" s="157">
        <f t="shared" si="52"/>
        <v>0</v>
      </c>
      <c r="M129" s="157">
        <f t="shared" si="52"/>
        <v>0</v>
      </c>
      <c r="N129" s="157">
        <f t="shared" si="52"/>
        <v>1</v>
      </c>
      <c r="O129" s="157">
        <f t="shared" si="52"/>
        <v>1</v>
      </c>
      <c r="P129" s="157">
        <f t="shared" si="52"/>
        <v>0</v>
      </c>
      <c r="Q129" s="157">
        <f t="shared" si="53"/>
        <v>0</v>
      </c>
      <c r="R129" s="157">
        <f t="shared" si="53"/>
        <v>0</v>
      </c>
      <c r="S129" s="157">
        <f t="shared" si="53"/>
        <v>1</v>
      </c>
      <c r="T129" s="157">
        <f t="shared" si="53"/>
        <v>0</v>
      </c>
      <c r="U129" s="157">
        <f t="shared" si="53"/>
        <v>0</v>
      </c>
      <c r="V129" s="157">
        <f t="shared" si="53"/>
        <v>0</v>
      </c>
      <c r="W129" s="157">
        <f t="shared" si="53"/>
        <v>0</v>
      </c>
      <c r="X129" s="157">
        <f t="shared" si="53"/>
        <v>0</v>
      </c>
      <c r="Y129" s="157">
        <f t="shared" si="53"/>
        <v>0</v>
      </c>
      <c r="Z129" s="157">
        <f t="shared" si="53"/>
        <v>0</v>
      </c>
      <c r="AA129" s="157">
        <f t="shared" si="54"/>
        <v>0</v>
      </c>
      <c r="AB129" s="157">
        <f t="shared" si="54"/>
        <v>0</v>
      </c>
      <c r="AC129" s="157">
        <f t="shared" si="54"/>
        <v>0</v>
      </c>
      <c r="AD129" s="157">
        <f t="shared" si="54"/>
        <v>0</v>
      </c>
      <c r="AE129" s="157">
        <f t="shared" si="54"/>
        <v>0</v>
      </c>
      <c r="AF129" s="157">
        <f t="shared" si="54"/>
        <v>0</v>
      </c>
      <c r="AG129" s="157">
        <f t="shared" si="54"/>
        <v>0</v>
      </c>
      <c r="AH129" s="157">
        <f t="shared" si="54"/>
        <v>0</v>
      </c>
      <c r="AI129" s="157">
        <f t="shared" si="54"/>
        <v>0</v>
      </c>
      <c r="AJ129" s="157">
        <f t="shared" si="54"/>
        <v>0</v>
      </c>
    </row>
    <row r="130" spans="1:36" ht="16.5" x14ac:dyDescent="0.25">
      <c r="A130" s="157">
        <f t="shared" si="50"/>
        <v>11.099999999999998</v>
      </c>
      <c r="B130" s="153">
        <f t="shared" si="49"/>
        <v>82</v>
      </c>
      <c r="C130" s="155" t="s">
        <v>424</v>
      </c>
      <c r="D130" s="156" t="s">
        <v>364</v>
      </c>
      <c r="E130" s="157">
        <f t="shared" si="51"/>
        <v>4</v>
      </c>
      <c r="F130" s="249"/>
      <c r="G130" s="157">
        <f t="shared" si="52"/>
        <v>0</v>
      </c>
      <c r="H130" s="157">
        <f t="shared" si="52"/>
        <v>1</v>
      </c>
      <c r="I130" s="157">
        <f t="shared" si="52"/>
        <v>0</v>
      </c>
      <c r="J130" s="157">
        <f t="shared" si="52"/>
        <v>0</v>
      </c>
      <c r="K130" s="157">
        <f t="shared" si="52"/>
        <v>0</v>
      </c>
      <c r="L130" s="157">
        <f t="shared" si="52"/>
        <v>0</v>
      </c>
      <c r="M130" s="157">
        <f t="shared" si="52"/>
        <v>0</v>
      </c>
      <c r="N130" s="157">
        <f t="shared" si="52"/>
        <v>1</v>
      </c>
      <c r="O130" s="157">
        <f t="shared" si="52"/>
        <v>1</v>
      </c>
      <c r="P130" s="157">
        <f t="shared" si="52"/>
        <v>0</v>
      </c>
      <c r="Q130" s="157">
        <f t="shared" si="53"/>
        <v>0</v>
      </c>
      <c r="R130" s="157">
        <f t="shared" si="53"/>
        <v>0</v>
      </c>
      <c r="S130" s="157">
        <f t="shared" si="53"/>
        <v>1</v>
      </c>
      <c r="T130" s="157">
        <f t="shared" si="53"/>
        <v>0</v>
      </c>
      <c r="U130" s="157">
        <f t="shared" si="53"/>
        <v>0</v>
      </c>
      <c r="V130" s="157">
        <f t="shared" si="53"/>
        <v>0</v>
      </c>
      <c r="W130" s="157">
        <f t="shared" si="53"/>
        <v>0</v>
      </c>
      <c r="X130" s="157">
        <f t="shared" si="53"/>
        <v>0</v>
      </c>
      <c r="Y130" s="157">
        <f t="shared" si="53"/>
        <v>0</v>
      </c>
      <c r="Z130" s="157">
        <f t="shared" si="53"/>
        <v>0</v>
      </c>
      <c r="AA130" s="157">
        <f t="shared" si="54"/>
        <v>0</v>
      </c>
      <c r="AB130" s="157">
        <f t="shared" si="54"/>
        <v>0</v>
      </c>
      <c r="AC130" s="157">
        <f t="shared" si="54"/>
        <v>0</v>
      </c>
      <c r="AD130" s="157">
        <f t="shared" si="54"/>
        <v>0</v>
      </c>
      <c r="AE130" s="157">
        <f t="shared" si="54"/>
        <v>0</v>
      </c>
      <c r="AF130" s="157">
        <f t="shared" si="54"/>
        <v>0</v>
      </c>
      <c r="AG130" s="157">
        <f t="shared" si="54"/>
        <v>0</v>
      </c>
      <c r="AH130" s="157">
        <f t="shared" si="54"/>
        <v>0</v>
      </c>
      <c r="AI130" s="157">
        <f t="shared" si="54"/>
        <v>0</v>
      </c>
      <c r="AJ130" s="157">
        <f t="shared" si="54"/>
        <v>0</v>
      </c>
    </row>
    <row r="131" spans="1:36" ht="16.5" x14ac:dyDescent="0.25">
      <c r="A131" s="157">
        <f t="shared" si="50"/>
        <v>11.109999999999998</v>
      </c>
      <c r="B131" s="153">
        <f t="shared" si="49"/>
        <v>83</v>
      </c>
      <c r="C131" s="158" t="s">
        <v>425</v>
      </c>
      <c r="D131" s="165" t="s">
        <v>364</v>
      </c>
      <c r="E131" s="157">
        <f t="shared" si="51"/>
        <v>4</v>
      </c>
      <c r="F131" s="250"/>
      <c r="G131" s="157">
        <f t="shared" si="52"/>
        <v>0</v>
      </c>
      <c r="H131" s="157">
        <f t="shared" si="52"/>
        <v>1</v>
      </c>
      <c r="I131" s="157">
        <f t="shared" si="52"/>
        <v>0</v>
      </c>
      <c r="J131" s="157">
        <f t="shared" si="52"/>
        <v>0</v>
      </c>
      <c r="K131" s="157">
        <f t="shared" si="52"/>
        <v>0</v>
      </c>
      <c r="L131" s="157">
        <f t="shared" si="52"/>
        <v>0</v>
      </c>
      <c r="M131" s="157">
        <f t="shared" si="52"/>
        <v>0</v>
      </c>
      <c r="N131" s="157">
        <f t="shared" si="52"/>
        <v>1</v>
      </c>
      <c r="O131" s="157">
        <f t="shared" si="52"/>
        <v>1</v>
      </c>
      <c r="P131" s="157">
        <f t="shared" si="52"/>
        <v>0</v>
      </c>
      <c r="Q131" s="157">
        <f t="shared" si="53"/>
        <v>0</v>
      </c>
      <c r="R131" s="157">
        <f t="shared" si="53"/>
        <v>0</v>
      </c>
      <c r="S131" s="157">
        <f t="shared" si="53"/>
        <v>1</v>
      </c>
      <c r="T131" s="157">
        <f t="shared" si="53"/>
        <v>0</v>
      </c>
      <c r="U131" s="157">
        <f t="shared" si="53"/>
        <v>0</v>
      </c>
      <c r="V131" s="157">
        <f t="shared" si="53"/>
        <v>0</v>
      </c>
      <c r="W131" s="157">
        <f t="shared" si="53"/>
        <v>0</v>
      </c>
      <c r="X131" s="157">
        <f t="shared" si="53"/>
        <v>0</v>
      </c>
      <c r="Y131" s="157">
        <f t="shared" si="53"/>
        <v>0</v>
      </c>
      <c r="Z131" s="157">
        <f t="shared" si="53"/>
        <v>0</v>
      </c>
      <c r="AA131" s="157">
        <f t="shared" si="54"/>
        <v>0</v>
      </c>
      <c r="AB131" s="157">
        <f t="shared" si="54"/>
        <v>0</v>
      </c>
      <c r="AC131" s="157">
        <f t="shared" si="54"/>
        <v>0</v>
      </c>
      <c r="AD131" s="157">
        <f t="shared" si="54"/>
        <v>0</v>
      </c>
      <c r="AE131" s="157">
        <f t="shared" si="54"/>
        <v>0</v>
      </c>
      <c r="AF131" s="157">
        <f t="shared" si="54"/>
        <v>0</v>
      </c>
      <c r="AG131" s="157">
        <f t="shared" si="54"/>
        <v>0</v>
      </c>
      <c r="AH131" s="157">
        <f t="shared" si="54"/>
        <v>0</v>
      </c>
      <c r="AI131" s="157">
        <f t="shared" si="54"/>
        <v>0</v>
      </c>
      <c r="AJ131" s="157">
        <f t="shared" si="54"/>
        <v>0</v>
      </c>
    </row>
    <row r="132" spans="1:36" ht="16.5" x14ac:dyDescent="0.25">
      <c r="A132" s="159"/>
      <c r="B132" s="153">
        <f t="shared" si="49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49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5">+A133+0.01</f>
        <v>12.01</v>
      </c>
      <c r="B134" s="153">
        <f t="shared" si="49"/>
        <v>86</v>
      </c>
      <c r="C134" s="197" t="s">
        <v>427</v>
      </c>
      <c r="D134" s="156" t="s">
        <v>364</v>
      </c>
      <c r="E134" s="157">
        <f t="shared" ref="E134:E141" si="56">+SUM(G134:AJ134)</f>
        <v>3</v>
      </c>
      <c r="F134" s="249"/>
      <c r="G134" s="157">
        <f t="shared" ref="G134:P143" si="57">+HLOOKUP(G$3,ARMADO_RP,$B134,0)+HLOOKUP(G$4,ARMADO_RP,$B134,0)+HLOOKUP(G$19,ARMADO_RP,$B134,0)</f>
        <v>0</v>
      </c>
      <c r="H134" s="157">
        <f t="shared" si="57"/>
        <v>0</v>
      </c>
      <c r="I134" s="157">
        <f t="shared" si="57"/>
        <v>0</v>
      </c>
      <c r="J134" s="157">
        <f t="shared" si="57"/>
        <v>0</v>
      </c>
      <c r="K134" s="157">
        <f t="shared" si="57"/>
        <v>0</v>
      </c>
      <c r="L134" s="157">
        <f t="shared" si="57"/>
        <v>0</v>
      </c>
      <c r="M134" s="157">
        <f t="shared" si="57"/>
        <v>0</v>
      </c>
      <c r="N134" s="157">
        <f t="shared" si="57"/>
        <v>0</v>
      </c>
      <c r="O134" s="157">
        <f t="shared" si="57"/>
        <v>0</v>
      </c>
      <c r="P134" s="157">
        <f t="shared" si="57"/>
        <v>0</v>
      </c>
      <c r="Q134" s="157">
        <f t="shared" ref="Q134:Z143" si="58">+HLOOKUP(Q$3,ARMADO_RP,$B134,0)+HLOOKUP(Q$4,ARMADO_RP,$B134,0)+HLOOKUP(Q$19,ARMADO_RP,$B134,0)</f>
        <v>0</v>
      </c>
      <c r="R134" s="157">
        <f t="shared" si="58"/>
        <v>0</v>
      </c>
      <c r="S134" s="157">
        <f t="shared" si="58"/>
        <v>0</v>
      </c>
      <c r="T134" s="157">
        <f t="shared" si="58"/>
        <v>3</v>
      </c>
      <c r="U134" s="157">
        <f t="shared" si="58"/>
        <v>0</v>
      </c>
      <c r="V134" s="157">
        <f t="shared" si="58"/>
        <v>0</v>
      </c>
      <c r="W134" s="157">
        <f t="shared" si="58"/>
        <v>0</v>
      </c>
      <c r="X134" s="157">
        <f t="shared" si="58"/>
        <v>0</v>
      </c>
      <c r="Y134" s="157">
        <f t="shared" si="58"/>
        <v>0</v>
      </c>
      <c r="Z134" s="157">
        <f t="shared" si="58"/>
        <v>0</v>
      </c>
      <c r="AA134" s="157">
        <f t="shared" ref="AA134:AJ143" si="59">+HLOOKUP(AA$3,ARMADO_RP,$B134,0)+HLOOKUP(AA$4,ARMADO_RP,$B134,0)+HLOOKUP(AA$19,ARMADO_RP,$B134,0)</f>
        <v>0</v>
      </c>
      <c r="AB134" s="157">
        <f t="shared" si="59"/>
        <v>0</v>
      </c>
      <c r="AC134" s="157">
        <f t="shared" si="59"/>
        <v>0</v>
      </c>
      <c r="AD134" s="157">
        <f t="shared" si="59"/>
        <v>0</v>
      </c>
      <c r="AE134" s="157">
        <f t="shared" si="59"/>
        <v>0</v>
      </c>
      <c r="AF134" s="157">
        <f t="shared" si="59"/>
        <v>0</v>
      </c>
      <c r="AG134" s="157">
        <f t="shared" si="59"/>
        <v>0</v>
      </c>
      <c r="AH134" s="157">
        <f t="shared" si="59"/>
        <v>0</v>
      </c>
      <c r="AI134" s="157">
        <f t="shared" si="59"/>
        <v>0</v>
      </c>
      <c r="AJ134" s="157">
        <f t="shared" si="59"/>
        <v>0</v>
      </c>
    </row>
    <row r="135" spans="1:36" ht="16.5" x14ac:dyDescent="0.25">
      <c r="A135" s="157">
        <f t="shared" si="55"/>
        <v>12.02</v>
      </c>
      <c r="B135" s="153">
        <f t="shared" si="49"/>
        <v>87</v>
      </c>
      <c r="C135" s="197" t="s">
        <v>428</v>
      </c>
      <c r="D135" s="156" t="s">
        <v>364</v>
      </c>
      <c r="E135" s="157">
        <f t="shared" si="56"/>
        <v>3</v>
      </c>
      <c r="F135" s="249"/>
      <c r="G135" s="157">
        <f t="shared" si="57"/>
        <v>0</v>
      </c>
      <c r="H135" s="157">
        <f t="shared" si="57"/>
        <v>0</v>
      </c>
      <c r="I135" s="157">
        <f t="shared" si="57"/>
        <v>0</v>
      </c>
      <c r="J135" s="157">
        <f t="shared" si="57"/>
        <v>0</v>
      </c>
      <c r="K135" s="157">
        <f t="shared" si="57"/>
        <v>0</v>
      </c>
      <c r="L135" s="157">
        <f t="shared" si="57"/>
        <v>0</v>
      </c>
      <c r="M135" s="157">
        <f t="shared" si="57"/>
        <v>0</v>
      </c>
      <c r="N135" s="157">
        <f t="shared" si="57"/>
        <v>0</v>
      </c>
      <c r="O135" s="157">
        <f t="shared" si="57"/>
        <v>0</v>
      </c>
      <c r="P135" s="157">
        <f t="shared" si="57"/>
        <v>0</v>
      </c>
      <c r="Q135" s="157">
        <f t="shared" si="58"/>
        <v>0</v>
      </c>
      <c r="R135" s="157">
        <f t="shared" si="58"/>
        <v>0</v>
      </c>
      <c r="S135" s="157">
        <f t="shared" si="58"/>
        <v>0</v>
      </c>
      <c r="T135" s="157">
        <f t="shared" si="58"/>
        <v>3</v>
      </c>
      <c r="U135" s="157">
        <f t="shared" si="58"/>
        <v>0</v>
      </c>
      <c r="V135" s="157">
        <f t="shared" si="58"/>
        <v>0</v>
      </c>
      <c r="W135" s="157">
        <f t="shared" si="58"/>
        <v>0</v>
      </c>
      <c r="X135" s="157">
        <f t="shared" si="58"/>
        <v>0</v>
      </c>
      <c r="Y135" s="157">
        <f t="shared" si="58"/>
        <v>0</v>
      </c>
      <c r="Z135" s="157">
        <f t="shared" si="58"/>
        <v>0</v>
      </c>
      <c r="AA135" s="157">
        <f t="shared" si="59"/>
        <v>0</v>
      </c>
      <c r="AB135" s="157">
        <f t="shared" si="59"/>
        <v>0</v>
      </c>
      <c r="AC135" s="157">
        <f t="shared" si="59"/>
        <v>0</v>
      </c>
      <c r="AD135" s="157">
        <f t="shared" si="59"/>
        <v>0</v>
      </c>
      <c r="AE135" s="157">
        <f t="shared" si="59"/>
        <v>0</v>
      </c>
      <c r="AF135" s="157">
        <f t="shared" si="59"/>
        <v>0</v>
      </c>
      <c r="AG135" s="157">
        <f t="shared" si="59"/>
        <v>0</v>
      </c>
      <c r="AH135" s="157">
        <f t="shared" si="59"/>
        <v>0</v>
      </c>
      <c r="AI135" s="157">
        <f t="shared" si="59"/>
        <v>0</v>
      </c>
      <c r="AJ135" s="157">
        <f t="shared" si="59"/>
        <v>0</v>
      </c>
    </row>
    <row r="136" spans="1:36" ht="16.5" x14ac:dyDescent="0.25">
      <c r="A136" s="157">
        <f t="shared" si="55"/>
        <v>12.03</v>
      </c>
      <c r="B136" s="153">
        <f t="shared" si="49"/>
        <v>88</v>
      </c>
      <c r="C136" s="158" t="s">
        <v>429</v>
      </c>
      <c r="D136" s="156" t="s">
        <v>364</v>
      </c>
      <c r="E136" s="157">
        <f t="shared" si="56"/>
        <v>36</v>
      </c>
      <c r="F136" s="249"/>
      <c r="G136" s="157">
        <f t="shared" si="57"/>
        <v>0</v>
      </c>
      <c r="H136" s="157">
        <f t="shared" si="57"/>
        <v>4</v>
      </c>
      <c r="I136" s="157">
        <f t="shared" si="57"/>
        <v>2</v>
      </c>
      <c r="J136" s="157">
        <f t="shared" si="57"/>
        <v>2</v>
      </c>
      <c r="K136" s="157">
        <f t="shared" si="57"/>
        <v>2</v>
      </c>
      <c r="L136" s="157">
        <f t="shared" si="57"/>
        <v>2</v>
      </c>
      <c r="M136" s="157">
        <f t="shared" si="57"/>
        <v>2</v>
      </c>
      <c r="N136" s="157">
        <f t="shared" si="57"/>
        <v>4</v>
      </c>
      <c r="O136" s="157">
        <f t="shared" si="57"/>
        <v>4</v>
      </c>
      <c r="P136" s="157">
        <f t="shared" si="57"/>
        <v>2</v>
      </c>
      <c r="Q136" s="157">
        <f t="shared" si="58"/>
        <v>2</v>
      </c>
      <c r="R136" s="157">
        <f t="shared" si="58"/>
        <v>2</v>
      </c>
      <c r="S136" s="157">
        <f t="shared" si="58"/>
        <v>4</v>
      </c>
      <c r="T136" s="157">
        <f t="shared" si="58"/>
        <v>4</v>
      </c>
      <c r="U136" s="157">
        <f t="shared" si="58"/>
        <v>0</v>
      </c>
      <c r="V136" s="157">
        <f t="shared" si="58"/>
        <v>0</v>
      </c>
      <c r="W136" s="157">
        <f t="shared" si="58"/>
        <v>0</v>
      </c>
      <c r="X136" s="157">
        <f t="shared" si="58"/>
        <v>0</v>
      </c>
      <c r="Y136" s="157">
        <f t="shared" si="58"/>
        <v>0</v>
      </c>
      <c r="Z136" s="157">
        <f t="shared" si="58"/>
        <v>0</v>
      </c>
      <c r="AA136" s="157">
        <f t="shared" si="59"/>
        <v>0</v>
      </c>
      <c r="AB136" s="157">
        <f t="shared" si="59"/>
        <v>0</v>
      </c>
      <c r="AC136" s="157">
        <f t="shared" si="59"/>
        <v>0</v>
      </c>
      <c r="AD136" s="157">
        <f t="shared" si="59"/>
        <v>0</v>
      </c>
      <c r="AE136" s="157">
        <f t="shared" si="59"/>
        <v>0</v>
      </c>
      <c r="AF136" s="157">
        <f t="shared" si="59"/>
        <v>0</v>
      </c>
      <c r="AG136" s="157">
        <f t="shared" si="59"/>
        <v>0</v>
      </c>
      <c r="AH136" s="157">
        <f t="shared" si="59"/>
        <v>0</v>
      </c>
      <c r="AI136" s="157">
        <f t="shared" si="59"/>
        <v>0</v>
      </c>
      <c r="AJ136" s="157">
        <f t="shared" si="59"/>
        <v>0</v>
      </c>
    </row>
    <row r="137" spans="1:36" ht="16.5" x14ac:dyDescent="0.25">
      <c r="A137" s="157">
        <f t="shared" si="55"/>
        <v>12.04</v>
      </c>
      <c r="B137" s="153">
        <f t="shared" si="49"/>
        <v>89</v>
      </c>
      <c r="C137" s="158" t="s">
        <v>430</v>
      </c>
      <c r="D137" s="156" t="s">
        <v>364</v>
      </c>
      <c r="E137" s="157">
        <f t="shared" si="56"/>
        <v>3</v>
      </c>
      <c r="F137" s="249"/>
      <c r="G137" s="157">
        <f t="shared" si="57"/>
        <v>0</v>
      </c>
      <c r="H137" s="157">
        <f t="shared" si="57"/>
        <v>0</v>
      </c>
      <c r="I137" s="157">
        <f t="shared" si="57"/>
        <v>0</v>
      </c>
      <c r="J137" s="157">
        <f t="shared" si="57"/>
        <v>0</v>
      </c>
      <c r="K137" s="157">
        <f t="shared" si="57"/>
        <v>0</v>
      </c>
      <c r="L137" s="157">
        <f t="shared" si="57"/>
        <v>0</v>
      </c>
      <c r="M137" s="157">
        <f t="shared" si="57"/>
        <v>0</v>
      </c>
      <c r="N137" s="157">
        <f t="shared" si="57"/>
        <v>0</v>
      </c>
      <c r="O137" s="157">
        <f t="shared" si="57"/>
        <v>0</v>
      </c>
      <c r="P137" s="157">
        <f t="shared" si="57"/>
        <v>0</v>
      </c>
      <c r="Q137" s="157">
        <f t="shared" si="58"/>
        <v>0</v>
      </c>
      <c r="R137" s="157">
        <f t="shared" si="58"/>
        <v>0</v>
      </c>
      <c r="S137" s="157">
        <f t="shared" si="58"/>
        <v>0</v>
      </c>
      <c r="T137" s="157">
        <f t="shared" si="58"/>
        <v>3</v>
      </c>
      <c r="U137" s="157">
        <f t="shared" si="58"/>
        <v>0</v>
      </c>
      <c r="V137" s="157">
        <f t="shared" si="58"/>
        <v>0</v>
      </c>
      <c r="W137" s="157">
        <f t="shared" si="58"/>
        <v>0</v>
      </c>
      <c r="X137" s="157">
        <f t="shared" si="58"/>
        <v>0</v>
      </c>
      <c r="Y137" s="157">
        <f t="shared" si="58"/>
        <v>0</v>
      </c>
      <c r="Z137" s="157">
        <f t="shared" si="58"/>
        <v>0</v>
      </c>
      <c r="AA137" s="157">
        <f t="shared" si="59"/>
        <v>0</v>
      </c>
      <c r="AB137" s="157">
        <f t="shared" si="59"/>
        <v>0</v>
      </c>
      <c r="AC137" s="157">
        <f t="shared" si="59"/>
        <v>0</v>
      </c>
      <c r="AD137" s="157">
        <f t="shared" si="59"/>
        <v>0</v>
      </c>
      <c r="AE137" s="157">
        <f t="shared" si="59"/>
        <v>0</v>
      </c>
      <c r="AF137" s="157">
        <f t="shared" si="59"/>
        <v>0</v>
      </c>
      <c r="AG137" s="157">
        <f t="shared" si="59"/>
        <v>0</v>
      </c>
      <c r="AH137" s="157">
        <f t="shared" si="59"/>
        <v>0</v>
      </c>
      <c r="AI137" s="157">
        <f t="shared" si="59"/>
        <v>0</v>
      </c>
      <c r="AJ137" s="157">
        <f t="shared" si="59"/>
        <v>0</v>
      </c>
    </row>
    <row r="138" spans="1:36" ht="16.5" x14ac:dyDescent="0.25">
      <c r="A138" s="157">
        <f t="shared" si="55"/>
        <v>12.049999999999999</v>
      </c>
      <c r="B138" s="153">
        <f t="shared" si="49"/>
        <v>90</v>
      </c>
      <c r="C138" s="158" t="s">
        <v>431</v>
      </c>
      <c r="D138" s="156" t="s">
        <v>364</v>
      </c>
      <c r="E138" s="157">
        <f t="shared" si="56"/>
        <v>29</v>
      </c>
      <c r="F138" s="249"/>
      <c r="G138" s="157">
        <f t="shared" si="57"/>
        <v>0</v>
      </c>
      <c r="H138" s="157">
        <f t="shared" si="57"/>
        <v>2</v>
      </c>
      <c r="I138" s="157">
        <f t="shared" si="57"/>
        <v>2</v>
      </c>
      <c r="J138" s="157">
        <f t="shared" si="57"/>
        <v>2</v>
      </c>
      <c r="K138" s="157">
        <f t="shared" si="57"/>
        <v>2</v>
      </c>
      <c r="L138" s="157">
        <f t="shared" si="57"/>
        <v>2</v>
      </c>
      <c r="M138" s="157">
        <f t="shared" si="57"/>
        <v>2</v>
      </c>
      <c r="N138" s="157">
        <f t="shared" si="57"/>
        <v>2</v>
      </c>
      <c r="O138" s="157">
        <f t="shared" si="57"/>
        <v>2</v>
      </c>
      <c r="P138" s="157">
        <f t="shared" si="57"/>
        <v>2</v>
      </c>
      <c r="Q138" s="157">
        <f t="shared" si="58"/>
        <v>2</v>
      </c>
      <c r="R138" s="157">
        <f t="shared" si="58"/>
        <v>2</v>
      </c>
      <c r="S138" s="157">
        <f t="shared" si="58"/>
        <v>2</v>
      </c>
      <c r="T138" s="157">
        <f t="shared" si="58"/>
        <v>5</v>
      </c>
      <c r="U138" s="157">
        <f t="shared" si="58"/>
        <v>0</v>
      </c>
      <c r="V138" s="157">
        <f t="shared" si="58"/>
        <v>0</v>
      </c>
      <c r="W138" s="157">
        <f t="shared" si="58"/>
        <v>0</v>
      </c>
      <c r="X138" s="157">
        <f t="shared" si="58"/>
        <v>0</v>
      </c>
      <c r="Y138" s="157">
        <f t="shared" si="58"/>
        <v>0</v>
      </c>
      <c r="Z138" s="157">
        <f t="shared" si="58"/>
        <v>0</v>
      </c>
      <c r="AA138" s="157">
        <f t="shared" si="59"/>
        <v>0</v>
      </c>
      <c r="AB138" s="157">
        <f t="shared" si="59"/>
        <v>0</v>
      </c>
      <c r="AC138" s="157">
        <f t="shared" si="59"/>
        <v>0</v>
      </c>
      <c r="AD138" s="157">
        <f t="shared" si="59"/>
        <v>0</v>
      </c>
      <c r="AE138" s="157">
        <f t="shared" si="59"/>
        <v>0</v>
      </c>
      <c r="AF138" s="157">
        <f t="shared" si="59"/>
        <v>0</v>
      </c>
      <c r="AG138" s="157">
        <f t="shared" si="59"/>
        <v>0</v>
      </c>
      <c r="AH138" s="157">
        <f t="shared" si="59"/>
        <v>0</v>
      </c>
      <c r="AI138" s="157">
        <f t="shared" si="59"/>
        <v>0</v>
      </c>
      <c r="AJ138" s="157">
        <f t="shared" si="59"/>
        <v>0</v>
      </c>
    </row>
    <row r="139" spans="1:36" ht="16.5" x14ac:dyDescent="0.25">
      <c r="A139" s="157">
        <f t="shared" si="55"/>
        <v>12.059999999999999</v>
      </c>
      <c r="B139" s="153">
        <f t="shared" si="49"/>
        <v>91</v>
      </c>
      <c r="C139" s="158" t="s">
        <v>432</v>
      </c>
      <c r="D139" s="156" t="s">
        <v>364</v>
      </c>
      <c r="E139" s="157">
        <f t="shared" si="56"/>
        <v>0</v>
      </c>
      <c r="F139" s="249"/>
      <c r="G139" s="157">
        <f t="shared" si="57"/>
        <v>0</v>
      </c>
      <c r="H139" s="157">
        <f t="shared" si="57"/>
        <v>0</v>
      </c>
      <c r="I139" s="157">
        <f t="shared" si="57"/>
        <v>0</v>
      </c>
      <c r="J139" s="157">
        <f t="shared" si="57"/>
        <v>0</v>
      </c>
      <c r="K139" s="157">
        <f t="shared" si="57"/>
        <v>0</v>
      </c>
      <c r="L139" s="157">
        <f t="shared" si="57"/>
        <v>0</v>
      </c>
      <c r="M139" s="157">
        <f t="shared" si="57"/>
        <v>0</v>
      </c>
      <c r="N139" s="157">
        <f t="shared" si="57"/>
        <v>0</v>
      </c>
      <c r="O139" s="157">
        <f t="shared" si="57"/>
        <v>0</v>
      </c>
      <c r="P139" s="157">
        <f t="shared" si="57"/>
        <v>0</v>
      </c>
      <c r="Q139" s="157">
        <f t="shared" si="58"/>
        <v>0</v>
      </c>
      <c r="R139" s="157">
        <f t="shared" si="58"/>
        <v>0</v>
      </c>
      <c r="S139" s="157">
        <f t="shared" si="58"/>
        <v>0</v>
      </c>
      <c r="T139" s="157">
        <f t="shared" si="58"/>
        <v>0</v>
      </c>
      <c r="U139" s="157">
        <f t="shared" si="58"/>
        <v>0</v>
      </c>
      <c r="V139" s="157">
        <f t="shared" si="58"/>
        <v>0</v>
      </c>
      <c r="W139" s="157">
        <f t="shared" si="58"/>
        <v>0</v>
      </c>
      <c r="X139" s="157">
        <f t="shared" si="58"/>
        <v>0</v>
      </c>
      <c r="Y139" s="157">
        <f t="shared" si="58"/>
        <v>0</v>
      </c>
      <c r="Z139" s="157">
        <f t="shared" si="58"/>
        <v>0</v>
      </c>
      <c r="AA139" s="157">
        <f t="shared" si="59"/>
        <v>0</v>
      </c>
      <c r="AB139" s="157">
        <f t="shared" si="59"/>
        <v>0</v>
      </c>
      <c r="AC139" s="157">
        <f t="shared" si="59"/>
        <v>0</v>
      </c>
      <c r="AD139" s="157">
        <f t="shared" si="59"/>
        <v>0</v>
      </c>
      <c r="AE139" s="157">
        <f t="shared" si="59"/>
        <v>0</v>
      </c>
      <c r="AF139" s="157">
        <f t="shared" si="59"/>
        <v>0</v>
      </c>
      <c r="AG139" s="157">
        <f t="shared" si="59"/>
        <v>0</v>
      </c>
      <c r="AH139" s="157">
        <f t="shared" si="59"/>
        <v>0</v>
      </c>
      <c r="AI139" s="157">
        <f t="shared" si="59"/>
        <v>0</v>
      </c>
      <c r="AJ139" s="157">
        <f t="shared" si="59"/>
        <v>0</v>
      </c>
    </row>
    <row r="140" spans="1:36" ht="16.5" x14ac:dyDescent="0.25">
      <c r="A140" s="157">
        <f t="shared" si="55"/>
        <v>12.069999999999999</v>
      </c>
      <c r="B140" s="153">
        <f t="shared" si="49"/>
        <v>92</v>
      </c>
      <c r="C140" s="155" t="s">
        <v>433</v>
      </c>
      <c r="D140" s="156" t="s">
        <v>364</v>
      </c>
      <c r="E140" s="157">
        <f t="shared" si="56"/>
        <v>14</v>
      </c>
      <c r="F140" s="249"/>
      <c r="G140" s="157">
        <f t="shared" si="57"/>
        <v>0</v>
      </c>
      <c r="H140" s="157">
        <f t="shared" si="57"/>
        <v>1</v>
      </c>
      <c r="I140" s="157">
        <f t="shared" si="57"/>
        <v>1</v>
      </c>
      <c r="J140" s="157">
        <f t="shared" si="57"/>
        <v>1</v>
      </c>
      <c r="K140" s="157">
        <f t="shared" si="57"/>
        <v>1</v>
      </c>
      <c r="L140" s="157">
        <f t="shared" si="57"/>
        <v>1</v>
      </c>
      <c r="M140" s="157">
        <f t="shared" si="57"/>
        <v>1</v>
      </c>
      <c r="N140" s="157">
        <f t="shared" si="57"/>
        <v>1</v>
      </c>
      <c r="O140" s="157">
        <f t="shared" si="57"/>
        <v>1</v>
      </c>
      <c r="P140" s="157">
        <f t="shared" si="57"/>
        <v>1</v>
      </c>
      <c r="Q140" s="157">
        <f t="shared" si="58"/>
        <v>1</v>
      </c>
      <c r="R140" s="157">
        <f t="shared" si="58"/>
        <v>1</v>
      </c>
      <c r="S140" s="157">
        <f t="shared" si="58"/>
        <v>1</v>
      </c>
      <c r="T140" s="157">
        <f t="shared" si="58"/>
        <v>2</v>
      </c>
      <c r="U140" s="157">
        <f t="shared" si="58"/>
        <v>0</v>
      </c>
      <c r="V140" s="157">
        <f t="shared" si="58"/>
        <v>0</v>
      </c>
      <c r="W140" s="157">
        <f t="shared" si="58"/>
        <v>0</v>
      </c>
      <c r="X140" s="157">
        <f t="shared" si="58"/>
        <v>0</v>
      </c>
      <c r="Y140" s="157">
        <f t="shared" si="58"/>
        <v>0</v>
      </c>
      <c r="Z140" s="157">
        <f t="shared" si="58"/>
        <v>0</v>
      </c>
      <c r="AA140" s="157">
        <f t="shared" si="59"/>
        <v>0</v>
      </c>
      <c r="AB140" s="157">
        <f t="shared" si="59"/>
        <v>0</v>
      </c>
      <c r="AC140" s="157">
        <f t="shared" si="59"/>
        <v>0</v>
      </c>
      <c r="AD140" s="157">
        <f t="shared" si="59"/>
        <v>0</v>
      </c>
      <c r="AE140" s="157">
        <f t="shared" si="59"/>
        <v>0</v>
      </c>
      <c r="AF140" s="157">
        <f t="shared" si="59"/>
        <v>0</v>
      </c>
      <c r="AG140" s="157">
        <f t="shared" si="59"/>
        <v>0</v>
      </c>
      <c r="AH140" s="157">
        <f t="shared" si="59"/>
        <v>0</v>
      </c>
      <c r="AI140" s="157">
        <f t="shared" si="59"/>
        <v>0</v>
      </c>
      <c r="AJ140" s="157">
        <f t="shared" si="59"/>
        <v>0</v>
      </c>
    </row>
    <row r="141" spans="1:36" ht="16.5" x14ac:dyDescent="0.25">
      <c r="A141" s="157">
        <f t="shared" si="55"/>
        <v>12.079999999999998</v>
      </c>
      <c r="B141" s="153">
        <f t="shared" si="49"/>
        <v>93</v>
      </c>
      <c r="C141" s="155" t="s">
        <v>434</v>
      </c>
      <c r="D141" s="156" t="s">
        <v>364</v>
      </c>
      <c r="E141" s="157">
        <f t="shared" si="56"/>
        <v>0</v>
      </c>
      <c r="F141" s="249"/>
      <c r="G141" s="157">
        <f t="shared" si="57"/>
        <v>0</v>
      </c>
      <c r="H141" s="157">
        <f t="shared" si="57"/>
        <v>0</v>
      </c>
      <c r="I141" s="157">
        <f t="shared" si="57"/>
        <v>0</v>
      </c>
      <c r="J141" s="157">
        <f t="shared" si="57"/>
        <v>0</v>
      </c>
      <c r="K141" s="157">
        <f t="shared" si="57"/>
        <v>0</v>
      </c>
      <c r="L141" s="157">
        <f t="shared" si="57"/>
        <v>0</v>
      </c>
      <c r="M141" s="157">
        <f t="shared" si="57"/>
        <v>0</v>
      </c>
      <c r="N141" s="157">
        <f t="shared" si="57"/>
        <v>0</v>
      </c>
      <c r="O141" s="157">
        <f t="shared" si="57"/>
        <v>0</v>
      </c>
      <c r="P141" s="157">
        <f t="shared" si="57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157">
        <f t="shared" si="58"/>
        <v>0</v>
      </c>
      <c r="W141" s="157">
        <f t="shared" si="58"/>
        <v>0</v>
      </c>
      <c r="X141" s="157">
        <f t="shared" si="58"/>
        <v>0</v>
      </c>
      <c r="Y141" s="157">
        <f t="shared" si="58"/>
        <v>0</v>
      </c>
      <c r="Z141" s="157">
        <f t="shared" si="58"/>
        <v>0</v>
      </c>
      <c r="AA141" s="157">
        <f t="shared" si="59"/>
        <v>0</v>
      </c>
      <c r="AB141" s="157">
        <f t="shared" si="59"/>
        <v>0</v>
      </c>
      <c r="AC141" s="157">
        <f t="shared" si="59"/>
        <v>0</v>
      </c>
      <c r="AD141" s="157">
        <f t="shared" si="59"/>
        <v>0</v>
      </c>
      <c r="AE141" s="157">
        <f t="shared" si="59"/>
        <v>0</v>
      </c>
      <c r="AF141" s="157">
        <f t="shared" si="59"/>
        <v>0</v>
      </c>
      <c r="AG141" s="157">
        <f t="shared" si="59"/>
        <v>0</v>
      </c>
      <c r="AH141" s="157">
        <f t="shared" si="59"/>
        <v>0</v>
      </c>
      <c r="AI141" s="157">
        <f t="shared" si="59"/>
        <v>0</v>
      </c>
      <c r="AJ141" s="157">
        <f t="shared" si="59"/>
        <v>0</v>
      </c>
    </row>
    <row r="142" spans="1:36" ht="16.5" x14ac:dyDescent="0.25">
      <c r="A142" s="157">
        <f t="shared" si="55"/>
        <v>12.089999999999998</v>
      </c>
      <c r="B142" s="153">
        <f t="shared" si="49"/>
        <v>94</v>
      </c>
      <c r="C142" s="155" t="s">
        <v>435</v>
      </c>
      <c r="D142" s="165" t="s">
        <v>364</v>
      </c>
      <c r="E142" s="157">
        <f>+ROUNDUP(SUM(G142:AJ142),0)</f>
        <v>1</v>
      </c>
      <c r="F142" s="250"/>
      <c r="G142" s="157">
        <f t="shared" si="57"/>
        <v>0</v>
      </c>
      <c r="H142" s="157">
        <f t="shared" si="57"/>
        <v>6.6666666666666666E-2</v>
      </c>
      <c r="I142" s="157">
        <f t="shared" si="57"/>
        <v>6.6666666666666666E-2</v>
      </c>
      <c r="J142" s="157">
        <f t="shared" si="57"/>
        <v>6.6666666666666666E-2</v>
      </c>
      <c r="K142" s="157">
        <f t="shared" si="57"/>
        <v>6.6666666666666666E-2</v>
      </c>
      <c r="L142" s="157">
        <f t="shared" si="57"/>
        <v>6.6666666666666666E-2</v>
      </c>
      <c r="M142" s="157">
        <f t="shared" si="57"/>
        <v>6.6666666666666666E-2</v>
      </c>
      <c r="N142" s="157">
        <f t="shared" si="57"/>
        <v>6.6666666666666666E-2</v>
      </c>
      <c r="O142" s="157">
        <f t="shared" si="57"/>
        <v>6.6666666666666666E-2</v>
      </c>
      <c r="P142" s="157">
        <f t="shared" si="57"/>
        <v>6.6666666666666666E-2</v>
      </c>
      <c r="Q142" s="157">
        <f t="shared" si="58"/>
        <v>6.6666666666666666E-2</v>
      </c>
      <c r="R142" s="157">
        <f t="shared" si="58"/>
        <v>6.6666666666666666E-2</v>
      </c>
      <c r="S142" s="157">
        <f t="shared" si="58"/>
        <v>6.6666666666666666E-2</v>
      </c>
      <c r="T142" s="157">
        <f t="shared" si="58"/>
        <v>0.1</v>
      </c>
      <c r="U142" s="157">
        <f t="shared" si="58"/>
        <v>0</v>
      </c>
      <c r="V142" s="157">
        <f t="shared" si="58"/>
        <v>0</v>
      </c>
      <c r="W142" s="157">
        <f t="shared" si="58"/>
        <v>0</v>
      </c>
      <c r="X142" s="157">
        <f t="shared" si="58"/>
        <v>0</v>
      </c>
      <c r="Y142" s="157">
        <f t="shared" si="58"/>
        <v>0</v>
      </c>
      <c r="Z142" s="157">
        <f t="shared" si="58"/>
        <v>0</v>
      </c>
      <c r="AA142" s="157">
        <f t="shared" si="59"/>
        <v>0</v>
      </c>
      <c r="AB142" s="157">
        <f t="shared" si="59"/>
        <v>0</v>
      </c>
      <c r="AC142" s="157">
        <f t="shared" si="59"/>
        <v>0</v>
      </c>
      <c r="AD142" s="157">
        <f t="shared" si="59"/>
        <v>0</v>
      </c>
      <c r="AE142" s="157">
        <f t="shared" si="59"/>
        <v>0</v>
      </c>
      <c r="AF142" s="157">
        <f t="shared" si="59"/>
        <v>0</v>
      </c>
      <c r="AG142" s="157">
        <f t="shared" si="59"/>
        <v>0</v>
      </c>
      <c r="AH142" s="157">
        <f t="shared" si="59"/>
        <v>0</v>
      </c>
      <c r="AI142" s="157">
        <f t="shared" si="59"/>
        <v>0</v>
      </c>
      <c r="AJ142" s="157">
        <f t="shared" si="59"/>
        <v>0</v>
      </c>
    </row>
    <row r="143" spans="1:36" s="188" customFormat="1" ht="16.5" x14ac:dyDescent="0.25">
      <c r="A143" s="160">
        <f t="shared" si="55"/>
        <v>12.099999999999998</v>
      </c>
      <c r="B143" s="161">
        <f t="shared" si="49"/>
        <v>95</v>
      </c>
      <c r="C143" s="163" t="s">
        <v>644</v>
      </c>
      <c r="D143" s="195" t="s">
        <v>364</v>
      </c>
      <c r="E143" s="157">
        <f>+ROUNDUP(SUM(G143:AJ143),0)</f>
        <v>9</v>
      </c>
      <c r="F143" s="247"/>
      <c r="G143" s="157">
        <f t="shared" si="57"/>
        <v>0</v>
      </c>
      <c r="H143" s="157">
        <f t="shared" si="57"/>
        <v>0</v>
      </c>
      <c r="I143" s="157">
        <f t="shared" si="57"/>
        <v>0</v>
      </c>
      <c r="J143" s="157">
        <f t="shared" si="57"/>
        <v>0</v>
      </c>
      <c r="K143" s="157">
        <f t="shared" si="57"/>
        <v>0</v>
      </c>
      <c r="L143" s="157">
        <f t="shared" si="57"/>
        <v>0</v>
      </c>
      <c r="M143" s="157">
        <f t="shared" si="57"/>
        <v>0</v>
      </c>
      <c r="N143" s="157">
        <f t="shared" si="57"/>
        <v>0</v>
      </c>
      <c r="O143" s="157">
        <f t="shared" si="57"/>
        <v>0</v>
      </c>
      <c r="P143" s="157">
        <f t="shared" si="57"/>
        <v>0</v>
      </c>
      <c r="Q143" s="157">
        <f t="shared" si="58"/>
        <v>0</v>
      </c>
      <c r="R143" s="157">
        <f t="shared" si="58"/>
        <v>0</v>
      </c>
      <c r="S143" s="157">
        <f t="shared" si="58"/>
        <v>0</v>
      </c>
      <c r="T143" s="157">
        <f t="shared" si="58"/>
        <v>9</v>
      </c>
      <c r="U143" s="157">
        <f t="shared" si="58"/>
        <v>0</v>
      </c>
      <c r="V143" s="157">
        <f t="shared" si="58"/>
        <v>0</v>
      </c>
      <c r="W143" s="157">
        <f t="shared" si="58"/>
        <v>0</v>
      </c>
      <c r="X143" s="157">
        <f t="shared" si="58"/>
        <v>0</v>
      </c>
      <c r="Y143" s="157">
        <f t="shared" si="58"/>
        <v>0</v>
      </c>
      <c r="Z143" s="157">
        <f t="shared" si="58"/>
        <v>0</v>
      </c>
      <c r="AA143" s="157">
        <f t="shared" si="59"/>
        <v>0</v>
      </c>
      <c r="AB143" s="157">
        <f t="shared" si="59"/>
        <v>0</v>
      </c>
      <c r="AC143" s="157">
        <f t="shared" si="59"/>
        <v>0</v>
      </c>
      <c r="AD143" s="157">
        <f t="shared" si="59"/>
        <v>0</v>
      </c>
      <c r="AE143" s="157">
        <f t="shared" si="59"/>
        <v>0</v>
      </c>
      <c r="AF143" s="157">
        <f t="shared" si="59"/>
        <v>0</v>
      </c>
      <c r="AG143" s="157">
        <f t="shared" si="59"/>
        <v>0</v>
      </c>
      <c r="AH143" s="157">
        <f t="shared" si="59"/>
        <v>0</v>
      </c>
      <c r="AI143" s="157">
        <f t="shared" si="59"/>
        <v>0</v>
      </c>
      <c r="AJ143" s="157">
        <f t="shared" si="59"/>
        <v>0</v>
      </c>
    </row>
    <row r="144" spans="1:36" ht="16.5" x14ac:dyDescent="0.25">
      <c r="A144" s="159"/>
      <c r="B144" s="153">
        <f t="shared" si="49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49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49"/>
        <v>98</v>
      </c>
      <c r="C146" s="158" t="s">
        <v>437</v>
      </c>
      <c r="D146" s="156" t="s">
        <v>364</v>
      </c>
      <c r="E146" s="157">
        <f t="shared" ref="E146:E148" si="60">+SUM(G146:AJ146)</f>
        <v>2</v>
      </c>
      <c r="F146" s="249"/>
      <c r="G146" s="157">
        <f t="shared" ref="G146:P148" si="61">+HLOOKUP(G$3,ARMADO_RP,$B146,0)+HLOOKUP(G$4,ARMADO_RP,$B146,0)</f>
        <v>0</v>
      </c>
      <c r="H146" s="157">
        <f t="shared" si="61"/>
        <v>0</v>
      </c>
      <c r="I146" s="157">
        <f t="shared" si="61"/>
        <v>0</v>
      </c>
      <c r="J146" s="157">
        <f t="shared" si="61"/>
        <v>0</v>
      </c>
      <c r="K146" s="157">
        <f t="shared" si="61"/>
        <v>0</v>
      </c>
      <c r="L146" s="157">
        <f t="shared" si="61"/>
        <v>0</v>
      </c>
      <c r="M146" s="157">
        <f t="shared" si="61"/>
        <v>0</v>
      </c>
      <c r="N146" s="157">
        <f t="shared" si="61"/>
        <v>0</v>
      </c>
      <c r="O146" s="157">
        <f t="shared" si="61"/>
        <v>0</v>
      </c>
      <c r="P146" s="157">
        <f t="shared" si="61"/>
        <v>0</v>
      </c>
      <c r="Q146" s="157">
        <f t="shared" ref="Q146:Z148" si="62">+HLOOKUP(Q$3,ARMADO_RP,$B146,0)+HLOOKUP(Q$4,ARMADO_RP,$B146,0)</f>
        <v>0</v>
      </c>
      <c r="R146" s="157">
        <f t="shared" si="62"/>
        <v>0</v>
      </c>
      <c r="S146" s="157">
        <f t="shared" si="62"/>
        <v>0</v>
      </c>
      <c r="T146" s="157">
        <f t="shared" si="62"/>
        <v>2</v>
      </c>
      <c r="U146" s="157">
        <f t="shared" si="62"/>
        <v>0</v>
      </c>
      <c r="V146" s="157">
        <f t="shared" si="62"/>
        <v>0</v>
      </c>
      <c r="W146" s="157">
        <f t="shared" si="62"/>
        <v>0</v>
      </c>
      <c r="X146" s="157">
        <f t="shared" si="62"/>
        <v>0</v>
      </c>
      <c r="Y146" s="157">
        <f t="shared" si="62"/>
        <v>0</v>
      </c>
      <c r="Z146" s="157">
        <f t="shared" si="62"/>
        <v>0</v>
      </c>
      <c r="AA146" s="157">
        <f t="shared" ref="AA146:AJ148" si="63">+HLOOKUP(AA$3,ARMADO_RP,$B146,0)+HLOOKUP(AA$4,ARMADO_RP,$B146,0)</f>
        <v>0</v>
      </c>
      <c r="AB146" s="157">
        <f t="shared" si="63"/>
        <v>0</v>
      </c>
      <c r="AC146" s="157">
        <f t="shared" si="63"/>
        <v>0</v>
      </c>
      <c r="AD146" s="157">
        <f t="shared" si="63"/>
        <v>0</v>
      </c>
      <c r="AE146" s="157">
        <f t="shared" si="63"/>
        <v>0</v>
      </c>
      <c r="AF146" s="157">
        <f t="shared" si="63"/>
        <v>0</v>
      </c>
      <c r="AG146" s="157">
        <f t="shared" si="63"/>
        <v>0</v>
      </c>
      <c r="AH146" s="157">
        <f t="shared" si="63"/>
        <v>0</v>
      </c>
      <c r="AI146" s="157">
        <f t="shared" si="63"/>
        <v>0</v>
      </c>
      <c r="AJ146" s="157">
        <f t="shared" si="63"/>
        <v>0</v>
      </c>
    </row>
    <row r="147" spans="1:36" ht="16.5" x14ac:dyDescent="0.25">
      <c r="A147" s="157">
        <f t="shared" ref="A147:A149" si="64">+A146+0.01</f>
        <v>13.02</v>
      </c>
      <c r="B147" s="153">
        <f t="shared" si="49"/>
        <v>99</v>
      </c>
      <c r="C147" s="158" t="s">
        <v>438</v>
      </c>
      <c r="D147" s="156" t="s">
        <v>364</v>
      </c>
      <c r="E147" s="157">
        <f t="shared" si="60"/>
        <v>2</v>
      </c>
      <c r="F147" s="249"/>
      <c r="G147" s="157">
        <f t="shared" si="61"/>
        <v>0</v>
      </c>
      <c r="H147" s="157">
        <f t="shared" si="61"/>
        <v>0</v>
      </c>
      <c r="I147" s="157">
        <f t="shared" si="61"/>
        <v>0</v>
      </c>
      <c r="J147" s="157">
        <f t="shared" si="61"/>
        <v>0</v>
      </c>
      <c r="K147" s="157">
        <f t="shared" si="61"/>
        <v>0</v>
      </c>
      <c r="L147" s="157">
        <f t="shared" si="61"/>
        <v>0</v>
      </c>
      <c r="M147" s="157">
        <f t="shared" si="61"/>
        <v>0</v>
      </c>
      <c r="N147" s="157">
        <f t="shared" si="61"/>
        <v>0</v>
      </c>
      <c r="O147" s="157">
        <f t="shared" si="61"/>
        <v>0</v>
      </c>
      <c r="P147" s="157">
        <f t="shared" si="61"/>
        <v>0</v>
      </c>
      <c r="Q147" s="157">
        <f t="shared" si="62"/>
        <v>0</v>
      </c>
      <c r="R147" s="157">
        <f t="shared" si="62"/>
        <v>0</v>
      </c>
      <c r="S147" s="157">
        <f t="shared" si="62"/>
        <v>0</v>
      </c>
      <c r="T147" s="157">
        <f t="shared" si="62"/>
        <v>2</v>
      </c>
      <c r="U147" s="157">
        <f t="shared" si="62"/>
        <v>0</v>
      </c>
      <c r="V147" s="157">
        <f t="shared" si="62"/>
        <v>0</v>
      </c>
      <c r="W147" s="157">
        <f t="shared" si="62"/>
        <v>0</v>
      </c>
      <c r="X147" s="157">
        <f t="shared" si="62"/>
        <v>0</v>
      </c>
      <c r="Y147" s="157">
        <f t="shared" si="62"/>
        <v>0</v>
      </c>
      <c r="Z147" s="157">
        <f t="shared" si="62"/>
        <v>0</v>
      </c>
      <c r="AA147" s="157">
        <f t="shared" si="63"/>
        <v>0</v>
      </c>
      <c r="AB147" s="157">
        <f t="shared" si="63"/>
        <v>0</v>
      </c>
      <c r="AC147" s="157">
        <f t="shared" si="63"/>
        <v>0</v>
      </c>
      <c r="AD147" s="157">
        <f t="shared" si="63"/>
        <v>0</v>
      </c>
      <c r="AE147" s="157">
        <f t="shared" si="63"/>
        <v>0</v>
      </c>
      <c r="AF147" s="157">
        <f t="shared" si="63"/>
        <v>0</v>
      </c>
      <c r="AG147" s="157">
        <f t="shared" si="63"/>
        <v>0</v>
      </c>
      <c r="AH147" s="157">
        <f t="shared" si="63"/>
        <v>0</v>
      </c>
      <c r="AI147" s="157">
        <f t="shared" si="63"/>
        <v>0</v>
      </c>
      <c r="AJ147" s="157">
        <f t="shared" si="63"/>
        <v>0</v>
      </c>
    </row>
    <row r="148" spans="1:36" ht="16.5" x14ac:dyDescent="0.25">
      <c r="A148" s="157">
        <f t="shared" si="64"/>
        <v>13.03</v>
      </c>
      <c r="B148" s="153">
        <f t="shared" si="49"/>
        <v>100</v>
      </c>
      <c r="C148" s="158" t="s">
        <v>439</v>
      </c>
      <c r="D148" s="156" t="s">
        <v>364</v>
      </c>
      <c r="E148" s="157">
        <f t="shared" si="60"/>
        <v>0</v>
      </c>
      <c r="F148" s="249"/>
      <c r="G148" s="157">
        <f t="shared" si="61"/>
        <v>0</v>
      </c>
      <c r="H148" s="157">
        <f t="shared" si="61"/>
        <v>0</v>
      </c>
      <c r="I148" s="157">
        <f t="shared" si="61"/>
        <v>0</v>
      </c>
      <c r="J148" s="157">
        <f t="shared" si="61"/>
        <v>0</v>
      </c>
      <c r="K148" s="157">
        <f t="shared" si="61"/>
        <v>0</v>
      </c>
      <c r="L148" s="157">
        <f t="shared" si="61"/>
        <v>0</v>
      </c>
      <c r="M148" s="157">
        <f t="shared" si="61"/>
        <v>0</v>
      </c>
      <c r="N148" s="157">
        <f t="shared" si="61"/>
        <v>0</v>
      </c>
      <c r="O148" s="157">
        <f t="shared" si="61"/>
        <v>0</v>
      </c>
      <c r="P148" s="157">
        <f t="shared" si="61"/>
        <v>0</v>
      </c>
      <c r="Q148" s="157">
        <f t="shared" si="62"/>
        <v>0</v>
      </c>
      <c r="R148" s="157">
        <f t="shared" si="62"/>
        <v>0</v>
      </c>
      <c r="S148" s="157">
        <f t="shared" si="62"/>
        <v>0</v>
      </c>
      <c r="T148" s="157">
        <v>0</v>
      </c>
      <c r="U148" s="157">
        <f t="shared" si="62"/>
        <v>0</v>
      </c>
      <c r="V148" s="157">
        <f t="shared" si="62"/>
        <v>0</v>
      </c>
      <c r="W148" s="157">
        <f t="shared" si="62"/>
        <v>0</v>
      </c>
      <c r="X148" s="157">
        <f t="shared" si="62"/>
        <v>0</v>
      </c>
      <c r="Y148" s="157">
        <f t="shared" si="62"/>
        <v>0</v>
      </c>
      <c r="Z148" s="157">
        <f t="shared" si="62"/>
        <v>0</v>
      </c>
      <c r="AA148" s="157">
        <f t="shared" si="63"/>
        <v>0</v>
      </c>
      <c r="AB148" s="157">
        <f t="shared" si="63"/>
        <v>0</v>
      </c>
      <c r="AC148" s="157">
        <f t="shared" si="63"/>
        <v>0</v>
      </c>
      <c r="AD148" s="157">
        <f t="shared" si="63"/>
        <v>0</v>
      </c>
      <c r="AE148" s="157">
        <f t="shared" si="63"/>
        <v>0</v>
      </c>
      <c r="AF148" s="157">
        <f t="shared" si="63"/>
        <v>0</v>
      </c>
      <c r="AG148" s="157">
        <f t="shared" si="63"/>
        <v>0</v>
      </c>
      <c r="AH148" s="157">
        <f t="shared" si="63"/>
        <v>0</v>
      </c>
      <c r="AI148" s="157">
        <f t="shared" si="63"/>
        <v>0</v>
      </c>
      <c r="AJ148" s="157">
        <f t="shared" si="63"/>
        <v>0</v>
      </c>
    </row>
    <row r="149" spans="1:36" s="188" customFormat="1" ht="16.5" x14ac:dyDescent="0.25">
      <c r="A149" s="160">
        <f t="shared" si="64"/>
        <v>13.04</v>
      </c>
      <c r="B149" s="161">
        <f t="shared" si="49"/>
        <v>101</v>
      </c>
      <c r="C149" s="163" t="s">
        <v>648</v>
      </c>
      <c r="D149" s="195" t="s">
        <v>364</v>
      </c>
      <c r="E149" s="157">
        <f>+ROUNDUP(SUM(G149:AJ149),0)</f>
        <v>2</v>
      </c>
      <c r="F149" s="247"/>
      <c r="G149" s="157">
        <f t="shared" ref="G149:AJ149" si="65">+HLOOKUP(G$3,ARMADO_RP,$B149,0)+HLOOKUP(G$4,ARMADO_RP,$B149,0)+HLOOKUP(G$19,ARMADO_RP,$B149,0)</f>
        <v>0</v>
      </c>
      <c r="H149" s="157">
        <f t="shared" si="65"/>
        <v>0</v>
      </c>
      <c r="I149" s="157">
        <f t="shared" si="65"/>
        <v>0</v>
      </c>
      <c r="J149" s="157">
        <f t="shared" si="65"/>
        <v>0</v>
      </c>
      <c r="K149" s="157">
        <f t="shared" si="65"/>
        <v>0</v>
      </c>
      <c r="L149" s="157">
        <f t="shared" si="65"/>
        <v>0</v>
      </c>
      <c r="M149" s="157">
        <f t="shared" si="65"/>
        <v>0</v>
      </c>
      <c r="N149" s="157">
        <f t="shared" si="65"/>
        <v>0</v>
      </c>
      <c r="O149" s="157">
        <f t="shared" si="65"/>
        <v>0</v>
      </c>
      <c r="P149" s="157">
        <f t="shared" si="65"/>
        <v>0</v>
      </c>
      <c r="Q149" s="157">
        <f t="shared" si="65"/>
        <v>0</v>
      </c>
      <c r="R149" s="157">
        <f t="shared" si="65"/>
        <v>0</v>
      </c>
      <c r="S149" s="157">
        <f t="shared" si="65"/>
        <v>0</v>
      </c>
      <c r="T149" s="157">
        <v>2</v>
      </c>
      <c r="U149" s="157">
        <f t="shared" si="65"/>
        <v>0</v>
      </c>
      <c r="V149" s="157">
        <f t="shared" si="65"/>
        <v>0</v>
      </c>
      <c r="W149" s="157">
        <f t="shared" si="65"/>
        <v>0</v>
      </c>
      <c r="X149" s="157">
        <f t="shared" si="65"/>
        <v>0</v>
      </c>
      <c r="Y149" s="157">
        <f t="shared" si="65"/>
        <v>0</v>
      </c>
      <c r="Z149" s="157">
        <f t="shared" si="65"/>
        <v>0</v>
      </c>
      <c r="AA149" s="157">
        <f t="shared" si="65"/>
        <v>0</v>
      </c>
      <c r="AB149" s="157">
        <f t="shared" si="65"/>
        <v>0</v>
      </c>
      <c r="AC149" s="157">
        <f t="shared" si="65"/>
        <v>0</v>
      </c>
      <c r="AD149" s="157">
        <f t="shared" si="65"/>
        <v>0</v>
      </c>
      <c r="AE149" s="157">
        <f t="shared" si="65"/>
        <v>0</v>
      </c>
      <c r="AF149" s="157">
        <f t="shared" si="65"/>
        <v>0</v>
      </c>
      <c r="AG149" s="157">
        <f t="shared" si="65"/>
        <v>0</v>
      </c>
      <c r="AH149" s="157">
        <f t="shared" si="65"/>
        <v>0</v>
      </c>
      <c r="AI149" s="157">
        <f t="shared" si="65"/>
        <v>0</v>
      </c>
      <c r="AJ149" s="157">
        <f t="shared" si="65"/>
        <v>0</v>
      </c>
    </row>
    <row r="150" spans="1:36" ht="16.5" x14ac:dyDescent="0.25">
      <c r="A150" s="159"/>
      <c r="B150" s="153">
        <f t="shared" si="49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49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49"/>
        <v>104</v>
      </c>
      <c r="C152" s="155" t="s">
        <v>441</v>
      </c>
      <c r="D152" s="156" t="s">
        <v>364</v>
      </c>
      <c r="E152" s="157">
        <f t="shared" ref="E152:E156" si="66">+SUM(G152:AJ152)</f>
        <v>0</v>
      </c>
      <c r="F152" s="314" t="s">
        <v>77</v>
      </c>
      <c r="G152" s="157">
        <f t="shared" ref="G152:V156" si="67">+IF($F152=G$7,HLOOKUP(G$7,ARMADO_RP,$B152,0),0)</f>
        <v>0</v>
      </c>
      <c r="H152" s="157">
        <f t="shared" si="67"/>
        <v>0</v>
      </c>
      <c r="I152" s="157">
        <f t="shared" si="67"/>
        <v>0</v>
      </c>
      <c r="J152" s="157">
        <f t="shared" si="67"/>
        <v>0</v>
      </c>
      <c r="K152" s="157">
        <f t="shared" si="67"/>
        <v>0</v>
      </c>
      <c r="L152" s="157">
        <f t="shared" si="67"/>
        <v>0</v>
      </c>
      <c r="M152" s="157">
        <f t="shared" si="67"/>
        <v>0</v>
      </c>
      <c r="N152" s="157">
        <f t="shared" si="67"/>
        <v>0</v>
      </c>
      <c r="O152" s="157">
        <f t="shared" si="67"/>
        <v>0</v>
      </c>
      <c r="P152" s="157">
        <f t="shared" si="67"/>
        <v>0</v>
      </c>
      <c r="Q152" s="157">
        <f t="shared" ref="Q152:AF156" si="68">+IF($F152=Q$7,HLOOKUP(Q$7,ARMADO_RP,$B152,0),0)</f>
        <v>0</v>
      </c>
      <c r="R152" s="157">
        <f t="shared" si="68"/>
        <v>0</v>
      </c>
      <c r="S152" s="157">
        <f t="shared" si="68"/>
        <v>0</v>
      </c>
      <c r="T152" s="157">
        <f t="shared" si="68"/>
        <v>0</v>
      </c>
      <c r="U152" s="157">
        <f t="shared" si="68"/>
        <v>0</v>
      </c>
      <c r="V152" s="157">
        <f t="shared" si="68"/>
        <v>0</v>
      </c>
      <c r="W152" s="157">
        <f t="shared" si="68"/>
        <v>0</v>
      </c>
      <c r="X152" s="157">
        <f t="shared" si="68"/>
        <v>0</v>
      </c>
      <c r="Y152" s="157">
        <f t="shared" si="68"/>
        <v>0</v>
      </c>
      <c r="Z152" s="157">
        <f t="shared" si="68"/>
        <v>0</v>
      </c>
      <c r="AA152" s="157">
        <f t="shared" ref="AA152:AJ156" si="69">+IF($F152=AA$7,HLOOKUP(AA$7,ARMADO_RP,$B152,0),0)</f>
        <v>0</v>
      </c>
      <c r="AB152" s="157">
        <f t="shared" si="69"/>
        <v>0</v>
      </c>
      <c r="AC152" s="157">
        <f t="shared" si="69"/>
        <v>0</v>
      </c>
      <c r="AD152" s="157">
        <f t="shared" si="69"/>
        <v>0</v>
      </c>
      <c r="AE152" s="157">
        <f t="shared" si="69"/>
        <v>0</v>
      </c>
      <c r="AF152" s="157">
        <f t="shared" si="69"/>
        <v>0</v>
      </c>
      <c r="AG152" s="157">
        <f t="shared" si="69"/>
        <v>0</v>
      </c>
      <c r="AH152" s="157">
        <f t="shared" si="69"/>
        <v>0</v>
      </c>
      <c r="AI152" s="157">
        <f t="shared" si="69"/>
        <v>0</v>
      </c>
      <c r="AJ152" s="157">
        <f t="shared" si="69"/>
        <v>0</v>
      </c>
    </row>
    <row r="153" spans="1:36" ht="16.5" x14ac:dyDescent="0.25">
      <c r="A153" s="157">
        <f t="shared" ref="A153:A156" si="70">+A152+0.01</f>
        <v>14.02</v>
      </c>
      <c r="B153" s="153">
        <f t="shared" si="49"/>
        <v>105</v>
      </c>
      <c r="C153" s="155" t="s">
        <v>442</v>
      </c>
      <c r="D153" s="156" t="s">
        <v>364</v>
      </c>
      <c r="E153" s="157">
        <f t="shared" si="66"/>
        <v>0</v>
      </c>
      <c r="F153" s="314" t="s">
        <v>303</v>
      </c>
      <c r="G153" s="157">
        <f t="shared" si="67"/>
        <v>0</v>
      </c>
      <c r="H153" s="157">
        <f t="shared" si="67"/>
        <v>0</v>
      </c>
      <c r="I153" s="157">
        <f t="shared" si="67"/>
        <v>0</v>
      </c>
      <c r="J153" s="157">
        <f t="shared" si="67"/>
        <v>0</v>
      </c>
      <c r="K153" s="157">
        <f t="shared" si="67"/>
        <v>0</v>
      </c>
      <c r="L153" s="157">
        <f t="shared" si="67"/>
        <v>0</v>
      </c>
      <c r="M153" s="157">
        <f t="shared" si="67"/>
        <v>0</v>
      </c>
      <c r="N153" s="157">
        <f t="shared" si="67"/>
        <v>0</v>
      </c>
      <c r="O153" s="157">
        <f t="shared" si="67"/>
        <v>0</v>
      </c>
      <c r="P153" s="157">
        <f t="shared" si="67"/>
        <v>0</v>
      </c>
      <c r="Q153" s="157">
        <f t="shared" si="68"/>
        <v>0</v>
      </c>
      <c r="R153" s="157">
        <f t="shared" si="68"/>
        <v>0</v>
      </c>
      <c r="S153" s="157">
        <f t="shared" si="68"/>
        <v>0</v>
      </c>
      <c r="T153" s="157">
        <f t="shared" si="68"/>
        <v>0</v>
      </c>
      <c r="U153" s="157">
        <f t="shared" si="68"/>
        <v>0</v>
      </c>
      <c r="V153" s="157">
        <f t="shared" si="68"/>
        <v>0</v>
      </c>
      <c r="W153" s="157">
        <f t="shared" si="68"/>
        <v>0</v>
      </c>
      <c r="X153" s="157">
        <f t="shared" si="68"/>
        <v>0</v>
      </c>
      <c r="Y153" s="157">
        <f t="shared" si="68"/>
        <v>0</v>
      </c>
      <c r="Z153" s="157">
        <f t="shared" si="68"/>
        <v>0</v>
      </c>
      <c r="AA153" s="157">
        <f t="shared" si="69"/>
        <v>0</v>
      </c>
      <c r="AB153" s="157">
        <f t="shared" si="69"/>
        <v>0</v>
      </c>
      <c r="AC153" s="157">
        <f t="shared" si="69"/>
        <v>0</v>
      </c>
      <c r="AD153" s="157">
        <f t="shared" si="69"/>
        <v>0</v>
      </c>
      <c r="AE153" s="157">
        <f t="shared" si="69"/>
        <v>0</v>
      </c>
      <c r="AF153" s="157">
        <f t="shared" si="69"/>
        <v>0</v>
      </c>
      <c r="AG153" s="157">
        <f t="shared" si="69"/>
        <v>0</v>
      </c>
      <c r="AH153" s="157">
        <f t="shared" si="69"/>
        <v>0</v>
      </c>
      <c r="AI153" s="157">
        <f t="shared" si="69"/>
        <v>0</v>
      </c>
      <c r="AJ153" s="157">
        <f t="shared" si="69"/>
        <v>0</v>
      </c>
    </row>
    <row r="154" spans="1:36" ht="16.5" x14ac:dyDescent="0.25">
      <c r="A154" s="157">
        <f t="shared" si="70"/>
        <v>14.03</v>
      </c>
      <c r="B154" s="153">
        <f t="shared" si="49"/>
        <v>106</v>
      </c>
      <c r="C154" s="155" t="s">
        <v>443</v>
      </c>
      <c r="D154" s="156" t="s">
        <v>364</v>
      </c>
      <c r="E154" s="157">
        <f t="shared" si="66"/>
        <v>1</v>
      </c>
      <c r="F154" s="314" t="s">
        <v>297</v>
      </c>
      <c r="G154" s="157">
        <f t="shared" si="67"/>
        <v>0</v>
      </c>
      <c r="H154" s="157">
        <f t="shared" si="67"/>
        <v>0</v>
      </c>
      <c r="I154" s="157">
        <f t="shared" si="67"/>
        <v>0</v>
      </c>
      <c r="J154" s="157">
        <f t="shared" si="67"/>
        <v>0</v>
      </c>
      <c r="K154" s="157">
        <f t="shared" si="67"/>
        <v>0</v>
      </c>
      <c r="L154" s="157">
        <f t="shared" si="67"/>
        <v>0</v>
      </c>
      <c r="M154" s="157">
        <f t="shared" si="67"/>
        <v>0</v>
      </c>
      <c r="N154" s="157">
        <f t="shared" si="67"/>
        <v>0</v>
      </c>
      <c r="O154" s="157">
        <f t="shared" si="67"/>
        <v>0</v>
      </c>
      <c r="P154" s="157">
        <f t="shared" si="67"/>
        <v>0</v>
      </c>
      <c r="Q154" s="157">
        <f t="shared" si="68"/>
        <v>0</v>
      </c>
      <c r="R154" s="157">
        <f t="shared" si="68"/>
        <v>0</v>
      </c>
      <c r="S154" s="157">
        <f t="shared" si="68"/>
        <v>0</v>
      </c>
      <c r="T154" s="157">
        <f t="shared" si="68"/>
        <v>1</v>
      </c>
      <c r="U154" s="157">
        <f t="shared" si="68"/>
        <v>0</v>
      </c>
      <c r="V154" s="157">
        <f t="shared" si="68"/>
        <v>0</v>
      </c>
      <c r="W154" s="157">
        <f t="shared" si="68"/>
        <v>0</v>
      </c>
      <c r="X154" s="157">
        <f t="shared" si="68"/>
        <v>0</v>
      </c>
      <c r="Y154" s="157">
        <f t="shared" si="68"/>
        <v>0</v>
      </c>
      <c r="Z154" s="157">
        <f t="shared" si="68"/>
        <v>0</v>
      </c>
      <c r="AA154" s="157">
        <f t="shared" si="69"/>
        <v>0</v>
      </c>
      <c r="AB154" s="157">
        <f t="shared" si="69"/>
        <v>0</v>
      </c>
      <c r="AC154" s="157">
        <f t="shared" si="69"/>
        <v>0</v>
      </c>
      <c r="AD154" s="157">
        <f t="shared" si="69"/>
        <v>0</v>
      </c>
      <c r="AE154" s="157">
        <f t="shared" si="69"/>
        <v>0</v>
      </c>
      <c r="AF154" s="157">
        <f t="shared" si="69"/>
        <v>0</v>
      </c>
      <c r="AG154" s="157">
        <f t="shared" si="69"/>
        <v>0</v>
      </c>
      <c r="AH154" s="157">
        <f t="shared" si="69"/>
        <v>0</v>
      </c>
      <c r="AI154" s="157">
        <f t="shared" si="69"/>
        <v>0</v>
      </c>
      <c r="AJ154" s="157">
        <f t="shared" si="69"/>
        <v>0</v>
      </c>
    </row>
    <row r="155" spans="1:36" s="188" customFormat="1" ht="16.5" x14ac:dyDescent="0.25">
      <c r="A155" s="160">
        <f t="shared" si="70"/>
        <v>14.04</v>
      </c>
      <c r="B155" s="161">
        <f t="shared" si="49"/>
        <v>107</v>
      </c>
      <c r="C155" s="163" t="s">
        <v>533</v>
      </c>
      <c r="D155" s="164" t="s">
        <v>364</v>
      </c>
      <c r="E155" s="160">
        <f t="shared" si="66"/>
        <v>0</v>
      </c>
      <c r="F155" s="314" t="s">
        <v>218</v>
      </c>
      <c r="G155" s="160">
        <f t="shared" si="67"/>
        <v>0</v>
      </c>
      <c r="H155" s="160">
        <f t="shared" si="67"/>
        <v>0</v>
      </c>
      <c r="I155" s="160">
        <f t="shared" si="67"/>
        <v>0</v>
      </c>
      <c r="J155" s="160">
        <f t="shared" si="67"/>
        <v>0</v>
      </c>
      <c r="K155" s="160">
        <f t="shared" si="67"/>
        <v>0</v>
      </c>
      <c r="L155" s="160">
        <f t="shared" si="67"/>
        <v>0</v>
      </c>
      <c r="M155" s="160">
        <f t="shared" si="67"/>
        <v>0</v>
      </c>
      <c r="N155" s="160">
        <f t="shared" si="67"/>
        <v>0</v>
      </c>
      <c r="O155" s="160">
        <f t="shared" si="67"/>
        <v>0</v>
      </c>
      <c r="P155" s="160">
        <f t="shared" si="67"/>
        <v>0</v>
      </c>
      <c r="Q155" s="160">
        <f t="shared" si="68"/>
        <v>0</v>
      </c>
      <c r="R155" s="160">
        <f t="shared" si="68"/>
        <v>0</v>
      </c>
      <c r="S155" s="160">
        <f t="shared" si="68"/>
        <v>0</v>
      </c>
      <c r="T155" s="160">
        <f t="shared" si="68"/>
        <v>0</v>
      </c>
      <c r="U155" s="160">
        <f t="shared" si="68"/>
        <v>0</v>
      </c>
      <c r="V155" s="160">
        <f t="shared" si="68"/>
        <v>0</v>
      </c>
      <c r="W155" s="160">
        <f t="shared" si="68"/>
        <v>0</v>
      </c>
      <c r="X155" s="160">
        <f t="shared" si="68"/>
        <v>0</v>
      </c>
      <c r="Y155" s="160">
        <f t="shared" si="68"/>
        <v>0</v>
      </c>
      <c r="Z155" s="160">
        <f t="shared" si="68"/>
        <v>0</v>
      </c>
      <c r="AA155" s="160">
        <f t="shared" si="69"/>
        <v>0</v>
      </c>
      <c r="AB155" s="160">
        <f t="shared" si="69"/>
        <v>0</v>
      </c>
      <c r="AC155" s="160">
        <f t="shared" si="69"/>
        <v>0</v>
      </c>
      <c r="AD155" s="160">
        <f t="shared" si="69"/>
        <v>0</v>
      </c>
      <c r="AE155" s="160">
        <f t="shared" si="69"/>
        <v>0</v>
      </c>
      <c r="AF155" s="160">
        <f t="shared" si="69"/>
        <v>0</v>
      </c>
      <c r="AG155" s="160">
        <f t="shared" si="69"/>
        <v>0</v>
      </c>
      <c r="AH155" s="160">
        <f t="shared" si="69"/>
        <v>0</v>
      </c>
      <c r="AI155" s="160">
        <f t="shared" si="69"/>
        <v>0</v>
      </c>
      <c r="AJ155" s="160">
        <f t="shared" si="69"/>
        <v>0</v>
      </c>
    </row>
    <row r="156" spans="1:36" s="188" customFormat="1" ht="16.5" x14ac:dyDescent="0.25">
      <c r="A156" s="160">
        <f t="shared" si="70"/>
        <v>14.049999999999999</v>
      </c>
      <c r="B156" s="161">
        <f t="shared" si="49"/>
        <v>108</v>
      </c>
      <c r="C156" s="163" t="s">
        <v>534</v>
      </c>
      <c r="D156" s="164" t="s">
        <v>364</v>
      </c>
      <c r="E156" s="160">
        <f t="shared" si="66"/>
        <v>0</v>
      </c>
      <c r="F156" s="314" t="s">
        <v>259</v>
      </c>
      <c r="G156" s="160">
        <f t="shared" si="67"/>
        <v>0</v>
      </c>
      <c r="H156" s="160">
        <f t="shared" si="67"/>
        <v>0</v>
      </c>
      <c r="I156" s="160">
        <f t="shared" si="67"/>
        <v>0</v>
      </c>
      <c r="J156" s="160">
        <f t="shared" si="67"/>
        <v>0</v>
      </c>
      <c r="K156" s="160">
        <f t="shared" si="67"/>
        <v>0</v>
      </c>
      <c r="L156" s="160">
        <f t="shared" si="67"/>
        <v>0</v>
      </c>
      <c r="M156" s="160">
        <f t="shared" si="67"/>
        <v>0</v>
      </c>
      <c r="N156" s="160">
        <f t="shared" si="67"/>
        <v>0</v>
      </c>
      <c r="O156" s="160">
        <f t="shared" si="67"/>
        <v>0</v>
      </c>
      <c r="P156" s="160">
        <f t="shared" si="67"/>
        <v>0</v>
      </c>
      <c r="Q156" s="160">
        <f t="shared" si="67"/>
        <v>0</v>
      </c>
      <c r="R156" s="160">
        <f t="shared" si="67"/>
        <v>0</v>
      </c>
      <c r="S156" s="160">
        <f t="shared" si="67"/>
        <v>0</v>
      </c>
      <c r="T156" s="160">
        <f t="shared" si="67"/>
        <v>0</v>
      </c>
      <c r="U156" s="160">
        <f t="shared" si="67"/>
        <v>0</v>
      </c>
      <c r="V156" s="160">
        <f t="shared" si="67"/>
        <v>0</v>
      </c>
      <c r="W156" s="160">
        <f t="shared" si="68"/>
        <v>0</v>
      </c>
      <c r="X156" s="160">
        <f t="shared" si="68"/>
        <v>0</v>
      </c>
      <c r="Y156" s="160">
        <f t="shared" si="68"/>
        <v>0</v>
      </c>
      <c r="Z156" s="160">
        <f t="shared" si="68"/>
        <v>0</v>
      </c>
      <c r="AA156" s="160">
        <f t="shared" si="68"/>
        <v>0</v>
      </c>
      <c r="AB156" s="160">
        <f t="shared" si="68"/>
        <v>0</v>
      </c>
      <c r="AC156" s="160">
        <f t="shared" si="68"/>
        <v>0</v>
      </c>
      <c r="AD156" s="160">
        <f t="shared" si="68"/>
        <v>0</v>
      </c>
      <c r="AE156" s="160">
        <f t="shared" si="68"/>
        <v>0</v>
      </c>
      <c r="AF156" s="160">
        <f t="shared" si="68"/>
        <v>0</v>
      </c>
      <c r="AG156" s="160">
        <f t="shared" si="69"/>
        <v>0</v>
      </c>
      <c r="AH156" s="160">
        <f t="shared" si="69"/>
        <v>0</v>
      </c>
      <c r="AI156" s="160">
        <f t="shared" si="69"/>
        <v>0</v>
      </c>
      <c r="AJ156" s="160">
        <f t="shared" si="69"/>
        <v>0</v>
      </c>
    </row>
    <row r="157" spans="1:36" ht="16.5" x14ac:dyDescent="0.25">
      <c r="A157" s="159"/>
      <c r="B157" s="153">
        <f t="shared" si="49"/>
        <v>109</v>
      </c>
      <c r="C157" s="155"/>
      <c r="D157" s="156"/>
      <c r="E157" s="156"/>
      <c r="F157" s="314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</row>
    <row r="158" spans="1:36" ht="16.5" x14ac:dyDescent="0.25">
      <c r="A158" s="166">
        <f>1+A151</f>
        <v>15</v>
      </c>
      <c r="B158" s="167">
        <f t="shared" si="49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67">
        <f t="shared" si="49"/>
        <v>111</v>
      </c>
      <c r="C159" s="169" t="s">
        <v>445</v>
      </c>
      <c r="D159" s="170" t="s">
        <v>364</v>
      </c>
      <c r="E159" s="157">
        <f t="shared" ref="E159:E161" si="71">+SUM(G159:AJ159)</f>
        <v>0</v>
      </c>
      <c r="F159" s="314">
        <v>5</v>
      </c>
      <c r="G159" s="171">
        <f t="shared" ref="G159:P161" si="72">+HLOOKUP(G$7,ARMADO_RP,$B159,0)</f>
        <v>0</v>
      </c>
      <c r="H159" s="171">
        <f t="shared" si="72"/>
        <v>0</v>
      </c>
      <c r="I159" s="171">
        <f t="shared" si="72"/>
        <v>0</v>
      </c>
      <c r="J159" s="171">
        <f t="shared" si="72"/>
        <v>0</v>
      </c>
      <c r="K159" s="171">
        <f t="shared" si="72"/>
        <v>0</v>
      </c>
      <c r="L159" s="171">
        <f t="shared" si="72"/>
        <v>0</v>
      </c>
      <c r="M159" s="171">
        <f t="shared" si="72"/>
        <v>0</v>
      </c>
      <c r="N159" s="171">
        <f t="shared" si="72"/>
        <v>0</v>
      </c>
      <c r="O159" s="171">
        <f t="shared" si="72"/>
        <v>0</v>
      </c>
      <c r="P159" s="171">
        <f t="shared" si="72"/>
        <v>0</v>
      </c>
      <c r="Q159" s="171">
        <f t="shared" ref="Q159:Z161" si="73">+HLOOKUP(Q$7,ARMADO_RP,$B159,0)</f>
        <v>0</v>
      </c>
      <c r="R159" s="171">
        <f t="shared" si="73"/>
        <v>0</v>
      </c>
      <c r="S159" s="171">
        <f t="shared" si="73"/>
        <v>0</v>
      </c>
      <c r="T159" s="171">
        <f t="shared" si="73"/>
        <v>0</v>
      </c>
      <c r="U159" s="171">
        <f t="shared" si="73"/>
        <v>0</v>
      </c>
      <c r="V159" s="171">
        <f t="shared" si="73"/>
        <v>0</v>
      </c>
      <c r="W159" s="171">
        <f t="shared" si="73"/>
        <v>0</v>
      </c>
      <c r="X159" s="171">
        <f t="shared" si="73"/>
        <v>0</v>
      </c>
      <c r="Y159" s="171">
        <f t="shared" si="73"/>
        <v>0</v>
      </c>
      <c r="Z159" s="171">
        <f t="shared" si="73"/>
        <v>0</v>
      </c>
      <c r="AA159" s="171">
        <f t="shared" ref="AA159:AJ161" si="74">+HLOOKUP(AA$7,ARMADO_RP,$B159,0)</f>
        <v>0</v>
      </c>
      <c r="AB159" s="171">
        <f t="shared" si="74"/>
        <v>0</v>
      </c>
      <c r="AC159" s="171">
        <f t="shared" si="74"/>
        <v>0</v>
      </c>
      <c r="AD159" s="171">
        <f t="shared" si="74"/>
        <v>0</v>
      </c>
      <c r="AE159" s="171">
        <f t="shared" si="74"/>
        <v>0</v>
      </c>
      <c r="AF159" s="171">
        <f t="shared" si="74"/>
        <v>0</v>
      </c>
      <c r="AG159" s="171">
        <f t="shared" si="74"/>
        <v>0</v>
      </c>
      <c r="AH159" s="171">
        <f t="shared" si="74"/>
        <v>0</v>
      </c>
      <c r="AI159" s="171">
        <f t="shared" si="74"/>
        <v>0</v>
      </c>
      <c r="AJ159" s="171">
        <f t="shared" si="74"/>
        <v>0</v>
      </c>
    </row>
    <row r="160" spans="1:36" ht="16.5" x14ac:dyDescent="0.25">
      <c r="A160" s="171">
        <f t="shared" ref="A160:A161" si="75">0.01+A159</f>
        <v>15.02</v>
      </c>
      <c r="B160" s="167">
        <f t="shared" si="49"/>
        <v>112</v>
      </c>
      <c r="C160" s="169" t="s">
        <v>446</v>
      </c>
      <c r="D160" s="170" t="s">
        <v>364</v>
      </c>
      <c r="E160" s="157">
        <f t="shared" si="71"/>
        <v>1</v>
      </c>
      <c r="F160" s="314">
        <v>10</v>
      </c>
      <c r="G160" s="171">
        <f t="shared" si="72"/>
        <v>0</v>
      </c>
      <c r="H160" s="171">
        <f t="shared" si="72"/>
        <v>0</v>
      </c>
      <c r="I160" s="171">
        <f t="shared" si="72"/>
        <v>0</v>
      </c>
      <c r="J160" s="171">
        <f t="shared" si="72"/>
        <v>0</v>
      </c>
      <c r="K160" s="171">
        <f t="shared" si="72"/>
        <v>0</v>
      </c>
      <c r="L160" s="171">
        <f t="shared" si="72"/>
        <v>0</v>
      </c>
      <c r="M160" s="171">
        <f t="shared" si="72"/>
        <v>0</v>
      </c>
      <c r="N160" s="171">
        <f t="shared" si="72"/>
        <v>0</v>
      </c>
      <c r="O160" s="171">
        <f t="shared" si="72"/>
        <v>0</v>
      </c>
      <c r="P160" s="171">
        <f t="shared" si="72"/>
        <v>0</v>
      </c>
      <c r="Q160" s="171">
        <f t="shared" si="73"/>
        <v>0</v>
      </c>
      <c r="R160" s="171">
        <f t="shared" si="73"/>
        <v>0</v>
      </c>
      <c r="S160" s="171">
        <f t="shared" si="73"/>
        <v>0</v>
      </c>
      <c r="T160" s="171">
        <f t="shared" si="73"/>
        <v>1</v>
      </c>
      <c r="U160" s="171">
        <f t="shared" si="73"/>
        <v>0</v>
      </c>
      <c r="V160" s="171">
        <f t="shared" si="73"/>
        <v>0</v>
      </c>
      <c r="W160" s="171">
        <f t="shared" si="73"/>
        <v>0</v>
      </c>
      <c r="X160" s="171">
        <f t="shared" si="73"/>
        <v>0</v>
      </c>
      <c r="Y160" s="171">
        <f t="shared" si="73"/>
        <v>0</v>
      </c>
      <c r="Z160" s="171">
        <f t="shared" si="73"/>
        <v>0</v>
      </c>
      <c r="AA160" s="171">
        <f t="shared" si="74"/>
        <v>0</v>
      </c>
      <c r="AB160" s="171">
        <f t="shared" si="74"/>
        <v>0</v>
      </c>
      <c r="AC160" s="171">
        <f t="shared" si="74"/>
        <v>0</v>
      </c>
      <c r="AD160" s="171">
        <f t="shared" si="74"/>
        <v>0</v>
      </c>
      <c r="AE160" s="171">
        <f t="shared" si="74"/>
        <v>0</v>
      </c>
      <c r="AF160" s="171">
        <f t="shared" si="74"/>
        <v>0</v>
      </c>
      <c r="AG160" s="171">
        <f t="shared" si="74"/>
        <v>0</v>
      </c>
      <c r="AH160" s="171">
        <f t="shared" si="74"/>
        <v>0</v>
      </c>
      <c r="AI160" s="171">
        <f t="shared" si="74"/>
        <v>0</v>
      </c>
      <c r="AJ160" s="171">
        <f t="shared" si="74"/>
        <v>0</v>
      </c>
    </row>
    <row r="161" spans="1:36" s="188" customFormat="1" ht="16.5" x14ac:dyDescent="0.25">
      <c r="A161" s="191">
        <f t="shared" si="75"/>
        <v>15.03</v>
      </c>
      <c r="B161" s="192">
        <f t="shared" si="49"/>
        <v>113</v>
      </c>
      <c r="C161" s="193" t="s">
        <v>535</v>
      </c>
      <c r="D161" s="194" t="s">
        <v>364</v>
      </c>
      <c r="E161" s="160">
        <f t="shared" si="71"/>
        <v>0</v>
      </c>
      <c r="F161" s="314">
        <v>37.5</v>
      </c>
      <c r="G161" s="191">
        <f t="shared" si="72"/>
        <v>0</v>
      </c>
      <c r="H161" s="191">
        <f t="shared" si="72"/>
        <v>0</v>
      </c>
      <c r="I161" s="191">
        <f t="shared" si="72"/>
        <v>0</v>
      </c>
      <c r="J161" s="191">
        <f t="shared" si="72"/>
        <v>0</v>
      </c>
      <c r="K161" s="191">
        <f t="shared" si="72"/>
        <v>0</v>
      </c>
      <c r="L161" s="191">
        <f t="shared" si="72"/>
        <v>0</v>
      </c>
      <c r="M161" s="191">
        <f t="shared" si="72"/>
        <v>0</v>
      </c>
      <c r="N161" s="191">
        <f t="shared" si="72"/>
        <v>0</v>
      </c>
      <c r="O161" s="191">
        <f t="shared" si="72"/>
        <v>0</v>
      </c>
      <c r="P161" s="191">
        <f t="shared" si="72"/>
        <v>0</v>
      </c>
      <c r="Q161" s="191">
        <f t="shared" si="73"/>
        <v>0</v>
      </c>
      <c r="R161" s="191">
        <f t="shared" si="73"/>
        <v>0</v>
      </c>
      <c r="S161" s="191">
        <f t="shared" si="73"/>
        <v>0</v>
      </c>
      <c r="T161" s="191">
        <f t="shared" si="73"/>
        <v>0</v>
      </c>
      <c r="U161" s="191">
        <f t="shared" si="73"/>
        <v>0</v>
      </c>
      <c r="V161" s="191">
        <f t="shared" si="73"/>
        <v>0</v>
      </c>
      <c r="W161" s="191">
        <f t="shared" si="73"/>
        <v>0</v>
      </c>
      <c r="X161" s="191">
        <f t="shared" si="73"/>
        <v>0</v>
      </c>
      <c r="Y161" s="191">
        <f t="shared" si="73"/>
        <v>0</v>
      </c>
      <c r="Z161" s="191">
        <f t="shared" si="73"/>
        <v>0</v>
      </c>
      <c r="AA161" s="191">
        <f t="shared" si="74"/>
        <v>0</v>
      </c>
      <c r="AB161" s="191">
        <f t="shared" si="74"/>
        <v>0</v>
      </c>
      <c r="AC161" s="191">
        <f t="shared" si="74"/>
        <v>0</v>
      </c>
      <c r="AD161" s="191">
        <f t="shared" si="74"/>
        <v>0</v>
      </c>
      <c r="AE161" s="191">
        <f t="shared" si="74"/>
        <v>0</v>
      </c>
      <c r="AF161" s="191">
        <f t="shared" si="74"/>
        <v>0</v>
      </c>
      <c r="AG161" s="191">
        <f t="shared" si="74"/>
        <v>0</v>
      </c>
      <c r="AH161" s="191">
        <f t="shared" si="74"/>
        <v>0</v>
      </c>
      <c r="AI161" s="191">
        <f t="shared" si="74"/>
        <v>0</v>
      </c>
      <c r="AJ161" s="191">
        <f t="shared" si="74"/>
        <v>0</v>
      </c>
    </row>
    <row r="162" spans="1:36" ht="16.5" x14ac:dyDescent="0.25">
      <c r="A162" s="159"/>
      <c r="B162" s="167">
        <f t="shared" si="49"/>
        <v>114</v>
      </c>
      <c r="C162" s="155"/>
      <c r="D162" s="156"/>
      <c r="E162" s="156"/>
      <c r="F162" s="314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</row>
    <row r="163" spans="1:36" ht="16.5" x14ac:dyDescent="0.25">
      <c r="A163" s="166">
        <f>A158+1</f>
        <v>16</v>
      </c>
      <c r="B163" s="167">
        <f t="shared" si="49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6">+A163+0.01</f>
        <v>16.010000000000002</v>
      </c>
      <c r="B164" s="167">
        <f t="shared" si="49"/>
        <v>116</v>
      </c>
      <c r="C164" s="169" t="s">
        <v>448</v>
      </c>
      <c r="D164" s="170" t="s">
        <v>146</v>
      </c>
      <c r="E164" s="157">
        <f t="shared" ref="E164:E166" si="77">+SUM(G164:AJ164)</f>
        <v>5</v>
      </c>
      <c r="F164" s="314"/>
      <c r="G164" s="171">
        <f t="shared" ref="G164:P166" si="78">+HLOOKUP(G$7,ARMADO_RP,$B164,0)</f>
        <v>0</v>
      </c>
      <c r="H164" s="171">
        <f t="shared" si="78"/>
        <v>0</v>
      </c>
      <c r="I164" s="171">
        <f t="shared" si="78"/>
        <v>0</v>
      </c>
      <c r="J164" s="171">
        <f t="shared" si="78"/>
        <v>0</v>
      </c>
      <c r="K164" s="171">
        <f t="shared" si="78"/>
        <v>0</v>
      </c>
      <c r="L164" s="171">
        <f t="shared" si="78"/>
        <v>0</v>
      </c>
      <c r="M164" s="171">
        <f t="shared" si="78"/>
        <v>0</v>
      </c>
      <c r="N164" s="171">
        <f t="shared" si="78"/>
        <v>0</v>
      </c>
      <c r="O164" s="171">
        <f t="shared" si="78"/>
        <v>0</v>
      </c>
      <c r="P164" s="171">
        <f t="shared" si="78"/>
        <v>0</v>
      </c>
      <c r="Q164" s="171">
        <f t="shared" ref="Q164:Z166" si="79">+HLOOKUP(Q$7,ARMADO_RP,$B164,0)</f>
        <v>0</v>
      </c>
      <c r="R164" s="171">
        <f t="shared" si="79"/>
        <v>0</v>
      </c>
      <c r="S164" s="171">
        <f t="shared" si="79"/>
        <v>0</v>
      </c>
      <c r="T164" s="171">
        <f t="shared" si="79"/>
        <v>5</v>
      </c>
      <c r="U164" s="171">
        <f t="shared" si="79"/>
        <v>0</v>
      </c>
      <c r="V164" s="171">
        <f t="shared" si="79"/>
        <v>0</v>
      </c>
      <c r="W164" s="171">
        <f t="shared" si="79"/>
        <v>0</v>
      </c>
      <c r="X164" s="171">
        <f t="shared" si="79"/>
        <v>0</v>
      </c>
      <c r="Y164" s="171">
        <f t="shared" si="79"/>
        <v>0</v>
      </c>
      <c r="Z164" s="171">
        <f t="shared" si="79"/>
        <v>0</v>
      </c>
      <c r="AA164" s="171">
        <f t="shared" ref="AA164:AJ166" si="80">+HLOOKUP(AA$7,ARMADO_RP,$B164,0)</f>
        <v>0</v>
      </c>
      <c r="AB164" s="171">
        <f t="shared" si="80"/>
        <v>0</v>
      </c>
      <c r="AC164" s="171">
        <f t="shared" si="80"/>
        <v>0</v>
      </c>
      <c r="AD164" s="171">
        <f t="shared" si="80"/>
        <v>0</v>
      </c>
      <c r="AE164" s="171">
        <f t="shared" si="80"/>
        <v>0</v>
      </c>
      <c r="AF164" s="171">
        <f t="shared" si="80"/>
        <v>0</v>
      </c>
      <c r="AG164" s="171">
        <f t="shared" si="80"/>
        <v>0</v>
      </c>
      <c r="AH164" s="171">
        <f t="shared" si="80"/>
        <v>0</v>
      </c>
      <c r="AI164" s="171">
        <f t="shared" si="80"/>
        <v>0</v>
      </c>
      <c r="AJ164" s="171">
        <f t="shared" si="80"/>
        <v>0</v>
      </c>
    </row>
    <row r="165" spans="1:36" ht="16.5" x14ac:dyDescent="0.25">
      <c r="A165" s="157">
        <f t="shared" si="76"/>
        <v>16.020000000000003</v>
      </c>
      <c r="B165" s="167">
        <f t="shared" si="49"/>
        <v>117</v>
      </c>
      <c r="C165" s="169" t="s">
        <v>449</v>
      </c>
      <c r="D165" s="170" t="s">
        <v>146</v>
      </c>
      <c r="E165" s="157">
        <f t="shared" si="77"/>
        <v>10</v>
      </c>
      <c r="F165" s="251"/>
      <c r="G165" s="171">
        <f t="shared" si="78"/>
        <v>0</v>
      </c>
      <c r="H165" s="171">
        <f t="shared" si="78"/>
        <v>0</v>
      </c>
      <c r="I165" s="171">
        <f t="shared" si="78"/>
        <v>0</v>
      </c>
      <c r="J165" s="171">
        <f t="shared" si="78"/>
        <v>0</v>
      </c>
      <c r="K165" s="171">
        <f t="shared" si="78"/>
        <v>0</v>
      </c>
      <c r="L165" s="171">
        <f t="shared" si="78"/>
        <v>0</v>
      </c>
      <c r="M165" s="171">
        <f t="shared" si="78"/>
        <v>0</v>
      </c>
      <c r="N165" s="171">
        <f t="shared" si="78"/>
        <v>0</v>
      </c>
      <c r="O165" s="171">
        <f t="shared" si="78"/>
        <v>0</v>
      </c>
      <c r="P165" s="171">
        <f t="shared" si="78"/>
        <v>0</v>
      </c>
      <c r="Q165" s="171">
        <f t="shared" si="79"/>
        <v>0</v>
      </c>
      <c r="R165" s="171">
        <f t="shared" si="79"/>
        <v>0</v>
      </c>
      <c r="S165" s="171">
        <f t="shared" si="79"/>
        <v>0</v>
      </c>
      <c r="T165" s="171">
        <f t="shared" si="79"/>
        <v>10</v>
      </c>
      <c r="U165" s="171">
        <f t="shared" si="79"/>
        <v>0</v>
      </c>
      <c r="V165" s="171">
        <f t="shared" si="79"/>
        <v>0</v>
      </c>
      <c r="W165" s="171">
        <f t="shared" si="79"/>
        <v>0</v>
      </c>
      <c r="X165" s="171">
        <f t="shared" si="79"/>
        <v>0</v>
      </c>
      <c r="Y165" s="171">
        <f t="shared" si="79"/>
        <v>0</v>
      </c>
      <c r="Z165" s="171">
        <f t="shared" si="79"/>
        <v>0</v>
      </c>
      <c r="AA165" s="171">
        <f t="shared" si="80"/>
        <v>0</v>
      </c>
      <c r="AB165" s="171">
        <f t="shared" si="80"/>
        <v>0</v>
      </c>
      <c r="AC165" s="171">
        <f t="shared" si="80"/>
        <v>0</v>
      </c>
      <c r="AD165" s="171">
        <f t="shared" si="80"/>
        <v>0</v>
      </c>
      <c r="AE165" s="171">
        <f t="shared" si="80"/>
        <v>0</v>
      </c>
      <c r="AF165" s="171">
        <f t="shared" si="80"/>
        <v>0</v>
      </c>
      <c r="AG165" s="171">
        <f t="shared" si="80"/>
        <v>0</v>
      </c>
      <c r="AH165" s="171">
        <f t="shared" si="80"/>
        <v>0</v>
      </c>
      <c r="AI165" s="171">
        <f t="shared" si="80"/>
        <v>0</v>
      </c>
      <c r="AJ165" s="171">
        <f t="shared" si="80"/>
        <v>0</v>
      </c>
    </row>
    <row r="166" spans="1:36" s="188" customFormat="1" ht="16.5" x14ac:dyDescent="0.25">
      <c r="A166" s="160">
        <f t="shared" si="76"/>
        <v>16.030000000000005</v>
      </c>
      <c r="B166" s="192">
        <f t="shared" si="49"/>
        <v>118</v>
      </c>
      <c r="C166" s="163" t="s">
        <v>632</v>
      </c>
      <c r="D166" s="194" t="s">
        <v>146</v>
      </c>
      <c r="E166" s="157">
        <f t="shared" si="77"/>
        <v>0</v>
      </c>
      <c r="F166" s="315"/>
      <c r="G166" s="171">
        <f t="shared" si="78"/>
        <v>0</v>
      </c>
      <c r="H166" s="171">
        <f t="shared" si="78"/>
        <v>0</v>
      </c>
      <c r="I166" s="171">
        <f t="shared" si="78"/>
        <v>0</v>
      </c>
      <c r="J166" s="171">
        <f t="shared" si="78"/>
        <v>0</v>
      </c>
      <c r="K166" s="171">
        <f t="shared" si="78"/>
        <v>0</v>
      </c>
      <c r="L166" s="171">
        <f t="shared" si="78"/>
        <v>0</v>
      </c>
      <c r="M166" s="171">
        <f t="shared" si="78"/>
        <v>0</v>
      </c>
      <c r="N166" s="171">
        <f t="shared" si="78"/>
        <v>0</v>
      </c>
      <c r="O166" s="171">
        <f t="shared" si="78"/>
        <v>0</v>
      </c>
      <c r="P166" s="171">
        <f t="shared" si="78"/>
        <v>0</v>
      </c>
      <c r="Q166" s="171">
        <f t="shared" si="79"/>
        <v>0</v>
      </c>
      <c r="R166" s="171">
        <f t="shared" si="79"/>
        <v>0</v>
      </c>
      <c r="S166" s="171">
        <f t="shared" si="79"/>
        <v>0</v>
      </c>
      <c r="T166" s="171">
        <f t="shared" si="79"/>
        <v>0</v>
      </c>
      <c r="U166" s="171">
        <f t="shared" si="79"/>
        <v>0</v>
      </c>
      <c r="V166" s="171">
        <f t="shared" si="79"/>
        <v>0</v>
      </c>
      <c r="W166" s="171">
        <f t="shared" si="79"/>
        <v>0</v>
      </c>
      <c r="X166" s="171">
        <f t="shared" si="79"/>
        <v>0</v>
      </c>
      <c r="Y166" s="171">
        <f t="shared" si="79"/>
        <v>0</v>
      </c>
      <c r="Z166" s="171">
        <f t="shared" si="79"/>
        <v>0</v>
      </c>
      <c r="AA166" s="171">
        <f t="shared" si="80"/>
        <v>0</v>
      </c>
      <c r="AB166" s="171">
        <f t="shared" si="80"/>
        <v>0</v>
      </c>
      <c r="AC166" s="171">
        <f t="shared" si="80"/>
        <v>0</v>
      </c>
      <c r="AD166" s="171">
        <f t="shared" si="80"/>
        <v>0</v>
      </c>
      <c r="AE166" s="171">
        <f t="shared" si="80"/>
        <v>0</v>
      </c>
      <c r="AF166" s="171">
        <f t="shared" si="80"/>
        <v>0</v>
      </c>
      <c r="AG166" s="171">
        <f t="shared" si="80"/>
        <v>0</v>
      </c>
      <c r="AH166" s="171">
        <f t="shared" si="80"/>
        <v>0</v>
      </c>
      <c r="AI166" s="171">
        <f t="shared" si="80"/>
        <v>0</v>
      </c>
      <c r="AJ166" s="171">
        <f t="shared" si="80"/>
        <v>0</v>
      </c>
    </row>
    <row r="167" spans="1:36" ht="16.5" x14ac:dyDescent="0.25">
      <c r="A167" s="172"/>
      <c r="B167" s="167">
        <f t="shared" si="49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49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49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49"/>
        <v>122</v>
      </c>
      <c r="C170" s="162" t="s">
        <v>451</v>
      </c>
      <c r="D170" s="164" t="s">
        <v>452</v>
      </c>
      <c r="E170" s="157">
        <f>+ROUNDUP(SUM(G170:AJ170),0)</f>
        <v>1</v>
      </c>
      <c r="F170" s="249"/>
      <c r="G170" s="157">
        <f>+IF(G$2&lt;&gt;0,1/COUNTA(G$2:T$2),0)</f>
        <v>7.1428571428571425E-2</v>
      </c>
      <c r="H170" s="157">
        <f t="shared" ref="H170" si="81">+IF(H$2&lt;&gt;0,1/COUNTA(H$2:U$2),0)</f>
        <v>7.1428571428571425E-2</v>
      </c>
      <c r="I170" s="157">
        <f t="shared" ref="I170" si="82">+IF(I$2&lt;&gt;0,1/COUNTA(I$2:V$2),0)</f>
        <v>7.1428571428571425E-2</v>
      </c>
      <c r="J170" s="157">
        <f t="shared" ref="J170" si="83">+IF(J$2&lt;&gt;0,1/COUNTA(J$2:W$2),0)</f>
        <v>7.1428571428571425E-2</v>
      </c>
      <c r="K170" s="157">
        <f t="shared" ref="K170" si="84">+IF(K$2&lt;&gt;0,1/COUNTA(K$2:X$2),0)</f>
        <v>7.1428571428571425E-2</v>
      </c>
      <c r="L170" s="157">
        <f t="shared" ref="L170" si="85">+IF(L$2&lt;&gt;0,1/COUNTA(L$2:Y$2),0)</f>
        <v>7.1428571428571425E-2</v>
      </c>
      <c r="M170" s="157">
        <f t="shared" ref="M170" si="86">+IF(M$2&lt;&gt;0,1/COUNTA(M$2:Z$2),0)</f>
        <v>7.1428571428571425E-2</v>
      </c>
      <c r="N170" s="157">
        <f t="shared" ref="N170" si="87">+IF(N$2&lt;&gt;0,1/COUNTA(N$2:AA$2),0)</f>
        <v>7.1428571428571425E-2</v>
      </c>
      <c r="O170" s="157">
        <f t="shared" ref="O170" si="88">+IF(O$2&lt;&gt;0,1/COUNTA(O$2:AB$2),0)</f>
        <v>7.1428571428571425E-2</v>
      </c>
      <c r="P170" s="157">
        <f t="shared" ref="P170" si="89">+IF(P$2&lt;&gt;0,1/COUNTA(P$2:AC$2),0)</f>
        <v>7.1428571428571425E-2</v>
      </c>
      <c r="Q170" s="157">
        <f t="shared" ref="Q170" si="90">+IF(Q$2&lt;&gt;0,1/COUNTA(Q$2:AD$2),0)</f>
        <v>7.1428571428571425E-2</v>
      </c>
      <c r="R170" s="157">
        <f t="shared" ref="R170" si="91">+IF(R$2&lt;&gt;0,1/COUNTA(R$2:AE$2),0)</f>
        <v>7.1428571428571425E-2</v>
      </c>
      <c r="S170" s="157">
        <f t="shared" ref="S170" si="92">+IF(S$2&lt;&gt;0,1/COUNTA(S$2:AF$2),0)</f>
        <v>7.1428571428571425E-2</v>
      </c>
      <c r="T170" s="157">
        <f t="shared" ref="T170" si="93">+IF(T$2&lt;&gt;0,1/COUNTA(T$2:AG$2),0)</f>
        <v>7.1428571428571425E-2</v>
      </c>
      <c r="U170" s="157">
        <f t="shared" ref="U170" si="94">+IF(U$2&lt;&gt;0,1/COUNTA(U$2:AH$2),0)</f>
        <v>0</v>
      </c>
      <c r="V170" s="157">
        <f t="shared" ref="V170" si="95">+IF(V$2&lt;&gt;0,1/COUNTA(V$2:AI$2),0)</f>
        <v>0</v>
      </c>
      <c r="W170" s="157">
        <f t="shared" ref="W170" si="96">+IF(W$2&lt;&gt;0,1/COUNTA(W$2:AJ$2),0)</f>
        <v>0</v>
      </c>
      <c r="X170" s="157">
        <f t="shared" ref="X170" si="97">+IF(X$2&lt;&gt;0,1/COUNTA(X$2:AK$2),0)</f>
        <v>0</v>
      </c>
      <c r="Y170" s="157">
        <f t="shared" ref="Y170" si="98">+IF(Y$2&lt;&gt;0,1/COUNTA(Y$2:AL$2),0)</f>
        <v>0</v>
      </c>
      <c r="Z170" s="157">
        <f t="shared" ref="Z170" si="99">+IF(Z$2&lt;&gt;0,1/COUNTA(Z$2:AM$2),0)</f>
        <v>0</v>
      </c>
      <c r="AA170" s="157">
        <f t="shared" ref="AA170" si="100">+IF(AA$2&lt;&gt;0,1/COUNTA(AA$2:AN$2),0)</f>
        <v>0</v>
      </c>
      <c r="AB170" s="157">
        <f t="shared" ref="AB170" si="101">+IF(AB$2&lt;&gt;0,1/COUNTA(AB$2:AO$2),0)</f>
        <v>0</v>
      </c>
      <c r="AC170" s="157">
        <f t="shared" ref="AC170" si="102">+IF(AC$2&lt;&gt;0,1/COUNTA(AC$2:AP$2),0)</f>
        <v>0</v>
      </c>
      <c r="AD170" s="157">
        <f t="shared" ref="AD170" si="103">+IF(AD$2&lt;&gt;0,1/COUNTA(AD$2:AQ$2),0)</f>
        <v>0</v>
      </c>
      <c r="AE170" s="157">
        <f t="shared" ref="AE170" si="104">+IF(AE$2&lt;&gt;0,1/COUNTA(AE$2:AR$2),0)</f>
        <v>0</v>
      </c>
      <c r="AF170" s="157">
        <f t="shared" ref="AF170" si="105">+IF(AF$2&lt;&gt;0,1/COUNTA(AF$2:AS$2),0)</f>
        <v>0</v>
      </c>
      <c r="AG170" s="157">
        <f t="shared" ref="AG170" si="106">+IF(AG$2&lt;&gt;0,1/COUNTA(AG$2:AT$2),0)</f>
        <v>0</v>
      </c>
      <c r="AH170" s="157">
        <f t="shared" ref="AH170" si="107">+IF(AH$2&lt;&gt;0,1/COUNTA(AH$2:AU$2),0)</f>
        <v>0</v>
      </c>
      <c r="AI170" s="157">
        <f t="shared" ref="AI170" si="108">+IF(AI$2&lt;&gt;0,1/COUNTA(AI$2:AV$2),0)</f>
        <v>0</v>
      </c>
      <c r="AJ170" s="157">
        <f t="shared" ref="AJ170" si="109">+IF(AJ$2&lt;&gt;0,1/COUNTA(AJ$2:AW$2),0)</f>
        <v>0</v>
      </c>
    </row>
    <row r="171" spans="1:36" ht="16.5" x14ac:dyDescent="0.25">
      <c r="A171" s="160"/>
      <c r="B171" s="161">
        <f t="shared" si="49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49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49"/>
        <v>125</v>
      </c>
      <c r="C173" s="155" t="s">
        <v>454</v>
      </c>
      <c r="D173" s="156" t="s">
        <v>364</v>
      </c>
      <c r="E173" s="157">
        <f t="shared" ref="E173:E208" si="110">+SUM(G173:AJ173)</f>
        <v>0</v>
      </c>
      <c r="F173" s="314" t="s">
        <v>331</v>
      </c>
      <c r="G173" s="157">
        <f>+IF($F173=G$21,G$58,0)</f>
        <v>0</v>
      </c>
      <c r="H173" s="157">
        <f t="shared" ref="H173:AJ173" si="111">+IF($F173=H$21,H$58,0)</f>
        <v>0</v>
      </c>
      <c r="I173" s="157">
        <f t="shared" si="111"/>
        <v>0</v>
      </c>
      <c r="J173" s="157">
        <f t="shared" si="111"/>
        <v>0</v>
      </c>
      <c r="K173" s="157">
        <f t="shared" si="111"/>
        <v>0</v>
      </c>
      <c r="L173" s="157">
        <f t="shared" si="111"/>
        <v>0</v>
      </c>
      <c r="M173" s="157">
        <f t="shared" si="111"/>
        <v>0</v>
      </c>
      <c r="N173" s="157">
        <f t="shared" si="111"/>
        <v>0</v>
      </c>
      <c r="O173" s="157">
        <f t="shared" si="111"/>
        <v>0</v>
      </c>
      <c r="P173" s="157">
        <f t="shared" si="111"/>
        <v>0</v>
      </c>
      <c r="Q173" s="157">
        <f t="shared" si="111"/>
        <v>0</v>
      </c>
      <c r="R173" s="157">
        <f t="shared" si="111"/>
        <v>0</v>
      </c>
      <c r="S173" s="157">
        <f t="shared" si="111"/>
        <v>0</v>
      </c>
      <c r="T173" s="157">
        <f t="shared" si="111"/>
        <v>0</v>
      </c>
      <c r="U173" s="157">
        <f t="shared" si="111"/>
        <v>0</v>
      </c>
      <c r="V173" s="157">
        <f t="shared" si="111"/>
        <v>0</v>
      </c>
      <c r="W173" s="157">
        <f t="shared" si="111"/>
        <v>0</v>
      </c>
      <c r="X173" s="157">
        <f t="shared" si="111"/>
        <v>0</v>
      </c>
      <c r="Y173" s="157">
        <f t="shared" si="111"/>
        <v>0</v>
      </c>
      <c r="Z173" s="157">
        <f t="shared" si="111"/>
        <v>0</v>
      </c>
      <c r="AA173" s="157">
        <f t="shared" si="111"/>
        <v>0</v>
      </c>
      <c r="AB173" s="157">
        <f t="shared" si="111"/>
        <v>0</v>
      </c>
      <c r="AC173" s="157">
        <f t="shared" si="111"/>
        <v>0</v>
      </c>
      <c r="AD173" s="157">
        <f t="shared" si="111"/>
        <v>0</v>
      </c>
      <c r="AE173" s="157">
        <f t="shared" si="111"/>
        <v>0</v>
      </c>
      <c r="AF173" s="157">
        <f t="shared" si="111"/>
        <v>0</v>
      </c>
      <c r="AG173" s="157">
        <f t="shared" si="111"/>
        <v>0</v>
      </c>
      <c r="AH173" s="157">
        <f t="shared" si="111"/>
        <v>0</v>
      </c>
      <c r="AI173" s="157">
        <f t="shared" si="111"/>
        <v>0</v>
      </c>
      <c r="AJ173" s="157">
        <f t="shared" si="111"/>
        <v>0</v>
      </c>
    </row>
    <row r="174" spans="1:36" ht="16.5" x14ac:dyDescent="0.25">
      <c r="A174" s="157">
        <f t="shared" ref="A174:A208" si="112">+A173+0.01</f>
        <v>1.02</v>
      </c>
      <c r="B174" s="153">
        <f t="shared" si="49"/>
        <v>126</v>
      </c>
      <c r="C174" s="155" t="s">
        <v>455</v>
      </c>
      <c r="D174" s="156" t="s">
        <v>364</v>
      </c>
      <c r="E174" s="157">
        <f t="shared" si="110"/>
        <v>0</v>
      </c>
      <c r="F174" s="314" t="s">
        <v>331</v>
      </c>
      <c r="G174" s="157">
        <f>+IF($F174=G$21,G$59,0)</f>
        <v>0</v>
      </c>
      <c r="H174" s="157">
        <f t="shared" ref="H174:AJ174" si="113">+IF($F174=H$21,H$59,0)</f>
        <v>0</v>
      </c>
      <c r="I174" s="157">
        <f t="shared" si="113"/>
        <v>0</v>
      </c>
      <c r="J174" s="157">
        <f t="shared" si="113"/>
        <v>0</v>
      </c>
      <c r="K174" s="157">
        <f t="shared" si="113"/>
        <v>0</v>
      </c>
      <c r="L174" s="157">
        <f t="shared" si="113"/>
        <v>0</v>
      </c>
      <c r="M174" s="157">
        <f t="shared" si="113"/>
        <v>0</v>
      </c>
      <c r="N174" s="157">
        <f t="shared" si="113"/>
        <v>0</v>
      </c>
      <c r="O174" s="157">
        <f t="shared" si="113"/>
        <v>0</v>
      </c>
      <c r="P174" s="157">
        <f t="shared" si="113"/>
        <v>0</v>
      </c>
      <c r="Q174" s="157">
        <f t="shared" si="113"/>
        <v>0</v>
      </c>
      <c r="R174" s="157">
        <f t="shared" si="113"/>
        <v>0</v>
      </c>
      <c r="S174" s="157">
        <f t="shared" si="113"/>
        <v>0</v>
      </c>
      <c r="T174" s="157">
        <f t="shared" si="113"/>
        <v>0</v>
      </c>
      <c r="U174" s="157">
        <f t="shared" si="113"/>
        <v>0</v>
      </c>
      <c r="V174" s="157">
        <f t="shared" si="113"/>
        <v>0</v>
      </c>
      <c r="W174" s="157">
        <f t="shared" si="113"/>
        <v>0</v>
      </c>
      <c r="X174" s="157">
        <f t="shared" si="113"/>
        <v>0</v>
      </c>
      <c r="Y174" s="157">
        <f t="shared" si="113"/>
        <v>0</v>
      </c>
      <c r="Z174" s="157">
        <f t="shared" si="113"/>
        <v>0</v>
      </c>
      <c r="AA174" s="157">
        <f t="shared" si="113"/>
        <v>0</v>
      </c>
      <c r="AB174" s="157">
        <f t="shared" si="113"/>
        <v>0</v>
      </c>
      <c r="AC174" s="157">
        <f t="shared" si="113"/>
        <v>0</v>
      </c>
      <c r="AD174" s="157">
        <f t="shared" si="113"/>
        <v>0</v>
      </c>
      <c r="AE174" s="157">
        <f t="shared" si="113"/>
        <v>0</v>
      </c>
      <c r="AF174" s="157">
        <f t="shared" si="113"/>
        <v>0</v>
      </c>
      <c r="AG174" s="157">
        <f t="shared" si="113"/>
        <v>0</v>
      </c>
      <c r="AH174" s="157">
        <f t="shared" si="113"/>
        <v>0</v>
      </c>
      <c r="AI174" s="157">
        <f t="shared" si="113"/>
        <v>0</v>
      </c>
      <c r="AJ174" s="157">
        <f t="shared" si="113"/>
        <v>0</v>
      </c>
    </row>
    <row r="175" spans="1:36" ht="16.5" x14ac:dyDescent="0.25">
      <c r="A175" s="157">
        <f t="shared" si="112"/>
        <v>1.03</v>
      </c>
      <c r="B175" s="153">
        <f t="shared" si="49"/>
        <v>127</v>
      </c>
      <c r="C175" s="155" t="s">
        <v>456</v>
      </c>
      <c r="D175" s="156" t="s">
        <v>364</v>
      </c>
      <c r="E175" s="157">
        <f t="shared" si="110"/>
        <v>8</v>
      </c>
      <c r="F175" s="314" t="s">
        <v>331</v>
      </c>
      <c r="G175" s="157">
        <f>+IF($F175=G$21,G$60,0)</f>
        <v>0</v>
      </c>
      <c r="H175" s="157">
        <f t="shared" ref="H175:AJ175" si="114">+IF($F175=H$21,H$60,0)</f>
        <v>0</v>
      </c>
      <c r="I175" s="157">
        <f t="shared" si="114"/>
        <v>1</v>
      </c>
      <c r="J175" s="157">
        <f t="shared" si="114"/>
        <v>1</v>
      </c>
      <c r="K175" s="157">
        <f t="shared" si="114"/>
        <v>1</v>
      </c>
      <c r="L175" s="157">
        <f t="shared" si="114"/>
        <v>1</v>
      </c>
      <c r="M175" s="157">
        <f t="shared" si="114"/>
        <v>1</v>
      </c>
      <c r="N175" s="157">
        <f t="shared" si="114"/>
        <v>0</v>
      </c>
      <c r="O175" s="157">
        <f t="shared" si="114"/>
        <v>0</v>
      </c>
      <c r="P175" s="157">
        <f t="shared" si="114"/>
        <v>1</v>
      </c>
      <c r="Q175" s="157">
        <f t="shared" si="114"/>
        <v>1</v>
      </c>
      <c r="R175" s="157">
        <f t="shared" si="114"/>
        <v>1</v>
      </c>
      <c r="S175" s="157">
        <f t="shared" si="114"/>
        <v>0</v>
      </c>
      <c r="T175" s="157">
        <f t="shared" si="114"/>
        <v>0</v>
      </c>
      <c r="U175" s="157">
        <f t="shared" si="114"/>
        <v>0</v>
      </c>
      <c r="V175" s="157">
        <f t="shared" si="114"/>
        <v>0</v>
      </c>
      <c r="W175" s="157">
        <f t="shared" si="114"/>
        <v>0</v>
      </c>
      <c r="X175" s="157">
        <f t="shared" si="114"/>
        <v>0</v>
      </c>
      <c r="Y175" s="157">
        <f t="shared" si="114"/>
        <v>0</v>
      </c>
      <c r="Z175" s="157">
        <f t="shared" si="114"/>
        <v>0</v>
      </c>
      <c r="AA175" s="157">
        <f t="shared" si="114"/>
        <v>0</v>
      </c>
      <c r="AB175" s="157">
        <f t="shared" si="114"/>
        <v>0</v>
      </c>
      <c r="AC175" s="157">
        <f t="shared" si="114"/>
        <v>0</v>
      </c>
      <c r="AD175" s="157">
        <f t="shared" si="114"/>
        <v>0</v>
      </c>
      <c r="AE175" s="157">
        <f t="shared" si="114"/>
        <v>0</v>
      </c>
      <c r="AF175" s="157">
        <f t="shared" si="114"/>
        <v>0</v>
      </c>
      <c r="AG175" s="157">
        <f t="shared" si="114"/>
        <v>0</v>
      </c>
      <c r="AH175" s="157">
        <f t="shared" si="114"/>
        <v>0</v>
      </c>
      <c r="AI175" s="157">
        <f t="shared" si="114"/>
        <v>0</v>
      </c>
      <c r="AJ175" s="157">
        <f t="shared" si="114"/>
        <v>0</v>
      </c>
    </row>
    <row r="176" spans="1:36" ht="16.5" x14ac:dyDescent="0.25">
      <c r="A176" s="157">
        <f t="shared" si="112"/>
        <v>1.04</v>
      </c>
      <c r="B176" s="153">
        <f t="shared" si="49"/>
        <v>128</v>
      </c>
      <c r="C176" s="155" t="s">
        <v>457</v>
      </c>
      <c r="D176" s="156" t="s">
        <v>364</v>
      </c>
      <c r="E176" s="157">
        <f t="shared" si="110"/>
        <v>5</v>
      </c>
      <c r="F176" s="314" t="s">
        <v>331</v>
      </c>
      <c r="G176" s="157">
        <f>+IF($F176=G$21,G$61,0)</f>
        <v>0</v>
      </c>
      <c r="H176" s="157">
        <f t="shared" ref="H176:AJ176" si="115">+IF($F176=H$21,H$61,0)</f>
        <v>1</v>
      </c>
      <c r="I176" s="157">
        <f t="shared" si="115"/>
        <v>0</v>
      </c>
      <c r="J176" s="157">
        <f t="shared" si="115"/>
        <v>0</v>
      </c>
      <c r="K176" s="157">
        <f t="shared" si="115"/>
        <v>0</v>
      </c>
      <c r="L176" s="157">
        <f t="shared" si="115"/>
        <v>0</v>
      </c>
      <c r="M176" s="157">
        <f t="shared" si="115"/>
        <v>0</v>
      </c>
      <c r="N176" s="157">
        <f t="shared" si="115"/>
        <v>1</v>
      </c>
      <c r="O176" s="157">
        <f t="shared" si="115"/>
        <v>1</v>
      </c>
      <c r="P176" s="157">
        <f t="shared" si="115"/>
        <v>0</v>
      </c>
      <c r="Q176" s="157">
        <f t="shared" si="115"/>
        <v>0</v>
      </c>
      <c r="R176" s="157">
        <f t="shared" si="115"/>
        <v>0</v>
      </c>
      <c r="S176" s="157">
        <f t="shared" si="115"/>
        <v>1</v>
      </c>
      <c r="T176" s="157">
        <f t="shared" si="115"/>
        <v>1</v>
      </c>
      <c r="U176" s="157">
        <f t="shared" si="115"/>
        <v>0</v>
      </c>
      <c r="V176" s="157">
        <f t="shared" si="115"/>
        <v>0</v>
      </c>
      <c r="W176" s="157">
        <f t="shared" si="115"/>
        <v>0</v>
      </c>
      <c r="X176" s="157">
        <f t="shared" si="115"/>
        <v>0</v>
      </c>
      <c r="Y176" s="157">
        <f t="shared" si="115"/>
        <v>0</v>
      </c>
      <c r="Z176" s="157">
        <f t="shared" si="115"/>
        <v>0</v>
      </c>
      <c r="AA176" s="157">
        <f t="shared" si="115"/>
        <v>0</v>
      </c>
      <c r="AB176" s="157">
        <f t="shared" si="115"/>
        <v>0</v>
      </c>
      <c r="AC176" s="157">
        <f t="shared" si="115"/>
        <v>0</v>
      </c>
      <c r="AD176" s="157">
        <f t="shared" si="115"/>
        <v>0</v>
      </c>
      <c r="AE176" s="157">
        <f t="shared" si="115"/>
        <v>0</v>
      </c>
      <c r="AF176" s="157">
        <f t="shared" si="115"/>
        <v>0</v>
      </c>
      <c r="AG176" s="157">
        <f t="shared" si="115"/>
        <v>0</v>
      </c>
      <c r="AH176" s="157">
        <f t="shared" si="115"/>
        <v>0</v>
      </c>
      <c r="AI176" s="157">
        <f t="shared" si="115"/>
        <v>0</v>
      </c>
      <c r="AJ176" s="157">
        <f t="shared" si="115"/>
        <v>0</v>
      </c>
    </row>
    <row r="177" spans="1:36" ht="16.5" x14ac:dyDescent="0.25">
      <c r="A177" s="157">
        <f t="shared" si="112"/>
        <v>1.05</v>
      </c>
      <c r="B177" s="153">
        <f t="shared" si="49"/>
        <v>129</v>
      </c>
      <c r="C177" s="155" t="s">
        <v>458</v>
      </c>
      <c r="D177" s="156" t="s">
        <v>364</v>
      </c>
      <c r="E177" s="157">
        <f t="shared" si="110"/>
        <v>0</v>
      </c>
      <c r="F177" s="314" t="s">
        <v>101</v>
      </c>
      <c r="G177" s="157">
        <f>+IF($F177=G$21,G$64,0)</f>
        <v>0</v>
      </c>
      <c r="H177" s="157">
        <f t="shared" ref="H177:AJ177" si="116">+IF($F177=H$21,H$64,0)</f>
        <v>0</v>
      </c>
      <c r="I177" s="157">
        <f t="shared" si="116"/>
        <v>0</v>
      </c>
      <c r="J177" s="157">
        <f t="shared" si="116"/>
        <v>0</v>
      </c>
      <c r="K177" s="157">
        <f t="shared" si="116"/>
        <v>0</v>
      </c>
      <c r="L177" s="157">
        <f t="shared" si="116"/>
        <v>0</v>
      </c>
      <c r="M177" s="157">
        <f t="shared" si="116"/>
        <v>0</v>
      </c>
      <c r="N177" s="157">
        <f t="shared" si="116"/>
        <v>0</v>
      </c>
      <c r="O177" s="157">
        <f t="shared" si="116"/>
        <v>0</v>
      </c>
      <c r="P177" s="157">
        <f t="shared" si="116"/>
        <v>0</v>
      </c>
      <c r="Q177" s="157">
        <f t="shared" si="116"/>
        <v>0</v>
      </c>
      <c r="R177" s="157">
        <f t="shared" si="116"/>
        <v>0</v>
      </c>
      <c r="S177" s="157">
        <f t="shared" si="116"/>
        <v>0</v>
      </c>
      <c r="T177" s="157">
        <f t="shared" si="116"/>
        <v>0</v>
      </c>
      <c r="U177" s="157">
        <f t="shared" si="116"/>
        <v>0</v>
      </c>
      <c r="V177" s="157">
        <f t="shared" si="116"/>
        <v>0</v>
      </c>
      <c r="W177" s="157">
        <f t="shared" si="116"/>
        <v>0</v>
      </c>
      <c r="X177" s="157">
        <f t="shared" si="116"/>
        <v>0</v>
      </c>
      <c r="Y177" s="157">
        <f t="shared" si="116"/>
        <v>0</v>
      </c>
      <c r="Z177" s="157">
        <f t="shared" si="116"/>
        <v>0</v>
      </c>
      <c r="AA177" s="157">
        <f t="shared" si="116"/>
        <v>0</v>
      </c>
      <c r="AB177" s="157">
        <f t="shared" si="116"/>
        <v>0</v>
      </c>
      <c r="AC177" s="157">
        <f t="shared" si="116"/>
        <v>0</v>
      </c>
      <c r="AD177" s="157">
        <f t="shared" si="116"/>
        <v>0</v>
      </c>
      <c r="AE177" s="157">
        <f t="shared" si="116"/>
        <v>0</v>
      </c>
      <c r="AF177" s="157">
        <f t="shared" si="116"/>
        <v>0</v>
      </c>
      <c r="AG177" s="157">
        <f t="shared" si="116"/>
        <v>0</v>
      </c>
      <c r="AH177" s="157">
        <f t="shared" si="116"/>
        <v>0</v>
      </c>
      <c r="AI177" s="157">
        <f t="shared" si="116"/>
        <v>0</v>
      </c>
      <c r="AJ177" s="157">
        <f t="shared" si="116"/>
        <v>0</v>
      </c>
    </row>
    <row r="178" spans="1:36" ht="16.5" x14ac:dyDescent="0.25">
      <c r="A178" s="157">
        <f t="shared" si="112"/>
        <v>1.06</v>
      </c>
      <c r="B178" s="153">
        <f t="shared" si="49"/>
        <v>130</v>
      </c>
      <c r="C178" s="155" t="s">
        <v>459</v>
      </c>
      <c r="D178" s="156" t="s">
        <v>364</v>
      </c>
      <c r="E178" s="157">
        <f t="shared" si="110"/>
        <v>0</v>
      </c>
      <c r="F178" s="314" t="s">
        <v>331</v>
      </c>
      <c r="G178" s="157">
        <f>+IF($F178=G$21,G$52,0)</f>
        <v>0</v>
      </c>
      <c r="H178" s="157">
        <f t="shared" ref="H178:W179" si="117">+IF($F178=H$21,H$52,0)</f>
        <v>0</v>
      </c>
      <c r="I178" s="157">
        <f t="shared" si="117"/>
        <v>0</v>
      </c>
      <c r="J178" s="157">
        <f t="shared" si="117"/>
        <v>0</v>
      </c>
      <c r="K178" s="157">
        <f t="shared" si="117"/>
        <v>0</v>
      </c>
      <c r="L178" s="157">
        <f t="shared" si="117"/>
        <v>0</v>
      </c>
      <c r="M178" s="157">
        <f t="shared" si="117"/>
        <v>0</v>
      </c>
      <c r="N178" s="157">
        <f t="shared" si="117"/>
        <v>0</v>
      </c>
      <c r="O178" s="157">
        <f t="shared" si="117"/>
        <v>0</v>
      </c>
      <c r="P178" s="157">
        <f t="shared" si="117"/>
        <v>0</v>
      </c>
      <c r="Q178" s="157">
        <f t="shared" si="117"/>
        <v>0</v>
      </c>
      <c r="R178" s="157">
        <f t="shared" si="117"/>
        <v>0</v>
      </c>
      <c r="S178" s="157">
        <f t="shared" si="117"/>
        <v>0</v>
      </c>
      <c r="T178" s="157">
        <f t="shared" si="117"/>
        <v>0</v>
      </c>
      <c r="U178" s="157">
        <f t="shared" si="117"/>
        <v>0</v>
      </c>
      <c r="V178" s="157">
        <f t="shared" si="117"/>
        <v>0</v>
      </c>
      <c r="W178" s="157">
        <f t="shared" si="117"/>
        <v>0</v>
      </c>
      <c r="X178" s="157">
        <f t="shared" ref="X178:AJ179" si="118">+IF($F178=X$21,X$52,0)</f>
        <v>0</v>
      </c>
      <c r="Y178" s="157">
        <f t="shared" si="118"/>
        <v>0</v>
      </c>
      <c r="Z178" s="157">
        <f t="shared" si="118"/>
        <v>0</v>
      </c>
      <c r="AA178" s="157">
        <f t="shared" si="118"/>
        <v>0</v>
      </c>
      <c r="AB178" s="157">
        <f t="shared" si="118"/>
        <v>0</v>
      </c>
      <c r="AC178" s="157">
        <f t="shared" si="118"/>
        <v>0</v>
      </c>
      <c r="AD178" s="157">
        <f t="shared" si="118"/>
        <v>0</v>
      </c>
      <c r="AE178" s="157">
        <f t="shared" si="118"/>
        <v>0</v>
      </c>
      <c r="AF178" s="157">
        <f t="shared" si="118"/>
        <v>0</v>
      </c>
      <c r="AG178" s="157">
        <f t="shared" si="118"/>
        <v>0</v>
      </c>
      <c r="AH178" s="157">
        <f t="shared" si="118"/>
        <v>0</v>
      </c>
      <c r="AI178" s="157">
        <f t="shared" si="118"/>
        <v>0</v>
      </c>
      <c r="AJ178" s="157">
        <f t="shared" si="118"/>
        <v>0</v>
      </c>
    </row>
    <row r="179" spans="1:36" ht="16.5" x14ac:dyDescent="0.25">
      <c r="A179" s="157">
        <f t="shared" si="112"/>
        <v>1.07</v>
      </c>
      <c r="B179" s="153">
        <f t="shared" si="49"/>
        <v>131</v>
      </c>
      <c r="C179" s="155" t="s">
        <v>460</v>
      </c>
      <c r="D179" s="156" t="s">
        <v>364</v>
      </c>
      <c r="E179" s="157">
        <f t="shared" si="110"/>
        <v>0</v>
      </c>
      <c r="F179" s="314" t="s">
        <v>101</v>
      </c>
      <c r="G179" s="157">
        <f>+IF($F179=G$21,G$52,0)</f>
        <v>0</v>
      </c>
      <c r="H179" s="157">
        <f t="shared" si="117"/>
        <v>0</v>
      </c>
      <c r="I179" s="157">
        <f t="shared" si="117"/>
        <v>0</v>
      </c>
      <c r="J179" s="157">
        <f t="shared" si="117"/>
        <v>0</v>
      </c>
      <c r="K179" s="157">
        <f t="shared" si="117"/>
        <v>0</v>
      </c>
      <c r="L179" s="157">
        <f t="shared" si="117"/>
        <v>0</v>
      </c>
      <c r="M179" s="157">
        <f t="shared" si="117"/>
        <v>0</v>
      </c>
      <c r="N179" s="157">
        <f t="shared" si="117"/>
        <v>0</v>
      </c>
      <c r="O179" s="157">
        <f t="shared" si="117"/>
        <v>0</v>
      </c>
      <c r="P179" s="157">
        <f t="shared" si="117"/>
        <v>0</v>
      </c>
      <c r="Q179" s="157">
        <f t="shared" si="117"/>
        <v>0</v>
      </c>
      <c r="R179" s="157">
        <f t="shared" si="117"/>
        <v>0</v>
      </c>
      <c r="S179" s="157">
        <f t="shared" si="117"/>
        <v>0</v>
      </c>
      <c r="T179" s="157">
        <f t="shared" si="117"/>
        <v>0</v>
      </c>
      <c r="U179" s="157">
        <f t="shared" si="117"/>
        <v>0</v>
      </c>
      <c r="V179" s="157">
        <f t="shared" si="117"/>
        <v>0</v>
      </c>
      <c r="W179" s="157">
        <f t="shared" si="117"/>
        <v>0</v>
      </c>
      <c r="X179" s="157">
        <f t="shared" si="118"/>
        <v>0</v>
      </c>
      <c r="Y179" s="157">
        <f t="shared" si="118"/>
        <v>0</v>
      </c>
      <c r="Z179" s="157">
        <f t="shared" si="118"/>
        <v>0</v>
      </c>
      <c r="AA179" s="157">
        <f t="shared" si="118"/>
        <v>0</v>
      </c>
      <c r="AB179" s="157">
        <f t="shared" si="118"/>
        <v>0</v>
      </c>
      <c r="AC179" s="157">
        <f t="shared" si="118"/>
        <v>0</v>
      </c>
      <c r="AD179" s="157">
        <f t="shared" si="118"/>
        <v>0</v>
      </c>
      <c r="AE179" s="157">
        <f t="shared" si="118"/>
        <v>0</v>
      </c>
      <c r="AF179" s="157">
        <f t="shared" si="118"/>
        <v>0</v>
      </c>
      <c r="AG179" s="157">
        <f t="shared" si="118"/>
        <v>0</v>
      </c>
      <c r="AH179" s="157">
        <f t="shared" si="118"/>
        <v>0</v>
      </c>
      <c r="AI179" s="157">
        <f t="shared" si="118"/>
        <v>0</v>
      </c>
      <c r="AJ179" s="157">
        <f t="shared" si="118"/>
        <v>0</v>
      </c>
    </row>
    <row r="180" spans="1:36" ht="16.5" x14ac:dyDescent="0.25">
      <c r="A180" s="157">
        <f t="shared" si="112"/>
        <v>1.08</v>
      </c>
      <c r="B180" s="153">
        <f t="shared" si="49"/>
        <v>132</v>
      </c>
      <c r="C180" s="155" t="s">
        <v>461</v>
      </c>
      <c r="D180" s="156" t="s">
        <v>364</v>
      </c>
      <c r="E180" s="157">
        <f t="shared" si="110"/>
        <v>0</v>
      </c>
      <c r="F180" s="314" t="s">
        <v>331</v>
      </c>
      <c r="G180" s="157">
        <f t="shared" ref="G180:P181" si="119">+IF($F180=G$21,G$76,0)</f>
        <v>0</v>
      </c>
      <c r="H180" s="157">
        <f t="shared" si="119"/>
        <v>0</v>
      </c>
      <c r="I180" s="157">
        <f t="shared" si="119"/>
        <v>0</v>
      </c>
      <c r="J180" s="157">
        <f t="shared" si="119"/>
        <v>0</v>
      </c>
      <c r="K180" s="157">
        <f t="shared" si="119"/>
        <v>0</v>
      </c>
      <c r="L180" s="157">
        <f t="shared" si="119"/>
        <v>0</v>
      </c>
      <c r="M180" s="157">
        <f t="shared" si="119"/>
        <v>0</v>
      </c>
      <c r="N180" s="157">
        <f t="shared" si="119"/>
        <v>0</v>
      </c>
      <c r="O180" s="157">
        <f t="shared" si="119"/>
        <v>0</v>
      </c>
      <c r="P180" s="157">
        <f t="shared" si="119"/>
        <v>0</v>
      </c>
      <c r="Q180" s="157">
        <f t="shared" ref="Q180:Z181" si="120">+IF($F180=Q$21,Q$76,0)</f>
        <v>0</v>
      </c>
      <c r="R180" s="157">
        <f t="shared" si="120"/>
        <v>0</v>
      </c>
      <c r="S180" s="157">
        <f t="shared" si="120"/>
        <v>0</v>
      </c>
      <c r="T180" s="157">
        <f t="shared" si="120"/>
        <v>0</v>
      </c>
      <c r="U180" s="157">
        <f t="shared" si="120"/>
        <v>0</v>
      </c>
      <c r="V180" s="157">
        <f t="shared" si="120"/>
        <v>0</v>
      </c>
      <c r="W180" s="157">
        <f t="shared" si="120"/>
        <v>0</v>
      </c>
      <c r="X180" s="157">
        <f t="shared" si="120"/>
        <v>0</v>
      </c>
      <c r="Y180" s="157">
        <f t="shared" si="120"/>
        <v>0</v>
      </c>
      <c r="Z180" s="157">
        <f t="shared" si="120"/>
        <v>0</v>
      </c>
      <c r="AA180" s="157">
        <f t="shared" ref="AA180:AJ181" si="121">+IF($F180=AA$21,AA$76,0)</f>
        <v>0</v>
      </c>
      <c r="AB180" s="157">
        <f t="shared" si="121"/>
        <v>0</v>
      </c>
      <c r="AC180" s="157">
        <f t="shared" si="121"/>
        <v>0</v>
      </c>
      <c r="AD180" s="157">
        <f t="shared" si="121"/>
        <v>0</v>
      </c>
      <c r="AE180" s="157">
        <f t="shared" si="121"/>
        <v>0</v>
      </c>
      <c r="AF180" s="157">
        <f t="shared" si="121"/>
        <v>0</v>
      </c>
      <c r="AG180" s="157">
        <f t="shared" si="121"/>
        <v>0</v>
      </c>
      <c r="AH180" s="157">
        <f t="shared" si="121"/>
        <v>0</v>
      </c>
      <c r="AI180" s="157">
        <f t="shared" si="121"/>
        <v>0</v>
      </c>
      <c r="AJ180" s="157">
        <f t="shared" si="121"/>
        <v>0</v>
      </c>
    </row>
    <row r="181" spans="1:36" ht="16.5" x14ac:dyDescent="0.25">
      <c r="A181" s="157">
        <f t="shared" si="112"/>
        <v>1.0900000000000001</v>
      </c>
      <c r="B181" s="153">
        <f t="shared" ref="B181:B242" si="122">+B180+1</f>
        <v>133</v>
      </c>
      <c r="C181" s="155" t="s">
        <v>462</v>
      </c>
      <c r="D181" s="156" t="s">
        <v>364</v>
      </c>
      <c r="E181" s="157">
        <f t="shared" si="110"/>
        <v>0</v>
      </c>
      <c r="F181" s="314" t="s">
        <v>101</v>
      </c>
      <c r="G181" s="157">
        <f t="shared" si="119"/>
        <v>0</v>
      </c>
      <c r="H181" s="157">
        <f t="shared" si="119"/>
        <v>0</v>
      </c>
      <c r="I181" s="157">
        <f t="shared" si="119"/>
        <v>0</v>
      </c>
      <c r="J181" s="157">
        <f t="shared" si="119"/>
        <v>0</v>
      </c>
      <c r="K181" s="157">
        <f t="shared" si="119"/>
        <v>0</v>
      </c>
      <c r="L181" s="157">
        <f t="shared" si="119"/>
        <v>0</v>
      </c>
      <c r="M181" s="157">
        <f t="shared" si="119"/>
        <v>0</v>
      </c>
      <c r="N181" s="157">
        <f t="shared" si="119"/>
        <v>0</v>
      </c>
      <c r="O181" s="157">
        <f t="shared" si="119"/>
        <v>0</v>
      </c>
      <c r="P181" s="157">
        <f t="shared" si="119"/>
        <v>0</v>
      </c>
      <c r="Q181" s="157">
        <f t="shared" si="120"/>
        <v>0</v>
      </c>
      <c r="R181" s="157">
        <f t="shared" si="120"/>
        <v>0</v>
      </c>
      <c r="S181" s="157">
        <f t="shared" si="120"/>
        <v>0</v>
      </c>
      <c r="T181" s="157">
        <f t="shared" si="120"/>
        <v>0</v>
      </c>
      <c r="U181" s="157">
        <f t="shared" si="120"/>
        <v>0</v>
      </c>
      <c r="V181" s="157">
        <f t="shared" si="120"/>
        <v>0</v>
      </c>
      <c r="W181" s="157">
        <f t="shared" si="120"/>
        <v>0</v>
      </c>
      <c r="X181" s="157">
        <f t="shared" si="120"/>
        <v>0</v>
      </c>
      <c r="Y181" s="157">
        <f t="shared" si="120"/>
        <v>0</v>
      </c>
      <c r="Z181" s="157">
        <f t="shared" si="120"/>
        <v>0</v>
      </c>
      <c r="AA181" s="157">
        <f t="shared" si="121"/>
        <v>0</v>
      </c>
      <c r="AB181" s="157">
        <f t="shared" si="121"/>
        <v>0</v>
      </c>
      <c r="AC181" s="157">
        <f t="shared" si="121"/>
        <v>0</v>
      </c>
      <c r="AD181" s="157">
        <f t="shared" si="121"/>
        <v>0</v>
      </c>
      <c r="AE181" s="157">
        <f t="shared" si="121"/>
        <v>0</v>
      </c>
      <c r="AF181" s="157">
        <f t="shared" si="121"/>
        <v>0</v>
      </c>
      <c r="AG181" s="157">
        <f t="shared" si="121"/>
        <v>0</v>
      </c>
      <c r="AH181" s="157">
        <f t="shared" si="121"/>
        <v>0</v>
      </c>
      <c r="AI181" s="157">
        <f t="shared" si="121"/>
        <v>0</v>
      </c>
      <c r="AJ181" s="157">
        <f t="shared" si="121"/>
        <v>0</v>
      </c>
    </row>
    <row r="182" spans="1:36" ht="16.5" x14ac:dyDescent="0.25">
      <c r="A182" s="157">
        <f t="shared" si="112"/>
        <v>1.1000000000000001</v>
      </c>
      <c r="B182" s="153">
        <f t="shared" si="122"/>
        <v>134</v>
      </c>
      <c r="C182" s="155" t="s">
        <v>463</v>
      </c>
      <c r="D182" s="156" t="s">
        <v>364</v>
      </c>
      <c r="E182" s="157">
        <f t="shared" si="110"/>
        <v>26</v>
      </c>
      <c r="F182" s="314" t="s">
        <v>331</v>
      </c>
      <c r="G182" s="157">
        <f>+IF($F182=G$21,G$79,0)</f>
        <v>0</v>
      </c>
      <c r="H182" s="157">
        <f t="shared" ref="H182:AJ182" si="123">+IF($F182=H$21,H$79,0)</f>
        <v>2</v>
      </c>
      <c r="I182" s="157">
        <f t="shared" si="123"/>
        <v>2</v>
      </c>
      <c r="J182" s="157">
        <f t="shared" si="123"/>
        <v>2</v>
      </c>
      <c r="K182" s="157">
        <f t="shared" si="123"/>
        <v>2</v>
      </c>
      <c r="L182" s="157">
        <f t="shared" si="123"/>
        <v>2</v>
      </c>
      <c r="M182" s="157">
        <f t="shared" si="123"/>
        <v>2</v>
      </c>
      <c r="N182" s="157">
        <f t="shared" si="123"/>
        <v>2</v>
      </c>
      <c r="O182" s="157">
        <f t="shared" si="123"/>
        <v>2</v>
      </c>
      <c r="P182" s="157">
        <f t="shared" si="123"/>
        <v>2</v>
      </c>
      <c r="Q182" s="157">
        <f t="shared" si="123"/>
        <v>2</v>
      </c>
      <c r="R182" s="157">
        <f t="shared" si="123"/>
        <v>2</v>
      </c>
      <c r="S182" s="157">
        <f t="shared" si="123"/>
        <v>2</v>
      </c>
      <c r="T182" s="157">
        <f t="shared" si="123"/>
        <v>2</v>
      </c>
      <c r="U182" s="157">
        <f t="shared" si="123"/>
        <v>0</v>
      </c>
      <c r="V182" s="157">
        <f t="shared" si="123"/>
        <v>0</v>
      </c>
      <c r="W182" s="157">
        <f t="shared" si="123"/>
        <v>0</v>
      </c>
      <c r="X182" s="157">
        <f t="shared" si="123"/>
        <v>0</v>
      </c>
      <c r="Y182" s="157">
        <f t="shared" si="123"/>
        <v>0</v>
      </c>
      <c r="Z182" s="157">
        <f t="shared" si="123"/>
        <v>0</v>
      </c>
      <c r="AA182" s="157">
        <f t="shared" si="123"/>
        <v>0</v>
      </c>
      <c r="AB182" s="157">
        <f t="shared" si="123"/>
        <v>0</v>
      </c>
      <c r="AC182" s="157">
        <f t="shared" si="123"/>
        <v>0</v>
      </c>
      <c r="AD182" s="157">
        <f t="shared" si="123"/>
        <v>0</v>
      </c>
      <c r="AE182" s="157">
        <f t="shared" si="123"/>
        <v>0</v>
      </c>
      <c r="AF182" s="157">
        <f t="shared" si="123"/>
        <v>0</v>
      </c>
      <c r="AG182" s="157">
        <f t="shared" si="123"/>
        <v>0</v>
      </c>
      <c r="AH182" s="157">
        <f t="shared" si="123"/>
        <v>0</v>
      </c>
      <c r="AI182" s="157">
        <f t="shared" si="123"/>
        <v>0</v>
      </c>
      <c r="AJ182" s="157">
        <f t="shared" si="123"/>
        <v>0</v>
      </c>
    </row>
    <row r="183" spans="1:36" ht="16.5" x14ac:dyDescent="0.25">
      <c r="A183" s="157">
        <f t="shared" si="112"/>
        <v>1.1100000000000001</v>
      </c>
      <c r="B183" s="153">
        <f t="shared" si="122"/>
        <v>135</v>
      </c>
      <c r="C183" s="155" t="s">
        <v>464</v>
      </c>
      <c r="D183" s="156" t="s">
        <v>364</v>
      </c>
      <c r="E183" s="157">
        <f t="shared" si="110"/>
        <v>8</v>
      </c>
      <c r="F183" s="314" t="s">
        <v>331</v>
      </c>
      <c r="G183" s="157">
        <f>+IF($F183=G$21,G$84,0)</f>
        <v>0</v>
      </c>
      <c r="H183" s="157">
        <f t="shared" ref="H183:AJ183" si="124">+IF($F183=H$21,H$84,0)</f>
        <v>2</v>
      </c>
      <c r="I183" s="157">
        <f t="shared" si="124"/>
        <v>0</v>
      </c>
      <c r="J183" s="157">
        <f t="shared" si="124"/>
        <v>0</v>
      </c>
      <c r="K183" s="157">
        <f t="shared" si="124"/>
        <v>0</v>
      </c>
      <c r="L183" s="157">
        <f t="shared" si="124"/>
        <v>0</v>
      </c>
      <c r="M183" s="157">
        <f t="shared" si="124"/>
        <v>0</v>
      </c>
      <c r="N183" s="157">
        <f t="shared" si="124"/>
        <v>2</v>
      </c>
      <c r="O183" s="157">
        <f t="shared" si="124"/>
        <v>2</v>
      </c>
      <c r="P183" s="157">
        <f t="shared" si="124"/>
        <v>0</v>
      </c>
      <c r="Q183" s="157">
        <f t="shared" si="124"/>
        <v>0</v>
      </c>
      <c r="R183" s="157">
        <f t="shared" si="124"/>
        <v>0</v>
      </c>
      <c r="S183" s="157">
        <f t="shared" si="124"/>
        <v>2</v>
      </c>
      <c r="T183" s="157">
        <f t="shared" si="124"/>
        <v>0</v>
      </c>
      <c r="U183" s="157">
        <f t="shared" si="124"/>
        <v>0</v>
      </c>
      <c r="V183" s="157">
        <f t="shared" si="124"/>
        <v>0</v>
      </c>
      <c r="W183" s="157">
        <f t="shared" si="124"/>
        <v>0</v>
      </c>
      <c r="X183" s="157">
        <f t="shared" si="124"/>
        <v>0</v>
      </c>
      <c r="Y183" s="157">
        <f t="shared" si="124"/>
        <v>0</v>
      </c>
      <c r="Z183" s="157">
        <f t="shared" si="124"/>
        <v>0</v>
      </c>
      <c r="AA183" s="157">
        <f t="shared" si="124"/>
        <v>0</v>
      </c>
      <c r="AB183" s="157">
        <f t="shared" si="124"/>
        <v>0</v>
      </c>
      <c r="AC183" s="157">
        <f t="shared" si="124"/>
        <v>0</v>
      </c>
      <c r="AD183" s="157">
        <f t="shared" si="124"/>
        <v>0</v>
      </c>
      <c r="AE183" s="157">
        <f t="shared" si="124"/>
        <v>0</v>
      </c>
      <c r="AF183" s="157">
        <f t="shared" si="124"/>
        <v>0</v>
      </c>
      <c r="AG183" s="157">
        <f t="shared" si="124"/>
        <v>0</v>
      </c>
      <c r="AH183" s="157">
        <f t="shared" si="124"/>
        <v>0</v>
      </c>
      <c r="AI183" s="157">
        <f t="shared" si="124"/>
        <v>0</v>
      </c>
      <c r="AJ183" s="157">
        <f t="shared" si="124"/>
        <v>0</v>
      </c>
    </row>
    <row r="184" spans="1:36" ht="16.5" x14ac:dyDescent="0.25">
      <c r="A184" s="157">
        <f t="shared" si="112"/>
        <v>1.1200000000000001</v>
      </c>
      <c r="B184" s="153">
        <f t="shared" si="122"/>
        <v>136</v>
      </c>
      <c r="C184" s="155" t="s">
        <v>465</v>
      </c>
      <c r="D184" s="156" t="s">
        <v>389</v>
      </c>
      <c r="E184" s="157">
        <f t="shared" si="110"/>
        <v>1.9486979999999998</v>
      </c>
      <c r="F184" s="314" t="s">
        <v>331</v>
      </c>
      <c r="G184" s="157">
        <f t="shared" ref="G184:P185" si="125">+IF($F184=G$21,G$87,0)</f>
        <v>0</v>
      </c>
      <c r="H184" s="157">
        <f t="shared" si="125"/>
        <v>3.2291999999999994E-2</v>
      </c>
      <c r="I184" s="157">
        <f t="shared" si="125"/>
        <v>0.16911899999999999</v>
      </c>
      <c r="J184" s="157">
        <f t="shared" si="125"/>
        <v>0.17305199999999996</v>
      </c>
      <c r="K184" s="157">
        <f t="shared" si="125"/>
        <v>0.16994699999999999</v>
      </c>
      <c r="L184" s="157">
        <f t="shared" si="125"/>
        <v>0.16973999999999997</v>
      </c>
      <c r="M184" s="157">
        <f t="shared" si="125"/>
        <v>0.16870499999999999</v>
      </c>
      <c r="N184" s="157">
        <f t="shared" si="125"/>
        <v>0.16911899999999999</v>
      </c>
      <c r="O184" s="157">
        <f t="shared" si="125"/>
        <v>3.5603999999999997E-2</v>
      </c>
      <c r="P184" s="157">
        <f t="shared" si="125"/>
        <v>0.20430899999999999</v>
      </c>
      <c r="Q184" s="157">
        <f t="shared" ref="Q184:Z185" si="126">+IF($F184=Q$21,Q$87,0)</f>
        <v>0.20762099999999997</v>
      </c>
      <c r="R184" s="157">
        <f t="shared" si="126"/>
        <v>0.18422999999999998</v>
      </c>
      <c r="S184" s="157">
        <f t="shared" si="126"/>
        <v>0.20327400000000001</v>
      </c>
      <c r="T184" s="157">
        <f t="shared" si="126"/>
        <v>6.1685999999999998E-2</v>
      </c>
      <c r="U184" s="157">
        <f t="shared" si="126"/>
        <v>0</v>
      </c>
      <c r="V184" s="157">
        <f t="shared" si="126"/>
        <v>0</v>
      </c>
      <c r="W184" s="157">
        <f t="shared" si="126"/>
        <v>0</v>
      </c>
      <c r="X184" s="157">
        <f t="shared" si="126"/>
        <v>0</v>
      </c>
      <c r="Y184" s="157">
        <f t="shared" si="126"/>
        <v>0</v>
      </c>
      <c r="Z184" s="157">
        <f t="shared" si="126"/>
        <v>0</v>
      </c>
      <c r="AA184" s="157">
        <f t="shared" ref="AA184:AJ185" si="127">+IF($F184=AA$21,AA$87,0)</f>
        <v>0</v>
      </c>
      <c r="AB184" s="157">
        <f t="shared" si="127"/>
        <v>0</v>
      </c>
      <c r="AC184" s="157">
        <f t="shared" si="127"/>
        <v>0</v>
      </c>
      <c r="AD184" s="157">
        <f t="shared" si="127"/>
        <v>0</v>
      </c>
      <c r="AE184" s="157">
        <f t="shared" si="127"/>
        <v>0</v>
      </c>
      <c r="AF184" s="157">
        <f t="shared" si="127"/>
        <v>0</v>
      </c>
      <c r="AG184" s="157">
        <f t="shared" si="127"/>
        <v>0</v>
      </c>
      <c r="AH184" s="157">
        <f t="shared" si="127"/>
        <v>0</v>
      </c>
      <c r="AI184" s="157">
        <f t="shared" si="127"/>
        <v>0</v>
      </c>
      <c r="AJ184" s="157">
        <f t="shared" si="127"/>
        <v>0</v>
      </c>
    </row>
    <row r="185" spans="1:36" ht="16.5" x14ac:dyDescent="0.25">
      <c r="A185" s="157">
        <f t="shared" si="112"/>
        <v>1.1300000000000001</v>
      </c>
      <c r="B185" s="153">
        <f t="shared" si="122"/>
        <v>137</v>
      </c>
      <c r="C185" s="155" t="s">
        <v>466</v>
      </c>
      <c r="D185" s="156" t="s">
        <v>389</v>
      </c>
      <c r="E185" s="157">
        <f t="shared" si="110"/>
        <v>0</v>
      </c>
      <c r="F185" s="314" t="s">
        <v>101</v>
      </c>
      <c r="G185" s="157">
        <f t="shared" si="125"/>
        <v>0</v>
      </c>
      <c r="H185" s="157">
        <f t="shared" si="125"/>
        <v>0</v>
      </c>
      <c r="I185" s="157">
        <f t="shared" si="125"/>
        <v>0</v>
      </c>
      <c r="J185" s="157">
        <f t="shared" si="125"/>
        <v>0</v>
      </c>
      <c r="K185" s="157">
        <f t="shared" si="125"/>
        <v>0</v>
      </c>
      <c r="L185" s="157">
        <f t="shared" si="125"/>
        <v>0</v>
      </c>
      <c r="M185" s="157">
        <f t="shared" si="125"/>
        <v>0</v>
      </c>
      <c r="N185" s="157">
        <f t="shared" si="125"/>
        <v>0</v>
      </c>
      <c r="O185" s="157">
        <f t="shared" si="125"/>
        <v>0</v>
      </c>
      <c r="P185" s="157">
        <f t="shared" si="125"/>
        <v>0</v>
      </c>
      <c r="Q185" s="157">
        <f t="shared" si="126"/>
        <v>0</v>
      </c>
      <c r="R185" s="157">
        <f t="shared" si="126"/>
        <v>0</v>
      </c>
      <c r="S185" s="157">
        <f t="shared" si="126"/>
        <v>0</v>
      </c>
      <c r="T185" s="157">
        <f t="shared" si="126"/>
        <v>0</v>
      </c>
      <c r="U185" s="157">
        <f t="shared" si="126"/>
        <v>0</v>
      </c>
      <c r="V185" s="157">
        <f t="shared" si="126"/>
        <v>0</v>
      </c>
      <c r="W185" s="157">
        <f t="shared" si="126"/>
        <v>0</v>
      </c>
      <c r="X185" s="157">
        <f t="shared" si="126"/>
        <v>0</v>
      </c>
      <c r="Y185" s="157">
        <f t="shared" si="126"/>
        <v>0</v>
      </c>
      <c r="Z185" s="157">
        <f t="shared" si="126"/>
        <v>0</v>
      </c>
      <c r="AA185" s="157">
        <f t="shared" si="127"/>
        <v>0</v>
      </c>
      <c r="AB185" s="157">
        <f t="shared" si="127"/>
        <v>0</v>
      </c>
      <c r="AC185" s="157">
        <f t="shared" si="127"/>
        <v>0</v>
      </c>
      <c r="AD185" s="157">
        <f t="shared" si="127"/>
        <v>0</v>
      </c>
      <c r="AE185" s="157">
        <f t="shared" si="127"/>
        <v>0</v>
      </c>
      <c r="AF185" s="157">
        <f t="shared" si="127"/>
        <v>0</v>
      </c>
      <c r="AG185" s="157">
        <f t="shared" si="127"/>
        <v>0</v>
      </c>
      <c r="AH185" s="157">
        <f t="shared" si="127"/>
        <v>0</v>
      </c>
      <c r="AI185" s="157">
        <f t="shared" si="127"/>
        <v>0</v>
      </c>
      <c r="AJ185" s="157">
        <f t="shared" si="127"/>
        <v>0</v>
      </c>
    </row>
    <row r="186" spans="1:36" ht="16.5" x14ac:dyDescent="0.25">
      <c r="A186" s="157">
        <f t="shared" si="112"/>
        <v>1.1400000000000001</v>
      </c>
      <c r="B186" s="153">
        <f t="shared" si="122"/>
        <v>138</v>
      </c>
      <c r="C186" s="155" t="s">
        <v>467</v>
      </c>
      <c r="D186" s="156" t="s">
        <v>364</v>
      </c>
      <c r="E186" s="157">
        <f t="shared" si="110"/>
        <v>2</v>
      </c>
      <c r="F186" s="314" t="s">
        <v>331</v>
      </c>
      <c r="G186" s="157">
        <f t="shared" ref="G186:P187" si="128">+IF($F186=G$21,G$146,0)</f>
        <v>0</v>
      </c>
      <c r="H186" s="157">
        <f t="shared" si="128"/>
        <v>0</v>
      </c>
      <c r="I186" s="157">
        <f t="shared" si="128"/>
        <v>0</v>
      </c>
      <c r="J186" s="157">
        <f t="shared" si="128"/>
        <v>0</v>
      </c>
      <c r="K186" s="157">
        <f t="shared" si="128"/>
        <v>0</v>
      </c>
      <c r="L186" s="157">
        <f t="shared" si="128"/>
        <v>0</v>
      </c>
      <c r="M186" s="157">
        <f t="shared" si="128"/>
        <v>0</v>
      </c>
      <c r="N186" s="157">
        <f t="shared" si="128"/>
        <v>0</v>
      </c>
      <c r="O186" s="157">
        <f t="shared" si="128"/>
        <v>0</v>
      </c>
      <c r="P186" s="157">
        <f t="shared" si="128"/>
        <v>0</v>
      </c>
      <c r="Q186" s="157">
        <f t="shared" ref="Q186:Z187" si="129">+IF($F186=Q$21,Q$146,0)</f>
        <v>0</v>
      </c>
      <c r="R186" s="157">
        <f t="shared" si="129"/>
        <v>0</v>
      </c>
      <c r="S186" s="157">
        <f t="shared" si="129"/>
        <v>0</v>
      </c>
      <c r="T186" s="157">
        <f t="shared" si="129"/>
        <v>2</v>
      </c>
      <c r="U186" s="157">
        <f t="shared" si="129"/>
        <v>0</v>
      </c>
      <c r="V186" s="157">
        <f t="shared" si="129"/>
        <v>0</v>
      </c>
      <c r="W186" s="157">
        <f t="shared" si="129"/>
        <v>0</v>
      </c>
      <c r="X186" s="157">
        <f t="shared" si="129"/>
        <v>0</v>
      </c>
      <c r="Y186" s="157">
        <f t="shared" si="129"/>
        <v>0</v>
      </c>
      <c r="Z186" s="157">
        <f t="shared" si="129"/>
        <v>0</v>
      </c>
      <c r="AA186" s="157">
        <f t="shared" ref="AA186:AJ187" si="130">+IF($F186=AA$21,AA$146,0)</f>
        <v>0</v>
      </c>
      <c r="AB186" s="157">
        <f t="shared" si="130"/>
        <v>0</v>
      </c>
      <c r="AC186" s="157">
        <f t="shared" si="130"/>
        <v>0</v>
      </c>
      <c r="AD186" s="157">
        <f t="shared" si="130"/>
        <v>0</v>
      </c>
      <c r="AE186" s="157">
        <f t="shared" si="130"/>
        <v>0</v>
      </c>
      <c r="AF186" s="157">
        <f t="shared" si="130"/>
        <v>0</v>
      </c>
      <c r="AG186" s="157">
        <f t="shared" si="130"/>
        <v>0</v>
      </c>
      <c r="AH186" s="157">
        <f t="shared" si="130"/>
        <v>0</v>
      </c>
      <c r="AI186" s="157">
        <f t="shared" si="130"/>
        <v>0</v>
      </c>
      <c r="AJ186" s="157">
        <f t="shared" si="130"/>
        <v>0</v>
      </c>
    </row>
    <row r="187" spans="1:36" ht="16.5" x14ac:dyDescent="0.25">
      <c r="A187" s="157">
        <f t="shared" si="112"/>
        <v>1.1500000000000001</v>
      </c>
      <c r="B187" s="153">
        <f t="shared" si="122"/>
        <v>139</v>
      </c>
      <c r="C187" s="155" t="s">
        <v>468</v>
      </c>
      <c r="D187" s="156" t="s">
        <v>364</v>
      </c>
      <c r="E187" s="157">
        <f t="shared" si="110"/>
        <v>0</v>
      </c>
      <c r="F187" s="314" t="s">
        <v>101</v>
      </c>
      <c r="G187" s="157">
        <f t="shared" si="128"/>
        <v>0</v>
      </c>
      <c r="H187" s="157">
        <f t="shared" si="128"/>
        <v>0</v>
      </c>
      <c r="I187" s="157">
        <f t="shared" si="128"/>
        <v>0</v>
      </c>
      <c r="J187" s="157">
        <f t="shared" si="128"/>
        <v>0</v>
      </c>
      <c r="K187" s="157">
        <f t="shared" si="128"/>
        <v>0</v>
      </c>
      <c r="L187" s="157">
        <f t="shared" si="128"/>
        <v>0</v>
      </c>
      <c r="M187" s="157">
        <f t="shared" si="128"/>
        <v>0</v>
      </c>
      <c r="N187" s="157">
        <f t="shared" si="128"/>
        <v>0</v>
      </c>
      <c r="O187" s="157">
        <f t="shared" si="128"/>
        <v>0</v>
      </c>
      <c r="P187" s="157">
        <f t="shared" si="128"/>
        <v>0</v>
      </c>
      <c r="Q187" s="157">
        <f t="shared" si="129"/>
        <v>0</v>
      </c>
      <c r="R187" s="157">
        <f t="shared" si="129"/>
        <v>0</v>
      </c>
      <c r="S187" s="157">
        <f t="shared" si="129"/>
        <v>0</v>
      </c>
      <c r="T187" s="157">
        <f t="shared" si="129"/>
        <v>0</v>
      </c>
      <c r="U187" s="157">
        <f t="shared" si="129"/>
        <v>0</v>
      </c>
      <c r="V187" s="157">
        <f t="shared" si="129"/>
        <v>0</v>
      </c>
      <c r="W187" s="157">
        <f t="shared" si="129"/>
        <v>0</v>
      </c>
      <c r="X187" s="157">
        <f t="shared" si="129"/>
        <v>0</v>
      </c>
      <c r="Y187" s="157">
        <f t="shared" si="129"/>
        <v>0</v>
      </c>
      <c r="Z187" s="157">
        <f t="shared" si="129"/>
        <v>0</v>
      </c>
      <c r="AA187" s="157">
        <f t="shared" si="130"/>
        <v>0</v>
      </c>
      <c r="AB187" s="157">
        <f t="shared" si="130"/>
        <v>0</v>
      </c>
      <c r="AC187" s="157">
        <f t="shared" si="130"/>
        <v>0</v>
      </c>
      <c r="AD187" s="157">
        <f t="shared" si="130"/>
        <v>0</v>
      </c>
      <c r="AE187" s="157">
        <f t="shared" si="130"/>
        <v>0</v>
      </c>
      <c r="AF187" s="157">
        <f t="shared" si="130"/>
        <v>0</v>
      </c>
      <c r="AG187" s="157">
        <f t="shared" si="130"/>
        <v>0</v>
      </c>
      <c r="AH187" s="157">
        <f t="shared" si="130"/>
        <v>0</v>
      </c>
      <c r="AI187" s="157">
        <f t="shared" si="130"/>
        <v>0</v>
      </c>
      <c r="AJ187" s="157">
        <f t="shared" si="130"/>
        <v>0</v>
      </c>
    </row>
    <row r="188" spans="1:36" ht="16.5" x14ac:dyDescent="0.25">
      <c r="A188" s="157">
        <f t="shared" si="112"/>
        <v>1.1600000000000001</v>
      </c>
      <c r="B188" s="153">
        <f t="shared" si="122"/>
        <v>140</v>
      </c>
      <c r="C188" s="155" t="s">
        <v>469</v>
      </c>
      <c r="D188" s="156" t="s">
        <v>364</v>
      </c>
      <c r="E188" s="157">
        <f t="shared" si="110"/>
        <v>2</v>
      </c>
      <c r="F188" s="314" t="s">
        <v>331</v>
      </c>
      <c r="G188" s="157">
        <f t="shared" ref="G188:AJ188" si="131">+IF($F188=G$21,G$148+G$149,0)</f>
        <v>0</v>
      </c>
      <c r="H188" s="157">
        <f t="shared" si="131"/>
        <v>0</v>
      </c>
      <c r="I188" s="157">
        <f t="shared" si="131"/>
        <v>0</v>
      </c>
      <c r="J188" s="157">
        <f t="shared" si="131"/>
        <v>0</v>
      </c>
      <c r="K188" s="157">
        <f t="shared" si="131"/>
        <v>0</v>
      </c>
      <c r="L188" s="157">
        <f t="shared" si="131"/>
        <v>0</v>
      </c>
      <c r="M188" s="157">
        <f t="shared" si="131"/>
        <v>0</v>
      </c>
      <c r="N188" s="157">
        <f t="shared" si="131"/>
        <v>0</v>
      </c>
      <c r="O188" s="157">
        <f t="shared" si="131"/>
        <v>0</v>
      </c>
      <c r="P188" s="157">
        <f t="shared" si="131"/>
        <v>0</v>
      </c>
      <c r="Q188" s="157">
        <f t="shared" si="131"/>
        <v>0</v>
      </c>
      <c r="R188" s="157">
        <f t="shared" si="131"/>
        <v>0</v>
      </c>
      <c r="S188" s="157">
        <f t="shared" si="131"/>
        <v>0</v>
      </c>
      <c r="T188" s="157">
        <f t="shared" si="131"/>
        <v>2</v>
      </c>
      <c r="U188" s="157">
        <f t="shared" si="131"/>
        <v>0</v>
      </c>
      <c r="V188" s="157">
        <f t="shared" si="131"/>
        <v>0</v>
      </c>
      <c r="W188" s="157">
        <f t="shared" si="131"/>
        <v>0</v>
      </c>
      <c r="X188" s="157">
        <f t="shared" si="131"/>
        <v>0</v>
      </c>
      <c r="Y188" s="157">
        <f t="shared" si="131"/>
        <v>0</v>
      </c>
      <c r="Z188" s="157">
        <f t="shared" si="131"/>
        <v>0</v>
      </c>
      <c r="AA188" s="157">
        <f t="shared" si="131"/>
        <v>0</v>
      </c>
      <c r="AB188" s="157">
        <f t="shared" si="131"/>
        <v>0</v>
      </c>
      <c r="AC188" s="157">
        <f t="shared" si="131"/>
        <v>0</v>
      </c>
      <c r="AD188" s="157">
        <f t="shared" si="131"/>
        <v>0</v>
      </c>
      <c r="AE188" s="157">
        <f t="shared" si="131"/>
        <v>0</v>
      </c>
      <c r="AF188" s="157">
        <f t="shared" si="131"/>
        <v>0</v>
      </c>
      <c r="AG188" s="157">
        <f t="shared" si="131"/>
        <v>0</v>
      </c>
      <c r="AH188" s="157">
        <f t="shared" si="131"/>
        <v>0</v>
      </c>
      <c r="AI188" s="157">
        <f t="shared" si="131"/>
        <v>0</v>
      </c>
      <c r="AJ188" s="157">
        <f t="shared" si="131"/>
        <v>0</v>
      </c>
    </row>
    <row r="189" spans="1:36" ht="16.5" x14ac:dyDescent="0.25">
      <c r="A189" s="157">
        <f t="shared" si="112"/>
        <v>1.1700000000000002</v>
      </c>
      <c r="B189" s="153">
        <f t="shared" si="122"/>
        <v>141</v>
      </c>
      <c r="C189" s="155" t="s">
        <v>470</v>
      </c>
      <c r="D189" s="156" t="s">
        <v>364</v>
      </c>
      <c r="E189" s="157">
        <f t="shared" si="110"/>
        <v>0</v>
      </c>
      <c r="F189" s="314" t="s">
        <v>101</v>
      </c>
      <c r="G189" s="157">
        <f t="shared" ref="G189:AJ189" si="132">+IF($F189=G$21,G$148,0)</f>
        <v>0</v>
      </c>
      <c r="H189" s="157">
        <f t="shared" si="132"/>
        <v>0</v>
      </c>
      <c r="I189" s="157">
        <f t="shared" si="132"/>
        <v>0</v>
      </c>
      <c r="J189" s="157">
        <f t="shared" si="132"/>
        <v>0</v>
      </c>
      <c r="K189" s="157">
        <f t="shared" si="132"/>
        <v>0</v>
      </c>
      <c r="L189" s="157">
        <f t="shared" si="132"/>
        <v>0</v>
      </c>
      <c r="M189" s="157">
        <f t="shared" si="132"/>
        <v>0</v>
      </c>
      <c r="N189" s="157">
        <f t="shared" si="132"/>
        <v>0</v>
      </c>
      <c r="O189" s="157">
        <f t="shared" si="132"/>
        <v>0</v>
      </c>
      <c r="P189" s="157">
        <f t="shared" si="132"/>
        <v>0</v>
      </c>
      <c r="Q189" s="157">
        <f t="shared" si="132"/>
        <v>0</v>
      </c>
      <c r="R189" s="157">
        <f t="shared" si="132"/>
        <v>0</v>
      </c>
      <c r="S189" s="157">
        <f t="shared" si="132"/>
        <v>0</v>
      </c>
      <c r="T189" s="157">
        <f t="shared" si="132"/>
        <v>0</v>
      </c>
      <c r="U189" s="157">
        <f t="shared" si="132"/>
        <v>0</v>
      </c>
      <c r="V189" s="157">
        <f t="shared" si="132"/>
        <v>0</v>
      </c>
      <c r="W189" s="157">
        <f t="shared" si="132"/>
        <v>0</v>
      </c>
      <c r="X189" s="157">
        <f t="shared" si="132"/>
        <v>0</v>
      </c>
      <c r="Y189" s="157">
        <f t="shared" si="132"/>
        <v>0</v>
      </c>
      <c r="Z189" s="157">
        <f t="shared" si="132"/>
        <v>0</v>
      </c>
      <c r="AA189" s="157">
        <f t="shared" si="132"/>
        <v>0</v>
      </c>
      <c r="AB189" s="157">
        <f t="shared" si="132"/>
        <v>0</v>
      </c>
      <c r="AC189" s="157">
        <f t="shared" si="132"/>
        <v>0</v>
      </c>
      <c r="AD189" s="157">
        <f t="shared" si="132"/>
        <v>0</v>
      </c>
      <c r="AE189" s="157">
        <f t="shared" si="132"/>
        <v>0</v>
      </c>
      <c r="AF189" s="157">
        <f t="shared" si="132"/>
        <v>0</v>
      </c>
      <c r="AG189" s="157">
        <f t="shared" si="132"/>
        <v>0</v>
      </c>
      <c r="AH189" s="157">
        <f t="shared" si="132"/>
        <v>0</v>
      </c>
      <c r="AI189" s="157">
        <f t="shared" si="132"/>
        <v>0</v>
      </c>
      <c r="AJ189" s="157">
        <f t="shared" si="132"/>
        <v>0</v>
      </c>
    </row>
    <row r="190" spans="1:36" ht="16.5" x14ac:dyDescent="0.25">
      <c r="A190" s="157">
        <f t="shared" si="112"/>
        <v>1.1800000000000002</v>
      </c>
      <c r="B190" s="153">
        <f t="shared" si="122"/>
        <v>142</v>
      </c>
      <c r="C190" s="155" t="s">
        <v>471</v>
      </c>
      <c r="D190" s="156" t="s">
        <v>364</v>
      </c>
      <c r="E190" s="157">
        <f t="shared" si="110"/>
        <v>4</v>
      </c>
      <c r="F190" s="314" t="s">
        <v>331</v>
      </c>
      <c r="G190" s="157">
        <f>+IF($F190=G$21,G$129,0)</f>
        <v>0</v>
      </c>
      <c r="H190" s="157">
        <f t="shared" ref="H190:AJ190" si="133">+IF($F190=H$21,H$129,0)</f>
        <v>1</v>
      </c>
      <c r="I190" s="157">
        <f t="shared" si="133"/>
        <v>0</v>
      </c>
      <c r="J190" s="157">
        <f t="shared" si="133"/>
        <v>0</v>
      </c>
      <c r="K190" s="157">
        <f t="shared" si="133"/>
        <v>0</v>
      </c>
      <c r="L190" s="157">
        <f t="shared" si="133"/>
        <v>0</v>
      </c>
      <c r="M190" s="157">
        <f t="shared" si="133"/>
        <v>0</v>
      </c>
      <c r="N190" s="157">
        <f t="shared" si="133"/>
        <v>1</v>
      </c>
      <c r="O190" s="157">
        <f t="shared" si="133"/>
        <v>1</v>
      </c>
      <c r="P190" s="157">
        <f t="shared" si="133"/>
        <v>0</v>
      </c>
      <c r="Q190" s="157">
        <f t="shared" si="133"/>
        <v>0</v>
      </c>
      <c r="R190" s="157">
        <f t="shared" si="133"/>
        <v>0</v>
      </c>
      <c r="S190" s="157">
        <f t="shared" si="133"/>
        <v>1</v>
      </c>
      <c r="T190" s="157">
        <f t="shared" si="133"/>
        <v>0</v>
      </c>
      <c r="U190" s="157">
        <f t="shared" si="133"/>
        <v>0</v>
      </c>
      <c r="V190" s="157">
        <f t="shared" si="133"/>
        <v>0</v>
      </c>
      <c r="W190" s="157">
        <f t="shared" si="133"/>
        <v>0</v>
      </c>
      <c r="X190" s="157">
        <f t="shared" si="133"/>
        <v>0</v>
      </c>
      <c r="Y190" s="157">
        <f t="shared" si="133"/>
        <v>0</v>
      </c>
      <c r="Z190" s="157">
        <f t="shared" si="133"/>
        <v>0</v>
      </c>
      <c r="AA190" s="157">
        <f t="shared" si="133"/>
        <v>0</v>
      </c>
      <c r="AB190" s="157">
        <f t="shared" si="133"/>
        <v>0</v>
      </c>
      <c r="AC190" s="157">
        <f t="shared" si="133"/>
        <v>0</v>
      </c>
      <c r="AD190" s="157">
        <f t="shared" si="133"/>
        <v>0</v>
      </c>
      <c r="AE190" s="157">
        <f t="shared" si="133"/>
        <v>0</v>
      </c>
      <c r="AF190" s="157">
        <f t="shared" si="133"/>
        <v>0</v>
      </c>
      <c r="AG190" s="157">
        <f t="shared" si="133"/>
        <v>0</v>
      </c>
      <c r="AH190" s="157">
        <f t="shared" si="133"/>
        <v>0</v>
      </c>
      <c r="AI190" s="157">
        <f t="shared" si="133"/>
        <v>0</v>
      </c>
      <c r="AJ190" s="157">
        <f t="shared" si="133"/>
        <v>0</v>
      </c>
    </row>
    <row r="191" spans="1:36" ht="16.5" x14ac:dyDescent="0.25">
      <c r="A191" s="157">
        <f t="shared" si="112"/>
        <v>1.1900000000000002</v>
      </c>
      <c r="B191" s="153">
        <f t="shared" si="122"/>
        <v>143</v>
      </c>
      <c r="C191" s="155" t="s">
        <v>472</v>
      </c>
      <c r="D191" s="156" t="s">
        <v>364</v>
      </c>
      <c r="E191" s="157">
        <f t="shared" si="110"/>
        <v>3</v>
      </c>
      <c r="F191" s="314" t="s">
        <v>331</v>
      </c>
      <c r="G191" s="157">
        <f t="shared" ref="G191:P192" si="134">+IF($F191=G$21,G$135,0)</f>
        <v>0</v>
      </c>
      <c r="H191" s="157">
        <f t="shared" si="134"/>
        <v>0</v>
      </c>
      <c r="I191" s="157">
        <f t="shared" si="134"/>
        <v>0</v>
      </c>
      <c r="J191" s="157">
        <f t="shared" si="134"/>
        <v>0</v>
      </c>
      <c r="K191" s="157">
        <f t="shared" si="134"/>
        <v>0</v>
      </c>
      <c r="L191" s="157">
        <f t="shared" si="134"/>
        <v>0</v>
      </c>
      <c r="M191" s="157">
        <f t="shared" si="134"/>
        <v>0</v>
      </c>
      <c r="N191" s="157">
        <f t="shared" si="134"/>
        <v>0</v>
      </c>
      <c r="O191" s="157">
        <f t="shared" si="134"/>
        <v>0</v>
      </c>
      <c r="P191" s="157">
        <f t="shared" si="134"/>
        <v>0</v>
      </c>
      <c r="Q191" s="157">
        <f t="shared" ref="Q191:Z192" si="135">+IF($F191=Q$21,Q$135,0)</f>
        <v>0</v>
      </c>
      <c r="R191" s="157">
        <f t="shared" si="135"/>
        <v>0</v>
      </c>
      <c r="S191" s="157">
        <f t="shared" si="135"/>
        <v>0</v>
      </c>
      <c r="T191" s="157">
        <f t="shared" si="135"/>
        <v>3</v>
      </c>
      <c r="U191" s="157">
        <f t="shared" si="135"/>
        <v>0</v>
      </c>
      <c r="V191" s="157">
        <f t="shared" si="135"/>
        <v>0</v>
      </c>
      <c r="W191" s="157">
        <f t="shared" si="135"/>
        <v>0</v>
      </c>
      <c r="X191" s="157">
        <f t="shared" si="135"/>
        <v>0</v>
      </c>
      <c r="Y191" s="157">
        <f t="shared" si="135"/>
        <v>0</v>
      </c>
      <c r="Z191" s="157">
        <f t="shared" si="135"/>
        <v>0</v>
      </c>
      <c r="AA191" s="157">
        <f t="shared" ref="AA191:AJ192" si="136">+IF($F191=AA$21,AA$135,0)</f>
        <v>0</v>
      </c>
      <c r="AB191" s="157">
        <f t="shared" si="136"/>
        <v>0</v>
      </c>
      <c r="AC191" s="157">
        <f t="shared" si="136"/>
        <v>0</v>
      </c>
      <c r="AD191" s="157">
        <f t="shared" si="136"/>
        <v>0</v>
      </c>
      <c r="AE191" s="157">
        <f t="shared" si="136"/>
        <v>0</v>
      </c>
      <c r="AF191" s="157">
        <f t="shared" si="136"/>
        <v>0</v>
      </c>
      <c r="AG191" s="157">
        <f t="shared" si="136"/>
        <v>0</v>
      </c>
      <c r="AH191" s="157">
        <f t="shared" si="136"/>
        <v>0</v>
      </c>
      <c r="AI191" s="157">
        <f t="shared" si="136"/>
        <v>0</v>
      </c>
      <c r="AJ191" s="157">
        <f t="shared" si="136"/>
        <v>0</v>
      </c>
    </row>
    <row r="192" spans="1:36" ht="16.5" x14ac:dyDescent="0.25">
      <c r="A192" s="157">
        <f t="shared" si="112"/>
        <v>1.2000000000000002</v>
      </c>
      <c r="B192" s="153">
        <f t="shared" si="122"/>
        <v>144</v>
      </c>
      <c r="C192" s="155" t="s">
        <v>473</v>
      </c>
      <c r="D192" s="156" t="s">
        <v>364</v>
      </c>
      <c r="E192" s="157">
        <f t="shared" si="110"/>
        <v>0</v>
      </c>
      <c r="F192" s="314" t="s">
        <v>101</v>
      </c>
      <c r="G192" s="157">
        <f t="shared" si="134"/>
        <v>0</v>
      </c>
      <c r="H192" s="157">
        <f t="shared" si="134"/>
        <v>0</v>
      </c>
      <c r="I192" s="157">
        <f t="shared" si="134"/>
        <v>0</v>
      </c>
      <c r="J192" s="157">
        <f t="shared" si="134"/>
        <v>0</v>
      </c>
      <c r="K192" s="157">
        <f t="shared" si="134"/>
        <v>0</v>
      </c>
      <c r="L192" s="157">
        <f t="shared" si="134"/>
        <v>0</v>
      </c>
      <c r="M192" s="157">
        <f t="shared" si="134"/>
        <v>0</v>
      </c>
      <c r="N192" s="157">
        <f t="shared" si="134"/>
        <v>0</v>
      </c>
      <c r="O192" s="157">
        <f t="shared" si="134"/>
        <v>0</v>
      </c>
      <c r="P192" s="157">
        <f t="shared" si="134"/>
        <v>0</v>
      </c>
      <c r="Q192" s="157">
        <f t="shared" si="135"/>
        <v>0</v>
      </c>
      <c r="R192" s="157">
        <f t="shared" si="135"/>
        <v>0</v>
      </c>
      <c r="S192" s="157">
        <f t="shared" si="135"/>
        <v>0</v>
      </c>
      <c r="T192" s="157">
        <f t="shared" si="135"/>
        <v>0</v>
      </c>
      <c r="U192" s="157">
        <f t="shared" si="135"/>
        <v>0</v>
      </c>
      <c r="V192" s="157">
        <f t="shared" si="135"/>
        <v>0</v>
      </c>
      <c r="W192" s="157">
        <f t="shared" si="135"/>
        <v>0</v>
      </c>
      <c r="X192" s="157">
        <f t="shared" si="135"/>
        <v>0</v>
      </c>
      <c r="Y192" s="157">
        <f t="shared" si="135"/>
        <v>0</v>
      </c>
      <c r="Z192" s="157">
        <f t="shared" si="135"/>
        <v>0</v>
      </c>
      <c r="AA192" s="157">
        <f t="shared" si="136"/>
        <v>0</v>
      </c>
      <c r="AB192" s="157">
        <f t="shared" si="136"/>
        <v>0</v>
      </c>
      <c r="AC192" s="157">
        <f t="shared" si="136"/>
        <v>0</v>
      </c>
      <c r="AD192" s="157">
        <f t="shared" si="136"/>
        <v>0</v>
      </c>
      <c r="AE192" s="157">
        <f t="shared" si="136"/>
        <v>0</v>
      </c>
      <c r="AF192" s="157">
        <f t="shared" si="136"/>
        <v>0</v>
      </c>
      <c r="AG192" s="157">
        <f t="shared" si="136"/>
        <v>0</v>
      </c>
      <c r="AH192" s="157">
        <f t="shared" si="136"/>
        <v>0</v>
      </c>
      <c r="AI192" s="157">
        <f t="shared" si="136"/>
        <v>0</v>
      </c>
      <c r="AJ192" s="157">
        <f t="shared" si="136"/>
        <v>0</v>
      </c>
    </row>
    <row r="193" spans="1:36" ht="16.5" x14ac:dyDescent="0.25">
      <c r="A193" s="157">
        <f t="shared" si="112"/>
        <v>1.2100000000000002</v>
      </c>
      <c r="B193" s="153">
        <f t="shared" si="122"/>
        <v>145</v>
      </c>
      <c r="C193" s="155" t="s">
        <v>474</v>
      </c>
      <c r="D193" s="156" t="s">
        <v>389</v>
      </c>
      <c r="E193" s="157">
        <f t="shared" si="110"/>
        <v>5.7499999999999996E-2</v>
      </c>
      <c r="F193" s="314" t="s">
        <v>331</v>
      </c>
      <c r="G193" s="157">
        <f t="shared" ref="G193:P194" si="137">+IF($F193=G$21,G$98/1000,0)</f>
        <v>0</v>
      </c>
      <c r="H193" s="157">
        <f t="shared" si="137"/>
        <v>2.5000000000000001E-3</v>
      </c>
      <c r="I193" s="157">
        <f t="shared" si="137"/>
        <v>2.5000000000000001E-3</v>
      </c>
      <c r="J193" s="157">
        <f t="shared" si="137"/>
        <v>2.5000000000000001E-3</v>
      </c>
      <c r="K193" s="157">
        <f t="shared" si="137"/>
        <v>2.5000000000000001E-3</v>
      </c>
      <c r="L193" s="157">
        <f t="shared" si="137"/>
        <v>2.5000000000000001E-3</v>
      </c>
      <c r="M193" s="157">
        <f t="shared" si="137"/>
        <v>2.5000000000000001E-3</v>
      </c>
      <c r="N193" s="157">
        <f t="shared" si="137"/>
        <v>2.5000000000000001E-3</v>
      </c>
      <c r="O193" s="157">
        <f t="shared" si="137"/>
        <v>2.5000000000000001E-3</v>
      </c>
      <c r="P193" s="157">
        <f t="shared" si="137"/>
        <v>2.5000000000000001E-3</v>
      </c>
      <c r="Q193" s="157">
        <f t="shared" ref="Q193:Z194" si="138">+IF($F193=Q$21,Q$98/1000,0)</f>
        <v>2.5000000000000001E-3</v>
      </c>
      <c r="R193" s="157">
        <f t="shared" si="138"/>
        <v>2.5000000000000001E-3</v>
      </c>
      <c r="S193" s="157">
        <f t="shared" si="138"/>
        <v>2.5000000000000001E-3</v>
      </c>
      <c r="T193" s="157">
        <f t="shared" si="138"/>
        <v>2.75E-2</v>
      </c>
      <c r="U193" s="157">
        <f t="shared" si="138"/>
        <v>0</v>
      </c>
      <c r="V193" s="157">
        <f t="shared" si="138"/>
        <v>0</v>
      </c>
      <c r="W193" s="157">
        <f t="shared" si="138"/>
        <v>0</v>
      </c>
      <c r="X193" s="157">
        <f t="shared" si="138"/>
        <v>0</v>
      </c>
      <c r="Y193" s="157">
        <f t="shared" si="138"/>
        <v>0</v>
      </c>
      <c r="Z193" s="157">
        <f t="shared" si="138"/>
        <v>0</v>
      </c>
      <c r="AA193" s="157">
        <f t="shared" ref="AA193:AJ194" si="139">+IF($F193=AA$21,AA$98/1000,0)</f>
        <v>0</v>
      </c>
      <c r="AB193" s="157">
        <f t="shared" si="139"/>
        <v>0</v>
      </c>
      <c r="AC193" s="157">
        <f t="shared" si="139"/>
        <v>0</v>
      </c>
      <c r="AD193" s="157">
        <f t="shared" si="139"/>
        <v>0</v>
      </c>
      <c r="AE193" s="157">
        <f t="shared" si="139"/>
        <v>0</v>
      </c>
      <c r="AF193" s="157">
        <f t="shared" si="139"/>
        <v>0</v>
      </c>
      <c r="AG193" s="157">
        <f t="shared" si="139"/>
        <v>0</v>
      </c>
      <c r="AH193" s="157">
        <f t="shared" si="139"/>
        <v>0</v>
      </c>
      <c r="AI193" s="157">
        <f t="shared" si="139"/>
        <v>0</v>
      </c>
      <c r="AJ193" s="157">
        <f t="shared" si="139"/>
        <v>0</v>
      </c>
    </row>
    <row r="194" spans="1:36" ht="16.5" x14ac:dyDescent="0.25">
      <c r="A194" s="157">
        <f t="shared" si="112"/>
        <v>1.2200000000000002</v>
      </c>
      <c r="B194" s="153">
        <f t="shared" si="122"/>
        <v>146</v>
      </c>
      <c r="C194" s="155" t="s">
        <v>475</v>
      </c>
      <c r="D194" s="156" t="s">
        <v>389</v>
      </c>
      <c r="E194" s="157">
        <f t="shared" si="110"/>
        <v>0</v>
      </c>
      <c r="F194" s="314" t="s">
        <v>101</v>
      </c>
      <c r="G194" s="157">
        <f t="shared" si="137"/>
        <v>0</v>
      </c>
      <c r="H194" s="157">
        <f t="shared" si="137"/>
        <v>0</v>
      </c>
      <c r="I194" s="157">
        <f t="shared" si="137"/>
        <v>0</v>
      </c>
      <c r="J194" s="157">
        <f t="shared" si="137"/>
        <v>0</v>
      </c>
      <c r="K194" s="157">
        <f t="shared" si="137"/>
        <v>0</v>
      </c>
      <c r="L194" s="157">
        <f t="shared" si="137"/>
        <v>0</v>
      </c>
      <c r="M194" s="157">
        <f t="shared" si="137"/>
        <v>0</v>
      </c>
      <c r="N194" s="157">
        <f t="shared" si="137"/>
        <v>0</v>
      </c>
      <c r="O194" s="157">
        <f t="shared" si="137"/>
        <v>0</v>
      </c>
      <c r="P194" s="157">
        <f t="shared" si="137"/>
        <v>0</v>
      </c>
      <c r="Q194" s="157">
        <f t="shared" si="138"/>
        <v>0</v>
      </c>
      <c r="R194" s="157">
        <f t="shared" si="138"/>
        <v>0</v>
      </c>
      <c r="S194" s="157">
        <f t="shared" si="138"/>
        <v>0</v>
      </c>
      <c r="T194" s="157">
        <f t="shared" si="138"/>
        <v>0</v>
      </c>
      <c r="U194" s="157">
        <f t="shared" si="138"/>
        <v>0</v>
      </c>
      <c r="V194" s="157">
        <f t="shared" si="138"/>
        <v>0</v>
      </c>
      <c r="W194" s="157">
        <f t="shared" si="138"/>
        <v>0</v>
      </c>
      <c r="X194" s="157">
        <f t="shared" si="138"/>
        <v>0</v>
      </c>
      <c r="Y194" s="157">
        <f t="shared" si="138"/>
        <v>0</v>
      </c>
      <c r="Z194" s="157">
        <f t="shared" si="138"/>
        <v>0</v>
      </c>
      <c r="AA194" s="157">
        <f t="shared" si="139"/>
        <v>0</v>
      </c>
      <c r="AB194" s="157">
        <f t="shared" si="139"/>
        <v>0</v>
      </c>
      <c r="AC194" s="157">
        <f t="shared" si="139"/>
        <v>0</v>
      </c>
      <c r="AD194" s="157">
        <f t="shared" si="139"/>
        <v>0</v>
      </c>
      <c r="AE194" s="157">
        <f t="shared" si="139"/>
        <v>0</v>
      </c>
      <c r="AF194" s="157">
        <f t="shared" si="139"/>
        <v>0</v>
      </c>
      <c r="AG194" s="157">
        <f t="shared" si="139"/>
        <v>0</v>
      </c>
      <c r="AH194" s="157">
        <f t="shared" si="139"/>
        <v>0</v>
      </c>
      <c r="AI194" s="157">
        <f t="shared" si="139"/>
        <v>0</v>
      </c>
      <c r="AJ194" s="157">
        <f t="shared" si="139"/>
        <v>0</v>
      </c>
    </row>
    <row r="195" spans="1:36" ht="16.5" x14ac:dyDescent="0.25">
      <c r="A195" s="157">
        <f t="shared" si="112"/>
        <v>1.2300000000000002</v>
      </c>
      <c r="B195" s="153">
        <f t="shared" si="122"/>
        <v>147</v>
      </c>
      <c r="C195" s="155" t="s">
        <v>476</v>
      </c>
      <c r="D195" s="156" t="s">
        <v>477</v>
      </c>
      <c r="E195" s="157">
        <f t="shared" ref="E195:E196" si="140">+ROUNDUP(SUM(G195:AJ195),0)</f>
        <v>1</v>
      </c>
      <c r="F195" s="314" t="s">
        <v>331</v>
      </c>
      <c r="G195" s="157">
        <f t="shared" ref="G195:G196" si="141">+IF(G$2&lt;&gt;0,1/COUNTA(G$2:T$2),0)</f>
        <v>7.1428571428571425E-2</v>
      </c>
      <c r="H195" s="157">
        <f t="shared" ref="H195:H196" si="142">+IF(H$2&lt;&gt;0,1/COUNTA(H$2:U$2),0)</f>
        <v>7.1428571428571425E-2</v>
      </c>
      <c r="I195" s="157">
        <f t="shared" ref="I195:I196" si="143">+IF(I$2&lt;&gt;0,1/COUNTA(I$2:V$2),0)</f>
        <v>7.1428571428571425E-2</v>
      </c>
      <c r="J195" s="157">
        <f t="shared" ref="J195:J196" si="144">+IF(J$2&lt;&gt;0,1/COUNTA(J$2:W$2),0)</f>
        <v>7.1428571428571425E-2</v>
      </c>
      <c r="K195" s="157">
        <f t="shared" ref="K195:K196" si="145">+IF(K$2&lt;&gt;0,1/COUNTA(K$2:X$2),0)</f>
        <v>7.1428571428571425E-2</v>
      </c>
      <c r="L195" s="157">
        <f t="shared" ref="L195:L196" si="146">+IF(L$2&lt;&gt;0,1/COUNTA(L$2:Y$2),0)</f>
        <v>7.1428571428571425E-2</v>
      </c>
      <c r="M195" s="157">
        <f t="shared" ref="M195:M196" si="147">+IF(M$2&lt;&gt;0,1/COUNTA(M$2:Z$2),0)</f>
        <v>7.1428571428571425E-2</v>
      </c>
      <c r="N195" s="157">
        <f t="shared" ref="N195:N196" si="148">+IF(N$2&lt;&gt;0,1/COUNTA(N$2:AA$2),0)</f>
        <v>7.1428571428571425E-2</v>
      </c>
      <c r="O195" s="157">
        <f t="shared" ref="O195:O196" si="149">+IF(O$2&lt;&gt;0,1/COUNTA(O$2:AB$2),0)</f>
        <v>7.1428571428571425E-2</v>
      </c>
      <c r="P195" s="157">
        <f t="shared" ref="P195:P196" si="150">+IF(P$2&lt;&gt;0,1/COUNTA(P$2:AC$2),0)</f>
        <v>7.1428571428571425E-2</v>
      </c>
      <c r="Q195" s="157">
        <f t="shared" ref="Q195:Q196" si="151">+IF(Q$2&lt;&gt;0,1/COUNTA(Q$2:AD$2),0)</f>
        <v>7.1428571428571425E-2</v>
      </c>
      <c r="R195" s="157">
        <f t="shared" ref="R195:R196" si="152">+IF(R$2&lt;&gt;0,1/COUNTA(R$2:AE$2),0)</f>
        <v>7.1428571428571425E-2</v>
      </c>
      <c r="S195" s="157">
        <f t="shared" ref="S195:S196" si="153">+IF(S$2&lt;&gt;0,1/COUNTA(S$2:AF$2),0)</f>
        <v>7.1428571428571425E-2</v>
      </c>
      <c r="T195" s="157">
        <f t="shared" ref="T195:T196" si="154">+IF(T$2&lt;&gt;0,1/COUNTA(T$2:AG$2),0)</f>
        <v>7.1428571428571425E-2</v>
      </c>
      <c r="U195" s="157">
        <f t="shared" ref="U195:U196" si="155">+IF(U$2&lt;&gt;0,1/COUNTA(U$2:AH$2),0)</f>
        <v>0</v>
      </c>
      <c r="V195" s="157">
        <f t="shared" ref="V195:V196" si="156">+IF(V$2&lt;&gt;0,1/COUNTA(V$2:AI$2),0)</f>
        <v>0</v>
      </c>
      <c r="W195" s="157">
        <f t="shared" ref="W195:W196" si="157">+IF(W$2&lt;&gt;0,1/COUNTA(W$2:AJ$2),0)</f>
        <v>0</v>
      </c>
      <c r="X195" s="157">
        <f t="shared" ref="X195:X196" si="158">+IF(X$2&lt;&gt;0,1/COUNTA(X$2:AK$2),0)</f>
        <v>0</v>
      </c>
      <c r="Y195" s="157">
        <f t="shared" ref="Y195:Y196" si="159">+IF(Y$2&lt;&gt;0,1/COUNTA(Y$2:AL$2),0)</f>
        <v>0</v>
      </c>
      <c r="Z195" s="157">
        <f t="shared" ref="Z195:Z196" si="160">+IF(Z$2&lt;&gt;0,1/COUNTA(Z$2:AM$2),0)</f>
        <v>0</v>
      </c>
      <c r="AA195" s="157">
        <f t="shared" ref="AA195:AA196" si="161">+IF(AA$2&lt;&gt;0,1/COUNTA(AA$2:AN$2),0)</f>
        <v>0</v>
      </c>
      <c r="AB195" s="157">
        <f t="shared" ref="AB195:AB196" si="162">+IF(AB$2&lt;&gt;0,1/COUNTA(AB$2:AO$2),0)</f>
        <v>0</v>
      </c>
      <c r="AC195" s="157">
        <f t="shared" ref="AC195:AC196" si="163">+IF(AC$2&lt;&gt;0,1/COUNTA(AC$2:AP$2),0)</f>
        <v>0</v>
      </c>
      <c r="AD195" s="157">
        <f t="shared" ref="AD195:AD196" si="164">+IF(AD$2&lt;&gt;0,1/COUNTA(AD$2:AQ$2),0)</f>
        <v>0</v>
      </c>
      <c r="AE195" s="157">
        <f t="shared" ref="AE195:AE196" si="165">+IF(AE$2&lt;&gt;0,1/COUNTA(AE$2:AR$2),0)</f>
        <v>0</v>
      </c>
      <c r="AF195" s="157">
        <f t="shared" ref="AF195:AF196" si="166">+IF(AF$2&lt;&gt;0,1/COUNTA(AF$2:AS$2),0)</f>
        <v>0</v>
      </c>
      <c r="AG195" s="157">
        <f t="shared" ref="AG195:AG196" si="167">+IF(AG$2&lt;&gt;0,1/COUNTA(AG$2:AT$2),0)</f>
        <v>0</v>
      </c>
      <c r="AH195" s="157">
        <f t="shared" ref="AH195:AH196" si="168">+IF(AH$2&lt;&gt;0,1/COUNTA(AH$2:AU$2),0)</f>
        <v>0</v>
      </c>
      <c r="AI195" s="157">
        <f t="shared" ref="AI195:AI196" si="169">+IF(AI$2&lt;&gt;0,1/COUNTA(AI$2:AV$2),0)</f>
        <v>0</v>
      </c>
      <c r="AJ195" s="157">
        <f t="shared" ref="AJ195:AJ196" si="170">+IF(AJ$2&lt;&gt;0,1/COUNTA(AJ$2:AW$2),0)</f>
        <v>0</v>
      </c>
    </row>
    <row r="196" spans="1:36" ht="16.5" x14ac:dyDescent="0.25">
      <c r="A196" s="157">
        <f t="shared" si="112"/>
        <v>1.2400000000000002</v>
      </c>
      <c r="B196" s="153">
        <f t="shared" si="122"/>
        <v>148</v>
      </c>
      <c r="C196" s="155" t="s">
        <v>478</v>
      </c>
      <c r="D196" s="156" t="s">
        <v>477</v>
      </c>
      <c r="E196" s="157">
        <f t="shared" si="140"/>
        <v>1</v>
      </c>
      <c r="F196" s="314" t="s">
        <v>101</v>
      </c>
      <c r="G196" s="157">
        <f t="shared" si="141"/>
        <v>7.1428571428571425E-2</v>
      </c>
      <c r="H196" s="157">
        <f t="shared" si="142"/>
        <v>7.1428571428571425E-2</v>
      </c>
      <c r="I196" s="157">
        <f t="shared" si="143"/>
        <v>7.1428571428571425E-2</v>
      </c>
      <c r="J196" s="157">
        <f t="shared" si="144"/>
        <v>7.1428571428571425E-2</v>
      </c>
      <c r="K196" s="157">
        <f t="shared" si="145"/>
        <v>7.1428571428571425E-2</v>
      </c>
      <c r="L196" s="157">
        <f t="shared" si="146"/>
        <v>7.1428571428571425E-2</v>
      </c>
      <c r="M196" s="157">
        <f t="shared" si="147"/>
        <v>7.1428571428571425E-2</v>
      </c>
      <c r="N196" s="157">
        <f t="shared" si="148"/>
        <v>7.1428571428571425E-2</v>
      </c>
      <c r="O196" s="157">
        <f t="shared" si="149"/>
        <v>7.1428571428571425E-2</v>
      </c>
      <c r="P196" s="157">
        <f t="shared" si="150"/>
        <v>7.1428571428571425E-2</v>
      </c>
      <c r="Q196" s="157">
        <f t="shared" si="151"/>
        <v>7.1428571428571425E-2</v>
      </c>
      <c r="R196" s="157">
        <f t="shared" si="152"/>
        <v>7.1428571428571425E-2</v>
      </c>
      <c r="S196" s="157">
        <f t="shared" si="153"/>
        <v>7.1428571428571425E-2</v>
      </c>
      <c r="T196" s="157">
        <f t="shared" si="154"/>
        <v>7.1428571428571425E-2</v>
      </c>
      <c r="U196" s="157">
        <f t="shared" si="155"/>
        <v>0</v>
      </c>
      <c r="V196" s="157">
        <f t="shared" si="156"/>
        <v>0</v>
      </c>
      <c r="W196" s="157">
        <f t="shared" si="157"/>
        <v>0</v>
      </c>
      <c r="X196" s="157">
        <f t="shared" si="158"/>
        <v>0</v>
      </c>
      <c r="Y196" s="157">
        <f t="shared" si="159"/>
        <v>0</v>
      </c>
      <c r="Z196" s="157">
        <f t="shared" si="160"/>
        <v>0</v>
      </c>
      <c r="AA196" s="157">
        <f t="shared" si="161"/>
        <v>0</v>
      </c>
      <c r="AB196" s="157">
        <f t="shared" si="162"/>
        <v>0</v>
      </c>
      <c r="AC196" s="157">
        <f t="shared" si="163"/>
        <v>0</v>
      </c>
      <c r="AD196" s="157">
        <f t="shared" si="164"/>
        <v>0</v>
      </c>
      <c r="AE196" s="157">
        <f t="shared" si="165"/>
        <v>0</v>
      </c>
      <c r="AF196" s="157">
        <f t="shared" si="166"/>
        <v>0</v>
      </c>
      <c r="AG196" s="157">
        <f t="shared" si="167"/>
        <v>0</v>
      </c>
      <c r="AH196" s="157">
        <f t="shared" si="168"/>
        <v>0</v>
      </c>
      <c r="AI196" s="157">
        <f t="shared" si="169"/>
        <v>0</v>
      </c>
      <c r="AJ196" s="157">
        <f t="shared" si="170"/>
        <v>0</v>
      </c>
    </row>
    <row r="197" spans="1:36" ht="16.5" x14ac:dyDescent="0.25">
      <c r="A197" s="157">
        <f t="shared" si="112"/>
        <v>1.2500000000000002</v>
      </c>
      <c r="B197" s="153">
        <f t="shared" si="122"/>
        <v>149</v>
      </c>
      <c r="C197" s="155" t="s">
        <v>479</v>
      </c>
      <c r="D197" s="156" t="s">
        <v>364</v>
      </c>
      <c r="E197" s="157">
        <f t="shared" si="110"/>
        <v>0</v>
      </c>
      <c r="F197" s="314" t="s">
        <v>331</v>
      </c>
      <c r="G197" s="157">
        <f t="shared" ref="G197:P198" si="171">+IF($F197=G$21,G$152,0)</f>
        <v>0</v>
      </c>
      <c r="H197" s="157">
        <f t="shared" si="171"/>
        <v>0</v>
      </c>
      <c r="I197" s="157">
        <f t="shared" si="171"/>
        <v>0</v>
      </c>
      <c r="J197" s="157">
        <f t="shared" si="171"/>
        <v>0</v>
      </c>
      <c r="K197" s="157">
        <f t="shared" si="171"/>
        <v>0</v>
      </c>
      <c r="L197" s="157">
        <f t="shared" si="171"/>
        <v>0</v>
      </c>
      <c r="M197" s="157">
        <f t="shared" si="171"/>
        <v>0</v>
      </c>
      <c r="N197" s="157">
        <f t="shared" si="171"/>
        <v>0</v>
      </c>
      <c r="O197" s="157">
        <f t="shared" si="171"/>
        <v>0</v>
      </c>
      <c r="P197" s="157">
        <f t="shared" si="171"/>
        <v>0</v>
      </c>
      <c r="Q197" s="157">
        <f t="shared" ref="Q197:Z198" si="172">+IF($F197=Q$21,Q$152,0)</f>
        <v>0</v>
      </c>
      <c r="R197" s="157">
        <f t="shared" si="172"/>
        <v>0</v>
      </c>
      <c r="S197" s="157">
        <f t="shared" si="172"/>
        <v>0</v>
      </c>
      <c r="T197" s="157">
        <f t="shared" si="172"/>
        <v>0</v>
      </c>
      <c r="U197" s="157">
        <f t="shared" si="172"/>
        <v>0</v>
      </c>
      <c r="V197" s="157">
        <f t="shared" si="172"/>
        <v>0</v>
      </c>
      <c r="W197" s="157">
        <f t="shared" si="172"/>
        <v>0</v>
      </c>
      <c r="X197" s="157">
        <f t="shared" si="172"/>
        <v>0</v>
      </c>
      <c r="Y197" s="157">
        <f t="shared" si="172"/>
        <v>0</v>
      </c>
      <c r="Z197" s="157">
        <f t="shared" si="172"/>
        <v>0</v>
      </c>
      <c r="AA197" s="157">
        <f t="shared" ref="AA197:AJ198" si="173">+IF($F197=AA$21,AA$152,0)</f>
        <v>0</v>
      </c>
      <c r="AB197" s="157">
        <f t="shared" si="173"/>
        <v>0</v>
      </c>
      <c r="AC197" s="157">
        <f t="shared" si="173"/>
        <v>0</v>
      </c>
      <c r="AD197" s="157">
        <f t="shared" si="173"/>
        <v>0</v>
      </c>
      <c r="AE197" s="157">
        <f t="shared" si="173"/>
        <v>0</v>
      </c>
      <c r="AF197" s="157">
        <f t="shared" si="173"/>
        <v>0</v>
      </c>
      <c r="AG197" s="157">
        <f t="shared" si="173"/>
        <v>0</v>
      </c>
      <c r="AH197" s="157">
        <f t="shared" si="173"/>
        <v>0</v>
      </c>
      <c r="AI197" s="157">
        <f t="shared" si="173"/>
        <v>0</v>
      </c>
      <c r="AJ197" s="157">
        <f t="shared" si="173"/>
        <v>0</v>
      </c>
    </row>
    <row r="198" spans="1:36" ht="16.5" x14ac:dyDescent="0.25">
      <c r="A198" s="157">
        <f t="shared" si="112"/>
        <v>1.2600000000000002</v>
      </c>
      <c r="B198" s="153">
        <f t="shared" si="122"/>
        <v>150</v>
      </c>
      <c r="C198" s="155" t="s">
        <v>480</v>
      </c>
      <c r="D198" s="156" t="s">
        <v>364</v>
      </c>
      <c r="E198" s="157">
        <f t="shared" si="110"/>
        <v>0</v>
      </c>
      <c r="F198" s="314" t="s">
        <v>101</v>
      </c>
      <c r="G198" s="157">
        <f t="shared" si="171"/>
        <v>0</v>
      </c>
      <c r="H198" s="157">
        <f t="shared" si="171"/>
        <v>0</v>
      </c>
      <c r="I198" s="157">
        <f t="shared" si="171"/>
        <v>0</v>
      </c>
      <c r="J198" s="157">
        <f t="shared" si="171"/>
        <v>0</v>
      </c>
      <c r="K198" s="157">
        <f t="shared" si="171"/>
        <v>0</v>
      </c>
      <c r="L198" s="157">
        <f t="shared" si="171"/>
        <v>0</v>
      </c>
      <c r="M198" s="157">
        <f t="shared" si="171"/>
        <v>0</v>
      </c>
      <c r="N198" s="157">
        <f t="shared" si="171"/>
        <v>0</v>
      </c>
      <c r="O198" s="157">
        <f t="shared" si="171"/>
        <v>0</v>
      </c>
      <c r="P198" s="157">
        <f t="shared" si="171"/>
        <v>0</v>
      </c>
      <c r="Q198" s="157">
        <f t="shared" si="172"/>
        <v>0</v>
      </c>
      <c r="R198" s="157">
        <f t="shared" si="172"/>
        <v>0</v>
      </c>
      <c r="S198" s="157">
        <f t="shared" si="172"/>
        <v>0</v>
      </c>
      <c r="T198" s="157">
        <f t="shared" si="172"/>
        <v>0</v>
      </c>
      <c r="U198" s="157">
        <f t="shared" si="172"/>
        <v>0</v>
      </c>
      <c r="V198" s="157">
        <f t="shared" si="172"/>
        <v>0</v>
      </c>
      <c r="W198" s="157">
        <f t="shared" si="172"/>
        <v>0</v>
      </c>
      <c r="X198" s="157">
        <f t="shared" si="172"/>
        <v>0</v>
      </c>
      <c r="Y198" s="157">
        <f t="shared" si="172"/>
        <v>0</v>
      </c>
      <c r="Z198" s="157">
        <f t="shared" si="172"/>
        <v>0</v>
      </c>
      <c r="AA198" s="157">
        <f t="shared" si="173"/>
        <v>0</v>
      </c>
      <c r="AB198" s="157">
        <f t="shared" si="173"/>
        <v>0</v>
      </c>
      <c r="AC198" s="157">
        <f t="shared" si="173"/>
        <v>0</v>
      </c>
      <c r="AD198" s="157">
        <f t="shared" si="173"/>
        <v>0</v>
      </c>
      <c r="AE198" s="157">
        <f t="shared" si="173"/>
        <v>0</v>
      </c>
      <c r="AF198" s="157">
        <f t="shared" si="173"/>
        <v>0</v>
      </c>
      <c r="AG198" s="157">
        <f t="shared" si="173"/>
        <v>0</v>
      </c>
      <c r="AH198" s="157">
        <f t="shared" si="173"/>
        <v>0</v>
      </c>
      <c r="AI198" s="157">
        <f t="shared" si="173"/>
        <v>0</v>
      </c>
      <c r="AJ198" s="157">
        <f t="shared" si="173"/>
        <v>0</v>
      </c>
    </row>
    <row r="199" spans="1:36" ht="16.5" x14ac:dyDescent="0.25">
      <c r="A199" s="157">
        <f t="shared" si="112"/>
        <v>1.2700000000000002</v>
      </c>
      <c r="B199" s="153">
        <f t="shared" si="122"/>
        <v>151</v>
      </c>
      <c r="C199" s="155" t="s">
        <v>481</v>
      </c>
      <c r="D199" s="156" t="s">
        <v>364</v>
      </c>
      <c r="E199" s="157">
        <f t="shared" si="110"/>
        <v>0</v>
      </c>
      <c r="F199" s="314" t="s">
        <v>331</v>
      </c>
      <c r="G199" s="157">
        <f t="shared" ref="G199:AJ199" si="174">+IF($F199=G$21,G$153+G$155,0)</f>
        <v>0</v>
      </c>
      <c r="H199" s="157">
        <f t="shared" si="174"/>
        <v>0</v>
      </c>
      <c r="I199" s="157">
        <f t="shared" si="174"/>
        <v>0</v>
      </c>
      <c r="J199" s="157">
        <f t="shared" si="174"/>
        <v>0</v>
      </c>
      <c r="K199" s="157">
        <f t="shared" si="174"/>
        <v>0</v>
      </c>
      <c r="L199" s="157">
        <f t="shared" si="174"/>
        <v>0</v>
      </c>
      <c r="M199" s="157">
        <f t="shared" si="174"/>
        <v>0</v>
      </c>
      <c r="N199" s="157">
        <f t="shared" si="174"/>
        <v>0</v>
      </c>
      <c r="O199" s="157">
        <f t="shared" si="174"/>
        <v>0</v>
      </c>
      <c r="P199" s="157">
        <f t="shared" si="174"/>
        <v>0</v>
      </c>
      <c r="Q199" s="157">
        <f t="shared" si="174"/>
        <v>0</v>
      </c>
      <c r="R199" s="157">
        <f t="shared" si="174"/>
        <v>0</v>
      </c>
      <c r="S199" s="157">
        <f t="shared" si="174"/>
        <v>0</v>
      </c>
      <c r="T199" s="157">
        <f t="shared" si="174"/>
        <v>0</v>
      </c>
      <c r="U199" s="157">
        <f t="shared" si="174"/>
        <v>0</v>
      </c>
      <c r="V199" s="157">
        <f t="shared" si="174"/>
        <v>0</v>
      </c>
      <c r="W199" s="157">
        <f t="shared" si="174"/>
        <v>0</v>
      </c>
      <c r="X199" s="157">
        <f t="shared" si="174"/>
        <v>0</v>
      </c>
      <c r="Y199" s="157">
        <f t="shared" si="174"/>
        <v>0</v>
      </c>
      <c r="Z199" s="157">
        <f t="shared" si="174"/>
        <v>0</v>
      </c>
      <c r="AA199" s="157">
        <f t="shared" si="174"/>
        <v>0</v>
      </c>
      <c r="AB199" s="157">
        <f t="shared" si="174"/>
        <v>0</v>
      </c>
      <c r="AC199" s="157">
        <f t="shared" si="174"/>
        <v>0</v>
      </c>
      <c r="AD199" s="157">
        <f t="shared" si="174"/>
        <v>0</v>
      </c>
      <c r="AE199" s="157">
        <f t="shared" si="174"/>
        <v>0</v>
      </c>
      <c r="AF199" s="157">
        <f t="shared" si="174"/>
        <v>0</v>
      </c>
      <c r="AG199" s="157">
        <f t="shared" si="174"/>
        <v>0</v>
      </c>
      <c r="AH199" s="157">
        <f t="shared" si="174"/>
        <v>0</v>
      </c>
      <c r="AI199" s="157">
        <f t="shared" si="174"/>
        <v>0</v>
      </c>
      <c r="AJ199" s="157">
        <f t="shared" si="174"/>
        <v>0</v>
      </c>
    </row>
    <row r="200" spans="1:36" ht="16.5" x14ac:dyDescent="0.25">
      <c r="A200" s="157">
        <f t="shared" si="112"/>
        <v>1.2800000000000002</v>
      </c>
      <c r="B200" s="153">
        <f t="shared" si="122"/>
        <v>152</v>
      </c>
      <c r="C200" s="155" t="s">
        <v>482</v>
      </c>
      <c r="D200" s="156" t="s">
        <v>364</v>
      </c>
      <c r="E200" s="157">
        <f t="shared" si="110"/>
        <v>1</v>
      </c>
      <c r="F200" s="314" t="s">
        <v>331</v>
      </c>
      <c r="G200" s="157">
        <f t="shared" ref="G200:AJ200" si="175">+IF($F200=G$21,G$154,0)</f>
        <v>0</v>
      </c>
      <c r="H200" s="157">
        <f t="shared" si="175"/>
        <v>0</v>
      </c>
      <c r="I200" s="157">
        <f t="shared" si="175"/>
        <v>0</v>
      </c>
      <c r="J200" s="157">
        <f t="shared" si="175"/>
        <v>0</v>
      </c>
      <c r="K200" s="157">
        <f t="shared" si="175"/>
        <v>0</v>
      </c>
      <c r="L200" s="157">
        <f t="shared" si="175"/>
        <v>0</v>
      </c>
      <c r="M200" s="157">
        <f t="shared" si="175"/>
        <v>0</v>
      </c>
      <c r="N200" s="157">
        <f t="shared" si="175"/>
        <v>0</v>
      </c>
      <c r="O200" s="157">
        <f t="shared" si="175"/>
        <v>0</v>
      </c>
      <c r="P200" s="157">
        <f t="shared" si="175"/>
        <v>0</v>
      </c>
      <c r="Q200" s="157">
        <f t="shared" si="175"/>
        <v>0</v>
      </c>
      <c r="R200" s="157">
        <f t="shared" si="175"/>
        <v>0</v>
      </c>
      <c r="S200" s="157">
        <f t="shared" si="175"/>
        <v>0</v>
      </c>
      <c r="T200" s="157">
        <f t="shared" si="175"/>
        <v>1</v>
      </c>
      <c r="U200" s="157">
        <f t="shared" si="175"/>
        <v>0</v>
      </c>
      <c r="V200" s="157">
        <f t="shared" si="175"/>
        <v>0</v>
      </c>
      <c r="W200" s="157">
        <f t="shared" si="175"/>
        <v>0</v>
      </c>
      <c r="X200" s="157">
        <f t="shared" si="175"/>
        <v>0</v>
      </c>
      <c r="Y200" s="157">
        <f t="shared" si="175"/>
        <v>0</v>
      </c>
      <c r="Z200" s="157">
        <f t="shared" si="175"/>
        <v>0</v>
      </c>
      <c r="AA200" s="157">
        <f t="shared" si="175"/>
        <v>0</v>
      </c>
      <c r="AB200" s="157">
        <f t="shared" si="175"/>
        <v>0</v>
      </c>
      <c r="AC200" s="157">
        <f t="shared" si="175"/>
        <v>0</v>
      </c>
      <c r="AD200" s="157">
        <f t="shared" si="175"/>
        <v>0</v>
      </c>
      <c r="AE200" s="157">
        <f t="shared" si="175"/>
        <v>0</v>
      </c>
      <c r="AF200" s="157">
        <f t="shared" si="175"/>
        <v>0</v>
      </c>
      <c r="AG200" s="157">
        <f t="shared" si="175"/>
        <v>0</v>
      </c>
      <c r="AH200" s="157">
        <f t="shared" si="175"/>
        <v>0</v>
      </c>
      <c r="AI200" s="157">
        <f t="shared" si="175"/>
        <v>0</v>
      </c>
      <c r="AJ200" s="157">
        <f t="shared" si="175"/>
        <v>0</v>
      </c>
    </row>
    <row r="201" spans="1:36" ht="16.5" x14ac:dyDescent="0.25">
      <c r="A201" s="157">
        <f t="shared" si="112"/>
        <v>1.2900000000000003</v>
      </c>
      <c r="B201" s="153">
        <f t="shared" si="122"/>
        <v>153</v>
      </c>
      <c r="C201" s="155" t="s">
        <v>483</v>
      </c>
      <c r="D201" s="156" t="s">
        <v>364</v>
      </c>
      <c r="E201" s="157">
        <f t="shared" si="110"/>
        <v>29</v>
      </c>
      <c r="F201" s="314" t="s">
        <v>331</v>
      </c>
      <c r="G201" s="157">
        <f>+IF($F201=G$21,G$72+G$71,0)</f>
        <v>0</v>
      </c>
      <c r="H201" s="157">
        <f t="shared" ref="H201:AJ201" si="176">+IF($F201=H$21,H$72+H$71,0)</f>
        <v>2</v>
      </c>
      <c r="I201" s="157">
        <f t="shared" si="176"/>
        <v>2</v>
      </c>
      <c r="J201" s="157">
        <f t="shared" si="176"/>
        <v>2</v>
      </c>
      <c r="K201" s="157">
        <f t="shared" si="176"/>
        <v>2</v>
      </c>
      <c r="L201" s="157">
        <f t="shared" si="176"/>
        <v>2</v>
      </c>
      <c r="M201" s="157">
        <f t="shared" si="176"/>
        <v>2</v>
      </c>
      <c r="N201" s="157">
        <f t="shared" si="176"/>
        <v>2</v>
      </c>
      <c r="O201" s="157">
        <f t="shared" si="176"/>
        <v>2</v>
      </c>
      <c r="P201" s="157">
        <f t="shared" si="176"/>
        <v>2</v>
      </c>
      <c r="Q201" s="157">
        <f t="shared" si="176"/>
        <v>2</v>
      </c>
      <c r="R201" s="157">
        <f t="shared" si="176"/>
        <v>2</v>
      </c>
      <c r="S201" s="157">
        <f t="shared" si="176"/>
        <v>2</v>
      </c>
      <c r="T201" s="157">
        <f t="shared" si="176"/>
        <v>5</v>
      </c>
      <c r="U201" s="157">
        <f t="shared" si="176"/>
        <v>0</v>
      </c>
      <c r="V201" s="157">
        <f t="shared" si="176"/>
        <v>0</v>
      </c>
      <c r="W201" s="157">
        <f t="shared" si="176"/>
        <v>0</v>
      </c>
      <c r="X201" s="157">
        <f t="shared" si="176"/>
        <v>0</v>
      </c>
      <c r="Y201" s="157">
        <f t="shared" si="176"/>
        <v>0</v>
      </c>
      <c r="Z201" s="157">
        <f t="shared" si="176"/>
        <v>0</v>
      </c>
      <c r="AA201" s="157">
        <f t="shared" si="176"/>
        <v>0</v>
      </c>
      <c r="AB201" s="157">
        <f t="shared" si="176"/>
        <v>0</v>
      </c>
      <c r="AC201" s="157">
        <f t="shared" si="176"/>
        <v>0</v>
      </c>
      <c r="AD201" s="157">
        <f t="shared" si="176"/>
        <v>0</v>
      </c>
      <c r="AE201" s="157">
        <f t="shared" si="176"/>
        <v>0</v>
      </c>
      <c r="AF201" s="157">
        <f t="shared" si="176"/>
        <v>0</v>
      </c>
      <c r="AG201" s="157">
        <f t="shared" si="176"/>
        <v>0</v>
      </c>
      <c r="AH201" s="157">
        <f t="shared" si="176"/>
        <v>0</v>
      </c>
      <c r="AI201" s="157">
        <f t="shared" si="176"/>
        <v>0</v>
      </c>
      <c r="AJ201" s="157">
        <f t="shared" si="176"/>
        <v>0</v>
      </c>
    </row>
    <row r="202" spans="1:36" ht="16.5" x14ac:dyDescent="0.25">
      <c r="A202" s="157">
        <f t="shared" si="112"/>
        <v>1.3000000000000003</v>
      </c>
      <c r="B202" s="153">
        <f t="shared" si="122"/>
        <v>154</v>
      </c>
      <c r="C202" s="155" t="s">
        <v>484</v>
      </c>
      <c r="D202" s="156" t="s">
        <v>364</v>
      </c>
      <c r="E202" s="157">
        <f t="shared" si="110"/>
        <v>1</v>
      </c>
      <c r="F202" s="314" t="s">
        <v>331</v>
      </c>
      <c r="G202" s="157">
        <f>+IF($F202=G$21,G$73,0)</f>
        <v>0</v>
      </c>
      <c r="H202" s="157">
        <f t="shared" ref="H202:AJ202" si="177">+IF($F202=H$21,H$73,0)</f>
        <v>0</v>
      </c>
      <c r="I202" s="157">
        <f t="shared" si="177"/>
        <v>0</v>
      </c>
      <c r="J202" s="157">
        <f t="shared" si="177"/>
        <v>0</v>
      </c>
      <c r="K202" s="157">
        <f t="shared" si="177"/>
        <v>0</v>
      </c>
      <c r="L202" s="157">
        <f t="shared" si="177"/>
        <v>0</v>
      </c>
      <c r="M202" s="157">
        <f t="shared" si="177"/>
        <v>0</v>
      </c>
      <c r="N202" s="157">
        <f t="shared" si="177"/>
        <v>0</v>
      </c>
      <c r="O202" s="157">
        <f t="shared" si="177"/>
        <v>0</v>
      </c>
      <c r="P202" s="157">
        <f t="shared" si="177"/>
        <v>0</v>
      </c>
      <c r="Q202" s="157">
        <f t="shared" si="177"/>
        <v>0</v>
      </c>
      <c r="R202" s="157">
        <f t="shared" si="177"/>
        <v>0</v>
      </c>
      <c r="S202" s="157">
        <f t="shared" si="177"/>
        <v>0</v>
      </c>
      <c r="T202" s="157">
        <f t="shared" si="177"/>
        <v>1</v>
      </c>
      <c r="U202" s="157">
        <f t="shared" si="177"/>
        <v>0</v>
      </c>
      <c r="V202" s="157">
        <f t="shared" si="177"/>
        <v>0</v>
      </c>
      <c r="W202" s="157">
        <f t="shared" si="177"/>
        <v>0</v>
      </c>
      <c r="X202" s="157">
        <f t="shared" si="177"/>
        <v>0</v>
      </c>
      <c r="Y202" s="157">
        <f t="shared" si="177"/>
        <v>0</v>
      </c>
      <c r="Z202" s="157">
        <f t="shared" si="177"/>
        <v>0</v>
      </c>
      <c r="AA202" s="157">
        <f t="shared" si="177"/>
        <v>0</v>
      </c>
      <c r="AB202" s="157">
        <f t="shared" si="177"/>
        <v>0</v>
      </c>
      <c r="AC202" s="157">
        <f t="shared" si="177"/>
        <v>0</v>
      </c>
      <c r="AD202" s="157">
        <f t="shared" si="177"/>
        <v>0</v>
      </c>
      <c r="AE202" s="157">
        <f t="shared" si="177"/>
        <v>0</v>
      </c>
      <c r="AF202" s="157">
        <f t="shared" si="177"/>
        <v>0</v>
      </c>
      <c r="AG202" s="157">
        <f t="shared" si="177"/>
        <v>0</v>
      </c>
      <c r="AH202" s="157">
        <f t="shared" si="177"/>
        <v>0</v>
      </c>
      <c r="AI202" s="157">
        <f t="shared" si="177"/>
        <v>0</v>
      </c>
      <c r="AJ202" s="157">
        <f t="shared" si="177"/>
        <v>0</v>
      </c>
    </row>
    <row r="203" spans="1:36" s="188" customFormat="1" ht="16.5" x14ac:dyDescent="0.25">
      <c r="A203" s="160">
        <f t="shared" si="112"/>
        <v>1.3100000000000003</v>
      </c>
      <c r="B203" s="161">
        <f t="shared" si="122"/>
        <v>155</v>
      </c>
      <c r="C203" s="162" t="s">
        <v>551</v>
      </c>
      <c r="D203" s="164" t="s">
        <v>364</v>
      </c>
      <c r="E203" s="160">
        <f t="shared" si="110"/>
        <v>0</v>
      </c>
      <c r="F203" s="314" t="s">
        <v>101</v>
      </c>
      <c r="G203" s="160">
        <f>+IF($F203=G$21,G$67,0)</f>
        <v>0</v>
      </c>
      <c r="H203" s="160">
        <f t="shared" ref="H203:AJ203" si="178">+IF($F203=H$21,H$67,0)</f>
        <v>0</v>
      </c>
      <c r="I203" s="160">
        <f t="shared" si="178"/>
        <v>0</v>
      </c>
      <c r="J203" s="160">
        <f t="shared" si="178"/>
        <v>0</v>
      </c>
      <c r="K203" s="160">
        <f t="shared" si="178"/>
        <v>0</v>
      </c>
      <c r="L203" s="160">
        <f t="shared" si="178"/>
        <v>0</v>
      </c>
      <c r="M203" s="160">
        <f t="shared" si="178"/>
        <v>0</v>
      </c>
      <c r="N203" s="160">
        <f t="shared" si="178"/>
        <v>0</v>
      </c>
      <c r="O203" s="160">
        <f t="shared" si="178"/>
        <v>0</v>
      </c>
      <c r="P203" s="160">
        <f t="shared" si="178"/>
        <v>0</v>
      </c>
      <c r="Q203" s="160">
        <f t="shared" si="178"/>
        <v>0</v>
      </c>
      <c r="R203" s="160">
        <f t="shared" si="178"/>
        <v>0</v>
      </c>
      <c r="S203" s="160">
        <f t="shared" si="178"/>
        <v>0</v>
      </c>
      <c r="T203" s="160">
        <f t="shared" si="178"/>
        <v>0</v>
      </c>
      <c r="U203" s="160">
        <f t="shared" si="178"/>
        <v>0</v>
      </c>
      <c r="V203" s="160">
        <f t="shared" si="178"/>
        <v>0</v>
      </c>
      <c r="W203" s="160">
        <f t="shared" si="178"/>
        <v>0</v>
      </c>
      <c r="X203" s="160">
        <f t="shared" si="178"/>
        <v>0</v>
      </c>
      <c r="Y203" s="160">
        <f t="shared" si="178"/>
        <v>0</v>
      </c>
      <c r="Z203" s="160">
        <f t="shared" si="178"/>
        <v>0</v>
      </c>
      <c r="AA203" s="160">
        <f t="shared" si="178"/>
        <v>0</v>
      </c>
      <c r="AB203" s="160">
        <f t="shared" si="178"/>
        <v>0</v>
      </c>
      <c r="AC203" s="160">
        <f t="shared" si="178"/>
        <v>0</v>
      </c>
      <c r="AD203" s="160">
        <f t="shared" si="178"/>
        <v>0</v>
      </c>
      <c r="AE203" s="160">
        <f t="shared" si="178"/>
        <v>0</v>
      </c>
      <c r="AF203" s="160">
        <f t="shared" si="178"/>
        <v>0</v>
      </c>
      <c r="AG203" s="160">
        <f t="shared" si="178"/>
        <v>0</v>
      </c>
      <c r="AH203" s="160">
        <f t="shared" si="178"/>
        <v>0</v>
      </c>
      <c r="AI203" s="160">
        <f t="shared" si="178"/>
        <v>0</v>
      </c>
      <c r="AJ203" s="160">
        <f t="shared" si="178"/>
        <v>0</v>
      </c>
    </row>
    <row r="204" spans="1:36" s="188" customFormat="1" ht="16.5" x14ac:dyDescent="0.25">
      <c r="A204" s="160">
        <f t="shared" si="112"/>
        <v>1.3200000000000003</v>
      </c>
      <c r="B204" s="161">
        <f t="shared" si="122"/>
        <v>156</v>
      </c>
      <c r="C204" s="162" t="s">
        <v>552</v>
      </c>
      <c r="D204" s="164" t="s">
        <v>364</v>
      </c>
      <c r="E204" s="160">
        <f t="shared" si="110"/>
        <v>0</v>
      </c>
      <c r="F204" s="314" t="s">
        <v>101</v>
      </c>
      <c r="G204" s="160">
        <f>+IF($F204=G$21,G$68,0)</f>
        <v>0</v>
      </c>
      <c r="H204" s="160">
        <f t="shared" ref="H204:AJ204" si="179">+IF($F204=H$21,H$68,0)</f>
        <v>0</v>
      </c>
      <c r="I204" s="160">
        <f t="shared" si="179"/>
        <v>0</v>
      </c>
      <c r="J204" s="160">
        <f t="shared" si="179"/>
        <v>0</v>
      </c>
      <c r="K204" s="160">
        <f t="shared" si="179"/>
        <v>0</v>
      </c>
      <c r="L204" s="160">
        <f t="shared" si="179"/>
        <v>0</v>
      </c>
      <c r="M204" s="160">
        <f t="shared" si="179"/>
        <v>0</v>
      </c>
      <c r="N204" s="160">
        <f t="shared" si="179"/>
        <v>0</v>
      </c>
      <c r="O204" s="160">
        <f t="shared" si="179"/>
        <v>0</v>
      </c>
      <c r="P204" s="160">
        <f t="shared" si="179"/>
        <v>0</v>
      </c>
      <c r="Q204" s="160">
        <f t="shared" si="179"/>
        <v>0</v>
      </c>
      <c r="R204" s="160">
        <f t="shared" si="179"/>
        <v>0</v>
      </c>
      <c r="S204" s="160">
        <f t="shared" si="179"/>
        <v>0</v>
      </c>
      <c r="T204" s="160">
        <f t="shared" si="179"/>
        <v>0</v>
      </c>
      <c r="U204" s="160">
        <f t="shared" si="179"/>
        <v>0</v>
      </c>
      <c r="V204" s="160">
        <f t="shared" si="179"/>
        <v>0</v>
      </c>
      <c r="W204" s="160">
        <f t="shared" si="179"/>
        <v>0</v>
      </c>
      <c r="X204" s="160">
        <f t="shared" si="179"/>
        <v>0</v>
      </c>
      <c r="Y204" s="160">
        <f t="shared" si="179"/>
        <v>0</v>
      </c>
      <c r="Z204" s="160">
        <f t="shared" si="179"/>
        <v>0</v>
      </c>
      <c r="AA204" s="160">
        <f t="shared" si="179"/>
        <v>0</v>
      </c>
      <c r="AB204" s="160">
        <f t="shared" si="179"/>
        <v>0</v>
      </c>
      <c r="AC204" s="160">
        <f t="shared" si="179"/>
        <v>0</v>
      </c>
      <c r="AD204" s="160">
        <f t="shared" si="179"/>
        <v>0</v>
      </c>
      <c r="AE204" s="160">
        <f t="shared" si="179"/>
        <v>0</v>
      </c>
      <c r="AF204" s="160">
        <f t="shared" si="179"/>
        <v>0</v>
      </c>
      <c r="AG204" s="160">
        <f t="shared" si="179"/>
        <v>0</v>
      </c>
      <c r="AH204" s="160">
        <f t="shared" si="179"/>
        <v>0</v>
      </c>
      <c r="AI204" s="160">
        <f t="shared" si="179"/>
        <v>0</v>
      </c>
      <c r="AJ204" s="160">
        <f t="shared" si="179"/>
        <v>0</v>
      </c>
    </row>
    <row r="205" spans="1:36" s="188" customFormat="1" ht="16.5" x14ac:dyDescent="0.25">
      <c r="A205" s="160">
        <f t="shared" si="112"/>
        <v>1.3300000000000003</v>
      </c>
      <c r="B205" s="161">
        <f t="shared" si="122"/>
        <v>157</v>
      </c>
      <c r="C205" s="163" t="s">
        <v>634</v>
      </c>
      <c r="D205" s="164" t="s">
        <v>364</v>
      </c>
      <c r="E205" s="160">
        <f t="shared" si="110"/>
        <v>0</v>
      </c>
      <c r="F205" s="314" t="s">
        <v>331</v>
      </c>
      <c r="G205" s="160">
        <f>+IF($F205=G$21,G$54,0)</f>
        <v>0</v>
      </c>
      <c r="H205" s="160">
        <f t="shared" ref="H205:AJ205" si="180">+IF($F205=H$21,H$54,0)</f>
        <v>0</v>
      </c>
      <c r="I205" s="160">
        <f t="shared" si="180"/>
        <v>0</v>
      </c>
      <c r="J205" s="160">
        <f t="shared" si="180"/>
        <v>0</v>
      </c>
      <c r="K205" s="160">
        <f t="shared" si="180"/>
        <v>0</v>
      </c>
      <c r="L205" s="160">
        <f t="shared" si="180"/>
        <v>0</v>
      </c>
      <c r="M205" s="160">
        <f t="shared" si="180"/>
        <v>0</v>
      </c>
      <c r="N205" s="160">
        <f t="shared" si="180"/>
        <v>0</v>
      </c>
      <c r="O205" s="160">
        <f t="shared" si="180"/>
        <v>0</v>
      </c>
      <c r="P205" s="160">
        <f t="shared" si="180"/>
        <v>0</v>
      </c>
      <c r="Q205" s="160">
        <f t="shared" si="180"/>
        <v>0</v>
      </c>
      <c r="R205" s="160">
        <f t="shared" si="180"/>
        <v>0</v>
      </c>
      <c r="S205" s="160">
        <f t="shared" si="180"/>
        <v>0</v>
      </c>
      <c r="T205" s="160">
        <f t="shared" si="180"/>
        <v>0</v>
      </c>
      <c r="U205" s="160">
        <f t="shared" si="180"/>
        <v>0</v>
      </c>
      <c r="V205" s="160">
        <f t="shared" si="180"/>
        <v>0</v>
      </c>
      <c r="W205" s="160">
        <f t="shared" si="180"/>
        <v>0</v>
      </c>
      <c r="X205" s="160">
        <f t="shared" si="180"/>
        <v>0</v>
      </c>
      <c r="Y205" s="160">
        <f t="shared" si="180"/>
        <v>0</v>
      </c>
      <c r="Z205" s="160">
        <f t="shared" si="180"/>
        <v>0</v>
      </c>
      <c r="AA205" s="160">
        <f t="shared" si="180"/>
        <v>0</v>
      </c>
      <c r="AB205" s="160">
        <f t="shared" si="180"/>
        <v>0</v>
      </c>
      <c r="AC205" s="160">
        <f t="shared" si="180"/>
        <v>0</v>
      </c>
      <c r="AD205" s="160">
        <f t="shared" si="180"/>
        <v>0</v>
      </c>
      <c r="AE205" s="160">
        <f t="shared" si="180"/>
        <v>0</v>
      </c>
      <c r="AF205" s="160">
        <f t="shared" si="180"/>
        <v>0</v>
      </c>
      <c r="AG205" s="160">
        <f t="shared" si="180"/>
        <v>0</v>
      </c>
      <c r="AH205" s="160">
        <f t="shared" si="180"/>
        <v>0</v>
      </c>
      <c r="AI205" s="160">
        <f t="shared" si="180"/>
        <v>0</v>
      </c>
      <c r="AJ205" s="160">
        <f t="shared" si="180"/>
        <v>0</v>
      </c>
    </row>
    <row r="206" spans="1:36" s="188" customFormat="1" ht="16.5" x14ac:dyDescent="0.25">
      <c r="A206" s="160">
        <f t="shared" si="112"/>
        <v>1.3400000000000003</v>
      </c>
      <c r="B206" s="161">
        <f t="shared" si="122"/>
        <v>158</v>
      </c>
      <c r="C206" s="163" t="s">
        <v>635</v>
      </c>
      <c r="D206" s="164" t="s">
        <v>364</v>
      </c>
      <c r="E206" s="160">
        <f t="shared" si="110"/>
        <v>0</v>
      </c>
      <c r="F206" s="314" t="s">
        <v>331</v>
      </c>
      <c r="G206" s="160">
        <f>+IF($F206=G$21,G$55,0)</f>
        <v>0</v>
      </c>
      <c r="H206" s="160">
        <f t="shared" ref="H206:AJ206" si="181">+IF($F206=H$21,H$55,0)</f>
        <v>0</v>
      </c>
      <c r="I206" s="160">
        <f t="shared" si="181"/>
        <v>0</v>
      </c>
      <c r="J206" s="160">
        <f t="shared" si="181"/>
        <v>0</v>
      </c>
      <c r="K206" s="160">
        <f t="shared" si="181"/>
        <v>0</v>
      </c>
      <c r="L206" s="160">
        <f t="shared" si="181"/>
        <v>0</v>
      </c>
      <c r="M206" s="160">
        <f t="shared" si="181"/>
        <v>0</v>
      </c>
      <c r="N206" s="160">
        <f t="shared" si="181"/>
        <v>0</v>
      </c>
      <c r="O206" s="160">
        <f t="shared" si="181"/>
        <v>0</v>
      </c>
      <c r="P206" s="160">
        <f t="shared" si="181"/>
        <v>0</v>
      </c>
      <c r="Q206" s="160">
        <f t="shared" si="181"/>
        <v>0</v>
      </c>
      <c r="R206" s="160">
        <f t="shared" si="181"/>
        <v>0</v>
      </c>
      <c r="S206" s="160">
        <f t="shared" si="181"/>
        <v>0</v>
      </c>
      <c r="T206" s="160">
        <f t="shared" si="181"/>
        <v>0</v>
      </c>
      <c r="U206" s="160">
        <f t="shared" si="181"/>
        <v>0</v>
      </c>
      <c r="V206" s="160">
        <f t="shared" si="181"/>
        <v>0</v>
      </c>
      <c r="W206" s="160">
        <f t="shared" si="181"/>
        <v>0</v>
      </c>
      <c r="X206" s="160">
        <f t="shared" si="181"/>
        <v>0</v>
      </c>
      <c r="Y206" s="160">
        <f t="shared" si="181"/>
        <v>0</v>
      </c>
      <c r="Z206" s="160">
        <f t="shared" si="181"/>
        <v>0</v>
      </c>
      <c r="AA206" s="160">
        <f t="shared" si="181"/>
        <v>0</v>
      </c>
      <c r="AB206" s="160">
        <f t="shared" si="181"/>
        <v>0</v>
      </c>
      <c r="AC206" s="160">
        <f t="shared" si="181"/>
        <v>0</v>
      </c>
      <c r="AD206" s="160">
        <f t="shared" si="181"/>
        <v>0</v>
      </c>
      <c r="AE206" s="160">
        <f t="shared" si="181"/>
        <v>0</v>
      </c>
      <c r="AF206" s="160">
        <f t="shared" si="181"/>
        <v>0</v>
      </c>
      <c r="AG206" s="160">
        <f t="shared" si="181"/>
        <v>0</v>
      </c>
      <c r="AH206" s="160">
        <f t="shared" si="181"/>
        <v>0</v>
      </c>
      <c r="AI206" s="160">
        <f t="shared" si="181"/>
        <v>0</v>
      </c>
      <c r="AJ206" s="160">
        <f t="shared" si="181"/>
        <v>0</v>
      </c>
    </row>
    <row r="207" spans="1:36" s="188" customFormat="1" ht="16.5" x14ac:dyDescent="0.25">
      <c r="A207" s="160">
        <f t="shared" si="112"/>
        <v>1.3500000000000003</v>
      </c>
      <c r="B207" s="161">
        <f t="shared" si="122"/>
        <v>159</v>
      </c>
      <c r="C207" s="163" t="s">
        <v>636</v>
      </c>
      <c r="D207" s="164" t="s">
        <v>364</v>
      </c>
      <c r="E207" s="160">
        <f t="shared" si="110"/>
        <v>0</v>
      </c>
      <c r="F207" s="314" t="s">
        <v>101</v>
      </c>
      <c r="G207" s="160">
        <f>+IF($F207=G$21,G$84,0)</f>
        <v>0</v>
      </c>
      <c r="H207" s="160">
        <f t="shared" ref="H207:AJ207" si="182">+IF($F207=H$21,H$84,0)</f>
        <v>0</v>
      </c>
      <c r="I207" s="160">
        <f t="shared" si="182"/>
        <v>0</v>
      </c>
      <c r="J207" s="160">
        <f t="shared" si="182"/>
        <v>0</v>
      </c>
      <c r="K207" s="160">
        <f t="shared" si="182"/>
        <v>0</v>
      </c>
      <c r="L207" s="160">
        <f t="shared" si="182"/>
        <v>0</v>
      </c>
      <c r="M207" s="160">
        <f t="shared" si="182"/>
        <v>0</v>
      </c>
      <c r="N207" s="160">
        <f t="shared" si="182"/>
        <v>0</v>
      </c>
      <c r="O207" s="160">
        <f t="shared" si="182"/>
        <v>0</v>
      </c>
      <c r="P207" s="160">
        <f t="shared" si="182"/>
        <v>0</v>
      </c>
      <c r="Q207" s="160">
        <f t="shared" si="182"/>
        <v>0</v>
      </c>
      <c r="R207" s="160">
        <f t="shared" si="182"/>
        <v>0</v>
      </c>
      <c r="S207" s="160">
        <f t="shared" si="182"/>
        <v>0</v>
      </c>
      <c r="T207" s="160">
        <f t="shared" si="182"/>
        <v>0</v>
      </c>
      <c r="U207" s="160">
        <f t="shared" si="182"/>
        <v>0</v>
      </c>
      <c r="V207" s="160">
        <f t="shared" si="182"/>
        <v>0</v>
      </c>
      <c r="W207" s="160">
        <f t="shared" si="182"/>
        <v>0</v>
      </c>
      <c r="X207" s="160">
        <f t="shared" si="182"/>
        <v>0</v>
      </c>
      <c r="Y207" s="160">
        <f t="shared" si="182"/>
        <v>0</v>
      </c>
      <c r="Z207" s="160">
        <f t="shared" si="182"/>
        <v>0</v>
      </c>
      <c r="AA207" s="160">
        <f t="shared" si="182"/>
        <v>0</v>
      </c>
      <c r="AB207" s="160">
        <f t="shared" si="182"/>
        <v>0</v>
      </c>
      <c r="AC207" s="160">
        <f t="shared" si="182"/>
        <v>0</v>
      </c>
      <c r="AD207" s="160">
        <f t="shared" si="182"/>
        <v>0</v>
      </c>
      <c r="AE207" s="160">
        <f t="shared" si="182"/>
        <v>0</v>
      </c>
      <c r="AF207" s="160">
        <f t="shared" si="182"/>
        <v>0</v>
      </c>
      <c r="AG207" s="160">
        <f t="shared" si="182"/>
        <v>0</v>
      </c>
      <c r="AH207" s="160">
        <f t="shared" si="182"/>
        <v>0</v>
      </c>
      <c r="AI207" s="160">
        <f t="shared" si="182"/>
        <v>0</v>
      </c>
      <c r="AJ207" s="160">
        <f t="shared" si="182"/>
        <v>0</v>
      </c>
    </row>
    <row r="208" spans="1:36" s="188" customFormat="1" ht="16.5" x14ac:dyDescent="0.25">
      <c r="A208" s="160">
        <f t="shared" si="112"/>
        <v>1.3600000000000003</v>
      </c>
      <c r="B208" s="161">
        <f t="shared" si="122"/>
        <v>160</v>
      </c>
      <c r="C208" s="163" t="s">
        <v>655</v>
      </c>
      <c r="D208" s="164" t="s">
        <v>364</v>
      </c>
      <c r="E208" s="160">
        <f t="shared" si="110"/>
        <v>0</v>
      </c>
      <c r="F208" s="314" t="s">
        <v>331</v>
      </c>
      <c r="G208" s="160">
        <f t="shared" ref="G208:AJ208" si="183">+IF($F208=G$21,G$157,0)</f>
        <v>0</v>
      </c>
      <c r="H208" s="160">
        <f t="shared" si="183"/>
        <v>0</v>
      </c>
      <c r="I208" s="160">
        <f t="shared" si="183"/>
        <v>0</v>
      </c>
      <c r="J208" s="160">
        <f t="shared" si="183"/>
        <v>0</v>
      </c>
      <c r="K208" s="160">
        <f t="shared" si="183"/>
        <v>0</v>
      </c>
      <c r="L208" s="160">
        <f t="shared" si="183"/>
        <v>0</v>
      </c>
      <c r="M208" s="160">
        <f t="shared" si="183"/>
        <v>0</v>
      </c>
      <c r="N208" s="160">
        <f t="shared" si="183"/>
        <v>0</v>
      </c>
      <c r="O208" s="160">
        <f t="shared" si="183"/>
        <v>0</v>
      </c>
      <c r="P208" s="160">
        <f t="shared" si="183"/>
        <v>0</v>
      </c>
      <c r="Q208" s="160">
        <f t="shared" si="183"/>
        <v>0</v>
      </c>
      <c r="R208" s="160">
        <f t="shared" si="183"/>
        <v>0</v>
      </c>
      <c r="S208" s="160">
        <f t="shared" si="183"/>
        <v>0</v>
      </c>
      <c r="T208" s="160">
        <f t="shared" si="183"/>
        <v>0</v>
      </c>
      <c r="U208" s="160">
        <f t="shared" si="183"/>
        <v>0</v>
      </c>
      <c r="V208" s="160">
        <f t="shared" si="183"/>
        <v>0</v>
      </c>
      <c r="W208" s="160">
        <f t="shared" si="183"/>
        <v>0</v>
      </c>
      <c r="X208" s="160">
        <f t="shared" si="183"/>
        <v>0</v>
      </c>
      <c r="Y208" s="160">
        <f t="shared" si="183"/>
        <v>0</v>
      </c>
      <c r="Z208" s="160">
        <f t="shared" si="183"/>
        <v>0</v>
      </c>
      <c r="AA208" s="160">
        <f t="shared" si="183"/>
        <v>0</v>
      </c>
      <c r="AB208" s="160">
        <f t="shared" si="183"/>
        <v>0</v>
      </c>
      <c r="AC208" s="160">
        <f t="shared" si="183"/>
        <v>0</v>
      </c>
      <c r="AD208" s="160">
        <f t="shared" si="183"/>
        <v>0</v>
      </c>
      <c r="AE208" s="160">
        <f t="shared" si="183"/>
        <v>0</v>
      </c>
      <c r="AF208" s="160">
        <f t="shared" si="183"/>
        <v>0</v>
      </c>
      <c r="AG208" s="160">
        <f t="shared" si="183"/>
        <v>0</v>
      </c>
      <c r="AH208" s="160">
        <f t="shared" si="183"/>
        <v>0</v>
      </c>
      <c r="AI208" s="160">
        <f t="shared" si="183"/>
        <v>0</v>
      </c>
      <c r="AJ208" s="160">
        <f t="shared" si="183"/>
        <v>0</v>
      </c>
    </row>
    <row r="209" spans="1:36" ht="16.5" x14ac:dyDescent="0.25">
      <c r="A209" s="160"/>
      <c r="B209" s="161">
        <f t="shared" si="122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122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84">+A210+0.01</f>
        <v>2.0099999999999998</v>
      </c>
      <c r="B211" s="153">
        <f t="shared" si="122"/>
        <v>163</v>
      </c>
      <c r="C211" s="155" t="s">
        <v>486</v>
      </c>
      <c r="D211" s="156" t="s">
        <v>553</v>
      </c>
      <c r="E211" s="157">
        <f t="shared" ref="E211:E223" si="185">+SUM(G211:AJ211)</f>
        <v>12.971999999999996</v>
      </c>
      <c r="F211" s="249"/>
      <c r="G211" s="157">
        <f t="shared" ref="G211:AJ211" si="186">+VLOOKUP(G$10&amp;" "&amp;G$11&amp;G$20,Vol_Poste,4,0)*G$28</f>
        <v>0</v>
      </c>
      <c r="H211" s="157">
        <f t="shared" si="186"/>
        <v>1.081</v>
      </c>
      <c r="I211" s="157">
        <f t="shared" si="186"/>
        <v>1.081</v>
      </c>
      <c r="J211" s="157">
        <f t="shared" si="186"/>
        <v>1.081</v>
      </c>
      <c r="K211" s="157">
        <f t="shared" si="186"/>
        <v>1.081</v>
      </c>
      <c r="L211" s="157">
        <f t="shared" si="186"/>
        <v>0</v>
      </c>
      <c r="M211" s="157">
        <f t="shared" si="186"/>
        <v>1.081</v>
      </c>
      <c r="N211" s="157">
        <f t="shared" si="186"/>
        <v>1.081</v>
      </c>
      <c r="O211" s="157">
        <f t="shared" si="186"/>
        <v>1.081</v>
      </c>
      <c r="P211" s="157">
        <f t="shared" si="186"/>
        <v>1.081</v>
      </c>
      <c r="Q211" s="157">
        <f t="shared" si="186"/>
        <v>1.081</v>
      </c>
      <c r="R211" s="157">
        <f t="shared" si="186"/>
        <v>1.081</v>
      </c>
      <c r="S211" s="157">
        <f t="shared" si="186"/>
        <v>1.081</v>
      </c>
      <c r="T211" s="157">
        <f t="shared" si="186"/>
        <v>1.081</v>
      </c>
      <c r="U211" s="157">
        <f t="shared" si="186"/>
        <v>0</v>
      </c>
      <c r="V211" s="157">
        <f t="shared" si="186"/>
        <v>0</v>
      </c>
      <c r="W211" s="157">
        <f t="shared" si="186"/>
        <v>0</v>
      </c>
      <c r="X211" s="157">
        <f t="shared" si="186"/>
        <v>0</v>
      </c>
      <c r="Y211" s="157">
        <f t="shared" si="186"/>
        <v>0</v>
      </c>
      <c r="Z211" s="157">
        <f t="shared" si="186"/>
        <v>0</v>
      </c>
      <c r="AA211" s="157">
        <f t="shared" si="186"/>
        <v>0</v>
      </c>
      <c r="AB211" s="157">
        <f t="shared" si="186"/>
        <v>0</v>
      </c>
      <c r="AC211" s="157">
        <f t="shared" si="186"/>
        <v>0</v>
      </c>
      <c r="AD211" s="157">
        <f t="shared" si="186"/>
        <v>0</v>
      </c>
      <c r="AE211" s="157">
        <f t="shared" si="186"/>
        <v>0</v>
      </c>
      <c r="AF211" s="157">
        <f t="shared" si="186"/>
        <v>0</v>
      </c>
      <c r="AG211" s="157">
        <f t="shared" si="186"/>
        <v>0</v>
      </c>
      <c r="AH211" s="157">
        <f t="shared" si="186"/>
        <v>0</v>
      </c>
      <c r="AI211" s="157">
        <f t="shared" si="186"/>
        <v>0</v>
      </c>
      <c r="AJ211" s="157">
        <f t="shared" si="186"/>
        <v>0</v>
      </c>
    </row>
    <row r="212" spans="1:36" ht="16.5" x14ac:dyDescent="0.25">
      <c r="A212" s="157">
        <f t="shared" si="184"/>
        <v>2.0199999999999996</v>
      </c>
      <c r="B212" s="153">
        <f t="shared" si="122"/>
        <v>164</v>
      </c>
      <c r="C212" s="155" t="s">
        <v>487</v>
      </c>
      <c r="D212" s="156" t="s">
        <v>553</v>
      </c>
      <c r="E212" s="157">
        <f t="shared" si="185"/>
        <v>1.018</v>
      </c>
      <c r="F212" s="249"/>
      <c r="G212" s="157">
        <f t="shared" ref="G212:AJ212" si="187">+VLOOKUP(G$10&amp;" "&amp;G$11&amp;G$20,Vol_Poste,4,0)*G$29</f>
        <v>0</v>
      </c>
      <c r="H212" s="157">
        <f t="shared" si="187"/>
        <v>0</v>
      </c>
      <c r="I212" s="157">
        <f t="shared" si="187"/>
        <v>0</v>
      </c>
      <c r="J212" s="157">
        <f t="shared" si="187"/>
        <v>0</v>
      </c>
      <c r="K212" s="157">
        <f t="shared" si="187"/>
        <v>0</v>
      </c>
      <c r="L212" s="157">
        <f t="shared" si="187"/>
        <v>1.018</v>
      </c>
      <c r="M212" s="157">
        <f t="shared" si="187"/>
        <v>0</v>
      </c>
      <c r="N212" s="157">
        <f t="shared" si="187"/>
        <v>0</v>
      </c>
      <c r="O212" s="157">
        <f t="shared" si="187"/>
        <v>0</v>
      </c>
      <c r="P212" s="157">
        <f t="shared" si="187"/>
        <v>0</v>
      </c>
      <c r="Q212" s="157">
        <f t="shared" si="187"/>
        <v>0</v>
      </c>
      <c r="R212" s="157">
        <f t="shared" si="187"/>
        <v>0</v>
      </c>
      <c r="S212" s="157">
        <f t="shared" si="187"/>
        <v>0</v>
      </c>
      <c r="T212" s="157">
        <f t="shared" si="187"/>
        <v>0</v>
      </c>
      <c r="U212" s="157">
        <f t="shared" si="187"/>
        <v>0</v>
      </c>
      <c r="V212" s="157">
        <f t="shared" si="187"/>
        <v>0</v>
      </c>
      <c r="W212" s="157">
        <f t="shared" si="187"/>
        <v>0</v>
      </c>
      <c r="X212" s="157">
        <f t="shared" si="187"/>
        <v>0</v>
      </c>
      <c r="Y212" s="157">
        <f t="shared" si="187"/>
        <v>0</v>
      </c>
      <c r="Z212" s="157">
        <f t="shared" si="187"/>
        <v>0</v>
      </c>
      <c r="AA212" s="157">
        <f t="shared" si="187"/>
        <v>0</v>
      </c>
      <c r="AB212" s="157">
        <f t="shared" si="187"/>
        <v>0</v>
      </c>
      <c r="AC212" s="157">
        <f t="shared" si="187"/>
        <v>0</v>
      </c>
      <c r="AD212" s="157">
        <f t="shared" si="187"/>
        <v>0</v>
      </c>
      <c r="AE212" s="157">
        <f t="shared" si="187"/>
        <v>0</v>
      </c>
      <c r="AF212" s="157">
        <f t="shared" si="187"/>
        <v>0</v>
      </c>
      <c r="AG212" s="157">
        <f t="shared" si="187"/>
        <v>0</v>
      </c>
      <c r="AH212" s="157">
        <f t="shared" si="187"/>
        <v>0</v>
      </c>
      <c r="AI212" s="157">
        <f t="shared" si="187"/>
        <v>0</v>
      </c>
      <c r="AJ212" s="157">
        <f t="shared" si="187"/>
        <v>0</v>
      </c>
    </row>
    <row r="213" spans="1:36" ht="16.5" x14ac:dyDescent="0.25">
      <c r="A213" s="157">
        <f t="shared" si="184"/>
        <v>2.0299999999999994</v>
      </c>
      <c r="B213" s="153">
        <f t="shared" si="122"/>
        <v>165</v>
      </c>
      <c r="C213" s="155" t="s">
        <v>488</v>
      </c>
      <c r="D213" s="156" t="s">
        <v>364</v>
      </c>
      <c r="E213" s="157">
        <f t="shared" si="185"/>
        <v>0</v>
      </c>
      <c r="F213" s="314" t="s">
        <v>214</v>
      </c>
      <c r="G213" s="157">
        <f>+IF($F213=G$10&amp;" "&amp;G$11,G$9,0)</f>
        <v>0</v>
      </c>
      <c r="H213" s="157">
        <f t="shared" ref="H213:AJ217" si="188">+IF($F213=H$10&amp;" "&amp;H$11,H$9,0)</f>
        <v>0</v>
      </c>
      <c r="I213" s="157">
        <f t="shared" si="188"/>
        <v>0</v>
      </c>
      <c r="J213" s="157">
        <f t="shared" si="188"/>
        <v>0</v>
      </c>
      <c r="K213" s="157">
        <f t="shared" si="188"/>
        <v>0</v>
      </c>
      <c r="L213" s="157">
        <f t="shared" si="188"/>
        <v>0</v>
      </c>
      <c r="M213" s="157">
        <f t="shared" si="188"/>
        <v>0</v>
      </c>
      <c r="N213" s="157">
        <f t="shared" si="188"/>
        <v>0</v>
      </c>
      <c r="O213" s="157">
        <f t="shared" si="188"/>
        <v>0</v>
      </c>
      <c r="P213" s="157">
        <f t="shared" si="188"/>
        <v>0</v>
      </c>
      <c r="Q213" s="157">
        <f t="shared" si="188"/>
        <v>0</v>
      </c>
      <c r="R213" s="157">
        <f t="shared" si="188"/>
        <v>0</v>
      </c>
      <c r="S213" s="157">
        <f t="shared" si="188"/>
        <v>0</v>
      </c>
      <c r="T213" s="157">
        <f t="shared" si="188"/>
        <v>0</v>
      </c>
      <c r="U213" s="157">
        <f t="shared" si="188"/>
        <v>0</v>
      </c>
      <c r="V213" s="157">
        <f t="shared" si="188"/>
        <v>0</v>
      </c>
      <c r="W213" s="157">
        <f t="shared" si="188"/>
        <v>0</v>
      </c>
      <c r="X213" s="157">
        <f t="shared" si="188"/>
        <v>0</v>
      </c>
      <c r="Y213" s="157">
        <f t="shared" si="188"/>
        <v>0</v>
      </c>
      <c r="Z213" s="157">
        <f t="shared" si="188"/>
        <v>0</v>
      </c>
      <c r="AA213" s="157">
        <f t="shared" si="188"/>
        <v>0</v>
      </c>
      <c r="AB213" s="157">
        <f t="shared" si="188"/>
        <v>0</v>
      </c>
      <c r="AC213" s="157">
        <f t="shared" si="188"/>
        <v>0</v>
      </c>
      <c r="AD213" s="157">
        <f t="shared" si="188"/>
        <v>0</v>
      </c>
      <c r="AE213" s="157">
        <f t="shared" si="188"/>
        <v>0</v>
      </c>
      <c r="AF213" s="157">
        <f t="shared" si="188"/>
        <v>0</v>
      </c>
      <c r="AG213" s="157">
        <f t="shared" si="188"/>
        <v>0</v>
      </c>
      <c r="AH213" s="157">
        <f t="shared" si="188"/>
        <v>0</v>
      </c>
      <c r="AI213" s="157">
        <f t="shared" si="188"/>
        <v>0</v>
      </c>
      <c r="AJ213" s="157">
        <f t="shared" si="188"/>
        <v>0</v>
      </c>
    </row>
    <row r="214" spans="1:36" ht="16.5" x14ac:dyDescent="0.25">
      <c r="A214" s="157">
        <f t="shared" si="184"/>
        <v>2.0399999999999991</v>
      </c>
      <c r="B214" s="153">
        <f t="shared" si="122"/>
        <v>166</v>
      </c>
      <c r="C214" s="155" t="s">
        <v>489</v>
      </c>
      <c r="D214" s="156" t="s">
        <v>364</v>
      </c>
      <c r="E214" s="157">
        <f t="shared" si="185"/>
        <v>0</v>
      </c>
      <c r="F214" s="314" t="s">
        <v>172</v>
      </c>
      <c r="G214" s="157">
        <f t="shared" ref="G214:V216" si="189">+IF($F214=G$10&amp;" "&amp;G$11,G$9,0)</f>
        <v>0</v>
      </c>
      <c r="H214" s="157">
        <f t="shared" si="189"/>
        <v>0</v>
      </c>
      <c r="I214" s="157">
        <f t="shared" si="189"/>
        <v>0</v>
      </c>
      <c r="J214" s="157">
        <f t="shared" si="189"/>
        <v>0</v>
      </c>
      <c r="K214" s="157">
        <f t="shared" si="189"/>
        <v>0</v>
      </c>
      <c r="L214" s="157">
        <f t="shared" si="189"/>
        <v>0</v>
      </c>
      <c r="M214" s="157">
        <f t="shared" si="189"/>
        <v>0</v>
      </c>
      <c r="N214" s="157">
        <f t="shared" si="189"/>
        <v>0</v>
      </c>
      <c r="O214" s="157">
        <f t="shared" si="189"/>
        <v>0</v>
      </c>
      <c r="P214" s="157">
        <f t="shared" si="189"/>
        <v>0</v>
      </c>
      <c r="Q214" s="157">
        <f t="shared" si="189"/>
        <v>0</v>
      </c>
      <c r="R214" s="157">
        <f t="shared" si="189"/>
        <v>0</v>
      </c>
      <c r="S214" s="157">
        <f t="shared" si="189"/>
        <v>0</v>
      </c>
      <c r="T214" s="157">
        <f t="shared" si="189"/>
        <v>0</v>
      </c>
      <c r="U214" s="157">
        <f t="shared" si="189"/>
        <v>0</v>
      </c>
      <c r="V214" s="157">
        <f t="shared" si="189"/>
        <v>0</v>
      </c>
      <c r="W214" s="157">
        <f t="shared" si="188"/>
        <v>0</v>
      </c>
      <c r="X214" s="157">
        <f t="shared" si="188"/>
        <v>0</v>
      </c>
      <c r="Y214" s="157">
        <f t="shared" si="188"/>
        <v>0</v>
      </c>
      <c r="Z214" s="157">
        <f t="shared" si="188"/>
        <v>0</v>
      </c>
      <c r="AA214" s="157">
        <f t="shared" si="188"/>
        <v>0</v>
      </c>
      <c r="AB214" s="157">
        <f t="shared" si="188"/>
        <v>0</v>
      </c>
      <c r="AC214" s="157">
        <f t="shared" si="188"/>
        <v>0</v>
      </c>
      <c r="AD214" s="157">
        <f t="shared" si="188"/>
        <v>0</v>
      </c>
      <c r="AE214" s="157">
        <f t="shared" si="188"/>
        <v>0</v>
      </c>
      <c r="AF214" s="157">
        <f t="shared" si="188"/>
        <v>0</v>
      </c>
      <c r="AG214" s="157">
        <f t="shared" si="188"/>
        <v>0</v>
      </c>
      <c r="AH214" s="157">
        <f t="shared" si="188"/>
        <v>0</v>
      </c>
      <c r="AI214" s="157">
        <f t="shared" si="188"/>
        <v>0</v>
      </c>
      <c r="AJ214" s="157">
        <f t="shared" si="188"/>
        <v>0</v>
      </c>
    </row>
    <row r="215" spans="1:36" ht="16.5" x14ac:dyDescent="0.25">
      <c r="A215" s="157">
        <f t="shared" si="184"/>
        <v>2.0499999999999989</v>
      </c>
      <c r="B215" s="153">
        <f t="shared" si="122"/>
        <v>167</v>
      </c>
      <c r="C215" s="155" t="s">
        <v>490</v>
      </c>
      <c r="D215" s="156" t="s">
        <v>364</v>
      </c>
      <c r="E215" s="157">
        <f t="shared" si="185"/>
        <v>8</v>
      </c>
      <c r="F215" s="314" t="s">
        <v>274</v>
      </c>
      <c r="G215" s="157">
        <f t="shared" si="189"/>
        <v>0</v>
      </c>
      <c r="H215" s="157">
        <f t="shared" si="188"/>
        <v>0</v>
      </c>
      <c r="I215" s="157">
        <f t="shared" si="188"/>
        <v>1</v>
      </c>
      <c r="J215" s="157">
        <f t="shared" si="188"/>
        <v>1</v>
      </c>
      <c r="K215" s="157">
        <f t="shared" si="188"/>
        <v>1</v>
      </c>
      <c r="L215" s="157">
        <f t="shared" si="188"/>
        <v>1</v>
      </c>
      <c r="M215" s="157">
        <f t="shared" si="188"/>
        <v>1</v>
      </c>
      <c r="N215" s="157">
        <f t="shared" si="188"/>
        <v>0</v>
      </c>
      <c r="O215" s="157">
        <f t="shared" si="188"/>
        <v>0</v>
      </c>
      <c r="P215" s="157">
        <f t="shared" si="188"/>
        <v>1</v>
      </c>
      <c r="Q215" s="157">
        <f t="shared" si="188"/>
        <v>1</v>
      </c>
      <c r="R215" s="157">
        <f t="shared" si="188"/>
        <v>1</v>
      </c>
      <c r="S215" s="157">
        <f t="shared" si="188"/>
        <v>0</v>
      </c>
      <c r="T215" s="157">
        <f t="shared" si="188"/>
        <v>0</v>
      </c>
      <c r="U215" s="157">
        <f t="shared" si="188"/>
        <v>0</v>
      </c>
      <c r="V215" s="157">
        <f t="shared" si="188"/>
        <v>0</v>
      </c>
      <c r="W215" s="157">
        <f t="shared" si="188"/>
        <v>0</v>
      </c>
      <c r="X215" s="157">
        <f t="shared" si="188"/>
        <v>0</v>
      </c>
      <c r="Y215" s="157">
        <f t="shared" si="188"/>
        <v>0</v>
      </c>
      <c r="Z215" s="157">
        <f t="shared" si="188"/>
        <v>0</v>
      </c>
      <c r="AA215" s="157">
        <f t="shared" si="188"/>
        <v>0</v>
      </c>
      <c r="AB215" s="157">
        <f t="shared" si="188"/>
        <v>0</v>
      </c>
      <c r="AC215" s="157">
        <f t="shared" si="188"/>
        <v>0</v>
      </c>
      <c r="AD215" s="157">
        <f t="shared" si="188"/>
        <v>0</v>
      </c>
      <c r="AE215" s="157">
        <f t="shared" si="188"/>
        <v>0</v>
      </c>
      <c r="AF215" s="157">
        <f t="shared" si="188"/>
        <v>0</v>
      </c>
      <c r="AG215" s="157">
        <f t="shared" si="188"/>
        <v>0</v>
      </c>
      <c r="AH215" s="157">
        <f t="shared" si="188"/>
        <v>0</v>
      </c>
      <c r="AI215" s="157">
        <f t="shared" si="188"/>
        <v>0</v>
      </c>
      <c r="AJ215" s="157">
        <f t="shared" si="188"/>
        <v>0</v>
      </c>
    </row>
    <row r="216" spans="1:36" ht="16.5" x14ac:dyDescent="0.25">
      <c r="A216" s="157">
        <f t="shared" si="184"/>
        <v>2.0599999999999987</v>
      </c>
      <c r="B216" s="153">
        <f t="shared" si="122"/>
        <v>168</v>
      </c>
      <c r="C216" s="155" t="s">
        <v>491</v>
      </c>
      <c r="D216" s="156" t="s">
        <v>364</v>
      </c>
      <c r="E216" s="157">
        <f t="shared" si="185"/>
        <v>5</v>
      </c>
      <c r="F216" s="314" t="s">
        <v>252</v>
      </c>
      <c r="G216" s="157">
        <f t="shared" si="189"/>
        <v>0</v>
      </c>
      <c r="H216" s="157">
        <f t="shared" si="188"/>
        <v>1</v>
      </c>
      <c r="I216" s="157">
        <f t="shared" si="188"/>
        <v>0</v>
      </c>
      <c r="J216" s="157">
        <f t="shared" si="188"/>
        <v>0</v>
      </c>
      <c r="K216" s="157">
        <f t="shared" si="188"/>
        <v>0</v>
      </c>
      <c r="L216" s="157">
        <f t="shared" si="188"/>
        <v>0</v>
      </c>
      <c r="M216" s="157">
        <f t="shared" si="188"/>
        <v>0</v>
      </c>
      <c r="N216" s="157">
        <f t="shared" si="188"/>
        <v>1</v>
      </c>
      <c r="O216" s="157">
        <f t="shared" si="188"/>
        <v>1</v>
      </c>
      <c r="P216" s="157">
        <f t="shared" si="188"/>
        <v>0</v>
      </c>
      <c r="Q216" s="157">
        <f t="shared" si="188"/>
        <v>0</v>
      </c>
      <c r="R216" s="157">
        <f t="shared" si="188"/>
        <v>0</v>
      </c>
      <c r="S216" s="157">
        <f t="shared" si="188"/>
        <v>1</v>
      </c>
      <c r="T216" s="157">
        <f t="shared" si="188"/>
        <v>1</v>
      </c>
      <c r="U216" s="157">
        <f t="shared" si="188"/>
        <v>0</v>
      </c>
      <c r="V216" s="157">
        <f t="shared" si="188"/>
        <v>0</v>
      </c>
      <c r="W216" s="157">
        <f t="shared" si="188"/>
        <v>0</v>
      </c>
      <c r="X216" s="157">
        <f t="shared" si="188"/>
        <v>0</v>
      </c>
      <c r="Y216" s="157">
        <f t="shared" si="188"/>
        <v>0</v>
      </c>
      <c r="Z216" s="157">
        <f t="shared" si="188"/>
        <v>0</v>
      </c>
      <c r="AA216" s="157">
        <f t="shared" si="188"/>
        <v>0</v>
      </c>
      <c r="AB216" s="157">
        <f t="shared" si="188"/>
        <v>0</v>
      </c>
      <c r="AC216" s="157">
        <f t="shared" si="188"/>
        <v>0</v>
      </c>
      <c r="AD216" s="157">
        <f t="shared" si="188"/>
        <v>0</v>
      </c>
      <c r="AE216" s="157">
        <f t="shared" si="188"/>
        <v>0</v>
      </c>
      <c r="AF216" s="157">
        <f t="shared" si="188"/>
        <v>0</v>
      </c>
      <c r="AG216" s="157">
        <f t="shared" si="188"/>
        <v>0</v>
      </c>
      <c r="AH216" s="157">
        <f t="shared" si="188"/>
        <v>0</v>
      </c>
      <c r="AI216" s="157">
        <f t="shared" si="188"/>
        <v>0</v>
      </c>
      <c r="AJ216" s="157">
        <f t="shared" si="188"/>
        <v>0</v>
      </c>
    </row>
    <row r="217" spans="1:36" ht="16.5" x14ac:dyDescent="0.25">
      <c r="A217" s="157">
        <f t="shared" si="184"/>
        <v>2.0699999999999985</v>
      </c>
      <c r="B217" s="153">
        <f t="shared" si="122"/>
        <v>169</v>
      </c>
      <c r="C217" s="155" t="s">
        <v>492</v>
      </c>
      <c r="D217" s="156" t="s">
        <v>364</v>
      </c>
      <c r="E217" s="157">
        <f t="shared" si="185"/>
        <v>0</v>
      </c>
      <c r="F217" s="249" t="s">
        <v>633</v>
      </c>
      <c r="G217" s="157">
        <f>+IF($F217=G$10&amp;" "&amp;G$11,G$9,0)</f>
        <v>0</v>
      </c>
      <c r="H217" s="157">
        <f t="shared" si="188"/>
        <v>0</v>
      </c>
      <c r="I217" s="157">
        <f t="shared" si="188"/>
        <v>0</v>
      </c>
      <c r="J217" s="157">
        <f t="shared" si="188"/>
        <v>0</v>
      </c>
      <c r="K217" s="157">
        <f t="shared" si="188"/>
        <v>0</v>
      </c>
      <c r="L217" s="157">
        <f t="shared" si="188"/>
        <v>0</v>
      </c>
      <c r="M217" s="157">
        <f t="shared" si="188"/>
        <v>0</v>
      </c>
      <c r="N217" s="157">
        <f t="shared" si="188"/>
        <v>0</v>
      </c>
      <c r="O217" s="157">
        <f t="shared" si="188"/>
        <v>0</v>
      </c>
      <c r="P217" s="157">
        <f t="shared" si="188"/>
        <v>0</v>
      </c>
      <c r="Q217" s="157">
        <f t="shared" si="188"/>
        <v>0</v>
      </c>
      <c r="R217" s="157">
        <f t="shared" si="188"/>
        <v>0</v>
      </c>
      <c r="S217" s="157">
        <f t="shared" si="188"/>
        <v>0</v>
      </c>
      <c r="T217" s="157">
        <f t="shared" si="188"/>
        <v>0</v>
      </c>
      <c r="U217" s="157">
        <f t="shared" si="188"/>
        <v>0</v>
      </c>
      <c r="V217" s="157">
        <f t="shared" si="188"/>
        <v>0</v>
      </c>
      <c r="W217" s="157">
        <f t="shared" si="188"/>
        <v>0</v>
      </c>
      <c r="X217" s="157">
        <f t="shared" si="188"/>
        <v>0</v>
      </c>
      <c r="Y217" s="157">
        <f t="shared" si="188"/>
        <v>0</v>
      </c>
      <c r="Z217" s="157">
        <f t="shared" si="188"/>
        <v>0</v>
      </c>
      <c r="AA217" s="157">
        <f t="shared" si="188"/>
        <v>0</v>
      </c>
      <c r="AB217" s="157">
        <f t="shared" si="188"/>
        <v>0</v>
      </c>
      <c r="AC217" s="157">
        <f t="shared" si="188"/>
        <v>0</v>
      </c>
      <c r="AD217" s="157">
        <f t="shared" si="188"/>
        <v>0</v>
      </c>
      <c r="AE217" s="157">
        <f t="shared" si="188"/>
        <v>0</v>
      </c>
      <c r="AF217" s="157">
        <f t="shared" si="188"/>
        <v>0</v>
      </c>
      <c r="AG217" s="157">
        <f t="shared" si="188"/>
        <v>0</v>
      </c>
      <c r="AH217" s="157">
        <f t="shared" si="188"/>
        <v>0</v>
      </c>
      <c r="AI217" s="157">
        <f t="shared" si="188"/>
        <v>0</v>
      </c>
      <c r="AJ217" s="157">
        <f t="shared" si="188"/>
        <v>0</v>
      </c>
    </row>
    <row r="218" spans="1:36" ht="16.5" x14ac:dyDescent="0.25">
      <c r="A218" s="157">
        <f t="shared" si="184"/>
        <v>2.0799999999999983</v>
      </c>
      <c r="B218" s="153">
        <f t="shared" si="122"/>
        <v>170</v>
      </c>
      <c r="C218" s="155" t="s">
        <v>493</v>
      </c>
      <c r="D218" s="156" t="s">
        <v>553</v>
      </c>
      <c r="E218" s="157">
        <f t="shared" si="185"/>
        <v>0</v>
      </c>
      <c r="F218" s="249" t="s">
        <v>555</v>
      </c>
      <c r="G218" s="157">
        <f t="shared" ref="G218:AJ218" si="190">+IF($F218=G$20,VLOOKUP(G$10&amp;" "&amp;G$11&amp;G$20,Vol_Poste,4,0)*G$9,0)</f>
        <v>0</v>
      </c>
      <c r="H218" s="157">
        <f t="shared" si="190"/>
        <v>0</v>
      </c>
      <c r="I218" s="157">
        <f t="shared" si="190"/>
        <v>0</v>
      </c>
      <c r="J218" s="157">
        <f t="shared" si="190"/>
        <v>0</v>
      </c>
      <c r="K218" s="157">
        <f t="shared" si="190"/>
        <v>0</v>
      </c>
      <c r="L218" s="157">
        <f t="shared" si="190"/>
        <v>0</v>
      </c>
      <c r="M218" s="157">
        <f t="shared" si="190"/>
        <v>0</v>
      </c>
      <c r="N218" s="157">
        <f t="shared" si="190"/>
        <v>0</v>
      </c>
      <c r="O218" s="157">
        <f t="shared" si="190"/>
        <v>0</v>
      </c>
      <c r="P218" s="157">
        <f t="shared" si="190"/>
        <v>0</v>
      </c>
      <c r="Q218" s="157">
        <f t="shared" si="190"/>
        <v>0</v>
      </c>
      <c r="R218" s="157">
        <f t="shared" si="190"/>
        <v>0</v>
      </c>
      <c r="S218" s="157">
        <f t="shared" si="190"/>
        <v>0</v>
      </c>
      <c r="T218" s="157">
        <f t="shared" si="190"/>
        <v>0</v>
      </c>
      <c r="U218" s="157">
        <f t="shared" si="190"/>
        <v>0</v>
      </c>
      <c r="V218" s="157">
        <f t="shared" si="190"/>
        <v>0</v>
      </c>
      <c r="W218" s="157">
        <f t="shared" si="190"/>
        <v>0</v>
      </c>
      <c r="X218" s="157">
        <f t="shared" si="190"/>
        <v>0</v>
      </c>
      <c r="Y218" s="157">
        <f t="shared" si="190"/>
        <v>0</v>
      </c>
      <c r="Z218" s="157">
        <f t="shared" si="190"/>
        <v>0</v>
      </c>
      <c r="AA218" s="157">
        <f t="shared" si="190"/>
        <v>0</v>
      </c>
      <c r="AB218" s="157">
        <f t="shared" si="190"/>
        <v>0</v>
      </c>
      <c r="AC218" s="157">
        <f t="shared" si="190"/>
        <v>0</v>
      </c>
      <c r="AD218" s="157">
        <f t="shared" si="190"/>
        <v>0</v>
      </c>
      <c r="AE218" s="157">
        <f t="shared" si="190"/>
        <v>0</v>
      </c>
      <c r="AF218" s="157">
        <f t="shared" si="190"/>
        <v>0</v>
      </c>
      <c r="AG218" s="157">
        <f t="shared" si="190"/>
        <v>0</v>
      </c>
      <c r="AH218" s="157">
        <f t="shared" si="190"/>
        <v>0</v>
      </c>
      <c r="AI218" s="157">
        <f t="shared" si="190"/>
        <v>0</v>
      </c>
      <c r="AJ218" s="157">
        <f t="shared" si="190"/>
        <v>0</v>
      </c>
    </row>
    <row r="219" spans="1:36" ht="16.5" x14ac:dyDescent="0.25">
      <c r="A219" s="157">
        <f t="shared" si="184"/>
        <v>2.0899999999999981</v>
      </c>
      <c r="B219" s="153">
        <f t="shared" si="122"/>
        <v>171</v>
      </c>
      <c r="C219" s="155" t="s">
        <v>494</v>
      </c>
      <c r="D219" s="156" t="s">
        <v>364</v>
      </c>
      <c r="E219" s="157">
        <f t="shared" si="185"/>
        <v>13</v>
      </c>
      <c r="F219" s="249" t="s">
        <v>554</v>
      </c>
      <c r="G219" s="157">
        <f>+SUM(G$215:G$216)</f>
        <v>0</v>
      </c>
      <c r="H219" s="157">
        <f t="shared" ref="H219:AJ219" si="191">+SUM(H$215:H$216)</f>
        <v>1</v>
      </c>
      <c r="I219" s="157">
        <f t="shared" si="191"/>
        <v>1</v>
      </c>
      <c r="J219" s="157">
        <f t="shared" si="191"/>
        <v>1</v>
      </c>
      <c r="K219" s="157">
        <f t="shared" si="191"/>
        <v>1</v>
      </c>
      <c r="L219" s="157">
        <f t="shared" si="191"/>
        <v>1</v>
      </c>
      <c r="M219" s="157">
        <f t="shared" si="191"/>
        <v>1</v>
      </c>
      <c r="N219" s="157">
        <f t="shared" si="191"/>
        <v>1</v>
      </c>
      <c r="O219" s="157">
        <f t="shared" si="191"/>
        <v>1</v>
      </c>
      <c r="P219" s="157">
        <f t="shared" si="191"/>
        <v>1</v>
      </c>
      <c r="Q219" s="157">
        <f t="shared" si="191"/>
        <v>1</v>
      </c>
      <c r="R219" s="157">
        <f t="shared" si="191"/>
        <v>1</v>
      </c>
      <c r="S219" s="157">
        <f t="shared" si="191"/>
        <v>1</v>
      </c>
      <c r="T219" s="157">
        <f t="shared" si="191"/>
        <v>1</v>
      </c>
      <c r="U219" s="157">
        <f t="shared" si="191"/>
        <v>0</v>
      </c>
      <c r="V219" s="157">
        <f t="shared" si="191"/>
        <v>0</v>
      </c>
      <c r="W219" s="157">
        <f t="shared" si="191"/>
        <v>0</v>
      </c>
      <c r="X219" s="157">
        <f t="shared" si="191"/>
        <v>0</v>
      </c>
      <c r="Y219" s="157">
        <f t="shared" si="191"/>
        <v>0</v>
      </c>
      <c r="Z219" s="157">
        <f t="shared" si="191"/>
        <v>0</v>
      </c>
      <c r="AA219" s="157">
        <f t="shared" si="191"/>
        <v>0</v>
      </c>
      <c r="AB219" s="157">
        <f t="shared" si="191"/>
        <v>0</v>
      </c>
      <c r="AC219" s="157">
        <f t="shared" si="191"/>
        <v>0</v>
      </c>
      <c r="AD219" s="157">
        <f t="shared" si="191"/>
        <v>0</v>
      </c>
      <c r="AE219" s="157">
        <f t="shared" si="191"/>
        <v>0</v>
      </c>
      <c r="AF219" s="157">
        <f t="shared" si="191"/>
        <v>0</v>
      </c>
      <c r="AG219" s="157">
        <f t="shared" si="191"/>
        <v>0</v>
      </c>
      <c r="AH219" s="157">
        <f t="shared" si="191"/>
        <v>0</v>
      </c>
      <c r="AI219" s="157">
        <f t="shared" si="191"/>
        <v>0</v>
      </c>
      <c r="AJ219" s="157">
        <f t="shared" si="191"/>
        <v>0</v>
      </c>
    </row>
    <row r="220" spans="1:36" ht="16.5" x14ac:dyDescent="0.25">
      <c r="A220" s="157">
        <f t="shared" si="184"/>
        <v>2.0999999999999979</v>
      </c>
      <c r="B220" s="153">
        <f t="shared" si="122"/>
        <v>172</v>
      </c>
      <c r="C220" s="155" t="s">
        <v>495</v>
      </c>
      <c r="D220" s="156" t="s">
        <v>364</v>
      </c>
      <c r="E220" s="157">
        <f t="shared" si="185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84"/>
        <v>2.1099999999999977</v>
      </c>
      <c r="B221" s="153">
        <f t="shared" si="122"/>
        <v>173</v>
      </c>
      <c r="C221" s="155" t="s">
        <v>496</v>
      </c>
      <c r="D221" s="156" t="s">
        <v>364</v>
      </c>
      <c r="E221" s="157">
        <f t="shared" si="185"/>
        <v>13</v>
      </c>
      <c r="F221" s="249"/>
      <c r="G221" s="157">
        <f>+SUM(G$219:G$220)</f>
        <v>0</v>
      </c>
      <c r="H221" s="157">
        <f t="shared" ref="H221:AJ221" si="192">+SUM(H$219:H$220)</f>
        <v>1</v>
      </c>
      <c r="I221" s="157">
        <f t="shared" si="192"/>
        <v>1</v>
      </c>
      <c r="J221" s="157">
        <f t="shared" si="192"/>
        <v>1</v>
      </c>
      <c r="K221" s="157">
        <f t="shared" si="192"/>
        <v>1</v>
      </c>
      <c r="L221" s="157">
        <f t="shared" si="192"/>
        <v>1</v>
      </c>
      <c r="M221" s="157">
        <f t="shared" si="192"/>
        <v>1</v>
      </c>
      <c r="N221" s="157">
        <f t="shared" si="192"/>
        <v>1</v>
      </c>
      <c r="O221" s="157">
        <f t="shared" si="192"/>
        <v>1</v>
      </c>
      <c r="P221" s="157">
        <f t="shared" si="192"/>
        <v>1</v>
      </c>
      <c r="Q221" s="157">
        <f t="shared" si="192"/>
        <v>1</v>
      </c>
      <c r="R221" s="157">
        <f t="shared" si="192"/>
        <v>1</v>
      </c>
      <c r="S221" s="157">
        <f t="shared" si="192"/>
        <v>1</v>
      </c>
      <c r="T221" s="157">
        <f t="shared" si="192"/>
        <v>1</v>
      </c>
      <c r="U221" s="157">
        <f t="shared" si="192"/>
        <v>0</v>
      </c>
      <c r="V221" s="157">
        <f t="shared" si="192"/>
        <v>0</v>
      </c>
      <c r="W221" s="157">
        <f t="shared" si="192"/>
        <v>0</v>
      </c>
      <c r="X221" s="157">
        <f t="shared" si="192"/>
        <v>0</v>
      </c>
      <c r="Y221" s="157">
        <f t="shared" si="192"/>
        <v>0</v>
      </c>
      <c r="Z221" s="157">
        <f t="shared" si="192"/>
        <v>0</v>
      </c>
      <c r="AA221" s="157">
        <f t="shared" si="192"/>
        <v>0</v>
      </c>
      <c r="AB221" s="157">
        <f t="shared" si="192"/>
        <v>0</v>
      </c>
      <c r="AC221" s="157">
        <f t="shared" si="192"/>
        <v>0</v>
      </c>
      <c r="AD221" s="157">
        <f t="shared" si="192"/>
        <v>0</v>
      </c>
      <c r="AE221" s="157">
        <f t="shared" si="192"/>
        <v>0</v>
      </c>
      <c r="AF221" s="157">
        <f t="shared" si="192"/>
        <v>0</v>
      </c>
      <c r="AG221" s="157">
        <f t="shared" si="192"/>
        <v>0</v>
      </c>
      <c r="AH221" s="157">
        <f t="shared" si="192"/>
        <v>0</v>
      </c>
      <c r="AI221" s="157">
        <f t="shared" si="192"/>
        <v>0</v>
      </c>
      <c r="AJ221" s="157">
        <f t="shared" si="192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122"/>
        <v>174</v>
      </c>
      <c r="C222" s="162" t="s">
        <v>497</v>
      </c>
      <c r="D222" s="164" t="s">
        <v>364</v>
      </c>
      <c r="E222" s="157">
        <f t="shared" si="185"/>
        <v>0</v>
      </c>
      <c r="F222" s="314" t="s">
        <v>327</v>
      </c>
      <c r="G222" s="157">
        <f>+IF($F222=G$10&amp;" "&amp;G$11,G$9,0)</f>
        <v>0</v>
      </c>
      <c r="H222" s="157">
        <f t="shared" ref="H222:AJ222" si="193">+IF($F222=H$10&amp;" "&amp;H$11,H$9,0)</f>
        <v>0</v>
      </c>
      <c r="I222" s="157">
        <f t="shared" si="193"/>
        <v>0</v>
      </c>
      <c r="J222" s="157">
        <f t="shared" si="193"/>
        <v>0</v>
      </c>
      <c r="K222" s="157">
        <f t="shared" si="193"/>
        <v>0</v>
      </c>
      <c r="L222" s="157">
        <f t="shared" si="193"/>
        <v>0</v>
      </c>
      <c r="M222" s="157">
        <f t="shared" si="193"/>
        <v>0</v>
      </c>
      <c r="N222" s="157">
        <f t="shared" si="193"/>
        <v>0</v>
      </c>
      <c r="O222" s="157">
        <f t="shared" si="193"/>
        <v>0</v>
      </c>
      <c r="P222" s="157">
        <f t="shared" si="193"/>
        <v>0</v>
      </c>
      <c r="Q222" s="157">
        <f t="shared" si="193"/>
        <v>0</v>
      </c>
      <c r="R222" s="157">
        <f t="shared" si="193"/>
        <v>0</v>
      </c>
      <c r="S222" s="157">
        <f t="shared" si="193"/>
        <v>0</v>
      </c>
      <c r="T222" s="157">
        <f t="shared" si="193"/>
        <v>0</v>
      </c>
      <c r="U222" s="157">
        <f t="shared" si="193"/>
        <v>0</v>
      </c>
      <c r="V222" s="157">
        <f t="shared" si="193"/>
        <v>0</v>
      </c>
      <c r="W222" s="157">
        <f t="shared" si="193"/>
        <v>0</v>
      </c>
      <c r="X222" s="157">
        <f t="shared" si="193"/>
        <v>0</v>
      </c>
      <c r="Y222" s="157">
        <f t="shared" si="193"/>
        <v>0</v>
      </c>
      <c r="Z222" s="157">
        <f t="shared" si="193"/>
        <v>0</v>
      </c>
      <c r="AA222" s="157">
        <f t="shared" si="193"/>
        <v>0</v>
      </c>
      <c r="AB222" s="157">
        <f t="shared" si="193"/>
        <v>0</v>
      </c>
      <c r="AC222" s="157">
        <f t="shared" si="193"/>
        <v>0</v>
      </c>
      <c r="AD222" s="157">
        <f t="shared" si="193"/>
        <v>0</v>
      </c>
      <c r="AE222" s="157">
        <f t="shared" si="193"/>
        <v>0</v>
      </c>
      <c r="AF222" s="157">
        <f t="shared" si="193"/>
        <v>0</v>
      </c>
      <c r="AG222" s="157">
        <f t="shared" si="193"/>
        <v>0</v>
      </c>
      <c r="AH222" s="157">
        <f t="shared" si="193"/>
        <v>0</v>
      </c>
      <c r="AI222" s="157">
        <f t="shared" si="193"/>
        <v>0</v>
      </c>
      <c r="AJ222" s="157">
        <f t="shared" si="193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122"/>
        <v>175</v>
      </c>
      <c r="C223" s="162" t="s">
        <v>498</v>
      </c>
      <c r="D223" s="164" t="s">
        <v>364</v>
      </c>
      <c r="E223" s="157">
        <f t="shared" si="185"/>
        <v>0</v>
      </c>
      <c r="F223" s="314" t="s">
        <v>328</v>
      </c>
      <c r="G223" s="157">
        <f t="shared" ref="G223:AJ223" si="194">+IF($F223=G$10&amp;" "&amp;G$11,G$9,0)</f>
        <v>0</v>
      </c>
      <c r="H223" s="157">
        <f t="shared" si="194"/>
        <v>0</v>
      </c>
      <c r="I223" s="157">
        <f t="shared" si="194"/>
        <v>0</v>
      </c>
      <c r="J223" s="157">
        <f t="shared" si="194"/>
        <v>0</v>
      </c>
      <c r="K223" s="157">
        <f t="shared" si="194"/>
        <v>0</v>
      </c>
      <c r="L223" s="157">
        <f t="shared" si="194"/>
        <v>0</v>
      </c>
      <c r="M223" s="157">
        <f t="shared" si="194"/>
        <v>0</v>
      </c>
      <c r="N223" s="157">
        <f t="shared" si="194"/>
        <v>0</v>
      </c>
      <c r="O223" s="157">
        <f t="shared" si="194"/>
        <v>0</v>
      </c>
      <c r="P223" s="157">
        <f t="shared" si="194"/>
        <v>0</v>
      </c>
      <c r="Q223" s="157">
        <f t="shared" si="194"/>
        <v>0</v>
      </c>
      <c r="R223" s="157">
        <f t="shared" si="194"/>
        <v>0</v>
      </c>
      <c r="S223" s="157">
        <f t="shared" si="194"/>
        <v>0</v>
      </c>
      <c r="T223" s="157">
        <f t="shared" si="194"/>
        <v>0</v>
      </c>
      <c r="U223" s="157">
        <f t="shared" si="194"/>
        <v>0</v>
      </c>
      <c r="V223" s="157">
        <f t="shared" si="194"/>
        <v>0</v>
      </c>
      <c r="W223" s="157">
        <f t="shared" si="194"/>
        <v>0</v>
      </c>
      <c r="X223" s="157">
        <f t="shared" si="194"/>
        <v>0</v>
      </c>
      <c r="Y223" s="157">
        <f t="shared" si="194"/>
        <v>0</v>
      </c>
      <c r="Z223" s="157">
        <f t="shared" si="194"/>
        <v>0</v>
      </c>
      <c r="AA223" s="157">
        <f t="shared" si="194"/>
        <v>0</v>
      </c>
      <c r="AB223" s="157">
        <f t="shared" si="194"/>
        <v>0</v>
      </c>
      <c r="AC223" s="157">
        <f t="shared" si="194"/>
        <v>0</v>
      </c>
      <c r="AD223" s="157">
        <f t="shared" si="194"/>
        <v>0</v>
      </c>
      <c r="AE223" s="157">
        <f t="shared" si="194"/>
        <v>0</v>
      </c>
      <c r="AF223" s="157">
        <f t="shared" si="194"/>
        <v>0</v>
      </c>
      <c r="AG223" s="157">
        <f t="shared" si="194"/>
        <v>0</v>
      </c>
      <c r="AH223" s="157">
        <f t="shared" si="194"/>
        <v>0</v>
      </c>
      <c r="AI223" s="157">
        <f t="shared" si="194"/>
        <v>0</v>
      </c>
      <c r="AJ223" s="157">
        <f t="shared" si="194"/>
        <v>0</v>
      </c>
    </row>
    <row r="224" spans="1:36" ht="16.5" x14ac:dyDescent="0.25">
      <c r="A224" s="172"/>
      <c r="B224" s="173">
        <f t="shared" si="122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122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95">+A225+0.01</f>
        <v>3.01</v>
      </c>
      <c r="B226" s="153">
        <f t="shared" si="122"/>
        <v>178</v>
      </c>
      <c r="C226" s="199" t="s">
        <v>486</v>
      </c>
      <c r="D226" s="156" t="s">
        <v>553</v>
      </c>
      <c r="E226" s="157">
        <f t="shared" ref="E226:E233" si="196">+SUM(G226:AJ226)</f>
        <v>4.4720000000000004</v>
      </c>
      <c r="F226" s="249"/>
      <c r="G226" s="157">
        <f t="shared" ref="G226:AJ226" si="197">+VLOOKUP("RI",Vol_Retenida,4,0)*G$15*G$31+VLOOKUP("RV",Vol_Retenida,4,0)*G$16*G$31+VLOOKUP("RIY",Vol_Retenida,4,0)*G$17*G$31+VLOOKUP("RVY",Vol_Retenida,4,0)*G$18*G$31</f>
        <v>0</v>
      </c>
      <c r="H226" s="157">
        <f t="shared" si="197"/>
        <v>1.1180000000000001</v>
      </c>
      <c r="I226" s="157">
        <f t="shared" si="197"/>
        <v>0</v>
      </c>
      <c r="J226" s="157">
        <f t="shared" si="197"/>
        <v>0</v>
      </c>
      <c r="K226" s="157">
        <f t="shared" si="197"/>
        <v>0</v>
      </c>
      <c r="L226" s="157">
        <f t="shared" si="197"/>
        <v>0</v>
      </c>
      <c r="M226" s="157">
        <f t="shared" si="197"/>
        <v>0</v>
      </c>
      <c r="N226" s="157">
        <f t="shared" si="197"/>
        <v>1.1180000000000001</v>
      </c>
      <c r="O226" s="157">
        <f t="shared" si="197"/>
        <v>1.1180000000000001</v>
      </c>
      <c r="P226" s="157">
        <f t="shared" si="197"/>
        <v>0</v>
      </c>
      <c r="Q226" s="157">
        <f t="shared" si="197"/>
        <v>0</v>
      </c>
      <c r="R226" s="157">
        <f t="shared" si="197"/>
        <v>0</v>
      </c>
      <c r="S226" s="157">
        <f t="shared" si="197"/>
        <v>1.1180000000000001</v>
      </c>
      <c r="T226" s="157">
        <f t="shared" si="197"/>
        <v>0</v>
      </c>
      <c r="U226" s="157">
        <f t="shared" si="197"/>
        <v>0</v>
      </c>
      <c r="V226" s="157">
        <f t="shared" si="197"/>
        <v>0</v>
      </c>
      <c r="W226" s="157">
        <f t="shared" si="197"/>
        <v>0</v>
      </c>
      <c r="X226" s="157">
        <f t="shared" si="197"/>
        <v>0</v>
      </c>
      <c r="Y226" s="157">
        <f t="shared" si="197"/>
        <v>0</v>
      </c>
      <c r="Z226" s="157">
        <f t="shared" si="197"/>
        <v>0</v>
      </c>
      <c r="AA226" s="157">
        <f t="shared" si="197"/>
        <v>0</v>
      </c>
      <c r="AB226" s="157">
        <f t="shared" si="197"/>
        <v>0</v>
      </c>
      <c r="AC226" s="157">
        <f t="shared" si="197"/>
        <v>0</v>
      </c>
      <c r="AD226" s="157">
        <f t="shared" si="197"/>
        <v>0</v>
      </c>
      <c r="AE226" s="157">
        <f t="shared" si="197"/>
        <v>0</v>
      </c>
      <c r="AF226" s="157">
        <f t="shared" si="197"/>
        <v>0</v>
      </c>
      <c r="AG226" s="157">
        <f t="shared" si="197"/>
        <v>0</v>
      </c>
      <c r="AH226" s="157">
        <f t="shared" si="197"/>
        <v>0</v>
      </c>
      <c r="AI226" s="157">
        <f t="shared" si="197"/>
        <v>0</v>
      </c>
      <c r="AJ226" s="157">
        <f t="shared" si="197"/>
        <v>0</v>
      </c>
    </row>
    <row r="227" spans="1:36" ht="16.5" x14ac:dyDescent="0.25">
      <c r="A227" s="157">
        <f t="shared" si="195"/>
        <v>3.0199999999999996</v>
      </c>
      <c r="B227" s="153">
        <f t="shared" si="122"/>
        <v>179</v>
      </c>
      <c r="C227" s="199" t="s">
        <v>487</v>
      </c>
      <c r="D227" s="156" t="s">
        <v>553</v>
      </c>
      <c r="E227" s="157">
        <f t="shared" si="196"/>
        <v>0</v>
      </c>
      <c r="F227" s="249"/>
      <c r="G227" s="157">
        <f t="shared" ref="G227:AJ227" si="198">+VLOOKUP("RI",Vol_Retenida,4,0)*G$15*G$32+VLOOKUP("RV",Vol_Retenida,4,0)*G$16*G$32+VLOOKUP("RIY",Vol_Retenida,4,0)*G$17*G$32+VLOOKUP("RVY",Vol_Retenida,4,0)*G$18*G$32</f>
        <v>0</v>
      </c>
      <c r="H227" s="157">
        <f t="shared" si="198"/>
        <v>0</v>
      </c>
      <c r="I227" s="157">
        <f t="shared" si="198"/>
        <v>0</v>
      </c>
      <c r="J227" s="157">
        <f t="shared" si="198"/>
        <v>0</v>
      </c>
      <c r="K227" s="157">
        <f t="shared" si="198"/>
        <v>0</v>
      </c>
      <c r="L227" s="157">
        <f t="shared" si="198"/>
        <v>0</v>
      </c>
      <c r="M227" s="157">
        <f t="shared" si="198"/>
        <v>0</v>
      </c>
      <c r="N227" s="157">
        <f t="shared" si="198"/>
        <v>0</v>
      </c>
      <c r="O227" s="157">
        <f t="shared" si="198"/>
        <v>0</v>
      </c>
      <c r="P227" s="157">
        <f t="shared" si="198"/>
        <v>0</v>
      </c>
      <c r="Q227" s="157">
        <f t="shared" si="198"/>
        <v>0</v>
      </c>
      <c r="R227" s="157">
        <f t="shared" si="198"/>
        <v>0</v>
      </c>
      <c r="S227" s="157">
        <f t="shared" si="198"/>
        <v>0</v>
      </c>
      <c r="T227" s="157">
        <f t="shared" si="198"/>
        <v>0</v>
      </c>
      <c r="U227" s="157">
        <f t="shared" si="198"/>
        <v>0</v>
      </c>
      <c r="V227" s="157">
        <f t="shared" si="198"/>
        <v>0</v>
      </c>
      <c r="W227" s="157">
        <f t="shared" si="198"/>
        <v>0</v>
      </c>
      <c r="X227" s="157">
        <f t="shared" si="198"/>
        <v>0</v>
      </c>
      <c r="Y227" s="157">
        <f t="shared" si="198"/>
        <v>0</v>
      </c>
      <c r="Z227" s="157">
        <f t="shared" si="198"/>
        <v>0</v>
      </c>
      <c r="AA227" s="157">
        <f t="shared" si="198"/>
        <v>0</v>
      </c>
      <c r="AB227" s="157">
        <f t="shared" si="198"/>
        <v>0</v>
      </c>
      <c r="AC227" s="157">
        <f t="shared" si="198"/>
        <v>0</v>
      </c>
      <c r="AD227" s="157">
        <f t="shared" si="198"/>
        <v>0</v>
      </c>
      <c r="AE227" s="157">
        <f t="shared" si="198"/>
        <v>0</v>
      </c>
      <c r="AF227" s="157">
        <f t="shared" si="198"/>
        <v>0</v>
      </c>
      <c r="AG227" s="157">
        <f t="shared" si="198"/>
        <v>0</v>
      </c>
      <c r="AH227" s="157">
        <f t="shared" si="198"/>
        <v>0</v>
      </c>
      <c r="AI227" s="157">
        <f t="shared" si="198"/>
        <v>0</v>
      </c>
      <c r="AJ227" s="157">
        <f t="shared" si="198"/>
        <v>0</v>
      </c>
    </row>
    <row r="228" spans="1:36" ht="16.5" x14ac:dyDescent="0.25">
      <c r="A228" s="157">
        <f t="shared" si="195"/>
        <v>3.0299999999999994</v>
      </c>
      <c r="B228" s="153">
        <f t="shared" si="122"/>
        <v>180</v>
      </c>
      <c r="C228" s="199" t="s">
        <v>500</v>
      </c>
      <c r="D228" s="156" t="s">
        <v>364</v>
      </c>
      <c r="E228" s="157">
        <f t="shared" si="196"/>
        <v>0</v>
      </c>
      <c r="F228" s="249"/>
      <c r="G228" s="157">
        <f>+G$15</f>
        <v>0</v>
      </c>
      <c r="H228" s="157">
        <f t="shared" ref="H228:AJ228" si="199">+H$15</f>
        <v>0</v>
      </c>
      <c r="I228" s="157">
        <f t="shared" si="199"/>
        <v>0</v>
      </c>
      <c r="J228" s="157">
        <f t="shared" si="199"/>
        <v>0</v>
      </c>
      <c r="K228" s="157">
        <f t="shared" si="199"/>
        <v>0</v>
      </c>
      <c r="L228" s="157">
        <f t="shared" si="199"/>
        <v>0</v>
      </c>
      <c r="M228" s="157">
        <f t="shared" si="199"/>
        <v>0</v>
      </c>
      <c r="N228" s="157">
        <f t="shared" si="199"/>
        <v>0</v>
      </c>
      <c r="O228" s="157">
        <f t="shared" si="199"/>
        <v>0</v>
      </c>
      <c r="P228" s="157">
        <f t="shared" si="199"/>
        <v>0</v>
      </c>
      <c r="Q228" s="157">
        <f t="shared" si="199"/>
        <v>0</v>
      </c>
      <c r="R228" s="157">
        <f t="shared" si="199"/>
        <v>0</v>
      </c>
      <c r="S228" s="157">
        <f t="shared" si="199"/>
        <v>0</v>
      </c>
      <c r="T228" s="157">
        <f t="shared" si="199"/>
        <v>0</v>
      </c>
      <c r="U228" s="157">
        <f t="shared" si="199"/>
        <v>0</v>
      </c>
      <c r="V228" s="157">
        <f t="shared" si="199"/>
        <v>0</v>
      </c>
      <c r="W228" s="157">
        <f t="shared" si="199"/>
        <v>0</v>
      </c>
      <c r="X228" s="157">
        <f t="shared" si="199"/>
        <v>0</v>
      </c>
      <c r="Y228" s="157">
        <f t="shared" si="199"/>
        <v>0</v>
      </c>
      <c r="Z228" s="157">
        <f t="shared" si="199"/>
        <v>0</v>
      </c>
      <c r="AA228" s="157">
        <f t="shared" si="199"/>
        <v>0</v>
      </c>
      <c r="AB228" s="157">
        <f t="shared" si="199"/>
        <v>0</v>
      </c>
      <c r="AC228" s="157">
        <f t="shared" si="199"/>
        <v>0</v>
      </c>
      <c r="AD228" s="157">
        <f t="shared" si="199"/>
        <v>0</v>
      </c>
      <c r="AE228" s="157">
        <f t="shared" si="199"/>
        <v>0</v>
      </c>
      <c r="AF228" s="157">
        <f t="shared" si="199"/>
        <v>0</v>
      </c>
      <c r="AG228" s="157">
        <f t="shared" si="199"/>
        <v>0</v>
      </c>
      <c r="AH228" s="157">
        <f t="shared" si="199"/>
        <v>0</v>
      </c>
      <c r="AI228" s="157">
        <f t="shared" si="199"/>
        <v>0</v>
      </c>
      <c r="AJ228" s="157">
        <f t="shared" si="199"/>
        <v>0</v>
      </c>
    </row>
    <row r="229" spans="1:36" ht="16.5" x14ac:dyDescent="0.25">
      <c r="A229" s="157">
        <f t="shared" si="195"/>
        <v>3.0399999999999991</v>
      </c>
      <c r="B229" s="153">
        <f t="shared" si="122"/>
        <v>181</v>
      </c>
      <c r="C229" s="199" t="s">
        <v>501</v>
      </c>
      <c r="D229" s="156" t="s">
        <v>364</v>
      </c>
      <c r="E229" s="157">
        <f t="shared" si="196"/>
        <v>4</v>
      </c>
      <c r="F229" s="249"/>
      <c r="G229" s="157">
        <f>+G$17</f>
        <v>0</v>
      </c>
      <c r="H229" s="157">
        <f t="shared" ref="H229:AJ229" si="200">+H$17</f>
        <v>1</v>
      </c>
      <c r="I229" s="157">
        <f t="shared" si="200"/>
        <v>0</v>
      </c>
      <c r="J229" s="157">
        <f t="shared" si="200"/>
        <v>0</v>
      </c>
      <c r="K229" s="157">
        <f t="shared" si="200"/>
        <v>0</v>
      </c>
      <c r="L229" s="157">
        <f t="shared" si="200"/>
        <v>0</v>
      </c>
      <c r="M229" s="157">
        <f t="shared" si="200"/>
        <v>0</v>
      </c>
      <c r="N229" s="157">
        <f t="shared" si="200"/>
        <v>1</v>
      </c>
      <c r="O229" s="157">
        <f t="shared" si="200"/>
        <v>1</v>
      </c>
      <c r="P229" s="157">
        <f t="shared" si="200"/>
        <v>0</v>
      </c>
      <c r="Q229" s="157">
        <f t="shared" si="200"/>
        <v>0</v>
      </c>
      <c r="R229" s="157">
        <f t="shared" si="200"/>
        <v>0</v>
      </c>
      <c r="S229" s="157">
        <f t="shared" si="200"/>
        <v>1</v>
      </c>
      <c r="T229" s="157">
        <f t="shared" si="200"/>
        <v>0</v>
      </c>
      <c r="U229" s="157">
        <f t="shared" si="200"/>
        <v>0</v>
      </c>
      <c r="V229" s="157">
        <f t="shared" si="200"/>
        <v>0</v>
      </c>
      <c r="W229" s="157">
        <f t="shared" si="200"/>
        <v>0</v>
      </c>
      <c r="X229" s="157">
        <f t="shared" si="200"/>
        <v>0</v>
      </c>
      <c r="Y229" s="157">
        <f t="shared" si="200"/>
        <v>0</v>
      </c>
      <c r="Z229" s="157">
        <f t="shared" si="200"/>
        <v>0</v>
      </c>
      <c r="AA229" s="157">
        <f t="shared" si="200"/>
        <v>0</v>
      </c>
      <c r="AB229" s="157">
        <f t="shared" si="200"/>
        <v>0</v>
      </c>
      <c r="AC229" s="157">
        <f t="shared" si="200"/>
        <v>0</v>
      </c>
      <c r="AD229" s="157">
        <f t="shared" si="200"/>
        <v>0</v>
      </c>
      <c r="AE229" s="157">
        <f t="shared" si="200"/>
        <v>0</v>
      </c>
      <c r="AF229" s="157">
        <f t="shared" si="200"/>
        <v>0</v>
      </c>
      <c r="AG229" s="157">
        <f t="shared" si="200"/>
        <v>0</v>
      </c>
      <c r="AH229" s="157">
        <f t="shared" si="200"/>
        <v>0</v>
      </c>
      <c r="AI229" s="157">
        <f t="shared" si="200"/>
        <v>0</v>
      </c>
      <c r="AJ229" s="157">
        <f t="shared" si="200"/>
        <v>0</v>
      </c>
    </row>
    <row r="230" spans="1:36" ht="16.5" x14ac:dyDescent="0.25">
      <c r="A230" s="157">
        <f t="shared" si="195"/>
        <v>3.0499999999999989</v>
      </c>
      <c r="B230" s="153">
        <f t="shared" si="122"/>
        <v>182</v>
      </c>
      <c r="C230" s="199" t="s">
        <v>502</v>
      </c>
      <c r="D230" s="156" t="s">
        <v>553</v>
      </c>
      <c r="E230" s="157">
        <f t="shared" si="196"/>
        <v>4.3760000000000003</v>
      </c>
      <c r="F230" s="249"/>
      <c r="G230" s="157">
        <f t="shared" ref="G230:AJ230" si="201">+VLOOKUP("RI",Vol_Retenida,5,0)*G$15*G$31+VLOOKUP("RV",Vol_Retenida,5,0)*G$16*G$31+VLOOKUP("RIY",Vol_Retenida,5,0)*G$17*G$31+VLOOKUP("RVY",Vol_Retenida,5,0)*G$18*G$31</f>
        <v>0</v>
      </c>
      <c r="H230" s="157">
        <f t="shared" si="201"/>
        <v>1.0940000000000001</v>
      </c>
      <c r="I230" s="157">
        <f t="shared" si="201"/>
        <v>0</v>
      </c>
      <c r="J230" s="157">
        <f t="shared" si="201"/>
        <v>0</v>
      </c>
      <c r="K230" s="157">
        <f t="shared" si="201"/>
        <v>0</v>
      </c>
      <c r="L230" s="157">
        <f t="shared" si="201"/>
        <v>0</v>
      </c>
      <c r="M230" s="157">
        <f t="shared" si="201"/>
        <v>0</v>
      </c>
      <c r="N230" s="157">
        <f t="shared" si="201"/>
        <v>1.0940000000000001</v>
      </c>
      <c r="O230" s="157">
        <f t="shared" si="201"/>
        <v>1.0940000000000001</v>
      </c>
      <c r="P230" s="157">
        <f t="shared" si="201"/>
        <v>0</v>
      </c>
      <c r="Q230" s="157">
        <f t="shared" si="201"/>
        <v>0</v>
      </c>
      <c r="R230" s="157">
        <f t="shared" si="201"/>
        <v>0</v>
      </c>
      <c r="S230" s="157">
        <f t="shared" si="201"/>
        <v>1.0940000000000001</v>
      </c>
      <c r="T230" s="157">
        <f t="shared" si="201"/>
        <v>0</v>
      </c>
      <c r="U230" s="157">
        <f t="shared" si="201"/>
        <v>0</v>
      </c>
      <c r="V230" s="157">
        <f t="shared" si="201"/>
        <v>0</v>
      </c>
      <c r="W230" s="157">
        <f t="shared" si="201"/>
        <v>0</v>
      </c>
      <c r="X230" s="157">
        <f t="shared" si="201"/>
        <v>0</v>
      </c>
      <c r="Y230" s="157">
        <f t="shared" si="201"/>
        <v>0</v>
      </c>
      <c r="Z230" s="157">
        <f t="shared" si="201"/>
        <v>0</v>
      </c>
      <c r="AA230" s="157">
        <f t="shared" si="201"/>
        <v>0</v>
      </c>
      <c r="AB230" s="157">
        <f t="shared" si="201"/>
        <v>0</v>
      </c>
      <c r="AC230" s="157">
        <f t="shared" si="201"/>
        <v>0</v>
      </c>
      <c r="AD230" s="157">
        <f t="shared" si="201"/>
        <v>0</v>
      </c>
      <c r="AE230" s="157">
        <f t="shared" si="201"/>
        <v>0</v>
      </c>
      <c r="AF230" s="157">
        <f t="shared" si="201"/>
        <v>0</v>
      </c>
      <c r="AG230" s="157">
        <f t="shared" si="201"/>
        <v>0</v>
      </c>
      <c r="AH230" s="157">
        <f t="shared" si="201"/>
        <v>0</v>
      </c>
      <c r="AI230" s="157">
        <f t="shared" si="201"/>
        <v>0</v>
      </c>
      <c r="AJ230" s="157">
        <f t="shared" si="201"/>
        <v>0</v>
      </c>
    </row>
    <row r="231" spans="1:36" ht="16.5" x14ac:dyDescent="0.25">
      <c r="A231" s="157">
        <f t="shared" si="195"/>
        <v>3.0599999999999987</v>
      </c>
      <c r="B231" s="153">
        <f t="shared" si="122"/>
        <v>183</v>
      </c>
      <c r="C231" s="199" t="s">
        <v>503</v>
      </c>
      <c r="D231" s="156" t="s">
        <v>553</v>
      </c>
      <c r="E231" s="157">
        <f t="shared" si="196"/>
        <v>0</v>
      </c>
      <c r="F231" s="249"/>
      <c r="G231" s="157">
        <f t="shared" ref="G231:AJ231" si="202">+VLOOKUP("RI",Vol_Retenida,5,0)*G$15*G$32+VLOOKUP("RV",Vol_Retenida,5,0)*G$16*G$32+VLOOKUP("RIY",Vol_Retenida,5,0)*G$17*G$32+VLOOKUP("RVY",Vol_Retenida,5,0)*G$18*G$32</f>
        <v>0</v>
      </c>
      <c r="H231" s="157">
        <f t="shared" si="202"/>
        <v>0</v>
      </c>
      <c r="I231" s="157">
        <f t="shared" si="202"/>
        <v>0</v>
      </c>
      <c r="J231" s="157">
        <f t="shared" si="202"/>
        <v>0</v>
      </c>
      <c r="K231" s="157">
        <f t="shared" si="202"/>
        <v>0</v>
      </c>
      <c r="L231" s="157">
        <f t="shared" si="202"/>
        <v>0</v>
      </c>
      <c r="M231" s="157">
        <f t="shared" si="202"/>
        <v>0</v>
      </c>
      <c r="N231" s="157">
        <f t="shared" si="202"/>
        <v>0</v>
      </c>
      <c r="O231" s="157">
        <f t="shared" si="202"/>
        <v>0</v>
      </c>
      <c r="P231" s="157">
        <f t="shared" si="202"/>
        <v>0</v>
      </c>
      <c r="Q231" s="157">
        <f t="shared" si="202"/>
        <v>0</v>
      </c>
      <c r="R231" s="157">
        <f t="shared" si="202"/>
        <v>0</v>
      </c>
      <c r="S231" s="157">
        <f t="shared" si="202"/>
        <v>0</v>
      </c>
      <c r="T231" s="157">
        <f t="shared" si="202"/>
        <v>0</v>
      </c>
      <c r="U231" s="157">
        <f t="shared" si="202"/>
        <v>0</v>
      </c>
      <c r="V231" s="157">
        <f t="shared" si="202"/>
        <v>0</v>
      </c>
      <c r="W231" s="157">
        <f t="shared" si="202"/>
        <v>0</v>
      </c>
      <c r="X231" s="157">
        <f t="shared" si="202"/>
        <v>0</v>
      </c>
      <c r="Y231" s="157">
        <f t="shared" si="202"/>
        <v>0</v>
      </c>
      <c r="Z231" s="157">
        <f t="shared" si="202"/>
        <v>0</v>
      </c>
      <c r="AA231" s="157">
        <f t="shared" si="202"/>
        <v>0</v>
      </c>
      <c r="AB231" s="157">
        <f t="shared" si="202"/>
        <v>0</v>
      </c>
      <c r="AC231" s="157">
        <f t="shared" si="202"/>
        <v>0</v>
      </c>
      <c r="AD231" s="157">
        <f t="shared" si="202"/>
        <v>0</v>
      </c>
      <c r="AE231" s="157">
        <f t="shared" si="202"/>
        <v>0</v>
      </c>
      <c r="AF231" s="157">
        <f t="shared" si="202"/>
        <v>0</v>
      </c>
      <c r="AG231" s="157">
        <f t="shared" si="202"/>
        <v>0</v>
      </c>
      <c r="AH231" s="157">
        <f t="shared" si="202"/>
        <v>0</v>
      </c>
      <c r="AI231" s="157">
        <f t="shared" si="202"/>
        <v>0</v>
      </c>
      <c r="AJ231" s="157">
        <f t="shared" si="202"/>
        <v>0</v>
      </c>
    </row>
    <row r="232" spans="1:36" s="188" customFormat="1" ht="16.5" x14ac:dyDescent="0.25">
      <c r="A232" s="160">
        <f t="shared" si="195"/>
        <v>3.0699999999999985</v>
      </c>
      <c r="B232" s="161">
        <f t="shared" si="122"/>
        <v>184</v>
      </c>
      <c r="C232" s="316" t="s">
        <v>637</v>
      </c>
      <c r="D232" s="164" t="s">
        <v>364</v>
      </c>
      <c r="E232" s="157">
        <f t="shared" si="196"/>
        <v>0</v>
      </c>
      <c r="F232" s="246"/>
      <c r="G232" s="160">
        <f>+G$16</f>
        <v>0</v>
      </c>
      <c r="H232" s="160">
        <f t="shared" ref="H232:AJ232" si="203">+H$16</f>
        <v>0</v>
      </c>
      <c r="I232" s="160">
        <f t="shared" si="203"/>
        <v>0</v>
      </c>
      <c r="J232" s="160">
        <f t="shared" si="203"/>
        <v>0</v>
      </c>
      <c r="K232" s="160">
        <f t="shared" si="203"/>
        <v>0</v>
      </c>
      <c r="L232" s="160">
        <f t="shared" si="203"/>
        <v>0</v>
      </c>
      <c r="M232" s="160">
        <f t="shared" si="203"/>
        <v>0</v>
      </c>
      <c r="N232" s="160">
        <f t="shared" si="203"/>
        <v>0</v>
      </c>
      <c r="O232" s="160">
        <f t="shared" si="203"/>
        <v>0</v>
      </c>
      <c r="P232" s="160">
        <f t="shared" si="203"/>
        <v>0</v>
      </c>
      <c r="Q232" s="160">
        <f t="shared" si="203"/>
        <v>0</v>
      </c>
      <c r="R232" s="160">
        <f t="shared" si="203"/>
        <v>0</v>
      </c>
      <c r="S232" s="160">
        <f t="shared" si="203"/>
        <v>0</v>
      </c>
      <c r="T232" s="160">
        <f t="shared" si="203"/>
        <v>0</v>
      </c>
      <c r="U232" s="160">
        <f t="shared" si="203"/>
        <v>0</v>
      </c>
      <c r="V232" s="160">
        <f t="shared" si="203"/>
        <v>0</v>
      </c>
      <c r="W232" s="160">
        <f t="shared" si="203"/>
        <v>0</v>
      </c>
      <c r="X232" s="160">
        <f t="shared" si="203"/>
        <v>0</v>
      </c>
      <c r="Y232" s="160">
        <f t="shared" si="203"/>
        <v>0</v>
      </c>
      <c r="Z232" s="160">
        <f t="shared" si="203"/>
        <v>0</v>
      </c>
      <c r="AA232" s="160">
        <f t="shared" si="203"/>
        <v>0</v>
      </c>
      <c r="AB232" s="160">
        <f t="shared" si="203"/>
        <v>0</v>
      </c>
      <c r="AC232" s="160">
        <f t="shared" si="203"/>
        <v>0</v>
      </c>
      <c r="AD232" s="160">
        <f t="shared" si="203"/>
        <v>0</v>
      </c>
      <c r="AE232" s="160">
        <f t="shared" si="203"/>
        <v>0</v>
      </c>
      <c r="AF232" s="160">
        <f t="shared" si="203"/>
        <v>0</v>
      </c>
      <c r="AG232" s="160">
        <f t="shared" si="203"/>
        <v>0</v>
      </c>
      <c r="AH232" s="160">
        <f t="shared" si="203"/>
        <v>0</v>
      </c>
      <c r="AI232" s="160">
        <f t="shared" si="203"/>
        <v>0</v>
      </c>
      <c r="AJ232" s="160">
        <f t="shared" si="203"/>
        <v>0</v>
      </c>
    </row>
    <row r="233" spans="1:36" s="188" customFormat="1" ht="16.5" x14ac:dyDescent="0.25">
      <c r="A233" s="160">
        <f t="shared" si="195"/>
        <v>3.0799999999999983</v>
      </c>
      <c r="B233" s="161">
        <f t="shared" si="122"/>
        <v>185</v>
      </c>
      <c r="C233" s="316" t="s">
        <v>638</v>
      </c>
      <c r="D233" s="164" t="s">
        <v>364</v>
      </c>
      <c r="E233" s="157">
        <f t="shared" si="196"/>
        <v>0</v>
      </c>
      <c r="F233" s="246"/>
      <c r="G233" s="160">
        <f>+G$18</f>
        <v>0</v>
      </c>
      <c r="H233" s="160">
        <f t="shared" ref="H233:AJ233" si="204">+H$18</f>
        <v>0</v>
      </c>
      <c r="I233" s="160">
        <f t="shared" si="204"/>
        <v>0</v>
      </c>
      <c r="J233" s="160">
        <f t="shared" si="204"/>
        <v>0</v>
      </c>
      <c r="K233" s="160">
        <f t="shared" si="204"/>
        <v>0</v>
      </c>
      <c r="L233" s="160">
        <f t="shared" si="204"/>
        <v>0</v>
      </c>
      <c r="M233" s="160">
        <f t="shared" si="204"/>
        <v>0</v>
      </c>
      <c r="N233" s="160">
        <f t="shared" si="204"/>
        <v>0</v>
      </c>
      <c r="O233" s="160">
        <f t="shared" si="204"/>
        <v>0</v>
      </c>
      <c r="P233" s="160">
        <f t="shared" si="204"/>
        <v>0</v>
      </c>
      <c r="Q233" s="160">
        <f t="shared" si="204"/>
        <v>0</v>
      </c>
      <c r="R233" s="160">
        <f t="shared" si="204"/>
        <v>0</v>
      </c>
      <c r="S233" s="160">
        <f t="shared" si="204"/>
        <v>0</v>
      </c>
      <c r="T233" s="160">
        <f t="shared" si="204"/>
        <v>0</v>
      </c>
      <c r="U233" s="160">
        <f t="shared" si="204"/>
        <v>0</v>
      </c>
      <c r="V233" s="160">
        <f t="shared" si="204"/>
        <v>0</v>
      </c>
      <c r="W233" s="160">
        <f t="shared" si="204"/>
        <v>0</v>
      </c>
      <c r="X233" s="160">
        <f t="shared" si="204"/>
        <v>0</v>
      </c>
      <c r="Y233" s="160">
        <f t="shared" si="204"/>
        <v>0</v>
      </c>
      <c r="Z233" s="160">
        <f t="shared" si="204"/>
        <v>0</v>
      </c>
      <c r="AA233" s="160">
        <f t="shared" si="204"/>
        <v>0</v>
      </c>
      <c r="AB233" s="160">
        <f t="shared" si="204"/>
        <v>0</v>
      </c>
      <c r="AC233" s="160">
        <f t="shared" si="204"/>
        <v>0</v>
      </c>
      <c r="AD233" s="160">
        <f t="shared" si="204"/>
        <v>0</v>
      </c>
      <c r="AE233" s="160">
        <f t="shared" si="204"/>
        <v>0</v>
      </c>
      <c r="AF233" s="160">
        <f t="shared" si="204"/>
        <v>0</v>
      </c>
      <c r="AG233" s="160">
        <f t="shared" si="204"/>
        <v>0</v>
      </c>
      <c r="AH233" s="160">
        <f t="shared" si="204"/>
        <v>0</v>
      </c>
      <c r="AI233" s="160">
        <f t="shared" si="204"/>
        <v>0</v>
      </c>
      <c r="AJ233" s="160">
        <f t="shared" si="204"/>
        <v>0</v>
      </c>
    </row>
    <row r="234" spans="1:36" ht="16.5" x14ac:dyDescent="0.25">
      <c r="A234" s="157"/>
      <c r="B234" s="153">
        <f t="shared" si="122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122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122"/>
        <v>188</v>
      </c>
      <c r="C236" s="155" t="s">
        <v>505</v>
      </c>
      <c r="D236" s="156" t="s">
        <v>410</v>
      </c>
      <c r="E236" s="157">
        <f t="shared" ref="E236:E252" si="205">+SUM(G236:AJ236)</f>
        <v>0</v>
      </c>
      <c r="F236" s="249"/>
      <c r="G236" s="157">
        <f t="shared" ref="G236:P245" si="206">+HLOOKUP(G$3,ARMADO_RP,$B236,0)+HLOOKUP(G$4,ARMADO_RP,$B236,0)</f>
        <v>0</v>
      </c>
      <c r="H236" s="157">
        <f t="shared" si="206"/>
        <v>0</v>
      </c>
      <c r="I236" s="157">
        <f t="shared" si="206"/>
        <v>0</v>
      </c>
      <c r="J236" s="157">
        <f t="shared" si="206"/>
        <v>0</v>
      </c>
      <c r="K236" s="157">
        <f t="shared" si="206"/>
        <v>0</v>
      </c>
      <c r="L236" s="157">
        <f t="shared" si="206"/>
        <v>0</v>
      </c>
      <c r="M236" s="157">
        <f t="shared" si="206"/>
        <v>0</v>
      </c>
      <c r="N236" s="157">
        <f t="shared" si="206"/>
        <v>0</v>
      </c>
      <c r="O236" s="157">
        <f t="shared" si="206"/>
        <v>0</v>
      </c>
      <c r="P236" s="157">
        <f t="shared" si="206"/>
        <v>0</v>
      </c>
      <c r="Q236" s="157">
        <f t="shared" ref="Q236:Z245" si="207">+HLOOKUP(Q$3,ARMADO_RP,$B236,0)+HLOOKUP(Q$4,ARMADO_RP,$B236,0)</f>
        <v>0</v>
      </c>
      <c r="R236" s="157">
        <f t="shared" si="207"/>
        <v>0</v>
      </c>
      <c r="S236" s="157">
        <f t="shared" si="207"/>
        <v>0</v>
      </c>
      <c r="T236" s="157">
        <f t="shared" si="207"/>
        <v>0</v>
      </c>
      <c r="U236" s="157">
        <f t="shared" si="207"/>
        <v>0</v>
      </c>
      <c r="V236" s="157">
        <f t="shared" si="207"/>
        <v>0</v>
      </c>
      <c r="W236" s="157">
        <f t="shared" si="207"/>
        <v>0</v>
      </c>
      <c r="X236" s="157">
        <f t="shared" si="207"/>
        <v>0</v>
      </c>
      <c r="Y236" s="157">
        <f t="shared" si="207"/>
        <v>0</v>
      </c>
      <c r="Z236" s="157">
        <f t="shared" si="207"/>
        <v>0</v>
      </c>
      <c r="AA236" s="157">
        <f t="shared" ref="AA236:AJ245" si="208">+HLOOKUP(AA$3,ARMADO_RP,$B236,0)+HLOOKUP(AA$4,ARMADO_RP,$B236,0)</f>
        <v>0</v>
      </c>
      <c r="AB236" s="157">
        <f t="shared" si="208"/>
        <v>0</v>
      </c>
      <c r="AC236" s="157">
        <f t="shared" si="208"/>
        <v>0</v>
      </c>
      <c r="AD236" s="157">
        <f t="shared" si="208"/>
        <v>0</v>
      </c>
      <c r="AE236" s="157">
        <f t="shared" si="208"/>
        <v>0</v>
      </c>
      <c r="AF236" s="157">
        <f t="shared" si="208"/>
        <v>0</v>
      </c>
      <c r="AG236" s="157">
        <f t="shared" si="208"/>
        <v>0</v>
      </c>
      <c r="AH236" s="157">
        <f t="shared" si="208"/>
        <v>0</v>
      </c>
      <c r="AI236" s="157">
        <f t="shared" si="208"/>
        <v>0</v>
      </c>
      <c r="AJ236" s="157">
        <f t="shared" si="208"/>
        <v>0</v>
      </c>
    </row>
    <row r="237" spans="1:36" ht="16.5" x14ac:dyDescent="0.25">
      <c r="A237" s="157">
        <f t="shared" ref="A237:A252" si="209">+A236+0.01</f>
        <v>4.0199999999999996</v>
      </c>
      <c r="B237" s="153">
        <f t="shared" si="122"/>
        <v>189</v>
      </c>
      <c r="C237" s="155" t="s">
        <v>506</v>
      </c>
      <c r="D237" s="156" t="s">
        <v>410</v>
      </c>
      <c r="E237" s="157">
        <f t="shared" si="205"/>
        <v>0</v>
      </c>
      <c r="F237" s="249"/>
      <c r="G237" s="157">
        <f t="shared" si="206"/>
        <v>0</v>
      </c>
      <c r="H237" s="157">
        <f t="shared" si="206"/>
        <v>0</v>
      </c>
      <c r="I237" s="157">
        <f t="shared" si="206"/>
        <v>0</v>
      </c>
      <c r="J237" s="157">
        <f t="shared" si="206"/>
        <v>0</v>
      </c>
      <c r="K237" s="157">
        <f t="shared" si="206"/>
        <v>0</v>
      </c>
      <c r="L237" s="157">
        <f t="shared" si="206"/>
        <v>0</v>
      </c>
      <c r="M237" s="157">
        <f t="shared" si="206"/>
        <v>0</v>
      </c>
      <c r="N237" s="157">
        <f t="shared" si="206"/>
        <v>0</v>
      </c>
      <c r="O237" s="157">
        <f t="shared" si="206"/>
        <v>0</v>
      </c>
      <c r="P237" s="157">
        <f t="shared" si="206"/>
        <v>0</v>
      </c>
      <c r="Q237" s="157">
        <f t="shared" si="207"/>
        <v>0</v>
      </c>
      <c r="R237" s="157">
        <f t="shared" si="207"/>
        <v>0</v>
      </c>
      <c r="S237" s="157">
        <f t="shared" si="207"/>
        <v>0</v>
      </c>
      <c r="T237" s="157">
        <f t="shared" si="207"/>
        <v>0</v>
      </c>
      <c r="U237" s="157">
        <f t="shared" si="207"/>
        <v>0</v>
      </c>
      <c r="V237" s="157">
        <f t="shared" si="207"/>
        <v>0</v>
      </c>
      <c r="W237" s="157">
        <f t="shared" si="207"/>
        <v>0</v>
      </c>
      <c r="X237" s="157">
        <f t="shared" si="207"/>
        <v>0</v>
      </c>
      <c r="Y237" s="157">
        <f t="shared" si="207"/>
        <v>0</v>
      </c>
      <c r="Z237" s="157">
        <f t="shared" si="207"/>
        <v>0</v>
      </c>
      <c r="AA237" s="157">
        <f t="shared" si="208"/>
        <v>0</v>
      </c>
      <c r="AB237" s="157">
        <f t="shared" si="208"/>
        <v>0</v>
      </c>
      <c r="AC237" s="157">
        <f t="shared" si="208"/>
        <v>0</v>
      </c>
      <c r="AD237" s="157">
        <f t="shared" si="208"/>
        <v>0</v>
      </c>
      <c r="AE237" s="157">
        <f t="shared" si="208"/>
        <v>0</v>
      </c>
      <c r="AF237" s="157">
        <f t="shared" si="208"/>
        <v>0</v>
      </c>
      <c r="AG237" s="157">
        <f t="shared" si="208"/>
        <v>0</v>
      </c>
      <c r="AH237" s="157">
        <f t="shared" si="208"/>
        <v>0</v>
      </c>
      <c r="AI237" s="157">
        <f t="shared" si="208"/>
        <v>0</v>
      </c>
      <c r="AJ237" s="157">
        <f t="shared" si="208"/>
        <v>0</v>
      </c>
    </row>
    <row r="238" spans="1:36" ht="16.5" x14ac:dyDescent="0.25">
      <c r="A238" s="157">
        <f t="shared" si="209"/>
        <v>4.0299999999999994</v>
      </c>
      <c r="B238" s="153">
        <f t="shared" si="122"/>
        <v>190</v>
      </c>
      <c r="C238" s="155" t="s">
        <v>507</v>
      </c>
      <c r="D238" s="156" t="s">
        <v>410</v>
      </c>
      <c r="E238" s="157">
        <f t="shared" si="205"/>
        <v>0</v>
      </c>
      <c r="F238" s="249"/>
      <c r="G238" s="157">
        <f t="shared" si="206"/>
        <v>0</v>
      </c>
      <c r="H238" s="157">
        <f t="shared" si="206"/>
        <v>0</v>
      </c>
      <c r="I238" s="157">
        <f t="shared" si="206"/>
        <v>0</v>
      </c>
      <c r="J238" s="157">
        <f t="shared" si="206"/>
        <v>0</v>
      </c>
      <c r="K238" s="157">
        <f t="shared" si="206"/>
        <v>0</v>
      </c>
      <c r="L238" s="157">
        <f t="shared" si="206"/>
        <v>0</v>
      </c>
      <c r="M238" s="157">
        <f t="shared" si="206"/>
        <v>0</v>
      </c>
      <c r="N238" s="157">
        <f t="shared" si="206"/>
        <v>0</v>
      </c>
      <c r="O238" s="157">
        <f t="shared" si="206"/>
        <v>0</v>
      </c>
      <c r="P238" s="157">
        <f t="shared" si="206"/>
        <v>0</v>
      </c>
      <c r="Q238" s="157">
        <f t="shared" si="207"/>
        <v>0</v>
      </c>
      <c r="R238" s="157">
        <f t="shared" si="207"/>
        <v>0</v>
      </c>
      <c r="S238" s="157">
        <f t="shared" si="207"/>
        <v>0</v>
      </c>
      <c r="T238" s="157">
        <f t="shared" si="207"/>
        <v>0</v>
      </c>
      <c r="U238" s="157">
        <f t="shared" si="207"/>
        <v>0</v>
      </c>
      <c r="V238" s="157">
        <f t="shared" si="207"/>
        <v>0</v>
      </c>
      <c r="W238" s="157">
        <f t="shared" si="207"/>
        <v>0</v>
      </c>
      <c r="X238" s="157">
        <f t="shared" si="207"/>
        <v>0</v>
      </c>
      <c r="Y238" s="157">
        <f t="shared" si="207"/>
        <v>0</v>
      </c>
      <c r="Z238" s="157">
        <f t="shared" si="207"/>
        <v>0</v>
      </c>
      <c r="AA238" s="157">
        <f t="shared" si="208"/>
        <v>0</v>
      </c>
      <c r="AB238" s="157">
        <f t="shared" si="208"/>
        <v>0</v>
      </c>
      <c r="AC238" s="157">
        <f t="shared" si="208"/>
        <v>0</v>
      </c>
      <c r="AD238" s="157">
        <f t="shared" si="208"/>
        <v>0</v>
      </c>
      <c r="AE238" s="157">
        <f t="shared" si="208"/>
        <v>0</v>
      </c>
      <c r="AF238" s="157">
        <f t="shared" si="208"/>
        <v>0</v>
      </c>
      <c r="AG238" s="157">
        <f t="shared" si="208"/>
        <v>0</v>
      </c>
      <c r="AH238" s="157">
        <f t="shared" si="208"/>
        <v>0</v>
      </c>
      <c r="AI238" s="157">
        <f t="shared" si="208"/>
        <v>0</v>
      </c>
      <c r="AJ238" s="157">
        <f t="shared" si="208"/>
        <v>0</v>
      </c>
    </row>
    <row r="239" spans="1:36" ht="16.5" x14ac:dyDescent="0.25">
      <c r="A239" s="157">
        <f t="shared" si="209"/>
        <v>4.0399999999999991</v>
      </c>
      <c r="B239" s="153">
        <f t="shared" si="122"/>
        <v>191</v>
      </c>
      <c r="C239" s="155" t="s">
        <v>508</v>
      </c>
      <c r="D239" s="156" t="s">
        <v>410</v>
      </c>
      <c r="E239" s="157">
        <f t="shared" si="205"/>
        <v>0</v>
      </c>
      <c r="F239" s="249"/>
      <c r="G239" s="157">
        <f t="shared" si="206"/>
        <v>0</v>
      </c>
      <c r="H239" s="157">
        <f t="shared" si="206"/>
        <v>0</v>
      </c>
      <c r="I239" s="157">
        <f t="shared" si="206"/>
        <v>0</v>
      </c>
      <c r="J239" s="157">
        <f t="shared" si="206"/>
        <v>0</v>
      </c>
      <c r="K239" s="157">
        <f t="shared" si="206"/>
        <v>0</v>
      </c>
      <c r="L239" s="157">
        <f t="shared" si="206"/>
        <v>0</v>
      </c>
      <c r="M239" s="157">
        <f t="shared" si="206"/>
        <v>0</v>
      </c>
      <c r="N239" s="157">
        <f t="shared" si="206"/>
        <v>0</v>
      </c>
      <c r="O239" s="157">
        <f t="shared" si="206"/>
        <v>0</v>
      </c>
      <c r="P239" s="157">
        <f t="shared" si="206"/>
        <v>0</v>
      </c>
      <c r="Q239" s="157">
        <f t="shared" si="207"/>
        <v>0</v>
      </c>
      <c r="R239" s="157">
        <f t="shared" si="207"/>
        <v>0</v>
      </c>
      <c r="S239" s="157">
        <f t="shared" si="207"/>
        <v>0</v>
      </c>
      <c r="T239" s="157">
        <f t="shared" si="207"/>
        <v>0</v>
      </c>
      <c r="U239" s="157">
        <f t="shared" si="207"/>
        <v>0</v>
      </c>
      <c r="V239" s="157">
        <f t="shared" si="207"/>
        <v>0</v>
      </c>
      <c r="W239" s="157">
        <f t="shared" si="207"/>
        <v>0</v>
      </c>
      <c r="X239" s="157">
        <f t="shared" si="207"/>
        <v>0</v>
      </c>
      <c r="Y239" s="157">
        <f t="shared" si="207"/>
        <v>0</v>
      </c>
      <c r="Z239" s="157">
        <f t="shared" si="207"/>
        <v>0</v>
      </c>
      <c r="AA239" s="157">
        <f t="shared" si="208"/>
        <v>0</v>
      </c>
      <c r="AB239" s="157">
        <f t="shared" si="208"/>
        <v>0</v>
      </c>
      <c r="AC239" s="157">
        <f t="shared" si="208"/>
        <v>0</v>
      </c>
      <c r="AD239" s="157">
        <f t="shared" si="208"/>
        <v>0</v>
      </c>
      <c r="AE239" s="157">
        <f t="shared" si="208"/>
        <v>0</v>
      </c>
      <c r="AF239" s="157">
        <f t="shared" si="208"/>
        <v>0</v>
      </c>
      <c r="AG239" s="157">
        <f t="shared" si="208"/>
        <v>0</v>
      </c>
      <c r="AH239" s="157">
        <f t="shared" si="208"/>
        <v>0</v>
      </c>
      <c r="AI239" s="157">
        <f t="shared" si="208"/>
        <v>0</v>
      </c>
      <c r="AJ239" s="157">
        <f t="shared" si="208"/>
        <v>0</v>
      </c>
    </row>
    <row r="240" spans="1:36" ht="16.5" x14ac:dyDescent="0.25">
      <c r="A240" s="157">
        <f t="shared" si="209"/>
        <v>4.0499999999999989</v>
      </c>
      <c r="B240" s="153">
        <f t="shared" si="122"/>
        <v>192</v>
      </c>
      <c r="C240" s="155" t="s">
        <v>509</v>
      </c>
      <c r="D240" s="156" t="s">
        <v>410</v>
      </c>
      <c r="E240" s="157">
        <f t="shared" si="205"/>
        <v>0</v>
      </c>
      <c r="F240" s="249"/>
      <c r="G240" s="157">
        <f t="shared" si="206"/>
        <v>0</v>
      </c>
      <c r="H240" s="157">
        <f t="shared" si="206"/>
        <v>0</v>
      </c>
      <c r="I240" s="157">
        <f t="shared" si="206"/>
        <v>0</v>
      </c>
      <c r="J240" s="157">
        <f t="shared" si="206"/>
        <v>0</v>
      </c>
      <c r="K240" s="157">
        <f t="shared" si="206"/>
        <v>0</v>
      </c>
      <c r="L240" s="157">
        <f t="shared" si="206"/>
        <v>0</v>
      </c>
      <c r="M240" s="157">
        <f t="shared" si="206"/>
        <v>0</v>
      </c>
      <c r="N240" s="157">
        <f t="shared" si="206"/>
        <v>0</v>
      </c>
      <c r="O240" s="157">
        <f t="shared" si="206"/>
        <v>0</v>
      </c>
      <c r="P240" s="157">
        <f t="shared" si="206"/>
        <v>0</v>
      </c>
      <c r="Q240" s="157">
        <f t="shared" si="207"/>
        <v>0</v>
      </c>
      <c r="R240" s="157">
        <f t="shared" si="207"/>
        <v>0</v>
      </c>
      <c r="S240" s="157">
        <f t="shared" si="207"/>
        <v>0</v>
      </c>
      <c r="T240" s="157">
        <f t="shared" si="207"/>
        <v>0</v>
      </c>
      <c r="U240" s="157">
        <f t="shared" si="207"/>
        <v>0</v>
      </c>
      <c r="V240" s="157">
        <f t="shared" si="207"/>
        <v>0</v>
      </c>
      <c r="W240" s="157">
        <f t="shared" si="207"/>
        <v>0</v>
      </c>
      <c r="X240" s="157">
        <f t="shared" si="207"/>
        <v>0</v>
      </c>
      <c r="Y240" s="157">
        <f t="shared" si="207"/>
        <v>0</v>
      </c>
      <c r="Z240" s="157">
        <f t="shared" si="207"/>
        <v>0</v>
      </c>
      <c r="AA240" s="157">
        <f t="shared" si="208"/>
        <v>0</v>
      </c>
      <c r="AB240" s="157">
        <f t="shared" si="208"/>
        <v>0</v>
      </c>
      <c r="AC240" s="157">
        <f t="shared" si="208"/>
        <v>0</v>
      </c>
      <c r="AD240" s="157">
        <f t="shared" si="208"/>
        <v>0</v>
      </c>
      <c r="AE240" s="157">
        <f t="shared" si="208"/>
        <v>0</v>
      </c>
      <c r="AF240" s="157">
        <f t="shared" si="208"/>
        <v>0</v>
      </c>
      <c r="AG240" s="157">
        <f t="shared" si="208"/>
        <v>0</v>
      </c>
      <c r="AH240" s="157">
        <f t="shared" si="208"/>
        <v>0</v>
      </c>
      <c r="AI240" s="157">
        <f t="shared" si="208"/>
        <v>0</v>
      </c>
      <c r="AJ240" s="157">
        <f t="shared" si="208"/>
        <v>0</v>
      </c>
    </row>
    <row r="241" spans="1:36" ht="16.5" x14ac:dyDescent="0.25">
      <c r="A241" s="157">
        <f t="shared" si="209"/>
        <v>4.0599999999999987</v>
      </c>
      <c r="B241" s="153">
        <f t="shared" si="122"/>
        <v>193</v>
      </c>
      <c r="C241" s="155" t="s">
        <v>510</v>
      </c>
      <c r="D241" s="156" t="s">
        <v>410</v>
      </c>
      <c r="E241" s="157">
        <f t="shared" si="205"/>
        <v>4</v>
      </c>
      <c r="F241" s="249"/>
      <c r="G241" s="157">
        <f t="shared" si="206"/>
        <v>0</v>
      </c>
      <c r="H241" s="157">
        <f t="shared" si="206"/>
        <v>1</v>
      </c>
      <c r="I241" s="157">
        <f t="shared" si="206"/>
        <v>0</v>
      </c>
      <c r="J241" s="157">
        <f t="shared" si="206"/>
        <v>0</v>
      </c>
      <c r="K241" s="157">
        <f t="shared" si="206"/>
        <v>0</v>
      </c>
      <c r="L241" s="157">
        <f t="shared" si="206"/>
        <v>0</v>
      </c>
      <c r="M241" s="157">
        <f t="shared" si="206"/>
        <v>0</v>
      </c>
      <c r="N241" s="157">
        <f t="shared" si="206"/>
        <v>1</v>
      </c>
      <c r="O241" s="157">
        <f t="shared" si="206"/>
        <v>1</v>
      </c>
      <c r="P241" s="157">
        <f t="shared" si="206"/>
        <v>0</v>
      </c>
      <c r="Q241" s="157">
        <f t="shared" si="207"/>
        <v>0</v>
      </c>
      <c r="R241" s="157">
        <f t="shared" si="207"/>
        <v>0</v>
      </c>
      <c r="S241" s="157">
        <f t="shared" si="207"/>
        <v>1</v>
      </c>
      <c r="T241" s="157">
        <f t="shared" si="207"/>
        <v>0</v>
      </c>
      <c r="U241" s="157">
        <f t="shared" si="207"/>
        <v>0</v>
      </c>
      <c r="V241" s="157">
        <f t="shared" si="207"/>
        <v>0</v>
      </c>
      <c r="W241" s="157">
        <f t="shared" si="207"/>
        <v>0</v>
      </c>
      <c r="X241" s="157">
        <f t="shared" si="207"/>
        <v>0</v>
      </c>
      <c r="Y241" s="157">
        <f t="shared" si="207"/>
        <v>0</v>
      </c>
      <c r="Z241" s="157">
        <f t="shared" si="207"/>
        <v>0</v>
      </c>
      <c r="AA241" s="157">
        <f t="shared" si="208"/>
        <v>0</v>
      </c>
      <c r="AB241" s="157">
        <f t="shared" si="208"/>
        <v>0</v>
      </c>
      <c r="AC241" s="157">
        <f t="shared" si="208"/>
        <v>0</v>
      </c>
      <c r="AD241" s="157">
        <f t="shared" si="208"/>
        <v>0</v>
      </c>
      <c r="AE241" s="157">
        <f t="shared" si="208"/>
        <v>0</v>
      </c>
      <c r="AF241" s="157">
        <f t="shared" si="208"/>
        <v>0</v>
      </c>
      <c r="AG241" s="157">
        <f t="shared" si="208"/>
        <v>0</v>
      </c>
      <c r="AH241" s="157">
        <f t="shared" si="208"/>
        <v>0</v>
      </c>
      <c r="AI241" s="157">
        <f t="shared" si="208"/>
        <v>0</v>
      </c>
      <c r="AJ241" s="157">
        <f t="shared" si="208"/>
        <v>0</v>
      </c>
    </row>
    <row r="242" spans="1:36" ht="16.5" x14ac:dyDescent="0.25">
      <c r="A242" s="157">
        <f t="shared" si="209"/>
        <v>4.0699999999999985</v>
      </c>
      <c r="B242" s="153">
        <f t="shared" si="122"/>
        <v>194</v>
      </c>
      <c r="C242" s="155" t="s">
        <v>511</v>
      </c>
      <c r="D242" s="156" t="s">
        <v>410</v>
      </c>
      <c r="E242" s="157">
        <f t="shared" si="205"/>
        <v>0</v>
      </c>
      <c r="F242" s="249"/>
      <c r="G242" s="157">
        <f t="shared" si="206"/>
        <v>0</v>
      </c>
      <c r="H242" s="157">
        <f t="shared" si="206"/>
        <v>0</v>
      </c>
      <c r="I242" s="157">
        <f t="shared" si="206"/>
        <v>0</v>
      </c>
      <c r="J242" s="157">
        <f t="shared" si="206"/>
        <v>0</v>
      </c>
      <c r="K242" s="157">
        <f t="shared" si="206"/>
        <v>0</v>
      </c>
      <c r="L242" s="157">
        <f t="shared" si="206"/>
        <v>0</v>
      </c>
      <c r="M242" s="157">
        <f t="shared" si="206"/>
        <v>0</v>
      </c>
      <c r="N242" s="157">
        <f t="shared" si="206"/>
        <v>0</v>
      </c>
      <c r="O242" s="157">
        <f t="shared" si="206"/>
        <v>0</v>
      </c>
      <c r="P242" s="157">
        <f t="shared" si="206"/>
        <v>0</v>
      </c>
      <c r="Q242" s="157">
        <f t="shared" si="207"/>
        <v>0</v>
      </c>
      <c r="R242" s="157">
        <f t="shared" si="207"/>
        <v>0</v>
      </c>
      <c r="S242" s="157">
        <f t="shared" si="207"/>
        <v>0</v>
      </c>
      <c r="T242" s="157">
        <f t="shared" si="207"/>
        <v>0</v>
      </c>
      <c r="U242" s="157">
        <f t="shared" si="207"/>
        <v>0</v>
      </c>
      <c r="V242" s="157">
        <f t="shared" si="207"/>
        <v>0</v>
      </c>
      <c r="W242" s="157">
        <f t="shared" si="207"/>
        <v>0</v>
      </c>
      <c r="X242" s="157">
        <f t="shared" si="207"/>
        <v>0</v>
      </c>
      <c r="Y242" s="157">
        <f t="shared" si="207"/>
        <v>0</v>
      </c>
      <c r="Z242" s="157">
        <f t="shared" si="207"/>
        <v>0</v>
      </c>
      <c r="AA242" s="157">
        <f t="shared" si="208"/>
        <v>0</v>
      </c>
      <c r="AB242" s="157">
        <f t="shared" si="208"/>
        <v>0</v>
      </c>
      <c r="AC242" s="157">
        <f t="shared" si="208"/>
        <v>0</v>
      </c>
      <c r="AD242" s="157">
        <f t="shared" si="208"/>
        <v>0</v>
      </c>
      <c r="AE242" s="157">
        <f t="shared" si="208"/>
        <v>0</v>
      </c>
      <c r="AF242" s="157">
        <f t="shared" si="208"/>
        <v>0</v>
      </c>
      <c r="AG242" s="157">
        <f t="shared" si="208"/>
        <v>0</v>
      </c>
      <c r="AH242" s="157">
        <f t="shared" si="208"/>
        <v>0</v>
      </c>
      <c r="AI242" s="157">
        <f t="shared" si="208"/>
        <v>0</v>
      </c>
      <c r="AJ242" s="157">
        <f t="shared" si="208"/>
        <v>0</v>
      </c>
    </row>
    <row r="243" spans="1:36" ht="16.5" x14ac:dyDescent="0.25">
      <c r="A243" s="157">
        <f t="shared" si="209"/>
        <v>4.0799999999999983</v>
      </c>
      <c r="B243" s="153">
        <f t="shared" ref="B243:B269" si="210">+B242+1</f>
        <v>195</v>
      </c>
      <c r="C243" s="155" t="s">
        <v>512</v>
      </c>
      <c r="D243" s="156" t="s">
        <v>410</v>
      </c>
      <c r="E243" s="157">
        <f t="shared" si="205"/>
        <v>9</v>
      </c>
      <c r="F243" s="249"/>
      <c r="G243" s="157">
        <f t="shared" si="206"/>
        <v>0</v>
      </c>
      <c r="H243" s="157">
        <f t="shared" si="206"/>
        <v>0</v>
      </c>
      <c r="I243" s="157">
        <f t="shared" si="206"/>
        <v>1</v>
      </c>
      <c r="J243" s="157">
        <f t="shared" si="206"/>
        <v>1</v>
      </c>
      <c r="K243" s="157">
        <f t="shared" si="206"/>
        <v>1</v>
      </c>
      <c r="L243" s="157">
        <f t="shared" si="206"/>
        <v>1</v>
      </c>
      <c r="M243" s="157">
        <f t="shared" si="206"/>
        <v>1</v>
      </c>
      <c r="N243" s="157">
        <f t="shared" si="206"/>
        <v>0</v>
      </c>
      <c r="O243" s="157">
        <f t="shared" si="206"/>
        <v>0</v>
      </c>
      <c r="P243" s="157">
        <f t="shared" si="206"/>
        <v>1</v>
      </c>
      <c r="Q243" s="157">
        <f t="shared" si="207"/>
        <v>1</v>
      </c>
      <c r="R243" s="157">
        <f t="shared" si="207"/>
        <v>1</v>
      </c>
      <c r="S243" s="157">
        <f t="shared" si="207"/>
        <v>0</v>
      </c>
      <c r="T243" s="157">
        <f t="shared" si="207"/>
        <v>1</v>
      </c>
      <c r="U243" s="157">
        <f t="shared" si="207"/>
        <v>0</v>
      </c>
      <c r="V243" s="157">
        <f t="shared" si="207"/>
        <v>0</v>
      </c>
      <c r="W243" s="157">
        <f t="shared" si="207"/>
        <v>0</v>
      </c>
      <c r="X243" s="157">
        <f t="shared" si="207"/>
        <v>0</v>
      </c>
      <c r="Y243" s="157">
        <f t="shared" si="207"/>
        <v>0</v>
      </c>
      <c r="Z243" s="157">
        <f t="shared" si="207"/>
        <v>0</v>
      </c>
      <c r="AA243" s="157">
        <f t="shared" si="208"/>
        <v>0</v>
      </c>
      <c r="AB243" s="157">
        <f t="shared" si="208"/>
        <v>0</v>
      </c>
      <c r="AC243" s="157">
        <f t="shared" si="208"/>
        <v>0</v>
      </c>
      <c r="AD243" s="157">
        <f t="shared" si="208"/>
        <v>0</v>
      </c>
      <c r="AE243" s="157">
        <f t="shared" si="208"/>
        <v>0</v>
      </c>
      <c r="AF243" s="157">
        <f t="shared" si="208"/>
        <v>0</v>
      </c>
      <c r="AG243" s="157">
        <f t="shared" si="208"/>
        <v>0</v>
      </c>
      <c r="AH243" s="157">
        <f t="shared" si="208"/>
        <v>0</v>
      </c>
      <c r="AI243" s="157">
        <f t="shared" si="208"/>
        <v>0</v>
      </c>
      <c r="AJ243" s="157">
        <f t="shared" si="208"/>
        <v>0</v>
      </c>
    </row>
    <row r="244" spans="1:36" ht="16.5" x14ac:dyDescent="0.25">
      <c r="A244" s="157">
        <f t="shared" si="209"/>
        <v>4.0899999999999981</v>
      </c>
      <c r="B244" s="153">
        <f t="shared" si="210"/>
        <v>196</v>
      </c>
      <c r="C244" s="155" t="s">
        <v>513</v>
      </c>
      <c r="D244" s="156" t="s">
        <v>410</v>
      </c>
      <c r="E244" s="157">
        <f t="shared" si="205"/>
        <v>0</v>
      </c>
      <c r="F244" s="249"/>
      <c r="G244" s="157">
        <f t="shared" si="206"/>
        <v>0</v>
      </c>
      <c r="H244" s="157">
        <f t="shared" si="206"/>
        <v>0</v>
      </c>
      <c r="I244" s="157">
        <f t="shared" si="206"/>
        <v>0</v>
      </c>
      <c r="J244" s="157">
        <f t="shared" si="206"/>
        <v>0</v>
      </c>
      <c r="K244" s="157">
        <f t="shared" si="206"/>
        <v>0</v>
      </c>
      <c r="L244" s="157">
        <f t="shared" si="206"/>
        <v>0</v>
      </c>
      <c r="M244" s="157">
        <f t="shared" si="206"/>
        <v>0</v>
      </c>
      <c r="N244" s="157">
        <f t="shared" si="206"/>
        <v>0</v>
      </c>
      <c r="O244" s="157">
        <f t="shared" si="206"/>
        <v>0</v>
      </c>
      <c r="P244" s="157">
        <f t="shared" si="206"/>
        <v>0</v>
      </c>
      <c r="Q244" s="157">
        <f t="shared" si="207"/>
        <v>0</v>
      </c>
      <c r="R244" s="157">
        <f t="shared" si="207"/>
        <v>0</v>
      </c>
      <c r="S244" s="157">
        <f t="shared" si="207"/>
        <v>0</v>
      </c>
      <c r="T244" s="157">
        <f t="shared" si="207"/>
        <v>0</v>
      </c>
      <c r="U244" s="157">
        <f t="shared" si="207"/>
        <v>0</v>
      </c>
      <c r="V244" s="157">
        <f t="shared" si="207"/>
        <v>0</v>
      </c>
      <c r="W244" s="157">
        <f t="shared" si="207"/>
        <v>0</v>
      </c>
      <c r="X244" s="157">
        <f t="shared" si="207"/>
        <v>0</v>
      </c>
      <c r="Y244" s="157">
        <f t="shared" si="207"/>
        <v>0</v>
      </c>
      <c r="Z244" s="157">
        <f t="shared" si="207"/>
        <v>0</v>
      </c>
      <c r="AA244" s="157">
        <f t="shared" si="208"/>
        <v>0</v>
      </c>
      <c r="AB244" s="157">
        <f t="shared" si="208"/>
        <v>0</v>
      </c>
      <c r="AC244" s="157">
        <f t="shared" si="208"/>
        <v>0</v>
      </c>
      <c r="AD244" s="157">
        <f t="shared" si="208"/>
        <v>0</v>
      </c>
      <c r="AE244" s="157">
        <f t="shared" si="208"/>
        <v>0</v>
      </c>
      <c r="AF244" s="157">
        <f t="shared" si="208"/>
        <v>0</v>
      </c>
      <c r="AG244" s="157">
        <f t="shared" si="208"/>
        <v>0</v>
      </c>
      <c r="AH244" s="157">
        <f t="shared" si="208"/>
        <v>0</v>
      </c>
      <c r="AI244" s="157">
        <f t="shared" si="208"/>
        <v>0</v>
      </c>
      <c r="AJ244" s="157">
        <f t="shared" si="208"/>
        <v>0</v>
      </c>
    </row>
    <row r="245" spans="1:36" ht="16.5" x14ac:dyDescent="0.25">
      <c r="A245" s="157">
        <f t="shared" si="209"/>
        <v>4.0999999999999979</v>
      </c>
      <c r="B245" s="153">
        <f t="shared" si="210"/>
        <v>197</v>
      </c>
      <c r="C245" s="155" t="s">
        <v>514</v>
      </c>
      <c r="D245" s="156" t="s">
        <v>410</v>
      </c>
      <c r="E245" s="157">
        <f t="shared" si="205"/>
        <v>1</v>
      </c>
      <c r="F245" s="249"/>
      <c r="G245" s="157">
        <f t="shared" si="206"/>
        <v>0</v>
      </c>
      <c r="H245" s="157">
        <f t="shared" si="206"/>
        <v>0</v>
      </c>
      <c r="I245" s="157">
        <f t="shared" si="206"/>
        <v>0</v>
      </c>
      <c r="J245" s="157">
        <f t="shared" si="206"/>
        <v>0</v>
      </c>
      <c r="K245" s="157">
        <f t="shared" si="206"/>
        <v>0</v>
      </c>
      <c r="L245" s="157">
        <f t="shared" si="206"/>
        <v>0</v>
      </c>
      <c r="M245" s="157">
        <f t="shared" si="206"/>
        <v>0</v>
      </c>
      <c r="N245" s="157">
        <f t="shared" si="206"/>
        <v>0</v>
      </c>
      <c r="O245" s="157">
        <f t="shared" si="206"/>
        <v>0</v>
      </c>
      <c r="P245" s="157">
        <f t="shared" si="206"/>
        <v>0</v>
      </c>
      <c r="Q245" s="157">
        <f t="shared" si="207"/>
        <v>0</v>
      </c>
      <c r="R245" s="157">
        <f t="shared" si="207"/>
        <v>0</v>
      </c>
      <c r="S245" s="157">
        <f t="shared" si="207"/>
        <v>0</v>
      </c>
      <c r="T245" s="157">
        <f t="shared" si="207"/>
        <v>1</v>
      </c>
      <c r="U245" s="157">
        <f t="shared" si="207"/>
        <v>0</v>
      </c>
      <c r="V245" s="157">
        <f t="shared" si="207"/>
        <v>0</v>
      </c>
      <c r="W245" s="157">
        <f t="shared" si="207"/>
        <v>0</v>
      </c>
      <c r="X245" s="157">
        <f t="shared" si="207"/>
        <v>0</v>
      </c>
      <c r="Y245" s="157">
        <f t="shared" si="207"/>
        <v>0</v>
      </c>
      <c r="Z245" s="157">
        <f t="shared" si="207"/>
        <v>0</v>
      </c>
      <c r="AA245" s="157">
        <f t="shared" si="208"/>
        <v>0</v>
      </c>
      <c r="AB245" s="157">
        <f t="shared" si="208"/>
        <v>0</v>
      </c>
      <c r="AC245" s="157">
        <f t="shared" si="208"/>
        <v>0</v>
      </c>
      <c r="AD245" s="157">
        <f t="shared" si="208"/>
        <v>0</v>
      </c>
      <c r="AE245" s="157">
        <f t="shared" si="208"/>
        <v>0</v>
      </c>
      <c r="AF245" s="157">
        <f t="shared" si="208"/>
        <v>0</v>
      </c>
      <c r="AG245" s="157">
        <f t="shared" si="208"/>
        <v>0</v>
      </c>
      <c r="AH245" s="157">
        <f t="shared" si="208"/>
        <v>0</v>
      </c>
      <c r="AI245" s="157">
        <f t="shared" si="208"/>
        <v>0</v>
      </c>
      <c r="AJ245" s="157">
        <f t="shared" si="208"/>
        <v>0</v>
      </c>
    </row>
    <row r="246" spans="1:36" s="188" customFormat="1" ht="16.5" x14ac:dyDescent="0.25">
      <c r="A246" s="160">
        <f t="shared" si="209"/>
        <v>4.1099999999999977</v>
      </c>
      <c r="B246" s="161">
        <f t="shared" si="210"/>
        <v>198</v>
      </c>
      <c r="C246" s="163" t="s">
        <v>536</v>
      </c>
      <c r="D246" s="164" t="s">
        <v>410</v>
      </c>
      <c r="E246" s="157">
        <f t="shared" si="205"/>
        <v>0</v>
      </c>
      <c r="F246" s="249"/>
      <c r="G246" s="160">
        <f t="shared" ref="G246:P252" si="211">+HLOOKUP(G$3,ARMADO_RP,$B246,0)+HLOOKUP(G$4,ARMADO_RP,$B246,0)</f>
        <v>0</v>
      </c>
      <c r="H246" s="160">
        <f t="shared" si="211"/>
        <v>0</v>
      </c>
      <c r="I246" s="160">
        <f t="shared" si="211"/>
        <v>0</v>
      </c>
      <c r="J246" s="160">
        <f t="shared" si="211"/>
        <v>0</v>
      </c>
      <c r="K246" s="160">
        <f t="shared" si="211"/>
        <v>0</v>
      </c>
      <c r="L246" s="160">
        <f t="shared" si="211"/>
        <v>0</v>
      </c>
      <c r="M246" s="160">
        <f t="shared" si="211"/>
        <v>0</v>
      </c>
      <c r="N246" s="160">
        <f t="shared" si="211"/>
        <v>0</v>
      </c>
      <c r="O246" s="160">
        <f t="shared" si="211"/>
        <v>0</v>
      </c>
      <c r="P246" s="160">
        <f t="shared" si="211"/>
        <v>0</v>
      </c>
      <c r="Q246" s="160">
        <f t="shared" ref="Q246:Z252" si="212">+HLOOKUP(Q$3,ARMADO_RP,$B246,0)+HLOOKUP(Q$4,ARMADO_RP,$B246,0)</f>
        <v>0</v>
      </c>
      <c r="R246" s="160">
        <f t="shared" si="212"/>
        <v>0</v>
      </c>
      <c r="S246" s="160">
        <f t="shared" si="212"/>
        <v>0</v>
      </c>
      <c r="T246" s="160">
        <f t="shared" si="212"/>
        <v>0</v>
      </c>
      <c r="U246" s="160">
        <f t="shared" si="212"/>
        <v>0</v>
      </c>
      <c r="V246" s="160">
        <f t="shared" si="212"/>
        <v>0</v>
      </c>
      <c r="W246" s="160">
        <f t="shared" si="212"/>
        <v>0</v>
      </c>
      <c r="X246" s="160">
        <f t="shared" si="212"/>
        <v>0</v>
      </c>
      <c r="Y246" s="160">
        <f t="shared" si="212"/>
        <v>0</v>
      </c>
      <c r="Z246" s="160">
        <f t="shared" si="212"/>
        <v>0</v>
      </c>
      <c r="AA246" s="160">
        <f t="shared" ref="AA246:AJ252" si="213">+HLOOKUP(AA$3,ARMADO_RP,$B246,0)+HLOOKUP(AA$4,ARMADO_RP,$B246,0)</f>
        <v>0</v>
      </c>
      <c r="AB246" s="160">
        <f t="shared" si="213"/>
        <v>0</v>
      </c>
      <c r="AC246" s="160">
        <f t="shared" si="213"/>
        <v>0</v>
      </c>
      <c r="AD246" s="160">
        <f t="shared" si="213"/>
        <v>0</v>
      </c>
      <c r="AE246" s="160">
        <f t="shared" si="213"/>
        <v>0</v>
      </c>
      <c r="AF246" s="160">
        <f t="shared" si="213"/>
        <v>0</v>
      </c>
      <c r="AG246" s="160">
        <f t="shared" si="213"/>
        <v>0</v>
      </c>
      <c r="AH246" s="160">
        <f t="shared" si="213"/>
        <v>0</v>
      </c>
      <c r="AI246" s="160">
        <f t="shared" si="213"/>
        <v>0</v>
      </c>
      <c r="AJ246" s="160">
        <f t="shared" si="213"/>
        <v>0</v>
      </c>
    </row>
    <row r="247" spans="1:36" s="188" customFormat="1" ht="16.5" x14ac:dyDescent="0.25">
      <c r="A247" s="160">
        <f t="shared" si="209"/>
        <v>4.1199999999999974</v>
      </c>
      <c r="B247" s="161">
        <f t="shared" si="210"/>
        <v>199</v>
      </c>
      <c r="C247" s="163" t="s">
        <v>537</v>
      </c>
      <c r="D247" s="164" t="s">
        <v>410</v>
      </c>
      <c r="E247" s="157">
        <f t="shared" si="205"/>
        <v>0</v>
      </c>
      <c r="F247" s="249"/>
      <c r="G247" s="160">
        <f t="shared" si="211"/>
        <v>0</v>
      </c>
      <c r="H247" s="160">
        <f t="shared" si="211"/>
        <v>0</v>
      </c>
      <c r="I247" s="160">
        <f t="shared" si="211"/>
        <v>0</v>
      </c>
      <c r="J247" s="160">
        <f t="shared" si="211"/>
        <v>0</v>
      </c>
      <c r="K247" s="160">
        <f t="shared" si="211"/>
        <v>0</v>
      </c>
      <c r="L247" s="160">
        <f t="shared" si="211"/>
        <v>0</v>
      </c>
      <c r="M247" s="160">
        <f t="shared" si="211"/>
        <v>0</v>
      </c>
      <c r="N247" s="160">
        <f t="shared" si="211"/>
        <v>0</v>
      </c>
      <c r="O247" s="160">
        <f t="shared" si="211"/>
        <v>0</v>
      </c>
      <c r="P247" s="160">
        <f t="shared" si="211"/>
        <v>0</v>
      </c>
      <c r="Q247" s="160">
        <f t="shared" si="212"/>
        <v>0</v>
      </c>
      <c r="R247" s="160">
        <f t="shared" si="212"/>
        <v>0</v>
      </c>
      <c r="S247" s="160">
        <f t="shared" si="212"/>
        <v>0</v>
      </c>
      <c r="T247" s="160">
        <f t="shared" si="212"/>
        <v>0</v>
      </c>
      <c r="U247" s="160">
        <f t="shared" si="212"/>
        <v>0</v>
      </c>
      <c r="V247" s="160">
        <f t="shared" si="212"/>
        <v>0</v>
      </c>
      <c r="W247" s="160">
        <f t="shared" si="212"/>
        <v>0</v>
      </c>
      <c r="X247" s="160">
        <f t="shared" si="212"/>
        <v>0</v>
      </c>
      <c r="Y247" s="160">
        <f t="shared" si="212"/>
        <v>0</v>
      </c>
      <c r="Z247" s="160">
        <f t="shared" si="212"/>
        <v>0</v>
      </c>
      <c r="AA247" s="160">
        <f t="shared" si="213"/>
        <v>0</v>
      </c>
      <c r="AB247" s="160">
        <f t="shared" si="213"/>
        <v>0</v>
      </c>
      <c r="AC247" s="160">
        <f t="shared" si="213"/>
        <v>0</v>
      </c>
      <c r="AD247" s="160">
        <f t="shared" si="213"/>
        <v>0</v>
      </c>
      <c r="AE247" s="160">
        <f t="shared" si="213"/>
        <v>0</v>
      </c>
      <c r="AF247" s="160">
        <f t="shared" si="213"/>
        <v>0</v>
      </c>
      <c r="AG247" s="160">
        <f t="shared" si="213"/>
        <v>0</v>
      </c>
      <c r="AH247" s="160">
        <f t="shared" si="213"/>
        <v>0</v>
      </c>
      <c r="AI247" s="160">
        <f t="shared" si="213"/>
        <v>0</v>
      </c>
      <c r="AJ247" s="160">
        <f t="shared" si="213"/>
        <v>0</v>
      </c>
    </row>
    <row r="248" spans="1:36" s="188" customFormat="1" ht="16.5" x14ac:dyDescent="0.25">
      <c r="A248" s="160">
        <f t="shared" si="209"/>
        <v>4.1299999999999972</v>
      </c>
      <c r="B248" s="161">
        <f t="shared" si="210"/>
        <v>200</v>
      </c>
      <c r="C248" s="163" t="s">
        <v>538</v>
      </c>
      <c r="D248" s="164" t="s">
        <v>410</v>
      </c>
      <c r="E248" s="157">
        <f t="shared" si="205"/>
        <v>0</v>
      </c>
      <c r="F248" s="249"/>
      <c r="G248" s="160">
        <f t="shared" si="211"/>
        <v>0</v>
      </c>
      <c r="H248" s="160">
        <f t="shared" si="211"/>
        <v>0</v>
      </c>
      <c r="I248" s="160">
        <f t="shared" si="211"/>
        <v>0</v>
      </c>
      <c r="J248" s="160">
        <f t="shared" si="211"/>
        <v>0</v>
      </c>
      <c r="K248" s="160">
        <f t="shared" si="211"/>
        <v>0</v>
      </c>
      <c r="L248" s="160">
        <f t="shared" si="211"/>
        <v>0</v>
      </c>
      <c r="M248" s="160">
        <f t="shared" si="211"/>
        <v>0</v>
      </c>
      <c r="N248" s="160">
        <f t="shared" si="211"/>
        <v>0</v>
      </c>
      <c r="O248" s="160">
        <f t="shared" si="211"/>
        <v>0</v>
      </c>
      <c r="P248" s="160">
        <f t="shared" si="211"/>
        <v>0</v>
      </c>
      <c r="Q248" s="160">
        <f t="shared" si="212"/>
        <v>0</v>
      </c>
      <c r="R248" s="160">
        <f t="shared" si="212"/>
        <v>0</v>
      </c>
      <c r="S248" s="160">
        <f t="shared" si="212"/>
        <v>0</v>
      </c>
      <c r="T248" s="160">
        <f t="shared" si="212"/>
        <v>0</v>
      </c>
      <c r="U248" s="160">
        <f t="shared" si="212"/>
        <v>0</v>
      </c>
      <c r="V248" s="160">
        <f t="shared" si="212"/>
        <v>0</v>
      </c>
      <c r="W248" s="160">
        <f t="shared" si="212"/>
        <v>0</v>
      </c>
      <c r="X248" s="160">
        <f t="shared" si="212"/>
        <v>0</v>
      </c>
      <c r="Y248" s="160">
        <f t="shared" si="212"/>
        <v>0</v>
      </c>
      <c r="Z248" s="160">
        <f t="shared" si="212"/>
        <v>0</v>
      </c>
      <c r="AA248" s="160">
        <f t="shared" si="213"/>
        <v>0</v>
      </c>
      <c r="AB248" s="160">
        <f t="shared" si="213"/>
        <v>0</v>
      </c>
      <c r="AC248" s="160">
        <f t="shared" si="213"/>
        <v>0</v>
      </c>
      <c r="AD248" s="160">
        <f t="shared" si="213"/>
        <v>0</v>
      </c>
      <c r="AE248" s="160">
        <f t="shared" si="213"/>
        <v>0</v>
      </c>
      <c r="AF248" s="160">
        <f t="shared" si="213"/>
        <v>0</v>
      </c>
      <c r="AG248" s="160">
        <f t="shared" si="213"/>
        <v>0</v>
      </c>
      <c r="AH248" s="160">
        <f t="shared" si="213"/>
        <v>0</v>
      </c>
      <c r="AI248" s="160">
        <f t="shared" si="213"/>
        <v>0</v>
      </c>
      <c r="AJ248" s="160">
        <f t="shared" si="213"/>
        <v>0</v>
      </c>
    </row>
    <row r="249" spans="1:36" s="188" customFormat="1" ht="16.5" x14ac:dyDescent="0.25">
      <c r="A249" s="160">
        <f t="shared" si="209"/>
        <v>4.139999999999997</v>
      </c>
      <c r="B249" s="161">
        <f t="shared" si="210"/>
        <v>201</v>
      </c>
      <c r="C249" s="163" t="s">
        <v>539</v>
      </c>
      <c r="D249" s="164" t="s">
        <v>410</v>
      </c>
      <c r="E249" s="157">
        <f t="shared" si="205"/>
        <v>0</v>
      </c>
      <c r="F249" s="249"/>
      <c r="G249" s="160">
        <f t="shared" si="211"/>
        <v>0</v>
      </c>
      <c r="H249" s="160">
        <f t="shared" si="211"/>
        <v>0</v>
      </c>
      <c r="I249" s="160">
        <f t="shared" si="211"/>
        <v>0</v>
      </c>
      <c r="J249" s="160">
        <f t="shared" si="211"/>
        <v>0</v>
      </c>
      <c r="K249" s="160">
        <f t="shared" si="211"/>
        <v>0</v>
      </c>
      <c r="L249" s="160">
        <f t="shared" si="211"/>
        <v>0</v>
      </c>
      <c r="M249" s="160">
        <f t="shared" si="211"/>
        <v>0</v>
      </c>
      <c r="N249" s="160">
        <f t="shared" si="211"/>
        <v>0</v>
      </c>
      <c r="O249" s="160">
        <f t="shared" si="211"/>
        <v>0</v>
      </c>
      <c r="P249" s="160">
        <f t="shared" si="211"/>
        <v>0</v>
      </c>
      <c r="Q249" s="160">
        <f t="shared" si="212"/>
        <v>0</v>
      </c>
      <c r="R249" s="160">
        <f t="shared" si="212"/>
        <v>0</v>
      </c>
      <c r="S249" s="160">
        <f t="shared" si="212"/>
        <v>0</v>
      </c>
      <c r="T249" s="160">
        <f t="shared" si="212"/>
        <v>0</v>
      </c>
      <c r="U249" s="160">
        <f t="shared" si="212"/>
        <v>0</v>
      </c>
      <c r="V249" s="160">
        <f t="shared" si="212"/>
        <v>0</v>
      </c>
      <c r="W249" s="160">
        <f t="shared" si="212"/>
        <v>0</v>
      </c>
      <c r="X249" s="160">
        <f t="shared" si="212"/>
        <v>0</v>
      </c>
      <c r="Y249" s="160">
        <f t="shared" si="212"/>
        <v>0</v>
      </c>
      <c r="Z249" s="160">
        <f t="shared" si="212"/>
        <v>0</v>
      </c>
      <c r="AA249" s="160">
        <f t="shared" si="213"/>
        <v>0</v>
      </c>
      <c r="AB249" s="160">
        <f t="shared" si="213"/>
        <v>0</v>
      </c>
      <c r="AC249" s="160">
        <f t="shared" si="213"/>
        <v>0</v>
      </c>
      <c r="AD249" s="160">
        <f t="shared" si="213"/>
        <v>0</v>
      </c>
      <c r="AE249" s="160">
        <f t="shared" si="213"/>
        <v>0</v>
      </c>
      <c r="AF249" s="160">
        <f t="shared" si="213"/>
        <v>0</v>
      </c>
      <c r="AG249" s="160">
        <f t="shared" si="213"/>
        <v>0</v>
      </c>
      <c r="AH249" s="160">
        <f t="shared" si="213"/>
        <v>0</v>
      </c>
      <c r="AI249" s="160">
        <f t="shared" si="213"/>
        <v>0</v>
      </c>
      <c r="AJ249" s="160">
        <f t="shared" si="213"/>
        <v>0</v>
      </c>
    </row>
    <row r="250" spans="1:36" s="188" customFormat="1" ht="16.5" x14ac:dyDescent="0.25">
      <c r="A250" s="160">
        <f t="shared" si="209"/>
        <v>4.1499999999999968</v>
      </c>
      <c r="B250" s="161">
        <f t="shared" si="210"/>
        <v>202</v>
      </c>
      <c r="C250" s="163" t="s">
        <v>540</v>
      </c>
      <c r="D250" s="164" t="s">
        <v>410</v>
      </c>
      <c r="E250" s="157">
        <f t="shared" si="205"/>
        <v>1</v>
      </c>
      <c r="F250" s="249"/>
      <c r="G250" s="160">
        <f t="shared" si="211"/>
        <v>1</v>
      </c>
      <c r="H250" s="160">
        <f t="shared" si="211"/>
        <v>0</v>
      </c>
      <c r="I250" s="160">
        <f t="shared" si="211"/>
        <v>0</v>
      </c>
      <c r="J250" s="160">
        <f t="shared" si="211"/>
        <v>0</v>
      </c>
      <c r="K250" s="160">
        <f t="shared" si="211"/>
        <v>0</v>
      </c>
      <c r="L250" s="160">
        <f t="shared" si="211"/>
        <v>0</v>
      </c>
      <c r="M250" s="160">
        <f t="shared" si="211"/>
        <v>0</v>
      </c>
      <c r="N250" s="160">
        <f t="shared" si="211"/>
        <v>0</v>
      </c>
      <c r="O250" s="160">
        <f t="shared" si="211"/>
        <v>0</v>
      </c>
      <c r="P250" s="160">
        <f t="shared" si="211"/>
        <v>0</v>
      </c>
      <c r="Q250" s="160">
        <f t="shared" si="212"/>
        <v>0</v>
      </c>
      <c r="R250" s="160">
        <f t="shared" si="212"/>
        <v>0</v>
      </c>
      <c r="S250" s="160">
        <f t="shared" si="212"/>
        <v>0</v>
      </c>
      <c r="T250" s="160">
        <f t="shared" si="212"/>
        <v>0</v>
      </c>
      <c r="U250" s="160">
        <f t="shared" si="212"/>
        <v>0</v>
      </c>
      <c r="V250" s="160">
        <f t="shared" si="212"/>
        <v>0</v>
      </c>
      <c r="W250" s="160">
        <f t="shared" si="212"/>
        <v>0</v>
      </c>
      <c r="X250" s="160">
        <f t="shared" si="212"/>
        <v>0</v>
      </c>
      <c r="Y250" s="160">
        <f t="shared" si="212"/>
        <v>0</v>
      </c>
      <c r="Z250" s="160">
        <f t="shared" si="212"/>
        <v>0</v>
      </c>
      <c r="AA250" s="160">
        <f t="shared" si="213"/>
        <v>0</v>
      </c>
      <c r="AB250" s="160">
        <f t="shared" si="213"/>
        <v>0</v>
      </c>
      <c r="AC250" s="160">
        <f t="shared" si="213"/>
        <v>0</v>
      </c>
      <c r="AD250" s="160">
        <f t="shared" si="213"/>
        <v>0</v>
      </c>
      <c r="AE250" s="160">
        <f t="shared" si="213"/>
        <v>0</v>
      </c>
      <c r="AF250" s="160">
        <f t="shared" si="213"/>
        <v>0</v>
      </c>
      <c r="AG250" s="160">
        <f t="shared" si="213"/>
        <v>0</v>
      </c>
      <c r="AH250" s="160">
        <f t="shared" si="213"/>
        <v>0</v>
      </c>
      <c r="AI250" s="160">
        <f t="shared" si="213"/>
        <v>0</v>
      </c>
      <c r="AJ250" s="160">
        <f t="shared" si="213"/>
        <v>0</v>
      </c>
    </row>
    <row r="251" spans="1:36" s="188" customFormat="1" ht="16.5" x14ac:dyDescent="0.25">
      <c r="A251" s="160">
        <f t="shared" si="209"/>
        <v>4.1599999999999966</v>
      </c>
      <c r="B251" s="161">
        <f t="shared" si="210"/>
        <v>203</v>
      </c>
      <c r="C251" s="163" t="s">
        <v>541</v>
      </c>
      <c r="D251" s="164" t="s">
        <v>410</v>
      </c>
      <c r="E251" s="157">
        <f t="shared" si="205"/>
        <v>0</v>
      </c>
      <c r="F251" s="249"/>
      <c r="G251" s="160">
        <f t="shared" si="211"/>
        <v>0</v>
      </c>
      <c r="H251" s="160">
        <f t="shared" si="211"/>
        <v>0</v>
      </c>
      <c r="I251" s="160">
        <f t="shared" si="211"/>
        <v>0</v>
      </c>
      <c r="J251" s="160">
        <f t="shared" si="211"/>
        <v>0</v>
      </c>
      <c r="K251" s="160">
        <f t="shared" si="211"/>
        <v>0</v>
      </c>
      <c r="L251" s="160">
        <f t="shared" si="211"/>
        <v>0</v>
      </c>
      <c r="M251" s="160">
        <f t="shared" si="211"/>
        <v>0</v>
      </c>
      <c r="N251" s="160">
        <f t="shared" si="211"/>
        <v>0</v>
      </c>
      <c r="O251" s="160">
        <f t="shared" si="211"/>
        <v>0</v>
      </c>
      <c r="P251" s="160">
        <f t="shared" si="211"/>
        <v>0</v>
      </c>
      <c r="Q251" s="160">
        <f t="shared" si="212"/>
        <v>0</v>
      </c>
      <c r="R251" s="160">
        <f t="shared" si="212"/>
        <v>0</v>
      </c>
      <c r="S251" s="160">
        <f t="shared" si="212"/>
        <v>0</v>
      </c>
      <c r="T251" s="160">
        <f t="shared" si="212"/>
        <v>0</v>
      </c>
      <c r="U251" s="160">
        <f t="shared" si="212"/>
        <v>0</v>
      </c>
      <c r="V251" s="160">
        <f t="shared" si="212"/>
        <v>0</v>
      </c>
      <c r="W251" s="160">
        <f t="shared" si="212"/>
        <v>0</v>
      </c>
      <c r="X251" s="160">
        <f t="shared" si="212"/>
        <v>0</v>
      </c>
      <c r="Y251" s="160">
        <f t="shared" si="212"/>
        <v>0</v>
      </c>
      <c r="Z251" s="160">
        <f t="shared" si="212"/>
        <v>0</v>
      </c>
      <c r="AA251" s="160">
        <f t="shared" si="213"/>
        <v>0</v>
      </c>
      <c r="AB251" s="160">
        <f t="shared" si="213"/>
        <v>0</v>
      </c>
      <c r="AC251" s="160">
        <f t="shared" si="213"/>
        <v>0</v>
      </c>
      <c r="AD251" s="160">
        <f t="shared" si="213"/>
        <v>0</v>
      </c>
      <c r="AE251" s="160">
        <f t="shared" si="213"/>
        <v>0</v>
      </c>
      <c r="AF251" s="160">
        <f t="shared" si="213"/>
        <v>0</v>
      </c>
      <c r="AG251" s="160">
        <f t="shared" si="213"/>
        <v>0</v>
      </c>
      <c r="AH251" s="160">
        <f t="shared" si="213"/>
        <v>0</v>
      </c>
      <c r="AI251" s="160">
        <f t="shared" si="213"/>
        <v>0</v>
      </c>
      <c r="AJ251" s="160">
        <f t="shared" si="213"/>
        <v>0</v>
      </c>
    </row>
    <row r="252" spans="1:36" s="188" customFormat="1" ht="16.5" x14ac:dyDescent="0.25">
      <c r="A252" s="160">
        <f t="shared" si="209"/>
        <v>4.1699999999999964</v>
      </c>
      <c r="B252" s="161">
        <f t="shared" si="210"/>
        <v>204</v>
      </c>
      <c r="C252" s="163" t="s">
        <v>542</v>
      </c>
      <c r="D252" s="164" t="s">
        <v>410</v>
      </c>
      <c r="E252" s="157">
        <f t="shared" si="205"/>
        <v>0</v>
      </c>
      <c r="F252" s="249"/>
      <c r="G252" s="160">
        <f t="shared" si="211"/>
        <v>0</v>
      </c>
      <c r="H252" s="160">
        <f t="shared" si="211"/>
        <v>0</v>
      </c>
      <c r="I252" s="160">
        <f t="shared" si="211"/>
        <v>0</v>
      </c>
      <c r="J252" s="160">
        <f t="shared" si="211"/>
        <v>0</v>
      </c>
      <c r="K252" s="160">
        <f t="shared" si="211"/>
        <v>0</v>
      </c>
      <c r="L252" s="160">
        <f t="shared" si="211"/>
        <v>0</v>
      </c>
      <c r="M252" s="160">
        <f t="shared" si="211"/>
        <v>0</v>
      </c>
      <c r="N252" s="160">
        <f t="shared" si="211"/>
        <v>0</v>
      </c>
      <c r="O252" s="160">
        <f t="shared" si="211"/>
        <v>0</v>
      </c>
      <c r="P252" s="160">
        <f t="shared" si="211"/>
        <v>0</v>
      </c>
      <c r="Q252" s="160">
        <f t="shared" si="212"/>
        <v>0</v>
      </c>
      <c r="R252" s="160">
        <f t="shared" si="212"/>
        <v>0</v>
      </c>
      <c r="S252" s="160">
        <f t="shared" si="212"/>
        <v>0</v>
      </c>
      <c r="T252" s="160">
        <f t="shared" si="212"/>
        <v>0</v>
      </c>
      <c r="U252" s="160">
        <f t="shared" si="212"/>
        <v>0</v>
      </c>
      <c r="V252" s="160">
        <f t="shared" si="212"/>
        <v>0</v>
      </c>
      <c r="W252" s="160">
        <f t="shared" si="212"/>
        <v>0</v>
      </c>
      <c r="X252" s="160">
        <f t="shared" si="212"/>
        <v>0</v>
      </c>
      <c r="Y252" s="160">
        <f t="shared" si="212"/>
        <v>0</v>
      </c>
      <c r="Z252" s="160">
        <f t="shared" si="212"/>
        <v>0</v>
      </c>
      <c r="AA252" s="160">
        <f t="shared" si="213"/>
        <v>0</v>
      </c>
      <c r="AB252" s="160">
        <f t="shared" si="213"/>
        <v>0</v>
      </c>
      <c r="AC252" s="160">
        <f t="shared" si="213"/>
        <v>0</v>
      </c>
      <c r="AD252" s="160">
        <f t="shared" si="213"/>
        <v>0</v>
      </c>
      <c r="AE252" s="160">
        <f t="shared" si="213"/>
        <v>0</v>
      </c>
      <c r="AF252" s="160">
        <f t="shared" si="213"/>
        <v>0</v>
      </c>
      <c r="AG252" s="160">
        <f t="shared" si="213"/>
        <v>0</v>
      </c>
      <c r="AH252" s="160">
        <f t="shared" si="213"/>
        <v>0</v>
      </c>
      <c r="AI252" s="160">
        <f t="shared" si="213"/>
        <v>0</v>
      </c>
      <c r="AJ252" s="160">
        <f t="shared" si="213"/>
        <v>0</v>
      </c>
    </row>
    <row r="253" spans="1:36" ht="16.5" x14ac:dyDescent="0.25">
      <c r="A253" s="172"/>
      <c r="B253" s="161">
        <f t="shared" si="210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210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210"/>
        <v>207</v>
      </c>
      <c r="C255" s="155" t="s">
        <v>516</v>
      </c>
      <c r="D255" s="156" t="s">
        <v>389</v>
      </c>
      <c r="E255" s="157">
        <f>+SUM(G255:AJ255)</f>
        <v>1.9486979999999998</v>
      </c>
      <c r="F255" s="249" t="s">
        <v>62</v>
      </c>
      <c r="G255" s="157">
        <f t="shared" ref="G255:AJ255" si="214">+IF($F255=G$13,G$12*f_cond*G$14/1000,0)</f>
        <v>0</v>
      </c>
      <c r="H255" s="157">
        <f t="shared" si="214"/>
        <v>3.2291999999999994E-2</v>
      </c>
      <c r="I255" s="157">
        <f t="shared" si="214"/>
        <v>0.16911899999999999</v>
      </c>
      <c r="J255" s="157">
        <f t="shared" si="214"/>
        <v>0.17305199999999996</v>
      </c>
      <c r="K255" s="157">
        <f t="shared" si="214"/>
        <v>0.16994699999999999</v>
      </c>
      <c r="L255" s="157">
        <f t="shared" si="214"/>
        <v>0.16973999999999997</v>
      </c>
      <c r="M255" s="157">
        <f t="shared" si="214"/>
        <v>0.16870499999999999</v>
      </c>
      <c r="N255" s="157">
        <f t="shared" si="214"/>
        <v>0.16911899999999999</v>
      </c>
      <c r="O255" s="157">
        <f t="shared" si="214"/>
        <v>3.5603999999999997E-2</v>
      </c>
      <c r="P255" s="157">
        <f t="shared" si="214"/>
        <v>0.20430899999999999</v>
      </c>
      <c r="Q255" s="157">
        <f t="shared" si="214"/>
        <v>0.20762099999999997</v>
      </c>
      <c r="R255" s="157">
        <f t="shared" si="214"/>
        <v>0.18422999999999998</v>
      </c>
      <c r="S255" s="157">
        <f t="shared" si="214"/>
        <v>0.20327400000000001</v>
      </c>
      <c r="T255" s="157">
        <f t="shared" si="214"/>
        <v>6.1685999999999998E-2</v>
      </c>
      <c r="U255" s="157">
        <f t="shared" si="214"/>
        <v>0</v>
      </c>
      <c r="V255" s="157">
        <f t="shared" si="214"/>
        <v>0</v>
      </c>
      <c r="W255" s="157">
        <f t="shared" si="214"/>
        <v>0</v>
      </c>
      <c r="X255" s="157">
        <f t="shared" si="214"/>
        <v>0</v>
      </c>
      <c r="Y255" s="157">
        <f t="shared" si="214"/>
        <v>0</v>
      </c>
      <c r="Z255" s="157">
        <f t="shared" si="214"/>
        <v>0</v>
      </c>
      <c r="AA255" s="157">
        <f t="shared" si="214"/>
        <v>0</v>
      </c>
      <c r="AB255" s="157">
        <f t="shared" si="214"/>
        <v>0</v>
      </c>
      <c r="AC255" s="157">
        <f t="shared" si="214"/>
        <v>0</v>
      </c>
      <c r="AD255" s="157">
        <f t="shared" si="214"/>
        <v>0</v>
      </c>
      <c r="AE255" s="157">
        <f t="shared" si="214"/>
        <v>0</v>
      </c>
      <c r="AF255" s="157">
        <f t="shared" si="214"/>
        <v>0</v>
      </c>
      <c r="AG255" s="157">
        <f t="shared" si="214"/>
        <v>0</v>
      </c>
      <c r="AH255" s="157">
        <f t="shared" si="214"/>
        <v>0</v>
      </c>
      <c r="AI255" s="157">
        <f t="shared" si="214"/>
        <v>0</v>
      </c>
      <c r="AJ255" s="157">
        <f t="shared" si="214"/>
        <v>0</v>
      </c>
    </row>
    <row r="256" spans="1:36" ht="16.5" x14ac:dyDescent="0.25">
      <c r="A256" s="157"/>
      <c r="B256" s="153">
        <f t="shared" si="210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210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215">+A257+0.01</f>
        <v>6.01</v>
      </c>
      <c r="B258" s="153">
        <f t="shared" si="210"/>
        <v>210</v>
      </c>
      <c r="C258" s="155" t="s">
        <v>486</v>
      </c>
      <c r="D258" s="156" t="s">
        <v>553</v>
      </c>
      <c r="E258" s="157">
        <f t="shared" ref="E258:E264" si="216">+SUM(G258:AJ258)</f>
        <v>5.0890000000000004</v>
      </c>
      <c r="F258" s="249"/>
      <c r="G258" s="157">
        <f t="shared" ref="G258:AJ258" si="217">+VLOOKUP(G$19,Vol_PAT,4,0)*G$33</f>
        <v>0</v>
      </c>
      <c r="H258" s="157">
        <f t="shared" si="217"/>
        <v>0</v>
      </c>
      <c r="I258" s="157">
        <f t="shared" si="217"/>
        <v>0</v>
      </c>
      <c r="J258" s="157">
        <f t="shared" si="217"/>
        <v>0</v>
      </c>
      <c r="K258" s="157">
        <f t="shared" si="217"/>
        <v>0</v>
      </c>
      <c r="L258" s="157">
        <f t="shared" si="217"/>
        <v>0</v>
      </c>
      <c r="M258" s="157">
        <f t="shared" si="217"/>
        <v>0</v>
      </c>
      <c r="N258" s="157">
        <f t="shared" si="217"/>
        <v>0</v>
      </c>
      <c r="O258" s="157">
        <f t="shared" si="217"/>
        <v>0</v>
      </c>
      <c r="P258" s="157">
        <f t="shared" si="217"/>
        <v>0</v>
      </c>
      <c r="Q258" s="157">
        <f t="shared" si="217"/>
        <v>0</v>
      </c>
      <c r="R258" s="157">
        <f t="shared" si="217"/>
        <v>0</v>
      </c>
      <c r="S258" s="157">
        <f t="shared" si="217"/>
        <v>0</v>
      </c>
      <c r="T258" s="157">
        <f t="shared" si="217"/>
        <v>5.0890000000000004</v>
      </c>
      <c r="U258" s="157">
        <f t="shared" si="217"/>
        <v>0</v>
      </c>
      <c r="V258" s="157">
        <f t="shared" si="217"/>
        <v>0</v>
      </c>
      <c r="W258" s="157">
        <f t="shared" si="217"/>
        <v>0</v>
      </c>
      <c r="X258" s="157">
        <f t="shared" si="217"/>
        <v>0</v>
      </c>
      <c r="Y258" s="157">
        <f t="shared" si="217"/>
        <v>0</v>
      </c>
      <c r="Z258" s="157">
        <f t="shared" si="217"/>
        <v>0</v>
      </c>
      <c r="AA258" s="157">
        <f t="shared" si="217"/>
        <v>0</v>
      </c>
      <c r="AB258" s="157">
        <f t="shared" si="217"/>
        <v>0</v>
      </c>
      <c r="AC258" s="157">
        <f t="shared" si="217"/>
        <v>0</v>
      </c>
      <c r="AD258" s="157">
        <f t="shared" si="217"/>
        <v>0</v>
      </c>
      <c r="AE258" s="157">
        <f t="shared" si="217"/>
        <v>0</v>
      </c>
      <c r="AF258" s="157">
        <f t="shared" si="217"/>
        <v>0</v>
      </c>
      <c r="AG258" s="157">
        <f t="shared" si="217"/>
        <v>0</v>
      </c>
      <c r="AH258" s="157">
        <f t="shared" si="217"/>
        <v>0</v>
      </c>
      <c r="AI258" s="157">
        <f t="shared" si="217"/>
        <v>0</v>
      </c>
      <c r="AJ258" s="157">
        <f t="shared" si="217"/>
        <v>0</v>
      </c>
    </row>
    <row r="259" spans="1:36" ht="16.5" x14ac:dyDescent="0.25">
      <c r="A259" s="157">
        <f t="shared" si="215"/>
        <v>6.02</v>
      </c>
      <c r="B259" s="153">
        <f t="shared" si="210"/>
        <v>211</v>
      </c>
      <c r="C259" s="155" t="s">
        <v>487</v>
      </c>
      <c r="D259" s="156" t="s">
        <v>553</v>
      </c>
      <c r="E259" s="157">
        <f t="shared" si="216"/>
        <v>0</v>
      </c>
      <c r="F259" s="249"/>
      <c r="G259" s="157">
        <f t="shared" ref="G259:AJ259" si="218">+VLOOKUP(G$19,Vol_PAT,4,0)*G$34</f>
        <v>0</v>
      </c>
      <c r="H259" s="157">
        <f t="shared" si="218"/>
        <v>0</v>
      </c>
      <c r="I259" s="157">
        <f t="shared" si="218"/>
        <v>0</v>
      </c>
      <c r="J259" s="157">
        <f t="shared" si="218"/>
        <v>0</v>
      </c>
      <c r="K259" s="157">
        <f t="shared" si="218"/>
        <v>0</v>
      </c>
      <c r="L259" s="157">
        <f t="shared" si="218"/>
        <v>0</v>
      </c>
      <c r="M259" s="157">
        <f t="shared" si="218"/>
        <v>0</v>
      </c>
      <c r="N259" s="157">
        <f t="shared" si="218"/>
        <v>0</v>
      </c>
      <c r="O259" s="157">
        <f t="shared" si="218"/>
        <v>0</v>
      </c>
      <c r="P259" s="157">
        <f t="shared" si="218"/>
        <v>0</v>
      </c>
      <c r="Q259" s="157">
        <f t="shared" si="218"/>
        <v>0</v>
      </c>
      <c r="R259" s="157">
        <f t="shared" si="218"/>
        <v>0</v>
      </c>
      <c r="S259" s="157">
        <f t="shared" si="218"/>
        <v>0</v>
      </c>
      <c r="T259" s="157">
        <f t="shared" si="218"/>
        <v>0</v>
      </c>
      <c r="U259" s="157">
        <f t="shared" si="218"/>
        <v>0</v>
      </c>
      <c r="V259" s="157">
        <f t="shared" si="218"/>
        <v>0</v>
      </c>
      <c r="W259" s="157">
        <f t="shared" si="218"/>
        <v>0</v>
      </c>
      <c r="X259" s="157">
        <f t="shared" si="218"/>
        <v>0</v>
      </c>
      <c r="Y259" s="157">
        <f t="shared" si="218"/>
        <v>0</v>
      </c>
      <c r="Z259" s="157">
        <f t="shared" si="218"/>
        <v>0</v>
      </c>
      <c r="AA259" s="157">
        <f t="shared" si="218"/>
        <v>0</v>
      </c>
      <c r="AB259" s="157">
        <f t="shared" si="218"/>
        <v>0</v>
      </c>
      <c r="AC259" s="157">
        <f t="shared" si="218"/>
        <v>0</v>
      </c>
      <c r="AD259" s="157">
        <f t="shared" si="218"/>
        <v>0</v>
      </c>
      <c r="AE259" s="157">
        <f t="shared" si="218"/>
        <v>0</v>
      </c>
      <c r="AF259" s="157">
        <f t="shared" si="218"/>
        <v>0</v>
      </c>
      <c r="AG259" s="157">
        <f t="shared" si="218"/>
        <v>0</v>
      </c>
      <c r="AH259" s="157">
        <f t="shared" si="218"/>
        <v>0</v>
      </c>
      <c r="AI259" s="157">
        <f t="shared" si="218"/>
        <v>0</v>
      </c>
      <c r="AJ259" s="157">
        <f t="shared" si="218"/>
        <v>0</v>
      </c>
    </row>
    <row r="260" spans="1:36" ht="16.5" x14ac:dyDescent="0.25">
      <c r="A260" s="157">
        <f t="shared" si="215"/>
        <v>6.0299999999999994</v>
      </c>
      <c r="B260" s="153">
        <f t="shared" si="210"/>
        <v>212</v>
      </c>
      <c r="C260" s="155" t="s">
        <v>518</v>
      </c>
      <c r="D260" s="156" t="s">
        <v>364</v>
      </c>
      <c r="E260" s="157">
        <f t="shared" si="216"/>
        <v>12</v>
      </c>
      <c r="F260" s="249"/>
      <c r="G260" s="157">
        <f t="shared" ref="G260:P263" si="219">+HLOOKUP(G$3,ARMADO_RP,$B260,0)+HLOOKUP(G$4,ARMADO_RP,$B260,0)+HLOOKUP(G$19,ARMADO_RP,$B260,0)</f>
        <v>0</v>
      </c>
      <c r="H260" s="157">
        <f t="shared" si="219"/>
        <v>1</v>
      </c>
      <c r="I260" s="157">
        <f t="shared" si="219"/>
        <v>1</v>
      </c>
      <c r="J260" s="157">
        <f t="shared" si="219"/>
        <v>1</v>
      </c>
      <c r="K260" s="157">
        <f t="shared" si="219"/>
        <v>1</v>
      </c>
      <c r="L260" s="157">
        <f t="shared" si="219"/>
        <v>1</v>
      </c>
      <c r="M260" s="157">
        <f t="shared" si="219"/>
        <v>1</v>
      </c>
      <c r="N260" s="157">
        <f t="shared" si="219"/>
        <v>1</v>
      </c>
      <c r="O260" s="157">
        <f t="shared" si="219"/>
        <v>1</v>
      </c>
      <c r="P260" s="157">
        <f t="shared" si="219"/>
        <v>1</v>
      </c>
      <c r="Q260" s="157">
        <f t="shared" ref="Q260:Z263" si="220">+HLOOKUP(Q$3,ARMADO_RP,$B260,0)+HLOOKUP(Q$4,ARMADO_RP,$B260,0)+HLOOKUP(Q$19,ARMADO_RP,$B260,0)</f>
        <v>1</v>
      </c>
      <c r="R260" s="157">
        <f t="shared" si="220"/>
        <v>1</v>
      </c>
      <c r="S260" s="157">
        <f t="shared" si="220"/>
        <v>1</v>
      </c>
      <c r="T260" s="157">
        <f t="shared" si="220"/>
        <v>0</v>
      </c>
      <c r="U260" s="157">
        <f t="shared" si="220"/>
        <v>0</v>
      </c>
      <c r="V260" s="157">
        <f t="shared" si="220"/>
        <v>0</v>
      </c>
      <c r="W260" s="157">
        <f t="shared" si="220"/>
        <v>0</v>
      </c>
      <c r="X260" s="157">
        <f t="shared" si="220"/>
        <v>0</v>
      </c>
      <c r="Y260" s="157">
        <f t="shared" si="220"/>
        <v>0</v>
      </c>
      <c r="Z260" s="157">
        <f t="shared" si="220"/>
        <v>0</v>
      </c>
      <c r="AA260" s="157">
        <f t="shared" ref="AA260:AJ263" si="221">+HLOOKUP(AA$3,ARMADO_RP,$B260,0)+HLOOKUP(AA$4,ARMADO_RP,$B260,0)+HLOOKUP(AA$19,ARMADO_RP,$B260,0)</f>
        <v>0</v>
      </c>
      <c r="AB260" s="157">
        <f t="shared" si="221"/>
        <v>0</v>
      </c>
      <c r="AC260" s="157">
        <f t="shared" si="221"/>
        <v>0</v>
      </c>
      <c r="AD260" s="157">
        <f t="shared" si="221"/>
        <v>0</v>
      </c>
      <c r="AE260" s="157">
        <f t="shared" si="221"/>
        <v>0</v>
      </c>
      <c r="AF260" s="157">
        <f t="shared" si="221"/>
        <v>0</v>
      </c>
      <c r="AG260" s="157">
        <f t="shared" si="221"/>
        <v>0</v>
      </c>
      <c r="AH260" s="157">
        <f t="shared" si="221"/>
        <v>0</v>
      </c>
      <c r="AI260" s="157">
        <f t="shared" si="221"/>
        <v>0</v>
      </c>
      <c r="AJ260" s="157">
        <f t="shared" si="221"/>
        <v>0</v>
      </c>
    </row>
    <row r="261" spans="1:36" ht="16.5" x14ac:dyDescent="0.25">
      <c r="A261" s="157">
        <f t="shared" si="215"/>
        <v>6.0399999999999991</v>
      </c>
      <c r="B261" s="153">
        <f t="shared" si="210"/>
        <v>213</v>
      </c>
      <c r="C261" s="155" t="s">
        <v>519</v>
      </c>
      <c r="D261" s="156" t="s">
        <v>364</v>
      </c>
      <c r="E261" s="157">
        <f t="shared" si="216"/>
        <v>0</v>
      </c>
      <c r="F261" s="249"/>
      <c r="G261" s="157">
        <f t="shared" si="219"/>
        <v>0</v>
      </c>
      <c r="H261" s="157">
        <f t="shared" si="219"/>
        <v>0</v>
      </c>
      <c r="I261" s="157">
        <f t="shared" si="219"/>
        <v>0</v>
      </c>
      <c r="J261" s="157">
        <f t="shared" si="219"/>
        <v>0</v>
      </c>
      <c r="K261" s="157">
        <f t="shared" si="219"/>
        <v>0</v>
      </c>
      <c r="L261" s="157">
        <f t="shared" si="219"/>
        <v>0</v>
      </c>
      <c r="M261" s="157">
        <f t="shared" si="219"/>
        <v>0</v>
      </c>
      <c r="N261" s="157">
        <f t="shared" si="219"/>
        <v>0</v>
      </c>
      <c r="O261" s="157">
        <f t="shared" si="219"/>
        <v>0</v>
      </c>
      <c r="P261" s="157">
        <f t="shared" si="219"/>
        <v>0</v>
      </c>
      <c r="Q261" s="157">
        <f t="shared" si="220"/>
        <v>0</v>
      </c>
      <c r="R261" s="157">
        <f t="shared" si="220"/>
        <v>0</v>
      </c>
      <c r="S261" s="157">
        <f t="shared" si="220"/>
        <v>0</v>
      </c>
      <c r="T261" s="157">
        <f t="shared" si="220"/>
        <v>0</v>
      </c>
      <c r="U261" s="157">
        <f t="shared" si="220"/>
        <v>0</v>
      </c>
      <c r="V261" s="157">
        <f t="shared" si="220"/>
        <v>0</v>
      </c>
      <c r="W261" s="157">
        <f t="shared" si="220"/>
        <v>0</v>
      </c>
      <c r="X261" s="157">
        <f t="shared" si="220"/>
        <v>0</v>
      </c>
      <c r="Y261" s="157">
        <f t="shared" si="220"/>
        <v>0</v>
      </c>
      <c r="Z261" s="157">
        <f t="shared" si="220"/>
        <v>0</v>
      </c>
      <c r="AA261" s="157">
        <f t="shared" si="221"/>
        <v>0</v>
      </c>
      <c r="AB261" s="157">
        <f t="shared" si="221"/>
        <v>0</v>
      </c>
      <c r="AC261" s="157">
        <f t="shared" si="221"/>
        <v>0</v>
      </c>
      <c r="AD261" s="157">
        <f t="shared" si="221"/>
        <v>0</v>
      </c>
      <c r="AE261" s="157">
        <f t="shared" si="221"/>
        <v>0</v>
      </c>
      <c r="AF261" s="157">
        <f t="shared" si="221"/>
        <v>0</v>
      </c>
      <c r="AG261" s="157">
        <f t="shared" si="221"/>
        <v>0</v>
      </c>
      <c r="AH261" s="157">
        <f t="shared" si="221"/>
        <v>0</v>
      </c>
      <c r="AI261" s="157">
        <f t="shared" si="221"/>
        <v>0</v>
      </c>
      <c r="AJ261" s="157">
        <f t="shared" si="221"/>
        <v>0</v>
      </c>
    </row>
    <row r="262" spans="1:36" ht="16.5" x14ac:dyDescent="0.25">
      <c r="A262" s="157">
        <f t="shared" si="215"/>
        <v>6.0499999999999989</v>
      </c>
      <c r="B262" s="153">
        <f t="shared" si="210"/>
        <v>214</v>
      </c>
      <c r="C262" s="155" t="s">
        <v>520</v>
      </c>
      <c r="D262" s="156" t="s">
        <v>364</v>
      </c>
      <c r="E262" s="157">
        <f t="shared" si="216"/>
        <v>1</v>
      </c>
      <c r="F262" s="249"/>
      <c r="G262" s="157">
        <f t="shared" si="219"/>
        <v>0</v>
      </c>
      <c r="H262" s="157">
        <f t="shared" si="219"/>
        <v>0</v>
      </c>
      <c r="I262" s="157">
        <f t="shared" si="219"/>
        <v>0</v>
      </c>
      <c r="J262" s="157">
        <f t="shared" si="219"/>
        <v>0</v>
      </c>
      <c r="K262" s="157">
        <f t="shared" si="219"/>
        <v>0</v>
      </c>
      <c r="L262" s="157">
        <f t="shared" si="219"/>
        <v>0</v>
      </c>
      <c r="M262" s="157">
        <f t="shared" si="219"/>
        <v>0</v>
      </c>
      <c r="N262" s="157">
        <f t="shared" si="219"/>
        <v>0</v>
      </c>
      <c r="O262" s="157">
        <f t="shared" si="219"/>
        <v>0</v>
      </c>
      <c r="P262" s="157">
        <f t="shared" si="219"/>
        <v>0</v>
      </c>
      <c r="Q262" s="157">
        <f t="shared" si="220"/>
        <v>0</v>
      </c>
      <c r="R262" s="157">
        <f t="shared" si="220"/>
        <v>0</v>
      </c>
      <c r="S262" s="157">
        <f t="shared" si="220"/>
        <v>0</v>
      </c>
      <c r="T262" s="157">
        <f t="shared" si="220"/>
        <v>1</v>
      </c>
      <c r="U262" s="157">
        <f t="shared" si="220"/>
        <v>0</v>
      </c>
      <c r="V262" s="157">
        <f t="shared" si="220"/>
        <v>0</v>
      </c>
      <c r="W262" s="157">
        <f t="shared" si="220"/>
        <v>0</v>
      </c>
      <c r="X262" s="157">
        <f t="shared" si="220"/>
        <v>0</v>
      </c>
      <c r="Y262" s="157">
        <f t="shared" si="220"/>
        <v>0</v>
      </c>
      <c r="Z262" s="157">
        <f t="shared" si="220"/>
        <v>0</v>
      </c>
      <c r="AA262" s="157">
        <f t="shared" si="221"/>
        <v>0</v>
      </c>
      <c r="AB262" s="157">
        <f t="shared" si="221"/>
        <v>0</v>
      </c>
      <c r="AC262" s="157">
        <f t="shared" si="221"/>
        <v>0</v>
      </c>
      <c r="AD262" s="157">
        <f t="shared" si="221"/>
        <v>0</v>
      </c>
      <c r="AE262" s="157">
        <f t="shared" si="221"/>
        <v>0</v>
      </c>
      <c r="AF262" s="157">
        <f t="shared" si="221"/>
        <v>0</v>
      </c>
      <c r="AG262" s="157">
        <f t="shared" si="221"/>
        <v>0</v>
      </c>
      <c r="AH262" s="157">
        <f t="shared" si="221"/>
        <v>0</v>
      </c>
      <c r="AI262" s="157">
        <f t="shared" si="221"/>
        <v>0</v>
      </c>
      <c r="AJ262" s="157">
        <f t="shared" si="221"/>
        <v>0</v>
      </c>
    </row>
    <row r="263" spans="1:36" ht="16.5" x14ac:dyDescent="0.25">
      <c r="A263" s="157">
        <f t="shared" si="215"/>
        <v>6.0599999999999987</v>
      </c>
      <c r="B263" s="153">
        <f t="shared" si="210"/>
        <v>215</v>
      </c>
      <c r="C263" s="155" t="s">
        <v>521</v>
      </c>
      <c r="D263" s="156" t="s">
        <v>364</v>
      </c>
      <c r="E263" s="157">
        <f t="shared" si="216"/>
        <v>0</v>
      </c>
      <c r="F263" s="249"/>
      <c r="G263" s="157">
        <f t="shared" si="219"/>
        <v>0</v>
      </c>
      <c r="H263" s="157">
        <f t="shared" si="219"/>
        <v>0</v>
      </c>
      <c r="I263" s="157">
        <f t="shared" si="219"/>
        <v>0</v>
      </c>
      <c r="J263" s="157">
        <f t="shared" si="219"/>
        <v>0</v>
      </c>
      <c r="K263" s="157">
        <f t="shared" si="219"/>
        <v>0</v>
      </c>
      <c r="L263" s="157">
        <f t="shared" si="219"/>
        <v>0</v>
      </c>
      <c r="M263" s="157">
        <f t="shared" si="219"/>
        <v>0</v>
      </c>
      <c r="N263" s="157">
        <f t="shared" si="219"/>
        <v>0</v>
      </c>
      <c r="O263" s="157">
        <f t="shared" si="219"/>
        <v>0</v>
      </c>
      <c r="P263" s="157">
        <f t="shared" si="219"/>
        <v>0</v>
      </c>
      <c r="Q263" s="157">
        <f t="shared" si="220"/>
        <v>0</v>
      </c>
      <c r="R263" s="157">
        <f t="shared" si="220"/>
        <v>0</v>
      </c>
      <c r="S263" s="157">
        <f t="shared" si="220"/>
        <v>0</v>
      </c>
      <c r="T263" s="157">
        <f t="shared" si="220"/>
        <v>0</v>
      </c>
      <c r="U263" s="157">
        <f t="shared" si="220"/>
        <v>0</v>
      </c>
      <c r="V263" s="157">
        <f t="shared" si="220"/>
        <v>0</v>
      </c>
      <c r="W263" s="157">
        <f t="shared" si="220"/>
        <v>0</v>
      </c>
      <c r="X263" s="157">
        <f t="shared" si="220"/>
        <v>0</v>
      </c>
      <c r="Y263" s="157">
        <f t="shared" si="220"/>
        <v>0</v>
      </c>
      <c r="Z263" s="157">
        <f t="shared" si="220"/>
        <v>0</v>
      </c>
      <c r="AA263" s="157">
        <f t="shared" si="221"/>
        <v>0</v>
      </c>
      <c r="AB263" s="157">
        <f t="shared" si="221"/>
        <v>0</v>
      </c>
      <c r="AC263" s="157">
        <f t="shared" si="221"/>
        <v>0</v>
      </c>
      <c r="AD263" s="157">
        <f t="shared" si="221"/>
        <v>0</v>
      </c>
      <c r="AE263" s="157">
        <f t="shared" si="221"/>
        <v>0</v>
      </c>
      <c r="AF263" s="157">
        <f t="shared" si="221"/>
        <v>0</v>
      </c>
      <c r="AG263" s="157">
        <f t="shared" si="221"/>
        <v>0</v>
      </c>
      <c r="AH263" s="157">
        <f t="shared" si="221"/>
        <v>0</v>
      </c>
      <c r="AI263" s="157">
        <f t="shared" si="221"/>
        <v>0</v>
      </c>
      <c r="AJ263" s="157">
        <f t="shared" si="221"/>
        <v>0</v>
      </c>
    </row>
    <row r="264" spans="1:36" ht="16.5" x14ac:dyDescent="0.25">
      <c r="A264" s="157">
        <f t="shared" si="215"/>
        <v>6.0699999999999985</v>
      </c>
      <c r="B264" s="153">
        <f t="shared" si="210"/>
        <v>216</v>
      </c>
      <c r="C264" s="155" t="s">
        <v>522</v>
      </c>
      <c r="D264" s="156" t="s">
        <v>553</v>
      </c>
      <c r="E264" s="157">
        <f t="shared" si="216"/>
        <v>4.8250000000000002</v>
      </c>
      <c r="F264" s="249"/>
      <c r="G264" s="157">
        <f t="shared" ref="G264:AJ264" si="222">+VLOOKUP(G$19,Vol_PAT,5,0)</f>
        <v>0</v>
      </c>
      <c r="H264" s="157">
        <f t="shared" si="222"/>
        <v>0</v>
      </c>
      <c r="I264" s="157">
        <f t="shared" si="222"/>
        <v>0</v>
      </c>
      <c r="J264" s="157">
        <f t="shared" si="222"/>
        <v>0</v>
      </c>
      <c r="K264" s="157">
        <f t="shared" si="222"/>
        <v>0</v>
      </c>
      <c r="L264" s="157">
        <f t="shared" si="222"/>
        <v>0</v>
      </c>
      <c r="M264" s="157">
        <f t="shared" si="222"/>
        <v>0</v>
      </c>
      <c r="N264" s="157">
        <f t="shared" si="222"/>
        <v>0</v>
      </c>
      <c r="O264" s="157">
        <f t="shared" si="222"/>
        <v>0</v>
      </c>
      <c r="P264" s="157">
        <f t="shared" si="222"/>
        <v>0</v>
      </c>
      <c r="Q264" s="157">
        <f t="shared" si="222"/>
        <v>0</v>
      </c>
      <c r="R264" s="157">
        <f t="shared" si="222"/>
        <v>0</v>
      </c>
      <c r="S264" s="157">
        <f t="shared" si="222"/>
        <v>0</v>
      </c>
      <c r="T264" s="157">
        <f t="shared" si="222"/>
        <v>4.8250000000000002</v>
      </c>
      <c r="U264" s="157">
        <f t="shared" si="222"/>
        <v>0</v>
      </c>
      <c r="V264" s="157">
        <f t="shared" si="222"/>
        <v>0</v>
      </c>
      <c r="W264" s="157">
        <f t="shared" si="222"/>
        <v>0</v>
      </c>
      <c r="X264" s="157">
        <f t="shared" si="222"/>
        <v>0</v>
      </c>
      <c r="Y264" s="157">
        <f t="shared" si="222"/>
        <v>0</v>
      </c>
      <c r="Z264" s="157">
        <f t="shared" si="222"/>
        <v>0</v>
      </c>
      <c r="AA264" s="157">
        <f t="shared" si="222"/>
        <v>0</v>
      </c>
      <c r="AB264" s="157">
        <f t="shared" si="222"/>
        <v>0</v>
      </c>
      <c r="AC264" s="157">
        <f t="shared" si="222"/>
        <v>0</v>
      </c>
      <c r="AD264" s="157">
        <f t="shared" si="222"/>
        <v>0</v>
      </c>
      <c r="AE264" s="157">
        <f t="shared" si="222"/>
        <v>0</v>
      </c>
      <c r="AF264" s="157">
        <f t="shared" si="222"/>
        <v>0</v>
      </c>
      <c r="AG264" s="157">
        <f t="shared" si="222"/>
        <v>0</v>
      </c>
      <c r="AH264" s="157">
        <f t="shared" si="222"/>
        <v>0</v>
      </c>
      <c r="AI264" s="157">
        <f t="shared" si="222"/>
        <v>0</v>
      </c>
      <c r="AJ264" s="157">
        <f t="shared" si="222"/>
        <v>0</v>
      </c>
    </row>
    <row r="265" spans="1:36" ht="16.5" x14ac:dyDescent="0.25">
      <c r="A265" s="157"/>
      <c r="B265" s="153">
        <f t="shared" si="210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210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223">+A266+0.01</f>
        <v>7.01</v>
      </c>
      <c r="B267" s="153">
        <f t="shared" si="210"/>
        <v>219</v>
      </c>
      <c r="C267" s="155" t="s">
        <v>524</v>
      </c>
      <c r="D267" s="156" t="s">
        <v>452</v>
      </c>
      <c r="E267" s="157">
        <f>+ROUNDUP(SUM(G267:AJ267),0)</f>
        <v>1</v>
      </c>
      <c r="F267" s="249"/>
      <c r="G267" s="157">
        <f>+IF(G$2&lt;&gt;0,1/COUNTA(G$2:T$2),0)</f>
        <v>7.1428571428571425E-2</v>
      </c>
      <c r="H267" s="157">
        <f t="shared" ref="H267:AJ268" si="224">+IF(H$2&lt;&gt;0,1/COUNTA(H$2:U$2),0)</f>
        <v>7.1428571428571425E-2</v>
      </c>
      <c r="I267" s="157">
        <f t="shared" si="224"/>
        <v>7.1428571428571425E-2</v>
      </c>
      <c r="J267" s="157">
        <f t="shared" si="224"/>
        <v>7.1428571428571425E-2</v>
      </c>
      <c r="K267" s="157">
        <f t="shared" si="224"/>
        <v>7.1428571428571425E-2</v>
      </c>
      <c r="L267" s="157">
        <f t="shared" si="224"/>
        <v>7.1428571428571425E-2</v>
      </c>
      <c r="M267" s="157">
        <f t="shared" si="224"/>
        <v>7.1428571428571425E-2</v>
      </c>
      <c r="N267" s="157">
        <f t="shared" si="224"/>
        <v>7.1428571428571425E-2</v>
      </c>
      <c r="O267" s="157">
        <f t="shared" si="224"/>
        <v>7.1428571428571425E-2</v>
      </c>
      <c r="P267" s="157">
        <f t="shared" si="224"/>
        <v>7.1428571428571425E-2</v>
      </c>
      <c r="Q267" s="157">
        <f t="shared" si="224"/>
        <v>7.1428571428571425E-2</v>
      </c>
      <c r="R267" s="157">
        <f t="shared" si="224"/>
        <v>7.1428571428571425E-2</v>
      </c>
      <c r="S267" s="157">
        <f t="shared" si="224"/>
        <v>7.1428571428571425E-2</v>
      </c>
      <c r="T267" s="157">
        <f t="shared" si="224"/>
        <v>7.1428571428571425E-2</v>
      </c>
      <c r="U267" s="157">
        <f t="shared" si="224"/>
        <v>0</v>
      </c>
      <c r="V267" s="157">
        <f t="shared" si="224"/>
        <v>0</v>
      </c>
      <c r="W267" s="157">
        <f t="shared" si="224"/>
        <v>0</v>
      </c>
      <c r="X267" s="157">
        <f t="shared" si="224"/>
        <v>0</v>
      </c>
      <c r="Y267" s="157">
        <f t="shared" si="224"/>
        <v>0</v>
      </c>
      <c r="Z267" s="157">
        <f t="shared" si="224"/>
        <v>0</v>
      </c>
      <c r="AA267" s="157">
        <f t="shared" si="224"/>
        <v>0</v>
      </c>
      <c r="AB267" s="157">
        <f t="shared" si="224"/>
        <v>0</v>
      </c>
      <c r="AC267" s="157">
        <f t="shared" si="224"/>
        <v>0</v>
      </c>
      <c r="AD267" s="157">
        <f t="shared" si="224"/>
        <v>0</v>
      </c>
      <c r="AE267" s="157">
        <f t="shared" si="224"/>
        <v>0</v>
      </c>
      <c r="AF267" s="157">
        <f t="shared" si="224"/>
        <v>0</v>
      </c>
      <c r="AG267" s="157">
        <f t="shared" si="224"/>
        <v>0</v>
      </c>
      <c r="AH267" s="157">
        <f t="shared" si="224"/>
        <v>0</v>
      </c>
      <c r="AI267" s="157">
        <f t="shared" si="224"/>
        <v>0</v>
      </c>
      <c r="AJ267" s="157">
        <f t="shared" si="224"/>
        <v>0</v>
      </c>
    </row>
    <row r="268" spans="1:36" ht="16.5" x14ac:dyDescent="0.25">
      <c r="A268" s="157">
        <f t="shared" si="223"/>
        <v>7.02</v>
      </c>
      <c r="B268" s="153">
        <f t="shared" si="210"/>
        <v>220</v>
      </c>
      <c r="C268" s="155" t="s">
        <v>525</v>
      </c>
      <c r="D268" s="156" t="s">
        <v>452</v>
      </c>
      <c r="E268" s="157">
        <f>+ROUNDUP(SUM(G268:AJ268),0)</f>
        <v>1</v>
      </c>
      <c r="F268" s="249"/>
      <c r="G268" s="157">
        <f>+IF(G$2&lt;&gt;0,1/COUNTA(G$2:T$2),0)</f>
        <v>7.1428571428571425E-2</v>
      </c>
      <c r="H268" s="157">
        <f t="shared" si="224"/>
        <v>7.1428571428571425E-2</v>
      </c>
      <c r="I268" s="157">
        <f t="shared" si="224"/>
        <v>7.1428571428571425E-2</v>
      </c>
      <c r="J268" s="157">
        <f t="shared" si="224"/>
        <v>7.1428571428571425E-2</v>
      </c>
      <c r="K268" s="157">
        <f t="shared" si="224"/>
        <v>7.1428571428571425E-2</v>
      </c>
      <c r="L268" s="157">
        <f t="shared" si="224"/>
        <v>7.1428571428571425E-2</v>
      </c>
      <c r="M268" s="157">
        <f t="shared" si="224"/>
        <v>7.1428571428571425E-2</v>
      </c>
      <c r="N268" s="157">
        <f t="shared" si="224"/>
        <v>7.1428571428571425E-2</v>
      </c>
      <c r="O268" s="157">
        <f t="shared" si="224"/>
        <v>7.1428571428571425E-2</v>
      </c>
      <c r="P268" s="157">
        <f t="shared" si="224"/>
        <v>7.1428571428571425E-2</v>
      </c>
      <c r="Q268" s="157">
        <f t="shared" si="224"/>
        <v>7.1428571428571425E-2</v>
      </c>
      <c r="R268" s="157">
        <f t="shared" si="224"/>
        <v>7.1428571428571425E-2</v>
      </c>
      <c r="S268" s="157">
        <f t="shared" si="224"/>
        <v>7.1428571428571425E-2</v>
      </c>
      <c r="T268" s="157">
        <f t="shared" si="224"/>
        <v>7.1428571428571425E-2</v>
      </c>
      <c r="U268" s="157">
        <f t="shared" si="224"/>
        <v>0</v>
      </c>
      <c r="V268" s="157">
        <f t="shared" si="224"/>
        <v>0</v>
      </c>
      <c r="W268" s="157">
        <f t="shared" si="224"/>
        <v>0</v>
      </c>
      <c r="X268" s="157">
        <f t="shared" si="224"/>
        <v>0</v>
      </c>
      <c r="Y268" s="157">
        <f t="shared" si="224"/>
        <v>0</v>
      </c>
      <c r="Z268" s="157">
        <f t="shared" si="224"/>
        <v>0</v>
      </c>
      <c r="AA268" s="157">
        <f t="shared" si="224"/>
        <v>0</v>
      </c>
      <c r="AB268" s="157">
        <f t="shared" si="224"/>
        <v>0</v>
      </c>
      <c r="AC268" s="157">
        <f t="shared" si="224"/>
        <v>0</v>
      </c>
      <c r="AD268" s="157">
        <f t="shared" si="224"/>
        <v>0</v>
      </c>
      <c r="AE268" s="157">
        <f t="shared" si="224"/>
        <v>0</v>
      </c>
      <c r="AF268" s="157">
        <f t="shared" si="224"/>
        <v>0</v>
      </c>
      <c r="AG268" s="157">
        <f t="shared" si="224"/>
        <v>0</v>
      </c>
      <c r="AH268" s="157">
        <f t="shared" si="224"/>
        <v>0</v>
      </c>
      <c r="AI268" s="157">
        <f t="shared" si="224"/>
        <v>0</v>
      </c>
      <c r="AJ268" s="157">
        <f t="shared" si="224"/>
        <v>0</v>
      </c>
    </row>
    <row r="269" spans="1:36" ht="16.5" x14ac:dyDescent="0.25">
      <c r="A269" s="172"/>
      <c r="B269" s="173">
        <f t="shared" si="210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C22:E22"/>
    <mergeCell ref="C23:D24"/>
    <mergeCell ref="C25:E25"/>
    <mergeCell ref="C26:E26"/>
    <mergeCell ref="C27:E27"/>
    <mergeCell ref="C28:C29"/>
    <mergeCell ref="D28:E28"/>
    <mergeCell ref="D29:E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61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E1B7-079C-4873-A144-5B83C68597A9}">
  <sheetPr>
    <tabColor rgb="FF92D050"/>
  </sheetPr>
  <dimension ref="A1:AJ270"/>
  <sheetViews>
    <sheetView view="pageBreakPreview" topLeftCell="A139" zoomScale="80" zoomScaleNormal="80" zoomScaleSheetLayoutView="80" workbookViewId="0">
      <selection activeCell="G220" sqref="G220:AJ220"/>
    </sheetView>
  </sheetViews>
  <sheetFormatPr baseColWidth="10" defaultRowHeight="15" x14ac:dyDescent="0.25"/>
  <cols>
    <col min="2" max="2" width="5" customWidth="1"/>
    <col min="3" max="3" width="81.7109375" customWidth="1"/>
    <col min="6" max="6" width="14.7109375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AJ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si="0"/>
        <v>20</v>
      </c>
      <c r="AA1">
        <f t="shared" si="0"/>
        <v>21</v>
      </c>
      <c r="AB1">
        <f t="shared" si="0"/>
        <v>22</v>
      </c>
      <c r="AC1">
        <f t="shared" si="0"/>
        <v>23</v>
      </c>
      <c r="AD1">
        <f t="shared" si="0"/>
        <v>24</v>
      </c>
      <c r="AE1">
        <f t="shared" si="0"/>
        <v>25</v>
      </c>
      <c r="AF1">
        <f t="shared" si="0"/>
        <v>26</v>
      </c>
      <c r="AG1">
        <f t="shared" si="0"/>
        <v>27</v>
      </c>
      <c r="AH1">
        <f t="shared" si="0"/>
        <v>28</v>
      </c>
      <c r="AI1">
        <f t="shared" si="0"/>
        <v>29</v>
      </c>
      <c r="AJ1">
        <f t="shared" si="0"/>
        <v>30</v>
      </c>
    </row>
    <row r="2" spans="3:36" x14ac:dyDescent="0.25">
      <c r="C2" s="474" t="s">
        <v>4</v>
      </c>
      <c r="D2" s="475"/>
      <c r="E2" s="476"/>
      <c r="G2" s="254" t="str">
        <f t="array" ref="G2:AJ30">+TRANSPOSE(P_19!B13:AD42)</f>
        <v>0</v>
      </c>
      <c r="H2" s="255">
        <v>1</v>
      </c>
      <c r="I2" s="255">
        <v>0</v>
      </c>
      <c r="J2" s="255">
        <v>0</v>
      </c>
      <c r="K2" s="255">
        <v>0</v>
      </c>
      <c r="L2" s="255">
        <v>0</v>
      </c>
      <c r="M2" s="255">
        <v>0</v>
      </c>
      <c r="N2" s="255">
        <v>0</v>
      </c>
      <c r="O2" s="255">
        <v>0</v>
      </c>
      <c r="P2" s="255">
        <v>0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7" t="str">
        <v>-</v>
      </c>
      <c r="H3" s="258" t="str">
        <v>PSVE-2</v>
      </c>
      <c r="I3" s="258" t="str">
        <v>-</v>
      </c>
      <c r="J3" s="258" t="str">
        <v>-</v>
      </c>
      <c r="K3" s="258" t="str">
        <v>-</v>
      </c>
      <c r="L3" s="258" t="str">
        <v>-</v>
      </c>
      <c r="M3" s="258" t="str">
        <v>-</v>
      </c>
      <c r="N3" s="258" t="str">
        <v>-</v>
      </c>
      <c r="O3" s="258" t="str">
        <v>-</v>
      </c>
      <c r="P3" s="258" t="str">
        <v>-</v>
      </c>
      <c r="Q3" s="258" t="str">
        <v>-</v>
      </c>
      <c r="R3" s="258" t="str">
        <v>-</v>
      </c>
      <c r="S3" s="258" t="str">
        <v>-</v>
      </c>
      <c r="T3" s="258" t="str">
        <v>-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7" t="str">
        <v>DS-2</v>
      </c>
      <c r="H4" s="258" t="str">
        <v>SBM-2V</v>
      </c>
      <c r="I4" s="258" t="str">
        <v>-</v>
      </c>
      <c r="J4" s="258" t="str">
        <v>-</v>
      </c>
      <c r="K4" s="258" t="str">
        <v>-</v>
      </c>
      <c r="L4" s="258" t="str">
        <v>-</v>
      </c>
      <c r="M4" s="258" t="str">
        <v>-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-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2A-K</v>
      </c>
      <c r="I5" s="258" t="str">
        <v>-</v>
      </c>
      <c r="J5" s="258" t="str">
        <v>-</v>
      </c>
      <c r="K5" s="258" t="str">
        <v>-</v>
      </c>
      <c r="L5" s="258" t="str">
        <v>-</v>
      </c>
      <c r="M5" s="258" t="str">
        <v>-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-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01</v>
      </c>
      <c r="I6" s="258" t="str">
        <v>-</v>
      </c>
      <c r="J6" s="258" t="str">
        <v>-</v>
      </c>
      <c r="K6" s="258" t="str">
        <v>-</v>
      </c>
      <c r="L6" s="258" t="str">
        <v>-</v>
      </c>
      <c r="M6" s="258" t="str">
        <v>-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-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5kVA-2ø-13,8kV</v>
      </c>
      <c r="I7" s="258" t="str">
        <v>-</v>
      </c>
      <c r="J7" s="258" t="str">
        <v>-</v>
      </c>
      <c r="K7" s="258" t="str">
        <v>-</v>
      </c>
      <c r="L7" s="258" t="str">
        <v>-</v>
      </c>
      <c r="M7" s="258" t="str">
        <v>-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-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>
        <v>5</v>
      </c>
      <c r="I8" s="258" t="str">
        <v>-</v>
      </c>
      <c r="J8" s="258" t="str">
        <v>-</v>
      </c>
      <c r="K8" s="258" t="str">
        <v>-</v>
      </c>
      <c r="L8" s="258" t="str">
        <v>-</v>
      </c>
      <c r="M8" s="258" t="str">
        <v>-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 t="str">
        <v>-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1</v>
      </c>
      <c r="I9" s="258">
        <v>0</v>
      </c>
      <c r="J9" s="258">
        <v>0</v>
      </c>
      <c r="K9" s="258">
        <v>0</v>
      </c>
      <c r="L9" s="258">
        <v>0</v>
      </c>
      <c r="M9" s="258">
        <v>0</v>
      </c>
      <c r="N9" s="258">
        <v>0</v>
      </c>
      <c r="O9" s="258">
        <v>0</v>
      </c>
      <c r="P9" s="258">
        <v>0</v>
      </c>
      <c r="Q9" s="258">
        <v>0</v>
      </c>
      <c r="R9" s="258">
        <v>0</v>
      </c>
      <c r="S9" s="258">
        <v>0</v>
      </c>
      <c r="T9" s="258">
        <v>0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CAC</v>
      </c>
      <c r="I10" s="258" t="str">
        <v>-</v>
      </c>
      <c r="J10" s="258" t="str">
        <v>-</v>
      </c>
      <c r="K10" s="258" t="str">
        <v>-</v>
      </c>
      <c r="L10" s="258" t="str">
        <v>-</v>
      </c>
      <c r="M10" s="258" t="str">
        <v>-</v>
      </c>
      <c r="N10" s="258" t="str">
        <v>-</v>
      </c>
      <c r="O10" s="258" t="str">
        <v>-</v>
      </c>
      <c r="P10" s="258" t="str">
        <v>-</v>
      </c>
      <c r="Q10" s="258" t="str">
        <v>-</v>
      </c>
      <c r="R10" s="258" t="str">
        <v>-</v>
      </c>
      <c r="S10" s="258" t="str">
        <v>-</v>
      </c>
      <c r="T10" s="258" t="str">
        <v>-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13/400</v>
      </c>
      <c r="I11" s="258" t="str">
        <v>-</v>
      </c>
      <c r="J11" s="258" t="str">
        <v>-</v>
      </c>
      <c r="K11" s="258" t="str">
        <v>-</v>
      </c>
      <c r="L11" s="258" t="str">
        <v>-</v>
      </c>
      <c r="M11" s="258" t="str">
        <v>-</v>
      </c>
      <c r="N11" s="258" t="str">
        <v>-</v>
      </c>
      <c r="O11" s="258" t="str">
        <v>-</v>
      </c>
      <c r="P11" s="258" t="str">
        <v>-</v>
      </c>
      <c r="Q11" s="258" t="str">
        <v>-</v>
      </c>
      <c r="R11" s="258" t="str">
        <v>-</v>
      </c>
      <c r="S11" s="258" t="str">
        <v>-</v>
      </c>
      <c r="T11" s="258" t="str">
        <v>-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25.3</v>
      </c>
      <c r="I12" s="258" t="str">
        <v>-</v>
      </c>
      <c r="J12" s="258" t="str">
        <v>-</v>
      </c>
      <c r="K12" s="258" t="str">
        <v>-</v>
      </c>
      <c r="L12" s="258" t="str">
        <v>-</v>
      </c>
      <c r="M12" s="258" t="str">
        <v>-</v>
      </c>
      <c r="N12" s="258" t="str">
        <v>-</v>
      </c>
      <c r="O12" s="258" t="str">
        <v>-</v>
      </c>
      <c r="P12" s="258" t="str">
        <v>-</v>
      </c>
      <c r="Q12" s="258" t="str">
        <v>-</v>
      </c>
      <c r="R12" s="258" t="str">
        <v>-</v>
      </c>
      <c r="S12" s="258" t="str">
        <v>-</v>
      </c>
      <c r="T12" s="258" t="str">
        <v>-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-</v>
      </c>
      <c r="J13" s="258" t="str">
        <v>-</v>
      </c>
      <c r="K13" s="258" t="str">
        <v>-</v>
      </c>
      <c r="L13" s="258" t="str">
        <v>-</v>
      </c>
      <c r="M13" s="258" t="str">
        <v>-</v>
      </c>
      <c r="N13" s="258" t="str">
        <v>-</v>
      </c>
      <c r="O13" s="258" t="str">
        <v>-</v>
      </c>
      <c r="P13" s="258" t="str">
        <v>-</v>
      </c>
      <c r="Q13" s="258" t="str">
        <v>-</v>
      </c>
      <c r="R13" s="258" t="str">
        <v>-</v>
      </c>
      <c r="S13" s="258" t="str">
        <v>-</v>
      </c>
      <c r="T13" s="258" t="str">
        <v>-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2</v>
      </c>
      <c r="H14" s="258">
        <v>2</v>
      </c>
      <c r="I14" s="258" t="str">
        <v>-</v>
      </c>
      <c r="J14" s="258" t="str">
        <v>-</v>
      </c>
      <c r="K14" s="258" t="str">
        <v>-</v>
      </c>
      <c r="L14" s="258" t="str">
        <v>-</v>
      </c>
      <c r="M14" s="258" t="str">
        <v>-</v>
      </c>
      <c r="N14" s="258" t="str">
        <v>-</v>
      </c>
      <c r="O14" s="258" t="str">
        <v>-</v>
      </c>
      <c r="P14" s="258" t="str">
        <v>-</v>
      </c>
      <c r="Q14" s="258" t="str">
        <v>-</v>
      </c>
      <c r="R14" s="258" t="str">
        <v>-</v>
      </c>
      <c r="S14" s="258" t="str">
        <v>-</v>
      </c>
      <c r="T14" s="258" t="str">
        <v>-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0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PAT-3</v>
      </c>
      <c r="I19" s="258" t="str">
        <v>-</v>
      </c>
      <c r="J19" s="258" t="str">
        <v>-</v>
      </c>
      <c r="K19" s="258" t="str">
        <v>-</v>
      </c>
      <c r="L19" s="258" t="str">
        <v>-</v>
      </c>
      <c r="M19" s="258" t="str">
        <v>-</v>
      </c>
      <c r="N19" s="258" t="str">
        <v>-</v>
      </c>
      <c r="O19" s="258" t="str">
        <v>-</v>
      </c>
      <c r="P19" s="258" t="str">
        <v>-</v>
      </c>
      <c r="Q19" s="258" t="str">
        <v>-</v>
      </c>
      <c r="R19" s="258" t="str">
        <v>-</v>
      </c>
      <c r="S19" s="258" t="str">
        <v>-</v>
      </c>
      <c r="T19" s="258" t="str">
        <v>-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CI-A</v>
      </c>
      <c r="I20" s="258" t="str">
        <v>-</v>
      </c>
      <c r="J20" s="258" t="str">
        <v>-</v>
      </c>
      <c r="K20" s="258" t="str">
        <v>-</v>
      </c>
      <c r="L20" s="258" t="str">
        <v>-</v>
      </c>
      <c r="M20" s="258" t="str">
        <v>-</v>
      </c>
      <c r="N20" s="258" t="str">
        <v>-</v>
      </c>
      <c r="O20" s="258" t="str">
        <v>-</v>
      </c>
      <c r="P20" s="258" t="str">
        <v>-</v>
      </c>
      <c r="Q20" s="258" t="str">
        <v>-</v>
      </c>
      <c r="R20" s="258" t="str">
        <v>-</v>
      </c>
      <c r="S20" s="258" t="str">
        <v>-</v>
      </c>
      <c r="T20" s="258" t="str">
        <v>-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SI</v>
      </c>
      <c r="H21" s="258" t="str">
        <v>SI</v>
      </c>
      <c r="I21" s="258" t="str">
        <v>-</v>
      </c>
      <c r="J21" s="258" t="str">
        <v>-</v>
      </c>
      <c r="K21" s="258" t="str">
        <v>-</v>
      </c>
      <c r="L21" s="258" t="str">
        <v>-</v>
      </c>
      <c r="M21" s="258" t="str">
        <v>-</v>
      </c>
      <c r="N21" s="258" t="str">
        <v>-</v>
      </c>
      <c r="O21" s="258" t="str">
        <v>-</v>
      </c>
      <c r="P21" s="258" t="str">
        <v>-</v>
      </c>
      <c r="Q21" s="258" t="str">
        <v>-</v>
      </c>
      <c r="R21" s="258" t="str">
        <v>-</v>
      </c>
      <c r="S21" s="258" t="str">
        <v>-</v>
      </c>
      <c r="T21" s="258" t="str">
        <v>-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 t="str">
        <v>-</v>
      </c>
      <c r="J22" s="258" t="str">
        <v>-</v>
      </c>
      <c r="K22" s="258" t="str">
        <v>-</v>
      </c>
      <c r="L22" s="258" t="str">
        <v>-</v>
      </c>
      <c r="M22" s="258" t="str">
        <v>-</v>
      </c>
      <c r="N22" s="258" t="str">
        <v>-</v>
      </c>
      <c r="O22" s="258" t="str">
        <v>-</v>
      </c>
      <c r="P22" s="258" t="str">
        <v>-</v>
      </c>
      <c r="Q22" s="258" t="str">
        <v>-</v>
      </c>
      <c r="R22" s="258" t="str">
        <v>-</v>
      </c>
      <c r="S22" s="258" t="str">
        <v>-</v>
      </c>
      <c r="T22" s="258" t="str">
        <v>-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781055.1575</v>
      </c>
      <c r="H23" s="258" t="str">
        <v>781042.1093</v>
      </c>
      <c r="I23" s="258" t="str">
        <v>-</v>
      </c>
      <c r="J23" s="258" t="str">
        <v>-</v>
      </c>
      <c r="K23" s="258" t="str">
        <v>-</v>
      </c>
      <c r="L23" s="258" t="str">
        <v>-</v>
      </c>
      <c r="M23" s="258" t="str">
        <v>-</v>
      </c>
      <c r="N23" s="258" t="str">
        <v>-</v>
      </c>
      <c r="O23" s="258" t="str">
        <v>-</v>
      </c>
      <c r="P23" s="258" t="str">
        <v>-</v>
      </c>
      <c r="Q23" s="258" t="str">
        <v>-</v>
      </c>
      <c r="R23" s="258" t="str">
        <v>-</v>
      </c>
      <c r="S23" s="258" t="str">
        <v>-</v>
      </c>
      <c r="T23" s="258" t="str">
        <v>-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8992054.8899</v>
      </c>
      <c r="H24" s="258" t="str">
        <v>8992033.2834</v>
      </c>
      <c r="I24" s="258" t="str">
        <v>-</v>
      </c>
      <c r="J24" s="258" t="str">
        <v>-</v>
      </c>
      <c r="K24" s="258" t="str">
        <v>-</v>
      </c>
      <c r="L24" s="258" t="str">
        <v>-</v>
      </c>
      <c r="M24" s="258" t="str">
        <v>-</v>
      </c>
      <c r="N24" s="258" t="str">
        <v>-</v>
      </c>
      <c r="O24" s="258" t="str">
        <v>-</v>
      </c>
      <c r="P24" s="258" t="str">
        <v>-</v>
      </c>
      <c r="Q24" s="258" t="str">
        <v>-</v>
      </c>
      <c r="R24" s="258" t="str">
        <v>-</v>
      </c>
      <c r="S24" s="258" t="str">
        <v>-</v>
      </c>
      <c r="T24" s="258" t="str">
        <v>-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0</v>
      </c>
      <c r="J25" s="258">
        <v>0</v>
      </c>
      <c r="K25" s="258">
        <v>0</v>
      </c>
      <c r="L25" s="258">
        <v>0</v>
      </c>
      <c r="M25" s="258">
        <v>0</v>
      </c>
      <c r="N25" s="258">
        <v>0</v>
      </c>
      <c r="O25" s="258">
        <v>0</v>
      </c>
      <c r="P25" s="258">
        <v>0</v>
      </c>
      <c r="Q25" s="258">
        <v>0</v>
      </c>
      <c r="R25" s="258">
        <v>0</v>
      </c>
      <c r="S25" s="258">
        <v>0</v>
      </c>
      <c r="T25" s="258">
        <v>0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13,8kV</v>
      </c>
      <c r="I26" s="258" t="str">
        <v>-</v>
      </c>
      <c r="J26" s="258" t="str">
        <v>-</v>
      </c>
      <c r="K26" s="258" t="str">
        <v>-</v>
      </c>
      <c r="L26" s="258" t="str">
        <v>-</v>
      </c>
      <c r="M26" s="258" t="str">
        <v>-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-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-</v>
      </c>
      <c r="J27" s="258" t="str">
        <v>-</v>
      </c>
      <c r="K27" s="258" t="str">
        <v>-</v>
      </c>
      <c r="L27" s="258" t="str">
        <v>-</v>
      </c>
      <c r="M27" s="258" t="str">
        <v>-</v>
      </c>
      <c r="N27" s="258" t="str">
        <v>-</v>
      </c>
      <c r="O27" s="258" t="str">
        <v>-</v>
      </c>
      <c r="P27" s="258" t="str">
        <v>-</v>
      </c>
      <c r="Q27" s="258" t="str">
        <v>-</v>
      </c>
      <c r="R27" s="258" t="str">
        <v>-</v>
      </c>
      <c r="S27" s="258" t="str">
        <v>-</v>
      </c>
      <c r="T27" s="258" t="str">
        <v>-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0</v>
      </c>
      <c r="J28" s="258">
        <v>0</v>
      </c>
      <c r="K28" s="258">
        <v>0</v>
      </c>
      <c r="L28" s="258">
        <v>0</v>
      </c>
      <c r="M28" s="258">
        <v>0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9" t="s">
        <v>120</v>
      </c>
      <c r="D31" s="482" t="s">
        <v>152</v>
      </c>
      <c r="E31" s="483"/>
      <c r="G31" s="254" cm="1">
        <f t="array" ref="G31:AJ34">+TRANSPOSE(P_19!AE13:AH42)</f>
        <v>0</v>
      </c>
      <c r="H31" s="255">
        <v>0</v>
      </c>
      <c r="I31" s="255">
        <v>0</v>
      </c>
      <c r="J31" s="255">
        <v>0</v>
      </c>
      <c r="K31" s="255">
        <v>0</v>
      </c>
      <c r="L31" s="255">
        <v>0</v>
      </c>
      <c r="M31" s="255">
        <v>0</v>
      </c>
      <c r="N31" s="255">
        <v>0</v>
      </c>
      <c r="O31" s="255">
        <v>0</v>
      </c>
      <c r="P31" s="255">
        <v>0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90"/>
      <c r="D32" s="484" t="s">
        <v>153</v>
      </c>
      <c r="E32" s="485"/>
      <c r="G32" s="257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9" t="s">
        <v>649</v>
      </c>
      <c r="D33" s="463" t="s">
        <v>152</v>
      </c>
      <c r="E33" s="486"/>
      <c r="G33" s="257">
        <v>0</v>
      </c>
      <c r="H33" s="258">
        <v>1</v>
      </c>
      <c r="I33" s="258">
        <v>0</v>
      </c>
      <c r="J33" s="258">
        <v>0</v>
      </c>
      <c r="K33" s="258">
        <v>0</v>
      </c>
      <c r="L33" s="258">
        <v>0</v>
      </c>
      <c r="M33" s="258">
        <v>0</v>
      </c>
      <c r="N33" s="258">
        <v>0</v>
      </c>
      <c r="O33" s="258">
        <v>0</v>
      </c>
      <c r="P33" s="258">
        <v>0</v>
      </c>
      <c r="Q33" s="258">
        <v>0</v>
      </c>
      <c r="R33" s="258">
        <v>0</v>
      </c>
      <c r="S33" s="258">
        <v>0</v>
      </c>
      <c r="T33" s="258">
        <v>0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90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0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 t="str">
        <f>+G2</f>
        <v>0</v>
      </c>
      <c r="H43" s="306">
        <f t="shared" ref="H43:AJ43" si="1">+H2</f>
        <v>1</v>
      </c>
      <c r="I43" s="306">
        <f t="shared" si="1"/>
        <v>0</v>
      </c>
      <c r="J43" s="306">
        <f t="shared" si="1"/>
        <v>0</v>
      </c>
      <c r="K43" s="306">
        <f t="shared" si="1"/>
        <v>0</v>
      </c>
      <c r="L43" s="306">
        <f t="shared" si="1"/>
        <v>0</v>
      </c>
      <c r="M43" s="306">
        <f t="shared" si="1"/>
        <v>0</v>
      </c>
      <c r="N43" s="306">
        <f t="shared" si="1"/>
        <v>0</v>
      </c>
      <c r="O43" s="306">
        <f t="shared" si="1"/>
        <v>0</v>
      </c>
      <c r="P43" s="306">
        <f t="shared" si="1"/>
        <v>0</v>
      </c>
      <c r="Q43" s="306">
        <f t="shared" si="1"/>
        <v>0</v>
      </c>
      <c r="R43" s="306">
        <f t="shared" si="1"/>
        <v>0</v>
      </c>
      <c r="S43" s="306">
        <f t="shared" si="1"/>
        <v>0</v>
      </c>
      <c r="T43" s="306">
        <f t="shared" si="1"/>
        <v>0</v>
      </c>
      <c r="U43" s="306">
        <f t="shared" si="1"/>
        <v>0</v>
      </c>
      <c r="V43" s="306">
        <f t="shared" si="1"/>
        <v>0</v>
      </c>
      <c r="W43" s="306">
        <f t="shared" si="1"/>
        <v>0</v>
      </c>
      <c r="X43" s="306">
        <f t="shared" si="1"/>
        <v>0</v>
      </c>
      <c r="Y43" s="306">
        <f t="shared" si="1"/>
        <v>0</v>
      </c>
      <c r="Z43" s="306">
        <f t="shared" si="1"/>
        <v>0</v>
      </c>
      <c r="AA43" s="306">
        <f t="shared" si="1"/>
        <v>0</v>
      </c>
      <c r="AB43" s="306">
        <f t="shared" si="1"/>
        <v>0</v>
      </c>
      <c r="AC43" s="306">
        <f t="shared" si="1"/>
        <v>0</v>
      </c>
      <c r="AD43" s="306">
        <f t="shared" si="1"/>
        <v>0</v>
      </c>
      <c r="AE43" s="306">
        <f t="shared" si="1"/>
        <v>0</v>
      </c>
      <c r="AF43" s="306">
        <f t="shared" si="1"/>
        <v>0</v>
      </c>
      <c r="AG43" s="306">
        <f t="shared" si="1"/>
        <v>0</v>
      </c>
      <c r="AH43" s="306">
        <f t="shared" si="1"/>
        <v>0</v>
      </c>
      <c r="AI43" s="306">
        <f t="shared" si="1"/>
        <v>0</v>
      </c>
      <c r="AJ43" s="307">
        <f t="shared" si="1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2">+H10</f>
        <v>CAC</v>
      </c>
      <c r="I44" s="309" t="str">
        <f t="shared" si="2"/>
        <v>-</v>
      </c>
      <c r="J44" s="309" t="str">
        <f t="shared" si="2"/>
        <v>-</v>
      </c>
      <c r="K44" s="309" t="str">
        <f t="shared" si="2"/>
        <v>-</v>
      </c>
      <c r="L44" s="309" t="str">
        <f t="shared" si="2"/>
        <v>-</v>
      </c>
      <c r="M44" s="309" t="str">
        <f t="shared" si="2"/>
        <v>-</v>
      </c>
      <c r="N44" s="309" t="str">
        <f t="shared" si="2"/>
        <v>-</v>
      </c>
      <c r="O44" s="309" t="str">
        <f t="shared" si="2"/>
        <v>-</v>
      </c>
      <c r="P44" s="309" t="str">
        <f t="shared" si="2"/>
        <v>-</v>
      </c>
      <c r="Q44" s="309" t="str">
        <f t="shared" si="2"/>
        <v>-</v>
      </c>
      <c r="R44" s="309" t="str">
        <f t="shared" si="2"/>
        <v>-</v>
      </c>
      <c r="S44" s="309" t="str">
        <f t="shared" si="2"/>
        <v>-</v>
      </c>
      <c r="T44" s="309" t="str">
        <f t="shared" si="2"/>
        <v>-</v>
      </c>
      <c r="U44" s="309" t="str">
        <f t="shared" si="2"/>
        <v>-</v>
      </c>
      <c r="V44" s="309" t="str">
        <f t="shared" si="2"/>
        <v>-</v>
      </c>
      <c r="W44" s="309" t="str">
        <f t="shared" si="2"/>
        <v>-</v>
      </c>
      <c r="X44" s="309" t="str">
        <f t="shared" si="2"/>
        <v>-</v>
      </c>
      <c r="Y44" s="309" t="str">
        <f t="shared" si="2"/>
        <v>-</v>
      </c>
      <c r="Z44" s="309" t="str">
        <f t="shared" si="2"/>
        <v>-</v>
      </c>
      <c r="AA44" s="309" t="str">
        <f t="shared" si="2"/>
        <v>-</v>
      </c>
      <c r="AB44" s="309" t="str">
        <f t="shared" si="2"/>
        <v>-</v>
      </c>
      <c r="AC44" s="309" t="str">
        <f t="shared" si="2"/>
        <v>-</v>
      </c>
      <c r="AD44" s="309" t="str">
        <f t="shared" si="2"/>
        <v>-</v>
      </c>
      <c r="AE44" s="309" t="str">
        <f t="shared" si="2"/>
        <v>-</v>
      </c>
      <c r="AF44" s="309" t="str">
        <f t="shared" si="2"/>
        <v>-</v>
      </c>
      <c r="AG44" s="309" t="str">
        <f t="shared" si="2"/>
        <v>-</v>
      </c>
      <c r="AH44" s="309" t="str">
        <f t="shared" si="2"/>
        <v>-</v>
      </c>
      <c r="AI44" s="309" t="str">
        <f t="shared" si="2"/>
        <v>-</v>
      </c>
      <c r="AJ44" s="310" t="str">
        <f t="shared" si="2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 t="str">
        <f>+G3</f>
        <v>-</v>
      </c>
      <c r="H45" s="309" t="str">
        <f t="shared" ref="H45:AJ46" si="3">+H3</f>
        <v>PSVE-2</v>
      </c>
      <c r="I45" s="309" t="str">
        <f t="shared" si="3"/>
        <v>-</v>
      </c>
      <c r="J45" s="309" t="str">
        <f t="shared" si="3"/>
        <v>-</v>
      </c>
      <c r="K45" s="309" t="str">
        <f t="shared" si="3"/>
        <v>-</v>
      </c>
      <c r="L45" s="309" t="str">
        <f t="shared" si="3"/>
        <v>-</v>
      </c>
      <c r="M45" s="309" t="str">
        <f t="shared" si="3"/>
        <v>-</v>
      </c>
      <c r="N45" s="309" t="str">
        <f t="shared" si="3"/>
        <v>-</v>
      </c>
      <c r="O45" s="309" t="str">
        <f t="shared" si="3"/>
        <v>-</v>
      </c>
      <c r="P45" s="309" t="str">
        <f t="shared" si="3"/>
        <v>-</v>
      </c>
      <c r="Q45" s="309" t="str">
        <f t="shared" si="3"/>
        <v>-</v>
      </c>
      <c r="R45" s="309" t="str">
        <f t="shared" si="3"/>
        <v>-</v>
      </c>
      <c r="S45" s="309" t="str">
        <f t="shared" si="3"/>
        <v>-</v>
      </c>
      <c r="T45" s="309" t="str">
        <f t="shared" si="3"/>
        <v>-</v>
      </c>
      <c r="U45" s="309" t="str">
        <f t="shared" si="3"/>
        <v>-</v>
      </c>
      <c r="V45" s="309" t="str">
        <f t="shared" si="3"/>
        <v>-</v>
      </c>
      <c r="W45" s="309" t="str">
        <f t="shared" si="3"/>
        <v>-</v>
      </c>
      <c r="X45" s="309" t="str">
        <f t="shared" si="3"/>
        <v>-</v>
      </c>
      <c r="Y45" s="309" t="str">
        <f t="shared" si="3"/>
        <v>-</v>
      </c>
      <c r="Z45" s="309" t="str">
        <f t="shared" si="3"/>
        <v>-</v>
      </c>
      <c r="AA45" s="309" t="str">
        <f t="shared" si="3"/>
        <v>-</v>
      </c>
      <c r="AB45" s="309" t="str">
        <f t="shared" si="3"/>
        <v>-</v>
      </c>
      <c r="AC45" s="309" t="str">
        <f t="shared" si="3"/>
        <v>-</v>
      </c>
      <c r="AD45" s="309" t="str">
        <f t="shared" si="3"/>
        <v>-</v>
      </c>
      <c r="AE45" s="309" t="str">
        <f t="shared" si="3"/>
        <v>-</v>
      </c>
      <c r="AF45" s="309" t="str">
        <f t="shared" si="3"/>
        <v>-</v>
      </c>
      <c r="AG45" s="309" t="str">
        <f t="shared" si="3"/>
        <v>-</v>
      </c>
      <c r="AH45" s="309" t="str">
        <f t="shared" si="3"/>
        <v>-</v>
      </c>
      <c r="AI45" s="309" t="str">
        <f t="shared" si="3"/>
        <v>-</v>
      </c>
      <c r="AJ45" s="310" t="str">
        <f t="shared" si="3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 t="str">
        <f>+G4</f>
        <v>DS-2</v>
      </c>
      <c r="H46" s="309" t="str">
        <f t="shared" si="3"/>
        <v>SBM-2V</v>
      </c>
      <c r="I46" s="309" t="str">
        <f t="shared" si="3"/>
        <v>-</v>
      </c>
      <c r="J46" s="309" t="str">
        <f t="shared" si="3"/>
        <v>-</v>
      </c>
      <c r="K46" s="309" t="str">
        <f t="shared" si="3"/>
        <v>-</v>
      </c>
      <c r="L46" s="309" t="str">
        <f t="shared" si="3"/>
        <v>-</v>
      </c>
      <c r="M46" s="309" t="str">
        <f t="shared" si="3"/>
        <v>-</v>
      </c>
      <c r="N46" s="309" t="str">
        <f t="shared" si="3"/>
        <v>-</v>
      </c>
      <c r="O46" s="309" t="str">
        <f t="shared" si="3"/>
        <v>-</v>
      </c>
      <c r="P46" s="309" t="str">
        <f t="shared" si="3"/>
        <v>-</v>
      </c>
      <c r="Q46" s="309" t="str">
        <f t="shared" si="3"/>
        <v>-</v>
      </c>
      <c r="R46" s="309" t="str">
        <f t="shared" si="3"/>
        <v>-</v>
      </c>
      <c r="S46" s="309" t="str">
        <f t="shared" si="3"/>
        <v>-</v>
      </c>
      <c r="T46" s="309" t="str">
        <f t="shared" si="3"/>
        <v>-</v>
      </c>
      <c r="U46" s="309" t="str">
        <f t="shared" si="3"/>
        <v>-</v>
      </c>
      <c r="V46" s="309" t="str">
        <f t="shared" si="3"/>
        <v>-</v>
      </c>
      <c r="W46" s="309" t="str">
        <f t="shared" si="3"/>
        <v>-</v>
      </c>
      <c r="X46" s="309" t="str">
        <f t="shared" si="3"/>
        <v>-</v>
      </c>
      <c r="Y46" s="309" t="str">
        <f t="shared" si="3"/>
        <v>-</v>
      </c>
      <c r="Z46" s="309" t="str">
        <f t="shared" si="3"/>
        <v>-</v>
      </c>
      <c r="AA46" s="309" t="str">
        <f t="shared" si="3"/>
        <v>-</v>
      </c>
      <c r="AB46" s="309" t="str">
        <f t="shared" si="3"/>
        <v>-</v>
      </c>
      <c r="AC46" s="309" t="str">
        <f t="shared" si="3"/>
        <v>-</v>
      </c>
      <c r="AD46" s="309" t="str">
        <f t="shared" si="3"/>
        <v>-</v>
      </c>
      <c r="AE46" s="309" t="str">
        <f t="shared" si="3"/>
        <v>-</v>
      </c>
      <c r="AF46" s="309" t="str">
        <f t="shared" si="3"/>
        <v>-</v>
      </c>
      <c r="AG46" s="309" t="str">
        <f t="shared" si="3"/>
        <v>-</v>
      </c>
      <c r="AH46" s="309" t="str">
        <f t="shared" si="3"/>
        <v>-</v>
      </c>
      <c r="AI46" s="309" t="str">
        <f t="shared" si="3"/>
        <v>-</v>
      </c>
      <c r="AJ46" s="310" t="str">
        <f t="shared" si="3"/>
        <v>-</v>
      </c>
    </row>
    <row r="47" spans="1:36" ht="17.25" thickBot="1" x14ac:dyDescent="0.3">
      <c r="A47" s="298">
        <f>+P_19!S3</f>
        <v>19</v>
      </c>
      <c r="B47" s="299"/>
      <c r="C47" s="300" t="str">
        <f>+VLOOKUP($A$47,LOCALIDAD,2,FALSE)</f>
        <v>PAMPA HERMOSA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4">+H6</f>
        <v>01</v>
      </c>
      <c r="I47" s="312" t="str">
        <f t="shared" si="4"/>
        <v>-</v>
      </c>
      <c r="J47" s="312" t="str">
        <f t="shared" si="4"/>
        <v>-</v>
      </c>
      <c r="K47" s="312" t="str">
        <f t="shared" si="4"/>
        <v>-</v>
      </c>
      <c r="L47" s="312" t="str">
        <f t="shared" si="4"/>
        <v>-</v>
      </c>
      <c r="M47" s="312" t="str">
        <f t="shared" si="4"/>
        <v>-</v>
      </c>
      <c r="N47" s="312" t="str">
        <f t="shared" si="4"/>
        <v>-</v>
      </c>
      <c r="O47" s="312" t="str">
        <f t="shared" si="4"/>
        <v>-</v>
      </c>
      <c r="P47" s="312" t="str">
        <f t="shared" si="4"/>
        <v>-</v>
      </c>
      <c r="Q47" s="312" t="str">
        <f t="shared" si="4"/>
        <v>-</v>
      </c>
      <c r="R47" s="312" t="str">
        <f t="shared" si="4"/>
        <v>-</v>
      </c>
      <c r="S47" s="312" t="str">
        <f t="shared" si="4"/>
        <v>-</v>
      </c>
      <c r="T47" s="312" t="str">
        <f t="shared" si="4"/>
        <v>-</v>
      </c>
      <c r="U47" s="312" t="str">
        <f t="shared" si="4"/>
        <v>-</v>
      </c>
      <c r="V47" s="312" t="str">
        <f t="shared" si="4"/>
        <v>-</v>
      </c>
      <c r="W47" s="312" t="str">
        <f t="shared" si="4"/>
        <v>-</v>
      </c>
      <c r="X47" s="312" t="str">
        <f t="shared" si="4"/>
        <v>-</v>
      </c>
      <c r="Y47" s="312" t="str">
        <f t="shared" si="4"/>
        <v>-</v>
      </c>
      <c r="Z47" s="312" t="str">
        <f t="shared" si="4"/>
        <v>-</v>
      </c>
      <c r="AA47" s="312" t="str">
        <f t="shared" si="4"/>
        <v>-</v>
      </c>
      <c r="AB47" s="312" t="str">
        <f t="shared" si="4"/>
        <v>-</v>
      </c>
      <c r="AC47" s="312" t="str">
        <f t="shared" si="4"/>
        <v>-</v>
      </c>
      <c r="AD47" s="312" t="str">
        <f t="shared" si="4"/>
        <v>-</v>
      </c>
      <c r="AE47" s="312" t="str">
        <f t="shared" si="4"/>
        <v>-</v>
      </c>
      <c r="AF47" s="312" t="str">
        <f t="shared" si="4"/>
        <v>-</v>
      </c>
      <c r="AG47" s="312" t="str">
        <f t="shared" si="4"/>
        <v>-</v>
      </c>
      <c r="AH47" s="312" t="str">
        <f t="shared" si="4"/>
        <v>-</v>
      </c>
      <c r="AI47" s="312" t="str">
        <f t="shared" si="4"/>
        <v>-</v>
      </c>
      <c r="AJ47" s="313" t="str">
        <f t="shared" si="4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5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5"/>
        <v>4</v>
      </c>
      <c r="C52" s="158" t="s">
        <v>363</v>
      </c>
      <c r="D52" s="156" t="s">
        <v>364</v>
      </c>
      <c r="E52" s="157">
        <f>+SUM(G52:AJ52)</f>
        <v>0</v>
      </c>
      <c r="F52" s="249"/>
      <c r="G52" s="157">
        <f t="shared" ref="G52:P55" si="6">+HLOOKUP(G$3,ARMADO_RP,$B52,0)+HLOOKUP(G$4,ARMADO_RP,$B52,0)</f>
        <v>0</v>
      </c>
      <c r="H52" s="157">
        <f t="shared" si="6"/>
        <v>0</v>
      </c>
      <c r="I52" s="157">
        <f t="shared" si="6"/>
        <v>0</v>
      </c>
      <c r="J52" s="157">
        <f t="shared" si="6"/>
        <v>0</v>
      </c>
      <c r="K52" s="157">
        <f t="shared" si="6"/>
        <v>0</v>
      </c>
      <c r="L52" s="157">
        <f t="shared" si="6"/>
        <v>0</v>
      </c>
      <c r="M52" s="157">
        <f t="shared" si="6"/>
        <v>0</v>
      </c>
      <c r="N52" s="157">
        <f t="shared" si="6"/>
        <v>0</v>
      </c>
      <c r="O52" s="157">
        <f t="shared" si="6"/>
        <v>0</v>
      </c>
      <c r="P52" s="157">
        <f t="shared" si="6"/>
        <v>0</v>
      </c>
      <c r="Q52" s="157">
        <f t="shared" ref="Q52:Z55" si="7">+HLOOKUP(Q$3,ARMADO_RP,$B52,0)+HLOOKUP(Q$4,ARMADO_RP,$B52,0)</f>
        <v>0</v>
      </c>
      <c r="R52" s="157">
        <f t="shared" si="7"/>
        <v>0</v>
      </c>
      <c r="S52" s="157">
        <f t="shared" si="7"/>
        <v>0</v>
      </c>
      <c r="T52" s="157">
        <f t="shared" si="7"/>
        <v>0</v>
      </c>
      <c r="U52" s="157">
        <f t="shared" si="7"/>
        <v>0</v>
      </c>
      <c r="V52" s="157">
        <f t="shared" si="7"/>
        <v>0</v>
      </c>
      <c r="W52" s="157">
        <f t="shared" si="7"/>
        <v>0</v>
      </c>
      <c r="X52" s="157">
        <f t="shared" si="7"/>
        <v>0</v>
      </c>
      <c r="Y52" s="157">
        <f t="shared" si="7"/>
        <v>0</v>
      </c>
      <c r="Z52" s="157">
        <f t="shared" si="7"/>
        <v>0</v>
      </c>
      <c r="AA52" s="157">
        <f t="shared" ref="AA52:AJ55" si="8">+HLOOKUP(AA$3,ARMADO_RP,$B52,0)+HLOOKUP(AA$4,ARMADO_RP,$B52,0)</f>
        <v>0</v>
      </c>
      <c r="AB52" s="157">
        <f t="shared" si="8"/>
        <v>0</v>
      </c>
      <c r="AC52" s="157">
        <f t="shared" si="8"/>
        <v>0</v>
      </c>
      <c r="AD52" s="157">
        <f t="shared" si="8"/>
        <v>0</v>
      </c>
      <c r="AE52" s="157">
        <f t="shared" si="8"/>
        <v>0</v>
      </c>
      <c r="AF52" s="157">
        <f t="shared" si="8"/>
        <v>0</v>
      </c>
      <c r="AG52" s="157">
        <f t="shared" si="8"/>
        <v>0</v>
      </c>
      <c r="AH52" s="157">
        <f t="shared" si="8"/>
        <v>0</v>
      </c>
      <c r="AI52" s="157">
        <f t="shared" si="8"/>
        <v>0</v>
      </c>
      <c r="AJ52" s="157">
        <f t="shared" si="8"/>
        <v>0</v>
      </c>
    </row>
    <row r="53" spans="1:36" ht="16.5" x14ac:dyDescent="0.25">
      <c r="A53" s="157">
        <f>+A52+0.01</f>
        <v>1.02</v>
      </c>
      <c r="B53" s="153">
        <f t="shared" si="5"/>
        <v>5</v>
      </c>
      <c r="C53" s="158" t="s">
        <v>365</v>
      </c>
      <c r="D53" s="156" t="s">
        <v>364</v>
      </c>
      <c r="E53" s="157">
        <f t="shared" ref="E53:E55" si="9">+SUM(G53:AJ53)</f>
        <v>0</v>
      </c>
      <c r="F53" s="249"/>
      <c r="G53" s="157">
        <f t="shared" si="6"/>
        <v>0</v>
      </c>
      <c r="H53" s="157">
        <f t="shared" si="6"/>
        <v>0</v>
      </c>
      <c r="I53" s="157">
        <f t="shared" si="6"/>
        <v>0</v>
      </c>
      <c r="J53" s="157">
        <f t="shared" si="6"/>
        <v>0</v>
      </c>
      <c r="K53" s="157">
        <f t="shared" si="6"/>
        <v>0</v>
      </c>
      <c r="L53" s="157">
        <f t="shared" si="6"/>
        <v>0</v>
      </c>
      <c r="M53" s="157">
        <f t="shared" si="6"/>
        <v>0</v>
      </c>
      <c r="N53" s="157">
        <f t="shared" si="6"/>
        <v>0</v>
      </c>
      <c r="O53" s="157">
        <f t="shared" si="6"/>
        <v>0</v>
      </c>
      <c r="P53" s="157">
        <f t="shared" si="6"/>
        <v>0</v>
      </c>
      <c r="Q53" s="157">
        <f t="shared" si="7"/>
        <v>0</v>
      </c>
      <c r="R53" s="157">
        <f t="shared" si="7"/>
        <v>0</v>
      </c>
      <c r="S53" s="157">
        <f t="shared" si="7"/>
        <v>0</v>
      </c>
      <c r="T53" s="157">
        <f t="shared" si="7"/>
        <v>0</v>
      </c>
      <c r="U53" s="157">
        <f t="shared" si="7"/>
        <v>0</v>
      </c>
      <c r="V53" s="157">
        <f t="shared" si="7"/>
        <v>0</v>
      </c>
      <c r="W53" s="157">
        <f t="shared" si="7"/>
        <v>0</v>
      </c>
      <c r="X53" s="157">
        <f t="shared" si="7"/>
        <v>0</v>
      </c>
      <c r="Y53" s="157">
        <f t="shared" si="7"/>
        <v>0</v>
      </c>
      <c r="Z53" s="157">
        <f t="shared" si="7"/>
        <v>0</v>
      </c>
      <c r="AA53" s="157">
        <f t="shared" si="8"/>
        <v>0</v>
      </c>
      <c r="AB53" s="157">
        <f t="shared" si="8"/>
        <v>0</v>
      </c>
      <c r="AC53" s="157">
        <f t="shared" si="8"/>
        <v>0</v>
      </c>
      <c r="AD53" s="157">
        <f t="shared" si="8"/>
        <v>0</v>
      </c>
      <c r="AE53" s="157">
        <f t="shared" si="8"/>
        <v>0</v>
      </c>
      <c r="AF53" s="157">
        <f t="shared" si="8"/>
        <v>0</v>
      </c>
      <c r="AG53" s="157">
        <f t="shared" si="8"/>
        <v>0</v>
      </c>
      <c r="AH53" s="157">
        <f t="shared" si="8"/>
        <v>0</v>
      </c>
      <c r="AI53" s="157">
        <f t="shared" si="8"/>
        <v>0</v>
      </c>
      <c r="AJ53" s="157">
        <f t="shared" si="8"/>
        <v>0</v>
      </c>
    </row>
    <row r="54" spans="1:36" s="188" customFormat="1" ht="16.5" x14ac:dyDescent="0.25">
      <c r="A54" s="160">
        <f t="shared" ref="A54:A55" si="10">+A53+0.01</f>
        <v>1.03</v>
      </c>
      <c r="B54" s="161">
        <f t="shared" si="5"/>
        <v>6</v>
      </c>
      <c r="C54" s="162" t="s">
        <v>532</v>
      </c>
      <c r="D54" s="164" t="s">
        <v>364</v>
      </c>
      <c r="E54" s="157">
        <f t="shared" si="9"/>
        <v>0</v>
      </c>
      <c r="F54" s="249"/>
      <c r="G54" s="157">
        <f t="shared" si="6"/>
        <v>0</v>
      </c>
      <c r="H54" s="157">
        <f t="shared" si="6"/>
        <v>0</v>
      </c>
      <c r="I54" s="157">
        <f t="shared" si="6"/>
        <v>0</v>
      </c>
      <c r="J54" s="157">
        <f t="shared" si="6"/>
        <v>0</v>
      </c>
      <c r="K54" s="157">
        <f t="shared" si="6"/>
        <v>0</v>
      </c>
      <c r="L54" s="157">
        <f t="shared" si="6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  <c r="P54" s="157">
        <f t="shared" si="6"/>
        <v>0</v>
      </c>
      <c r="Q54" s="157">
        <f t="shared" si="7"/>
        <v>0</v>
      </c>
      <c r="R54" s="157">
        <f t="shared" si="7"/>
        <v>0</v>
      </c>
      <c r="S54" s="157">
        <f t="shared" si="7"/>
        <v>0</v>
      </c>
      <c r="T54" s="157">
        <f t="shared" si="7"/>
        <v>0</v>
      </c>
      <c r="U54" s="157">
        <f t="shared" si="7"/>
        <v>0</v>
      </c>
      <c r="V54" s="157">
        <f t="shared" si="7"/>
        <v>0</v>
      </c>
      <c r="W54" s="157">
        <f t="shared" si="7"/>
        <v>0</v>
      </c>
      <c r="X54" s="157">
        <f t="shared" si="7"/>
        <v>0</v>
      </c>
      <c r="Y54" s="157">
        <f t="shared" si="7"/>
        <v>0</v>
      </c>
      <c r="Z54" s="157">
        <f t="shared" si="7"/>
        <v>0</v>
      </c>
      <c r="AA54" s="157">
        <f t="shared" si="8"/>
        <v>0</v>
      </c>
      <c r="AB54" s="157">
        <f t="shared" si="8"/>
        <v>0</v>
      </c>
      <c r="AC54" s="157">
        <f t="shared" si="8"/>
        <v>0</v>
      </c>
      <c r="AD54" s="157">
        <f t="shared" si="8"/>
        <v>0</v>
      </c>
      <c r="AE54" s="157">
        <f t="shared" si="8"/>
        <v>0</v>
      </c>
      <c r="AF54" s="157">
        <f t="shared" si="8"/>
        <v>0</v>
      </c>
      <c r="AG54" s="157">
        <f t="shared" si="8"/>
        <v>0</v>
      </c>
      <c r="AH54" s="157">
        <f t="shared" si="8"/>
        <v>0</v>
      </c>
      <c r="AI54" s="157">
        <f t="shared" si="8"/>
        <v>0</v>
      </c>
      <c r="AJ54" s="157">
        <f t="shared" si="8"/>
        <v>0</v>
      </c>
    </row>
    <row r="55" spans="1:36" s="188" customFormat="1" ht="16.5" x14ac:dyDescent="0.25">
      <c r="A55" s="160">
        <f t="shared" si="10"/>
        <v>1.04</v>
      </c>
      <c r="B55" s="161">
        <f t="shared" si="5"/>
        <v>7</v>
      </c>
      <c r="C55" s="162" t="s">
        <v>531</v>
      </c>
      <c r="D55" s="164" t="s">
        <v>364</v>
      </c>
      <c r="E55" s="157">
        <f t="shared" si="9"/>
        <v>0</v>
      </c>
      <c r="F55" s="249"/>
      <c r="G55" s="157">
        <f t="shared" si="6"/>
        <v>0</v>
      </c>
      <c r="H55" s="157">
        <f t="shared" si="6"/>
        <v>0</v>
      </c>
      <c r="I55" s="157">
        <f t="shared" si="6"/>
        <v>0</v>
      </c>
      <c r="J55" s="157">
        <f t="shared" si="6"/>
        <v>0</v>
      </c>
      <c r="K55" s="157">
        <f t="shared" si="6"/>
        <v>0</v>
      </c>
      <c r="L55" s="157">
        <f t="shared" si="6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  <c r="P55" s="157">
        <f t="shared" si="6"/>
        <v>0</v>
      </c>
      <c r="Q55" s="157">
        <f t="shared" si="7"/>
        <v>0</v>
      </c>
      <c r="R55" s="157">
        <f t="shared" si="7"/>
        <v>0</v>
      </c>
      <c r="S55" s="157">
        <f t="shared" si="7"/>
        <v>0</v>
      </c>
      <c r="T55" s="157">
        <f t="shared" si="7"/>
        <v>0</v>
      </c>
      <c r="U55" s="157">
        <f t="shared" si="7"/>
        <v>0</v>
      </c>
      <c r="V55" s="157">
        <f t="shared" si="7"/>
        <v>0</v>
      </c>
      <c r="W55" s="157">
        <f t="shared" si="7"/>
        <v>0</v>
      </c>
      <c r="X55" s="157">
        <f t="shared" si="7"/>
        <v>0</v>
      </c>
      <c r="Y55" s="157">
        <f t="shared" si="7"/>
        <v>0</v>
      </c>
      <c r="Z55" s="157">
        <f t="shared" si="7"/>
        <v>0</v>
      </c>
      <c r="AA55" s="157">
        <f t="shared" si="8"/>
        <v>0</v>
      </c>
      <c r="AB55" s="157">
        <f t="shared" si="8"/>
        <v>0</v>
      </c>
      <c r="AC55" s="157">
        <f t="shared" si="8"/>
        <v>0</v>
      </c>
      <c r="AD55" s="157">
        <f t="shared" si="8"/>
        <v>0</v>
      </c>
      <c r="AE55" s="157">
        <f t="shared" si="8"/>
        <v>0</v>
      </c>
      <c r="AF55" s="157">
        <f t="shared" si="8"/>
        <v>0</v>
      </c>
      <c r="AG55" s="157">
        <f t="shared" si="8"/>
        <v>0</v>
      </c>
      <c r="AH55" s="157">
        <f t="shared" si="8"/>
        <v>0</v>
      </c>
      <c r="AI55" s="157">
        <f t="shared" si="8"/>
        <v>0</v>
      </c>
      <c r="AJ55" s="157">
        <f t="shared" si="8"/>
        <v>0</v>
      </c>
    </row>
    <row r="56" spans="1:36" ht="16.5" x14ac:dyDescent="0.25">
      <c r="A56" s="159"/>
      <c r="B56" s="153">
        <f t="shared" si="5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5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5"/>
        <v>10</v>
      </c>
      <c r="C58" s="155" t="s">
        <v>367</v>
      </c>
      <c r="D58" s="156" t="s">
        <v>364</v>
      </c>
      <c r="E58" s="157">
        <f t="shared" ref="E58:E61" si="11">+SUM(G58:AJ58)</f>
        <v>0</v>
      </c>
      <c r="F58" s="314" t="s">
        <v>214</v>
      </c>
      <c r="G58" s="157">
        <f>+IF($F58=G$10&amp;" "&amp;G$11,G$9,0)</f>
        <v>0</v>
      </c>
      <c r="H58" s="157">
        <f t="shared" ref="H58:AJ61" si="12">+IF($F58=H$10&amp;" "&amp;H$11,H$9,0)</f>
        <v>0</v>
      </c>
      <c r="I58" s="157">
        <f t="shared" si="12"/>
        <v>0</v>
      </c>
      <c r="J58" s="157">
        <f t="shared" si="12"/>
        <v>0</v>
      </c>
      <c r="K58" s="157">
        <f t="shared" si="12"/>
        <v>0</v>
      </c>
      <c r="L58" s="157">
        <f t="shared" si="12"/>
        <v>0</v>
      </c>
      <c r="M58" s="157">
        <f t="shared" si="12"/>
        <v>0</v>
      </c>
      <c r="N58" s="157">
        <f t="shared" si="12"/>
        <v>0</v>
      </c>
      <c r="O58" s="157">
        <f t="shared" si="12"/>
        <v>0</v>
      </c>
      <c r="P58" s="157">
        <f t="shared" si="12"/>
        <v>0</v>
      </c>
      <c r="Q58" s="157">
        <f t="shared" si="12"/>
        <v>0</v>
      </c>
      <c r="R58" s="157">
        <f t="shared" si="12"/>
        <v>0</v>
      </c>
      <c r="S58" s="157">
        <f t="shared" si="12"/>
        <v>0</v>
      </c>
      <c r="T58" s="157">
        <f t="shared" si="12"/>
        <v>0</v>
      </c>
      <c r="U58" s="157">
        <f t="shared" si="12"/>
        <v>0</v>
      </c>
      <c r="V58" s="157">
        <f t="shared" si="12"/>
        <v>0</v>
      </c>
      <c r="W58" s="157">
        <f t="shared" si="12"/>
        <v>0</v>
      </c>
      <c r="X58" s="157">
        <f t="shared" si="12"/>
        <v>0</v>
      </c>
      <c r="Y58" s="157">
        <f t="shared" si="12"/>
        <v>0</v>
      </c>
      <c r="Z58" s="157">
        <f t="shared" si="12"/>
        <v>0</v>
      </c>
      <c r="AA58" s="157">
        <f t="shared" si="12"/>
        <v>0</v>
      </c>
      <c r="AB58" s="157">
        <f t="shared" si="12"/>
        <v>0</v>
      </c>
      <c r="AC58" s="157">
        <f t="shared" si="12"/>
        <v>0</v>
      </c>
      <c r="AD58" s="157">
        <f t="shared" si="12"/>
        <v>0</v>
      </c>
      <c r="AE58" s="157">
        <f t="shared" si="12"/>
        <v>0</v>
      </c>
      <c r="AF58" s="157">
        <f t="shared" si="12"/>
        <v>0</v>
      </c>
      <c r="AG58" s="157">
        <f t="shared" si="12"/>
        <v>0</v>
      </c>
      <c r="AH58" s="157">
        <f t="shared" si="12"/>
        <v>0</v>
      </c>
      <c r="AI58" s="157">
        <f t="shared" si="12"/>
        <v>0</v>
      </c>
      <c r="AJ58" s="157">
        <f t="shared" si="12"/>
        <v>0</v>
      </c>
    </row>
    <row r="59" spans="1:36" ht="16.5" x14ac:dyDescent="0.25">
      <c r="A59" s="157">
        <f t="shared" ref="A59:A61" si="13">+A58+0.01</f>
        <v>2.0199999999999996</v>
      </c>
      <c r="B59" s="153">
        <f t="shared" si="5"/>
        <v>11</v>
      </c>
      <c r="C59" s="155" t="s">
        <v>368</v>
      </c>
      <c r="D59" s="156" t="s">
        <v>364</v>
      </c>
      <c r="E59" s="157">
        <f t="shared" si="11"/>
        <v>0</v>
      </c>
      <c r="F59" s="314" t="s">
        <v>172</v>
      </c>
      <c r="G59" s="157">
        <f t="shared" ref="G59:V61" si="14">+IF($F59=G$10&amp;" "&amp;G$11,G$9,0)</f>
        <v>0</v>
      </c>
      <c r="H59" s="157">
        <f t="shared" si="14"/>
        <v>0</v>
      </c>
      <c r="I59" s="157">
        <f t="shared" si="14"/>
        <v>0</v>
      </c>
      <c r="J59" s="157">
        <f t="shared" si="14"/>
        <v>0</v>
      </c>
      <c r="K59" s="157">
        <f t="shared" si="14"/>
        <v>0</v>
      </c>
      <c r="L59" s="157">
        <f t="shared" si="14"/>
        <v>0</v>
      </c>
      <c r="M59" s="157">
        <f t="shared" si="14"/>
        <v>0</v>
      </c>
      <c r="N59" s="157">
        <f t="shared" si="14"/>
        <v>0</v>
      </c>
      <c r="O59" s="157">
        <f t="shared" si="14"/>
        <v>0</v>
      </c>
      <c r="P59" s="157">
        <f t="shared" si="14"/>
        <v>0</v>
      </c>
      <c r="Q59" s="157">
        <f t="shared" si="14"/>
        <v>0</v>
      </c>
      <c r="R59" s="157">
        <f t="shared" si="14"/>
        <v>0</v>
      </c>
      <c r="S59" s="157">
        <f t="shared" si="14"/>
        <v>0</v>
      </c>
      <c r="T59" s="157">
        <f t="shared" si="14"/>
        <v>0</v>
      </c>
      <c r="U59" s="157">
        <f t="shared" si="14"/>
        <v>0</v>
      </c>
      <c r="V59" s="157">
        <f t="shared" si="14"/>
        <v>0</v>
      </c>
      <c r="W59" s="157">
        <f t="shared" si="12"/>
        <v>0</v>
      </c>
      <c r="X59" s="157">
        <f t="shared" si="12"/>
        <v>0</v>
      </c>
      <c r="Y59" s="157">
        <f t="shared" si="12"/>
        <v>0</v>
      </c>
      <c r="Z59" s="157">
        <f t="shared" si="12"/>
        <v>0</v>
      </c>
      <c r="AA59" s="157">
        <f t="shared" si="12"/>
        <v>0</v>
      </c>
      <c r="AB59" s="157">
        <f t="shared" si="12"/>
        <v>0</v>
      </c>
      <c r="AC59" s="157">
        <f t="shared" si="12"/>
        <v>0</v>
      </c>
      <c r="AD59" s="157">
        <f t="shared" si="12"/>
        <v>0</v>
      </c>
      <c r="AE59" s="157">
        <f t="shared" si="12"/>
        <v>0</v>
      </c>
      <c r="AF59" s="157">
        <f t="shared" si="12"/>
        <v>0</v>
      </c>
      <c r="AG59" s="157">
        <f t="shared" si="12"/>
        <v>0</v>
      </c>
      <c r="AH59" s="157">
        <f t="shared" si="12"/>
        <v>0</v>
      </c>
      <c r="AI59" s="157">
        <f t="shared" si="12"/>
        <v>0</v>
      </c>
      <c r="AJ59" s="157">
        <f t="shared" si="12"/>
        <v>0</v>
      </c>
    </row>
    <row r="60" spans="1:36" ht="16.5" x14ac:dyDescent="0.25">
      <c r="A60" s="157">
        <f t="shared" si="13"/>
        <v>2.0299999999999994</v>
      </c>
      <c r="B60" s="153">
        <f t="shared" si="5"/>
        <v>12</v>
      </c>
      <c r="C60" s="155" t="s">
        <v>369</v>
      </c>
      <c r="D60" s="156" t="s">
        <v>364</v>
      </c>
      <c r="E60" s="157">
        <f t="shared" si="11"/>
        <v>0</v>
      </c>
      <c r="F60" s="314" t="s">
        <v>274</v>
      </c>
      <c r="G60" s="157">
        <f t="shared" si="14"/>
        <v>0</v>
      </c>
      <c r="H60" s="157">
        <f t="shared" si="12"/>
        <v>0</v>
      </c>
      <c r="I60" s="157">
        <f t="shared" si="12"/>
        <v>0</v>
      </c>
      <c r="J60" s="157">
        <f t="shared" si="12"/>
        <v>0</v>
      </c>
      <c r="K60" s="157">
        <f t="shared" si="12"/>
        <v>0</v>
      </c>
      <c r="L60" s="157">
        <f t="shared" si="12"/>
        <v>0</v>
      </c>
      <c r="M60" s="157">
        <f t="shared" si="12"/>
        <v>0</v>
      </c>
      <c r="N60" s="157">
        <f t="shared" si="12"/>
        <v>0</v>
      </c>
      <c r="O60" s="157">
        <f t="shared" si="12"/>
        <v>0</v>
      </c>
      <c r="P60" s="157">
        <f t="shared" si="12"/>
        <v>0</v>
      </c>
      <c r="Q60" s="157">
        <f t="shared" si="12"/>
        <v>0</v>
      </c>
      <c r="R60" s="157">
        <f t="shared" si="12"/>
        <v>0</v>
      </c>
      <c r="S60" s="157">
        <f t="shared" si="12"/>
        <v>0</v>
      </c>
      <c r="T60" s="157">
        <f t="shared" si="12"/>
        <v>0</v>
      </c>
      <c r="U60" s="157">
        <f t="shared" si="12"/>
        <v>0</v>
      </c>
      <c r="V60" s="157">
        <f t="shared" si="12"/>
        <v>0</v>
      </c>
      <c r="W60" s="157">
        <f t="shared" si="12"/>
        <v>0</v>
      </c>
      <c r="X60" s="157">
        <f t="shared" si="12"/>
        <v>0</v>
      </c>
      <c r="Y60" s="157">
        <f t="shared" si="12"/>
        <v>0</v>
      </c>
      <c r="Z60" s="157">
        <f t="shared" si="12"/>
        <v>0</v>
      </c>
      <c r="AA60" s="157">
        <f t="shared" si="12"/>
        <v>0</v>
      </c>
      <c r="AB60" s="157">
        <f t="shared" si="12"/>
        <v>0</v>
      </c>
      <c r="AC60" s="157">
        <f t="shared" si="12"/>
        <v>0</v>
      </c>
      <c r="AD60" s="157">
        <f t="shared" si="12"/>
        <v>0</v>
      </c>
      <c r="AE60" s="157">
        <f t="shared" si="12"/>
        <v>0</v>
      </c>
      <c r="AF60" s="157">
        <f t="shared" si="12"/>
        <v>0</v>
      </c>
      <c r="AG60" s="157">
        <f t="shared" si="12"/>
        <v>0</v>
      </c>
      <c r="AH60" s="157">
        <f t="shared" si="12"/>
        <v>0</v>
      </c>
      <c r="AI60" s="157">
        <f t="shared" si="12"/>
        <v>0</v>
      </c>
      <c r="AJ60" s="157">
        <f t="shared" si="12"/>
        <v>0</v>
      </c>
    </row>
    <row r="61" spans="1:36" ht="16.5" x14ac:dyDescent="0.25">
      <c r="A61" s="157">
        <f t="shared" si="13"/>
        <v>2.0399999999999991</v>
      </c>
      <c r="B61" s="153">
        <f t="shared" si="5"/>
        <v>13</v>
      </c>
      <c r="C61" s="155" t="s">
        <v>370</v>
      </c>
      <c r="D61" s="156" t="s">
        <v>364</v>
      </c>
      <c r="E61" s="157">
        <f t="shared" si="11"/>
        <v>1</v>
      </c>
      <c r="F61" s="314" t="s">
        <v>252</v>
      </c>
      <c r="G61" s="157">
        <f t="shared" si="14"/>
        <v>0</v>
      </c>
      <c r="H61" s="157">
        <f t="shared" si="12"/>
        <v>1</v>
      </c>
      <c r="I61" s="157">
        <f t="shared" si="12"/>
        <v>0</v>
      </c>
      <c r="J61" s="157">
        <f t="shared" si="12"/>
        <v>0</v>
      </c>
      <c r="K61" s="157">
        <f t="shared" si="12"/>
        <v>0</v>
      </c>
      <c r="L61" s="157">
        <f t="shared" si="12"/>
        <v>0</v>
      </c>
      <c r="M61" s="157">
        <f t="shared" si="12"/>
        <v>0</v>
      </c>
      <c r="N61" s="157">
        <f t="shared" si="12"/>
        <v>0</v>
      </c>
      <c r="O61" s="157">
        <f t="shared" si="12"/>
        <v>0</v>
      </c>
      <c r="P61" s="157">
        <f t="shared" si="12"/>
        <v>0</v>
      </c>
      <c r="Q61" s="157">
        <f t="shared" si="12"/>
        <v>0</v>
      </c>
      <c r="R61" s="157">
        <f t="shared" si="12"/>
        <v>0</v>
      </c>
      <c r="S61" s="157">
        <f t="shared" si="12"/>
        <v>0</v>
      </c>
      <c r="T61" s="157">
        <f t="shared" si="12"/>
        <v>0</v>
      </c>
      <c r="U61" s="157">
        <f t="shared" si="12"/>
        <v>0</v>
      </c>
      <c r="V61" s="157">
        <f t="shared" si="12"/>
        <v>0</v>
      </c>
      <c r="W61" s="157">
        <f t="shared" si="12"/>
        <v>0</v>
      </c>
      <c r="X61" s="157">
        <f t="shared" si="12"/>
        <v>0</v>
      </c>
      <c r="Y61" s="157">
        <f t="shared" si="12"/>
        <v>0</v>
      </c>
      <c r="Z61" s="157">
        <f t="shared" si="12"/>
        <v>0</v>
      </c>
      <c r="AA61" s="157">
        <f t="shared" si="12"/>
        <v>0</v>
      </c>
      <c r="AB61" s="157">
        <f t="shared" si="12"/>
        <v>0</v>
      </c>
      <c r="AC61" s="157">
        <f t="shared" si="12"/>
        <v>0</v>
      </c>
      <c r="AD61" s="157">
        <f t="shared" si="12"/>
        <v>0</v>
      </c>
      <c r="AE61" s="157">
        <f t="shared" si="12"/>
        <v>0</v>
      </c>
      <c r="AF61" s="157">
        <f t="shared" si="12"/>
        <v>0</v>
      </c>
      <c r="AG61" s="157">
        <f t="shared" si="12"/>
        <v>0</v>
      </c>
      <c r="AH61" s="157">
        <f t="shared" si="12"/>
        <v>0</v>
      </c>
      <c r="AI61" s="157">
        <f t="shared" si="12"/>
        <v>0</v>
      </c>
      <c r="AJ61" s="157">
        <f t="shared" si="12"/>
        <v>0</v>
      </c>
    </row>
    <row r="62" spans="1:36" ht="16.5" x14ac:dyDescent="0.25">
      <c r="A62" s="159"/>
      <c r="B62" s="153">
        <f t="shared" si="5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5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5"/>
        <v>16</v>
      </c>
      <c r="C64" s="158" t="s">
        <v>372</v>
      </c>
      <c r="D64" s="156" t="s">
        <v>364</v>
      </c>
      <c r="E64" s="157">
        <f t="shared" ref="E64:E68" si="15">+SUM(G64:AJ64)</f>
        <v>0</v>
      </c>
      <c r="F64" s="314" t="s">
        <v>633</v>
      </c>
      <c r="G64" s="157">
        <f t="shared" ref="G64:V68" si="16">+IF($F64=G$10&amp;" "&amp;G$11,G$9,0)</f>
        <v>0</v>
      </c>
      <c r="H64" s="157">
        <f t="shared" si="16"/>
        <v>0</v>
      </c>
      <c r="I64" s="157">
        <f t="shared" si="16"/>
        <v>0</v>
      </c>
      <c r="J64" s="157">
        <f t="shared" si="16"/>
        <v>0</v>
      </c>
      <c r="K64" s="157">
        <f t="shared" si="16"/>
        <v>0</v>
      </c>
      <c r="L64" s="157">
        <f t="shared" si="16"/>
        <v>0</v>
      </c>
      <c r="M64" s="157">
        <f t="shared" si="16"/>
        <v>0</v>
      </c>
      <c r="N64" s="157">
        <f t="shared" si="16"/>
        <v>0</v>
      </c>
      <c r="O64" s="157">
        <f t="shared" si="16"/>
        <v>0</v>
      </c>
      <c r="P64" s="157">
        <f t="shared" si="16"/>
        <v>0</v>
      </c>
      <c r="Q64" s="157">
        <f t="shared" si="16"/>
        <v>0</v>
      </c>
      <c r="R64" s="157">
        <f t="shared" si="16"/>
        <v>0</v>
      </c>
      <c r="S64" s="157">
        <f t="shared" si="16"/>
        <v>0</v>
      </c>
      <c r="T64" s="157">
        <f t="shared" si="16"/>
        <v>0</v>
      </c>
      <c r="U64" s="157">
        <f t="shared" si="16"/>
        <v>0</v>
      </c>
      <c r="V64" s="157">
        <f t="shared" si="16"/>
        <v>0</v>
      </c>
      <c r="W64" s="157">
        <f t="shared" ref="W64:AJ68" si="17">+IF($F64=W$10&amp;" "&amp;W$11,W$9,0)</f>
        <v>0</v>
      </c>
      <c r="X64" s="157">
        <f t="shared" si="17"/>
        <v>0</v>
      </c>
      <c r="Y64" s="157">
        <f t="shared" si="17"/>
        <v>0</v>
      </c>
      <c r="Z64" s="157">
        <f t="shared" si="17"/>
        <v>0</v>
      </c>
      <c r="AA64" s="157">
        <f t="shared" si="17"/>
        <v>0</v>
      </c>
      <c r="AB64" s="157">
        <f t="shared" si="17"/>
        <v>0</v>
      </c>
      <c r="AC64" s="157">
        <f t="shared" si="17"/>
        <v>0</v>
      </c>
      <c r="AD64" s="157">
        <f t="shared" si="17"/>
        <v>0</v>
      </c>
      <c r="AE64" s="157">
        <f t="shared" si="17"/>
        <v>0</v>
      </c>
      <c r="AF64" s="157">
        <f t="shared" si="17"/>
        <v>0</v>
      </c>
      <c r="AG64" s="157">
        <f t="shared" si="17"/>
        <v>0</v>
      </c>
      <c r="AH64" s="157">
        <f t="shared" si="17"/>
        <v>0</v>
      </c>
      <c r="AI64" s="157">
        <f t="shared" si="17"/>
        <v>0</v>
      </c>
      <c r="AJ64" s="157">
        <f t="shared" si="17"/>
        <v>0</v>
      </c>
    </row>
    <row r="65" spans="1:36" ht="16.5" x14ac:dyDescent="0.25">
      <c r="A65" s="157"/>
      <c r="B65" s="153">
        <f t="shared" si="5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5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5"/>
        <v>19</v>
      </c>
      <c r="C67" s="162" t="s">
        <v>373</v>
      </c>
      <c r="D67" s="164" t="s">
        <v>364</v>
      </c>
      <c r="E67" s="157">
        <f t="shared" si="15"/>
        <v>0</v>
      </c>
      <c r="F67" s="249" t="s">
        <v>327</v>
      </c>
      <c r="G67" s="157">
        <f t="shared" si="16"/>
        <v>0</v>
      </c>
      <c r="H67" s="157">
        <f t="shared" si="16"/>
        <v>0</v>
      </c>
      <c r="I67" s="157">
        <f t="shared" si="16"/>
        <v>0</v>
      </c>
      <c r="J67" s="157">
        <f t="shared" si="16"/>
        <v>0</v>
      </c>
      <c r="K67" s="157">
        <f t="shared" si="16"/>
        <v>0</v>
      </c>
      <c r="L67" s="157">
        <f t="shared" si="16"/>
        <v>0</v>
      </c>
      <c r="M67" s="157">
        <f t="shared" si="16"/>
        <v>0</v>
      </c>
      <c r="N67" s="157">
        <f t="shared" si="16"/>
        <v>0</v>
      </c>
      <c r="O67" s="157">
        <f t="shared" si="16"/>
        <v>0</v>
      </c>
      <c r="P67" s="157">
        <f t="shared" si="16"/>
        <v>0</v>
      </c>
      <c r="Q67" s="157">
        <f t="shared" si="16"/>
        <v>0</v>
      </c>
      <c r="R67" s="157">
        <f t="shared" si="16"/>
        <v>0</v>
      </c>
      <c r="S67" s="157">
        <f t="shared" si="16"/>
        <v>0</v>
      </c>
      <c r="T67" s="157">
        <f t="shared" si="16"/>
        <v>0</v>
      </c>
      <c r="U67" s="157">
        <f t="shared" si="16"/>
        <v>0</v>
      </c>
      <c r="V67" s="157">
        <f t="shared" si="16"/>
        <v>0</v>
      </c>
      <c r="W67" s="157">
        <f t="shared" si="17"/>
        <v>0</v>
      </c>
      <c r="X67" s="157">
        <f t="shared" si="17"/>
        <v>0</v>
      </c>
      <c r="Y67" s="157">
        <f t="shared" si="17"/>
        <v>0</v>
      </c>
      <c r="Z67" s="157">
        <f t="shared" si="17"/>
        <v>0</v>
      </c>
      <c r="AA67" s="157">
        <f t="shared" si="17"/>
        <v>0</v>
      </c>
      <c r="AB67" s="157">
        <f t="shared" si="17"/>
        <v>0</v>
      </c>
      <c r="AC67" s="157">
        <f t="shared" si="17"/>
        <v>0</v>
      </c>
      <c r="AD67" s="157">
        <f t="shared" si="17"/>
        <v>0</v>
      </c>
      <c r="AE67" s="157">
        <f t="shared" si="17"/>
        <v>0</v>
      </c>
      <c r="AF67" s="157">
        <f t="shared" si="17"/>
        <v>0</v>
      </c>
      <c r="AG67" s="157">
        <f t="shared" si="17"/>
        <v>0</v>
      </c>
      <c r="AH67" s="157">
        <f t="shared" si="17"/>
        <v>0</v>
      </c>
      <c r="AI67" s="157">
        <f t="shared" si="17"/>
        <v>0</v>
      </c>
      <c r="AJ67" s="157">
        <f t="shared" si="17"/>
        <v>0</v>
      </c>
    </row>
    <row r="68" spans="1:36" s="188" customFormat="1" ht="16.5" x14ac:dyDescent="0.25">
      <c r="A68" s="160">
        <f>+A67+0.01</f>
        <v>3.0299999999999994</v>
      </c>
      <c r="B68" s="161">
        <f t="shared" si="5"/>
        <v>20</v>
      </c>
      <c r="C68" s="162" t="s">
        <v>374</v>
      </c>
      <c r="D68" s="164" t="s">
        <v>364</v>
      </c>
      <c r="E68" s="157">
        <f t="shared" si="15"/>
        <v>0</v>
      </c>
      <c r="F68" s="249" t="s">
        <v>328</v>
      </c>
      <c r="G68" s="157">
        <f t="shared" si="16"/>
        <v>0</v>
      </c>
      <c r="H68" s="157">
        <f t="shared" si="16"/>
        <v>0</v>
      </c>
      <c r="I68" s="157">
        <f t="shared" si="16"/>
        <v>0</v>
      </c>
      <c r="J68" s="157">
        <f t="shared" si="16"/>
        <v>0</v>
      </c>
      <c r="K68" s="157">
        <f t="shared" si="16"/>
        <v>0</v>
      </c>
      <c r="L68" s="157">
        <f t="shared" si="16"/>
        <v>0</v>
      </c>
      <c r="M68" s="157">
        <f t="shared" si="16"/>
        <v>0</v>
      </c>
      <c r="N68" s="157">
        <f t="shared" si="16"/>
        <v>0</v>
      </c>
      <c r="O68" s="157">
        <f t="shared" si="16"/>
        <v>0</v>
      </c>
      <c r="P68" s="157">
        <f t="shared" si="16"/>
        <v>0</v>
      </c>
      <c r="Q68" s="157">
        <f t="shared" si="16"/>
        <v>0</v>
      </c>
      <c r="R68" s="157">
        <f t="shared" si="16"/>
        <v>0</v>
      </c>
      <c r="S68" s="157">
        <f t="shared" si="16"/>
        <v>0</v>
      </c>
      <c r="T68" s="157">
        <f t="shared" si="16"/>
        <v>0</v>
      </c>
      <c r="U68" s="157">
        <f t="shared" si="16"/>
        <v>0</v>
      </c>
      <c r="V68" s="157">
        <f t="shared" si="16"/>
        <v>0</v>
      </c>
      <c r="W68" s="157">
        <f t="shared" si="17"/>
        <v>0</v>
      </c>
      <c r="X68" s="157">
        <f t="shared" si="17"/>
        <v>0</v>
      </c>
      <c r="Y68" s="157">
        <f t="shared" si="17"/>
        <v>0</v>
      </c>
      <c r="Z68" s="157">
        <f t="shared" si="17"/>
        <v>0</v>
      </c>
      <c r="AA68" s="157">
        <f t="shared" si="17"/>
        <v>0</v>
      </c>
      <c r="AB68" s="157">
        <f t="shared" si="17"/>
        <v>0</v>
      </c>
      <c r="AC68" s="157">
        <f t="shared" si="17"/>
        <v>0</v>
      </c>
      <c r="AD68" s="157">
        <f t="shared" si="17"/>
        <v>0</v>
      </c>
      <c r="AE68" s="157">
        <f t="shared" si="17"/>
        <v>0</v>
      </c>
      <c r="AF68" s="157">
        <f t="shared" si="17"/>
        <v>0</v>
      </c>
      <c r="AG68" s="157">
        <f t="shared" si="17"/>
        <v>0</v>
      </c>
      <c r="AH68" s="157">
        <f t="shared" si="17"/>
        <v>0</v>
      </c>
      <c r="AI68" s="157">
        <f t="shared" si="17"/>
        <v>0</v>
      </c>
      <c r="AJ68" s="157">
        <f t="shared" si="17"/>
        <v>0</v>
      </c>
    </row>
    <row r="69" spans="1:36" ht="16.5" x14ac:dyDescent="0.25">
      <c r="A69" s="159"/>
      <c r="B69" s="153">
        <f t="shared" si="5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5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18">+A70+0.01</f>
        <v>4.01</v>
      </c>
      <c r="B71" s="153">
        <f t="shared" si="5"/>
        <v>23</v>
      </c>
      <c r="C71" s="155" t="s">
        <v>376</v>
      </c>
      <c r="D71" s="156" t="s">
        <v>364</v>
      </c>
      <c r="E71" s="157">
        <f t="shared" ref="E71:E73" si="19">+SUM(G71:AJ71)</f>
        <v>1</v>
      </c>
      <c r="F71" s="249"/>
      <c r="G71" s="157">
        <f t="shared" ref="G71:P73" si="20">+HLOOKUP(G$3,ARMADO_RP,$B71,0)+HLOOKUP(G$4,ARMADO_RP,$B71,0)</f>
        <v>0</v>
      </c>
      <c r="H71" s="157">
        <f t="shared" si="20"/>
        <v>1</v>
      </c>
      <c r="I71" s="157">
        <f t="shared" si="20"/>
        <v>0</v>
      </c>
      <c r="J71" s="157">
        <f t="shared" si="20"/>
        <v>0</v>
      </c>
      <c r="K71" s="157">
        <f t="shared" si="20"/>
        <v>0</v>
      </c>
      <c r="L71" s="157">
        <f t="shared" si="20"/>
        <v>0</v>
      </c>
      <c r="M71" s="157">
        <f t="shared" si="20"/>
        <v>0</v>
      </c>
      <c r="N71" s="157">
        <f t="shared" si="20"/>
        <v>0</v>
      </c>
      <c r="O71" s="157">
        <f t="shared" si="20"/>
        <v>0</v>
      </c>
      <c r="P71" s="157">
        <f t="shared" si="20"/>
        <v>0</v>
      </c>
      <c r="Q71" s="157">
        <f t="shared" ref="Q71:Z73" si="21">+HLOOKUP(Q$3,ARMADO_RP,$B71,0)+HLOOKUP(Q$4,ARMADO_RP,$B71,0)</f>
        <v>0</v>
      </c>
      <c r="R71" s="157">
        <f t="shared" si="21"/>
        <v>0</v>
      </c>
      <c r="S71" s="157">
        <f t="shared" si="21"/>
        <v>0</v>
      </c>
      <c r="T71" s="157">
        <f t="shared" si="21"/>
        <v>0</v>
      </c>
      <c r="U71" s="157">
        <f t="shared" si="21"/>
        <v>0</v>
      </c>
      <c r="V71" s="157">
        <f t="shared" si="21"/>
        <v>0</v>
      </c>
      <c r="W71" s="157">
        <f t="shared" si="21"/>
        <v>0</v>
      </c>
      <c r="X71" s="157">
        <f t="shared" si="21"/>
        <v>0</v>
      </c>
      <c r="Y71" s="157">
        <f t="shared" si="21"/>
        <v>0</v>
      </c>
      <c r="Z71" s="157">
        <f t="shared" si="21"/>
        <v>0</v>
      </c>
      <c r="AA71" s="157">
        <f t="shared" ref="AA71:AJ73" si="22">+HLOOKUP(AA$3,ARMADO_RP,$B71,0)+HLOOKUP(AA$4,ARMADO_RP,$B71,0)</f>
        <v>0</v>
      </c>
      <c r="AB71" s="157">
        <f t="shared" si="22"/>
        <v>0</v>
      </c>
      <c r="AC71" s="157">
        <f t="shared" si="22"/>
        <v>0</v>
      </c>
      <c r="AD71" s="157">
        <f t="shared" si="22"/>
        <v>0</v>
      </c>
      <c r="AE71" s="157">
        <f t="shared" si="22"/>
        <v>0</v>
      </c>
      <c r="AF71" s="157">
        <f t="shared" si="22"/>
        <v>0</v>
      </c>
      <c r="AG71" s="157">
        <f t="shared" si="22"/>
        <v>0</v>
      </c>
      <c r="AH71" s="157">
        <f t="shared" si="22"/>
        <v>0</v>
      </c>
      <c r="AI71" s="157">
        <f t="shared" si="22"/>
        <v>0</v>
      </c>
      <c r="AJ71" s="157">
        <f t="shared" si="22"/>
        <v>0</v>
      </c>
    </row>
    <row r="72" spans="1:36" ht="16.5" x14ac:dyDescent="0.25">
      <c r="A72" s="157">
        <f t="shared" si="18"/>
        <v>4.0199999999999996</v>
      </c>
      <c r="B72" s="153">
        <f t="shared" si="5"/>
        <v>24</v>
      </c>
      <c r="C72" s="155" t="s">
        <v>377</v>
      </c>
      <c r="D72" s="156" t="s">
        <v>364</v>
      </c>
      <c r="E72" s="157">
        <f t="shared" si="19"/>
        <v>4</v>
      </c>
      <c r="F72" s="249"/>
      <c r="G72" s="157">
        <f t="shared" si="20"/>
        <v>0</v>
      </c>
      <c r="H72" s="157">
        <f t="shared" si="20"/>
        <v>4</v>
      </c>
      <c r="I72" s="157">
        <f t="shared" si="20"/>
        <v>0</v>
      </c>
      <c r="J72" s="157">
        <f t="shared" si="20"/>
        <v>0</v>
      </c>
      <c r="K72" s="157">
        <f t="shared" si="20"/>
        <v>0</v>
      </c>
      <c r="L72" s="157">
        <f t="shared" si="20"/>
        <v>0</v>
      </c>
      <c r="M72" s="157">
        <f t="shared" si="20"/>
        <v>0</v>
      </c>
      <c r="N72" s="157">
        <f t="shared" si="20"/>
        <v>0</v>
      </c>
      <c r="O72" s="157">
        <f t="shared" si="20"/>
        <v>0</v>
      </c>
      <c r="P72" s="157">
        <f t="shared" si="20"/>
        <v>0</v>
      </c>
      <c r="Q72" s="157">
        <f t="shared" si="21"/>
        <v>0</v>
      </c>
      <c r="R72" s="157">
        <f t="shared" si="21"/>
        <v>0</v>
      </c>
      <c r="S72" s="157">
        <f t="shared" si="21"/>
        <v>0</v>
      </c>
      <c r="T72" s="157">
        <f t="shared" si="21"/>
        <v>0</v>
      </c>
      <c r="U72" s="157">
        <f t="shared" si="21"/>
        <v>0</v>
      </c>
      <c r="V72" s="157">
        <f t="shared" si="21"/>
        <v>0</v>
      </c>
      <c r="W72" s="157">
        <f t="shared" si="21"/>
        <v>0</v>
      </c>
      <c r="X72" s="157">
        <f t="shared" si="21"/>
        <v>0</v>
      </c>
      <c r="Y72" s="157">
        <f t="shared" si="21"/>
        <v>0</v>
      </c>
      <c r="Z72" s="157">
        <f t="shared" si="21"/>
        <v>0</v>
      </c>
      <c r="AA72" s="157">
        <f t="shared" si="22"/>
        <v>0</v>
      </c>
      <c r="AB72" s="157">
        <f t="shared" si="22"/>
        <v>0</v>
      </c>
      <c r="AC72" s="157">
        <f t="shared" si="22"/>
        <v>0</v>
      </c>
      <c r="AD72" s="157">
        <f t="shared" si="22"/>
        <v>0</v>
      </c>
      <c r="AE72" s="157">
        <f t="shared" si="22"/>
        <v>0</v>
      </c>
      <c r="AF72" s="157">
        <f t="shared" si="22"/>
        <v>0</v>
      </c>
      <c r="AG72" s="157">
        <f t="shared" si="22"/>
        <v>0</v>
      </c>
      <c r="AH72" s="157">
        <f t="shared" si="22"/>
        <v>0</v>
      </c>
      <c r="AI72" s="157">
        <f t="shared" si="22"/>
        <v>0</v>
      </c>
      <c r="AJ72" s="157">
        <f t="shared" si="22"/>
        <v>0</v>
      </c>
    </row>
    <row r="73" spans="1:36" ht="16.5" x14ac:dyDescent="0.25">
      <c r="A73" s="157">
        <f t="shared" si="18"/>
        <v>4.0299999999999994</v>
      </c>
      <c r="B73" s="153">
        <f t="shared" si="5"/>
        <v>25</v>
      </c>
      <c r="C73" s="155" t="s">
        <v>378</v>
      </c>
      <c r="D73" s="156" t="s">
        <v>364</v>
      </c>
      <c r="E73" s="157">
        <f t="shared" si="19"/>
        <v>1</v>
      </c>
      <c r="F73" s="249"/>
      <c r="G73" s="157">
        <f t="shared" si="20"/>
        <v>0</v>
      </c>
      <c r="H73" s="157">
        <f t="shared" si="20"/>
        <v>1</v>
      </c>
      <c r="I73" s="157">
        <f t="shared" si="20"/>
        <v>0</v>
      </c>
      <c r="J73" s="157">
        <f t="shared" si="20"/>
        <v>0</v>
      </c>
      <c r="K73" s="157">
        <f t="shared" si="20"/>
        <v>0</v>
      </c>
      <c r="L73" s="157">
        <f t="shared" si="20"/>
        <v>0</v>
      </c>
      <c r="M73" s="157">
        <f t="shared" si="20"/>
        <v>0</v>
      </c>
      <c r="N73" s="157">
        <f t="shared" si="20"/>
        <v>0</v>
      </c>
      <c r="O73" s="157">
        <f t="shared" si="20"/>
        <v>0</v>
      </c>
      <c r="P73" s="157">
        <f t="shared" si="20"/>
        <v>0</v>
      </c>
      <c r="Q73" s="157">
        <f t="shared" si="21"/>
        <v>0</v>
      </c>
      <c r="R73" s="157">
        <f t="shared" si="21"/>
        <v>0</v>
      </c>
      <c r="S73" s="157">
        <f t="shared" si="21"/>
        <v>0</v>
      </c>
      <c r="T73" s="157">
        <f t="shared" si="21"/>
        <v>0</v>
      </c>
      <c r="U73" s="157">
        <f t="shared" si="21"/>
        <v>0</v>
      </c>
      <c r="V73" s="157">
        <f t="shared" si="21"/>
        <v>0</v>
      </c>
      <c r="W73" s="157">
        <f t="shared" si="21"/>
        <v>0</v>
      </c>
      <c r="X73" s="157">
        <f t="shared" si="21"/>
        <v>0</v>
      </c>
      <c r="Y73" s="157">
        <f t="shared" si="21"/>
        <v>0</v>
      </c>
      <c r="Z73" s="157">
        <f t="shared" si="21"/>
        <v>0</v>
      </c>
      <c r="AA73" s="157">
        <f t="shared" si="22"/>
        <v>0</v>
      </c>
      <c r="AB73" s="157">
        <f t="shared" si="22"/>
        <v>0</v>
      </c>
      <c r="AC73" s="157">
        <f t="shared" si="22"/>
        <v>0</v>
      </c>
      <c r="AD73" s="157">
        <f t="shared" si="22"/>
        <v>0</v>
      </c>
      <c r="AE73" s="157">
        <f t="shared" si="22"/>
        <v>0</v>
      </c>
      <c r="AF73" s="157">
        <f t="shared" si="22"/>
        <v>0</v>
      </c>
      <c r="AG73" s="157">
        <f t="shared" si="22"/>
        <v>0</v>
      </c>
      <c r="AH73" s="157">
        <f t="shared" si="22"/>
        <v>0</v>
      </c>
      <c r="AI73" s="157">
        <f t="shared" si="22"/>
        <v>0</v>
      </c>
      <c r="AJ73" s="157">
        <f t="shared" si="22"/>
        <v>0</v>
      </c>
    </row>
    <row r="74" spans="1:36" ht="16.5" x14ac:dyDescent="0.25">
      <c r="A74" s="159"/>
      <c r="B74" s="153">
        <f t="shared" si="5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5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3">+A75+0.01</f>
        <v>5.01</v>
      </c>
      <c r="B76" s="153">
        <f t="shared" si="5"/>
        <v>28</v>
      </c>
      <c r="C76" s="155" t="s">
        <v>380</v>
      </c>
      <c r="D76" s="156" t="s">
        <v>364</v>
      </c>
      <c r="E76" s="157">
        <f t="shared" ref="E76:E80" si="24">+SUM(G76:AJ76)</f>
        <v>0</v>
      </c>
      <c r="F76" s="249"/>
      <c r="G76" s="157">
        <f t="shared" ref="G76:P80" si="25">+HLOOKUP(G$3,ARMADO_RP,$B76,0)+HLOOKUP(G$4,ARMADO_RP,$B76,0)</f>
        <v>0</v>
      </c>
      <c r="H76" s="157">
        <f t="shared" si="25"/>
        <v>0</v>
      </c>
      <c r="I76" s="157">
        <f t="shared" si="25"/>
        <v>0</v>
      </c>
      <c r="J76" s="157">
        <f t="shared" si="25"/>
        <v>0</v>
      </c>
      <c r="K76" s="157">
        <f t="shared" si="25"/>
        <v>0</v>
      </c>
      <c r="L76" s="157">
        <f t="shared" si="25"/>
        <v>0</v>
      </c>
      <c r="M76" s="157">
        <f t="shared" si="25"/>
        <v>0</v>
      </c>
      <c r="N76" s="157">
        <f t="shared" si="25"/>
        <v>0</v>
      </c>
      <c r="O76" s="157">
        <f t="shared" si="25"/>
        <v>0</v>
      </c>
      <c r="P76" s="157">
        <f t="shared" si="25"/>
        <v>0</v>
      </c>
      <c r="Q76" s="157">
        <f t="shared" ref="Q76:Z80" si="26">+HLOOKUP(Q$3,ARMADO_RP,$B76,0)+HLOOKUP(Q$4,ARMADO_RP,$B76,0)</f>
        <v>0</v>
      </c>
      <c r="R76" s="157">
        <f t="shared" si="26"/>
        <v>0</v>
      </c>
      <c r="S76" s="157">
        <f t="shared" si="26"/>
        <v>0</v>
      </c>
      <c r="T76" s="157">
        <f t="shared" si="26"/>
        <v>0</v>
      </c>
      <c r="U76" s="157">
        <f t="shared" si="26"/>
        <v>0</v>
      </c>
      <c r="V76" s="157">
        <f t="shared" si="26"/>
        <v>0</v>
      </c>
      <c r="W76" s="157">
        <f t="shared" si="26"/>
        <v>0</v>
      </c>
      <c r="X76" s="157">
        <f t="shared" si="26"/>
        <v>0</v>
      </c>
      <c r="Y76" s="157">
        <f t="shared" si="26"/>
        <v>0</v>
      </c>
      <c r="Z76" s="157">
        <f t="shared" si="26"/>
        <v>0</v>
      </c>
      <c r="AA76" s="157">
        <f t="shared" ref="AA76:AJ80" si="27">+HLOOKUP(AA$3,ARMADO_RP,$B76,0)+HLOOKUP(AA$4,ARMADO_RP,$B76,0)</f>
        <v>0</v>
      </c>
      <c r="AB76" s="157">
        <f t="shared" si="27"/>
        <v>0</v>
      </c>
      <c r="AC76" s="157">
        <f t="shared" si="27"/>
        <v>0</v>
      </c>
      <c r="AD76" s="157">
        <f t="shared" si="27"/>
        <v>0</v>
      </c>
      <c r="AE76" s="157">
        <f t="shared" si="27"/>
        <v>0</v>
      </c>
      <c r="AF76" s="157">
        <f t="shared" si="27"/>
        <v>0</v>
      </c>
      <c r="AG76" s="157">
        <f t="shared" si="27"/>
        <v>0</v>
      </c>
      <c r="AH76" s="157">
        <f t="shared" si="27"/>
        <v>0</v>
      </c>
      <c r="AI76" s="157">
        <f t="shared" si="27"/>
        <v>0</v>
      </c>
      <c r="AJ76" s="157">
        <f t="shared" si="27"/>
        <v>0</v>
      </c>
    </row>
    <row r="77" spans="1:36" ht="16.5" x14ac:dyDescent="0.25">
      <c r="A77" s="157">
        <f t="shared" si="23"/>
        <v>5.0199999999999996</v>
      </c>
      <c r="B77" s="153">
        <f t="shared" si="5"/>
        <v>29</v>
      </c>
      <c r="C77" s="155" t="s">
        <v>381</v>
      </c>
      <c r="D77" s="156" t="s">
        <v>364</v>
      </c>
      <c r="E77" s="157">
        <f t="shared" si="24"/>
        <v>0</v>
      </c>
      <c r="F77" s="249"/>
      <c r="G77" s="157">
        <f t="shared" si="25"/>
        <v>0</v>
      </c>
      <c r="H77" s="157">
        <f t="shared" si="25"/>
        <v>0</v>
      </c>
      <c r="I77" s="157">
        <f t="shared" si="25"/>
        <v>0</v>
      </c>
      <c r="J77" s="157">
        <f t="shared" si="25"/>
        <v>0</v>
      </c>
      <c r="K77" s="157">
        <f t="shared" si="25"/>
        <v>0</v>
      </c>
      <c r="L77" s="157">
        <f t="shared" si="25"/>
        <v>0</v>
      </c>
      <c r="M77" s="157">
        <f t="shared" si="25"/>
        <v>0</v>
      </c>
      <c r="N77" s="157">
        <f t="shared" si="25"/>
        <v>0</v>
      </c>
      <c r="O77" s="157">
        <f t="shared" si="25"/>
        <v>0</v>
      </c>
      <c r="P77" s="157">
        <f t="shared" si="25"/>
        <v>0</v>
      </c>
      <c r="Q77" s="157">
        <f t="shared" si="26"/>
        <v>0</v>
      </c>
      <c r="R77" s="157">
        <f t="shared" si="26"/>
        <v>0</v>
      </c>
      <c r="S77" s="157">
        <f t="shared" si="26"/>
        <v>0</v>
      </c>
      <c r="T77" s="157">
        <f t="shared" si="26"/>
        <v>0</v>
      </c>
      <c r="U77" s="157">
        <f t="shared" si="26"/>
        <v>0</v>
      </c>
      <c r="V77" s="157">
        <f t="shared" si="26"/>
        <v>0</v>
      </c>
      <c r="W77" s="157">
        <f t="shared" si="26"/>
        <v>0</v>
      </c>
      <c r="X77" s="157">
        <f t="shared" si="26"/>
        <v>0</v>
      </c>
      <c r="Y77" s="157">
        <f t="shared" si="26"/>
        <v>0</v>
      </c>
      <c r="Z77" s="157">
        <f t="shared" si="26"/>
        <v>0</v>
      </c>
      <c r="AA77" s="157">
        <f t="shared" si="27"/>
        <v>0</v>
      </c>
      <c r="AB77" s="157">
        <f t="shared" si="27"/>
        <v>0</v>
      </c>
      <c r="AC77" s="157">
        <f t="shared" si="27"/>
        <v>0</v>
      </c>
      <c r="AD77" s="157">
        <f t="shared" si="27"/>
        <v>0</v>
      </c>
      <c r="AE77" s="157">
        <f t="shared" si="27"/>
        <v>0</v>
      </c>
      <c r="AF77" s="157">
        <f t="shared" si="27"/>
        <v>0</v>
      </c>
      <c r="AG77" s="157">
        <f t="shared" si="27"/>
        <v>0</v>
      </c>
      <c r="AH77" s="157">
        <f t="shared" si="27"/>
        <v>0</v>
      </c>
      <c r="AI77" s="157">
        <f t="shared" si="27"/>
        <v>0</v>
      </c>
      <c r="AJ77" s="157">
        <f t="shared" si="27"/>
        <v>0</v>
      </c>
    </row>
    <row r="78" spans="1:36" ht="16.5" x14ac:dyDescent="0.25">
      <c r="A78" s="157">
        <f t="shared" si="23"/>
        <v>5.0299999999999994</v>
      </c>
      <c r="B78" s="153">
        <f t="shared" si="5"/>
        <v>30</v>
      </c>
      <c r="C78" s="155" t="s">
        <v>382</v>
      </c>
      <c r="D78" s="156"/>
      <c r="E78" s="157">
        <f t="shared" si="24"/>
        <v>0</v>
      </c>
      <c r="F78" s="249"/>
      <c r="G78" s="157">
        <f t="shared" si="25"/>
        <v>0</v>
      </c>
      <c r="H78" s="157">
        <f t="shared" si="25"/>
        <v>0</v>
      </c>
      <c r="I78" s="157">
        <f t="shared" si="25"/>
        <v>0</v>
      </c>
      <c r="J78" s="157">
        <f t="shared" si="25"/>
        <v>0</v>
      </c>
      <c r="K78" s="157">
        <f t="shared" si="25"/>
        <v>0</v>
      </c>
      <c r="L78" s="157">
        <f t="shared" si="25"/>
        <v>0</v>
      </c>
      <c r="M78" s="157">
        <f t="shared" si="25"/>
        <v>0</v>
      </c>
      <c r="N78" s="157">
        <f t="shared" si="25"/>
        <v>0</v>
      </c>
      <c r="O78" s="157">
        <f t="shared" si="25"/>
        <v>0</v>
      </c>
      <c r="P78" s="157">
        <f t="shared" si="25"/>
        <v>0</v>
      </c>
      <c r="Q78" s="157">
        <f t="shared" si="26"/>
        <v>0</v>
      </c>
      <c r="R78" s="157">
        <f t="shared" si="26"/>
        <v>0</v>
      </c>
      <c r="S78" s="157">
        <f t="shared" si="26"/>
        <v>0</v>
      </c>
      <c r="T78" s="157">
        <f t="shared" si="26"/>
        <v>0</v>
      </c>
      <c r="U78" s="157">
        <f t="shared" si="26"/>
        <v>0</v>
      </c>
      <c r="V78" s="157">
        <f t="shared" si="26"/>
        <v>0</v>
      </c>
      <c r="W78" s="157">
        <f t="shared" si="26"/>
        <v>0</v>
      </c>
      <c r="X78" s="157">
        <f t="shared" si="26"/>
        <v>0</v>
      </c>
      <c r="Y78" s="157">
        <f t="shared" si="26"/>
        <v>0</v>
      </c>
      <c r="Z78" s="157">
        <f t="shared" si="26"/>
        <v>0</v>
      </c>
      <c r="AA78" s="157">
        <f t="shared" si="27"/>
        <v>0</v>
      </c>
      <c r="AB78" s="157">
        <f t="shared" si="27"/>
        <v>0</v>
      </c>
      <c r="AC78" s="157">
        <f t="shared" si="27"/>
        <v>0</v>
      </c>
      <c r="AD78" s="157">
        <f t="shared" si="27"/>
        <v>0</v>
      </c>
      <c r="AE78" s="157">
        <f t="shared" si="27"/>
        <v>0</v>
      </c>
      <c r="AF78" s="157">
        <f t="shared" si="27"/>
        <v>0</v>
      </c>
      <c r="AG78" s="157">
        <f t="shared" si="27"/>
        <v>0</v>
      </c>
      <c r="AH78" s="157">
        <f t="shared" si="27"/>
        <v>0</v>
      </c>
      <c r="AI78" s="157">
        <f t="shared" si="27"/>
        <v>0</v>
      </c>
      <c r="AJ78" s="157">
        <f t="shared" si="27"/>
        <v>0</v>
      </c>
    </row>
    <row r="79" spans="1:36" ht="16.5" x14ac:dyDescent="0.25">
      <c r="A79" s="157"/>
      <c r="B79" s="153">
        <f t="shared" si="5"/>
        <v>31</v>
      </c>
      <c r="C79" s="155" t="s">
        <v>383</v>
      </c>
      <c r="D79" s="156" t="s">
        <v>364</v>
      </c>
      <c r="E79" s="157">
        <f t="shared" si="24"/>
        <v>2</v>
      </c>
      <c r="F79" s="249"/>
      <c r="G79" s="157">
        <f t="shared" si="25"/>
        <v>0</v>
      </c>
      <c r="H79" s="157">
        <f t="shared" si="25"/>
        <v>2</v>
      </c>
      <c r="I79" s="157">
        <f t="shared" si="25"/>
        <v>0</v>
      </c>
      <c r="J79" s="157">
        <f t="shared" si="25"/>
        <v>0</v>
      </c>
      <c r="K79" s="157">
        <f t="shared" si="25"/>
        <v>0</v>
      </c>
      <c r="L79" s="157">
        <f t="shared" si="25"/>
        <v>0</v>
      </c>
      <c r="M79" s="157">
        <f t="shared" si="25"/>
        <v>0</v>
      </c>
      <c r="N79" s="157">
        <f t="shared" si="25"/>
        <v>0</v>
      </c>
      <c r="O79" s="157">
        <f t="shared" si="25"/>
        <v>0</v>
      </c>
      <c r="P79" s="157">
        <f t="shared" si="25"/>
        <v>0</v>
      </c>
      <c r="Q79" s="157">
        <f t="shared" si="26"/>
        <v>0</v>
      </c>
      <c r="R79" s="157">
        <f t="shared" si="26"/>
        <v>0</v>
      </c>
      <c r="S79" s="157">
        <f t="shared" si="26"/>
        <v>0</v>
      </c>
      <c r="T79" s="157">
        <f t="shared" si="26"/>
        <v>0</v>
      </c>
      <c r="U79" s="157">
        <f t="shared" si="26"/>
        <v>0</v>
      </c>
      <c r="V79" s="157">
        <f t="shared" si="26"/>
        <v>0</v>
      </c>
      <c r="W79" s="157">
        <f t="shared" si="26"/>
        <v>0</v>
      </c>
      <c r="X79" s="157">
        <f t="shared" si="26"/>
        <v>0</v>
      </c>
      <c r="Y79" s="157">
        <f t="shared" si="26"/>
        <v>0</v>
      </c>
      <c r="Z79" s="157">
        <f t="shared" si="26"/>
        <v>0</v>
      </c>
      <c r="AA79" s="157">
        <f t="shared" si="27"/>
        <v>0</v>
      </c>
      <c r="AB79" s="157">
        <f t="shared" si="27"/>
        <v>0</v>
      </c>
      <c r="AC79" s="157">
        <f t="shared" si="27"/>
        <v>0</v>
      </c>
      <c r="AD79" s="157">
        <f t="shared" si="27"/>
        <v>0</v>
      </c>
      <c r="AE79" s="157">
        <f t="shared" si="27"/>
        <v>0</v>
      </c>
      <c r="AF79" s="157">
        <f t="shared" si="27"/>
        <v>0</v>
      </c>
      <c r="AG79" s="157">
        <f t="shared" si="27"/>
        <v>0</v>
      </c>
      <c r="AH79" s="157">
        <f t="shared" si="27"/>
        <v>0</v>
      </c>
      <c r="AI79" s="157">
        <f t="shared" si="27"/>
        <v>0</v>
      </c>
      <c r="AJ79" s="157">
        <f t="shared" si="27"/>
        <v>0</v>
      </c>
    </row>
    <row r="80" spans="1:36" s="188" customFormat="1" ht="16.5" x14ac:dyDescent="0.25">
      <c r="A80" s="160">
        <v>5.04</v>
      </c>
      <c r="B80" s="161">
        <f t="shared" si="5"/>
        <v>32</v>
      </c>
      <c r="C80" s="163" t="s">
        <v>547</v>
      </c>
      <c r="D80" s="164" t="s">
        <v>364</v>
      </c>
      <c r="E80" s="157">
        <f t="shared" si="24"/>
        <v>0</v>
      </c>
      <c r="F80" s="249"/>
      <c r="G80" s="157">
        <f t="shared" si="25"/>
        <v>0</v>
      </c>
      <c r="H80" s="157">
        <f t="shared" si="25"/>
        <v>0</v>
      </c>
      <c r="I80" s="157">
        <f t="shared" si="25"/>
        <v>0</v>
      </c>
      <c r="J80" s="157">
        <f t="shared" si="25"/>
        <v>0</v>
      </c>
      <c r="K80" s="157">
        <f t="shared" si="25"/>
        <v>0</v>
      </c>
      <c r="L80" s="157">
        <f t="shared" si="25"/>
        <v>0</v>
      </c>
      <c r="M80" s="157">
        <f t="shared" si="25"/>
        <v>0</v>
      </c>
      <c r="N80" s="157">
        <f t="shared" si="25"/>
        <v>0</v>
      </c>
      <c r="O80" s="157">
        <f t="shared" si="25"/>
        <v>0</v>
      </c>
      <c r="P80" s="157">
        <f t="shared" si="25"/>
        <v>0</v>
      </c>
      <c r="Q80" s="157">
        <f t="shared" si="26"/>
        <v>0</v>
      </c>
      <c r="R80" s="157">
        <f t="shared" si="26"/>
        <v>0</v>
      </c>
      <c r="S80" s="157">
        <f t="shared" si="26"/>
        <v>0</v>
      </c>
      <c r="T80" s="157">
        <f t="shared" si="26"/>
        <v>0</v>
      </c>
      <c r="U80" s="157">
        <f t="shared" si="26"/>
        <v>0</v>
      </c>
      <c r="V80" s="157">
        <f t="shared" si="26"/>
        <v>0</v>
      </c>
      <c r="W80" s="157">
        <f t="shared" si="26"/>
        <v>0</v>
      </c>
      <c r="X80" s="157">
        <f t="shared" si="26"/>
        <v>0</v>
      </c>
      <c r="Y80" s="157">
        <f t="shared" si="26"/>
        <v>0</v>
      </c>
      <c r="Z80" s="157">
        <f t="shared" si="26"/>
        <v>0</v>
      </c>
      <c r="AA80" s="157">
        <f t="shared" si="27"/>
        <v>0</v>
      </c>
      <c r="AB80" s="157">
        <f t="shared" si="27"/>
        <v>0</v>
      </c>
      <c r="AC80" s="157">
        <f t="shared" si="27"/>
        <v>0</v>
      </c>
      <c r="AD80" s="157">
        <f t="shared" si="27"/>
        <v>0</v>
      </c>
      <c r="AE80" s="157">
        <f t="shared" si="27"/>
        <v>0</v>
      </c>
      <c r="AF80" s="157">
        <f t="shared" si="27"/>
        <v>0</v>
      </c>
      <c r="AG80" s="157">
        <f t="shared" si="27"/>
        <v>0</v>
      </c>
      <c r="AH80" s="157">
        <f t="shared" si="27"/>
        <v>0</v>
      </c>
      <c r="AI80" s="157">
        <f t="shared" si="27"/>
        <v>0</v>
      </c>
      <c r="AJ80" s="157">
        <f t="shared" si="27"/>
        <v>0</v>
      </c>
    </row>
    <row r="81" spans="1:36" ht="16.5" x14ac:dyDescent="0.25">
      <c r="A81" s="159"/>
      <c r="B81" s="153">
        <f t="shared" si="5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5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5"/>
        <v>35</v>
      </c>
      <c r="C83" s="158" t="s">
        <v>385</v>
      </c>
      <c r="D83" s="156" t="s">
        <v>364</v>
      </c>
      <c r="E83" s="157">
        <f t="shared" ref="E83:E84" si="28">+SUM(G83:AJ83)</f>
        <v>0</v>
      </c>
      <c r="F83" s="249"/>
      <c r="G83" s="157">
        <f t="shared" ref="G83:P84" si="29">+HLOOKUP(G$3,ARMADO_RP,$B83,0)+HLOOKUP(G$4,ARMADO_RP,$B83,0)</f>
        <v>0</v>
      </c>
      <c r="H83" s="157">
        <f t="shared" si="29"/>
        <v>0</v>
      </c>
      <c r="I83" s="157">
        <f t="shared" si="29"/>
        <v>0</v>
      </c>
      <c r="J83" s="157">
        <f t="shared" si="29"/>
        <v>0</v>
      </c>
      <c r="K83" s="157">
        <f t="shared" si="29"/>
        <v>0</v>
      </c>
      <c r="L83" s="157">
        <f t="shared" si="29"/>
        <v>0</v>
      </c>
      <c r="M83" s="157">
        <f t="shared" si="29"/>
        <v>0</v>
      </c>
      <c r="N83" s="157">
        <f t="shared" si="29"/>
        <v>0</v>
      </c>
      <c r="O83" s="157">
        <f t="shared" si="29"/>
        <v>0</v>
      </c>
      <c r="P83" s="157">
        <f t="shared" si="29"/>
        <v>0</v>
      </c>
      <c r="Q83" s="157">
        <f t="shared" ref="Q83:Z84" si="30">+HLOOKUP(Q$3,ARMADO_RP,$B83,0)+HLOOKUP(Q$4,ARMADO_RP,$B83,0)</f>
        <v>0</v>
      </c>
      <c r="R83" s="157">
        <f t="shared" si="30"/>
        <v>0</v>
      </c>
      <c r="S83" s="157">
        <f t="shared" si="30"/>
        <v>0</v>
      </c>
      <c r="T83" s="157">
        <f t="shared" si="30"/>
        <v>0</v>
      </c>
      <c r="U83" s="157">
        <f t="shared" si="30"/>
        <v>0</v>
      </c>
      <c r="V83" s="157">
        <f t="shared" si="30"/>
        <v>0</v>
      </c>
      <c r="W83" s="157">
        <f t="shared" si="30"/>
        <v>0</v>
      </c>
      <c r="X83" s="157">
        <f t="shared" si="30"/>
        <v>0</v>
      </c>
      <c r="Y83" s="157">
        <f t="shared" si="30"/>
        <v>0</v>
      </c>
      <c r="Z83" s="157">
        <f t="shared" si="30"/>
        <v>0</v>
      </c>
      <c r="AA83" s="157">
        <f t="shared" ref="AA83:AJ84" si="31">+HLOOKUP(AA$3,ARMADO_RP,$B83,0)+HLOOKUP(AA$4,ARMADO_RP,$B83,0)</f>
        <v>0</v>
      </c>
      <c r="AB83" s="157">
        <f t="shared" si="31"/>
        <v>0</v>
      </c>
      <c r="AC83" s="157">
        <f t="shared" si="31"/>
        <v>0</v>
      </c>
      <c r="AD83" s="157">
        <f t="shared" si="31"/>
        <v>0</v>
      </c>
      <c r="AE83" s="157">
        <f t="shared" si="31"/>
        <v>0</v>
      </c>
      <c r="AF83" s="157">
        <f t="shared" si="31"/>
        <v>0</v>
      </c>
      <c r="AG83" s="157">
        <f t="shared" si="31"/>
        <v>0</v>
      </c>
      <c r="AH83" s="157">
        <f t="shared" si="31"/>
        <v>0</v>
      </c>
      <c r="AI83" s="157">
        <f t="shared" si="31"/>
        <v>0</v>
      </c>
      <c r="AJ83" s="157">
        <f t="shared" si="31"/>
        <v>0</v>
      </c>
    </row>
    <row r="84" spans="1:36" ht="16.5" x14ac:dyDescent="0.25">
      <c r="A84" s="157">
        <f>+A83+0.01</f>
        <v>6.02</v>
      </c>
      <c r="B84" s="153">
        <f t="shared" si="5"/>
        <v>36</v>
      </c>
      <c r="C84" s="158" t="s">
        <v>386</v>
      </c>
      <c r="D84" s="156" t="s">
        <v>364</v>
      </c>
      <c r="E84" s="157">
        <f t="shared" si="28"/>
        <v>0</v>
      </c>
      <c r="F84" s="249"/>
      <c r="G84" s="157">
        <f t="shared" si="29"/>
        <v>0</v>
      </c>
      <c r="H84" s="157">
        <f t="shared" si="29"/>
        <v>0</v>
      </c>
      <c r="I84" s="157">
        <f t="shared" si="29"/>
        <v>0</v>
      </c>
      <c r="J84" s="157">
        <f t="shared" si="29"/>
        <v>0</v>
      </c>
      <c r="K84" s="157">
        <f t="shared" si="29"/>
        <v>0</v>
      </c>
      <c r="L84" s="157">
        <f t="shared" si="29"/>
        <v>0</v>
      </c>
      <c r="M84" s="157">
        <f t="shared" si="29"/>
        <v>0</v>
      </c>
      <c r="N84" s="157">
        <f t="shared" si="29"/>
        <v>0</v>
      </c>
      <c r="O84" s="157">
        <f t="shared" si="29"/>
        <v>0</v>
      </c>
      <c r="P84" s="157">
        <f t="shared" si="29"/>
        <v>0</v>
      </c>
      <c r="Q84" s="157">
        <f t="shared" si="30"/>
        <v>0</v>
      </c>
      <c r="R84" s="157">
        <f t="shared" si="30"/>
        <v>0</v>
      </c>
      <c r="S84" s="157">
        <f t="shared" si="30"/>
        <v>0</v>
      </c>
      <c r="T84" s="157">
        <f t="shared" si="30"/>
        <v>0</v>
      </c>
      <c r="U84" s="157">
        <f t="shared" si="30"/>
        <v>0</v>
      </c>
      <c r="V84" s="157">
        <f t="shared" si="30"/>
        <v>0</v>
      </c>
      <c r="W84" s="157">
        <f t="shared" si="30"/>
        <v>0</v>
      </c>
      <c r="X84" s="157">
        <f t="shared" si="30"/>
        <v>0</v>
      </c>
      <c r="Y84" s="157">
        <f t="shared" si="30"/>
        <v>0</v>
      </c>
      <c r="Z84" s="157">
        <f t="shared" si="30"/>
        <v>0</v>
      </c>
      <c r="AA84" s="157">
        <f t="shared" si="31"/>
        <v>0</v>
      </c>
      <c r="AB84" s="157">
        <f t="shared" si="31"/>
        <v>0</v>
      </c>
      <c r="AC84" s="157">
        <f t="shared" si="31"/>
        <v>0</v>
      </c>
      <c r="AD84" s="157">
        <f t="shared" si="31"/>
        <v>0</v>
      </c>
      <c r="AE84" s="157">
        <f t="shared" si="31"/>
        <v>0</v>
      </c>
      <c r="AF84" s="157">
        <f t="shared" si="31"/>
        <v>0</v>
      </c>
      <c r="AG84" s="157">
        <f t="shared" si="31"/>
        <v>0</v>
      </c>
      <c r="AH84" s="157">
        <f t="shared" si="31"/>
        <v>0</v>
      </c>
      <c r="AI84" s="157">
        <f t="shared" si="31"/>
        <v>0</v>
      </c>
      <c r="AJ84" s="157">
        <f t="shared" si="31"/>
        <v>0</v>
      </c>
    </row>
    <row r="85" spans="1:36" ht="16.5" x14ac:dyDescent="0.25">
      <c r="A85" s="159"/>
      <c r="B85" s="153">
        <f t="shared" si="5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5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2">+A86+0.01</f>
        <v>7.01</v>
      </c>
      <c r="B87" s="153">
        <f t="shared" si="5"/>
        <v>39</v>
      </c>
      <c r="C87" s="158" t="s">
        <v>388</v>
      </c>
      <c r="D87" s="156" t="s">
        <v>389</v>
      </c>
      <c r="E87" s="157">
        <f>+SUM(G87:AJ87)</f>
        <v>5.2370999999999994E-2</v>
      </c>
      <c r="F87" s="249" t="s">
        <v>62</v>
      </c>
      <c r="G87" s="157">
        <f t="shared" ref="G87:AJ87" si="33">+IF($F87=G$13,G$12*f_cond*G$14/1000,0)</f>
        <v>0</v>
      </c>
      <c r="H87" s="157">
        <f t="shared" si="33"/>
        <v>5.2370999999999994E-2</v>
      </c>
      <c r="I87" s="157">
        <f t="shared" si="33"/>
        <v>0</v>
      </c>
      <c r="J87" s="157">
        <f t="shared" si="33"/>
        <v>0</v>
      </c>
      <c r="K87" s="157">
        <f t="shared" si="33"/>
        <v>0</v>
      </c>
      <c r="L87" s="157">
        <f t="shared" si="33"/>
        <v>0</v>
      </c>
      <c r="M87" s="157">
        <f t="shared" si="33"/>
        <v>0</v>
      </c>
      <c r="N87" s="157">
        <f t="shared" si="33"/>
        <v>0</v>
      </c>
      <c r="O87" s="157">
        <f t="shared" si="33"/>
        <v>0</v>
      </c>
      <c r="P87" s="157">
        <f t="shared" si="33"/>
        <v>0</v>
      </c>
      <c r="Q87" s="157">
        <f t="shared" si="33"/>
        <v>0</v>
      </c>
      <c r="R87" s="157">
        <f t="shared" si="33"/>
        <v>0</v>
      </c>
      <c r="S87" s="157">
        <f t="shared" si="33"/>
        <v>0</v>
      </c>
      <c r="T87" s="157">
        <f t="shared" si="33"/>
        <v>0</v>
      </c>
      <c r="U87" s="157">
        <f t="shared" si="33"/>
        <v>0</v>
      </c>
      <c r="V87" s="157">
        <f t="shared" si="33"/>
        <v>0</v>
      </c>
      <c r="W87" s="157">
        <f t="shared" si="33"/>
        <v>0</v>
      </c>
      <c r="X87" s="157">
        <f t="shared" si="33"/>
        <v>0</v>
      </c>
      <c r="Y87" s="157">
        <f t="shared" si="33"/>
        <v>0</v>
      </c>
      <c r="Z87" s="157">
        <f t="shared" si="33"/>
        <v>0</v>
      </c>
      <c r="AA87" s="157">
        <f t="shared" si="33"/>
        <v>0</v>
      </c>
      <c r="AB87" s="157">
        <f t="shared" si="33"/>
        <v>0</v>
      </c>
      <c r="AC87" s="157">
        <f t="shared" si="33"/>
        <v>0</v>
      </c>
      <c r="AD87" s="157">
        <f t="shared" si="33"/>
        <v>0</v>
      </c>
      <c r="AE87" s="157">
        <f t="shared" si="33"/>
        <v>0</v>
      </c>
      <c r="AF87" s="157">
        <f t="shared" si="33"/>
        <v>0</v>
      </c>
      <c r="AG87" s="157">
        <f t="shared" si="33"/>
        <v>0</v>
      </c>
      <c r="AH87" s="157">
        <f t="shared" si="33"/>
        <v>0</v>
      </c>
      <c r="AI87" s="157">
        <f t="shared" si="33"/>
        <v>0</v>
      </c>
      <c r="AJ87" s="157">
        <f t="shared" si="33"/>
        <v>0</v>
      </c>
    </row>
    <row r="88" spans="1:36" ht="16.5" x14ac:dyDescent="0.25">
      <c r="A88" s="159"/>
      <c r="B88" s="153">
        <f t="shared" si="5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5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4">+A89+0.01</f>
        <v>8.01</v>
      </c>
      <c r="B90" s="153">
        <f t="shared" si="5"/>
        <v>42</v>
      </c>
      <c r="C90" s="158" t="s">
        <v>391</v>
      </c>
      <c r="D90" s="156" t="s">
        <v>364</v>
      </c>
      <c r="E90" s="157">
        <f t="shared" ref="E90:E95" si="35">+SUM(G90:AJ90)</f>
        <v>2</v>
      </c>
      <c r="F90" s="249"/>
      <c r="G90" s="157">
        <f t="shared" ref="G90:P95" si="36">+HLOOKUP(G$3,ARMADO_RP,$B90,0)+HLOOKUP(G$4,ARMADO_RP,$B90,0)</f>
        <v>0</v>
      </c>
      <c r="H90" s="157">
        <f t="shared" si="36"/>
        <v>2</v>
      </c>
      <c r="I90" s="157">
        <f t="shared" si="36"/>
        <v>0</v>
      </c>
      <c r="J90" s="157">
        <f t="shared" si="36"/>
        <v>0</v>
      </c>
      <c r="K90" s="157">
        <f t="shared" si="36"/>
        <v>0</v>
      </c>
      <c r="L90" s="157">
        <f t="shared" si="36"/>
        <v>0</v>
      </c>
      <c r="M90" s="157">
        <f t="shared" si="36"/>
        <v>0</v>
      </c>
      <c r="N90" s="157">
        <f t="shared" si="36"/>
        <v>0</v>
      </c>
      <c r="O90" s="157">
        <f t="shared" si="36"/>
        <v>0</v>
      </c>
      <c r="P90" s="157">
        <f t="shared" si="36"/>
        <v>0</v>
      </c>
      <c r="Q90" s="157">
        <f t="shared" ref="Q90:Z95" si="37">+HLOOKUP(Q$3,ARMADO_RP,$B90,0)+HLOOKUP(Q$4,ARMADO_RP,$B90,0)</f>
        <v>0</v>
      </c>
      <c r="R90" s="157">
        <f t="shared" si="37"/>
        <v>0</v>
      </c>
      <c r="S90" s="157">
        <f t="shared" si="37"/>
        <v>0</v>
      </c>
      <c r="T90" s="157">
        <f t="shared" si="37"/>
        <v>0</v>
      </c>
      <c r="U90" s="157">
        <f t="shared" si="37"/>
        <v>0</v>
      </c>
      <c r="V90" s="157">
        <f t="shared" si="37"/>
        <v>0</v>
      </c>
      <c r="W90" s="157">
        <f t="shared" si="37"/>
        <v>0</v>
      </c>
      <c r="X90" s="157">
        <f t="shared" si="37"/>
        <v>0</v>
      </c>
      <c r="Y90" s="157">
        <f t="shared" si="37"/>
        <v>0</v>
      </c>
      <c r="Z90" s="157">
        <f t="shared" si="37"/>
        <v>0</v>
      </c>
      <c r="AA90" s="157">
        <f t="shared" ref="AA90:AJ95" si="38">+HLOOKUP(AA$3,ARMADO_RP,$B90,0)+HLOOKUP(AA$4,ARMADO_RP,$B90,0)</f>
        <v>0</v>
      </c>
      <c r="AB90" s="157">
        <f t="shared" si="38"/>
        <v>0</v>
      </c>
      <c r="AC90" s="157">
        <f t="shared" si="38"/>
        <v>0</v>
      </c>
      <c r="AD90" s="157">
        <f t="shared" si="38"/>
        <v>0</v>
      </c>
      <c r="AE90" s="157">
        <f t="shared" si="38"/>
        <v>0</v>
      </c>
      <c r="AF90" s="157">
        <f t="shared" si="38"/>
        <v>0</v>
      </c>
      <c r="AG90" s="157">
        <f t="shared" si="38"/>
        <v>0</v>
      </c>
      <c r="AH90" s="157">
        <f t="shared" si="38"/>
        <v>0</v>
      </c>
      <c r="AI90" s="157">
        <f t="shared" si="38"/>
        <v>0</v>
      </c>
      <c r="AJ90" s="157">
        <f t="shared" si="38"/>
        <v>0</v>
      </c>
    </row>
    <row r="91" spans="1:36" ht="16.5" x14ac:dyDescent="0.25">
      <c r="A91" s="157">
        <f t="shared" si="34"/>
        <v>8.02</v>
      </c>
      <c r="B91" s="153">
        <f t="shared" si="5"/>
        <v>43</v>
      </c>
      <c r="C91" s="158" t="s">
        <v>392</v>
      </c>
      <c r="D91" s="156" t="s">
        <v>364</v>
      </c>
      <c r="E91" s="157">
        <f t="shared" si="35"/>
        <v>4</v>
      </c>
      <c r="F91" s="249"/>
      <c r="G91" s="157">
        <f t="shared" si="36"/>
        <v>4</v>
      </c>
      <c r="H91" s="157">
        <f t="shared" si="36"/>
        <v>0</v>
      </c>
      <c r="I91" s="157">
        <f t="shared" si="36"/>
        <v>0</v>
      </c>
      <c r="J91" s="157">
        <f t="shared" si="36"/>
        <v>0</v>
      </c>
      <c r="K91" s="157">
        <f t="shared" si="36"/>
        <v>0</v>
      </c>
      <c r="L91" s="157">
        <f t="shared" si="36"/>
        <v>0</v>
      </c>
      <c r="M91" s="157">
        <f t="shared" si="36"/>
        <v>0</v>
      </c>
      <c r="N91" s="157">
        <f t="shared" si="36"/>
        <v>0</v>
      </c>
      <c r="O91" s="157">
        <f t="shared" si="36"/>
        <v>0</v>
      </c>
      <c r="P91" s="157">
        <f t="shared" si="36"/>
        <v>0</v>
      </c>
      <c r="Q91" s="157">
        <f t="shared" si="37"/>
        <v>0</v>
      </c>
      <c r="R91" s="157">
        <f t="shared" si="37"/>
        <v>0</v>
      </c>
      <c r="S91" s="157">
        <f t="shared" si="37"/>
        <v>0</v>
      </c>
      <c r="T91" s="157">
        <f t="shared" si="37"/>
        <v>0</v>
      </c>
      <c r="U91" s="157">
        <f t="shared" si="37"/>
        <v>0</v>
      </c>
      <c r="V91" s="157">
        <f t="shared" si="37"/>
        <v>0</v>
      </c>
      <c r="W91" s="157">
        <f t="shared" si="37"/>
        <v>0</v>
      </c>
      <c r="X91" s="157">
        <f t="shared" si="37"/>
        <v>0</v>
      </c>
      <c r="Y91" s="157">
        <f t="shared" si="37"/>
        <v>0</v>
      </c>
      <c r="Z91" s="157">
        <f t="shared" si="37"/>
        <v>0</v>
      </c>
      <c r="AA91" s="157">
        <f t="shared" si="38"/>
        <v>0</v>
      </c>
      <c r="AB91" s="157">
        <f t="shared" si="38"/>
        <v>0</v>
      </c>
      <c r="AC91" s="157">
        <f t="shared" si="38"/>
        <v>0</v>
      </c>
      <c r="AD91" s="157">
        <f t="shared" si="38"/>
        <v>0</v>
      </c>
      <c r="AE91" s="157">
        <f t="shared" si="38"/>
        <v>0</v>
      </c>
      <c r="AF91" s="157">
        <f t="shared" si="38"/>
        <v>0</v>
      </c>
      <c r="AG91" s="157">
        <f t="shared" si="38"/>
        <v>0</v>
      </c>
      <c r="AH91" s="157">
        <f t="shared" si="38"/>
        <v>0</v>
      </c>
      <c r="AI91" s="157">
        <f t="shared" si="38"/>
        <v>0</v>
      </c>
      <c r="AJ91" s="157">
        <f t="shared" si="38"/>
        <v>0</v>
      </c>
    </row>
    <row r="92" spans="1:36" ht="16.5" x14ac:dyDescent="0.25">
      <c r="A92" s="157">
        <f t="shared" si="34"/>
        <v>8.0299999999999994</v>
      </c>
      <c r="B92" s="153">
        <f t="shared" si="5"/>
        <v>44</v>
      </c>
      <c r="C92" s="158" t="s">
        <v>393</v>
      </c>
      <c r="D92" s="156" t="s">
        <v>146</v>
      </c>
      <c r="E92" s="157">
        <f t="shared" si="35"/>
        <v>10</v>
      </c>
      <c r="F92" s="249"/>
      <c r="G92" s="157">
        <f t="shared" si="36"/>
        <v>5</v>
      </c>
      <c r="H92" s="157">
        <f t="shared" si="36"/>
        <v>5</v>
      </c>
      <c r="I92" s="157">
        <f t="shared" si="36"/>
        <v>0</v>
      </c>
      <c r="J92" s="157">
        <f t="shared" si="36"/>
        <v>0</v>
      </c>
      <c r="K92" s="157">
        <f t="shared" si="36"/>
        <v>0</v>
      </c>
      <c r="L92" s="157">
        <f t="shared" si="36"/>
        <v>0</v>
      </c>
      <c r="M92" s="157">
        <f t="shared" si="36"/>
        <v>0</v>
      </c>
      <c r="N92" s="157">
        <f t="shared" si="36"/>
        <v>0</v>
      </c>
      <c r="O92" s="157">
        <f t="shared" si="36"/>
        <v>0</v>
      </c>
      <c r="P92" s="157">
        <f t="shared" si="36"/>
        <v>0</v>
      </c>
      <c r="Q92" s="157">
        <f t="shared" si="37"/>
        <v>0</v>
      </c>
      <c r="R92" s="157">
        <f t="shared" si="37"/>
        <v>0</v>
      </c>
      <c r="S92" s="157">
        <f t="shared" si="37"/>
        <v>0</v>
      </c>
      <c r="T92" s="157">
        <f t="shared" si="37"/>
        <v>0</v>
      </c>
      <c r="U92" s="157">
        <f t="shared" si="37"/>
        <v>0</v>
      </c>
      <c r="V92" s="157">
        <f t="shared" si="37"/>
        <v>0</v>
      </c>
      <c r="W92" s="157">
        <f t="shared" si="37"/>
        <v>0</v>
      </c>
      <c r="X92" s="157">
        <f t="shared" si="37"/>
        <v>0</v>
      </c>
      <c r="Y92" s="157">
        <f t="shared" si="37"/>
        <v>0</v>
      </c>
      <c r="Z92" s="157">
        <f t="shared" si="37"/>
        <v>0</v>
      </c>
      <c r="AA92" s="157">
        <f t="shared" si="38"/>
        <v>0</v>
      </c>
      <c r="AB92" s="157">
        <f t="shared" si="38"/>
        <v>0</v>
      </c>
      <c r="AC92" s="157">
        <f t="shared" si="38"/>
        <v>0</v>
      </c>
      <c r="AD92" s="157">
        <f t="shared" si="38"/>
        <v>0</v>
      </c>
      <c r="AE92" s="157">
        <f t="shared" si="38"/>
        <v>0</v>
      </c>
      <c r="AF92" s="157">
        <f t="shared" si="38"/>
        <v>0</v>
      </c>
      <c r="AG92" s="157">
        <f t="shared" si="38"/>
        <v>0</v>
      </c>
      <c r="AH92" s="157">
        <f t="shared" si="38"/>
        <v>0</v>
      </c>
      <c r="AI92" s="157">
        <f t="shared" si="38"/>
        <v>0</v>
      </c>
      <c r="AJ92" s="157">
        <f t="shared" si="38"/>
        <v>0</v>
      </c>
    </row>
    <row r="93" spans="1:36" ht="16.5" x14ac:dyDescent="0.25">
      <c r="A93" s="157">
        <f t="shared" si="34"/>
        <v>8.0399999999999991</v>
      </c>
      <c r="B93" s="153">
        <f t="shared" si="5"/>
        <v>45</v>
      </c>
      <c r="C93" s="158" t="s">
        <v>394</v>
      </c>
      <c r="D93" s="156" t="s">
        <v>364</v>
      </c>
      <c r="E93" s="157">
        <f t="shared" si="35"/>
        <v>0</v>
      </c>
      <c r="F93" s="249"/>
      <c r="G93" s="157">
        <f t="shared" si="36"/>
        <v>0</v>
      </c>
      <c r="H93" s="157">
        <f t="shared" si="36"/>
        <v>0</v>
      </c>
      <c r="I93" s="157">
        <f t="shared" si="36"/>
        <v>0</v>
      </c>
      <c r="J93" s="157">
        <f t="shared" si="36"/>
        <v>0</v>
      </c>
      <c r="K93" s="157">
        <f t="shared" si="36"/>
        <v>0</v>
      </c>
      <c r="L93" s="157">
        <f t="shared" si="36"/>
        <v>0</v>
      </c>
      <c r="M93" s="157">
        <f t="shared" si="36"/>
        <v>0</v>
      </c>
      <c r="N93" s="157">
        <f t="shared" si="36"/>
        <v>0</v>
      </c>
      <c r="O93" s="157">
        <f t="shared" si="36"/>
        <v>0</v>
      </c>
      <c r="P93" s="157">
        <f t="shared" si="36"/>
        <v>0</v>
      </c>
      <c r="Q93" s="157">
        <f t="shared" si="37"/>
        <v>0</v>
      </c>
      <c r="R93" s="157">
        <f t="shared" si="37"/>
        <v>0</v>
      </c>
      <c r="S93" s="157">
        <f t="shared" si="37"/>
        <v>0</v>
      </c>
      <c r="T93" s="157">
        <f t="shared" si="37"/>
        <v>0</v>
      </c>
      <c r="U93" s="157">
        <f t="shared" si="37"/>
        <v>0</v>
      </c>
      <c r="V93" s="157">
        <f t="shared" si="37"/>
        <v>0</v>
      </c>
      <c r="W93" s="157">
        <f t="shared" si="37"/>
        <v>0</v>
      </c>
      <c r="X93" s="157">
        <f t="shared" si="37"/>
        <v>0</v>
      </c>
      <c r="Y93" s="157">
        <f t="shared" si="37"/>
        <v>0</v>
      </c>
      <c r="Z93" s="157">
        <f t="shared" si="37"/>
        <v>0</v>
      </c>
      <c r="AA93" s="157">
        <f t="shared" si="38"/>
        <v>0</v>
      </c>
      <c r="AB93" s="157">
        <f t="shared" si="38"/>
        <v>0</v>
      </c>
      <c r="AC93" s="157">
        <f t="shared" si="38"/>
        <v>0</v>
      </c>
      <c r="AD93" s="157">
        <f t="shared" si="38"/>
        <v>0</v>
      </c>
      <c r="AE93" s="157">
        <f t="shared" si="38"/>
        <v>0</v>
      </c>
      <c r="AF93" s="157">
        <f t="shared" si="38"/>
        <v>0</v>
      </c>
      <c r="AG93" s="157">
        <f t="shared" si="38"/>
        <v>0</v>
      </c>
      <c r="AH93" s="157">
        <f t="shared" si="38"/>
        <v>0</v>
      </c>
      <c r="AI93" s="157">
        <f t="shared" si="38"/>
        <v>0</v>
      </c>
      <c r="AJ93" s="157">
        <f t="shared" si="38"/>
        <v>0</v>
      </c>
    </row>
    <row r="94" spans="1:36" s="188" customFormat="1" ht="16.5" x14ac:dyDescent="0.25">
      <c r="A94" s="160">
        <f t="shared" si="34"/>
        <v>8.0499999999999989</v>
      </c>
      <c r="B94" s="161">
        <f t="shared" si="5"/>
        <v>46</v>
      </c>
      <c r="C94" s="162" t="s">
        <v>529</v>
      </c>
      <c r="D94" s="164" t="s">
        <v>364</v>
      </c>
      <c r="E94" s="157">
        <f t="shared" si="35"/>
        <v>0</v>
      </c>
      <c r="F94" s="249"/>
      <c r="G94" s="157">
        <f t="shared" si="36"/>
        <v>0</v>
      </c>
      <c r="H94" s="157">
        <f t="shared" si="36"/>
        <v>0</v>
      </c>
      <c r="I94" s="157">
        <f t="shared" si="36"/>
        <v>0</v>
      </c>
      <c r="J94" s="157">
        <f t="shared" si="36"/>
        <v>0</v>
      </c>
      <c r="K94" s="157">
        <f t="shared" si="36"/>
        <v>0</v>
      </c>
      <c r="L94" s="157">
        <f t="shared" si="36"/>
        <v>0</v>
      </c>
      <c r="M94" s="157">
        <f t="shared" si="36"/>
        <v>0</v>
      </c>
      <c r="N94" s="157">
        <f t="shared" si="36"/>
        <v>0</v>
      </c>
      <c r="O94" s="157">
        <f t="shared" si="36"/>
        <v>0</v>
      </c>
      <c r="P94" s="157">
        <f t="shared" si="36"/>
        <v>0</v>
      </c>
      <c r="Q94" s="157">
        <f t="shared" si="37"/>
        <v>0</v>
      </c>
      <c r="R94" s="157">
        <f t="shared" si="37"/>
        <v>0</v>
      </c>
      <c r="S94" s="157">
        <f t="shared" si="37"/>
        <v>0</v>
      </c>
      <c r="T94" s="157">
        <f t="shared" si="37"/>
        <v>0</v>
      </c>
      <c r="U94" s="157">
        <f t="shared" si="37"/>
        <v>0</v>
      </c>
      <c r="V94" s="157">
        <f t="shared" si="37"/>
        <v>0</v>
      </c>
      <c r="W94" s="157">
        <f t="shared" si="37"/>
        <v>0</v>
      </c>
      <c r="X94" s="157">
        <f t="shared" si="37"/>
        <v>0</v>
      </c>
      <c r="Y94" s="157">
        <f t="shared" si="37"/>
        <v>0</v>
      </c>
      <c r="Z94" s="157">
        <f t="shared" si="37"/>
        <v>0</v>
      </c>
      <c r="AA94" s="157">
        <f t="shared" si="38"/>
        <v>0</v>
      </c>
      <c r="AB94" s="157">
        <f t="shared" si="38"/>
        <v>0</v>
      </c>
      <c r="AC94" s="157">
        <f t="shared" si="38"/>
        <v>0</v>
      </c>
      <c r="AD94" s="157">
        <f t="shared" si="38"/>
        <v>0</v>
      </c>
      <c r="AE94" s="157">
        <f t="shared" si="38"/>
        <v>0</v>
      </c>
      <c r="AF94" s="157">
        <f t="shared" si="38"/>
        <v>0</v>
      </c>
      <c r="AG94" s="157">
        <f t="shared" si="38"/>
        <v>0</v>
      </c>
      <c r="AH94" s="157">
        <f t="shared" si="38"/>
        <v>0</v>
      </c>
      <c r="AI94" s="157">
        <f t="shared" si="38"/>
        <v>0</v>
      </c>
      <c r="AJ94" s="157">
        <f t="shared" si="38"/>
        <v>0</v>
      </c>
    </row>
    <row r="95" spans="1:36" s="188" customFormat="1" ht="16.5" x14ac:dyDescent="0.25">
      <c r="A95" s="160">
        <f t="shared" si="34"/>
        <v>8.0599999999999987</v>
      </c>
      <c r="B95" s="161">
        <f t="shared" si="5"/>
        <v>47</v>
      </c>
      <c r="C95" s="162" t="s">
        <v>530</v>
      </c>
      <c r="D95" s="164" t="s">
        <v>146</v>
      </c>
      <c r="E95" s="157">
        <f t="shared" si="35"/>
        <v>0</v>
      </c>
      <c r="F95" s="249"/>
      <c r="G95" s="157">
        <f t="shared" si="36"/>
        <v>0</v>
      </c>
      <c r="H95" s="157">
        <f t="shared" si="36"/>
        <v>0</v>
      </c>
      <c r="I95" s="157">
        <f t="shared" si="36"/>
        <v>0</v>
      </c>
      <c r="J95" s="157">
        <f t="shared" si="36"/>
        <v>0</v>
      </c>
      <c r="K95" s="157">
        <f t="shared" si="36"/>
        <v>0</v>
      </c>
      <c r="L95" s="157">
        <f t="shared" si="36"/>
        <v>0</v>
      </c>
      <c r="M95" s="157">
        <f t="shared" si="36"/>
        <v>0</v>
      </c>
      <c r="N95" s="157">
        <f t="shared" si="36"/>
        <v>0</v>
      </c>
      <c r="O95" s="157">
        <f t="shared" si="36"/>
        <v>0</v>
      </c>
      <c r="P95" s="157">
        <f t="shared" si="36"/>
        <v>0</v>
      </c>
      <c r="Q95" s="157">
        <f t="shared" si="37"/>
        <v>0</v>
      </c>
      <c r="R95" s="157">
        <f t="shared" si="37"/>
        <v>0</v>
      </c>
      <c r="S95" s="157">
        <f t="shared" si="37"/>
        <v>0</v>
      </c>
      <c r="T95" s="157">
        <f t="shared" si="37"/>
        <v>0</v>
      </c>
      <c r="U95" s="157">
        <f t="shared" si="37"/>
        <v>0</v>
      </c>
      <c r="V95" s="157">
        <f t="shared" si="37"/>
        <v>0</v>
      </c>
      <c r="W95" s="157">
        <f t="shared" si="37"/>
        <v>0</v>
      </c>
      <c r="X95" s="157">
        <f t="shared" si="37"/>
        <v>0</v>
      </c>
      <c r="Y95" s="157">
        <f t="shared" si="37"/>
        <v>0</v>
      </c>
      <c r="Z95" s="157">
        <f t="shared" si="37"/>
        <v>0</v>
      </c>
      <c r="AA95" s="157">
        <f t="shared" si="38"/>
        <v>0</v>
      </c>
      <c r="AB95" s="157">
        <f t="shared" si="38"/>
        <v>0</v>
      </c>
      <c r="AC95" s="157">
        <f t="shared" si="38"/>
        <v>0</v>
      </c>
      <c r="AD95" s="157">
        <f t="shared" si="38"/>
        <v>0</v>
      </c>
      <c r="AE95" s="157">
        <f t="shared" si="38"/>
        <v>0</v>
      </c>
      <c r="AF95" s="157">
        <f t="shared" si="38"/>
        <v>0</v>
      </c>
      <c r="AG95" s="157">
        <f t="shared" si="38"/>
        <v>0</v>
      </c>
      <c r="AH95" s="157">
        <f t="shared" si="38"/>
        <v>0</v>
      </c>
      <c r="AI95" s="157">
        <f t="shared" si="38"/>
        <v>0</v>
      </c>
      <c r="AJ95" s="157">
        <f t="shared" si="38"/>
        <v>0</v>
      </c>
    </row>
    <row r="96" spans="1:36" ht="16.5" x14ac:dyDescent="0.25">
      <c r="A96" s="159"/>
      <c r="B96" s="161">
        <f t="shared" si="5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5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5"/>
        <v>50</v>
      </c>
      <c r="C98" s="158" t="s">
        <v>396</v>
      </c>
      <c r="D98" s="156" t="s">
        <v>146</v>
      </c>
      <c r="E98" s="157">
        <f>+SUM(G98:AJ98)</f>
        <v>27.5</v>
      </c>
      <c r="F98" s="249"/>
      <c r="G98" s="157">
        <f t="shared" ref="G98:AJ98" si="39">+HLOOKUP(G$3,ARMADO_RP,$B98,0)+HLOOKUP(G$4,ARMADO_RP,$B98,0)+HLOOKUP(G$19,ARMADO_RP,$B98,0)</f>
        <v>0</v>
      </c>
      <c r="H98" s="157">
        <f t="shared" si="39"/>
        <v>27.5</v>
      </c>
      <c r="I98" s="157">
        <f t="shared" si="39"/>
        <v>0</v>
      </c>
      <c r="J98" s="157">
        <f t="shared" si="39"/>
        <v>0</v>
      </c>
      <c r="K98" s="157">
        <f t="shared" si="39"/>
        <v>0</v>
      </c>
      <c r="L98" s="157">
        <f t="shared" si="39"/>
        <v>0</v>
      </c>
      <c r="M98" s="157">
        <f t="shared" si="39"/>
        <v>0</v>
      </c>
      <c r="N98" s="157">
        <f t="shared" si="39"/>
        <v>0</v>
      </c>
      <c r="O98" s="157">
        <f t="shared" si="39"/>
        <v>0</v>
      </c>
      <c r="P98" s="157">
        <f t="shared" si="39"/>
        <v>0</v>
      </c>
      <c r="Q98" s="157">
        <f t="shared" si="39"/>
        <v>0</v>
      </c>
      <c r="R98" s="157">
        <f t="shared" si="39"/>
        <v>0</v>
      </c>
      <c r="S98" s="157">
        <f t="shared" si="39"/>
        <v>0</v>
      </c>
      <c r="T98" s="157">
        <f t="shared" si="39"/>
        <v>0</v>
      </c>
      <c r="U98" s="157">
        <f t="shared" si="39"/>
        <v>0</v>
      </c>
      <c r="V98" s="157">
        <f t="shared" si="39"/>
        <v>0</v>
      </c>
      <c r="W98" s="157">
        <f t="shared" si="39"/>
        <v>0</v>
      </c>
      <c r="X98" s="157">
        <f t="shared" si="39"/>
        <v>0</v>
      </c>
      <c r="Y98" s="157">
        <f t="shared" si="39"/>
        <v>0</v>
      </c>
      <c r="Z98" s="157">
        <f t="shared" si="39"/>
        <v>0</v>
      </c>
      <c r="AA98" s="157">
        <f t="shared" si="39"/>
        <v>0</v>
      </c>
      <c r="AB98" s="157">
        <f t="shared" si="39"/>
        <v>0</v>
      </c>
      <c r="AC98" s="157">
        <f t="shared" si="39"/>
        <v>0</v>
      </c>
      <c r="AD98" s="157">
        <f t="shared" si="39"/>
        <v>0</v>
      </c>
      <c r="AE98" s="157">
        <f t="shared" si="39"/>
        <v>0</v>
      </c>
      <c r="AF98" s="157">
        <f t="shared" si="39"/>
        <v>0</v>
      </c>
      <c r="AG98" s="157">
        <f t="shared" si="39"/>
        <v>0</v>
      </c>
      <c r="AH98" s="157">
        <f t="shared" si="39"/>
        <v>0</v>
      </c>
      <c r="AI98" s="157">
        <f t="shared" si="39"/>
        <v>0</v>
      </c>
      <c r="AJ98" s="157">
        <f t="shared" si="39"/>
        <v>0</v>
      </c>
    </row>
    <row r="99" spans="1:36" ht="16.5" x14ac:dyDescent="0.25">
      <c r="A99" s="152"/>
      <c r="B99" s="153">
        <f t="shared" si="5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5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0">+A100+0.01</f>
        <v>10.01</v>
      </c>
      <c r="B101" s="153">
        <f t="shared" si="5"/>
        <v>53</v>
      </c>
      <c r="C101" s="158" t="s">
        <v>398</v>
      </c>
      <c r="D101" s="156" t="s">
        <v>364</v>
      </c>
      <c r="E101" s="157">
        <f t="shared" ref="E101:E118" si="41">+SUM(G101:AJ101)</f>
        <v>0</v>
      </c>
      <c r="F101" s="249"/>
      <c r="G101" s="157">
        <f t="shared" ref="G101:P111" si="42">+HLOOKUP(G$3,ARMADO_RP,$B101,0)+HLOOKUP(G$4,ARMADO_RP,$B101,0)</f>
        <v>0</v>
      </c>
      <c r="H101" s="157">
        <f t="shared" si="42"/>
        <v>0</v>
      </c>
      <c r="I101" s="157">
        <f t="shared" si="42"/>
        <v>0</v>
      </c>
      <c r="J101" s="157">
        <f t="shared" si="42"/>
        <v>0</v>
      </c>
      <c r="K101" s="157">
        <f t="shared" si="42"/>
        <v>0</v>
      </c>
      <c r="L101" s="157">
        <f t="shared" si="42"/>
        <v>0</v>
      </c>
      <c r="M101" s="157">
        <f t="shared" si="42"/>
        <v>0</v>
      </c>
      <c r="N101" s="157">
        <f t="shared" si="42"/>
        <v>0</v>
      </c>
      <c r="O101" s="157">
        <f t="shared" si="42"/>
        <v>0</v>
      </c>
      <c r="P101" s="157">
        <f t="shared" si="42"/>
        <v>0</v>
      </c>
      <c r="Q101" s="157">
        <f t="shared" ref="Q101:Z111" si="43">+HLOOKUP(Q$3,ARMADO_RP,$B101,0)+HLOOKUP(Q$4,ARMADO_RP,$B101,0)</f>
        <v>0</v>
      </c>
      <c r="R101" s="157">
        <f t="shared" si="43"/>
        <v>0</v>
      </c>
      <c r="S101" s="157">
        <f t="shared" si="43"/>
        <v>0</v>
      </c>
      <c r="T101" s="157">
        <f t="shared" si="43"/>
        <v>0</v>
      </c>
      <c r="U101" s="157">
        <f t="shared" si="43"/>
        <v>0</v>
      </c>
      <c r="V101" s="157">
        <f t="shared" si="43"/>
        <v>0</v>
      </c>
      <c r="W101" s="157">
        <f t="shared" si="43"/>
        <v>0</v>
      </c>
      <c r="X101" s="157">
        <f t="shared" si="43"/>
        <v>0</v>
      </c>
      <c r="Y101" s="157">
        <f t="shared" si="43"/>
        <v>0</v>
      </c>
      <c r="Z101" s="157">
        <f t="shared" si="43"/>
        <v>0</v>
      </c>
      <c r="AA101" s="157">
        <f t="shared" ref="AA101:AJ111" si="44">+HLOOKUP(AA$3,ARMADO_RP,$B101,0)+HLOOKUP(AA$4,ARMADO_RP,$B101,0)</f>
        <v>0</v>
      </c>
      <c r="AB101" s="157">
        <f t="shared" si="44"/>
        <v>0</v>
      </c>
      <c r="AC101" s="157">
        <f t="shared" si="44"/>
        <v>0</v>
      </c>
      <c r="AD101" s="157">
        <f t="shared" si="44"/>
        <v>0</v>
      </c>
      <c r="AE101" s="157">
        <f t="shared" si="44"/>
        <v>0</v>
      </c>
      <c r="AF101" s="157">
        <f t="shared" si="44"/>
        <v>0</v>
      </c>
      <c r="AG101" s="157">
        <f t="shared" si="44"/>
        <v>0</v>
      </c>
      <c r="AH101" s="157">
        <f t="shared" si="44"/>
        <v>0</v>
      </c>
      <c r="AI101" s="157">
        <f t="shared" si="44"/>
        <v>0</v>
      </c>
      <c r="AJ101" s="157">
        <f t="shared" si="44"/>
        <v>0</v>
      </c>
    </row>
    <row r="102" spans="1:36" ht="16.5" x14ac:dyDescent="0.25">
      <c r="A102" s="157">
        <f t="shared" si="40"/>
        <v>10.02</v>
      </c>
      <c r="B102" s="153">
        <f t="shared" si="5"/>
        <v>54</v>
      </c>
      <c r="C102" s="158" t="s">
        <v>399</v>
      </c>
      <c r="D102" s="156" t="s">
        <v>364</v>
      </c>
      <c r="E102" s="157">
        <f t="shared" si="41"/>
        <v>0</v>
      </c>
      <c r="F102" s="249"/>
      <c r="G102" s="157">
        <f t="shared" si="42"/>
        <v>0</v>
      </c>
      <c r="H102" s="157">
        <f t="shared" si="42"/>
        <v>0</v>
      </c>
      <c r="I102" s="157">
        <f t="shared" si="42"/>
        <v>0</v>
      </c>
      <c r="J102" s="157">
        <f t="shared" si="42"/>
        <v>0</v>
      </c>
      <c r="K102" s="157">
        <f t="shared" si="42"/>
        <v>0</v>
      </c>
      <c r="L102" s="157">
        <f t="shared" si="42"/>
        <v>0</v>
      </c>
      <c r="M102" s="157">
        <f t="shared" si="42"/>
        <v>0</v>
      </c>
      <c r="N102" s="157">
        <f t="shared" si="42"/>
        <v>0</v>
      </c>
      <c r="O102" s="157">
        <f t="shared" si="42"/>
        <v>0</v>
      </c>
      <c r="P102" s="157">
        <f t="shared" si="42"/>
        <v>0</v>
      </c>
      <c r="Q102" s="157">
        <f t="shared" si="43"/>
        <v>0</v>
      </c>
      <c r="R102" s="157">
        <f t="shared" si="43"/>
        <v>0</v>
      </c>
      <c r="S102" s="157">
        <f t="shared" si="43"/>
        <v>0</v>
      </c>
      <c r="T102" s="157">
        <f t="shared" si="43"/>
        <v>0</v>
      </c>
      <c r="U102" s="157">
        <f t="shared" si="43"/>
        <v>0</v>
      </c>
      <c r="V102" s="157">
        <f t="shared" si="43"/>
        <v>0</v>
      </c>
      <c r="W102" s="157">
        <f t="shared" si="43"/>
        <v>0</v>
      </c>
      <c r="X102" s="157">
        <f t="shared" si="43"/>
        <v>0</v>
      </c>
      <c r="Y102" s="157">
        <f t="shared" si="43"/>
        <v>0</v>
      </c>
      <c r="Z102" s="157">
        <f t="shared" si="43"/>
        <v>0</v>
      </c>
      <c r="AA102" s="157">
        <f t="shared" si="44"/>
        <v>0</v>
      </c>
      <c r="AB102" s="157">
        <f t="shared" si="44"/>
        <v>0</v>
      </c>
      <c r="AC102" s="157">
        <f t="shared" si="44"/>
        <v>0</v>
      </c>
      <c r="AD102" s="157">
        <f t="shared" si="44"/>
        <v>0</v>
      </c>
      <c r="AE102" s="157">
        <f t="shared" si="44"/>
        <v>0</v>
      </c>
      <c r="AF102" s="157">
        <f t="shared" si="44"/>
        <v>0</v>
      </c>
      <c r="AG102" s="157">
        <f t="shared" si="44"/>
        <v>0</v>
      </c>
      <c r="AH102" s="157">
        <f t="shared" si="44"/>
        <v>0</v>
      </c>
      <c r="AI102" s="157">
        <f t="shared" si="44"/>
        <v>0</v>
      </c>
      <c r="AJ102" s="157">
        <f t="shared" si="44"/>
        <v>0</v>
      </c>
    </row>
    <row r="103" spans="1:36" ht="16.5" x14ac:dyDescent="0.25">
      <c r="A103" s="157">
        <f t="shared" si="40"/>
        <v>10.029999999999999</v>
      </c>
      <c r="B103" s="153">
        <f t="shared" si="5"/>
        <v>55</v>
      </c>
      <c r="C103" s="158" t="s">
        <v>400</v>
      </c>
      <c r="D103" s="156" t="s">
        <v>364</v>
      </c>
      <c r="E103" s="157">
        <f t="shared" si="41"/>
        <v>0</v>
      </c>
      <c r="F103" s="249"/>
      <c r="G103" s="157">
        <f t="shared" si="42"/>
        <v>0</v>
      </c>
      <c r="H103" s="157">
        <f t="shared" si="42"/>
        <v>0</v>
      </c>
      <c r="I103" s="157">
        <f t="shared" si="42"/>
        <v>0</v>
      </c>
      <c r="J103" s="157">
        <f t="shared" si="42"/>
        <v>0</v>
      </c>
      <c r="K103" s="157">
        <f t="shared" si="42"/>
        <v>0</v>
      </c>
      <c r="L103" s="157">
        <f t="shared" si="42"/>
        <v>0</v>
      </c>
      <c r="M103" s="157">
        <f t="shared" si="42"/>
        <v>0</v>
      </c>
      <c r="N103" s="157">
        <f t="shared" si="42"/>
        <v>0</v>
      </c>
      <c r="O103" s="157">
        <f t="shared" si="42"/>
        <v>0</v>
      </c>
      <c r="P103" s="157">
        <f t="shared" si="42"/>
        <v>0</v>
      </c>
      <c r="Q103" s="157">
        <f t="shared" si="43"/>
        <v>0</v>
      </c>
      <c r="R103" s="157">
        <f t="shared" si="43"/>
        <v>0</v>
      </c>
      <c r="S103" s="157">
        <f t="shared" si="43"/>
        <v>0</v>
      </c>
      <c r="T103" s="157">
        <f t="shared" si="43"/>
        <v>0</v>
      </c>
      <c r="U103" s="157">
        <f t="shared" si="43"/>
        <v>0</v>
      </c>
      <c r="V103" s="157">
        <f t="shared" si="43"/>
        <v>0</v>
      </c>
      <c r="W103" s="157">
        <f t="shared" si="43"/>
        <v>0</v>
      </c>
      <c r="X103" s="157">
        <f t="shared" si="43"/>
        <v>0</v>
      </c>
      <c r="Y103" s="157">
        <f t="shared" si="43"/>
        <v>0</v>
      </c>
      <c r="Z103" s="157">
        <f t="shared" si="43"/>
        <v>0</v>
      </c>
      <c r="AA103" s="157">
        <f t="shared" si="44"/>
        <v>0</v>
      </c>
      <c r="AB103" s="157">
        <f t="shared" si="44"/>
        <v>0</v>
      </c>
      <c r="AC103" s="157">
        <f t="shared" si="44"/>
        <v>0</v>
      </c>
      <c r="AD103" s="157">
        <f t="shared" si="44"/>
        <v>0</v>
      </c>
      <c r="AE103" s="157">
        <f t="shared" si="44"/>
        <v>0</v>
      </c>
      <c r="AF103" s="157">
        <f t="shared" si="44"/>
        <v>0</v>
      </c>
      <c r="AG103" s="157">
        <f t="shared" si="44"/>
        <v>0</v>
      </c>
      <c r="AH103" s="157">
        <f t="shared" si="44"/>
        <v>0</v>
      </c>
      <c r="AI103" s="157">
        <f t="shared" si="44"/>
        <v>0</v>
      </c>
      <c r="AJ103" s="157">
        <f t="shared" si="44"/>
        <v>0</v>
      </c>
    </row>
    <row r="104" spans="1:36" ht="16.5" x14ac:dyDescent="0.25">
      <c r="A104" s="157">
        <f t="shared" si="40"/>
        <v>10.039999999999999</v>
      </c>
      <c r="B104" s="153">
        <f t="shared" si="5"/>
        <v>56</v>
      </c>
      <c r="C104" s="158" t="s">
        <v>401</v>
      </c>
      <c r="D104" s="156" t="s">
        <v>364</v>
      </c>
      <c r="E104" s="157">
        <f t="shared" si="41"/>
        <v>2</v>
      </c>
      <c r="F104" s="249"/>
      <c r="G104" s="157">
        <f t="shared" si="42"/>
        <v>0</v>
      </c>
      <c r="H104" s="157">
        <f t="shared" si="42"/>
        <v>2</v>
      </c>
      <c r="I104" s="157">
        <f t="shared" si="42"/>
        <v>0</v>
      </c>
      <c r="J104" s="157">
        <f t="shared" si="42"/>
        <v>0</v>
      </c>
      <c r="K104" s="157">
        <f t="shared" si="42"/>
        <v>0</v>
      </c>
      <c r="L104" s="157">
        <f t="shared" si="42"/>
        <v>0</v>
      </c>
      <c r="M104" s="157">
        <f t="shared" si="42"/>
        <v>0</v>
      </c>
      <c r="N104" s="157">
        <f t="shared" si="42"/>
        <v>0</v>
      </c>
      <c r="O104" s="157">
        <f t="shared" si="42"/>
        <v>0</v>
      </c>
      <c r="P104" s="157">
        <f t="shared" si="42"/>
        <v>0</v>
      </c>
      <c r="Q104" s="157">
        <f t="shared" si="43"/>
        <v>0</v>
      </c>
      <c r="R104" s="157">
        <f t="shared" si="43"/>
        <v>0</v>
      </c>
      <c r="S104" s="157">
        <f t="shared" si="43"/>
        <v>0</v>
      </c>
      <c r="T104" s="157">
        <f t="shared" si="43"/>
        <v>0</v>
      </c>
      <c r="U104" s="157">
        <f t="shared" si="43"/>
        <v>0</v>
      </c>
      <c r="V104" s="157">
        <f t="shared" si="43"/>
        <v>0</v>
      </c>
      <c r="W104" s="157">
        <f t="shared" si="43"/>
        <v>0</v>
      </c>
      <c r="X104" s="157">
        <f t="shared" si="43"/>
        <v>0</v>
      </c>
      <c r="Y104" s="157">
        <f t="shared" si="43"/>
        <v>0</v>
      </c>
      <c r="Z104" s="157">
        <f t="shared" si="43"/>
        <v>0</v>
      </c>
      <c r="AA104" s="157">
        <f t="shared" si="44"/>
        <v>0</v>
      </c>
      <c r="AB104" s="157">
        <f t="shared" si="44"/>
        <v>0</v>
      </c>
      <c r="AC104" s="157">
        <f t="shared" si="44"/>
        <v>0</v>
      </c>
      <c r="AD104" s="157">
        <f t="shared" si="44"/>
        <v>0</v>
      </c>
      <c r="AE104" s="157">
        <f t="shared" si="44"/>
        <v>0</v>
      </c>
      <c r="AF104" s="157">
        <f t="shared" si="44"/>
        <v>0</v>
      </c>
      <c r="AG104" s="157">
        <f t="shared" si="44"/>
        <v>0</v>
      </c>
      <c r="AH104" s="157">
        <f t="shared" si="44"/>
        <v>0</v>
      </c>
      <c r="AI104" s="157">
        <f t="shared" si="44"/>
        <v>0</v>
      </c>
      <c r="AJ104" s="157">
        <f t="shared" si="44"/>
        <v>0</v>
      </c>
    </row>
    <row r="105" spans="1:36" ht="16.5" x14ac:dyDescent="0.25">
      <c r="A105" s="157">
        <f t="shared" si="40"/>
        <v>10.049999999999999</v>
      </c>
      <c r="B105" s="153">
        <f t="shared" si="5"/>
        <v>57</v>
      </c>
      <c r="C105" s="158" t="s">
        <v>402</v>
      </c>
      <c r="D105" s="156" t="s">
        <v>364</v>
      </c>
      <c r="E105" s="157">
        <f t="shared" si="41"/>
        <v>0</v>
      </c>
      <c r="F105" s="249"/>
      <c r="G105" s="157">
        <f t="shared" si="42"/>
        <v>0</v>
      </c>
      <c r="H105" s="157">
        <f t="shared" si="42"/>
        <v>0</v>
      </c>
      <c r="I105" s="157">
        <f t="shared" si="42"/>
        <v>0</v>
      </c>
      <c r="J105" s="157">
        <f t="shared" si="42"/>
        <v>0</v>
      </c>
      <c r="K105" s="157">
        <f t="shared" si="42"/>
        <v>0</v>
      </c>
      <c r="L105" s="157">
        <f t="shared" si="42"/>
        <v>0</v>
      </c>
      <c r="M105" s="157">
        <f t="shared" si="42"/>
        <v>0</v>
      </c>
      <c r="N105" s="157">
        <f t="shared" si="42"/>
        <v>0</v>
      </c>
      <c r="O105" s="157">
        <f t="shared" si="42"/>
        <v>0</v>
      </c>
      <c r="P105" s="157">
        <f t="shared" si="42"/>
        <v>0</v>
      </c>
      <c r="Q105" s="157">
        <f t="shared" si="43"/>
        <v>0</v>
      </c>
      <c r="R105" s="157">
        <f t="shared" si="43"/>
        <v>0</v>
      </c>
      <c r="S105" s="157">
        <f t="shared" si="43"/>
        <v>0</v>
      </c>
      <c r="T105" s="157">
        <f t="shared" si="43"/>
        <v>0</v>
      </c>
      <c r="U105" s="157">
        <f t="shared" si="43"/>
        <v>0</v>
      </c>
      <c r="V105" s="157">
        <f t="shared" si="43"/>
        <v>0</v>
      </c>
      <c r="W105" s="157">
        <f t="shared" si="43"/>
        <v>0</v>
      </c>
      <c r="X105" s="157">
        <f t="shared" si="43"/>
        <v>0</v>
      </c>
      <c r="Y105" s="157">
        <f t="shared" si="43"/>
        <v>0</v>
      </c>
      <c r="Z105" s="157">
        <f t="shared" si="43"/>
        <v>0</v>
      </c>
      <c r="AA105" s="157">
        <f t="shared" si="44"/>
        <v>0</v>
      </c>
      <c r="AB105" s="157">
        <f t="shared" si="44"/>
        <v>0</v>
      </c>
      <c r="AC105" s="157">
        <f t="shared" si="44"/>
        <v>0</v>
      </c>
      <c r="AD105" s="157">
        <f t="shared" si="44"/>
        <v>0</v>
      </c>
      <c r="AE105" s="157">
        <f t="shared" si="44"/>
        <v>0</v>
      </c>
      <c r="AF105" s="157">
        <f t="shared" si="44"/>
        <v>0</v>
      </c>
      <c r="AG105" s="157">
        <f t="shared" si="44"/>
        <v>0</v>
      </c>
      <c r="AH105" s="157">
        <f t="shared" si="44"/>
        <v>0</v>
      </c>
      <c r="AI105" s="157">
        <f t="shared" si="44"/>
        <v>0</v>
      </c>
      <c r="AJ105" s="157">
        <f t="shared" si="44"/>
        <v>0</v>
      </c>
    </row>
    <row r="106" spans="1:36" ht="16.5" x14ac:dyDescent="0.25">
      <c r="A106" s="157">
        <f t="shared" si="40"/>
        <v>10.059999999999999</v>
      </c>
      <c r="B106" s="153">
        <f t="shared" si="5"/>
        <v>58</v>
      </c>
      <c r="C106" s="158" t="s">
        <v>403</v>
      </c>
      <c r="D106" s="156" t="s">
        <v>364</v>
      </c>
      <c r="E106" s="157">
        <f t="shared" si="41"/>
        <v>0</v>
      </c>
      <c r="F106" s="249"/>
      <c r="G106" s="157">
        <f t="shared" si="42"/>
        <v>0</v>
      </c>
      <c r="H106" s="157">
        <f t="shared" si="42"/>
        <v>0</v>
      </c>
      <c r="I106" s="157">
        <f t="shared" si="42"/>
        <v>0</v>
      </c>
      <c r="J106" s="157">
        <f t="shared" si="42"/>
        <v>0</v>
      </c>
      <c r="K106" s="157">
        <f t="shared" si="42"/>
        <v>0</v>
      </c>
      <c r="L106" s="157">
        <f t="shared" si="42"/>
        <v>0</v>
      </c>
      <c r="M106" s="157">
        <f t="shared" si="42"/>
        <v>0</v>
      </c>
      <c r="N106" s="157">
        <f t="shared" si="42"/>
        <v>0</v>
      </c>
      <c r="O106" s="157">
        <f t="shared" si="42"/>
        <v>0</v>
      </c>
      <c r="P106" s="157">
        <f t="shared" si="42"/>
        <v>0</v>
      </c>
      <c r="Q106" s="157">
        <f t="shared" si="43"/>
        <v>0</v>
      </c>
      <c r="R106" s="157">
        <f t="shared" si="43"/>
        <v>0</v>
      </c>
      <c r="S106" s="157">
        <f t="shared" si="43"/>
        <v>0</v>
      </c>
      <c r="T106" s="157">
        <f t="shared" si="43"/>
        <v>0</v>
      </c>
      <c r="U106" s="157">
        <f t="shared" si="43"/>
        <v>0</v>
      </c>
      <c r="V106" s="157">
        <f t="shared" si="43"/>
        <v>0</v>
      </c>
      <c r="W106" s="157">
        <f t="shared" si="43"/>
        <v>0</v>
      </c>
      <c r="X106" s="157">
        <f t="shared" si="43"/>
        <v>0</v>
      </c>
      <c r="Y106" s="157">
        <f t="shared" si="43"/>
        <v>0</v>
      </c>
      <c r="Z106" s="157">
        <f t="shared" si="43"/>
        <v>0</v>
      </c>
      <c r="AA106" s="157">
        <f t="shared" si="44"/>
        <v>0</v>
      </c>
      <c r="AB106" s="157">
        <f t="shared" si="44"/>
        <v>0</v>
      </c>
      <c r="AC106" s="157">
        <f t="shared" si="44"/>
        <v>0</v>
      </c>
      <c r="AD106" s="157">
        <f t="shared" si="44"/>
        <v>0</v>
      </c>
      <c r="AE106" s="157">
        <f t="shared" si="44"/>
        <v>0</v>
      </c>
      <c r="AF106" s="157">
        <f t="shared" si="44"/>
        <v>0</v>
      </c>
      <c r="AG106" s="157">
        <f t="shared" si="44"/>
        <v>0</v>
      </c>
      <c r="AH106" s="157">
        <f t="shared" si="44"/>
        <v>0</v>
      </c>
      <c r="AI106" s="157">
        <f t="shared" si="44"/>
        <v>0</v>
      </c>
      <c r="AJ106" s="157">
        <f t="shared" si="44"/>
        <v>0</v>
      </c>
    </row>
    <row r="107" spans="1:36" ht="16.5" x14ac:dyDescent="0.25">
      <c r="A107" s="157">
        <f t="shared" si="40"/>
        <v>10.069999999999999</v>
      </c>
      <c r="B107" s="153">
        <f t="shared" si="5"/>
        <v>59</v>
      </c>
      <c r="C107" s="158" t="s">
        <v>404</v>
      </c>
      <c r="D107" s="156" t="s">
        <v>364</v>
      </c>
      <c r="E107" s="157">
        <f t="shared" si="41"/>
        <v>4</v>
      </c>
      <c r="F107" s="249"/>
      <c r="G107" s="157">
        <f t="shared" si="42"/>
        <v>0</v>
      </c>
      <c r="H107" s="157">
        <f t="shared" si="42"/>
        <v>4</v>
      </c>
      <c r="I107" s="157">
        <f t="shared" si="42"/>
        <v>0</v>
      </c>
      <c r="J107" s="157">
        <f t="shared" si="42"/>
        <v>0</v>
      </c>
      <c r="K107" s="157">
        <f t="shared" si="42"/>
        <v>0</v>
      </c>
      <c r="L107" s="157">
        <f t="shared" si="42"/>
        <v>0</v>
      </c>
      <c r="M107" s="157">
        <f t="shared" si="42"/>
        <v>0</v>
      </c>
      <c r="N107" s="157">
        <f t="shared" si="42"/>
        <v>0</v>
      </c>
      <c r="O107" s="157">
        <f t="shared" si="42"/>
        <v>0</v>
      </c>
      <c r="P107" s="157">
        <f t="shared" si="42"/>
        <v>0</v>
      </c>
      <c r="Q107" s="157">
        <f t="shared" si="43"/>
        <v>0</v>
      </c>
      <c r="R107" s="157">
        <f t="shared" si="43"/>
        <v>0</v>
      </c>
      <c r="S107" s="157">
        <f t="shared" si="43"/>
        <v>0</v>
      </c>
      <c r="T107" s="157">
        <f t="shared" si="43"/>
        <v>0</v>
      </c>
      <c r="U107" s="157">
        <f t="shared" si="43"/>
        <v>0</v>
      </c>
      <c r="V107" s="157">
        <f t="shared" si="43"/>
        <v>0</v>
      </c>
      <c r="W107" s="157">
        <f t="shared" si="43"/>
        <v>0</v>
      </c>
      <c r="X107" s="157">
        <f t="shared" si="43"/>
        <v>0</v>
      </c>
      <c r="Y107" s="157">
        <f t="shared" si="43"/>
        <v>0</v>
      </c>
      <c r="Z107" s="157">
        <f t="shared" si="43"/>
        <v>0</v>
      </c>
      <c r="AA107" s="157">
        <f t="shared" si="44"/>
        <v>0</v>
      </c>
      <c r="AB107" s="157">
        <f t="shared" si="44"/>
        <v>0</v>
      </c>
      <c r="AC107" s="157">
        <f t="shared" si="44"/>
        <v>0</v>
      </c>
      <c r="AD107" s="157">
        <f t="shared" si="44"/>
        <v>0</v>
      </c>
      <c r="AE107" s="157">
        <f t="shared" si="44"/>
        <v>0</v>
      </c>
      <c r="AF107" s="157">
        <f t="shared" si="44"/>
        <v>0</v>
      </c>
      <c r="AG107" s="157">
        <f t="shared" si="44"/>
        <v>0</v>
      </c>
      <c r="AH107" s="157">
        <f t="shared" si="44"/>
        <v>0</v>
      </c>
      <c r="AI107" s="157">
        <f t="shared" si="44"/>
        <v>0</v>
      </c>
      <c r="AJ107" s="157">
        <f t="shared" si="44"/>
        <v>0</v>
      </c>
    </row>
    <row r="108" spans="1:36" ht="16.5" x14ac:dyDescent="0.25">
      <c r="A108" s="157">
        <f t="shared" si="40"/>
        <v>10.079999999999998</v>
      </c>
      <c r="B108" s="153">
        <f t="shared" si="5"/>
        <v>60</v>
      </c>
      <c r="C108" s="158" t="s">
        <v>405</v>
      </c>
      <c r="D108" s="156" t="s">
        <v>364</v>
      </c>
      <c r="E108" s="157">
        <f t="shared" si="41"/>
        <v>0</v>
      </c>
      <c r="F108" s="249"/>
      <c r="G108" s="157">
        <f t="shared" si="42"/>
        <v>0</v>
      </c>
      <c r="H108" s="157">
        <f t="shared" si="42"/>
        <v>0</v>
      </c>
      <c r="I108" s="157">
        <f t="shared" si="42"/>
        <v>0</v>
      </c>
      <c r="J108" s="157">
        <f t="shared" si="42"/>
        <v>0</v>
      </c>
      <c r="K108" s="157">
        <f t="shared" si="42"/>
        <v>0</v>
      </c>
      <c r="L108" s="157">
        <f t="shared" si="42"/>
        <v>0</v>
      </c>
      <c r="M108" s="157">
        <f t="shared" si="42"/>
        <v>0</v>
      </c>
      <c r="N108" s="157">
        <f t="shared" si="42"/>
        <v>0</v>
      </c>
      <c r="O108" s="157">
        <f t="shared" si="42"/>
        <v>0</v>
      </c>
      <c r="P108" s="157">
        <f t="shared" si="42"/>
        <v>0</v>
      </c>
      <c r="Q108" s="157">
        <f t="shared" si="43"/>
        <v>0</v>
      </c>
      <c r="R108" s="157">
        <f t="shared" si="43"/>
        <v>0</v>
      </c>
      <c r="S108" s="157">
        <f t="shared" si="43"/>
        <v>0</v>
      </c>
      <c r="T108" s="157">
        <f t="shared" si="43"/>
        <v>0</v>
      </c>
      <c r="U108" s="157">
        <f t="shared" si="43"/>
        <v>0</v>
      </c>
      <c r="V108" s="157">
        <f t="shared" si="43"/>
        <v>0</v>
      </c>
      <c r="W108" s="157">
        <f t="shared" si="43"/>
        <v>0</v>
      </c>
      <c r="X108" s="157">
        <f t="shared" si="43"/>
        <v>0</v>
      </c>
      <c r="Y108" s="157">
        <f t="shared" si="43"/>
        <v>0</v>
      </c>
      <c r="Z108" s="157">
        <f t="shared" si="43"/>
        <v>0</v>
      </c>
      <c r="AA108" s="157">
        <f t="shared" si="44"/>
        <v>0</v>
      </c>
      <c r="AB108" s="157">
        <f t="shared" si="44"/>
        <v>0</v>
      </c>
      <c r="AC108" s="157">
        <f t="shared" si="44"/>
        <v>0</v>
      </c>
      <c r="AD108" s="157">
        <f t="shared" si="44"/>
        <v>0</v>
      </c>
      <c r="AE108" s="157">
        <f t="shared" si="44"/>
        <v>0</v>
      </c>
      <c r="AF108" s="157">
        <f t="shared" si="44"/>
        <v>0</v>
      </c>
      <c r="AG108" s="157">
        <f t="shared" si="44"/>
        <v>0</v>
      </c>
      <c r="AH108" s="157">
        <f t="shared" si="44"/>
        <v>0</v>
      </c>
      <c r="AI108" s="157">
        <f t="shared" si="44"/>
        <v>0</v>
      </c>
      <c r="AJ108" s="157">
        <f t="shared" si="44"/>
        <v>0</v>
      </c>
    </row>
    <row r="109" spans="1:36" ht="16.5" x14ac:dyDescent="0.25">
      <c r="A109" s="157">
        <f t="shared" si="40"/>
        <v>10.089999999999998</v>
      </c>
      <c r="B109" s="153">
        <f t="shared" si="5"/>
        <v>61</v>
      </c>
      <c r="C109" s="158" t="s">
        <v>406</v>
      </c>
      <c r="D109" s="156" t="s">
        <v>364</v>
      </c>
      <c r="E109" s="157">
        <f t="shared" si="41"/>
        <v>0</v>
      </c>
      <c r="F109" s="249"/>
      <c r="G109" s="157">
        <f t="shared" si="42"/>
        <v>0</v>
      </c>
      <c r="H109" s="157">
        <f t="shared" si="42"/>
        <v>0</v>
      </c>
      <c r="I109" s="157">
        <f t="shared" si="42"/>
        <v>0</v>
      </c>
      <c r="J109" s="157">
        <f t="shared" si="42"/>
        <v>0</v>
      </c>
      <c r="K109" s="157">
        <f t="shared" si="42"/>
        <v>0</v>
      </c>
      <c r="L109" s="157">
        <f t="shared" si="42"/>
        <v>0</v>
      </c>
      <c r="M109" s="157">
        <f t="shared" si="42"/>
        <v>0</v>
      </c>
      <c r="N109" s="157">
        <f t="shared" si="42"/>
        <v>0</v>
      </c>
      <c r="O109" s="157">
        <f t="shared" si="42"/>
        <v>0</v>
      </c>
      <c r="P109" s="157">
        <f t="shared" si="42"/>
        <v>0</v>
      </c>
      <c r="Q109" s="157">
        <f t="shared" si="43"/>
        <v>0</v>
      </c>
      <c r="R109" s="157">
        <f t="shared" si="43"/>
        <v>0</v>
      </c>
      <c r="S109" s="157">
        <f t="shared" si="43"/>
        <v>0</v>
      </c>
      <c r="T109" s="157">
        <f t="shared" si="43"/>
        <v>0</v>
      </c>
      <c r="U109" s="157">
        <f t="shared" si="43"/>
        <v>0</v>
      </c>
      <c r="V109" s="157">
        <f t="shared" si="43"/>
        <v>0</v>
      </c>
      <c r="W109" s="157">
        <f t="shared" si="43"/>
        <v>0</v>
      </c>
      <c r="X109" s="157">
        <f t="shared" si="43"/>
        <v>0</v>
      </c>
      <c r="Y109" s="157">
        <f t="shared" si="43"/>
        <v>0</v>
      </c>
      <c r="Z109" s="157">
        <f t="shared" si="43"/>
        <v>0</v>
      </c>
      <c r="AA109" s="157">
        <f t="shared" si="44"/>
        <v>0</v>
      </c>
      <c r="AB109" s="157">
        <f t="shared" si="44"/>
        <v>0</v>
      </c>
      <c r="AC109" s="157">
        <f t="shared" si="44"/>
        <v>0</v>
      </c>
      <c r="AD109" s="157">
        <f t="shared" si="44"/>
        <v>0</v>
      </c>
      <c r="AE109" s="157">
        <f t="shared" si="44"/>
        <v>0</v>
      </c>
      <c r="AF109" s="157">
        <f t="shared" si="44"/>
        <v>0</v>
      </c>
      <c r="AG109" s="157">
        <f t="shared" si="44"/>
        <v>0</v>
      </c>
      <c r="AH109" s="157">
        <f t="shared" si="44"/>
        <v>0</v>
      </c>
      <c r="AI109" s="157">
        <f t="shared" si="44"/>
        <v>0</v>
      </c>
      <c r="AJ109" s="157">
        <f t="shared" si="44"/>
        <v>0</v>
      </c>
    </row>
    <row r="110" spans="1:36" ht="16.5" x14ac:dyDescent="0.25">
      <c r="A110" s="157">
        <f t="shared" si="40"/>
        <v>10.099999999999998</v>
      </c>
      <c r="B110" s="153">
        <f t="shared" si="5"/>
        <v>62</v>
      </c>
      <c r="C110" s="158" t="s">
        <v>407</v>
      </c>
      <c r="D110" s="156" t="s">
        <v>364</v>
      </c>
      <c r="E110" s="157">
        <f t="shared" si="41"/>
        <v>6</v>
      </c>
      <c r="F110" s="249" t="str">
        <f>+G$10&amp;" "&amp;G11</f>
        <v>- -</v>
      </c>
      <c r="G110" s="157">
        <f t="shared" si="42"/>
        <v>0</v>
      </c>
      <c r="H110" s="157">
        <f t="shared" si="42"/>
        <v>6</v>
      </c>
      <c r="I110" s="157">
        <f t="shared" si="42"/>
        <v>0</v>
      </c>
      <c r="J110" s="157">
        <f t="shared" si="42"/>
        <v>0</v>
      </c>
      <c r="K110" s="157">
        <f t="shared" si="42"/>
        <v>0</v>
      </c>
      <c r="L110" s="157">
        <f t="shared" si="42"/>
        <v>0</v>
      </c>
      <c r="M110" s="157">
        <f t="shared" si="42"/>
        <v>0</v>
      </c>
      <c r="N110" s="157">
        <f t="shared" si="42"/>
        <v>0</v>
      </c>
      <c r="O110" s="157">
        <f t="shared" si="42"/>
        <v>0</v>
      </c>
      <c r="P110" s="157">
        <f t="shared" si="42"/>
        <v>0</v>
      </c>
      <c r="Q110" s="157">
        <f t="shared" si="43"/>
        <v>0</v>
      </c>
      <c r="R110" s="157">
        <f t="shared" si="43"/>
        <v>0</v>
      </c>
      <c r="S110" s="157">
        <f t="shared" si="43"/>
        <v>0</v>
      </c>
      <c r="T110" s="157">
        <f t="shared" si="43"/>
        <v>0</v>
      </c>
      <c r="U110" s="157">
        <f t="shared" si="43"/>
        <v>0</v>
      </c>
      <c r="V110" s="157">
        <f t="shared" si="43"/>
        <v>0</v>
      </c>
      <c r="W110" s="157">
        <f t="shared" si="43"/>
        <v>0</v>
      </c>
      <c r="X110" s="157">
        <f t="shared" si="43"/>
        <v>0</v>
      </c>
      <c r="Y110" s="157">
        <f t="shared" si="43"/>
        <v>0</v>
      </c>
      <c r="Z110" s="157">
        <f t="shared" si="43"/>
        <v>0</v>
      </c>
      <c r="AA110" s="157">
        <f t="shared" si="44"/>
        <v>0</v>
      </c>
      <c r="AB110" s="157">
        <f t="shared" si="44"/>
        <v>0</v>
      </c>
      <c r="AC110" s="157">
        <f t="shared" si="44"/>
        <v>0</v>
      </c>
      <c r="AD110" s="157">
        <f t="shared" si="44"/>
        <v>0</v>
      </c>
      <c r="AE110" s="157">
        <f t="shared" si="44"/>
        <v>0</v>
      </c>
      <c r="AF110" s="157">
        <f t="shared" si="44"/>
        <v>0</v>
      </c>
      <c r="AG110" s="157">
        <f t="shared" si="44"/>
        <v>0</v>
      </c>
      <c r="AH110" s="157">
        <f t="shared" si="44"/>
        <v>0</v>
      </c>
      <c r="AI110" s="157">
        <f t="shared" si="44"/>
        <v>0</v>
      </c>
      <c r="AJ110" s="157">
        <f t="shared" si="44"/>
        <v>0</v>
      </c>
    </row>
    <row r="111" spans="1:36" ht="16.5" x14ac:dyDescent="0.25">
      <c r="A111" s="157">
        <f t="shared" si="40"/>
        <v>10.109999999999998</v>
      </c>
      <c r="B111" s="153">
        <f t="shared" si="5"/>
        <v>63</v>
      </c>
      <c r="C111" s="158" t="s">
        <v>408</v>
      </c>
      <c r="D111" s="156" t="s">
        <v>364</v>
      </c>
      <c r="E111" s="157">
        <f t="shared" si="41"/>
        <v>8</v>
      </c>
      <c r="F111" s="249"/>
      <c r="G111" s="157">
        <f t="shared" si="42"/>
        <v>0</v>
      </c>
      <c r="H111" s="157">
        <f t="shared" si="42"/>
        <v>8</v>
      </c>
      <c r="I111" s="157">
        <f t="shared" si="42"/>
        <v>0</v>
      </c>
      <c r="J111" s="157">
        <f t="shared" si="42"/>
        <v>0</v>
      </c>
      <c r="K111" s="157">
        <f t="shared" si="42"/>
        <v>0</v>
      </c>
      <c r="L111" s="157">
        <f t="shared" si="42"/>
        <v>0</v>
      </c>
      <c r="M111" s="157">
        <f t="shared" si="42"/>
        <v>0</v>
      </c>
      <c r="N111" s="157">
        <f t="shared" si="42"/>
        <v>0</v>
      </c>
      <c r="O111" s="157">
        <f t="shared" si="42"/>
        <v>0</v>
      </c>
      <c r="P111" s="157">
        <f t="shared" si="42"/>
        <v>0</v>
      </c>
      <c r="Q111" s="157">
        <f t="shared" si="43"/>
        <v>0</v>
      </c>
      <c r="R111" s="157">
        <f t="shared" si="43"/>
        <v>0</v>
      </c>
      <c r="S111" s="157">
        <f t="shared" si="43"/>
        <v>0</v>
      </c>
      <c r="T111" s="157">
        <f t="shared" si="43"/>
        <v>0</v>
      </c>
      <c r="U111" s="157">
        <f t="shared" si="43"/>
        <v>0</v>
      </c>
      <c r="V111" s="157">
        <f t="shared" si="43"/>
        <v>0</v>
      </c>
      <c r="W111" s="157">
        <f t="shared" si="43"/>
        <v>0</v>
      </c>
      <c r="X111" s="157">
        <f t="shared" si="43"/>
        <v>0</v>
      </c>
      <c r="Y111" s="157">
        <f t="shared" si="43"/>
        <v>0</v>
      </c>
      <c r="Z111" s="157">
        <f t="shared" si="43"/>
        <v>0</v>
      </c>
      <c r="AA111" s="157">
        <f t="shared" si="44"/>
        <v>0</v>
      </c>
      <c r="AB111" s="157">
        <f t="shared" si="44"/>
        <v>0</v>
      </c>
      <c r="AC111" s="157">
        <f t="shared" si="44"/>
        <v>0</v>
      </c>
      <c r="AD111" s="157">
        <f t="shared" si="44"/>
        <v>0</v>
      </c>
      <c r="AE111" s="157">
        <f t="shared" si="44"/>
        <v>0</v>
      </c>
      <c r="AF111" s="157">
        <f t="shared" si="44"/>
        <v>0</v>
      </c>
      <c r="AG111" s="157">
        <f t="shared" si="44"/>
        <v>0</v>
      </c>
      <c r="AH111" s="157">
        <f t="shared" si="44"/>
        <v>0</v>
      </c>
      <c r="AI111" s="157">
        <f t="shared" si="44"/>
        <v>0</v>
      </c>
      <c r="AJ111" s="157">
        <f t="shared" si="44"/>
        <v>0</v>
      </c>
    </row>
    <row r="112" spans="1:36" ht="16.5" x14ac:dyDescent="0.25">
      <c r="A112" s="157">
        <f t="shared" si="40"/>
        <v>10.119999999999997</v>
      </c>
      <c r="B112" s="153">
        <f t="shared" si="5"/>
        <v>64</v>
      </c>
      <c r="C112" s="158" t="s">
        <v>409</v>
      </c>
      <c r="D112" s="156" t="s">
        <v>410</v>
      </c>
      <c r="E112" s="157">
        <f>+ROUNDUP(SUM(G112:AJ112),0)</f>
        <v>1</v>
      </c>
      <c r="F112" s="249"/>
      <c r="G112" s="157">
        <f t="shared" ref="G112:AJ112" si="45">+HLOOKUP(G$10&amp;" "&amp;G11,ARMADO_RP,$B112,0)</f>
        <v>0</v>
      </c>
      <c r="H112" s="157">
        <f t="shared" si="45"/>
        <v>8.3333333333333329E-2</v>
      </c>
      <c r="I112" s="157">
        <f t="shared" si="45"/>
        <v>0</v>
      </c>
      <c r="J112" s="157">
        <f t="shared" si="45"/>
        <v>0</v>
      </c>
      <c r="K112" s="157">
        <f t="shared" si="45"/>
        <v>0</v>
      </c>
      <c r="L112" s="157">
        <f t="shared" si="45"/>
        <v>0</v>
      </c>
      <c r="M112" s="157">
        <f t="shared" si="45"/>
        <v>0</v>
      </c>
      <c r="N112" s="157">
        <f t="shared" si="45"/>
        <v>0</v>
      </c>
      <c r="O112" s="157">
        <f t="shared" si="45"/>
        <v>0</v>
      </c>
      <c r="P112" s="157">
        <f t="shared" si="45"/>
        <v>0</v>
      </c>
      <c r="Q112" s="157">
        <f t="shared" si="45"/>
        <v>0</v>
      </c>
      <c r="R112" s="157">
        <f t="shared" si="45"/>
        <v>0</v>
      </c>
      <c r="S112" s="157">
        <f t="shared" si="45"/>
        <v>0</v>
      </c>
      <c r="T112" s="157">
        <f t="shared" si="45"/>
        <v>0</v>
      </c>
      <c r="U112" s="157">
        <f t="shared" si="45"/>
        <v>0</v>
      </c>
      <c r="V112" s="157">
        <f t="shared" si="45"/>
        <v>0</v>
      </c>
      <c r="W112" s="157">
        <f t="shared" si="45"/>
        <v>0</v>
      </c>
      <c r="X112" s="157">
        <f t="shared" si="45"/>
        <v>0</v>
      </c>
      <c r="Y112" s="157">
        <f t="shared" si="45"/>
        <v>0</v>
      </c>
      <c r="Z112" s="157">
        <f t="shared" si="45"/>
        <v>0</v>
      </c>
      <c r="AA112" s="157">
        <f t="shared" si="45"/>
        <v>0</v>
      </c>
      <c r="AB112" s="157">
        <f t="shared" si="45"/>
        <v>0</v>
      </c>
      <c r="AC112" s="157">
        <f t="shared" si="45"/>
        <v>0</v>
      </c>
      <c r="AD112" s="157">
        <f t="shared" si="45"/>
        <v>0</v>
      </c>
      <c r="AE112" s="157">
        <f t="shared" si="45"/>
        <v>0</v>
      </c>
      <c r="AF112" s="157">
        <f t="shared" si="45"/>
        <v>0</v>
      </c>
      <c r="AG112" s="157">
        <f t="shared" si="45"/>
        <v>0</v>
      </c>
      <c r="AH112" s="157">
        <f t="shared" si="45"/>
        <v>0</v>
      </c>
      <c r="AI112" s="157">
        <f t="shared" si="45"/>
        <v>0</v>
      </c>
      <c r="AJ112" s="157">
        <f t="shared" si="45"/>
        <v>0</v>
      </c>
    </row>
    <row r="113" spans="1:36" ht="16.5" x14ac:dyDescent="0.25">
      <c r="A113" s="157">
        <f t="shared" si="40"/>
        <v>10.129999999999997</v>
      </c>
      <c r="B113" s="153">
        <f t="shared" si="5"/>
        <v>65</v>
      </c>
      <c r="C113" s="158" t="s">
        <v>411</v>
      </c>
      <c r="D113" s="156" t="s">
        <v>364</v>
      </c>
      <c r="E113" s="157">
        <f t="shared" si="41"/>
        <v>0</v>
      </c>
      <c r="F113" s="249"/>
      <c r="G113" s="157">
        <f t="shared" ref="G113:P118" si="46">+HLOOKUP(G$3,ARMADO_RP,$B113,0)+HLOOKUP(G$4,ARMADO_RP,$B113,0)</f>
        <v>0</v>
      </c>
      <c r="H113" s="157">
        <f t="shared" si="46"/>
        <v>0</v>
      </c>
      <c r="I113" s="157">
        <f t="shared" si="46"/>
        <v>0</v>
      </c>
      <c r="J113" s="157">
        <f t="shared" si="46"/>
        <v>0</v>
      </c>
      <c r="K113" s="157">
        <f t="shared" si="46"/>
        <v>0</v>
      </c>
      <c r="L113" s="157">
        <f t="shared" si="46"/>
        <v>0</v>
      </c>
      <c r="M113" s="157">
        <f t="shared" si="46"/>
        <v>0</v>
      </c>
      <c r="N113" s="157">
        <f t="shared" si="46"/>
        <v>0</v>
      </c>
      <c r="O113" s="157">
        <f t="shared" si="46"/>
        <v>0</v>
      </c>
      <c r="P113" s="157">
        <f t="shared" si="46"/>
        <v>0</v>
      </c>
      <c r="Q113" s="157">
        <f t="shared" ref="Q113:Z118" si="47">+HLOOKUP(Q$3,ARMADO_RP,$B113,0)+HLOOKUP(Q$4,ARMADO_RP,$B113,0)</f>
        <v>0</v>
      </c>
      <c r="R113" s="157">
        <f t="shared" si="47"/>
        <v>0</v>
      </c>
      <c r="S113" s="157">
        <f t="shared" si="47"/>
        <v>0</v>
      </c>
      <c r="T113" s="157">
        <f t="shared" si="47"/>
        <v>0</v>
      </c>
      <c r="U113" s="157">
        <f t="shared" si="47"/>
        <v>0</v>
      </c>
      <c r="V113" s="157">
        <f t="shared" si="47"/>
        <v>0</v>
      </c>
      <c r="W113" s="157">
        <f t="shared" si="47"/>
        <v>0</v>
      </c>
      <c r="X113" s="157">
        <f t="shared" si="47"/>
        <v>0</v>
      </c>
      <c r="Y113" s="157">
        <f t="shared" si="47"/>
        <v>0</v>
      </c>
      <c r="Z113" s="157">
        <f t="shared" si="47"/>
        <v>0</v>
      </c>
      <c r="AA113" s="157">
        <f t="shared" ref="AA113:AJ118" si="48">+HLOOKUP(AA$3,ARMADO_RP,$B113,0)+HLOOKUP(AA$4,ARMADO_RP,$B113,0)</f>
        <v>0</v>
      </c>
      <c r="AB113" s="157">
        <f t="shared" si="48"/>
        <v>0</v>
      </c>
      <c r="AC113" s="157">
        <f t="shared" si="48"/>
        <v>0</v>
      </c>
      <c r="AD113" s="157">
        <f t="shared" si="48"/>
        <v>0</v>
      </c>
      <c r="AE113" s="157">
        <f t="shared" si="48"/>
        <v>0</v>
      </c>
      <c r="AF113" s="157">
        <f t="shared" si="48"/>
        <v>0</v>
      </c>
      <c r="AG113" s="157">
        <f t="shared" si="48"/>
        <v>0</v>
      </c>
      <c r="AH113" s="157">
        <f t="shared" si="48"/>
        <v>0</v>
      </c>
      <c r="AI113" s="157">
        <f t="shared" si="48"/>
        <v>0</v>
      </c>
      <c r="AJ113" s="157">
        <f t="shared" si="48"/>
        <v>0</v>
      </c>
    </row>
    <row r="114" spans="1:36" ht="16.5" x14ac:dyDescent="0.25">
      <c r="A114" s="157">
        <f t="shared" si="40"/>
        <v>10.139999999999997</v>
      </c>
      <c r="B114" s="153">
        <f t="shared" si="5"/>
        <v>66</v>
      </c>
      <c r="C114" s="158" t="s">
        <v>412</v>
      </c>
      <c r="D114" s="156" t="s">
        <v>364</v>
      </c>
      <c r="E114" s="157">
        <f t="shared" si="41"/>
        <v>0</v>
      </c>
      <c r="F114" s="249"/>
      <c r="G114" s="157">
        <f t="shared" si="46"/>
        <v>0</v>
      </c>
      <c r="H114" s="157">
        <f t="shared" si="46"/>
        <v>0</v>
      </c>
      <c r="I114" s="157">
        <f t="shared" si="46"/>
        <v>0</v>
      </c>
      <c r="J114" s="157">
        <f t="shared" si="46"/>
        <v>0</v>
      </c>
      <c r="K114" s="157">
        <f t="shared" si="46"/>
        <v>0</v>
      </c>
      <c r="L114" s="157">
        <f t="shared" si="46"/>
        <v>0</v>
      </c>
      <c r="M114" s="157">
        <f t="shared" si="46"/>
        <v>0</v>
      </c>
      <c r="N114" s="157">
        <f t="shared" si="46"/>
        <v>0</v>
      </c>
      <c r="O114" s="157">
        <f t="shared" si="46"/>
        <v>0</v>
      </c>
      <c r="P114" s="157">
        <f t="shared" si="46"/>
        <v>0</v>
      </c>
      <c r="Q114" s="157">
        <f t="shared" si="47"/>
        <v>0</v>
      </c>
      <c r="R114" s="157">
        <f t="shared" si="47"/>
        <v>0</v>
      </c>
      <c r="S114" s="157">
        <f t="shared" si="47"/>
        <v>0</v>
      </c>
      <c r="T114" s="157">
        <f t="shared" si="47"/>
        <v>0</v>
      </c>
      <c r="U114" s="157">
        <f t="shared" si="47"/>
        <v>0</v>
      </c>
      <c r="V114" s="157">
        <f t="shared" si="47"/>
        <v>0</v>
      </c>
      <c r="W114" s="157">
        <f t="shared" si="47"/>
        <v>0</v>
      </c>
      <c r="X114" s="157">
        <f t="shared" si="47"/>
        <v>0</v>
      </c>
      <c r="Y114" s="157">
        <f t="shared" si="47"/>
        <v>0</v>
      </c>
      <c r="Z114" s="157">
        <f t="shared" si="47"/>
        <v>0</v>
      </c>
      <c r="AA114" s="157">
        <f t="shared" si="48"/>
        <v>0</v>
      </c>
      <c r="AB114" s="157">
        <f t="shared" si="48"/>
        <v>0</v>
      </c>
      <c r="AC114" s="157">
        <f t="shared" si="48"/>
        <v>0</v>
      </c>
      <c r="AD114" s="157">
        <f t="shared" si="48"/>
        <v>0</v>
      </c>
      <c r="AE114" s="157">
        <f t="shared" si="48"/>
        <v>0</v>
      </c>
      <c r="AF114" s="157">
        <f t="shared" si="48"/>
        <v>0</v>
      </c>
      <c r="AG114" s="157">
        <f t="shared" si="48"/>
        <v>0</v>
      </c>
      <c r="AH114" s="157">
        <f t="shared" si="48"/>
        <v>0</v>
      </c>
      <c r="AI114" s="157">
        <f t="shared" si="48"/>
        <v>0</v>
      </c>
      <c r="AJ114" s="157">
        <f t="shared" si="48"/>
        <v>0</v>
      </c>
    </row>
    <row r="115" spans="1:36" ht="16.5" x14ac:dyDescent="0.25">
      <c r="A115" s="157">
        <f t="shared" si="40"/>
        <v>10.149999999999997</v>
      </c>
      <c r="B115" s="153">
        <f t="shared" si="5"/>
        <v>67</v>
      </c>
      <c r="C115" s="158" t="s">
        <v>413</v>
      </c>
      <c r="D115" s="156" t="s">
        <v>364</v>
      </c>
      <c r="E115" s="157">
        <f t="shared" si="41"/>
        <v>0</v>
      </c>
      <c r="F115" s="249"/>
      <c r="G115" s="157">
        <f t="shared" si="46"/>
        <v>0</v>
      </c>
      <c r="H115" s="157">
        <f t="shared" si="46"/>
        <v>0</v>
      </c>
      <c r="I115" s="157">
        <f t="shared" si="46"/>
        <v>0</v>
      </c>
      <c r="J115" s="157">
        <f t="shared" si="46"/>
        <v>0</v>
      </c>
      <c r="K115" s="157">
        <f t="shared" si="46"/>
        <v>0</v>
      </c>
      <c r="L115" s="157">
        <f t="shared" si="46"/>
        <v>0</v>
      </c>
      <c r="M115" s="157">
        <f t="shared" si="46"/>
        <v>0</v>
      </c>
      <c r="N115" s="157">
        <f t="shared" si="46"/>
        <v>0</v>
      </c>
      <c r="O115" s="157">
        <f t="shared" si="46"/>
        <v>0</v>
      </c>
      <c r="P115" s="157">
        <f t="shared" si="46"/>
        <v>0</v>
      </c>
      <c r="Q115" s="157">
        <f t="shared" si="47"/>
        <v>0</v>
      </c>
      <c r="R115" s="157">
        <f t="shared" si="47"/>
        <v>0</v>
      </c>
      <c r="S115" s="157">
        <f t="shared" si="47"/>
        <v>0</v>
      </c>
      <c r="T115" s="157">
        <f t="shared" si="47"/>
        <v>0</v>
      </c>
      <c r="U115" s="157">
        <f t="shared" si="47"/>
        <v>0</v>
      </c>
      <c r="V115" s="157">
        <f t="shared" si="47"/>
        <v>0</v>
      </c>
      <c r="W115" s="157">
        <f t="shared" si="47"/>
        <v>0</v>
      </c>
      <c r="X115" s="157">
        <f t="shared" si="47"/>
        <v>0</v>
      </c>
      <c r="Y115" s="157">
        <f t="shared" si="47"/>
        <v>0</v>
      </c>
      <c r="Z115" s="157">
        <f t="shared" si="47"/>
        <v>0</v>
      </c>
      <c r="AA115" s="157">
        <f t="shared" si="48"/>
        <v>0</v>
      </c>
      <c r="AB115" s="157">
        <f t="shared" si="48"/>
        <v>0</v>
      </c>
      <c r="AC115" s="157">
        <f t="shared" si="48"/>
        <v>0</v>
      </c>
      <c r="AD115" s="157">
        <f t="shared" si="48"/>
        <v>0</v>
      </c>
      <c r="AE115" s="157">
        <f t="shared" si="48"/>
        <v>0</v>
      </c>
      <c r="AF115" s="157">
        <f t="shared" si="48"/>
        <v>0</v>
      </c>
      <c r="AG115" s="157">
        <f t="shared" si="48"/>
        <v>0</v>
      </c>
      <c r="AH115" s="157">
        <f t="shared" si="48"/>
        <v>0</v>
      </c>
      <c r="AI115" s="157">
        <f t="shared" si="48"/>
        <v>0</v>
      </c>
      <c r="AJ115" s="157">
        <f t="shared" si="48"/>
        <v>0</v>
      </c>
    </row>
    <row r="116" spans="1:36" s="188" customFormat="1" ht="16.5" x14ac:dyDescent="0.25">
      <c r="A116" s="160">
        <f t="shared" si="40"/>
        <v>10.159999999999997</v>
      </c>
      <c r="B116" s="161">
        <f t="shared" si="5"/>
        <v>68</v>
      </c>
      <c r="C116" s="162" t="s">
        <v>630</v>
      </c>
      <c r="D116" s="164" t="s">
        <v>364</v>
      </c>
      <c r="E116" s="157">
        <f t="shared" si="41"/>
        <v>0</v>
      </c>
      <c r="F116" s="249"/>
      <c r="G116" s="157">
        <f t="shared" si="46"/>
        <v>0</v>
      </c>
      <c r="H116" s="157">
        <f t="shared" si="46"/>
        <v>0</v>
      </c>
      <c r="I116" s="157">
        <f t="shared" si="46"/>
        <v>0</v>
      </c>
      <c r="J116" s="157">
        <f t="shared" si="46"/>
        <v>0</v>
      </c>
      <c r="K116" s="157">
        <f t="shared" si="46"/>
        <v>0</v>
      </c>
      <c r="L116" s="157">
        <f t="shared" si="46"/>
        <v>0</v>
      </c>
      <c r="M116" s="157">
        <f t="shared" si="46"/>
        <v>0</v>
      </c>
      <c r="N116" s="157">
        <f t="shared" si="46"/>
        <v>0</v>
      </c>
      <c r="O116" s="157">
        <f t="shared" si="46"/>
        <v>0</v>
      </c>
      <c r="P116" s="157">
        <f t="shared" si="46"/>
        <v>0</v>
      </c>
      <c r="Q116" s="157">
        <f t="shared" si="47"/>
        <v>0</v>
      </c>
      <c r="R116" s="157">
        <f t="shared" si="47"/>
        <v>0</v>
      </c>
      <c r="S116" s="157">
        <f t="shared" si="47"/>
        <v>0</v>
      </c>
      <c r="T116" s="157">
        <f t="shared" si="47"/>
        <v>0</v>
      </c>
      <c r="U116" s="157">
        <f t="shared" si="47"/>
        <v>0</v>
      </c>
      <c r="V116" s="157">
        <f t="shared" si="47"/>
        <v>0</v>
      </c>
      <c r="W116" s="157">
        <f t="shared" si="47"/>
        <v>0</v>
      </c>
      <c r="X116" s="157">
        <f t="shared" si="47"/>
        <v>0</v>
      </c>
      <c r="Y116" s="157">
        <f t="shared" si="47"/>
        <v>0</v>
      </c>
      <c r="Z116" s="157">
        <f t="shared" si="47"/>
        <v>0</v>
      </c>
      <c r="AA116" s="157">
        <f t="shared" si="48"/>
        <v>0</v>
      </c>
      <c r="AB116" s="157">
        <f t="shared" si="48"/>
        <v>0</v>
      </c>
      <c r="AC116" s="157">
        <f t="shared" si="48"/>
        <v>0</v>
      </c>
      <c r="AD116" s="157">
        <f t="shared" si="48"/>
        <v>0</v>
      </c>
      <c r="AE116" s="157">
        <f t="shared" si="48"/>
        <v>0</v>
      </c>
      <c r="AF116" s="157">
        <f t="shared" si="48"/>
        <v>0</v>
      </c>
      <c r="AG116" s="157">
        <f t="shared" si="48"/>
        <v>0</v>
      </c>
      <c r="AH116" s="157">
        <f t="shared" si="48"/>
        <v>0</v>
      </c>
      <c r="AI116" s="157">
        <f t="shared" si="48"/>
        <v>0</v>
      </c>
      <c r="AJ116" s="157">
        <f t="shared" si="48"/>
        <v>0</v>
      </c>
    </row>
    <row r="117" spans="1:36" s="188" customFormat="1" ht="16.5" x14ac:dyDescent="0.25">
      <c r="A117" s="160">
        <f t="shared" si="40"/>
        <v>10.169999999999996</v>
      </c>
      <c r="B117" s="161">
        <f t="shared" ref="B117:B180" si="49">+B116+1</f>
        <v>69</v>
      </c>
      <c r="C117" s="162" t="s">
        <v>549</v>
      </c>
      <c r="D117" s="164" t="s">
        <v>364</v>
      </c>
      <c r="E117" s="157">
        <f t="shared" si="41"/>
        <v>0</v>
      </c>
      <c r="F117" s="249"/>
      <c r="G117" s="157">
        <f t="shared" si="46"/>
        <v>0</v>
      </c>
      <c r="H117" s="157">
        <f t="shared" si="46"/>
        <v>0</v>
      </c>
      <c r="I117" s="157">
        <f t="shared" si="46"/>
        <v>0</v>
      </c>
      <c r="J117" s="157">
        <f t="shared" si="46"/>
        <v>0</v>
      </c>
      <c r="K117" s="157">
        <f t="shared" si="46"/>
        <v>0</v>
      </c>
      <c r="L117" s="157">
        <f t="shared" si="46"/>
        <v>0</v>
      </c>
      <c r="M117" s="157">
        <f t="shared" si="46"/>
        <v>0</v>
      </c>
      <c r="N117" s="157">
        <f t="shared" si="46"/>
        <v>0</v>
      </c>
      <c r="O117" s="157">
        <f t="shared" si="46"/>
        <v>0</v>
      </c>
      <c r="P117" s="157">
        <f t="shared" si="46"/>
        <v>0</v>
      </c>
      <c r="Q117" s="157">
        <f t="shared" si="47"/>
        <v>0</v>
      </c>
      <c r="R117" s="157">
        <f t="shared" si="47"/>
        <v>0</v>
      </c>
      <c r="S117" s="157">
        <f t="shared" si="47"/>
        <v>0</v>
      </c>
      <c r="T117" s="157">
        <f t="shared" si="47"/>
        <v>0</v>
      </c>
      <c r="U117" s="157">
        <f t="shared" si="47"/>
        <v>0</v>
      </c>
      <c r="V117" s="157">
        <f t="shared" si="47"/>
        <v>0</v>
      </c>
      <c r="W117" s="157">
        <f t="shared" si="47"/>
        <v>0</v>
      </c>
      <c r="X117" s="157">
        <f t="shared" si="47"/>
        <v>0</v>
      </c>
      <c r="Y117" s="157">
        <f t="shared" si="47"/>
        <v>0</v>
      </c>
      <c r="Z117" s="157">
        <f t="shared" si="47"/>
        <v>0</v>
      </c>
      <c r="AA117" s="157">
        <f t="shared" si="48"/>
        <v>0</v>
      </c>
      <c r="AB117" s="157">
        <f t="shared" si="48"/>
        <v>0</v>
      </c>
      <c r="AC117" s="157">
        <f t="shared" si="48"/>
        <v>0</v>
      </c>
      <c r="AD117" s="157">
        <f t="shared" si="48"/>
        <v>0</v>
      </c>
      <c r="AE117" s="157">
        <f t="shared" si="48"/>
        <v>0</v>
      </c>
      <c r="AF117" s="157">
        <f t="shared" si="48"/>
        <v>0</v>
      </c>
      <c r="AG117" s="157">
        <f t="shared" si="48"/>
        <v>0</v>
      </c>
      <c r="AH117" s="157">
        <f t="shared" si="48"/>
        <v>0</v>
      </c>
      <c r="AI117" s="157">
        <f t="shared" si="48"/>
        <v>0</v>
      </c>
      <c r="AJ117" s="157">
        <f t="shared" si="48"/>
        <v>0</v>
      </c>
    </row>
    <row r="118" spans="1:36" s="188" customFormat="1" ht="16.5" x14ac:dyDescent="0.25">
      <c r="A118" s="160">
        <f t="shared" si="40"/>
        <v>10.179999999999996</v>
      </c>
      <c r="B118" s="161">
        <f t="shared" si="49"/>
        <v>70</v>
      </c>
      <c r="C118" s="162" t="s">
        <v>631</v>
      </c>
      <c r="D118" s="164" t="s">
        <v>364</v>
      </c>
      <c r="E118" s="157">
        <f t="shared" si="41"/>
        <v>0</v>
      </c>
      <c r="F118" s="249"/>
      <c r="G118" s="157">
        <f t="shared" si="46"/>
        <v>0</v>
      </c>
      <c r="H118" s="157">
        <f t="shared" si="46"/>
        <v>0</v>
      </c>
      <c r="I118" s="157">
        <f t="shared" si="46"/>
        <v>0</v>
      </c>
      <c r="J118" s="157">
        <f t="shared" si="46"/>
        <v>0</v>
      </c>
      <c r="K118" s="157">
        <f t="shared" si="46"/>
        <v>0</v>
      </c>
      <c r="L118" s="157">
        <f t="shared" si="46"/>
        <v>0</v>
      </c>
      <c r="M118" s="157">
        <f t="shared" si="46"/>
        <v>0</v>
      </c>
      <c r="N118" s="157">
        <f t="shared" si="46"/>
        <v>0</v>
      </c>
      <c r="O118" s="157">
        <f t="shared" si="46"/>
        <v>0</v>
      </c>
      <c r="P118" s="157">
        <f t="shared" si="46"/>
        <v>0</v>
      </c>
      <c r="Q118" s="157">
        <f t="shared" si="47"/>
        <v>0</v>
      </c>
      <c r="R118" s="157">
        <f t="shared" si="47"/>
        <v>0</v>
      </c>
      <c r="S118" s="157">
        <f t="shared" si="47"/>
        <v>0</v>
      </c>
      <c r="T118" s="157">
        <f t="shared" si="47"/>
        <v>0</v>
      </c>
      <c r="U118" s="157">
        <f t="shared" si="47"/>
        <v>0</v>
      </c>
      <c r="V118" s="157">
        <f t="shared" si="47"/>
        <v>0</v>
      </c>
      <c r="W118" s="157">
        <f t="shared" si="47"/>
        <v>0</v>
      </c>
      <c r="X118" s="157">
        <f t="shared" si="47"/>
        <v>0</v>
      </c>
      <c r="Y118" s="157">
        <f t="shared" si="47"/>
        <v>0</v>
      </c>
      <c r="Z118" s="157">
        <f t="shared" si="47"/>
        <v>0</v>
      </c>
      <c r="AA118" s="157">
        <f t="shared" si="48"/>
        <v>0</v>
      </c>
      <c r="AB118" s="157">
        <f t="shared" si="48"/>
        <v>0</v>
      </c>
      <c r="AC118" s="157">
        <f t="shared" si="48"/>
        <v>0</v>
      </c>
      <c r="AD118" s="157">
        <f t="shared" si="48"/>
        <v>0</v>
      </c>
      <c r="AE118" s="157">
        <f t="shared" si="48"/>
        <v>0</v>
      </c>
      <c r="AF118" s="157">
        <f t="shared" si="48"/>
        <v>0</v>
      </c>
      <c r="AG118" s="157">
        <f t="shared" si="48"/>
        <v>0</v>
      </c>
      <c r="AH118" s="157">
        <f t="shared" si="48"/>
        <v>0</v>
      </c>
      <c r="AI118" s="157">
        <f t="shared" si="48"/>
        <v>0</v>
      </c>
      <c r="AJ118" s="157">
        <f t="shared" si="48"/>
        <v>0</v>
      </c>
    </row>
    <row r="119" spans="1:36" ht="16.5" x14ac:dyDescent="0.25">
      <c r="A119" s="159"/>
      <c r="B119" s="161">
        <f t="shared" si="49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49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0">+A120+0.01</f>
        <v>11.01</v>
      </c>
      <c r="B121" s="153">
        <f t="shared" si="49"/>
        <v>73</v>
      </c>
      <c r="C121" s="158" t="s">
        <v>415</v>
      </c>
      <c r="D121" s="156" t="s">
        <v>146</v>
      </c>
      <c r="E121" s="157">
        <f t="shared" ref="E121:E131" si="51">+SUM(G121:AJ121)</f>
        <v>0</v>
      </c>
      <c r="F121" s="249"/>
      <c r="G121" s="157">
        <f t="shared" ref="G121:P131" si="52">+HLOOKUP("RI",ARMADO_RP,$B121,0)*G$15+HLOOKUP("RV",ARMADO_RP,$B121,0)*G$16+HLOOKUP("RIY",ARMADO_RP,$B121,0)*G$17+HLOOKUP("RVY",ARMADO_RP,$B121,0)*G$18</f>
        <v>0</v>
      </c>
      <c r="H121" s="157">
        <f t="shared" si="52"/>
        <v>0</v>
      </c>
      <c r="I121" s="157">
        <f t="shared" si="52"/>
        <v>0</v>
      </c>
      <c r="J121" s="157">
        <f t="shared" si="52"/>
        <v>0</v>
      </c>
      <c r="K121" s="157">
        <f t="shared" si="52"/>
        <v>0</v>
      </c>
      <c r="L121" s="157">
        <f t="shared" si="52"/>
        <v>0</v>
      </c>
      <c r="M121" s="157">
        <f t="shared" si="52"/>
        <v>0</v>
      </c>
      <c r="N121" s="157">
        <f t="shared" si="52"/>
        <v>0</v>
      </c>
      <c r="O121" s="157">
        <f t="shared" si="52"/>
        <v>0</v>
      </c>
      <c r="P121" s="157">
        <f t="shared" si="52"/>
        <v>0</v>
      </c>
      <c r="Q121" s="157">
        <f t="shared" ref="Q121:Z131" si="53">+HLOOKUP("RI",ARMADO_RP,$B121,0)*Q$15+HLOOKUP("RV",ARMADO_RP,$B121,0)*Q$16+HLOOKUP("RIY",ARMADO_RP,$B121,0)*Q$17+HLOOKUP("RVY",ARMADO_RP,$B121,0)*Q$18</f>
        <v>0</v>
      </c>
      <c r="R121" s="157">
        <f t="shared" si="53"/>
        <v>0</v>
      </c>
      <c r="S121" s="157">
        <f t="shared" si="53"/>
        <v>0</v>
      </c>
      <c r="T121" s="157">
        <f t="shared" si="53"/>
        <v>0</v>
      </c>
      <c r="U121" s="157">
        <f t="shared" si="53"/>
        <v>0</v>
      </c>
      <c r="V121" s="157">
        <f t="shared" si="53"/>
        <v>0</v>
      </c>
      <c r="W121" s="157">
        <f t="shared" si="53"/>
        <v>0</v>
      </c>
      <c r="X121" s="157">
        <f t="shared" si="53"/>
        <v>0</v>
      </c>
      <c r="Y121" s="157">
        <f t="shared" si="53"/>
        <v>0</v>
      </c>
      <c r="Z121" s="157">
        <f t="shared" si="53"/>
        <v>0</v>
      </c>
      <c r="AA121" s="157">
        <f t="shared" ref="AA121:AJ131" si="54">+HLOOKUP("RI",ARMADO_RP,$B121,0)*AA$15+HLOOKUP("RV",ARMADO_RP,$B121,0)*AA$16+HLOOKUP("RIY",ARMADO_RP,$B121,0)*AA$17+HLOOKUP("RVY",ARMADO_RP,$B121,0)*AA$18</f>
        <v>0</v>
      </c>
      <c r="AB121" s="157">
        <f t="shared" si="54"/>
        <v>0</v>
      </c>
      <c r="AC121" s="157">
        <f t="shared" si="54"/>
        <v>0</v>
      </c>
      <c r="AD121" s="157">
        <f t="shared" si="54"/>
        <v>0</v>
      </c>
      <c r="AE121" s="157">
        <f t="shared" si="54"/>
        <v>0</v>
      </c>
      <c r="AF121" s="157">
        <f t="shared" si="54"/>
        <v>0</v>
      </c>
      <c r="AG121" s="157">
        <f t="shared" si="54"/>
        <v>0</v>
      </c>
      <c r="AH121" s="157">
        <f t="shared" si="54"/>
        <v>0</v>
      </c>
      <c r="AI121" s="157">
        <f t="shared" si="54"/>
        <v>0</v>
      </c>
      <c r="AJ121" s="157">
        <f t="shared" si="54"/>
        <v>0</v>
      </c>
    </row>
    <row r="122" spans="1:36" ht="16.5" x14ac:dyDescent="0.25">
      <c r="A122" s="157">
        <f t="shared" si="50"/>
        <v>11.02</v>
      </c>
      <c r="B122" s="153">
        <f t="shared" si="49"/>
        <v>74</v>
      </c>
      <c r="C122" s="158" t="s">
        <v>416</v>
      </c>
      <c r="D122" s="156" t="s">
        <v>364</v>
      </c>
      <c r="E122" s="157">
        <f t="shared" si="51"/>
        <v>0</v>
      </c>
      <c r="F122" s="249"/>
      <c r="G122" s="157">
        <f t="shared" si="52"/>
        <v>0</v>
      </c>
      <c r="H122" s="157">
        <f t="shared" si="52"/>
        <v>0</v>
      </c>
      <c r="I122" s="157">
        <f t="shared" si="52"/>
        <v>0</v>
      </c>
      <c r="J122" s="157">
        <f t="shared" si="52"/>
        <v>0</v>
      </c>
      <c r="K122" s="157">
        <f t="shared" si="52"/>
        <v>0</v>
      </c>
      <c r="L122" s="157">
        <f t="shared" si="52"/>
        <v>0</v>
      </c>
      <c r="M122" s="157">
        <f t="shared" si="52"/>
        <v>0</v>
      </c>
      <c r="N122" s="157">
        <f t="shared" si="52"/>
        <v>0</v>
      </c>
      <c r="O122" s="157">
        <f t="shared" si="52"/>
        <v>0</v>
      </c>
      <c r="P122" s="157">
        <f t="shared" si="52"/>
        <v>0</v>
      </c>
      <c r="Q122" s="157">
        <f t="shared" si="53"/>
        <v>0</v>
      </c>
      <c r="R122" s="157">
        <f t="shared" si="53"/>
        <v>0</v>
      </c>
      <c r="S122" s="157">
        <f t="shared" si="53"/>
        <v>0</v>
      </c>
      <c r="T122" s="157">
        <f t="shared" si="53"/>
        <v>0</v>
      </c>
      <c r="U122" s="157">
        <f t="shared" si="53"/>
        <v>0</v>
      </c>
      <c r="V122" s="157">
        <f t="shared" si="53"/>
        <v>0</v>
      </c>
      <c r="W122" s="157">
        <f t="shared" si="53"/>
        <v>0</v>
      </c>
      <c r="X122" s="157">
        <f t="shared" si="53"/>
        <v>0</v>
      </c>
      <c r="Y122" s="157">
        <f t="shared" si="53"/>
        <v>0</v>
      </c>
      <c r="Z122" s="157">
        <f t="shared" si="53"/>
        <v>0</v>
      </c>
      <c r="AA122" s="157">
        <f t="shared" si="54"/>
        <v>0</v>
      </c>
      <c r="AB122" s="157">
        <f t="shared" si="54"/>
        <v>0</v>
      </c>
      <c r="AC122" s="157">
        <f t="shared" si="54"/>
        <v>0</v>
      </c>
      <c r="AD122" s="157">
        <f t="shared" si="54"/>
        <v>0</v>
      </c>
      <c r="AE122" s="157">
        <f t="shared" si="54"/>
        <v>0</v>
      </c>
      <c r="AF122" s="157">
        <f t="shared" si="54"/>
        <v>0</v>
      </c>
      <c r="AG122" s="157">
        <f t="shared" si="54"/>
        <v>0</v>
      </c>
      <c r="AH122" s="157">
        <f t="shared" si="54"/>
        <v>0</v>
      </c>
      <c r="AI122" s="157">
        <f t="shared" si="54"/>
        <v>0</v>
      </c>
      <c r="AJ122" s="157">
        <f t="shared" si="54"/>
        <v>0</v>
      </c>
    </row>
    <row r="123" spans="1:36" ht="16.5" x14ac:dyDescent="0.25">
      <c r="A123" s="157">
        <f t="shared" si="50"/>
        <v>11.03</v>
      </c>
      <c r="B123" s="153">
        <f t="shared" si="49"/>
        <v>75</v>
      </c>
      <c r="C123" s="158" t="s">
        <v>417</v>
      </c>
      <c r="D123" s="156" t="s">
        <v>364</v>
      </c>
      <c r="E123" s="157">
        <f t="shared" si="51"/>
        <v>0</v>
      </c>
      <c r="F123" s="249"/>
      <c r="G123" s="157">
        <f t="shared" si="52"/>
        <v>0</v>
      </c>
      <c r="H123" s="157">
        <f t="shared" si="52"/>
        <v>0</v>
      </c>
      <c r="I123" s="157">
        <f t="shared" si="52"/>
        <v>0</v>
      </c>
      <c r="J123" s="157">
        <f t="shared" si="52"/>
        <v>0</v>
      </c>
      <c r="K123" s="157">
        <f t="shared" si="52"/>
        <v>0</v>
      </c>
      <c r="L123" s="157">
        <f t="shared" si="52"/>
        <v>0</v>
      </c>
      <c r="M123" s="157">
        <f t="shared" si="52"/>
        <v>0</v>
      </c>
      <c r="N123" s="157">
        <f t="shared" si="52"/>
        <v>0</v>
      </c>
      <c r="O123" s="157">
        <f t="shared" si="52"/>
        <v>0</v>
      </c>
      <c r="P123" s="157">
        <f t="shared" si="52"/>
        <v>0</v>
      </c>
      <c r="Q123" s="157">
        <f t="shared" si="53"/>
        <v>0</v>
      </c>
      <c r="R123" s="157">
        <f t="shared" si="53"/>
        <v>0</v>
      </c>
      <c r="S123" s="157">
        <f t="shared" si="53"/>
        <v>0</v>
      </c>
      <c r="T123" s="157">
        <f t="shared" si="53"/>
        <v>0</v>
      </c>
      <c r="U123" s="157">
        <f t="shared" si="53"/>
        <v>0</v>
      </c>
      <c r="V123" s="157">
        <f t="shared" si="53"/>
        <v>0</v>
      </c>
      <c r="W123" s="157">
        <f t="shared" si="53"/>
        <v>0</v>
      </c>
      <c r="X123" s="157">
        <f t="shared" si="53"/>
        <v>0</v>
      </c>
      <c r="Y123" s="157">
        <f t="shared" si="53"/>
        <v>0</v>
      </c>
      <c r="Z123" s="157">
        <f t="shared" si="53"/>
        <v>0</v>
      </c>
      <c r="AA123" s="157">
        <f t="shared" si="54"/>
        <v>0</v>
      </c>
      <c r="AB123" s="157">
        <f t="shared" si="54"/>
        <v>0</v>
      </c>
      <c r="AC123" s="157">
        <f t="shared" si="54"/>
        <v>0</v>
      </c>
      <c r="AD123" s="157">
        <f t="shared" si="54"/>
        <v>0</v>
      </c>
      <c r="AE123" s="157">
        <f t="shared" si="54"/>
        <v>0</v>
      </c>
      <c r="AF123" s="157">
        <f t="shared" si="54"/>
        <v>0</v>
      </c>
      <c r="AG123" s="157">
        <f t="shared" si="54"/>
        <v>0</v>
      </c>
      <c r="AH123" s="157">
        <f t="shared" si="54"/>
        <v>0</v>
      </c>
      <c r="AI123" s="157">
        <f t="shared" si="54"/>
        <v>0</v>
      </c>
      <c r="AJ123" s="157">
        <f t="shared" si="54"/>
        <v>0</v>
      </c>
    </row>
    <row r="124" spans="1:36" ht="16.5" x14ac:dyDescent="0.25">
      <c r="A124" s="157">
        <f t="shared" si="50"/>
        <v>11.04</v>
      </c>
      <c r="B124" s="153">
        <f t="shared" si="49"/>
        <v>76</v>
      </c>
      <c r="C124" s="158" t="s">
        <v>418</v>
      </c>
      <c r="D124" s="156" t="s">
        <v>146</v>
      </c>
      <c r="E124" s="157">
        <f t="shared" si="51"/>
        <v>0</v>
      </c>
      <c r="F124" s="249"/>
      <c r="G124" s="157">
        <f t="shared" si="52"/>
        <v>0</v>
      </c>
      <c r="H124" s="157">
        <f t="shared" si="52"/>
        <v>0</v>
      </c>
      <c r="I124" s="157">
        <f t="shared" si="52"/>
        <v>0</v>
      </c>
      <c r="J124" s="157">
        <f t="shared" si="52"/>
        <v>0</v>
      </c>
      <c r="K124" s="157">
        <f t="shared" si="52"/>
        <v>0</v>
      </c>
      <c r="L124" s="157">
        <f t="shared" si="52"/>
        <v>0</v>
      </c>
      <c r="M124" s="157">
        <f t="shared" si="52"/>
        <v>0</v>
      </c>
      <c r="N124" s="157">
        <f t="shared" si="52"/>
        <v>0</v>
      </c>
      <c r="O124" s="157">
        <f t="shared" si="52"/>
        <v>0</v>
      </c>
      <c r="P124" s="157">
        <f t="shared" si="52"/>
        <v>0</v>
      </c>
      <c r="Q124" s="157">
        <f t="shared" si="53"/>
        <v>0</v>
      </c>
      <c r="R124" s="157">
        <f t="shared" si="53"/>
        <v>0</v>
      </c>
      <c r="S124" s="157">
        <f t="shared" si="53"/>
        <v>0</v>
      </c>
      <c r="T124" s="157">
        <f t="shared" si="53"/>
        <v>0</v>
      </c>
      <c r="U124" s="157">
        <f t="shared" si="53"/>
        <v>0</v>
      </c>
      <c r="V124" s="157">
        <f t="shared" si="53"/>
        <v>0</v>
      </c>
      <c r="W124" s="157">
        <f t="shared" si="53"/>
        <v>0</v>
      </c>
      <c r="X124" s="157">
        <f t="shared" si="53"/>
        <v>0</v>
      </c>
      <c r="Y124" s="157">
        <f t="shared" si="53"/>
        <v>0</v>
      </c>
      <c r="Z124" s="157">
        <f t="shared" si="53"/>
        <v>0</v>
      </c>
      <c r="AA124" s="157">
        <f t="shared" si="54"/>
        <v>0</v>
      </c>
      <c r="AB124" s="157">
        <f t="shared" si="54"/>
        <v>0</v>
      </c>
      <c r="AC124" s="157">
        <f t="shared" si="54"/>
        <v>0</v>
      </c>
      <c r="AD124" s="157">
        <f t="shared" si="54"/>
        <v>0</v>
      </c>
      <c r="AE124" s="157">
        <f t="shared" si="54"/>
        <v>0</v>
      </c>
      <c r="AF124" s="157">
        <f t="shared" si="54"/>
        <v>0</v>
      </c>
      <c r="AG124" s="157">
        <f t="shared" si="54"/>
        <v>0</v>
      </c>
      <c r="AH124" s="157">
        <f t="shared" si="54"/>
        <v>0</v>
      </c>
      <c r="AI124" s="157">
        <f t="shared" si="54"/>
        <v>0</v>
      </c>
      <c r="AJ124" s="157">
        <f t="shared" si="54"/>
        <v>0</v>
      </c>
    </row>
    <row r="125" spans="1:36" ht="16.5" x14ac:dyDescent="0.25">
      <c r="A125" s="157">
        <f t="shared" si="50"/>
        <v>11.049999999999999</v>
      </c>
      <c r="B125" s="153">
        <f t="shared" si="49"/>
        <v>77</v>
      </c>
      <c r="C125" s="158" t="s">
        <v>419</v>
      </c>
      <c r="D125" s="156" t="s">
        <v>364</v>
      </c>
      <c r="E125" s="157">
        <f t="shared" si="51"/>
        <v>0</v>
      </c>
      <c r="F125" s="249"/>
      <c r="G125" s="157">
        <f t="shared" si="52"/>
        <v>0</v>
      </c>
      <c r="H125" s="157">
        <f t="shared" si="52"/>
        <v>0</v>
      </c>
      <c r="I125" s="157">
        <f t="shared" si="52"/>
        <v>0</v>
      </c>
      <c r="J125" s="157">
        <f t="shared" si="52"/>
        <v>0</v>
      </c>
      <c r="K125" s="157">
        <f t="shared" si="52"/>
        <v>0</v>
      </c>
      <c r="L125" s="157">
        <f t="shared" si="52"/>
        <v>0</v>
      </c>
      <c r="M125" s="157">
        <f t="shared" si="52"/>
        <v>0</v>
      </c>
      <c r="N125" s="157">
        <f t="shared" si="52"/>
        <v>0</v>
      </c>
      <c r="O125" s="157">
        <f t="shared" si="52"/>
        <v>0</v>
      </c>
      <c r="P125" s="157">
        <f t="shared" si="52"/>
        <v>0</v>
      </c>
      <c r="Q125" s="157">
        <f t="shared" si="53"/>
        <v>0</v>
      </c>
      <c r="R125" s="157">
        <f t="shared" si="53"/>
        <v>0</v>
      </c>
      <c r="S125" s="157">
        <f t="shared" si="53"/>
        <v>0</v>
      </c>
      <c r="T125" s="157">
        <f t="shared" si="53"/>
        <v>0</v>
      </c>
      <c r="U125" s="157">
        <f t="shared" si="53"/>
        <v>0</v>
      </c>
      <c r="V125" s="157">
        <f t="shared" si="53"/>
        <v>0</v>
      </c>
      <c r="W125" s="157">
        <f t="shared" si="53"/>
        <v>0</v>
      </c>
      <c r="X125" s="157">
        <f t="shared" si="53"/>
        <v>0</v>
      </c>
      <c r="Y125" s="157">
        <f t="shared" si="53"/>
        <v>0</v>
      </c>
      <c r="Z125" s="157">
        <f t="shared" si="53"/>
        <v>0</v>
      </c>
      <c r="AA125" s="157">
        <f t="shared" si="54"/>
        <v>0</v>
      </c>
      <c r="AB125" s="157">
        <f t="shared" si="54"/>
        <v>0</v>
      </c>
      <c r="AC125" s="157">
        <f t="shared" si="54"/>
        <v>0</v>
      </c>
      <c r="AD125" s="157">
        <f t="shared" si="54"/>
        <v>0</v>
      </c>
      <c r="AE125" s="157">
        <f t="shared" si="54"/>
        <v>0</v>
      </c>
      <c r="AF125" s="157">
        <f t="shared" si="54"/>
        <v>0</v>
      </c>
      <c r="AG125" s="157">
        <f t="shared" si="54"/>
        <v>0</v>
      </c>
      <c r="AH125" s="157">
        <f t="shared" si="54"/>
        <v>0</v>
      </c>
      <c r="AI125" s="157">
        <f t="shared" si="54"/>
        <v>0</v>
      </c>
      <c r="AJ125" s="157">
        <f t="shared" si="54"/>
        <v>0</v>
      </c>
    </row>
    <row r="126" spans="1:36" ht="16.5" x14ac:dyDescent="0.25">
      <c r="A126" s="157">
        <f t="shared" si="50"/>
        <v>11.059999999999999</v>
      </c>
      <c r="B126" s="153">
        <f t="shared" si="49"/>
        <v>78</v>
      </c>
      <c r="C126" s="158" t="s">
        <v>420</v>
      </c>
      <c r="D126" s="156" t="s">
        <v>364</v>
      </c>
      <c r="E126" s="157">
        <f t="shared" si="51"/>
        <v>0</v>
      </c>
      <c r="F126" s="249"/>
      <c r="G126" s="157">
        <f t="shared" si="52"/>
        <v>0</v>
      </c>
      <c r="H126" s="157">
        <f t="shared" si="52"/>
        <v>0</v>
      </c>
      <c r="I126" s="157">
        <f t="shared" si="52"/>
        <v>0</v>
      </c>
      <c r="J126" s="157">
        <f t="shared" si="52"/>
        <v>0</v>
      </c>
      <c r="K126" s="157">
        <f t="shared" si="52"/>
        <v>0</v>
      </c>
      <c r="L126" s="157">
        <f t="shared" si="52"/>
        <v>0</v>
      </c>
      <c r="M126" s="157">
        <f t="shared" si="52"/>
        <v>0</v>
      </c>
      <c r="N126" s="157">
        <f t="shared" si="52"/>
        <v>0</v>
      </c>
      <c r="O126" s="157">
        <f t="shared" si="52"/>
        <v>0</v>
      </c>
      <c r="P126" s="157">
        <f t="shared" si="52"/>
        <v>0</v>
      </c>
      <c r="Q126" s="157">
        <f t="shared" si="53"/>
        <v>0</v>
      </c>
      <c r="R126" s="157">
        <f t="shared" si="53"/>
        <v>0</v>
      </c>
      <c r="S126" s="157">
        <f t="shared" si="53"/>
        <v>0</v>
      </c>
      <c r="T126" s="157">
        <f t="shared" si="53"/>
        <v>0</v>
      </c>
      <c r="U126" s="157">
        <f t="shared" si="53"/>
        <v>0</v>
      </c>
      <c r="V126" s="157">
        <f t="shared" si="53"/>
        <v>0</v>
      </c>
      <c r="W126" s="157">
        <f t="shared" si="53"/>
        <v>0</v>
      </c>
      <c r="X126" s="157">
        <f t="shared" si="53"/>
        <v>0</v>
      </c>
      <c r="Y126" s="157">
        <f t="shared" si="53"/>
        <v>0</v>
      </c>
      <c r="Z126" s="157">
        <f t="shared" si="53"/>
        <v>0</v>
      </c>
      <c r="AA126" s="157">
        <f t="shared" si="54"/>
        <v>0</v>
      </c>
      <c r="AB126" s="157">
        <f t="shared" si="54"/>
        <v>0</v>
      </c>
      <c r="AC126" s="157">
        <f t="shared" si="54"/>
        <v>0</v>
      </c>
      <c r="AD126" s="157">
        <f t="shared" si="54"/>
        <v>0</v>
      </c>
      <c r="AE126" s="157">
        <f t="shared" si="54"/>
        <v>0</v>
      </c>
      <c r="AF126" s="157">
        <f t="shared" si="54"/>
        <v>0</v>
      </c>
      <c r="AG126" s="157">
        <f t="shared" si="54"/>
        <v>0</v>
      </c>
      <c r="AH126" s="157">
        <f t="shared" si="54"/>
        <v>0</v>
      </c>
      <c r="AI126" s="157">
        <f t="shared" si="54"/>
        <v>0</v>
      </c>
      <c r="AJ126" s="157">
        <f t="shared" si="54"/>
        <v>0</v>
      </c>
    </row>
    <row r="127" spans="1:36" ht="16.5" x14ac:dyDescent="0.25">
      <c r="A127" s="157">
        <f t="shared" si="50"/>
        <v>11.069999999999999</v>
      </c>
      <c r="B127" s="153">
        <f t="shared" si="49"/>
        <v>79</v>
      </c>
      <c r="C127" s="158" t="s">
        <v>421</v>
      </c>
      <c r="D127" s="156" t="s">
        <v>364</v>
      </c>
      <c r="E127" s="157">
        <f t="shared" si="51"/>
        <v>0</v>
      </c>
      <c r="F127" s="249"/>
      <c r="G127" s="157">
        <f t="shared" si="52"/>
        <v>0</v>
      </c>
      <c r="H127" s="157">
        <f t="shared" si="52"/>
        <v>0</v>
      </c>
      <c r="I127" s="157">
        <f t="shared" si="52"/>
        <v>0</v>
      </c>
      <c r="J127" s="157">
        <f t="shared" si="52"/>
        <v>0</v>
      </c>
      <c r="K127" s="157">
        <f t="shared" si="52"/>
        <v>0</v>
      </c>
      <c r="L127" s="157">
        <f t="shared" si="52"/>
        <v>0</v>
      </c>
      <c r="M127" s="157">
        <f t="shared" si="52"/>
        <v>0</v>
      </c>
      <c r="N127" s="157">
        <f t="shared" si="52"/>
        <v>0</v>
      </c>
      <c r="O127" s="157">
        <f t="shared" si="52"/>
        <v>0</v>
      </c>
      <c r="P127" s="157">
        <f t="shared" si="52"/>
        <v>0</v>
      </c>
      <c r="Q127" s="157">
        <f t="shared" si="53"/>
        <v>0</v>
      </c>
      <c r="R127" s="157">
        <f t="shared" si="53"/>
        <v>0</v>
      </c>
      <c r="S127" s="157">
        <f t="shared" si="53"/>
        <v>0</v>
      </c>
      <c r="T127" s="157">
        <f t="shared" si="53"/>
        <v>0</v>
      </c>
      <c r="U127" s="157">
        <f t="shared" si="53"/>
        <v>0</v>
      </c>
      <c r="V127" s="157">
        <f t="shared" si="53"/>
        <v>0</v>
      </c>
      <c r="W127" s="157">
        <f t="shared" si="53"/>
        <v>0</v>
      </c>
      <c r="X127" s="157">
        <f t="shared" si="53"/>
        <v>0</v>
      </c>
      <c r="Y127" s="157">
        <f t="shared" si="53"/>
        <v>0</v>
      </c>
      <c r="Z127" s="157">
        <f t="shared" si="53"/>
        <v>0</v>
      </c>
      <c r="AA127" s="157">
        <f t="shared" si="54"/>
        <v>0</v>
      </c>
      <c r="AB127" s="157">
        <f t="shared" si="54"/>
        <v>0</v>
      </c>
      <c r="AC127" s="157">
        <f t="shared" si="54"/>
        <v>0</v>
      </c>
      <c r="AD127" s="157">
        <f t="shared" si="54"/>
        <v>0</v>
      </c>
      <c r="AE127" s="157">
        <f t="shared" si="54"/>
        <v>0</v>
      </c>
      <c r="AF127" s="157">
        <f t="shared" si="54"/>
        <v>0</v>
      </c>
      <c r="AG127" s="157">
        <f t="shared" si="54"/>
        <v>0</v>
      </c>
      <c r="AH127" s="157">
        <f t="shared" si="54"/>
        <v>0</v>
      </c>
      <c r="AI127" s="157">
        <f t="shared" si="54"/>
        <v>0</v>
      </c>
      <c r="AJ127" s="157">
        <f t="shared" si="54"/>
        <v>0</v>
      </c>
    </row>
    <row r="128" spans="1:36" ht="16.5" x14ac:dyDescent="0.25">
      <c r="A128" s="157">
        <f t="shared" si="50"/>
        <v>11.079999999999998</v>
      </c>
      <c r="B128" s="153">
        <f t="shared" si="49"/>
        <v>80</v>
      </c>
      <c r="C128" s="158" t="s">
        <v>422</v>
      </c>
      <c r="D128" s="156" t="s">
        <v>364</v>
      </c>
      <c r="E128" s="157">
        <f t="shared" si="51"/>
        <v>0</v>
      </c>
      <c r="F128" s="249"/>
      <c r="G128" s="157">
        <f t="shared" si="52"/>
        <v>0</v>
      </c>
      <c r="H128" s="157">
        <f t="shared" si="52"/>
        <v>0</v>
      </c>
      <c r="I128" s="157">
        <f t="shared" si="52"/>
        <v>0</v>
      </c>
      <c r="J128" s="157">
        <f t="shared" si="52"/>
        <v>0</v>
      </c>
      <c r="K128" s="157">
        <f t="shared" si="52"/>
        <v>0</v>
      </c>
      <c r="L128" s="157">
        <f t="shared" si="52"/>
        <v>0</v>
      </c>
      <c r="M128" s="157">
        <f t="shared" si="52"/>
        <v>0</v>
      </c>
      <c r="N128" s="157">
        <f t="shared" si="52"/>
        <v>0</v>
      </c>
      <c r="O128" s="157">
        <f t="shared" si="52"/>
        <v>0</v>
      </c>
      <c r="P128" s="157">
        <f t="shared" si="52"/>
        <v>0</v>
      </c>
      <c r="Q128" s="157">
        <f t="shared" si="53"/>
        <v>0</v>
      </c>
      <c r="R128" s="157">
        <f t="shared" si="53"/>
        <v>0</v>
      </c>
      <c r="S128" s="157">
        <f t="shared" si="53"/>
        <v>0</v>
      </c>
      <c r="T128" s="157">
        <f t="shared" si="53"/>
        <v>0</v>
      </c>
      <c r="U128" s="157">
        <f t="shared" si="53"/>
        <v>0</v>
      </c>
      <c r="V128" s="157">
        <f t="shared" si="53"/>
        <v>0</v>
      </c>
      <c r="W128" s="157">
        <f t="shared" si="53"/>
        <v>0</v>
      </c>
      <c r="X128" s="157">
        <f t="shared" si="53"/>
        <v>0</v>
      </c>
      <c r="Y128" s="157">
        <f t="shared" si="53"/>
        <v>0</v>
      </c>
      <c r="Z128" s="157">
        <f t="shared" si="53"/>
        <v>0</v>
      </c>
      <c r="AA128" s="157">
        <f t="shared" si="54"/>
        <v>0</v>
      </c>
      <c r="AB128" s="157">
        <f t="shared" si="54"/>
        <v>0</v>
      </c>
      <c r="AC128" s="157">
        <f t="shared" si="54"/>
        <v>0</v>
      </c>
      <c r="AD128" s="157">
        <f t="shared" si="54"/>
        <v>0</v>
      </c>
      <c r="AE128" s="157">
        <f t="shared" si="54"/>
        <v>0</v>
      </c>
      <c r="AF128" s="157">
        <f t="shared" si="54"/>
        <v>0</v>
      </c>
      <c r="AG128" s="157">
        <f t="shared" si="54"/>
        <v>0</v>
      </c>
      <c r="AH128" s="157">
        <f t="shared" si="54"/>
        <v>0</v>
      </c>
      <c r="AI128" s="157">
        <f t="shared" si="54"/>
        <v>0</v>
      </c>
      <c r="AJ128" s="157">
        <f t="shared" si="54"/>
        <v>0</v>
      </c>
    </row>
    <row r="129" spans="1:36" ht="16.5" x14ac:dyDescent="0.25">
      <c r="A129" s="157">
        <f t="shared" si="50"/>
        <v>11.089999999999998</v>
      </c>
      <c r="B129" s="153">
        <f t="shared" si="49"/>
        <v>81</v>
      </c>
      <c r="C129" s="158" t="s">
        <v>423</v>
      </c>
      <c r="D129" s="156" t="s">
        <v>364</v>
      </c>
      <c r="E129" s="157">
        <f t="shared" si="51"/>
        <v>0</v>
      </c>
      <c r="F129" s="249"/>
      <c r="G129" s="157">
        <f t="shared" si="52"/>
        <v>0</v>
      </c>
      <c r="H129" s="157">
        <f t="shared" si="52"/>
        <v>0</v>
      </c>
      <c r="I129" s="157">
        <f t="shared" si="52"/>
        <v>0</v>
      </c>
      <c r="J129" s="157">
        <f t="shared" si="52"/>
        <v>0</v>
      </c>
      <c r="K129" s="157">
        <f t="shared" si="52"/>
        <v>0</v>
      </c>
      <c r="L129" s="157">
        <f t="shared" si="52"/>
        <v>0</v>
      </c>
      <c r="M129" s="157">
        <f t="shared" si="52"/>
        <v>0</v>
      </c>
      <c r="N129" s="157">
        <f t="shared" si="52"/>
        <v>0</v>
      </c>
      <c r="O129" s="157">
        <f t="shared" si="52"/>
        <v>0</v>
      </c>
      <c r="P129" s="157">
        <f t="shared" si="52"/>
        <v>0</v>
      </c>
      <c r="Q129" s="157">
        <f t="shared" si="53"/>
        <v>0</v>
      </c>
      <c r="R129" s="157">
        <f t="shared" si="53"/>
        <v>0</v>
      </c>
      <c r="S129" s="157">
        <f t="shared" si="53"/>
        <v>0</v>
      </c>
      <c r="T129" s="157">
        <f t="shared" si="53"/>
        <v>0</v>
      </c>
      <c r="U129" s="157">
        <f t="shared" si="53"/>
        <v>0</v>
      </c>
      <c r="V129" s="157">
        <f t="shared" si="53"/>
        <v>0</v>
      </c>
      <c r="W129" s="157">
        <f t="shared" si="53"/>
        <v>0</v>
      </c>
      <c r="X129" s="157">
        <f t="shared" si="53"/>
        <v>0</v>
      </c>
      <c r="Y129" s="157">
        <f t="shared" si="53"/>
        <v>0</v>
      </c>
      <c r="Z129" s="157">
        <f t="shared" si="53"/>
        <v>0</v>
      </c>
      <c r="AA129" s="157">
        <f t="shared" si="54"/>
        <v>0</v>
      </c>
      <c r="AB129" s="157">
        <f t="shared" si="54"/>
        <v>0</v>
      </c>
      <c r="AC129" s="157">
        <f t="shared" si="54"/>
        <v>0</v>
      </c>
      <c r="AD129" s="157">
        <f t="shared" si="54"/>
        <v>0</v>
      </c>
      <c r="AE129" s="157">
        <f t="shared" si="54"/>
        <v>0</v>
      </c>
      <c r="AF129" s="157">
        <f t="shared" si="54"/>
        <v>0</v>
      </c>
      <c r="AG129" s="157">
        <f t="shared" si="54"/>
        <v>0</v>
      </c>
      <c r="AH129" s="157">
        <f t="shared" si="54"/>
        <v>0</v>
      </c>
      <c r="AI129" s="157">
        <f t="shared" si="54"/>
        <v>0</v>
      </c>
      <c r="AJ129" s="157">
        <f t="shared" si="54"/>
        <v>0</v>
      </c>
    </row>
    <row r="130" spans="1:36" ht="16.5" x14ac:dyDescent="0.25">
      <c r="A130" s="157">
        <f t="shared" si="50"/>
        <v>11.099999999999998</v>
      </c>
      <c r="B130" s="153">
        <f t="shared" si="49"/>
        <v>82</v>
      </c>
      <c r="C130" s="155" t="s">
        <v>424</v>
      </c>
      <c r="D130" s="156" t="s">
        <v>364</v>
      </c>
      <c r="E130" s="157">
        <f t="shared" si="51"/>
        <v>0</v>
      </c>
      <c r="F130" s="249"/>
      <c r="G130" s="157">
        <f t="shared" si="52"/>
        <v>0</v>
      </c>
      <c r="H130" s="157">
        <f t="shared" si="52"/>
        <v>0</v>
      </c>
      <c r="I130" s="157">
        <f t="shared" si="52"/>
        <v>0</v>
      </c>
      <c r="J130" s="157">
        <f t="shared" si="52"/>
        <v>0</v>
      </c>
      <c r="K130" s="157">
        <f t="shared" si="52"/>
        <v>0</v>
      </c>
      <c r="L130" s="157">
        <f t="shared" si="52"/>
        <v>0</v>
      </c>
      <c r="M130" s="157">
        <f t="shared" si="52"/>
        <v>0</v>
      </c>
      <c r="N130" s="157">
        <f t="shared" si="52"/>
        <v>0</v>
      </c>
      <c r="O130" s="157">
        <f t="shared" si="52"/>
        <v>0</v>
      </c>
      <c r="P130" s="157">
        <f t="shared" si="52"/>
        <v>0</v>
      </c>
      <c r="Q130" s="157">
        <f t="shared" si="53"/>
        <v>0</v>
      </c>
      <c r="R130" s="157">
        <f t="shared" si="53"/>
        <v>0</v>
      </c>
      <c r="S130" s="157">
        <f t="shared" si="53"/>
        <v>0</v>
      </c>
      <c r="T130" s="157">
        <f t="shared" si="53"/>
        <v>0</v>
      </c>
      <c r="U130" s="157">
        <f t="shared" si="53"/>
        <v>0</v>
      </c>
      <c r="V130" s="157">
        <f t="shared" si="53"/>
        <v>0</v>
      </c>
      <c r="W130" s="157">
        <f t="shared" si="53"/>
        <v>0</v>
      </c>
      <c r="X130" s="157">
        <f t="shared" si="53"/>
        <v>0</v>
      </c>
      <c r="Y130" s="157">
        <f t="shared" si="53"/>
        <v>0</v>
      </c>
      <c r="Z130" s="157">
        <f t="shared" si="53"/>
        <v>0</v>
      </c>
      <c r="AA130" s="157">
        <f t="shared" si="54"/>
        <v>0</v>
      </c>
      <c r="AB130" s="157">
        <f t="shared" si="54"/>
        <v>0</v>
      </c>
      <c r="AC130" s="157">
        <f t="shared" si="54"/>
        <v>0</v>
      </c>
      <c r="AD130" s="157">
        <f t="shared" si="54"/>
        <v>0</v>
      </c>
      <c r="AE130" s="157">
        <f t="shared" si="54"/>
        <v>0</v>
      </c>
      <c r="AF130" s="157">
        <f t="shared" si="54"/>
        <v>0</v>
      </c>
      <c r="AG130" s="157">
        <f t="shared" si="54"/>
        <v>0</v>
      </c>
      <c r="AH130" s="157">
        <f t="shared" si="54"/>
        <v>0</v>
      </c>
      <c r="AI130" s="157">
        <f t="shared" si="54"/>
        <v>0</v>
      </c>
      <c r="AJ130" s="157">
        <f t="shared" si="54"/>
        <v>0</v>
      </c>
    </row>
    <row r="131" spans="1:36" ht="16.5" x14ac:dyDescent="0.25">
      <c r="A131" s="157">
        <f t="shared" si="50"/>
        <v>11.109999999999998</v>
      </c>
      <c r="B131" s="153">
        <f t="shared" si="49"/>
        <v>83</v>
      </c>
      <c r="C131" s="158" t="s">
        <v>425</v>
      </c>
      <c r="D131" s="165" t="s">
        <v>364</v>
      </c>
      <c r="E131" s="157">
        <f t="shared" si="51"/>
        <v>0</v>
      </c>
      <c r="F131" s="250"/>
      <c r="G131" s="157">
        <f t="shared" si="52"/>
        <v>0</v>
      </c>
      <c r="H131" s="157">
        <f t="shared" si="52"/>
        <v>0</v>
      </c>
      <c r="I131" s="157">
        <f t="shared" si="52"/>
        <v>0</v>
      </c>
      <c r="J131" s="157">
        <f t="shared" si="52"/>
        <v>0</v>
      </c>
      <c r="K131" s="157">
        <f t="shared" si="52"/>
        <v>0</v>
      </c>
      <c r="L131" s="157">
        <f t="shared" si="52"/>
        <v>0</v>
      </c>
      <c r="M131" s="157">
        <f t="shared" si="52"/>
        <v>0</v>
      </c>
      <c r="N131" s="157">
        <f t="shared" si="52"/>
        <v>0</v>
      </c>
      <c r="O131" s="157">
        <f t="shared" si="52"/>
        <v>0</v>
      </c>
      <c r="P131" s="157">
        <f t="shared" si="52"/>
        <v>0</v>
      </c>
      <c r="Q131" s="157">
        <f t="shared" si="53"/>
        <v>0</v>
      </c>
      <c r="R131" s="157">
        <f t="shared" si="53"/>
        <v>0</v>
      </c>
      <c r="S131" s="157">
        <f t="shared" si="53"/>
        <v>0</v>
      </c>
      <c r="T131" s="157">
        <f t="shared" si="53"/>
        <v>0</v>
      </c>
      <c r="U131" s="157">
        <f t="shared" si="53"/>
        <v>0</v>
      </c>
      <c r="V131" s="157">
        <f t="shared" si="53"/>
        <v>0</v>
      </c>
      <c r="W131" s="157">
        <f t="shared" si="53"/>
        <v>0</v>
      </c>
      <c r="X131" s="157">
        <f t="shared" si="53"/>
        <v>0</v>
      </c>
      <c r="Y131" s="157">
        <f t="shared" si="53"/>
        <v>0</v>
      </c>
      <c r="Z131" s="157">
        <f t="shared" si="53"/>
        <v>0</v>
      </c>
      <c r="AA131" s="157">
        <f t="shared" si="54"/>
        <v>0</v>
      </c>
      <c r="AB131" s="157">
        <f t="shared" si="54"/>
        <v>0</v>
      </c>
      <c r="AC131" s="157">
        <f t="shared" si="54"/>
        <v>0</v>
      </c>
      <c r="AD131" s="157">
        <f t="shared" si="54"/>
        <v>0</v>
      </c>
      <c r="AE131" s="157">
        <f t="shared" si="54"/>
        <v>0</v>
      </c>
      <c r="AF131" s="157">
        <f t="shared" si="54"/>
        <v>0</v>
      </c>
      <c r="AG131" s="157">
        <f t="shared" si="54"/>
        <v>0</v>
      </c>
      <c r="AH131" s="157">
        <f t="shared" si="54"/>
        <v>0</v>
      </c>
      <c r="AI131" s="157">
        <f t="shared" si="54"/>
        <v>0</v>
      </c>
      <c r="AJ131" s="157">
        <f t="shared" si="54"/>
        <v>0</v>
      </c>
    </row>
    <row r="132" spans="1:36" ht="16.5" x14ac:dyDescent="0.25">
      <c r="A132" s="159"/>
      <c r="B132" s="153">
        <f t="shared" si="49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49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5">+A133+0.01</f>
        <v>12.01</v>
      </c>
      <c r="B134" s="153">
        <f t="shared" si="49"/>
        <v>86</v>
      </c>
      <c r="C134" s="197" t="s">
        <v>427</v>
      </c>
      <c r="D134" s="156" t="s">
        <v>364</v>
      </c>
      <c r="E134" s="157">
        <f t="shared" ref="E134:E141" si="56">+SUM(G134:AJ134)</f>
        <v>3</v>
      </c>
      <c r="F134" s="249"/>
      <c r="G134" s="157">
        <f t="shared" ref="G134:P143" si="57">+HLOOKUP(G$3,ARMADO_RP,$B134,0)+HLOOKUP(G$4,ARMADO_RP,$B134,0)+HLOOKUP(G$19,ARMADO_RP,$B134,0)</f>
        <v>0</v>
      </c>
      <c r="H134" s="157">
        <f t="shared" si="57"/>
        <v>3</v>
      </c>
      <c r="I134" s="157">
        <f t="shared" si="57"/>
        <v>0</v>
      </c>
      <c r="J134" s="157">
        <f t="shared" si="57"/>
        <v>0</v>
      </c>
      <c r="K134" s="157">
        <f t="shared" si="57"/>
        <v>0</v>
      </c>
      <c r="L134" s="157">
        <f t="shared" si="57"/>
        <v>0</v>
      </c>
      <c r="M134" s="157">
        <f t="shared" si="57"/>
        <v>0</v>
      </c>
      <c r="N134" s="157">
        <f t="shared" si="57"/>
        <v>0</v>
      </c>
      <c r="O134" s="157">
        <f t="shared" si="57"/>
        <v>0</v>
      </c>
      <c r="P134" s="157">
        <f t="shared" si="57"/>
        <v>0</v>
      </c>
      <c r="Q134" s="157">
        <f t="shared" ref="Q134:Z143" si="58">+HLOOKUP(Q$3,ARMADO_RP,$B134,0)+HLOOKUP(Q$4,ARMADO_RP,$B134,0)+HLOOKUP(Q$19,ARMADO_RP,$B134,0)</f>
        <v>0</v>
      </c>
      <c r="R134" s="157">
        <f t="shared" si="58"/>
        <v>0</v>
      </c>
      <c r="S134" s="157">
        <f t="shared" si="58"/>
        <v>0</v>
      </c>
      <c r="T134" s="157">
        <f t="shared" si="58"/>
        <v>0</v>
      </c>
      <c r="U134" s="157">
        <f t="shared" si="58"/>
        <v>0</v>
      </c>
      <c r="V134" s="157">
        <f t="shared" si="58"/>
        <v>0</v>
      </c>
      <c r="W134" s="157">
        <f t="shared" si="58"/>
        <v>0</v>
      </c>
      <c r="X134" s="157">
        <f t="shared" si="58"/>
        <v>0</v>
      </c>
      <c r="Y134" s="157">
        <f t="shared" si="58"/>
        <v>0</v>
      </c>
      <c r="Z134" s="157">
        <f t="shared" si="58"/>
        <v>0</v>
      </c>
      <c r="AA134" s="157">
        <f t="shared" ref="AA134:AJ143" si="59">+HLOOKUP(AA$3,ARMADO_RP,$B134,0)+HLOOKUP(AA$4,ARMADO_RP,$B134,0)+HLOOKUP(AA$19,ARMADO_RP,$B134,0)</f>
        <v>0</v>
      </c>
      <c r="AB134" s="157">
        <f t="shared" si="59"/>
        <v>0</v>
      </c>
      <c r="AC134" s="157">
        <f t="shared" si="59"/>
        <v>0</v>
      </c>
      <c r="AD134" s="157">
        <f t="shared" si="59"/>
        <v>0</v>
      </c>
      <c r="AE134" s="157">
        <f t="shared" si="59"/>
        <v>0</v>
      </c>
      <c r="AF134" s="157">
        <f t="shared" si="59"/>
        <v>0</v>
      </c>
      <c r="AG134" s="157">
        <f t="shared" si="59"/>
        <v>0</v>
      </c>
      <c r="AH134" s="157">
        <f t="shared" si="59"/>
        <v>0</v>
      </c>
      <c r="AI134" s="157">
        <f t="shared" si="59"/>
        <v>0</v>
      </c>
      <c r="AJ134" s="157">
        <f t="shared" si="59"/>
        <v>0</v>
      </c>
    </row>
    <row r="135" spans="1:36" ht="16.5" x14ac:dyDescent="0.25">
      <c r="A135" s="157">
        <f t="shared" si="55"/>
        <v>12.02</v>
      </c>
      <c r="B135" s="153">
        <f t="shared" si="49"/>
        <v>87</v>
      </c>
      <c r="C135" s="197" t="s">
        <v>428</v>
      </c>
      <c r="D135" s="156" t="s">
        <v>364</v>
      </c>
      <c r="E135" s="157">
        <f t="shared" si="56"/>
        <v>3</v>
      </c>
      <c r="F135" s="249"/>
      <c r="G135" s="157">
        <f t="shared" si="57"/>
        <v>0</v>
      </c>
      <c r="H135" s="157">
        <f t="shared" si="57"/>
        <v>3</v>
      </c>
      <c r="I135" s="157">
        <f t="shared" si="57"/>
        <v>0</v>
      </c>
      <c r="J135" s="157">
        <f t="shared" si="57"/>
        <v>0</v>
      </c>
      <c r="K135" s="157">
        <f t="shared" si="57"/>
        <v>0</v>
      </c>
      <c r="L135" s="157">
        <f t="shared" si="57"/>
        <v>0</v>
      </c>
      <c r="M135" s="157">
        <f t="shared" si="57"/>
        <v>0</v>
      </c>
      <c r="N135" s="157">
        <f t="shared" si="57"/>
        <v>0</v>
      </c>
      <c r="O135" s="157">
        <f t="shared" si="57"/>
        <v>0</v>
      </c>
      <c r="P135" s="157">
        <f t="shared" si="57"/>
        <v>0</v>
      </c>
      <c r="Q135" s="157">
        <f t="shared" si="58"/>
        <v>0</v>
      </c>
      <c r="R135" s="157">
        <f t="shared" si="58"/>
        <v>0</v>
      </c>
      <c r="S135" s="157">
        <f t="shared" si="58"/>
        <v>0</v>
      </c>
      <c r="T135" s="157">
        <f t="shared" si="58"/>
        <v>0</v>
      </c>
      <c r="U135" s="157">
        <f t="shared" si="58"/>
        <v>0</v>
      </c>
      <c r="V135" s="157">
        <f t="shared" si="58"/>
        <v>0</v>
      </c>
      <c r="W135" s="157">
        <f t="shared" si="58"/>
        <v>0</v>
      </c>
      <c r="X135" s="157">
        <f t="shared" si="58"/>
        <v>0</v>
      </c>
      <c r="Y135" s="157">
        <f t="shared" si="58"/>
        <v>0</v>
      </c>
      <c r="Z135" s="157">
        <f t="shared" si="58"/>
        <v>0</v>
      </c>
      <c r="AA135" s="157">
        <f t="shared" si="59"/>
        <v>0</v>
      </c>
      <c r="AB135" s="157">
        <f t="shared" si="59"/>
        <v>0</v>
      </c>
      <c r="AC135" s="157">
        <f t="shared" si="59"/>
        <v>0</v>
      </c>
      <c r="AD135" s="157">
        <f t="shared" si="59"/>
        <v>0</v>
      </c>
      <c r="AE135" s="157">
        <f t="shared" si="59"/>
        <v>0</v>
      </c>
      <c r="AF135" s="157">
        <f t="shared" si="59"/>
        <v>0</v>
      </c>
      <c r="AG135" s="157">
        <f t="shared" si="59"/>
        <v>0</v>
      </c>
      <c r="AH135" s="157">
        <f t="shared" si="59"/>
        <v>0</v>
      </c>
      <c r="AI135" s="157">
        <f t="shared" si="59"/>
        <v>0</v>
      </c>
      <c r="AJ135" s="157">
        <f t="shared" si="59"/>
        <v>0</v>
      </c>
    </row>
    <row r="136" spans="1:36" ht="16.5" x14ac:dyDescent="0.25">
      <c r="A136" s="157">
        <f t="shared" si="55"/>
        <v>12.03</v>
      </c>
      <c r="B136" s="153">
        <f t="shared" si="49"/>
        <v>88</v>
      </c>
      <c r="C136" s="158" t="s">
        <v>429</v>
      </c>
      <c r="D136" s="156" t="s">
        <v>364</v>
      </c>
      <c r="E136" s="157">
        <f t="shared" si="56"/>
        <v>4</v>
      </c>
      <c r="F136" s="249"/>
      <c r="G136" s="157">
        <f t="shared" si="57"/>
        <v>0</v>
      </c>
      <c r="H136" s="157">
        <f t="shared" si="57"/>
        <v>4</v>
      </c>
      <c r="I136" s="157">
        <f t="shared" si="57"/>
        <v>0</v>
      </c>
      <c r="J136" s="157">
        <f t="shared" si="57"/>
        <v>0</v>
      </c>
      <c r="K136" s="157">
        <f t="shared" si="57"/>
        <v>0</v>
      </c>
      <c r="L136" s="157">
        <f t="shared" si="57"/>
        <v>0</v>
      </c>
      <c r="M136" s="157">
        <f t="shared" si="57"/>
        <v>0</v>
      </c>
      <c r="N136" s="157">
        <f t="shared" si="57"/>
        <v>0</v>
      </c>
      <c r="O136" s="157">
        <f t="shared" si="57"/>
        <v>0</v>
      </c>
      <c r="P136" s="157">
        <f t="shared" si="57"/>
        <v>0</v>
      </c>
      <c r="Q136" s="157">
        <f t="shared" si="58"/>
        <v>0</v>
      </c>
      <c r="R136" s="157">
        <f t="shared" si="58"/>
        <v>0</v>
      </c>
      <c r="S136" s="157">
        <f t="shared" si="58"/>
        <v>0</v>
      </c>
      <c r="T136" s="157">
        <f t="shared" si="58"/>
        <v>0</v>
      </c>
      <c r="U136" s="157">
        <f t="shared" si="58"/>
        <v>0</v>
      </c>
      <c r="V136" s="157">
        <f t="shared" si="58"/>
        <v>0</v>
      </c>
      <c r="W136" s="157">
        <f t="shared" si="58"/>
        <v>0</v>
      </c>
      <c r="X136" s="157">
        <f t="shared" si="58"/>
        <v>0</v>
      </c>
      <c r="Y136" s="157">
        <f t="shared" si="58"/>
        <v>0</v>
      </c>
      <c r="Z136" s="157">
        <f t="shared" si="58"/>
        <v>0</v>
      </c>
      <c r="AA136" s="157">
        <f t="shared" si="59"/>
        <v>0</v>
      </c>
      <c r="AB136" s="157">
        <f t="shared" si="59"/>
        <v>0</v>
      </c>
      <c r="AC136" s="157">
        <f t="shared" si="59"/>
        <v>0</v>
      </c>
      <c r="AD136" s="157">
        <f t="shared" si="59"/>
        <v>0</v>
      </c>
      <c r="AE136" s="157">
        <f t="shared" si="59"/>
        <v>0</v>
      </c>
      <c r="AF136" s="157">
        <f t="shared" si="59"/>
        <v>0</v>
      </c>
      <c r="AG136" s="157">
        <f t="shared" si="59"/>
        <v>0</v>
      </c>
      <c r="AH136" s="157">
        <f t="shared" si="59"/>
        <v>0</v>
      </c>
      <c r="AI136" s="157">
        <f t="shared" si="59"/>
        <v>0</v>
      </c>
      <c r="AJ136" s="157">
        <f t="shared" si="59"/>
        <v>0</v>
      </c>
    </row>
    <row r="137" spans="1:36" ht="16.5" x14ac:dyDescent="0.25">
      <c r="A137" s="157">
        <f t="shared" si="55"/>
        <v>12.04</v>
      </c>
      <c r="B137" s="153">
        <f t="shared" si="49"/>
        <v>89</v>
      </c>
      <c r="C137" s="158" t="s">
        <v>430</v>
      </c>
      <c r="D137" s="156" t="s">
        <v>364</v>
      </c>
      <c r="E137" s="157">
        <f t="shared" si="56"/>
        <v>3</v>
      </c>
      <c r="F137" s="249"/>
      <c r="G137" s="157">
        <f t="shared" si="57"/>
        <v>0</v>
      </c>
      <c r="H137" s="157">
        <f t="shared" si="57"/>
        <v>3</v>
      </c>
      <c r="I137" s="157">
        <f t="shared" si="57"/>
        <v>0</v>
      </c>
      <c r="J137" s="157">
        <f t="shared" si="57"/>
        <v>0</v>
      </c>
      <c r="K137" s="157">
        <f t="shared" si="57"/>
        <v>0</v>
      </c>
      <c r="L137" s="157">
        <f t="shared" si="57"/>
        <v>0</v>
      </c>
      <c r="M137" s="157">
        <f t="shared" si="57"/>
        <v>0</v>
      </c>
      <c r="N137" s="157">
        <f t="shared" si="57"/>
        <v>0</v>
      </c>
      <c r="O137" s="157">
        <f t="shared" si="57"/>
        <v>0</v>
      </c>
      <c r="P137" s="157">
        <f t="shared" si="57"/>
        <v>0</v>
      </c>
      <c r="Q137" s="157">
        <f t="shared" si="58"/>
        <v>0</v>
      </c>
      <c r="R137" s="157">
        <f t="shared" si="58"/>
        <v>0</v>
      </c>
      <c r="S137" s="157">
        <f t="shared" si="58"/>
        <v>0</v>
      </c>
      <c r="T137" s="157">
        <f t="shared" si="58"/>
        <v>0</v>
      </c>
      <c r="U137" s="157">
        <f t="shared" si="58"/>
        <v>0</v>
      </c>
      <c r="V137" s="157">
        <f t="shared" si="58"/>
        <v>0</v>
      </c>
      <c r="W137" s="157">
        <f t="shared" si="58"/>
        <v>0</v>
      </c>
      <c r="X137" s="157">
        <f t="shared" si="58"/>
        <v>0</v>
      </c>
      <c r="Y137" s="157">
        <f t="shared" si="58"/>
        <v>0</v>
      </c>
      <c r="Z137" s="157">
        <f t="shared" si="58"/>
        <v>0</v>
      </c>
      <c r="AA137" s="157">
        <f t="shared" si="59"/>
        <v>0</v>
      </c>
      <c r="AB137" s="157">
        <f t="shared" si="59"/>
        <v>0</v>
      </c>
      <c r="AC137" s="157">
        <f t="shared" si="59"/>
        <v>0</v>
      </c>
      <c r="AD137" s="157">
        <f t="shared" si="59"/>
        <v>0</v>
      </c>
      <c r="AE137" s="157">
        <f t="shared" si="59"/>
        <v>0</v>
      </c>
      <c r="AF137" s="157">
        <f t="shared" si="59"/>
        <v>0</v>
      </c>
      <c r="AG137" s="157">
        <f t="shared" si="59"/>
        <v>0</v>
      </c>
      <c r="AH137" s="157">
        <f t="shared" si="59"/>
        <v>0</v>
      </c>
      <c r="AI137" s="157">
        <f t="shared" si="59"/>
        <v>0</v>
      </c>
      <c r="AJ137" s="157">
        <f t="shared" si="59"/>
        <v>0</v>
      </c>
    </row>
    <row r="138" spans="1:36" ht="16.5" x14ac:dyDescent="0.25">
      <c r="A138" s="157">
        <f t="shared" si="55"/>
        <v>12.049999999999999</v>
      </c>
      <c r="B138" s="153">
        <f t="shared" si="49"/>
        <v>90</v>
      </c>
      <c r="C138" s="158" t="s">
        <v>431</v>
      </c>
      <c r="D138" s="156" t="s">
        <v>364</v>
      </c>
      <c r="E138" s="157">
        <f t="shared" si="56"/>
        <v>5</v>
      </c>
      <c r="F138" s="249"/>
      <c r="G138" s="157">
        <f t="shared" si="57"/>
        <v>0</v>
      </c>
      <c r="H138" s="157">
        <f t="shared" si="57"/>
        <v>5</v>
      </c>
      <c r="I138" s="157">
        <f t="shared" si="57"/>
        <v>0</v>
      </c>
      <c r="J138" s="157">
        <f t="shared" si="57"/>
        <v>0</v>
      </c>
      <c r="K138" s="157">
        <f t="shared" si="57"/>
        <v>0</v>
      </c>
      <c r="L138" s="157">
        <f t="shared" si="57"/>
        <v>0</v>
      </c>
      <c r="M138" s="157">
        <f t="shared" si="57"/>
        <v>0</v>
      </c>
      <c r="N138" s="157">
        <f t="shared" si="57"/>
        <v>0</v>
      </c>
      <c r="O138" s="157">
        <f t="shared" si="57"/>
        <v>0</v>
      </c>
      <c r="P138" s="157">
        <f t="shared" si="57"/>
        <v>0</v>
      </c>
      <c r="Q138" s="157">
        <f t="shared" si="58"/>
        <v>0</v>
      </c>
      <c r="R138" s="157">
        <f t="shared" si="58"/>
        <v>0</v>
      </c>
      <c r="S138" s="157">
        <f t="shared" si="58"/>
        <v>0</v>
      </c>
      <c r="T138" s="157">
        <f t="shared" si="58"/>
        <v>0</v>
      </c>
      <c r="U138" s="157">
        <f t="shared" si="58"/>
        <v>0</v>
      </c>
      <c r="V138" s="157">
        <f t="shared" si="58"/>
        <v>0</v>
      </c>
      <c r="W138" s="157">
        <f t="shared" si="58"/>
        <v>0</v>
      </c>
      <c r="X138" s="157">
        <f t="shared" si="58"/>
        <v>0</v>
      </c>
      <c r="Y138" s="157">
        <f t="shared" si="58"/>
        <v>0</v>
      </c>
      <c r="Z138" s="157">
        <f t="shared" si="58"/>
        <v>0</v>
      </c>
      <c r="AA138" s="157">
        <f t="shared" si="59"/>
        <v>0</v>
      </c>
      <c r="AB138" s="157">
        <f t="shared" si="59"/>
        <v>0</v>
      </c>
      <c r="AC138" s="157">
        <f t="shared" si="59"/>
        <v>0</v>
      </c>
      <c r="AD138" s="157">
        <f t="shared" si="59"/>
        <v>0</v>
      </c>
      <c r="AE138" s="157">
        <f t="shared" si="59"/>
        <v>0</v>
      </c>
      <c r="AF138" s="157">
        <f t="shared" si="59"/>
        <v>0</v>
      </c>
      <c r="AG138" s="157">
        <f t="shared" si="59"/>
        <v>0</v>
      </c>
      <c r="AH138" s="157">
        <f t="shared" si="59"/>
        <v>0</v>
      </c>
      <c r="AI138" s="157">
        <f t="shared" si="59"/>
        <v>0</v>
      </c>
      <c r="AJ138" s="157">
        <f t="shared" si="59"/>
        <v>0</v>
      </c>
    </row>
    <row r="139" spans="1:36" ht="16.5" x14ac:dyDescent="0.25">
      <c r="A139" s="157">
        <f t="shared" si="55"/>
        <v>12.059999999999999</v>
      </c>
      <c r="B139" s="153">
        <f t="shared" si="49"/>
        <v>91</v>
      </c>
      <c r="C139" s="158" t="s">
        <v>432</v>
      </c>
      <c r="D139" s="156" t="s">
        <v>364</v>
      </c>
      <c r="E139" s="157">
        <f t="shared" si="56"/>
        <v>0</v>
      </c>
      <c r="F139" s="249"/>
      <c r="G139" s="157">
        <f t="shared" si="57"/>
        <v>0</v>
      </c>
      <c r="H139" s="157">
        <f t="shared" si="57"/>
        <v>0</v>
      </c>
      <c r="I139" s="157">
        <f t="shared" si="57"/>
        <v>0</v>
      </c>
      <c r="J139" s="157">
        <f t="shared" si="57"/>
        <v>0</v>
      </c>
      <c r="K139" s="157">
        <f t="shared" si="57"/>
        <v>0</v>
      </c>
      <c r="L139" s="157">
        <f t="shared" si="57"/>
        <v>0</v>
      </c>
      <c r="M139" s="157">
        <f t="shared" si="57"/>
        <v>0</v>
      </c>
      <c r="N139" s="157">
        <f t="shared" si="57"/>
        <v>0</v>
      </c>
      <c r="O139" s="157">
        <f t="shared" si="57"/>
        <v>0</v>
      </c>
      <c r="P139" s="157">
        <f t="shared" si="57"/>
        <v>0</v>
      </c>
      <c r="Q139" s="157">
        <f t="shared" si="58"/>
        <v>0</v>
      </c>
      <c r="R139" s="157">
        <f t="shared" si="58"/>
        <v>0</v>
      </c>
      <c r="S139" s="157">
        <f t="shared" si="58"/>
        <v>0</v>
      </c>
      <c r="T139" s="157">
        <f t="shared" si="58"/>
        <v>0</v>
      </c>
      <c r="U139" s="157">
        <f t="shared" si="58"/>
        <v>0</v>
      </c>
      <c r="V139" s="157">
        <f t="shared" si="58"/>
        <v>0</v>
      </c>
      <c r="W139" s="157">
        <f t="shared" si="58"/>
        <v>0</v>
      </c>
      <c r="X139" s="157">
        <f t="shared" si="58"/>
        <v>0</v>
      </c>
      <c r="Y139" s="157">
        <f t="shared" si="58"/>
        <v>0</v>
      </c>
      <c r="Z139" s="157">
        <f t="shared" si="58"/>
        <v>0</v>
      </c>
      <c r="AA139" s="157">
        <f t="shared" si="59"/>
        <v>0</v>
      </c>
      <c r="AB139" s="157">
        <f t="shared" si="59"/>
        <v>0</v>
      </c>
      <c r="AC139" s="157">
        <f t="shared" si="59"/>
        <v>0</v>
      </c>
      <c r="AD139" s="157">
        <f t="shared" si="59"/>
        <v>0</v>
      </c>
      <c r="AE139" s="157">
        <f t="shared" si="59"/>
        <v>0</v>
      </c>
      <c r="AF139" s="157">
        <f t="shared" si="59"/>
        <v>0</v>
      </c>
      <c r="AG139" s="157">
        <f t="shared" si="59"/>
        <v>0</v>
      </c>
      <c r="AH139" s="157">
        <f t="shared" si="59"/>
        <v>0</v>
      </c>
      <c r="AI139" s="157">
        <f t="shared" si="59"/>
        <v>0</v>
      </c>
      <c r="AJ139" s="157">
        <f t="shared" si="59"/>
        <v>0</v>
      </c>
    </row>
    <row r="140" spans="1:36" ht="16.5" x14ac:dyDescent="0.25">
      <c r="A140" s="157">
        <f t="shared" si="55"/>
        <v>12.069999999999999</v>
      </c>
      <c r="B140" s="153">
        <f t="shared" si="49"/>
        <v>92</v>
      </c>
      <c r="C140" s="155" t="s">
        <v>433</v>
      </c>
      <c r="D140" s="156" t="s">
        <v>364</v>
      </c>
      <c r="E140" s="157">
        <f t="shared" si="56"/>
        <v>2</v>
      </c>
      <c r="F140" s="249"/>
      <c r="G140" s="157">
        <f t="shared" si="57"/>
        <v>0</v>
      </c>
      <c r="H140" s="157">
        <f t="shared" si="57"/>
        <v>2</v>
      </c>
      <c r="I140" s="157">
        <f t="shared" si="57"/>
        <v>0</v>
      </c>
      <c r="J140" s="157">
        <f t="shared" si="57"/>
        <v>0</v>
      </c>
      <c r="K140" s="157">
        <f t="shared" si="57"/>
        <v>0</v>
      </c>
      <c r="L140" s="157">
        <f t="shared" si="57"/>
        <v>0</v>
      </c>
      <c r="M140" s="157">
        <f t="shared" si="57"/>
        <v>0</v>
      </c>
      <c r="N140" s="157">
        <f t="shared" si="57"/>
        <v>0</v>
      </c>
      <c r="O140" s="157">
        <f t="shared" si="57"/>
        <v>0</v>
      </c>
      <c r="P140" s="157">
        <f t="shared" si="57"/>
        <v>0</v>
      </c>
      <c r="Q140" s="157">
        <f t="shared" si="58"/>
        <v>0</v>
      </c>
      <c r="R140" s="157">
        <f t="shared" si="58"/>
        <v>0</v>
      </c>
      <c r="S140" s="157">
        <f t="shared" si="58"/>
        <v>0</v>
      </c>
      <c r="T140" s="157">
        <f t="shared" si="58"/>
        <v>0</v>
      </c>
      <c r="U140" s="157">
        <f t="shared" si="58"/>
        <v>0</v>
      </c>
      <c r="V140" s="157">
        <f t="shared" si="58"/>
        <v>0</v>
      </c>
      <c r="W140" s="157">
        <f t="shared" si="58"/>
        <v>0</v>
      </c>
      <c r="X140" s="157">
        <f t="shared" si="58"/>
        <v>0</v>
      </c>
      <c r="Y140" s="157">
        <f t="shared" si="58"/>
        <v>0</v>
      </c>
      <c r="Z140" s="157">
        <f t="shared" si="58"/>
        <v>0</v>
      </c>
      <c r="AA140" s="157">
        <f t="shared" si="59"/>
        <v>0</v>
      </c>
      <c r="AB140" s="157">
        <f t="shared" si="59"/>
        <v>0</v>
      </c>
      <c r="AC140" s="157">
        <f t="shared" si="59"/>
        <v>0</v>
      </c>
      <c r="AD140" s="157">
        <f t="shared" si="59"/>
        <v>0</v>
      </c>
      <c r="AE140" s="157">
        <f t="shared" si="59"/>
        <v>0</v>
      </c>
      <c r="AF140" s="157">
        <f t="shared" si="59"/>
        <v>0</v>
      </c>
      <c r="AG140" s="157">
        <f t="shared" si="59"/>
        <v>0</v>
      </c>
      <c r="AH140" s="157">
        <f t="shared" si="59"/>
        <v>0</v>
      </c>
      <c r="AI140" s="157">
        <f t="shared" si="59"/>
        <v>0</v>
      </c>
      <c r="AJ140" s="157">
        <f t="shared" si="59"/>
        <v>0</v>
      </c>
    </row>
    <row r="141" spans="1:36" ht="16.5" x14ac:dyDescent="0.25">
      <c r="A141" s="157">
        <f t="shared" si="55"/>
        <v>12.079999999999998</v>
      </c>
      <c r="B141" s="153">
        <f t="shared" si="49"/>
        <v>93</v>
      </c>
      <c r="C141" s="155" t="s">
        <v>434</v>
      </c>
      <c r="D141" s="156" t="s">
        <v>364</v>
      </c>
      <c r="E141" s="157">
        <f t="shared" si="56"/>
        <v>0</v>
      </c>
      <c r="F141" s="249"/>
      <c r="G141" s="157">
        <f t="shared" si="57"/>
        <v>0</v>
      </c>
      <c r="H141" s="157">
        <f t="shared" si="57"/>
        <v>0</v>
      </c>
      <c r="I141" s="157">
        <f t="shared" si="57"/>
        <v>0</v>
      </c>
      <c r="J141" s="157">
        <f t="shared" si="57"/>
        <v>0</v>
      </c>
      <c r="K141" s="157">
        <f t="shared" si="57"/>
        <v>0</v>
      </c>
      <c r="L141" s="157">
        <f t="shared" si="57"/>
        <v>0</v>
      </c>
      <c r="M141" s="157">
        <f t="shared" si="57"/>
        <v>0</v>
      </c>
      <c r="N141" s="157">
        <f t="shared" si="57"/>
        <v>0</v>
      </c>
      <c r="O141" s="157">
        <f t="shared" si="57"/>
        <v>0</v>
      </c>
      <c r="P141" s="157">
        <f t="shared" si="57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157">
        <f t="shared" si="58"/>
        <v>0</v>
      </c>
      <c r="W141" s="157">
        <f t="shared" si="58"/>
        <v>0</v>
      </c>
      <c r="X141" s="157">
        <f t="shared" si="58"/>
        <v>0</v>
      </c>
      <c r="Y141" s="157">
        <f t="shared" si="58"/>
        <v>0</v>
      </c>
      <c r="Z141" s="157">
        <f t="shared" si="58"/>
        <v>0</v>
      </c>
      <c r="AA141" s="157">
        <f t="shared" si="59"/>
        <v>0</v>
      </c>
      <c r="AB141" s="157">
        <f t="shared" si="59"/>
        <v>0</v>
      </c>
      <c r="AC141" s="157">
        <f t="shared" si="59"/>
        <v>0</v>
      </c>
      <c r="AD141" s="157">
        <f t="shared" si="59"/>
        <v>0</v>
      </c>
      <c r="AE141" s="157">
        <f t="shared" si="59"/>
        <v>0</v>
      </c>
      <c r="AF141" s="157">
        <f t="shared" si="59"/>
        <v>0</v>
      </c>
      <c r="AG141" s="157">
        <f t="shared" si="59"/>
        <v>0</v>
      </c>
      <c r="AH141" s="157">
        <f t="shared" si="59"/>
        <v>0</v>
      </c>
      <c r="AI141" s="157">
        <f t="shared" si="59"/>
        <v>0</v>
      </c>
      <c r="AJ141" s="157">
        <f t="shared" si="59"/>
        <v>0</v>
      </c>
    </row>
    <row r="142" spans="1:36" ht="16.5" x14ac:dyDescent="0.25">
      <c r="A142" s="157">
        <f t="shared" si="55"/>
        <v>12.089999999999998</v>
      </c>
      <c r="B142" s="153">
        <f t="shared" si="49"/>
        <v>94</v>
      </c>
      <c r="C142" s="155" t="s">
        <v>435</v>
      </c>
      <c r="D142" s="165" t="s">
        <v>364</v>
      </c>
      <c r="E142" s="157">
        <f>+ROUNDUP(SUM(G142:AJ142),0)</f>
        <v>1</v>
      </c>
      <c r="F142" s="250"/>
      <c r="G142" s="157">
        <f t="shared" si="57"/>
        <v>0</v>
      </c>
      <c r="H142" s="157">
        <f t="shared" si="57"/>
        <v>0.1</v>
      </c>
      <c r="I142" s="157">
        <f t="shared" si="57"/>
        <v>0</v>
      </c>
      <c r="J142" s="157">
        <f t="shared" si="57"/>
        <v>0</v>
      </c>
      <c r="K142" s="157">
        <f t="shared" si="57"/>
        <v>0</v>
      </c>
      <c r="L142" s="157">
        <f t="shared" si="57"/>
        <v>0</v>
      </c>
      <c r="M142" s="157">
        <f t="shared" si="57"/>
        <v>0</v>
      </c>
      <c r="N142" s="157">
        <f t="shared" si="57"/>
        <v>0</v>
      </c>
      <c r="O142" s="157">
        <f t="shared" si="57"/>
        <v>0</v>
      </c>
      <c r="P142" s="157">
        <f t="shared" si="57"/>
        <v>0</v>
      </c>
      <c r="Q142" s="157">
        <f t="shared" si="58"/>
        <v>0</v>
      </c>
      <c r="R142" s="157">
        <f t="shared" si="58"/>
        <v>0</v>
      </c>
      <c r="S142" s="157">
        <f t="shared" si="58"/>
        <v>0</v>
      </c>
      <c r="T142" s="157">
        <f t="shared" si="58"/>
        <v>0</v>
      </c>
      <c r="U142" s="157">
        <f t="shared" si="58"/>
        <v>0</v>
      </c>
      <c r="V142" s="157">
        <f t="shared" si="58"/>
        <v>0</v>
      </c>
      <c r="W142" s="157">
        <f t="shared" si="58"/>
        <v>0</v>
      </c>
      <c r="X142" s="157">
        <f t="shared" si="58"/>
        <v>0</v>
      </c>
      <c r="Y142" s="157">
        <f t="shared" si="58"/>
        <v>0</v>
      </c>
      <c r="Z142" s="157">
        <f t="shared" si="58"/>
        <v>0</v>
      </c>
      <c r="AA142" s="157">
        <f t="shared" si="59"/>
        <v>0</v>
      </c>
      <c r="AB142" s="157">
        <f t="shared" si="59"/>
        <v>0</v>
      </c>
      <c r="AC142" s="157">
        <f t="shared" si="59"/>
        <v>0</v>
      </c>
      <c r="AD142" s="157">
        <f t="shared" si="59"/>
        <v>0</v>
      </c>
      <c r="AE142" s="157">
        <f t="shared" si="59"/>
        <v>0</v>
      </c>
      <c r="AF142" s="157">
        <f t="shared" si="59"/>
        <v>0</v>
      </c>
      <c r="AG142" s="157">
        <f t="shared" si="59"/>
        <v>0</v>
      </c>
      <c r="AH142" s="157">
        <f t="shared" si="59"/>
        <v>0</v>
      </c>
      <c r="AI142" s="157">
        <f t="shared" si="59"/>
        <v>0</v>
      </c>
      <c r="AJ142" s="157">
        <f t="shared" si="59"/>
        <v>0</v>
      </c>
    </row>
    <row r="143" spans="1:36" s="188" customFormat="1" ht="16.5" x14ac:dyDescent="0.25">
      <c r="A143" s="160">
        <f t="shared" si="55"/>
        <v>12.099999999999998</v>
      </c>
      <c r="B143" s="161">
        <f t="shared" si="49"/>
        <v>95</v>
      </c>
      <c r="C143" s="163" t="s">
        <v>644</v>
      </c>
      <c r="D143" s="195" t="s">
        <v>364</v>
      </c>
      <c r="E143" s="157">
        <f>+ROUNDUP(SUM(G143:AJ143),0)</f>
        <v>9</v>
      </c>
      <c r="F143" s="247"/>
      <c r="G143" s="157">
        <f t="shared" si="57"/>
        <v>0</v>
      </c>
      <c r="H143" s="157">
        <f t="shared" si="57"/>
        <v>9</v>
      </c>
      <c r="I143" s="157">
        <f t="shared" si="57"/>
        <v>0</v>
      </c>
      <c r="J143" s="157">
        <f t="shared" si="57"/>
        <v>0</v>
      </c>
      <c r="K143" s="157">
        <f t="shared" si="57"/>
        <v>0</v>
      </c>
      <c r="L143" s="157">
        <f t="shared" si="57"/>
        <v>0</v>
      </c>
      <c r="M143" s="157">
        <f t="shared" si="57"/>
        <v>0</v>
      </c>
      <c r="N143" s="157">
        <f t="shared" si="57"/>
        <v>0</v>
      </c>
      <c r="O143" s="157">
        <f t="shared" si="57"/>
        <v>0</v>
      </c>
      <c r="P143" s="157">
        <f t="shared" si="57"/>
        <v>0</v>
      </c>
      <c r="Q143" s="157">
        <f t="shared" si="58"/>
        <v>0</v>
      </c>
      <c r="R143" s="157">
        <f t="shared" si="58"/>
        <v>0</v>
      </c>
      <c r="S143" s="157">
        <f t="shared" si="58"/>
        <v>0</v>
      </c>
      <c r="T143" s="157">
        <f t="shared" si="58"/>
        <v>0</v>
      </c>
      <c r="U143" s="157">
        <f t="shared" si="58"/>
        <v>0</v>
      </c>
      <c r="V143" s="157">
        <f t="shared" si="58"/>
        <v>0</v>
      </c>
      <c r="W143" s="157">
        <f t="shared" si="58"/>
        <v>0</v>
      </c>
      <c r="X143" s="157">
        <f t="shared" si="58"/>
        <v>0</v>
      </c>
      <c r="Y143" s="157">
        <f t="shared" si="58"/>
        <v>0</v>
      </c>
      <c r="Z143" s="157">
        <f t="shared" si="58"/>
        <v>0</v>
      </c>
      <c r="AA143" s="157">
        <f t="shared" si="59"/>
        <v>0</v>
      </c>
      <c r="AB143" s="157">
        <f t="shared" si="59"/>
        <v>0</v>
      </c>
      <c r="AC143" s="157">
        <f t="shared" si="59"/>
        <v>0</v>
      </c>
      <c r="AD143" s="157">
        <f t="shared" si="59"/>
        <v>0</v>
      </c>
      <c r="AE143" s="157">
        <f t="shared" si="59"/>
        <v>0</v>
      </c>
      <c r="AF143" s="157">
        <f t="shared" si="59"/>
        <v>0</v>
      </c>
      <c r="AG143" s="157">
        <f t="shared" si="59"/>
        <v>0</v>
      </c>
      <c r="AH143" s="157">
        <f t="shared" si="59"/>
        <v>0</v>
      </c>
      <c r="AI143" s="157">
        <f t="shared" si="59"/>
        <v>0</v>
      </c>
      <c r="AJ143" s="157">
        <f t="shared" si="59"/>
        <v>0</v>
      </c>
    </row>
    <row r="144" spans="1:36" ht="16.5" x14ac:dyDescent="0.25">
      <c r="A144" s="159"/>
      <c r="B144" s="153">
        <f t="shared" si="49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49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49"/>
        <v>98</v>
      </c>
      <c r="C146" s="158" t="s">
        <v>437</v>
      </c>
      <c r="D146" s="156" t="s">
        <v>364</v>
      </c>
      <c r="E146" s="157">
        <f t="shared" ref="E146:E148" si="60">+SUM(G146:AJ146)</f>
        <v>2</v>
      </c>
      <c r="F146" s="249"/>
      <c r="G146" s="157">
        <f t="shared" ref="G146:P148" si="61">+HLOOKUP(G$3,ARMADO_RP,$B146,0)+HLOOKUP(G$4,ARMADO_RP,$B146,0)</f>
        <v>0</v>
      </c>
      <c r="H146" s="157">
        <f t="shared" si="61"/>
        <v>2</v>
      </c>
      <c r="I146" s="157">
        <f t="shared" si="61"/>
        <v>0</v>
      </c>
      <c r="J146" s="157">
        <f t="shared" si="61"/>
        <v>0</v>
      </c>
      <c r="K146" s="157">
        <f t="shared" si="61"/>
        <v>0</v>
      </c>
      <c r="L146" s="157">
        <f t="shared" si="61"/>
        <v>0</v>
      </c>
      <c r="M146" s="157">
        <f t="shared" si="61"/>
        <v>0</v>
      </c>
      <c r="N146" s="157">
        <f t="shared" si="61"/>
        <v>0</v>
      </c>
      <c r="O146" s="157">
        <f t="shared" si="61"/>
        <v>0</v>
      </c>
      <c r="P146" s="157">
        <f t="shared" si="61"/>
        <v>0</v>
      </c>
      <c r="Q146" s="157">
        <f t="shared" ref="Q146:Z148" si="62">+HLOOKUP(Q$3,ARMADO_RP,$B146,0)+HLOOKUP(Q$4,ARMADO_RP,$B146,0)</f>
        <v>0</v>
      </c>
      <c r="R146" s="157">
        <f t="shared" si="62"/>
        <v>0</v>
      </c>
      <c r="S146" s="157">
        <f t="shared" si="62"/>
        <v>0</v>
      </c>
      <c r="T146" s="157">
        <f t="shared" si="62"/>
        <v>0</v>
      </c>
      <c r="U146" s="157">
        <f t="shared" si="62"/>
        <v>0</v>
      </c>
      <c r="V146" s="157">
        <f t="shared" si="62"/>
        <v>0</v>
      </c>
      <c r="W146" s="157">
        <f t="shared" si="62"/>
        <v>0</v>
      </c>
      <c r="X146" s="157">
        <f t="shared" si="62"/>
        <v>0</v>
      </c>
      <c r="Y146" s="157">
        <f t="shared" si="62"/>
        <v>0</v>
      </c>
      <c r="Z146" s="157">
        <f t="shared" si="62"/>
        <v>0</v>
      </c>
      <c r="AA146" s="157">
        <f t="shared" ref="AA146:AJ148" si="63">+HLOOKUP(AA$3,ARMADO_RP,$B146,0)+HLOOKUP(AA$4,ARMADO_RP,$B146,0)</f>
        <v>0</v>
      </c>
      <c r="AB146" s="157">
        <f t="shared" si="63"/>
        <v>0</v>
      </c>
      <c r="AC146" s="157">
        <f t="shared" si="63"/>
        <v>0</v>
      </c>
      <c r="AD146" s="157">
        <f t="shared" si="63"/>
        <v>0</v>
      </c>
      <c r="AE146" s="157">
        <f t="shared" si="63"/>
        <v>0</v>
      </c>
      <c r="AF146" s="157">
        <f t="shared" si="63"/>
        <v>0</v>
      </c>
      <c r="AG146" s="157">
        <f t="shared" si="63"/>
        <v>0</v>
      </c>
      <c r="AH146" s="157">
        <f t="shared" si="63"/>
        <v>0</v>
      </c>
      <c r="AI146" s="157">
        <f t="shared" si="63"/>
        <v>0</v>
      </c>
      <c r="AJ146" s="157">
        <f t="shared" si="63"/>
        <v>0</v>
      </c>
    </row>
    <row r="147" spans="1:36" ht="16.5" x14ac:dyDescent="0.25">
      <c r="A147" s="157">
        <f t="shared" ref="A147:A149" si="64">+A146+0.01</f>
        <v>13.02</v>
      </c>
      <c r="B147" s="153">
        <f t="shared" si="49"/>
        <v>99</v>
      </c>
      <c r="C147" s="158" t="s">
        <v>438</v>
      </c>
      <c r="D147" s="156" t="s">
        <v>364</v>
      </c>
      <c r="E147" s="157">
        <f t="shared" si="60"/>
        <v>2</v>
      </c>
      <c r="F147" s="249"/>
      <c r="G147" s="157">
        <f t="shared" si="61"/>
        <v>0</v>
      </c>
      <c r="H147" s="157">
        <f t="shared" si="61"/>
        <v>2</v>
      </c>
      <c r="I147" s="157">
        <f t="shared" si="61"/>
        <v>0</v>
      </c>
      <c r="J147" s="157">
        <f t="shared" si="61"/>
        <v>0</v>
      </c>
      <c r="K147" s="157">
        <f t="shared" si="61"/>
        <v>0</v>
      </c>
      <c r="L147" s="157">
        <f t="shared" si="61"/>
        <v>0</v>
      </c>
      <c r="M147" s="157">
        <f t="shared" si="61"/>
        <v>0</v>
      </c>
      <c r="N147" s="157">
        <f t="shared" si="61"/>
        <v>0</v>
      </c>
      <c r="O147" s="157">
        <f t="shared" si="61"/>
        <v>0</v>
      </c>
      <c r="P147" s="157">
        <f t="shared" si="61"/>
        <v>0</v>
      </c>
      <c r="Q147" s="157">
        <f t="shared" si="62"/>
        <v>0</v>
      </c>
      <c r="R147" s="157">
        <f t="shared" si="62"/>
        <v>0</v>
      </c>
      <c r="S147" s="157">
        <f t="shared" si="62"/>
        <v>0</v>
      </c>
      <c r="T147" s="157">
        <f t="shared" si="62"/>
        <v>0</v>
      </c>
      <c r="U147" s="157">
        <f t="shared" si="62"/>
        <v>0</v>
      </c>
      <c r="V147" s="157">
        <f t="shared" si="62"/>
        <v>0</v>
      </c>
      <c r="W147" s="157">
        <f t="shared" si="62"/>
        <v>0</v>
      </c>
      <c r="X147" s="157">
        <f t="shared" si="62"/>
        <v>0</v>
      </c>
      <c r="Y147" s="157">
        <f t="shared" si="62"/>
        <v>0</v>
      </c>
      <c r="Z147" s="157">
        <f t="shared" si="62"/>
        <v>0</v>
      </c>
      <c r="AA147" s="157">
        <f t="shared" si="63"/>
        <v>0</v>
      </c>
      <c r="AB147" s="157">
        <f t="shared" si="63"/>
        <v>0</v>
      </c>
      <c r="AC147" s="157">
        <f t="shared" si="63"/>
        <v>0</v>
      </c>
      <c r="AD147" s="157">
        <f t="shared" si="63"/>
        <v>0</v>
      </c>
      <c r="AE147" s="157">
        <f t="shared" si="63"/>
        <v>0</v>
      </c>
      <c r="AF147" s="157">
        <f t="shared" si="63"/>
        <v>0</v>
      </c>
      <c r="AG147" s="157">
        <f t="shared" si="63"/>
        <v>0</v>
      </c>
      <c r="AH147" s="157">
        <f t="shared" si="63"/>
        <v>0</v>
      </c>
      <c r="AI147" s="157">
        <f t="shared" si="63"/>
        <v>0</v>
      </c>
      <c r="AJ147" s="157">
        <f t="shared" si="63"/>
        <v>0</v>
      </c>
    </row>
    <row r="148" spans="1:36" ht="16.5" x14ac:dyDescent="0.25">
      <c r="A148" s="157">
        <f t="shared" si="64"/>
        <v>13.03</v>
      </c>
      <c r="B148" s="153">
        <f t="shared" si="49"/>
        <v>100</v>
      </c>
      <c r="C148" s="158" t="s">
        <v>439</v>
      </c>
      <c r="D148" s="156" t="s">
        <v>364</v>
      </c>
      <c r="E148" s="157">
        <f t="shared" si="60"/>
        <v>0</v>
      </c>
      <c r="F148" s="249"/>
      <c r="G148" s="157">
        <f t="shared" si="61"/>
        <v>0</v>
      </c>
      <c r="H148" s="157">
        <v>0</v>
      </c>
      <c r="I148" s="157">
        <f t="shared" si="61"/>
        <v>0</v>
      </c>
      <c r="J148" s="157">
        <f t="shared" si="61"/>
        <v>0</v>
      </c>
      <c r="K148" s="157">
        <f t="shared" si="61"/>
        <v>0</v>
      </c>
      <c r="L148" s="157">
        <f t="shared" si="61"/>
        <v>0</v>
      </c>
      <c r="M148" s="157">
        <f t="shared" si="61"/>
        <v>0</v>
      </c>
      <c r="N148" s="157">
        <f t="shared" si="61"/>
        <v>0</v>
      </c>
      <c r="O148" s="157">
        <f t="shared" si="61"/>
        <v>0</v>
      </c>
      <c r="P148" s="157">
        <f t="shared" si="61"/>
        <v>0</v>
      </c>
      <c r="Q148" s="157">
        <f t="shared" si="62"/>
        <v>0</v>
      </c>
      <c r="R148" s="157">
        <f t="shared" si="62"/>
        <v>0</v>
      </c>
      <c r="S148" s="157">
        <f t="shared" si="62"/>
        <v>0</v>
      </c>
      <c r="T148" s="157">
        <f t="shared" si="62"/>
        <v>0</v>
      </c>
      <c r="U148" s="157">
        <f t="shared" si="62"/>
        <v>0</v>
      </c>
      <c r="V148" s="157">
        <f t="shared" si="62"/>
        <v>0</v>
      </c>
      <c r="W148" s="157">
        <f t="shared" si="62"/>
        <v>0</v>
      </c>
      <c r="X148" s="157">
        <f t="shared" si="62"/>
        <v>0</v>
      </c>
      <c r="Y148" s="157">
        <f t="shared" si="62"/>
        <v>0</v>
      </c>
      <c r="Z148" s="157">
        <f t="shared" si="62"/>
        <v>0</v>
      </c>
      <c r="AA148" s="157">
        <f t="shared" si="63"/>
        <v>0</v>
      </c>
      <c r="AB148" s="157">
        <f t="shared" si="63"/>
        <v>0</v>
      </c>
      <c r="AC148" s="157">
        <f t="shared" si="63"/>
        <v>0</v>
      </c>
      <c r="AD148" s="157">
        <f t="shared" si="63"/>
        <v>0</v>
      </c>
      <c r="AE148" s="157">
        <f t="shared" si="63"/>
        <v>0</v>
      </c>
      <c r="AF148" s="157">
        <f t="shared" si="63"/>
        <v>0</v>
      </c>
      <c r="AG148" s="157">
        <f t="shared" si="63"/>
        <v>0</v>
      </c>
      <c r="AH148" s="157">
        <f t="shared" si="63"/>
        <v>0</v>
      </c>
      <c r="AI148" s="157">
        <f t="shared" si="63"/>
        <v>0</v>
      </c>
      <c r="AJ148" s="157">
        <f t="shared" si="63"/>
        <v>0</v>
      </c>
    </row>
    <row r="149" spans="1:36" s="188" customFormat="1" ht="16.5" x14ac:dyDescent="0.25">
      <c r="A149" s="160">
        <f t="shared" si="64"/>
        <v>13.04</v>
      </c>
      <c r="B149" s="161">
        <f t="shared" si="49"/>
        <v>101</v>
      </c>
      <c r="C149" s="163" t="s">
        <v>648</v>
      </c>
      <c r="D149" s="195" t="s">
        <v>364</v>
      </c>
      <c r="E149" s="157">
        <f>+ROUNDUP(SUM(G149:AJ149),0)</f>
        <v>2</v>
      </c>
      <c r="F149" s="247"/>
      <c r="G149" s="157">
        <f t="shared" ref="G149:AJ149" si="65">+HLOOKUP(G$3,ARMADO_RP,$B149,0)+HLOOKUP(G$4,ARMADO_RP,$B149,0)+HLOOKUP(G$19,ARMADO_RP,$B149,0)</f>
        <v>0</v>
      </c>
      <c r="H149" s="157">
        <v>2</v>
      </c>
      <c r="I149" s="157">
        <f t="shared" si="65"/>
        <v>0</v>
      </c>
      <c r="J149" s="157">
        <f t="shared" si="65"/>
        <v>0</v>
      </c>
      <c r="K149" s="157">
        <f t="shared" si="65"/>
        <v>0</v>
      </c>
      <c r="L149" s="157">
        <f t="shared" si="65"/>
        <v>0</v>
      </c>
      <c r="M149" s="157">
        <f t="shared" si="65"/>
        <v>0</v>
      </c>
      <c r="N149" s="157">
        <f t="shared" si="65"/>
        <v>0</v>
      </c>
      <c r="O149" s="157">
        <f t="shared" si="65"/>
        <v>0</v>
      </c>
      <c r="P149" s="157">
        <f t="shared" si="65"/>
        <v>0</v>
      </c>
      <c r="Q149" s="157">
        <f t="shared" si="65"/>
        <v>0</v>
      </c>
      <c r="R149" s="157">
        <f t="shared" si="65"/>
        <v>0</v>
      </c>
      <c r="S149" s="157">
        <f t="shared" si="65"/>
        <v>0</v>
      </c>
      <c r="T149" s="157">
        <f t="shared" si="65"/>
        <v>0</v>
      </c>
      <c r="U149" s="157">
        <f t="shared" si="65"/>
        <v>0</v>
      </c>
      <c r="V149" s="157">
        <f t="shared" si="65"/>
        <v>0</v>
      </c>
      <c r="W149" s="157">
        <f t="shared" si="65"/>
        <v>0</v>
      </c>
      <c r="X149" s="157">
        <f t="shared" si="65"/>
        <v>0</v>
      </c>
      <c r="Y149" s="157">
        <f t="shared" si="65"/>
        <v>0</v>
      </c>
      <c r="Z149" s="157">
        <f t="shared" si="65"/>
        <v>0</v>
      </c>
      <c r="AA149" s="157">
        <f t="shared" si="65"/>
        <v>0</v>
      </c>
      <c r="AB149" s="157">
        <f t="shared" si="65"/>
        <v>0</v>
      </c>
      <c r="AC149" s="157">
        <f t="shared" si="65"/>
        <v>0</v>
      </c>
      <c r="AD149" s="157">
        <f t="shared" si="65"/>
        <v>0</v>
      </c>
      <c r="AE149" s="157">
        <f t="shared" si="65"/>
        <v>0</v>
      </c>
      <c r="AF149" s="157">
        <f t="shared" si="65"/>
        <v>0</v>
      </c>
      <c r="AG149" s="157">
        <f t="shared" si="65"/>
        <v>0</v>
      </c>
      <c r="AH149" s="157">
        <f t="shared" si="65"/>
        <v>0</v>
      </c>
      <c r="AI149" s="157">
        <f t="shared" si="65"/>
        <v>0</v>
      </c>
      <c r="AJ149" s="157">
        <f t="shared" si="65"/>
        <v>0</v>
      </c>
    </row>
    <row r="150" spans="1:36" ht="16.5" x14ac:dyDescent="0.25">
      <c r="A150" s="159"/>
      <c r="B150" s="153">
        <f t="shared" si="49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49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49"/>
        <v>104</v>
      </c>
      <c r="C152" s="155" t="s">
        <v>441</v>
      </c>
      <c r="D152" s="156" t="s">
        <v>364</v>
      </c>
      <c r="E152" s="157">
        <f t="shared" ref="E152:E156" si="66">+SUM(G152:AJ152)</f>
        <v>0</v>
      </c>
      <c r="F152" s="314" t="s">
        <v>77</v>
      </c>
      <c r="G152" s="157">
        <f t="shared" ref="G152:V156" si="67">+IF($F152=G$7,HLOOKUP(G$7,ARMADO_RP,$B152,0),0)</f>
        <v>0</v>
      </c>
      <c r="H152" s="157">
        <f t="shared" si="67"/>
        <v>0</v>
      </c>
      <c r="I152" s="157">
        <f t="shared" si="67"/>
        <v>0</v>
      </c>
      <c r="J152" s="157">
        <f t="shared" si="67"/>
        <v>0</v>
      </c>
      <c r="K152" s="157">
        <f t="shared" si="67"/>
        <v>0</v>
      </c>
      <c r="L152" s="157">
        <f t="shared" si="67"/>
        <v>0</v>
      </c>
      <c r="M152" s="157">
        <f t="shared" si="67"/>
        <v>0</v>
      </c>
      <c r="N152" s="157">
        <f t="shared" si="67"/>
        <v>0</v>
      </c>
      <c r="O152" s="157">
        <f t="shared" si="67"/>
        <v>0</v>
      </c>
      <c r="P152" s="157">
        <f t="shared" si="67"/>
        <v>0</v>
      </c>
      <c r="Q152" s="157">
        <f t="shared" ref="Q152:AF156" si="68">+IF($F152=Q$7,HLOOKUP(Q$7,ARMADO_RP,$B152,0),0)</f>
        <v>0</v>
      </c>
      <c r="R152" s="157">
        <f t="shared" si="68"/>
        <v>0</v>
      </c>
      <c r="S152" s="157">
        <f t="shared" si="68"/>
        <v>0</v>
      </c>
      <c r="T152" s="157">
        <f t="shared" si="68"/>
        <v>0</v>
      </c>
      <c r="U152" s="157">
        <f t="shared" si="68"/>
        <v>0</v>
      </c>
      <c r="V152" s="157">
        <f t="shared" si="68"/>
        <v>0</v>
      </c>
      <c r="W152" s="157">
        <f t="shared" si="68"/>
        <v>0</v>
      </c>
      <c r="X152" s="157">
        <f t="shared" si="68"/>
        <v>0</v>
      </c>
      <c r="Y152" s="157">
        <f t="shared" si="68"/>
        <v>0</v>
      </c>
      <c r="Z152" s="157">
        <f t="shared" si="68"/>
        <v>0</v>
      </c>
      <c r="AA152" s="157">
        <f t="shared" ref="AA152:AJ156" si="69">+IF($F152=AA$7,HLOOKUP(AA$7,ARMADO_RP,$B152,0),0)</f>
        <v>0</v>
      </c>
      <c r="AB152" s="157">
        <f t="shared" si="69"/>
        <v>0</v>
      </c>
      <c r="AC152" s="157">
        <f t="shared" si="69"/>
        <v>0</v>
      </c>
      <c r="AD152" s="157">
        <f t="shared" si="69"/>
        <v>0</v>
      </c>
      <c r="AE152" s="157">
        <f t="shared" si="69"/>
        <v>0</v>
      </c>
      <c r="AF152" s="157">
        <f t="shared" si="69"/>
        <v>0</v>
      </c>
      <c r="AG152" s="157">
        <f t="shared" si="69"/>
        <v>0</v>
      </c>
      <c r="AH152" s="157">
        <f t="shared" si="69"/>
        <v>0</v>
      </c>
      <c r="AI152" s="157">
        <f t="shared" si="69"/>
        <v>0</v>
      </c>
      <c r="AJ152" s="157">
        <f t="shared" si="69"/>
        <v>0</v>
      </c>
    </row>
    <row r="153" spans="1:36" ht="16.5" x14ac:dyDescent="0.25">
      <c r="A153" s="157">
        <f t="shared" ref="A153:A156" si="70">+A152+0.01</f>
        <v>14.02</v>
      </c>
      <c r="B153" s="153">
        <f t="shared" si="49"/>
        <v>105</v>
      </c>
      <c r="C153" s="155" t="s">
        <v>442</v>
      </c>
      <c r="D153" s="156" t="s">
        <v>364</v>
      </c>
      <c r="E153" s="157">
        <f t="shared" si="66"/>
        <v>1</v>
      </c>
      <c r="F153" s="314" t="s">
        <v>303</v>
      </c>
      <c r="G153" s="157">
        <f t="shared" si="67"/>
        <v>0</v>
      </c>
      <c r="H153" s="157">
        <f t="shared" si="67"/>
        <v>1</v>
      </c>
      <c r="I153" s="157">
        <f t="shared" si="67"/>
        <v>0</v>
      </c>
      <c r="J153" s="157">
        <f t="shared" si="67"/>
        <v>0</v>
      </c>
      <c r="K153" s="157">
        <f t="shared" si="67"/>
        <v>0</v>
      </c>
      <c r="L153" s="157">
        <f t="shared" si="67"/>
        <v>0</v>
      </c>
      <c r="M153" s="157">
        <f t="shared" si="67"/>
        <v>0</v>
      </c>
      <c r="N153" s="157">
        <f t="shared" si="67"/>
        <v>0</v>
      </c>
      <c r="O153" s="157">
        <f t="shared" si="67"/>
        <v>0</v>
      </c>
      <c r="P153" s="157">
        <f t="shared" si="67"/>
        <v>0</v>
      </c>
      <c r="Q153" s="157">
        <f t="shared" si="68"/>
        <v>0</v>
      </c>
      <c r="R153" s="157">
        <f t="shared" si="68"/>
        <v>0</v>
      </c>
      <c r="S153" s="157">
        <f t="shared" si="68"/>
        <v>0</v>
      </c>
      <c r="T153" s="157">
        <f t="shared" si="68"/>
        <v>0</v>
      </c>
      <c r="U153" s="157">
        <f t="shared" si="68"/>
        <v>0</v>
      </c>
      <c r="V153" s="157">
        <f t="shared" si="68"/>
        <v>0</v>
      </c>
      <c r="W153" s="157">
        <f t="shared" si="68"/>
        <v>0</v>
      </c>
      <c r="X153" s="157">
        <f t="shared" si="68"/>
        <v>0</v>
      </c>
      <c r="Y153" s="157">
        <f t="shared" si="68"/>
        <v>0</v>
      </c>
      <c r="Z153" s="157">
        <f t="shared" si="68"/>
        <v>0</v>
      </c>
      <c r="AA153" s="157">
        <f t="shared" si="69"/>
        <v>0</v>
      </c>
      <c r="AB153" s="157">
        <f t="shared" si="69"/>
        <v>0</v>
      </c>
      <c r="AC153" s="157">
        <f t="shared" si="69"/>
        <v>0</v>
      </c>
      <c r="AD153" s="157">
        <f t="shared" si="69"/>
        <v>0</v>
      </c>
      <c r="AE153" s="157">
        <f t="shared" si="69"/>
        <v>0</v>
      </c>
      <c r="AF153" s="157">
        <f t="shared" si="69"/>
        <v>0</v>
      </c>
      <c r="AG153" s="157">
        <f t="shared" si="69"/>
        <v>0</v>
      </c>
      <c r="AH153" s="157">
        <f t="shared" si="69"/>
        <v>0</v>
      </c>
      <c r="AI153" s="157">
        <f t="shared" si="69"/>
        <v>0</v>
      </c>
      <c r="AJ153" s="157">
        <f t="shared" si="69"/>
        <v>0</v>
      </c>
    </row>
    <row r="154" spans="1:36" ht="16.5" x14ac:dyDescent="0.25">
      <c r="A154" s="157">
        <f t="shared" si="70"/>
        <v>14.03</v>
      </c>
      <c r="B154" s="153">
        <f t="shared" si="49"/>
        <v>106</v>
      </c>
      <c r="C154" s="155" t="s">
        <v>443</v>
      </c>
      <c r="D154" s="156" t="s">
        <v>364</v>
      </c>
      <c r="E154" s="157">
        <f t="shared" si="66"/>
        <v>0</v>
      </c>
      <c r="F154" s="314" t="s">
        <v>297</v>
      </c>
      <c r="G154" s="157">
        <f t="shared" si="67"/>
        <v>0</v>
      </c>
      <c r="H154" s="157">
        <f t="shared" si="67"/>
        <v>0</v>
      </c>
      <c r="I154" s="157">
        <f t="shared" si="67"/>
        <v>0</v>
      </c>
      <c r="J154" s="157">
        <f t="shared" si="67"/>
        <v>0</v>
      </c>
      <c r="K154" s="157">
        <f t="shared" si="67"/>
        <v>0</v>
      </c>
      <c r="L154" s="157">
        <f t="shared" si="67"/>
        <v>0</v>
      </c>
      <c r="M154" s="157">
        <f t="shared" si="67"/>
        <v>0</v>
      </c>
      <c r="N154" s="157">
        <f t="shared" si="67"/>
        <v>0</v>
      </c>
      <c r="O154" s="157">
        <f t="shared" si="67"/>
        <v>0</v>
      </c>
      <c r="P154" s="157">
        <f t="shared" si="67"/>
        <v>0</v>
      </c>
      <c r="Q154" s="157">
        <f t="shared" si="68"/>
        <v>0</v>
      </c>
      <c r="R154" s="157">
        <f t="shared" si="68"/>
        <v>0</v>
      </c>
      <c r="S154" s="157">
        <f t="shared" si="68"/>
        <v>0</v>
      </c>
      <c r="T154" s="157">
        <f t="shared" si="68"/>
        <v>0</v>
      </c>
      <c r="U154" s="157">
        <f t="shared" si="68"/>
        <v>0</v>
      </c>
      <c r="V154" s="157">
        <f t="shared" si="68"/>
        <v>0</v>
      </c>
      <c r="W154" s="157">
        <f t="shared" si="68"/>
        <v>0</v>
      </c>
      <c r="X154" s="157">
        <f t="shared" si="68"/>
        <v>0</v>
      </c>
      <c r="Y154" s="157">
        <f t="shared" si="68"/>
        <v>0</v>
      </c>
      <c r="Z154" s="157">
        <f t="shared" si="68"/>
        <v>0</v>
      </c>
      <c r="AA154" s="157">
        <f t="shared" si="69"/>
        <v>0</v>
      </c>
      <c r="AB154" s="157">
        <f t="shared" si="69"/>
        <v>0</v>
      </c>
      <c r="AC154" s="157">
        <f t="shared" si="69"/>
        <v>0</v>
      </c>
      <c r="AD154" s="157">
        <f t="shared" si="69"/>
        <v>0</v>
      </c>
      <c r="AE154" s="157">
        <f t="shared" si="69"/>
        <v>0</v>
      </c>
      <c r="AF154" s="157">
        <f t="shared" si="69"/>
        <v>0</v>
      </c>
      <c r="AG154" s="157">
        <f t="shared" si="69"/>
        <v>0</v>
      </c>
      <c r="AH154" s="157">
        <f t="shared" si="69"/>
        <v>0</v>
      </c>
      <c r="AI154" s="157">
        <f t="shared" si="69"/>
        <v>0</v>
      </c>
      <c r="AJ154" s="157">
        <f t="shared" si="69"/>
        <v>0</v>
      </c>
    </row>
    <row r="155" spans="1:36" s="188" customFormat="1" ht="16.5" x14ac:dyDescent="0.25">
      <c r="A155" s="160">
        <f t="shared" si="70"/>
        <v>14.04</v>
      </c>
      <c r="B155" s="161">
        <f t="shared" si="49"/>
        <v>107</v>
      </c>
      <c r="C155" s="163" t="s">
        <v>533</v>
      </c>
      <c r="D155" s="164" t="s">
        <v>364</v>
      </c>
      <c r="E155" s="160">
        <f t="shared" si="66"/>
        <v>0</v>
      </c>
      <c r="F155" s="314" t="s">
        <v>218</v>
      </c>
      <c r="G155" s="160">
        <f t="shared" si="67"/>
        <v>0</v>
      </c>
      <c r="H155" s="160">
        <f t="shared" si="67"/>
        <v>0</v>
      </c>
      <c r="I155" s="160">
        <f t="shared" si="67"/>
        <v>0</v>
      </c>
      <c r="J155" s="160">
        <f t="shared" si="67"/>
        <v>0</v>
      </c>
      <c r="K155" s="160">
        <f t="shared" si="67"/>
        <v>0</v>
      </c>
      <c r="L155" s="160">
        <f t="shared" si="67"/>
        <v>0</v>
      </c>
      <c r="M155" s="160">
        <f t="shared" si="67"/>
        <v>0</v>
      </c>
      <c r="N155" s="160">
        <f t="shared" si="67"/>
        <v>0</v>
      </c>
      <c r="O155" s="160">
        <f t="shared" si="67"/>
        <v>0</v>
      </c>
      <c r="P155" s="160">
        <f t="shared" si="67"/>
        <v>0</v>
      </c>
      <c r="Q155" s="160">
        <f t="shared" si="68"/>
        <v>0</v>
      </c>
      <c r="R155" s="160">
        <f t="shared" si="68"/>
        <v>0</v>
      </c>
      <c r="S155" s="160">
        <f t="shared" si="68"/>
        <v>0</v>
      </c>
      <c r="T155" s="160">
        <f t="shared" si="68"/>
        <v>0</v>
      </c>
      <c r="U155" s="160">
        <f t="shared" si="68"/>
        <v>0</v>
      </c>
      <c r="V155" s="160">
        <f t="shared" si="68"/>
        <v>0</v>
      </c>
      <c r="W155" s="160">
        <f t="shared" si="68"/>
        <v>0</v>
      </c>
      <c r="X155" s="160">
        <f t="shared" si="68"/>
        <v>0</v>
      </c>
      <c r="Y155" s="160">
        <f t="shared" si="68"/>
        <v>0</v>
      </c>
      <c r="Z155" s="160">
        <f t="shared" si="68"/>
        <v>0</v>
      </c>
      <c r="AA155" s="160">
        <f t="shared" si="69"/>
        <v>0</v>
      </c>
      <c r="AB155" s="160">
        <f t="shared" si="69"/>
        <v>0</v>
      </c>
      <c r="AC155" s="160">
        <f t="shared" si="69"/>
        <v>0</v>
      </c>
      <c r="AD155" s="160">
        <f t="shared" si="69"/>
        <v>0</v>
      </c>
      <c r="AE155" s="160">
        <f t="shared" si="69"/>
        <v>0</v>
      </c>
      <c r="AF155" s="160">
        <f t="shared" si="69"/>
        <v>0</v>
      </c>
      <c r="AG155" s="160">
        <f t="shared" si="69"/>
        <v>0</v>
      </c>
      <c r="AH155" s="160">
        <f t="shared" si="69"/>
        <v>0</v>
      </c>
      <c r="AI155" s="160">
        <f t="shared" si="69"/>
        <v>0</v>
      </c>
      <c r="AJ155" s="160">
        <f t="shared" si="69"/>
        <v>0</v>
      </c>
    </row>
    <row r="156" spans="1:36" s="188" customFormat="1" ht="16.5" x14ac:dyDescent="0.25">
      <c r="A156" s="160">
        <f t="shared" si="70"/>
        <v>14.049999999999999</v>
      </c>
      <c r="B156" s="161">
        <f t="shared" si="49"/>
        <v>108</v>
      </c>
      <c r="C156" s="163" t="s">
        <v>534</v>
      </c>
      <c r="D156" s="164" t="s">
        <v>364</v>
      </c>
      <c r="E156" s="160">
        <f t="shared" si="66"/>
        <v>0</v>
      </c>
      <c r="F156" s="314" t="s">
        <v>259</v>
      </c>
      <c r="G156" s="160">
        <f t="shared" si="67"/>
        <v>0</v>
      </c>
      <c r="H156" s="160">
        <f t="shared" si="67"/>
        <v>0</v>
      </c>
      <c r="I156" s="160">
        <f t="shared" si="67"/>
        <v>0</v>
      </c>
      <c r="J156" s="160">
        <f t="shared" si="67"/>
        <v>0</v>
      </c>
      <c r="K156" s="160">
        <f t="shared" si="67"/>
        <v>0</v>
      </c>
      <c r="L156" s="160">
        <f t="shared" si="67"/>
        <v>0</v>
      </c>
      <c r="M156" s="160">
        <f t="shared" si="67"/>
        <v>0</v>
      </c>
      <c r="N156" s="160">
        <f t="shared" si="67"/>
        <v>0</v>
      </c>
      <c r="O156" s="160">
        <f t="shared" si="67"/>
        <v>0</v>
      </c>
      <c r="P156" s="160">
        <f t="shared" si="67"/>
        <v>0</v>
      </c>
      <c r="Q156" s="160">
        <f t="shared" si="67"/>
        <v>0</v>
      </c>
      <c r="R156" s="160">
        <f t="shared" si="67"/>
        <v>0</v>
      </c>
      <c r="S156" s="160">
        <f t="shared" si="67"/>
        <v>0</v>
      </c>
      <c r="T156" s="160">
        <f t="shared" si="67"/>
        <v>0</v>
      </c>
      <c r="U156" s="160">
        <f t="shared" si="67"/>
        <v>0</v>
      </c>
      <c r="V156" s="160">
        <f t="shared" si="67"/>
        <v>0</v>
      </c>
      <c r="W156" s="160">
        <f t="shared" si="68"/>
        <v>0</v>
      </c>
      <c r="X156" s="160">
        <f t="shared" si="68"/>
        <v>0</v>
      </c>
      <c r="Y156" s="160">
        <f t="shared" si="68"/>
        <v>0</v>
      </c>
      <c r="Z156" s="160">
        <f t="shared" si="68"/>
        <v>0</v>
      </c>
      <c r="AA156" s="160">
        <f t="shared" si="68"/>
        <v>0</v>
      </c>
      <c r="AB156" s="160">
        <f t="shared" si="68"/>
        <v>0</v>
      </c>
      <c r="AC156" s="160">
        <f t="shared" si="68"/>
        <v>0</v>
      </c>
      <c r="AD156" s="160">
        <f t="shared" si="68"/>
        <v>0</v>
      </c>
      <c r="AE156" s="160">
        <f t="shared" si="68"/>
        <v>0</v>
      </c>
      <c r="AF156" s="160">
        <f t="shared" si="68"/>
        <v>0</v>
      </c>
      <c r="AG156" s="160">
        <f t="shared" si="69"/>
        <v>0</v>
      </c>
      <c r="AH156" s="160">
        <f t="shared" si="69"/>
        <v>0</v>
      </c>
      <c r="AI156" s="160">
        <f t="shared" si="69"/>
        <v>0</v>
      </c>
      <c r="AJ156" s="160">
        <f t="shared" si="69"/>
        <v>0</v>
      </c>
    </row>
    <row r="157" spans="1:36" ht="16.5" x14ac:dyDescent="0.25">
      <c r="A157" s="159"/>
      <c r="B157" s="153">
        <f t="shared" si="49"/>
        <v>109</v>
      </c>
      <c r="C157" s="155"/>
      <c r="D157" s="156"/>
      <c r="E157" s="156"/>
      <c r="F157" s="314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</row>
    <row r="158" spans="1:36" ht="16.5" x14ac:dyDescent="0.25">
      <c r="A158" s="166">
        <f>1+A151</f>
        <v>15</v>
      </c>
      <c r="B158" s="167">
        <f t="shared" si="49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67">
        <f t="shared" si="49"/>
        <v>111</v>
      </c>
      <c r="C159" s="169" t="s">
        <v>445</v>
      </c>
      <c r="D159" s="170" t="s">
        <v>364</v>
      </c>
      <c r="E159" s="157">
        <f t="shared" ref="E159:E161" si="71">+SUM(G159:AJ159)</f>
        <v>1</v>
      </c>
      <c r="F159" s="314">
        <v>5</v>
      </c>
      <c r="G159" s="171">
        <f t="shared" ref="G159:P161" si="72">+HLOOKUP(G$7,ARMADO_RP,$B159,0)</f>
        <v>0</v>
      </c>
      <c r="H159" s="171">
        <f t="shared" si="72"/>
        <v>1</v>
      </c>
      <c r="I159" s="171">
        <f t="shared" si="72"/>
        <v>0</v>
      </c>
      <c r="J159" s="171">
        <f t="shared" si="72"/>
        <v>0</v>
      </c>
      <c r="K159" s="171">
        <f t="shared" si="72"/>
        <v>0</v>
      </c>
      <c r="L159" s="171">
        <f t="shared" si="72"/>
        <v>0</v>
      </c>
      <c r="M159" s="171">
        <f t="shared" si="72"/>
        <v>0</v>
      </c>
      <c r="N159" s="171">
        <f t="shared" si="72"/>
        <v>0</v>
      </c>
      <c r="O159" s="171">
        <f t="shared" si="72"/>
        <v>0</v>
      </c>
      <c r="P159" s="171">
        <f t="shared" si="72"/>
        <v>0</v>
      </c>
      <c r="Q159" s="171">
        <f t="shared" ref="Q159:Z161" si="73">+HLOOKUP(Q$7,ARMADO_RP,$B159,0)</f>
        <v>0</v>
      </c>
      <c r="R159" s="171">
        <f t="shared" si="73"/>
        <v>0</v>
      </c>
      <c r="S159" s="171">
        <f t="shared" si="73"/>
        <v>0</v>
      </c>
      <c r="T159" s="171">
        <f t="shared" si="73"/>
        <v>0</v>
      </c>
      <c r="U159" s="171">
        <f t="shared" si="73"/>
        <v>0</v>
      </c>
      <c r="V159" s="171">
        <f t="shared" si="73"/>
        <v>0</v>
      </c>
      <c r="W159" s="171">
        <f t="shared" si="73"/>
        <v>0</v>
      </c>
      <c r="X159" s="171">
        <f t="shared" si="73"/>
        <v>0</v>
      </c>
      <c r="Y159" s="171">
        <f t="shared" si="73"/>
        <v>0</v>
      </c>
      <c r="Z159" s="171">
        <f t="shared" si="73"/>
        <v>0</v>
      </c>
      <c r="AA159" s="171">
        <f t="shared" ref="AA159:AJ161" si="74">+HLOOKUP(AA$7,ARMADO_RP,$B159,0)</f>
        <v>0</v>
      </c>
      <c r="AB159" s="171">
        <f t="shared" si="74"/>
        <v>0</v>
      </c>
      <c r="AC159" s="171">
        <f t="shared" si="74"/>
        <v>0</v>
      </c>
      <c r="AD159" s="171">
        <f t="shared" si="74"/>
        <v>0</v>
      </c>
      <c r="AE159" s="171">
        <f t="shared" si="74"/>
        <v>0</v>
      </c>
      <c r="AF159" s="171">
        <f t="shared" si="74"/>
        <v>0</v>
      </c>
      <c r="AG159" s="171">
        <f t="shared" si="74"/>
        <v>0</v>
      </c>
      <c r="AH159" s="171">
        <f t="shared" si="74"/>
        <v>0</v>
      </c>
      <c r="AI159" s="171">
        <f t="shared" si="74"/>
        <v>0</v>
      </c>
      <c r="AJ159" s="171">
        <f t="shared" si="74"/>
        <v>0</v>
      </c>
    </row>
    <row r="160" spans="1:36" ht="16.5" x14ac:dyDescent="0.25">
      <c r="A160" s="171">
        <f t="shared" ref="A160:A161" si="75">0.01+A159</f>
        <v>15.02</v>
      </c>
      <c r="B160" s="167">
        <f t="shared" si="49"/>
        <v>112</v>
      </c>
      <c r="C160" s="169" t="s">
        <v>446</v>
      </c>
      <c r="D160" s="170" t="s">
        <v>364</v>
      </c>
      <c r="E160" s="157">
        <f t="shared" si="71"/>
        <v>0</v>
      </c>
      <c r="F160" s="314">
        <v>10</v>
      </c>
      <c r="G160" s="171">
        <f t="shared" si="72"/>
        <v>0</v>
      </c>
      <c r="H160" s="171">
        <f t="shared" si="72"/>
        <v>0</v>
      </c>
      <c r="I160" s="171">
        <f t="shared" si="72"/>
        <v>0</v>
      </c>
      <c r="J160" s="171">
        <f t="shared" si="72"/>
        <v>0</v>
      </c>
      <c r="K160" s="171">
        <f t="shared" si="72"/>
        <v>0</v>
      </c>
      <c r="L160" s="171">
        <f t="shared" si="72"/>
        <v>0</v>
      </c>
      <c r="M160" s="171">
        <f t="shared" si="72"/>
        <v>0</v>
      </c>
      <c r="N160" s="171">
        <f t="shared" si="72"/>
        <v>0</v>
      </c>
      <c r="O160" s="171">
        <f t="shared" si="72"/>
        <v>0</v>
      </c>
      <c r="P160" s="171">
        <f t="shared" si="72"/>
        <v>0</v>
      </c>
      <c r="Q160" s="171">
        <f t="shared" si="73"/>
        <v>0</v>
      </c>
      <c r="R160" s="171">
        <f t="shared" si="73"/>
        <v>0</v>
      </c>
      <c r="S160" s="171">
        <f t="shared" si="73"/>
        <v>0</v>
      </c>
      <c r="T160" s="171">
        <f t="shared" si="73"/>
        <v>0</v>
      </c>
      <c r="U160" s="171">
        <f t="shared" si="73"/>
        <v>0</v>
      </c>
      <c r="V160" s="171">
        <f t="shared" si="73"/>
        <v>0</v>
      </c>
      <c r="W160" s="171">
        <f t="shared" si="73"/>
        <v>0</v>
      </c>
      <c r="X160" s="171">
        <f t="shared" si="73"/>
        <v>0</v>
      </c>
      <c r="Y160" s="171">
        <f t="shared" si="73"/>
        <v>0</v>
      </c>
      <c r="Z160" s="171">
        <f t="shared" si="73"/>
        <v>0</v>
      </c>
      <c r="AA160" s="171">
        <f t="shared" si="74"/>
        <v>0</v>
      </c>
      <c r="AB160" s="171">
        <f t="shared" si="74"/>
        <v>0</v>
      </c>
      <c r="AC160" s="171">
        <f t="shared" si="74"/>
        <v>0</v>
      </c>
      <c r="AD160" s="171">
        <f t="shared" si="74"/>
        <v>0</v>
      </c>
      <c r="AE160" s="171">
        <f t="shared" si="74"/>
        <v>0</v>
      </c>
      <c r="AF160" s="171">
        <f t="shared" si="74"/>
        <v>0</v>
      </c>
      <c r="AG160" s="171">
        <f t="shared" si="74"/>
        <v>0</v>
      </c>
      <c r="AH160" s="171">
        <f t="shared" si="74"/>
        <v>0</v>
      </c>
      <c r="AI160" s="171">
        <f t="shared" si="74"/>
        <v>0</v>
      </c>
      <c r="AJ160" s="171">
        <f t="shared" si="74"/>
        <v>0</v>
      </c>
    </row>
    <row r="161" spans="1:36" s="188" customFormat="1" ht="16.5" x14ac:dyDescent="0.25">
      <c r="A161" s="191">
        <f t="shared" si="75"/>
        <v>15.03</v>
      </c>
      <c r="B161" s="192">
        <f t="shared" si="49"/>
        <v>113</v>
      </c>
      <c r="C161" s="193" t="s">
        <v>535</v>
      </c>
      <c r="D161" s="194" t="s">
        <v>364</v>
      </c>
      <c r="E161" s="160">
        <f t="shared" si="71"/>
        <v>0</v>
      </c>
      <c r="F161" s="314">
        <v>37.5</v>
      </c>
      <c r="G161" s="191">
        <f t="shared" si="72"/>
        <v>0</v>
      </c>
      <c r="H161" s="191">
        <f t="shared" si="72"/>
        <v>0</v>
      </c>
      <c r="I161" s="191">
        <f t="shared" si="72"/>
        <v>0</v>
      </c>
      <c r="J161" s="191">
        <f t="shared" si="72"/>
        <v>0</v>
      </c>
      <c r="K161" s="191">
        <f t="shared" si="72"/>
        <v>0</v>
      </c>
      <c r="L161" s="191">
        <f t="shared" si="72"/>
        <v>0</v>
      </c>
      <c r="M161" s="191">
        <f t="shared" si="72"/>
        <v>0</v>
      </c>
      <c r="N161" s="191">
        <f t="shared" si="72"/>
        <v>0</v>
      </c>
      <c r="O161" s="191">
        <f t="shared" si="72"/>
        <v>0</v>
      </c>
      <c r="P161" s="191">
        <f t="shared" si="72"/>
        <v>0</v>
      </c>
      <c r="Q161" s="191">
        <f t="shared" si="73"/>
        <v>0</v>
      </c>
      <c r="R161" s="191">
        <f t="shared" si="73"/>
        <v>0</v>
      </c>
      <c r="S161" s="191">
        <f t="shared" si="73"/>
        <v>0</v>
      </c>
      <c r="T161" s="191">
        <f t="shared" si="73"/>
        <v>0</v>
      </c>
      <c r="U161" s="191">
        <f t="shared" si="73"/>
        <v>0</v>
      </c>
      <c r="V161" s="191">
        <f t="shared" si="73"/>
        <v>0</v>
      </c>
      <c r="W161" s="191">
        <f t="shared" si="73"/>
        <v>0</v>
      </c>
      <c r="X161" s="191">
        <f t="shared" si="73"/>
        <v>0</v>
      </c>
      <c r="Y161" s="191">
        <f t="shared" si="73"/>
        <v>0</v>
      </c>
      <c r="Z161" s="191">
        <f t="shared" si="73"/>
        <v>0</v>
      </c>
      <c r="AA161" s="191">
        <f t="shared" si="74"/>
        <v>0</v>
      </c>
      <c r="AB161" s="191">
        <f t="shared" si="74"/>
        <v>0</v>
      </c>
      <c r="AC161" s="191">
        <f t="shared" si="74"/>
        <v>0</v>
      </c>
      <c r="AD161" s="191">
        <f t="shared" si="74"/>
        <v>0</v>
      </c>
      <c r="AE161" s="191">
        <f t="shared" si="74"/>
        <v>0</v>
      </c>
      <c r="AF161" s="191">
        <f t="shared" si="74"/>
        <v>0</v>
      </c>
      <c r="AG161" s="191">
        <f t="shared" si="74"/>
        <v>0</v>
      </c>
      <c r="AH161" s="191">
        <f t="shared" si="74"/>
        <v>0</v>
      </c>
      <c r="AI161" s="191">
        <f t="shared" si="74"/>
        <v>0</v>
      </c>
      <c r="AJ161" s="191">
        <f t="shared" si="74"/>
        <v>0</v>
      </c>
    </row>
    <row r="162" spans="1:36" ht="16.5" x14ac:dyDescent="0.25">
      <c r="A162" s="159"/>
      <c r="B162" s="167">
        <f t="shared" si="49"/>
        <v>114</v>
      </c>
      <c r="C162" s="155"/>
      <c r="D162" s="156"/>
      <c r="E162" s="156"/>
      <c r="F162" s="314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</row>
    <row r="163" spans="1:36" ht="16.5" x14ac:dyDescent="0.25">
      <c r="A163" s="166">
        <f>A158+1</f>
        <v>16</v>
      </c>
      <c r="B163" s="167">
        <f t="shared" si="49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6">+A163+0.01</f>
        <v>16.010000000000002</v>
      </c>
      <c r="B164" s="167">
        <f t="shared" si="49"/>
        <v>116</v>
      </c>
      <c r="C164" s="169" t="s">
        <v>448</v>
      </c>
      <c r="D164" s="170" t="s">
        <v>146</v>
      </c>
      <c r="E164" s="157">
        <f t="shared" ref="E164:E166" si="77">+SUM(G164:AJ164)</f>
        <v>5</v>
      </c>
      <c r="F164" s="314"/>
      <c r="G164" s="171">
        <f t="shared" ref="G164:P166" si="78">+HLOOKUP(G$7,ARMADO_RP,$B164,0)</f>
        <v>0</v>
      </c>
      <c r="H164" s="171">
        <f t="shared" si="78"/>
        <v>5</v>
      </c>
      <c r="I164" s="171">
        <f t="shared" si="78"/>
        <v>0</v>
      </c>
      <c r="J164" s="171">
        <f t="shared" si="78"/>
        <v>0</v>
      </c>
      <c r="K164" s="171">
        <f t="shared" si="78"/>
        <v>0</v>
      </c>
      <c r="L164" s="171">
        <f t="shared" si="78"/>
        <v>0</v>
      </c>
      <c r="M164" s="171">
        <f t="shared" si="78"/>
        <v>0</v>
      </c>
      <c r="N164" s="171">
        <f t="shared" si="78"/>
        <v>0</v>
      </c>
      <c r="O164" s="171">
        <f t="shared" si="78"/>
        <v>0</v>
      </c>
      <c r="P164" s="171">
        <f t="shared" si="78"/>
        <v>0</v>
      </c>
      <c r="Q164" s="171">
        <f t="shared" ref="Q164:Z166" si="79">+HLOOKUP(Q$7,ARMADO_RP,$B164,0)</f>
        <v>0</v>
      </c>
      <c r="R164" s="171">
        <f t="shared" si="79"/>
        <v>0</v>
      </c>
      <c r="S164" s="171">
        <f t="shared" si="79"/>
        <v>0</v>
      </c>
      <c r="T164" s="171">
        <f t="shared" si="79"/>
        <v>0</v>
      </c>
      <c r="U164" s="171">
        <f t="shared" si="79"/>
        <v>0</v>
      </c>
      <c r="V164" s="171">
        <f t="shared" si="79"/>
        <v>0</v>
      </c>
      <c r="W164" s="171">
        <f t="shared" si="79"/>
        <v>0</v>
      </c>
      <c r="X164" s="171">
        <f t="shared" si="79"/>
        <v>0</v>
      </c>
      <c r="Y164" s="171">
        <f t="shared" si="79"/>
        <v>0</v>
      </c>
      <c r="Z164" s="171">
        <f t="shared" si="79"/>
        <v>0</v>
      </c>
      <c r="AA164" s="171">
        <f t="shared" ref="AA164:AJ166" si="80">+HLOOKUP(AA$7,ARMADO_RP,$B164,0)</f>
        <v>0</v>
      </c>
      <c r="AB164" s="171">
        <f t="shared" si="80"/>
        <v>0</v>
      </c>
      <c r="AC164" s="171">
        <f t="shared" si="80"/>
        <v>0</v>
      </c>
      <c r="AD164" s="171">
        <f t="shared" si="80"/>
        <v>0</v>
      </c>
      <c r="AE164" s="171">
        <f t="shared" si="80"/>
        <v>0</v>
      </c>
      <c r="AF164" s="171">
        <f t="shared" si="80"/>
        <v>0</v>
      </c>
      <c r="AG164" s="171">
        <f t="shared" si="80"/>
        <v>0</v>
      </c>
      <c r="AH164" s="171">
        <f t="shared" si="80"/>
        <v>0</v>
      </c>
      <c r="AI164" s="171">
        <f t="shared" si="80"/>
        <v>0</v>
      </c>
      <c r="AJ164" s="171">
        <f t="shared" si="80"/>
        <v>0</v>
      </c>
    </row>
    <row r="165" spans="1:36" ht="16.5" x14ac:dyDescent="0.25">
      <c r="A165" s="157">
        <f t="shared" si="76"/>
        <v>16.020000000000003</v>
      </c>
      <c r="B165" s="167">
        <f t="shared" si="49"/>
        <v>117</v>
      </c>
      <c r="C165" s="169" t="s">
        <v>449</v>
      </c>
      <c r="D165" s="170" t="s">
        <v>146</v>
      </c>
      <c r="E165" s="157">
        <f t="shared" si="77"/>
        <v>10</v>
      </c>
      <c r="F165" s="251"/>
      <c r="G165" s="171">
        <f t="shared" si="78"/>
        <v>0</v>
      </c>
      <c r="H165" s="171">
        <f t="shared" si="78"/>
        <v>10</v>
      </c>
      <c r="I165" s="171">
        <f t="shared" si="78"/>
        <v>0</v>
      </c>
      <c r="J165" s="171">
        <f t="shared" si="78"/>
        <v>0</v>
      </c>
      <c r="K165" s="171">
        <f t="shared" si="78"/>
        <v>0</v>
      </c>
      <c r="L165" s="171">
        <f t="shared" si="78"/>
        <v>0</v>
      </c>
      <c r="M165" s="171">
        <f t="shared" si="78"/>
        <v>0</v>
      </c>
      <c r="N165" s="171">
        <f t="shared" si="78"/>
        <v>0</v>
      </c>
      <c r="O165" s="171">
        <f t="shared" si="78"/>
        <v>0</v>
      </c>
      <c r="P165" s="171">
        <f t="shared" si="78"/>
        <v>0</v>
      </c>
      <c r="Q165" s="171">
        <f t="shared" si="79"/>
        <v>0</v>
      </c>
      <c r="R165" s="171">
        <f t="shared" si="79"/>
        <v>0</v>
      </c>
      <c r="S165" s="171">
        <f t="shared" si="79"/>
        <v>0</v>
      </c>
      <c r="T165" s="171">
        <f t="shared" si="79"/>
        <v>0</v>
      </c>
      <c r="U165" s="171">
        <f t="shared" si="79"/>
        <v>0</v>
      </c>
      <c r="V165" s="171">
        <f t="shared" si="79"/>
        <v>0</v>
      </c>
      <c r="W165" s="171">
        <f t="shared" si="79"/>
        <v>0</v>
      </c>
      <c r="X165" s="171">
        <f t="shared" si="79"/>
        <v>0</v>
      </c>
      <c r="Y165" s="171">
        <f t="shared" si="79"/>
        <v>0</v>
      </c>
      <c r="Z165" s="171">
        <f t="shared" si="79"/>
        <v>0</v>
      </c>
      <c r="AA165" s="171">
        <f t="shared" si="80"/>
        <v>0</v>
      </c>
      <c r="AB165" s="171">
        <f t="shared" si="80"/>
        <v>0</v>
      </c>
      <c r="AC165" s="171">
        <f t="shared" si="80"/>
        <v>0</v>
      </c>
      <c r="AD165" s="171">
        <f t="shared" si="80"/>
        <v>0</v>
      </c>
      <c r="AE165" s="171">
        <f t="shared" si="80"/>
        <v>0</v>
      </c>
      <c r="AF165" s="171">
        <f t="shared" si="80"/>
        <v>0</v>
      </c>
      <c r="AG165" s="171">
        <f t="shared" si="80"/>
        <v>0</v>
      </c>
      <c r="AH165" s="171">
        <f t="shared" si="80"/>
        <v>0</v>
      </c>
      <c r="AI165" s="171">
        <f t="shared" si="80"/>
        <v>0</v>
      </c>
      <c r="AJ165" s="171">
        <f t="shared" si="80"/>
        <v>0</v>
      </c>
    </row>
    <row r="166" spans="1:36" s="188" customFormat="1" ht="16.5" x14ac:dyDescent="0.25">
      <c r="A166" s="160">
        <f t="shared" si="76"/>
        <v>16.030000000000005</v>
      </c>
      <c r="B166" s="192">
        <f t="shared" si="49"/>
        <v>118</v>
      </c>
      <c r="C166" s="163" t="s">
        <v>632</v>
      </c>
      <c r="D166" s="194" t="s">
        <v>146</v>
      </c>
      <c r="E166" s="157">
        <f t="shared" si="77"/>
        <v>0</v>
      </c>
      <c r="F166" s="315"/>
      <c r="G166" s="171">
        <f t="shared" si="78"/>
        <v>0</v>
      </c>
      <c r="H166" s="171">
        <f t="shared" si="78"/>
        <v>0</v>
      </c>
      <c r="I166" s="171">
        <f t="shared" si="78"/>
        <v>0</v>
      </c>
      <c r="J166" s="171">
        <f t="shared" si="78"/>
        <v>0</v>
      </c>
      <c r="K166" s="171">
        <f t="shared" si="78"/>
        <v>0</v>
      </c>
      <c r="L166" s="171">
        <f t="shared" si="78"/>
        <v>0</v>
      </c>
      <c r="M166" s="171">
        <f t="shared" si="78"/>
        <v>0</v>
      </c>
      <c r="N166" s="171">
        <f t="shared" si="78"/>
        <v>0</v>
      </c>
      <c r="O166" s="171">
        <f t="shared" si="78"/>
        <v>0</v>
      </c>
      <c r="P166" s="171">
        <f t="shared" si="78"/>
        <v>0</v>
      </c>
      <c r="Q166" s="171">
        <f t="shared" si="79"/>
        <v>0</v>
      </c>
      <c r="R166" s="171">
        <f t="shared" si="79"/>
        <v>0</v>
      </c>
      <c r="S166" s="171">
        <f t="shared" si="79"/>
        <v>0</v>
      </c>
      <c r="T166" s="171">
        <f t="shared" si="79"/>
        <v>0</v>
      </c>
      <c r="U166" s="171">
        <f t="shared" si="79"/>
        <v>0</v>
      </c>
      <c r="V166" s="171">
        <f t="shared" si="79"/>
        <v>0</v>
      </c>
      <c r="W166" s="171">
        <f t="shared" si="79"/>
        <v>0</v>
      </c>
      <c r="X166" s="171">
        <f t="shared" si="79"/>
        <v>0</v>
      </c>
      <c r="Y166" s="171">
        <f t="shared" si="79"/>
        <v>0</v>
      </c>
      <c r="Z166" s="171">
        <f t="shared" si="79"/>
        <v>0</v>
      </c>
      <c r="AA166" s="171">
        <f t="shared" si="80"/>
        <v>0</v>
      </c>
      <c r="AB166" s="171">
        <f t="shared" si="80"/>
        <v>0</v>
      </c>
      <c r="AC166" s="171">
        <f t="shared" si="80"/>
        <v>0</v>
      </c>
      <c r="AD166" s="171">
        <f t="shared" si="80"/>
        <v>0</v>
      </c>
      <c r="AE166" s="171">
        <f t="shared" si="80"/>
        <v>0</v>
      </c>
      <c r="AF166" s="171">
        <f t="shared" si="80"/>
        <v>0</v>
      </c>
      <c r="AG166" s="171">
        <f t="shared" si="80"/>
        <v>0</v>
      </c>
      <c r="AH166" s="171">
        <f t="shared" si="80"/>
        <v>0</v>
      </c>
      <c r="AI166" s="171">
        <f t="shared" si="80"/>
        <v>0</v>
      </c>
      <c r="AJ166" s="171">
        <f t="shared" si="80"/>
        <v>0</v>
      </c>
    </row>
    <row r="167" spans="1:36" ht="16.5" x14ac:dyDescent="0.25">
      <c r="A167" s="172"/>
      <c r="B167" s="167">
        <f t="shared" si="49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49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49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49"/>
        <v>122</v>
      </c>
      <c r="C170" s="162" t="s">
        <v>451</v>
      </c>
      <c r="D170" s="164" t="s">
        <v>452</v>
      </c>
      <c r="E170" s="157">
        <f>+ROUNDUP(SUM(G170:AJ170),0)</f>
        <v>1</v>
      </c>
      <c r="F170" s="249"/>
      <c r="G170" s="157">
        <f>+IF(G$2&lt;&gt;0,1/COUNTA(G$2:M$2),0)</f>
        <v>0.14285714285714285</v>
      </c>
      <c r="H170" s="157">
        <f t="shared" ref="H170:AJ170" si="81">+IF(H$2&lt;&gt;0,1/COUNTA(H$2:N$2),0)</f>
        <v>0.14285714285714285</v>
      </c>
      <c r="I170" s="157">
        <f t="shared" si="81"/>
        <v>0</v>
      </c>
      <c r="J170" s="157">
        <f t="shared" si="81"/>
        <v>0</v>
      </c>
      <c r="K170" s="157">
        <f t="shared" si="81"/>
        <v>0</v>
      </c>
      <c r="L170" s="157">
        <f t="shared" si="81"/>
        <v>0</v>
      </c>
      <c r="M170" s="157">
        <f t="shared" si="81"/>
        <v>0</v>
      </c>
      <c r="N170" s="157">
        <f t="shared" si="81"/>
        <v>0</v>
      </c>
      <c r="O170" s="157">
        <f t="shared" si="81"/>
        <v>0</v>
      </c>
      <c r="P170" s="157">
        <f t="shared" si="81"/>
        <v>0</v>
      </c>
      <c r="Q170" s="157">
        <f t="shared" si="81"/>
        <v>0</v>
      </c>
      <c r="R170" s="157">
        <f t="shared" si="81"/>
        <v>0</v>
      </c>
      <c r="S170" s="157">
        <f t="shared" si="81"/>
        <v>0</v>
      </c>
      <c r="T170" s="157">
        <f t="shared" si="81"/>
        <v>0</v>
      </c>
      <c r="U170" s="157">
        <f t="shared" si="81"/>
        <v>0</v>
      </c>
      <c r="V170" s="157">
        <f t="shared" si="81"/>
        <v>0</v>
      </c>
      <c r="W170" s="157">
        <f t="shared" si="81"/>
        <v>0</v>
      </c>
      <c r="X170" s="157">
        <f t="shared" si="81"/>
        <v>0</v>
      </c>
      <c r="Y170" s="157">
        <f t="shared" si="81"/>
        <v>0</v>
      </c>
      <c r="Z170" s="157">
        <f t="shared" si="81"/>
        <v>0</v>
      </c>
      <c r="AA170" s="157">
        <f t="shared" si="81"/>
        <v>0</v>
      </c>
      <c r="AB170" s="157">
        <f t="shared" si="81"/>
        <v>0</v>
      </c>
      <c r="AC170" s="157">
        <f t="shared" si="81"/>
        <v>0</v>
      </c>
      <c r="AD170" s="157">
        <f t="shared" si="81"/>
        <v>0</v>
      </c>
      <c r="AE170" s="157">
        <f t="shared" si="81"/>
        <v>0</v>
      </c>
      <c r="AF170" s="157">
        <f t="shared" si="81"/>
        <v>0</v>
      </c>
      <c r="AG170" s="157">
        <f t="shared" si="81"/>
        <v>0</v>
      </c>
      <c r="AH170" s="157">
        <f t="shared" si="81"/>
        <v>0</v>
      </c>
      <c r="AI170" s="157">
        <f t="shared" si="81"/>
        <v>0</v>
      </c>
      <c r="AJ170" s="157">
        <f t="shared" si="81"/>
        <v>0</v>
      </c>
    </row>
    <row r="171" spans="1:36" ht="16.5" x14ac:dyDescent="0.25">
      <c r="A171" s="160"/>
      <c r="B171" s="161">
        <f t="shared" si="49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49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49"/>
        <v>125</v>
      </c>
      <c r="C173" s="155" t="s">
        <v>454</v>
      </c>
      <c r="D173" s="156" t="s">
        <v>364</v>
      </c>
      <c r="E173" s="157">
        <f t="shared" ref="E173:E208" si="82">+SUM(G173:AJ173)</f>
        <v>0</v>
      </c>
      <c r="F173" s="314" t="s">
        <v>331</v>
      </c>
      <c r="G173" s="157">
        <f>+IF($F173=G$21,G$58,0)</f>
        <v>0</v>
      </c>
      <c r="H173" s="157">
        <f t="shared" ref="H173:AJ173" si="83">+IF($F173=H$21,H$58,0)</f>
        <v>0</v>
      </c>
      <c r="I173" s="157">
        <f t="shared" si="83"/>
        <v>0</v>
      </c>
      <c r="J173" s="157">
        <f t="shared" si="83"/>
        <v>0</v>
      </c>
      <c r="K173" s="157">
        <f t="shared" si="83"/>
        <v>0</v>
      </c>
      <c r="L173" s="157">
        <f t="shared" si="83"/>
        <v>0</v>
      </c>
      <c r="M173" s="157">
        <f t="shared" si="83"/>
        <v>0</v>
      </c>
      <c r="N173" s="157">
        <f t="shared" si="83"/>
        <v>0</v>
      </c>
      <c r="O173" s="157">
        <f t="shared" si="83"/>
        <v>0</v>
      </c>
      <c r="P173" s="157">
        <f t="shared" si="83"/>
        <v>0</v>
      </c>
      <c r="Q173" s="157">
        <f t="shared" si="83"/>
        <v>0</v>
      </c>
      <c r="R173" s="157">
        <f t="shared" si="83"/>
        <v>0</v>
      </c>
      <c r="S173" s="157">
        <f t="shared" si="83"/>
        <v>0</v>
      </c>
      <c r="T173" s="157">
        <f t="shared" si="83"/>
        <v>0</v>
      </c>
      <c r="U173" s="157">
        <f t="shared" si="83"/>
        <v>0</v>
      </c>
      <c r="V173" s="157">
        <f t="shared" si="83"/>
        <v>0</v>
      </c>
      <c r="W173" s="157">
        <f t="shared" si="83"/>
        <v>0</v>
      </c>
      <c r="X173" s="157">
        <f t="shared" si="83"/>
        <v>0</v>
      </c>
      <c r="Y173" s="157">
        <f t="shared" si="83"/>
        <v>0</v>
      </c>
      <c r="Z173" s="157">
        <f t="shared" si="83"/>
        <v>0</v>
      </c>
      <c r="AA173" s="157">
        <f t="shared" si="83"/>
        <v>0</v>
      </c>
      <c r="AB173" s="157">
        <f t="shared" si="83"/>
        <v>0</v>
      </c>
      <c r="AC173" s="157">
        <f t="shared" si="83"/>
        <v>0</v>
      </c>
      <c r="AD173" s="157">
        <f t="shared" si="83"/>
        <v>0</v>
      </c>
      <c r="AE173" s="157">
        <f t="shared" si="83"/>
        <v>0</v>
      </c>
      <c r="AF173" s="157">
        <f t="shared" si="83"/>
        <v>0</v>
      </c>
      <c r="AG173" s="157">
        <f t="shared" si="83"/>
        <v>0</v>
      </c>
      <c r="AH173" s="157">
        <f t="shared" si="83"/>
        <v>0</v>
      </c>
      <c r="AI173" s="157">
        <f t="shared" si="83"/>
        <v>0</v>
      </c>
      <c r="AJ173" s="157">
        <f t="shared" si="83"/>
        <v>0</v>
      </c>
    </row>
    <row r="174" spans="1:36" ht="16.5" x14ac:dyDescent="0.25">
      <c r="A174" s="157">
        <f t="shared" ref="A174:A208" si="84">+A173+0.01</f>
        <v>1.02</v>
      </c>
      <c r="B174" s="153">
        <f t="shared" si="49"/>
        <v>126</v>
      </c>
      <c r="C174" s="155" t="s">
        <v>455</v>
      </c>
      <c r="D174" s="156" t="s">
        <v>364</v>
      </c>
      <c r="E174" s="157">
        <f t="shared" si="82"/>
        <v>0</v>
      </c>
      <c r="F174" s="314" t="s">
        <v>331</v>
      </c>
      <c r="G174" s="157">
        <f>+IF($F174=G$21,G$59,0)</f>
        <v>0</v>
      </c>
      <c r="H174" s="157">
        <f t="shared" ref="H174:AJ174" si="85">+IF($F174=H$21,H$59,0)</f>
        <v>0</v>
      </c>
      <c r="I174" s="157">
        <f t="shared" si="85"/>
        <v>0</v>
      </c>
      <c r="J174" s="157">
        <f t="shared" si="85"/>
        <v>0</v>
      </c>
      <c r="K174" s="157">
        <f t="shared" si="85"/>
        <v>0</v>
      </c>
      <c r="L174" s="157">
        <f t="shared" si="85"/>
        <v>0</v>
      </c>
      <c r="M174" s="157">
        <f t="shared" si="85"/>
        <v>0</v>
      </c>
      <c r="N174" s="157">
        <f t="shared" si="85"/>
        <v>0</v>
      </c>
      <c r="O174" s="157">
        <f t="shared" si="85"/>
        <v>0</v>
      </c>
      <c r="P174" s="157">
        <f t="shared" si="85"/>
        <v>0</v>
      </c>
      <c r="Q174" s="157">
        <f t="shared" si="85"/>
        <v>0</v>
      </c>
      <c r="R174" s="157">
        <f t="shared" si="85"/>
        <v>0</v>
      </c>
      <c r="S174" s="157">
        <f t="shared" si="85"/>
        <v>0</v>
      </c>
      <c r="T174" s="157">
        <f t="shared" si="85"/>
        <v>0</v>
      </c>
      <c r="U174" s="157">
        <f t="shared" si="85"/>
        <v>0</v>
      </c>
      <c r="V174" s="157">
        <f t="shared" si="85"/>
        <v>0</v>
      </c>
      <c r="W174" s="157">
        <f t="shared" si="85"/>
        <v>0</v>
      </c>
      <c r="X174" s="157">
        <f t="shared" si="85"/>
        <v>0</v>
      </c>
      <c r="Y174" s="157">
        <f t="shared" si="85"/>
        <v>0</v>
      </c>
      <c r="Z174" s="157">
        <f t="shared" si="85"/>
        <v>0</v>
      </c>
      <c r="AA174" s="157">
        <f t="shared" si="85"/>
        <v>0</v>
      </c>
      <c r="AB174" s="157">
        <f t="shared" si="85"/>
        <v>0</v>
      </c>
      <c r="AC174" s="157">
        <f t="shared" si="85"/>
        <v>0</v>
      </c>
      <c r="AD174" s="157">
        <f t="shared" si="85"/>
        <v>0</v>
      </c>
      <c r="AE174" s="157">
        <f t="shared" si="85"/>
        <v>0</v>
      </c>
      <c r="AF174" s="157">
        <f t="shared" si="85"/>
        <v>0</v>
      </c>
      <c r="AG174" s="157">
        <f t="shared" si="85"/>
        <v>0</v>
      </c>
      <c r="AH174" s="157">
        <f t="shared" si="85"/>
        <v>0</v>
      </c>
      <c r="AI174" s="157">
        <f t="shared" si="85"/>
        <v>0</v>
      </c>
      <c r="AJ174" s="157">
        <f t="shared" si="85"/>
        <v>0</v>
      </c>
    </row>
    <row r="175" spans="1:36" ht="16.5" x14ac:dyDescent="0.25">
      <c r="A175" s="157">
        <f t="shared" si="84"/>
        <v>1.03</v>
      </c>
      <c r="B175" s="153">
        <f t="shared" si="49"/>
        <v>127</v>
      </c>
      <c r="C175" s="155" t="s">
        <v>456</v>
      </c>
      <c r="D175" s="156" t="s">
        <v>364</v>
      </c>
      <c r="E175" s="157">
        <f t="shared" si="82"/>
        <v>0</v>
      </c>
      <c r="F175" s="314" t="s">
        <v>331</v>
      </c>
      <c r="G175" s="157">
        <f>+IF($F175=G$21,G$60,0)</f>
        <v>0</v>
      </c>
      <c r="H175" s="157">
        <f t="shared" ref="H175:AJ175" si="86">+IF($F175=H$21,H$60,0)</f>
        <v>0</v>
      </c>
      <c r="I175" s="157">
        <f t="shared" si="86"/>
        <v>0</v>
      </c>
      <c r="J175" s="157">
        <f t="shared" si="86"/>
        <v>0</v>
      </c>
      <c r="K175" s="157">
        <f t="shared" si="86"/>
        <v>0</v>
      </c>
      <c r="L175" s="157">
        <f t="shared" si="86"/>
        <v>0</v>
      </c>
      <c r="M175" s="157">
        <f t="shared" si="86"/>
        <v>0</v>
      </c>
      <c r="N175" s="157">
        <f t="shared" si="86"/>
        <v>0</v>
      </c>
      <c r="O175" s="157">
        <f t="shared" si="86"/>
        <v>0</v>
      </c>
      <c r="P175" s="157">
        <f t="shared" si="86"/>
        <v>0</v>
      </c>
      <c r="Q175" s="157">
        <f t="shared" si="86"/>
        <v>0</v>
      </c>
      <c r="R175" s="157">
        <f t="shared" si="86"/>
        <v>0</v>
      </c>
      <c r="S175" s="157">
        <f t="shared" si="86"/>
        <v>0</v>
      </c>
      <c r="T175" s="157">
        <f t="shared" si="86"/>
        <v>0</v>
      </c>
      <c r="U175" s="157">
        <f t="shared" si="86"/>
        <v>0</v>
      </c>
      <c r="V175" s="157">
        <f t="shared" si="86"/>
        <v>0</v>
      </c>
      <c r="W175" s="157">
        <f t="shared" si="86"/>
        <v>0</v>
      </c>
      <c r="X175" s="157">
        <f t="shared" si="86"/>
        <v>0</v>
      </c>
      <c r="Y175" s="157">
        <f t="shared" si="86"/>
        <v>0</v>
      </c>
      <c r="Z175" s="157">
        <f t="shared" si="86"/>
        <v>0</v>
      </c>
      <c r="AA175" s="157">
        <f t="shared" si="86"/>
        <v>0</v>
      </c>
      <c r="AB175" s="157">
        <f t="shared" si="86"/>
        <v>0</v>
      </c>
      <c r="AC175" s="157">
        <f t="shared" si="86"/>
        <v>0</v>
      </c>
      <c r="AD175" s="157">
        <f t="shared" si="86"/>
        <v>0</v>
      </c>
      <c r="AE175" s="157">
        <f t="shared" si="86"/>
        <v>0</v>
      </c>
      <c r="AF175" s="157">
        <f t="shared" si="86"/>
        <v>0</v>
      </c>
      <c r="AG175" s="157">
        <f t="shared" si="86"/>
        <v>0</v>
      </c>
      <c r="AH175" s="157">
        <f t="shared" si="86"/>
        <v>0</v>
      </c>
      <c r="AI175" s="157">
        <f t="shared" si="86"/>
        <v>0</v>
      </c>
      <c r="AJ175" s="157">
        <f t="shared" si="86"/>
        <v>0</v>
      </c>
    </row>
    <row r="176" spans="1:36" ht="16.5" x14ac:dyDescent="0.25">
      <c r="A176" s="157">
        <f t="shared" si="84"/>
        <v>1.04</v>
      </c>
      <c r="B176" s="153">
        <f t="shared" si="49"/>
        <v>128</v>
      </c>
      <c r="C176" s="155" t="s">
        <v>457</v>
      </c>
      <c r="D176" s="156" t="s">
        <v>364</v>
      </c>
      <c r="E176" s="157">
        <f t="shared" si="82"/>
        <v>1</v>
      </c>
      <c r="F176" s="314" t="s">
        <v>331</v>
      </c>
      <c r="G176" s="157">
        <f>+IF($F176=G$21,G$61,0)</f>
        <v>0</v>
      </c>
      <c r="H176" s="157">
        <f t="shared" ref="H176:AJ176" si="87">+IF($F176=H$21,H$61,0)</f>
        <v>1</v>
      </c>
      <c r="I176" s="157">
        <f t="shared" si="87"/>
        <v>0</v>
      </c>
      <c r="J176" s="157">
        <f t="shared" si="87"/>
        <v>0</v>
      </c>
      <c r="K176" s="157">
        <f t="shared" si="87"/>
        <v>0</v>
      </c>
      <c r="L176" s="157">
        <f t="shared" si="87"/>
        <v>0</v>
      </c>
      <c r="M176" s="157">
        <f t="shared" si="87"/>
        <v>0</v>
      </c>
      <c r="N176" s="157">
        <f t="shared" si="87"/>
        <v>0</v>
      </c>
      <c r="O176" s="157">
        <f t="shared" si="87"/>
        <v>0</v>
      </c>
      <c r="P176" s="157">
        <f t="shared" si="87"/>
        <v>0</v>
      </c>
      <c r="Q176" s="157">
        <f t="shared" si="87"/>
        <v>0</v>
      </c>
      <c r="R176" s="157">
        <f t="shared" si="87"/>
        <v>0</v>
      </c>
      <c r="S176" s="157">
        <f t="shared" si="87"/>
        <v>0</v>
      </c>
      <c r="T176" s="157">
        <f t="shared" si="87"/>
        <v>0</v>
      </c>
      <c r="U176" s="157">
        <f t="shared" si="87"/>
        <v>0</v>
      </c>
      <c r="V176" s="157">
        <f t="shared" si="87"/>
        <v>0</v>
      </c>
      <c r="W176" s="157">
        <f t="shared" si="87"/>
        <v>0</v>
      </c>
      <c r="X176" s="157">
        <f t="shared" si="87"/>
        <v>0</v>
      </c>
      <c r="Y176" s="157">
        <f t="shared" si="87"/>
        <v>0</v>
      </c>
      <c r="Z176" s="157">
        <f t="shared" si="87"/>
        <v>0</v>
      </c>
      <c r="AA176" s="157">
        <f t="shared" si="87"/>
        <v>0</v>
      </c>
      <c r="AB176" s="157">
        <f t="shared" si="87"/>
        <v>0</v>
      </c>
      <c r="AC176" s="157">
        <f t="shared" si="87"/>
        <v>0</v>
      </c>
      <c r="AD176" s="157">
        <f t="shared" si="87"/>
        <v>0</v>
      </c>
      <c r="AE176" s="157">
        <f t="shared" si="87"/>
        <v>0</v>
      </c>
      <c r="AF176" s="157">
        <f t="shared" si="87"/>
        <v>0</v>
      </c>
      <c r="AG176" s="157">
        <f t="shared" si="87"/>
        <v>0</v>
      </c>
      <c r="AH176" s="157">
        <f t="shared" si="87"/>
        <v>0</v>
      </c>
      <c r="AI176" s="157">
        <f t="shared" si="87"/>
        <v>0</v>
      </c>
      <c r="AJ176" s="157">
        <f t="shared" si="87"/>
        <v>0</v>
      </c>
    </row>
    <row r="177" spans="1:36" ht="16.5" x14ac:dyDescent="0.25">
      <c r="A177" s="157">
        <f t="shared" si="84"/>
        <v>1.05</v>
      </c>
      <c r="B177" s="153">
        <f t="shared" si="49"/>
        <v>129</v>
      </c>
      <c r="C177" s="155" t="s">
        <v>458</v>
      </c>
      <c r="D177" s="156" t="s">
        <v>364</v>
      </c>
      <c r="E177" s="157">
        <f t="shared" si="82"/>
        <v>0</v>
      </c>
      <c r="F177" s="314" t="s">
        <v>101</v>
      </c>
      <c r="G177" s="157">
        <f>+IF($F177=G$21,G$64,0)</f>
        <v>0</v>
      </c>
      <c r="H177" s="157">
        <f t="shared" ref="H177:AJ177" si="88">+IF($F177=H$21,H$64,0)</f>
        <v>0</v>
      </c>
      <c r="I177" s="157">
        <f t="shared" si="88"/>
        <v>0</v>
      </c>
      <c r="J177" s="157">
        <f t="shared" si="88"/>
        <v>0</v>
      </c>
      <c r="K177" s="157">
        <f t="shared" si="88"/>
        <v>0</v>
      </c>
      <c r="L177" s="157">
        <f t="shared" si="88"/>
        <v>0</v>
      </c>
      <c r="M177" s="157">
        <f t="shared" si="88"/>
        <v>0</v>
      </c>
      <c r="N177" s="157">
        <f t="shared" si="88"/>
        <v>0</v>
      </c>
      <c r="O177" s="157">
        <f t="shared" si="88"/>
        <v>0</v>
      </c>
      <c r="P177" s="157">
        <f t="shared" si="88"/>
        <v>0</v>
      </c>
      <c r="Q177" s="157">
        <f t="shared" si="88"/>
        <v>0</v>
      </c>
      <c r="R177" s="157">
        <f t="shared" si="88"/>
        <v>0</v>
      </c>
      <c r="S177" s="157">
        <f t="shared" si="88"/>
        <v>0</v>
      </c>
      <c r="T177" s="157">
        <f t="shared" si="88"/>
        <v>0</v>
      </c>
      <c r="U177" s="157">
        <f t="shared" si="88"/>
        <v>0</v>
      </c>
      <c r="V177" s="157">
        <f t="shared" si="88"/>
        <v>0</v>
      </c>
      <c r="W177" s="157">
        <f t="shared" si="88"/>
        <v>0</v>
      </c>
      <c r="X177" s="157">
        <f t="shared" si="88"/>
        <v>0</v>
      </c>
      <c r="Y177" s="157">
        <f t="shared" si="88"/>
        <v>0</v>
      </c>
      <c r="Z177" s="157">
        <f t="shared" si="88"/>
        <v>0</v>
      </c>
      <c r="AA177" s="157">
        <f t="shared" si="88"/>
        <v>0</v>
      </c>
      <c r="AB177" s="157">
        <f t="shared" si="88"/>
        <v>0</v>
      </c>
      <c r="AC177" s="157">
        <f t="shared" si="88"/>
        <v>0</v>
      </c>
      <c r="AD177" s="157">
        <f t="shared" si="88"/>
        <v>0</v>
      </c>
      <c r="AE177" s="157">
        <f t="shared" si="88"/>
        <v>0</v>
      </c>
      <c r="AF177" s="157">
        <f t="shared" si="88"/>
        <v>0</v>
      </c>
      <c r="AG177" s="157">
        <f t="shared" si="88"/>
        <v>0</v>
      </c>
      <c r="AH177" s="157">
        <f t="shared" si="88"/>
        <v>0</v>
      </c>
      <c r="AI177" s="157">
        <f t="shared" si="88"/>
        <v>0</v>
      </c>
      <c r="AJ177" s="157">
        <f t="shared" si="88"/>
        <v>0</v>
      </c>
    </row>
    <row r="178" spans="1:36" ht="16.5" x14ac:dyDescent="0.25">
      <c r="A178" s="157">
        <f t="shared" si="84"/>
        <v>1.06</v>
      </c>
      <c r="B178" s="153">
        <f t="shared" si="49"/>
        <v>130</v>
      </c>
      <c r="C178" s="155" t="s">
        <v>459</v>
      </c>
      <c r="D178" s="156" t="s">
        <v>364</v>
      </c>
      <c r="E178" s="157">
        <f t="shared" si="82"/>
        <v>0</v>
      </c>
      <c r="F178" s="314" t="s">
        <v>331</v>
      </c>
      <c r="G178" s="157">
        <f>+IF($F178=G$21,G$52,0)</f>
        <v>0</v>
      </c>
      <c r="H178" s="157">
        <f t="shared" ref="H178:W179" si="89">+IF($F178=H$21,H$52,0)</f>
        <v>0</v>
      </c>
      <c r="I178" s="157">
        <f t="shared" si="89"/>
        <v>0</v>
      </c>
      <c r="J178" s="157">
        <f t="shared" si="89"/>
        <v>0</v>
      </c>
      <c r="K178" s="157">
        <f t="shared" si="89"/>
        <v>0</v>
      </c>
      <c r="L178" s="157">
        <f t="shared" si="89"/>
        <v>0</v>
      </c>
      <c r="M178" s="157">
        <f t="shared" si="89"/>
        <v>0</v>
      </c>
      <c r="N178" s="157">
        <f t="shared" si="89"/>
        <v>0</v>
      </c>
      <c r="O178" s="157">
        <f t="shared" si="89"/>
        <v>0</v>
      </c>
      <c r="P178" s="157">
        <f t="shared" si="89"/>
        <v>0</v>
      </c>
      <c r="Q178" s="157">
        <f t="shared" si="89"/>
        <v>0</v>
      </c>
      <c r="R178" s="157">
        <f t="shared" si="89"/>
        <v>0</v>
      </c>
      <c r="S178" s="157">
        <f t="shared" si="89"/>
        <v>0</v>
      </c>
      <c r="T178" s="157">
        <f t="shared" si="89"/>
        <v>0</v>
      </c>
      <c r="U178" s="157">
        <f t="shared" si="89"/>
        <v>0</v>
      </c>
      <c r="V178" s="157">
        <f t="shared" si="89"/>
        <v>0</v>
      </c>
      <c r="W178" s="157">
        <f t="shared" si="89"/>
        <v>0</v>
      </c>
      <c r="X178" s="157">
        <f t="shared" ref="X178:AJ179" si="90">+IF($F178=X$21,X$52,0)</f>
        <v>0</v>
      </c>
      <c r="Y178" s="157">
        <f t="shared" si="90"/>
        <v>0</v>
      </c>
      <c r="Z178" s="157">
        <f t="shared" si="90"/>
        <v>0</v>
      </c>
      <c r="AA178" s="157">
        <f t="shared" si="90"/>
        <v>0</v>
      </c>
      <c r="AB178" s="157">
        <f t="shared" si="90"/>
        <v>0</v>
      </c>
      <c r="AC178" s="157">
        <f t="shared" si="90"/>
        <v>0</v>
      </c>
      <c r="AD178" s="157">
        <f t="shared" si="90"/>
        <v>0</v>
      </c>
      <c r="AE178" s="157">
        <f t="shared" si="90"/>
        <v>0</v>
      </c>
      <c r="AF178" s="157">
        <f t="shared" si="90"/>
        <v>0</v>
      </c>
      <c r="AG178" s="157">
        <f t="shared" si="90"/>
        <v>0</v>
      </c>
      <c r="AH178" s="157">
        <f t="shared" si="90"/>
        <v>0</v>
      </c>
      <c r="AI178" s="157">
        <f t="shared" si="90"/>
        <v>0</v>
      </c>
      <c r="AJ178" s="157">
        <f t="shared" si="90"/>
        <v>0</v>
      </c>
    </row>
    <row r="179" spans="1:36" ht="16.5" x14ac:dyDescent="0.25">
      <c r="A179" s="157">
        <f t="shared" si="84"/>
        <v>1.07</v>
      </c>
      <c r="B179" s="153">
        <f t="shared" si="49"/>
        <v>131</v>
      </c>
      <c r="C179" s="155" t="s">
        <v>460</v>
      </c>
      <c r="D179" s="156" t="s">
        <v>364</v>
      </c>
      <c r="E179" s="157">
        <f t="shared" si="82"/>
        <v>0</v>
      </c>
      <c r="F179" s="314" t="s">
        <v>101</v>
      </c>
      <c r="G179" s="157">
        <f>+IF($F179=G$21,G$52,0)</f>
        <v>0</v>
      </c>
      <c r="H179" s="157">
        <f t="shared" si="89"/>
        <v>0</v>
      </c>
      <c r="I179" s="157">
        <f t="shared" si="89"/>
        <v>0</v>
      </c>
      <c r="J179" s="157">
        <f t="shared" si="89"/>
        <v>0</v>
      </c>
      <c r="K179" s="157">
        <f t="shared" si="89"/>
        <v>0</v>
      </c>
      <c r="L179" s="157">
        <f t="shared" si="89"/>
        <v>0</v>
      </c>
      <c r="M179" s="157">
        <f t="shared" si="89"/>
        <v>0</v>
      </c>
      <c r="N179" s="157">
        <f t="shared" si="89"/>
        <v>0</v>
      </c>
      <c r="O179" s="157">
        <f t="shared" si="89"/>
        <v>0</v>
      </c>
      <c r="P179" s="157">
        <f t="shared" si="89"/>
        <v>0</v>
      </c>
      <c r="Q179" s="157">
        <f t="shared" si="89"/>
        <v>0</v>
      </c>
      <c r="R179" s="157">
        <f t="shared" si="89"/>
        <v>0</v>
      </c>
      <c r="S179" s="157">
        <f t="shared" si="89"/>
        <v>0</v>
      </c>
      <c r="T179" s="157">
        <f t="shared" si="89"/>
        <v>0</v>
      </c>
      <c r="U179" s="157">
        <f t="shared" si="89"/>
        <v>0</v>
      </c>
      <c r="V179" s="157">
        <f t="shared" si="89"/>
        <v>0</v>
      </c>
      <c r="W179" s="157">
        <f t="shared" si="89"/>
        <v>0</v>
      </c>
      <c r="X179" s="157">
        <f t="shared" si="90"/>
        <v>0</v>
      </c>
      <c r="Y179" s="157">
        <f t="shared" si="90"/>
        <v>0</v>
      </c>
      <c r="Z179" s="157">
        <f t="shared" si="90"/>
        <v>0</v>
      </c>
      <c r="AA179" s="157">
        <f t="shared" si="90"/>
        <v>0</v>
      </c>
      <c r="AB179" s="157">
        <f t="shared" si="90"/>
        <v>0</v>
      </c>
      <c r="AC179" s="157">
        <f t="shared" si="90"/>
        <v>0</v>
      </c>
      <c r="AD179" s="157">
        <f t="shared" si="90"/>
        <v>0</v>
      </c>
      <c r="AE179" s="157">
        <f t="shared" si="90"/>
        <v>0</v>
      </c>
      <c r="AF179" s="157">
        <f t="shared" si="90"/>
        <v>0</v>
      </c>
      <c r="AG179" s="157">
        <f t="shared" si="90"/>
        <v>0</v>
      </c>
      <c r="AH179" s="157">
        <f t="shared" si="90"/>
        <v>0</v>
      </c>
      <c r="AI179" s="157">
        <f t="shared" si="90"/>
        <v>0</v>
      </c>
      <c r="AJ179" s="157">
        <f t="shared" si="90"/>
        <v>0</v>
      </c>
    </row>
    <row r="180" spans="1:36" ht="16.5" x14ac:dyDescent="0.25">
      <c r="A180" s="157">
        <f t="shared" si="84"/>
        <v>1.08</v>
      </c>
      <c r="B180" s="153">
        <f t="shared" si="49"/>
        <v>132</v>
      </c>
      <c r="C180" s="155" t="s">
        <v>461</v>
      </c>
      <c r="D180" s="156" t="s">
        <v>364</v>
      </c>
      <c r="E180" s="157">
        <f t="shared" si="82"/>
        <v>0</v>
      </c>
      <c r="F180" s="314" t="s">
        <v>331</v>
      </c>
      <c r="G180" s="157">
        <f t="shared" ref="G180:P181" si="91">+IF($F180=G$21,G$76,0)</f>
        <v>0</v>
      </c>
      <c r="H180" s="157">
        <f t="shared" si="91"/>
        <v>0</v>
      </c>
      <c r="I180" s="157">
        <f t="shared" si="91"/>
        <v>0</v>
      </c>
      <c r="J180" s="157">
        <f t="shared" si="91"/>
        <v>0</v>
      </c>
      <c r="K180" s="157">
        <f t="shared" si="91"/>
        <v>0</v>
      </c>
      <c r="L180" s="157">
        <f t="shared" si="91"/>
        <v>0</v>
      </c>
      <c r="M180" s="157">
        <f t="shared" si="91"/>
        <v>0</v>
      </c>
      <c r="N180" s="157">
        <f t="shared" si="91"/>
        <v>0</v>
      </c>
      <c r="O180" s="157">
        <f t="shared" si="91"/>
        <v>0</v>
      </c>
      <c r="P180" s="157">
        <f t="shared" si="91"/>
        <v>0</v>
      </c>
      <c r="Q180" s="157">
        <f t="shared" ref="Q180:Z181" si="92">+IF($F180=Q$21,Q$76,0)</f>
        <v>0</v>
      </c>
      <c r="R180" s="157">
        <f t="shared" si="92"/>
        <v>0</v>
      </c>
      <c r="S180" s="157">
        <f t="shared" si="92"/>
        <v>0</v>
      </c>
      <c r="T180" s="157">
        <f t="shared" si="92"/>
        <v>0</v>
      </c>
      <c r="U180" s="157">
        <f t="shared" si="92"/>
        <v>0</v>
      </c>
      <c r="V180" s="157">
        <f t="shared" si="92"/>
        <v>0</v>
      </c>
      <c r="W180" s="157">
        <f t="shared" si="92"/>
        <v>0</v>
      </c>
      <c r="X180" s="157">
        <f t="shared" si="92"/>
        <v>0</v>
      </c>
      <c r="Y180" s="157">
        <f t="shared" si="92"/>
        <v>0</v>
      </c>
      <c r="Z180" s="157">
        <f t="shared" si="92"/>
        <v>0</v>
      </c>
      <c r="AA180" s="157">
        <f t="shared" ref="AA180:AJ181" si="93">+IF($F180=AA$21,AA$76,0)</f>
        <v>0</v>
      </c>
      <c r="AB180" s="157">
        <f t="shared" si="93"/>
        <v>0</v>
      </c>
      <c r="AC180" s="157">
        <f t="shared" si="93"/>
        <v>0</v>
      </c>
      <c r="AD180" s="157">
        <f t="shared" si="93"/>
        <v>0</v>
      </c>
      <c r="AE180" s="157">
        <f t="shared" si="93"/>
        <v>0</v>
      </c>
      <c r="AF180" s="157">
        <f t="shared" si="93"/>
        <v>0</v>
      </c>
      <c r="AG180" s="157">
        <f t="shared" si="93"/>
        <v>0</v>
      </c>
      <c r="AH180" s="157">
        <f t="shared" si="93"/>
        <v>0</v>
      </c>
      <c r="AI180" s="157">
        <f t="shared" si="93"/>
        <v>0</v>
      </c>
      <c r="AJ180" s="157">
        <f t="shared" si="93"/>
        <v>0</v>
      </c>
    </row>
    <row r="181" spans="1:36" ht="16.5" x14ac:dyDescent="0.25">
      <c r="A181" s="157">
        <f t="shared" si="84"/>
        <v>1.0900000000000001</v>
      </c>
      <c r="B181" s="153">
        <f t="shared" ref="B181:B242" si="94">+B180+1</f>
        <v>133</v>
      </c>
      <c r="C181" s="155" t="s">
        <v>462</v>
      </c>
      <c r="D181" s="156" t="s">
        <v>364</v>
      </c>
      <c r="E181" s="157">
        <f t="shared" si="82"/>
        <v>0</v>
      </c>
      <c r="F181" s="314" t="s">
        <v>101</v>
      </c>
      <c r="G181" s="157">
        <f t="shared" si="91"/>
        <v>0</v>
      </c>
      <c r="H181" s="157">
        <f t="shared" si="91"/>
        <v>0</v>
      </c>
      <c r="I181" s="157">
        <f t="shared" si="91"/>
        <v>0</v>
      </c>
      <c r="J181" s="157">
        <f t="shared" si="91"/>
        <v>0</v>
      </c>
      <c r="K181" s="157">
        <f t="shared" si="91"/>
        <v>0</v>
      </c>
      <c r="L181" s="157">
        <f t="shared" si="91"/>
        <v>0</v>
      </c>
      <c r="M181" s="157">
        <f t="shared" si="91"/>
        <v>0</v>
      </c>
      <c r="N181" s="157">
        <f t="shared" si="91"/>
        <v>0</v>
      </c>
      <c r="O181" s="157">
        <f t="shared" si="91"/>
        <v>0</v>
      </c>
      <c r="P181" s="157">
        <f t="shared" si="91"/>
        <v>0</v>
      </c>
      <c r="Q181" s="157">
        <f t="shared" si="92"/>
        <v>0</v>
      </c>
      <c r="R181" s="157">
        <f t="shared" si="92"/>
        <v>0</v>
      </c>
      <c r="S181" s="157">
        <f t="shared" si="92"/>
        <v>0</v>
      </c>
      <c r="T181" s="157">
        <f t="shared" si="92"/>
        <v>0</v>
      </c>
      <c r="U181" s="157">
        <f t="shared" si="92"/>
        <v>0</v>
      </c>
      <c r="V181" s="157">
        <f t="shared" si="92"/>
        <v>0</v>
      </c>
      <c r="W181" s="157">
        <f t="shared" si="92"/>
        <v>0</v>
      </c>
      <c r="X181" s="157">
        <f t="shared" si="92"/>
        <v>0</v>
      </c>
      <c r="Y181" s="157">
        <f t="shared" si="92"/>
        <v>0</v>
      </c>
      <c r="Z181" s="157">
        <f t="shared" si="92"/>
        <v>0</v>
      </c>
      <c r="AA181" s="157">
        <f t="shared" si="93"/>
        <v>0</v>
      </c>
      <c r="AB181" s="157">
        <f t="shared" si="93"/>
        <v>0</v>
      </c>
      <c r="AC181" s="157">
        <f t="shared" si="93"/>
        <v>0</v>
      </c>
      <c r="AD181" s="157">
        <f t="shared" si="93"/>
        <v>0</v>
      </c>
      <c r="AE181" s="157">
        <f t="shared" si="93"/>
        <v>0</v>
      </c>
      <c r="AF181" s="157">
        <f t="shared" si="93"/>
        <v>0</v>
      </c>
      <c r="AG181" s="157">
        <f t="shared" si="93"/>
        <v>0</v>
      </c>
      <c r="AH181" s="157">
        <f t="shared" si="93"/>
        <v>0</v>
      </c>
      <c r="AI181" s="157">
        <f t="shared" si="93"/>
        <v>0</v>
      </c>
      <c r="AJ181" s="157">
        <f t="shared" si="93"/>
        <v>0</v>
      </c>
    </row>
    <row r="182" spans="1:36" ht="16.5" x14ac:dyDescent="0.25">
      <c r="A182" s="157">
        <f t="shared" si="84"/>
        <v>1.1000000000000001</v>
      </c>
      <c r="B182" s="153">
        <f t="shared" si="94"/>
        <v>134</v>
      </c>
      <c r="C182" s="155" t="s">
        <v>463</v>
      </c>
      <c r="D182" s="156" t="s">
        <v>364</v>
      </c>
      <c r="E182" s="157">
        <f t="shared" si="82"/>
        <v>2</v>
      </c>
      <c r="F182" s="314" t="s">
        <v>331</v>
      </c>
      <c r="G182" s="157">
        <f>+IF($F182=G$21,G$79,0)</f>
        <v>0</v>
      </c>
      <c r="H182" s="157">
        <f t="shared" ref="H182:AJ182" si="95">+IF($F182=H$21,H$79,0)</f>
        <v>2</v>
      </c>
      <c r="I182" s="157">
        <f t="shared" si="95"/>
        <v>0</v>
      </c>
      <c r="J182" s="157">
        <f t="shared" si="95"/>
        <v>0</v>
      </c>
      <c r="K182" s="157">
        <f t="shared" si="95"/>
        <v>0</v>
      </c>
      <c r="L182" s="157">
        <f t="shared" si="95"/>
        <v>0</v>
      </c>
      <c r="M182" s="157">
        <f t="shared" si="95"/>
        <v>0</v>
      </c>
      <c r="N182" s="157">
        <f t="shared" si="95"/>
        <v>0</v>
      </c>
      <c r="O182" s="157">
        <f t="shared" si="95"/>
        <v>0</v>
      </c>
      <c r="P182" s="157">
        <f t="shared" si="95"/>
        <v>0</v>
      </c>
      <c r="Q182" s="157">
        <f t="shared" si="95"/>
        <v>0</v>
      </c>
      <c r="R182" s="157">
        <f t="shared" si="95"/>
        <v>0</v>
      </c>
      <c r="S182" s="157">
        <f t="shared" si="95"/>
        <v>0</v>
      </c>
      <c r="T182" s="157">
        <f t="shared" si="95"/>
        <v>0</v>
      </c>
      <c r="U182" s="157">
        <f t="shared" si="95"/>
        <v>0</v>
      </c>
      <c r="V182" s="157">
        <f t="shared" si="95"/>
        <v>0</v>
      </c>
      <c r="W182" s="157">
        <f t="shared" si="95"/>
        <v>0</v>
      </c>
      <c r="X182" s="157">
        <f t="shared" si="95"/>
        <v>0</v>
      </c>
      <c r="Y182" s="157">
        <f t="shared" si="95"/>
        <v>0</v>
      </c>
      <c r="Z182" s="157">
        <f t="shared" si="95"/>
        <v>0</v>
      </c>
      <c r="AA182" s="157">
        <f t="shared" si="95"/>
        <v>0</v>
      </c>
      <c r="AB182" s="157">
        <f t="shared" si="95"/>
        <v>0</v>
      </c>
      <c r="AC182" s="157">
        <f t="shared" si="95"/>
        <v>0</v>
      </c>
      <c r="AD182" s="157">
        <f t="shared" si="95"/>
        <v>0</v>
      </c>
      <c r="AE182" s="157">
        <f t="shared" si="95"/>
        <v>0</v>
      </c>
      <c r="AF182" s="157">
        <f t="shared" si="95"/>
        <v>0</v>
      </c>
      <c r="AG182" s="157">
        <f t="shared" si="95"/>
        <v>0</v>
      </c>
      <c r="AH182" s="157">
        <f t="shared" si="95"/>
        <v>0</v>
      </c>
      <c r="AI182" s="157">
        <f t="shared" si="95"/>
        <v>0</v>
      </c>
      <c r="AJ182" s="157">
        <f t="shared" si="95"/>
        <v>0</v>
      </c>
    </row>
    <row r="183" spans="1:36" ht="16.5" x14ac:dyDescent="0.25">
      <c r="A183" s="157">
        <f t="shared" si="84"/>
        <v>1.1100000000000001</v>
      </c>
      <c r="B183" s="153">
        <f t="shared" si="94"/>
        <v>135</v>
      </c>
      <c r="C183" s="155" t="s">
        <v>464</v>
      </c>
      <c r="D183" s="156" t="s">
        <v>364</v>
      </c>
      <c r="E183" s="157">
        <f t="shared" si="82"/>
        <v>0</v>
      </c>
      <c r="F183" s="314" t="s">
        <v>331</v>
      </c>
      <c r="G183" s="157">
        <f>+IF($F183=G$21,G$84,0)</f>
        <v>0</v>
      </c>
      <c r="H183" s="157">
        <f t="shared" ref="H183:AJ183" si="96">+IF($F183=H$21,H$84,0)</f>
        <v>0</v>
      </c>
      <c r="I183" s="157">
        <f t="shared" si="96"/>
        <v>0</v>
      </c>
      <c r="J183" s="157">
        <f t="shared" si="96"/>
        <v>0</v>
      </c>
      <c r="K183" s="157">
        <f t="shared" si="96"/>
        <v>0</v>
      </c>
      <c r="L183" s="157">
        <f t="shared" si="96"/>
        <v>0</v>
      </c>
      <c r="M183" s="157">
        <f t="shared" si="96"/>
        <v>0</v>
      </c>
      <c r="N183" s="157">
        <f t="shared" si="96"/>
        <v>0</v>
      </c>
      <c r="O183" s="157">
        <f t="shared" si="96"/>
        <v>0</v>
      </c>
      <c r="P183" s="157">
        <f t="shared" si="96"/>
        <v>0</v>
      </c>
      <c r="Q183" s="157">
        <f t="shared" si="96"/>
        <v>0</v>
      </c>
      <c r="R183" s="157">
        <f t="shared" si="96"/>
        <v>0</v>
      </c>
      <c r="S183" s="157">
        <f t="shared" si="96"/>
        <v>0</v>
      </c>
      <c r="T183" s="157">
        <f t="shared" si="96"/>
        <v>0</v>
      </c>
      <c r="U183" s="157">
        <f t="shared" si="96"/>
        <v>0</v>
      </c>
      <c r="V183" s="157">
        <f t="shared" si="96"/>
        <v>0</v>
      </c>
      <c r="W183" s="157">
        <f t="shared" si="96"/>
        <v>0</v>
      </c>
      <c r="X183" s="157">
        <f t="shared" si="96"/>
        <v>0</v>
      </c>
      <c r="Y183" s="157">
        <f t="shared" si="96"/>
        <v>0</v>
      </c>
      <c r="Z183" s="157">
        <f t="shared" si="96"/>
        <v>0</v>
      </c>
      <c r="AA183" s="157">
        <f t="shared" si="96"/>
        <v>0</v>
      </c>
      <c r="AB183" s="157">
        <f t="shared" si="96"/>
        <v>0</v>
      </c>
      <c r="AC183" s="157">
        <f t="shared" si="96"/>
        <v>0</v>
      </c>
      <c r="AD183" s="157">
        <f t="shared" si="96"/>
        <v>0</v>
      </c>
      <c r="AE183" s="157">
        <f t="shared" si="96"/>
        <v>0</v>
      </c>
      <c r="AF183" s="157">
        <f t="shared" si="96"/>
        <v>0</v>
      </c>
      <c r="AG183" s="157">
        <f t="shared" si="96"/>
        <v>0</v>
      </c>
      <c r="AH183" s="157">
        <f t="shared" si="96"/>
        <v>0</v>
      </c>
      <c r="AI183" s="157">
        <f t="shared" si="96"/>
        <v>0</v>
      </c>
      <c r="AJ183" s="157">
        <f t="shared" si="96"/>
        <v>0</v>
      </c>
    </row>
    <row r="184" spans="1:36" ht="16.5" x14ac:dyDescent="0.25">
      <c r="A184" s="157">
        <f t="shared" si="84"/>
        <v>1.1200000000000001</v>
      </c>
      <c r="B184" s="153">
        <f t="shared" si="94"/>
        <v>136</v>
      </c>
      <c r="C184" s="155" t="s">
        <v>465</v>
      </c>
      <c r="D184" s="156" t="s">
        <v>389</v>
      </c>
      <c r="E184" s="157">
        <f t="shared" si="82"/>
        <v>5.2370999999999994E-2</v>
      </c>
      <c r="F184" s="314" t="s">
        <v>331</v>
      </c>
      <c r="G184" s="157">
        <f t="shared" ref="G184:P185" si="97">+IF($F184=G$21,G$87,0)</f>
        <v>0</v>
      </c>
      <c r="H184" s="157">
        <f t="shared" si="97"/>
        <v>5.2370999999999994E-2</v>
      </c>
      <c r="I184" s="157">
        <f t="shared" si="97"/>
        <v>0</v>
      </c>
      <c r="J184" s="157">
        <f t="shared" si="97"/>
        <v>0</v>
      </c>
      <c r="K184" s="157">
        <f t="shared" si="97"/>
        <v>0</v>
      </c>
      <c r="L184" s="157">
        <f t="shared" si="97"/>
        <v>0</v>
      </c>
      <c r="M184" s="157">
        <f t="shared" si="97"/>
        <v>0</v>
      </c>
      <c r="N184" s="157">
        <f t="shared" si="97"/>
        <v>0</v>
      </c>
      <c r="O184" s="157">
        <f t="shared" si="97"/>
        <v>0</v>
      </c>
      <c r="P184" s="157">
        <f t="shared" si="97"/>
        <v>0</v>
      </c>
      <c r="Q184" s="157">
        <f t="shared" ref="Q184:Z185" si="98">+IF($F184=Q$21,Q$87,0)</f>
        <v>0</v>
      </c>
      <c r="R184" s="157">
        <f t="shared" si="98"/>
        <v>0</v>
      </c>
      <c r="S184" s="157">
        <f t="shared" si="98"/>
        <v>0</v>
      </c>
      <c r="T184" s="157">
        <f t="shared" si="98"/>
        <v>0</v>
      </c>
      <c r="U184" s="157">
        <f t="shared" si="98"/>
        <v>0</v>
      </c>
      <c r="V184" s="157">
        <f t="shared" si="98"/>
        <v>0</v>
      </c>
      <c r="W184" s="157">
        <f t="shared" si="98"/>
        <v>0</v>
      </c>
      <c r="X184" s="157">
        <f t="shared" si="98"/>
        <v>0</v>
      </c>
      <c r="Y184" s="157">
        <f t="shared" si="98"/>
        <v>0</v>
      </c>
      <c r="Z184" s="157">
        <f t="shared" si="98"/>
        <v>0</v>
      </c>
      <c r="AA184" s="157">
        <f t="shared" ref="AA184:AJ185" si="99">+IF($F184=AA$21,AA$87,0)</f>
        <v>0</v>
      </c>
      <c r="AB184" s="157">
        <f t="shared" si="99"/>
        <v>0</v>
      </c>
      <c r="AC184" s="157">
        <f t="shared" si="99"/>
        <v>0</v>
      </c>
      <c r="AD184" s="157">
        <f t="shared" si="99"/>
        <v>0</v>
      </c>
      <c r="AE184" s="157">
        <f t="shared" si="99"/>
        <v>0</v>
      </c>
      <c r="AF184" s="157">
        <f t="shared" si="99"/>
        <v>0</v>
      </c>
      <c r="AG184" s="157">
        <f t="shared" si="99"/>
        <v>0</v>
      </c>
      <c r="AH184" s="157">
        <f t="shared" si="99"/>
        <v>0</v>
      </c>
      <c r="AI184" s="157">
        <f t="shared" si="99"/>
        <v>0</v>
      </c>
      <c r="AJ184" s="157">
        <f t="shared" si="99"/>
        <v>0</v>
      </c>
    </row>
    <row r="185" spans="1:36" ht="16.5" x14ac:dyDescent="0.25">
      <c r="A185" s="157">
        <f t="shared" si="84"/>
        <v>1.1300000000000001</v>
      </c>
      <c r="B185" s="153">
        <f t="shared" si="94"/>
        <v>137</v>
      </c>
      <c r="C185" s="155" t="s">
        <v>466</v>
      </c>
      <c r="D185" s="156" t="s">
        <v>389</v>
      </c>
      <c r="E185" s="157">
        <f t="shared" si="82"/>
        <v>0</v>
      </c>
      <c r="F185" s="314" t="s">
        <v>101</v>
      </c>
      <c r="G185" s="157">
        <f t="shared" si="97"/>
        <v>0</v>
      </c>
      <c r="H185" s="157">
        <f t="shared" si="97"/>
        <v>0</v>
      </c>
      <c r="I185" s="157">
        <f t="shared" si="97"/>
        <v>0</v>
      </c>
      <c r="J185" s="157">
        <f t="shared" si="97"/>
        <v>0</v>
      </c>
      <c r="K185" s="157">
        <f t="shared" si="97"/>
        <v>0</v>
      </c>
      <c r="L185" s="157">
        <f t="shared" si="97"/>
        <v>0</v>
      </c>
      <c r="M185" s="157">
        <f t="shared" si="97"/>
        <v>0</v>
      </c>
      <c r="N185" s="157">
        <f t="shared" si="97"/>
        <v>0</v>
      </c>
      <c r="O185" s="157">
        <f t="shared" si="97"/>
        <v>0</v>
      </c>
      <c r="P185" s="157">
        <f t="shared" si="97"/>
        <v>0</v>
      </c>
      <c r="Q185" s="157">
        <f t="shared" si="98"/>
        <v>0</v>
      </c>
      <c r="R185" s="157">
        <f t="shared" si="98"/>
        <v>0</v>
      </c>
      <c r="S185" s="157">
        <f t="shared" si="98"/>
        <v>0</v>
      </c>
      <c r="T185" s="157">
        <f t="shared" si="98"/>
        <v>0</v>
      </c>
      <c r="U185" s="157">
        <f t="shared" si="98"/>
        <v>0</v>
      </c>
      <c r="V185" s="157">
        <f t="shared" si="98"/>
        <v>0</v>
      </c>
      <c r="W185" s="157">
        <f t="shared" si="98"/>
        <v>0</v>
      </c>
      <c r="X185" s="157">
        <f t="shared" si="98"/>
        <v>0</v>
      </c>
      <c r="Y185" s="157">
        <f t="shared" si="98"/>
        <v>0</v>
      </c>
      <c r="Z185" s="157">
        <f t="shared" si="98"/>
        <v>0</v>
      </c>
      <c r="AA185" s="157">
        <f t="shared" si="99"/>
        <v>0</v>
      </c>
      <c r="AB185" s="157">
        <f t="shared" si="99"/>
        <v>0</v>
      </c>
      <c r="AC185" s="157">
        <f t="shared" si="99"/>
        <v>0</v>
      </c>
      <c r="AD185" s="157">
        <f t="shared" si="99"/>
        <v>0</v>
      </c>
      <c r="AE185" s="157">
        <f t="shared" si="99"/>
        <v>0</v>
      </c>
      <c r="AF185" s="157">
        <f t="shared" si="99"/>
        <v>0</v>
      </c>
      <c r="AG185" s="157">
        <f t="shared" si="99"/>
        <v>0</v>
      </c>
      <c r="AH185" s="157">
        <f t="shared" si="99"/>
        <v>0</v>
      </c>
      <c r="AI185" s="157">
        <f t="shared" si="99"/>
        <v>0</v>
      </c>
      <c r="AJ185" s="157">
        <f t="shared" si="99"/>
        <v>0</v>
      </c>
    </row>
    <row r="186" spans="1:36" ht="16.5" x14ac:dyDescent="0.25">
      <c r="A186" s="157">
        <f t="shared" si="84"/>
        <v>1.1400000000000001</v>
      </c>
      <c r="B186" s="153">
        <f t="shared" si="94"/>
        <v>138</v>
      </c>
      <c r="C186" s="155" t="s">
        <v>467</v>
      </c>
      <c r="D186" s="156" t="s">
        <v>364</v>
      </c>
      <c r="E186" s="157">
        <f t="shared" si="82"/>
        <v>2</v>
      </c>
      <c r="F186" s="314" t="s">
        <v>331</v>
      </c>
      <c r="G186" s="157">
        <f t="shared" ref="G186:P187" si="100">+IF($F186=G$21,G$146,0)</f>
        <v>0</v>
      </c>
      <c r="H186" s="157">
        <f t="shared" si="100"/>
        <v>2</v>
      </c>
      <c r="I186" s="157">
        <f t="shared" si="100"/>
        <v>0</v>
      </c>
      <c r="J186" s="157">
        <f t="shared" si="100"/>
        <v>0</v>
      </c>
      <c r="K186" s="157">
        <f t="shared" si="100"/>
        <v>0</v>
      </c>
      <c r="L186" s="157">
        <f t="shared" si="100"/>
        <v>0</v>
      </c>
      <c r="M186" s="157">
        <f t="shared" si="100"/>
        <v>0</v>
      </c>
      <c r="N186" s="157">
        <f t="shared" si="100"/>
        <v>0</v>
      </c>
      <c r="O186" s="157">
        <f t="shared" si="100"/>
        <v>0</v>
      </c>
      <c r="P186" s="157">
        <f t="shared" si="100"/>
        <v>0</v>
      </c>
      <c r="Q186" s="157">
        <f t="shared" ref="Q186:Z187" si="101">+IF($F186=Q$21,Q$146,0)</f>
        <v>0</v>
      </c>
      <c r="R186" s="157">
        <f t="shared" si="101"/>
        <v>0</v>
      </c>
      <c r="S186" s="157">
        <f t="shared" si="101"/>
        <v>0</v>
      </c>
      <c r="T186" s="157">
        <f t="shared" si="101"/>
        <v>0</v>
      </c>
      <c r="U186" s="157">
        <f t="shared" si="101"/>
        <v>0</v>
      </c>
      <c r="V186" s="157">
        <f t="shared" si="101"/>
        <v>0</v>
      </c>
      <c r="W186" s="157">
        <f t="shared" si="101"/>
        <v>0</v>
      </c>
      <c r="X186" s="157">
        <f t="shared" si="101"/>
        <v>0</v>
      </c>
      <c r="Y186" s="157">
        <f t="shared" si="101"/>
        <v>0</v>
      </c>
      <c r="Z186" s="157">
        <f t="shared" si="101"/>
        <v>0</v>
      </c>
      <c r="AA186" s="157">
        <f t="shared" ref="AA186:AJ187" si="102">+IF($F186=AA$21,AA$146,0)</f>
        <v>0</v>
      </c>
      <c r="AB186" s="157">
        <f t="shared" si="102"/>
        <v>0</v>
      </c>
      <c r="AC186" s="157">
        <f t="shared" si="102"/>
        <v>0</v>
      </c>
      <c r="AD186" s="157">
        <f t="shared" si="102"/>
        <v>0</v>
      </c>
      <c r="AE186" s="157">
        <f t="shared" si="102"/>
        <v>0</v>
      </c>
      <c r="AF186" s="157">
        <f t="shared" si="102"/>
        <v>0</v>
      </c>
      <c r="AG186" s="157">
        <f t="shared" si="102"/>
        <v>0</v>
      </c>
      <c r="AH186" s="157">
        <f t="shared" si="102"/>
        <v>0</v>
      </c>
      <c r="AI186" s="157">
        <f t="shared" si="102"/>
        <v>0</v>
      </c>
      <c r="AJ186" s="157">
        <f t="shared" si="102"/>
        <v>0</v>
      </c>
    </row>
    <row r="187" spans="1:36" ht="16.5" x14ac:dyDescent="0.25">
      <c r="A187" s="157">
        <f t="shared" si="84"/>
        <v>1.1500000000000001</v>
      </c>
      <c r="B187" s="153">
        <f t="shared" si="94"/>
        <v>139</v>
      </c>
      <c r="C187" s="155" t="s">
        <v>468</v>
      </c>
      <c r="D187" s="156" t="s">
        <v>364</v>
      </c>
      <c r="E187" s="157">
        <f t="shared" si="82"/>
        <v>0</v>
      </c>
      <c r="F187" s="314" t="s">
        <v>101</v>
      </c>
      <c r="G187" s="157">
        <f t="shared" si="100"/>
        <v>0</v>
      </c>
      <c r="H187" s="157">
        <f t="shared" si="100"/>
        <v>0</v>
      </c>
      <c r="I187" s="157">
        <f t="shared" si="100"/>
        <v>0</v>
      </c>
      <c r="J187" s="157">
        <f t="shared" si="100"/>
        <v>0</v>
      </c>
      <c r="K187" s="157">
        <f t="shared" si="100"/>
        <v>0</v>
      </c>
      <c r="L187" s="157">
        <f t="shared" si="100"/>
        <v>0</v>
      </c>
      <c r="M187" s="157">
        <f t="shared" si="100"/>
        <v>0</v>
      </c>
      <c r="N187" s="157">
        <f t="shared" si="100"/>
        <v>0</v>
      </c>
      <c r="O187" s="157">
        <f t="shared" si="100"/>
        <v>0</v>
      </c>
      <c r="P187" s="157">
        <f t="shared" si="100"/>
        <v>0</v>
      </c>
      <c r="Q187" s="157">
        <f t="shared" si="101"/>
        <v>0</v>
      </c>
      <c r="R187" s="157">
        <f t="shared" si="101"/>
        <v>0</v>
      </c>
      <c r="S187" s="157">
        <f t="shared" si="101"/>
        <v>0</v>
      </c>
      <c r="T187" s="157">
        <f t="shared" si="101"/>
        <v>0</v>
      </c>
      <c r="U187" s="157">
        <f t="shared" si="101"/>
        <v>0</v>
      </c>
      <c r="V187" s="157">
        <f t="shared" si="101"/>
        <v>0</v>
      </c>
      <c r="W187" s="157">
        <f t="shared" si="101"/>
        <v>0</v>
      </c>
      <c r="X187" s="157">
        <f t="shared" si="101"/>
        <v>0</v>
      </c>
      <c r="Y187" s="157">
        <f t="shared" si="101"/>
        <v>0</v>
      </c>
      <c r="Z187" s="157">
        <f t="shared" si="101"/>
        <v>0</v>
      </c>
      <c r="AA187" s="157">
        <f t="shared" si="102"/>
        <v>0</v>
      </c>
      <c r="AB187" s="157">
        <f t="shared" si="102"/>
        <v>0</v>
      </c>
      <c r="AC187" s="157">
        <f t="shared" si="102"/>
        <v>0</v>
      </c>
      <c r="AD187" s="157">
        <f t="shared" si="102"/>
        <v>0</v>
      </c>
      <c r="AE187" s="157">
        <f t="shared" si="102"/>
        <v>0</v>
      </c>
      <c r="AF187" s="157">
        <f t="shared" si="102"/>
        <v>0</v>
      </c>
      <c r="AG187" s="157">
        <f t="shared" si="102"/>
        <v>0</v>
      </c>
      <c r="AH187" s="157">
        <f t="shared" si="102"/>
        <v>0</v>
      </c>
      <c r="AI187" s="157">
        <f t="shared" si="102"/>
        <v>0</v>
      </c>
      <c r="AJ187" s="157">
        <f t="shared" si="102"/>
        <v>0</v>
      </c>
    </row>
    <row r="188" spans="1:36" ht="16.5" x14ac:dyDescent="0.25">
      <c r="A188" s="157">
        <f t="shared" si="84"/>
        <v>1.1600000000000001</v>
      </c>
      <c r="B188" s="153">
        <f t="shared" si="94"/>
        <v>140</v>
      </c>
      <c r="C188" s="155" t="s">
        <v>469</v>
      </c>
      <c r="D188" s="156" t="s">
        <v>364</v>
      </c>
      <c r="E188" s="157">
        <f t="shared" si="82"/>
        <v>2</v>
      </c>
      <c r="F188" s="314" t="s">
        <v>331</v>
      </c>
      <c r="G188" s="157">
        <f t="shared" ref="G188:AJ188" si="103">+IF($F188=G$21,G$148+G$149,0)</f>
        <v>0</v>
      </c>
      <c r="H188" s="157">
        <f t="shared" si="103"/>
        <v>2</v>
      </c>
      <c r="I188" s="157">
        <f t="shared" si="103"/>
        <v>0</v>
      </c>
      <c r="J188" s="157">
        <f t="shared" si="103"/>
        <v>0</v>
      </c>
      <c r="K188" s="157">
        <f t="shared" si="103"/>
        <v>0</v>
      </c>
      <c r="L188" s="157">
        <f t="shared" si="103"/>
        <v>0</v>
      </c>
      <c r="M188" s="157">
        <f t="shared" si="103"/>
        <v>0</v>
      </c>
      <c r="N188" s="157">
        <f t="shared" si="103"/>
        <v>0</v>
      </c>
      <c r="O188" s="157">
        <f t="shared" si="103"/>
        <v>0</v>
      </c>
      <c r="P188" s="157">
        <f t="shared" si="103"/>
        <v>0</v>
      </c>
      <c r="Q188" s="157">
        <f t="shared" si="103"/>
        <v>0</v>
      </c>
      <c r="R188" s="157">
        <f t="shared" si="103"/>
        <v>0</v>
      </c>
      <c r="S188" s="157">
        <f t="shared" si="103"/>
        <v>0</v>
      </c>
      <c r="T188" s="157">
        <f t="shared" si="103"/>
        <v>0</v>
      </c>
      <c r="U188" s="157">
        <f t="shared" si="103"/>
        <v>0</v>
      </c>
      <c r="V188" s="157">
        <f t="shared" si="103"/>
        <v>0</v>
      </c>
      <c r="W188" s="157">
        <f t="shared" si="103"/>
        <v>0</v>
      </c>
      <c r="X188" s="157">
        <f t="shared" si="103"/>
        <v>0</v>
      </c>
      <c r="Y188" s="157">
        <f t="shared" si="103"/>
        <v>0</v>
      </c>
      <c r="Z188" s="157">
        <f t="shared" si="103"/>
        <v>0</v>
      </c>
      <c r="AA188" s="157">
        <f t="shared" si="103"/>
        <v>0</v>
      </c>
      <c r="AB188" s="157">
        <f t="shared" si="103"/>
        <v>0</v>
      </c>
      <c r="AC188" s="157">
        <f t="shared" si="103"/>
        <v>0</v>
      </c>
      <c r="AD188" s="157">
        <f t="shared" si="103"/>
        <v>0</v>
      </c>
      <c r="AE188" s="157">
        <f t="shared" si="103"/>
        <v>0</v>
      </c>
      <c r="AF188" s="157">
        <f t="shared" si="103"/>
        <v>0</v>
      </c>
      <c r="AG188" s="157">
        <f t="shared" si="103"/>
        <v>0</v>
      </c>
      <c r="AH188" s="157">
        <f t="shared" si="103"/>
        <v>0</v>
      </c>
      <c r="AI188" s="157">
        <f t="shared" si="103"/>
        <v>0</v>
      </c>
      <c r="AJ188" s="157">
        <f t="shared" si="103"/>
        <v>0</v>
      </c>
    </row>
    <row r="189" spans="1:36" ht="16.5" x14ac:dyDescent="0.25">
      <c r="A189" s="157">
        <f t="shared" si="84"/>
        <v>1.1700000000000002</v>
      </c>
      <c r="B189" s="153">
        <f t="shared" si="94"/>
        <v>141</v>
      </c>
      <c r="C189" s="155" t="s">
        <v>470</v>
      </c>
      <c r="D189" s="156" t="s">
        <v>364</v>
      </c>
      <c r="E189" s="157">
        <f t="shared" si="82"/>
        <v>0</v>
      </c>
      <c r="F189" s="314" t="s">
        <v>101</v>
      </c>
      <c r="G189" s="157">
        <f t="shared" ref="G189:AJ189" si="104">+IF($F189=G$21,G$148,0)</f>
        <v>0</v>
      </c>
      <c r="H189" s="157">
        <f t="shared" si="104"/>
        <v>0</v>
      </c>
      <c r="I189" s="157">
        <f t="shared" si="104"/>
        <v>0</v>
      </c>
      <c r="J189" s="157">
        <f t="shared" si="104"/>
        <v>0</v>
      </c>
      <c r="K189" s="157">
        <f t="shared" si="104"/>
        <v>0</v>
      </c>
      <c r="L189" s="157">
        <f t="shared" si="104"/>
        <v>0</v>
      </c>
      <c r="M189" s="157">
        <f t="shared" si="104"/>
        <v>0</v>
      </c>
      <c r="N189" s="157">
        <f t="shared" si="104"/>
        <v>0</v>
      </c>
      <c r="O189" s="157">
        <f t="shared" si="104"/>
        <v>0</v>
      </c>
      <c r="P189" s="157">
        <f t="shared" si="104"/>
        <v>0</v>
      </c>
      <c r="Q189" s="157">
        <f t="shared" si="104"/>
        <v>0</v>
      </c>
      <c r="R189" s="157">
        <f t="shared" si="104"/>
        <v>0</v>
      </c>
      <c r="S189" s="157">
        <f t="shared" si="104"/>
        <v>0</v>
      </c>
      <c r="T189" s="157">
        <f t="shared" si="104"/>
        <v>0</v>
      </c>
      <c r="U189" s="157">
        <f t="shared" si="104"/>
        <v>0</v>
      </c>
      <c r="V189" s="157">
        <f t="shared" si="104"/>
        <v>0</v>
      </c>
      <c r="W189" s="157">
        <f t="shared" si="104"/>
        <v>0</v>
      </c>
      <c r="X189" s="157">
        <f t="shared" si="104"/>
        <v>0</v>
      </c>
      <c r="Y189" s="157">
        <f t="shared" si="104"/>
        <v>0</v>
      </c>
      <c r="Z189" s="157">
        <f t="shared" si="104"/>
        <v>0</v>
      </c>
      <c r="AA189" s="157">
        <f t="shared" si="104"/>
        <v>0</v>
      </c>
      <c r="AB189" s="157">
        <f t="shared" si="104"/>
        <v>0</v>
      </c>
      <c r="AC189" s="157">
        <f t="shared" si="104"/>
        <v>0</v>
      </c>
      <c r="AD189" s="157">
        <f t="shared" si="104"/>
        <v>0</v>
      </c>
      <c r="AE189" s="157">
        <f t="shared" si="104"/>
        <v>0</v>
      </c>
      <c r="AF189" s="157">
        <f t="shared" si="104"/>
        <v>0</v>
      </c>
      <c r="AG189" s="157">
        <f t="shared" si="104"/>
        <v>0</v>
      </c>
      <c r="AH189" s="157">
        <f t="shared" si="104"/>
        <v>0</v>
      </c>
      <c r="AI189" s="157">
        <f t="shared" si="104"/>
        <v>0</v>
      </c>
      <c r="AJ189" s="157">
        <f t="shared" si="104"/>
        <v>0</v>
      </c>
    </row>
    <row r="190" spans="1:36" ht="16.5" x14ac:dyDescent="0.25">
      <c r="A190" s="157">
        <f t="shared" si="84"/>
        <v>1.1800000000000002</v>
      </c>
      <c r="B190" s="153">
        <f t="shared" si="94"/>
        <v>142</v>
      </c>
      <c r="C190" s="155" t="s">
        <v>471</v>
      </c>
      <c r="D190" s="156" t="s">
        <v>364</v>
      </c>
      <c r="E190" s="157">
        <f t="shared" si="82"/>
        <v>0</v>
      </c>
      <c r="F190" s="314" t="s">
        <v>331</v>
      </c>
      <c r="G190" s="157">
        <f>+IF($F190=G$21,G$129,0)</f>
        <v>0</v>
      </c>
      <c r="H190" s="157">
        <f t="shared" ref="H190:AJ190" si="105">+IF($F190=H$21,H$129,0)</f>
        <v>0</v>
      </c>
      <c r="I190" s="157">
        <f t="shared" si="105"/>
        <v>0</v>
      </c>
      <c r="J190" s="157">
        <f t="shared" si="105"/>
        <v>0</v>
      </c>
      <c r="K190" s="157">
        <f t="shared" si="105"/>
        <v>0</v>
      </c>
      <c r="L190" s="157">
        <f t="shared" si="105"/>
        <v>0</v>
      </c>
      <c r="M190" s="157">
        <f t="shared" si="105"/>
        <v>0</v>
      </c>
      <c r="N190" s="157">
        <f t="shared" si="105"/>
        <v>0</v>
      </c>
      <c r="O190" s="157">
        <f t="shared" si="105"/>
        <v>0</v>
      </c>
      <c r="P190" s="157">
        <f t="shared" si="105"/>
        <v>0</v>
      </c>
      <c r="Q190" s="157">
        <f t="shared" si="105"/>
        <v>0</v>
      </c>
      <c r="R190" s="157">
        <f t="shared" si="105"/>
        <v>0</v>
      </c>
      <c r="S190" s="157">
        <f t="shared" si="105"/>
        <v>0</v>
      </c>
      <c r="T190" s="157">
        <f t="shared" si="105"/>
        <v>0</v>
      </c>
      <c r="U190" s="157">
        <f t="shared" si="105"/>
        <v>0</v>
      </c>
      <c r="V190" s="157">
        <f t="shared" si="105"/>
        <v>0</v>
      </c>
      <c r="W190" s="157">
        <f t="shared" si="105"/>
        <v>0</v>
      </c>
      <c r="X190" s="157">
        <f t="shared" si="105"/>
        <v>0</v>
      </c>
      <c r="Y190" s="157">
        <f t="shared" si="105"/>
        <v>0</v>
      </c>
      <c r="Z190" s="157">
        <f t="shared" si="105"/>
        <v>0</v>
      </c>
      <c r="AA190" s="157">
        <f t="shared" si="105"/>
        <v>0</v>
      </c>
      <c r="AB190" s="157">
        <f t="shared" si="105"/>
        <v>0</v>
      </c>
      <c r="AC190" s="157">
        <f t="shared" si="105"/>
        <v>0</v>
      </c>
      <c r="AD190" s="157">
        <f t="shared" si="105"/>
        <v>0</v>
      </c>
      <c r="AE190" s="157">
        <f t="shared" si="105"/>
        <v>0</v>
      </c>
      <c r="AF190" s="157">
        <f t="shared" si="105"/>
        <v>0</v>
      </c>
      <c r="AG190" s="157">
        <f t="shared" si="105"/>
        <v>0</v>
      </c>
      <c r="AH190" s="157">
        <f t="shared" si="105"/>
        <v>0</v>
      </c>
      <c r="AI190" s="157">
        <f t="shared" si="105"/>
        <v>0</v>
      </c>
      <c r="AJ190" s="157">
        <f t="shared" si="105"/>
        <v>0</v>
      </c>
    </row>
    <row r="191" spans="1:36" ht="16.5" x14ac:dyDescent="0.25">
      <c r="A191" s="157">
        <f t="shared" si="84"/>
        <v>1.1900000000000002</v>
      </c>
      <c r="B191" s="153">
        <f t="shared" si="94"/>
        <v>143</v>
      </c>
      <c r="C191" s="155" t="s">
        <v>472</v>
      </c>
      <c r="D191" s="156" t="s">
        <v>364</v>
      </c>
      <c r="E191" s="157">
        <f t="shared" si="82"/>
        <v>3</v>
      </c>
      <c r="F191" s="314" t="s">
        <v>331</v>
      </c>
      <c r="G191" s="157">
        <f t="shared" ref="G191:P192" si="106">+IF($F191=G$21,G$135,0)</f>
        <v>0</v>
      </c>
      <c r="H191" s="157">
        <f t="shared" si="106"/>
        <v>3</v>
      </c>
      <c r="I191" s="157">
        <f t="shared" si="106"/>
        <v>0</v>
      </c>
      <c r="J191" s="157">
        <f t="shared" si="106"/>
        <v>0</v>
      </c>
      <c r="K191" s="157">
        <f t="shared" si="106"/>
        <v>0</v>
      </c>
      <c r="L191" s="157">
        <f t="shared" si="106"/>
        <v>0</v>
      </c>
      <c r="M191" s="157">
        <f t="shared" si="106"/>
        <v>0</v>
      </c>
      <c r="N191" s="157">
        <f t="shared" si="106"/>
        <v>0</v>
      </c>
      <c r="O191" s="157">
        <f t="shared" si="106"/>
        <v>0</v>
      </c>
      <c r="P191" s="157">
        <f t="shared" si="106"/>
        <v>0</v>
      </c>
      <c r="Q191" s="157">
        <f t="shared" ref="Q191:Z192" si="107">+IF($F191=Q$21,Q$135,0)</f>
        <v>0</v>
      </c>
      <c r="R191" s="157">
        <f t="shared" si="107"/>
        <v>0</v>
      </c>
      <c r="S191" s="157">
        <f t="shared" si="107"/>
        <v>0</v>
      </c>
      <c r="T191" s="157">
        <f t="shared" si="107"/>
        <v>0</v>
      </c>
      <c r="U191" s="157">
        <f t="shared" si="107"/>
        <v>0</v>
      </c>
      <c r="V191" s="157">
        <f t="shared" si="107"/>
        <v>0</v>
      </c>
      <c r="W191" s="157">
        <f t="shared" si="107"/>
        <v>0</v>
      </c>
      <c r="X191" s="157">
        <f t="shared" si="107"/>
        <v>0</v>
      </c>
      <c r="Y191" s="157">
        <f t="shared" si="107"/>
        <v>0</v>
      </c>
      <c r="Z191" s="157">
        <f t="shared" si="107"/>
        <v>0</v>
      </c>
      <c r="AA191" s="157">
        <f t="shared" ref="AA191:AJ192" si="108">+IF($F191=AA$21,AA$135,0)</f>
        <v>0</v>
      </c>
      <c r="AB191" s="157">
        <f t="shared" si="108"/>
        <v>0</v>
      </c>
      <c r="AC191" s="157">
        <f t="shared" si="108"/>
        <v>0</v>
      </c>
      <c r="AD191" s="157">
        <f t="shared" si="108"/>
        <v>0</v>
      </c>
      <c r="AE191" s="157">
        <f t="shared" si="108"/>
        <v>0</v>
      </c>
      <c r="AF191" s="157">
        <f t="shared" si="108"/>
        <v>0</v>
      </c>
      <c r="AG191" s="157">
        <f t="shared" si="108"/>
        <v>0</v>
      </c>
      <c r="AH191" s="157">
        <f t="shared" si="108"/>
        <v>0</v>
      </c>
      <c r="AI191" s="157">
        <f t="shared" si="108"/>
        <v>0</v>
      </c>
      <c r="AJ191" s="157">
        <f t="shared" si="108"/>
        <v>0</v>
      </c>
    </row>
    <row r="192" spans="1:36" ht="16.5" x14ac:dyDescent="0.25">
      <c r="A192" s="157">
        <f t="shared" si="84"/>
        <v>1.2000000000000002</v>
      </c>
      <c r="B192" s="153">
        <f t="shared" si="94"/>
        <v>144</v>
      </c>
      <c r="C192" s="155" t="s">
        <v>473</v>
      </c>
      <c r="D192" s="156" t="s">
        <v>364</v>
      </c>
      <c r="E192" s="157">
        <f t="shared" si="82"/>
        <v>0</v>
      </c>
      <c r="F192" s="314" t="s">
        <v>101</v>
      </c>
      <c r="G192" s="157">
        <f t="shared" si="106"/>
        <v>0</v>
      </c>
      <c r="H192" s="157">
        <f t="shared" si="106"/>
        <v>0</v>
      </c>
      <c r="I192" s="157">
        <f t="shared" si="106"/>
        <v>0</v>
      </c>
      <c r="J192" s="157">
        <f t="shared" si="106"/>
        <v>0</v>
      </c>
      <c r="K192" s="157">
        <f t="shared" si="106"/>
        <v>0</v>
      </c>
      <c r="L192" s="157">
        <f t="shared" si="106"/>
        <v>0</v>
      </c>
      <c r="M192" s="157">
        <f t="shared" si="106"/>
        <v>0</v>
      </c>
      <c r="N192" s="157">
        <f t="shared" si="106"/>
        <v>0</v>
      </c>
      <c r="O192" s="157">
        <f t="shared" si="106"/>
        <v>0</v>
      </c>
      <c r="P192" s="157">
        <f t="shared" si="106"/>
        <v>0</v>
      </c>
      <c r="Q192" s="157">
        <f t="shared" si="107"/>
        <v>0</v>
      </c>
      <c r="R192" s="157">
        <f t="shared" si="107"/>
        <v>0</v>
      </c>
      <c r="S192" s="157">
        <f t="shared" si="107"/>
        <v>0</v>
      </c>
      <c r="T192" s="157">
        <f t="shared" si="107"/>
        <v>0</v>
      </c>
      <c r="U192" s="157">
        <f t="shared" si="107"/>
        <v>0</v>
      </c>
      <c r="V192" s="157">
        <f t="shared" si="107"/>
        <v>0</v>
      </c>
      <c r="W192" s="157">
        <f t="shared" si="107"/>
        <v>0</v>
      </c>
      <c r="X192" s="157">
        <f t="shared" si="107"/>
        <v>0</v>
      </c>
      <c r="Y192" s="157">
        <f t="shared" si="107"/>
        <v>0</v>
      </c>
      <c r="Z192" s="157">
        <f t="shared" si="107"/>
        <v>0</v>
      </c>
      <c r="AA192" s="157">
        <f t="shared" si="108"/>
        <v>0</v>
      </c>
      <c r="AB192" s="157">
        <f t="shared" si="108"/>
        <v>0</v>
      </c>
      <c r="AC192" s="157">
        <f t="shared" si="108"/>
        <v>0</v>
      </c>
      <c r="AD192" s="157">
        <f t="shared" si="108"/>
        <v>0</v>
      </c>
      <c r="AE192" s="157">
        <f t="shared" si="108"/>
        <v>0</v>
      </c>
      <c r="AF192" s="157">
        <f t="shared" si="108"/>
        <v>0</v>
      </c>
      <c r="AG192" s="157">
        <f t="shared" si="108"/>
        <v>0</v>
      </c>
      <c r="AH192" s="157">
        <f t="shared" si="108"/>
        <v>0</v>
      </c>
      <c r="AI192" s="157">
        <f t="shared" si="108"/>
        <v>0</v>
      </c>
      <c r="AJ192" s="157">
        <f t="shared" si="108"/>
        <v>0</v>
      </c>
    </row>
    <row r="193" spans="1:36" ht="16.5" x14ac:dyDescent="0.25">
      <c r="A193" s="157">
        <f t="shared" si="84"/>
        <v>1.2100000000000002</v>
      </c>
      <c r="B193" s="153">
        <f t="shared" si="94"/>
        <v>145</v>
      </c>
      <c r="C193" s="155" t="s">
        <v>474</v>
      </c>
      <c r="D193" s="156" t="s">
        <v>389</v>
      </c>
      <c r="E193" s="157">
        <f t="shared" si="82"/>
        <v>2.75E-2</v>
      </c>
      <c r="F193" s="314" t="s">
        <v>331</v>
      </c>
      <c r="G193" s="157">
        <f t="shared" ref="G193:P194" si="109">+IF($F193=G$21,G$98/1000,0)</f>
        <v>0</v>
      </c>
      <c r="H193" s="157">
        <f t="shared" si="109"/>
        <v>2.75E-2</v>
      </c>
      <c r="I193" s="157">
        <f t="shared" si="109"/>
        <v>0</v>
      </c>
      <c r="J193" s="157">
        <f t="shared" si="109"/>
        <v>0</v>
      </c>
      <c r="K193" s="157">
        <f t="shared" si="109"/>
        <v>0</v>
      </c>
      <c r="L193" s="157">
        <f t="shared" si="109"/>
        <v>0</v>
      </c>
      <c r="M193" s="157">
        <f t="shared" si="109"/>
        <v>0</v>
      </c>
      <c r="N193" s="157">
        <f t="shared" si="109"/>
        <v>0</v>
      </c>
      <c r="O193" s="157">
        <f t="shared" si="109"/>
        <v>0</v>
      </c>
      <c r="P193" s="157">
        <f t="shared" si="109"/>
        <v>0</v>
      </c>
      <c r="Q193" s="157">
        <f t="shared" ref="Q193:Z194" si="110">+IF($F193=Q$21,Q$98/1000,0)</f>
        <v>0</v>
      </c>
      <c r="R193" s="157">
        <f t="shared" si="110"/>
        <v>0</v>
      </c>
      <c r="S193" s="157">
        <f t="shared" si="110"/>
        <v>0</v>
      </c>
      <c r="T193" s="157">
        <f t="shared" si="110"/>
        <v>0</v>
      </c>
      <c r="U193" s="157">
        <f t="shared" si="110"/>
        <v>0</v>
      </c>
      <c r="V193" s="157">
        <f t="shared" si="110"/>
        <v>0</v>
      </c>
      <c r="W193" s="157">
        <f t="shared" si="110"/>
        <v>0</v>
      </c>
      <c r="X193" s="157">
        <f t="shared" si="110"/>
        <v>0</v>
      </c>
      <c r="Y193" s="157">
        <f t="shared" si="110"/>
        <v>0</v>
      </c>
      <c r="Z193" s="157">
        <f t="shared" si="110"/>
        <v>0</v>
      </c>
      <c r="AA193" s="157">
        <f t="shared" ref="AA193:AJ194" si="111">+IF($F193=AA$21,AA$98/1000,0)</f>
        <v>0</v>
      </c>
      <c r="AB193" s="157">
        <f t="shared" si="111"/>
        <v>0</v>
      </c>
      <c r="AC193" s="157">
        <f t="shared" si="111"/>
        <v>0</v>
      </c>
      <c r="AD193" s="157">
        <f t="shared" si="111"/>
        <v>0</v>
      </c>
      <c r="AE193" s="157">
        <f t="shared" si="111"/>
        <v>0</v>
      </c>
      <c r="AF193" s="157">
        <f t="shared" si="111"/>
        <v>0</v>
      </c>
      <c r="AG193" s="157">
        <f t="shared" si="111"/>
        <v>0</v>
      </c>
      <c r="AH193" s="157">
        <f t="shared" si="111"/>
        <v>0</v>
      </c>
      <c r="AI193" s="157">
        <f t="shared" si="111"/>
        <v>0</v>
      </c>
      <c r="AJ193" s="157">
        <f t="shared" si="111"/>
        <v>0</v>
      </c>
    </row>
    <row r="194" spans="1:36" ht="16.5" x14ac:dyDescent="0.25">
      <c r="A194" s="157">
        <f t="shared" si="84"/>
        <v>1.2200000000000002</v>
      </c>
      <c r="B194" s="153">
        <f t="shared" si="94"/>
        <v>146</v>
      </c>
      <c r="C194" s="155" t="s">
        <v>475</v>
      </c>
      <c r="D194" s="156" t="s">
        <v>389</v>
      </c>
      <c r="E194" s="157">
        <f t="shared" si="82"/>
        <v>0</v>
      </c>
      <c r="F194" s="314" t="s">
        <v>101</v>
      </c>
      <c r="G194" s="157">
        <f t="shared" si="109"/>
        <v>0</v>
      </c>
      <c r="H194" s="157">
        <f t="shared" si="109"/>
        <v>0</v>
      </c>
      <c r="I194" s="157">
        <f t="shared" si="109"/>
        <v>0</v>
      </c>
      <c r="J194" s="157">
        <f t="shared" si="109"/>
        <v>0</v>
      </c>
      <c r="K194" s="157">
        <f t="shared" si="109"/>
        <v>0</v>
      </c>
      <c r="L194" s="157">
        <f t="shared" si="109"/>
        <v>0</v>
      </c>
      <c r="M194" s="157">
        <f t="shared" si="109"/>
        <v>0</v>
      </c>
      <c r="N194" s="157">
        <f t="shared" si="109"/>
        <v>0</v>
      </c>
      <c r="O194" s="157">
        <f t="shared" si="109"/>
        <v>0</v>
      </c>
      <c r="P194" s="157">
        <f t="shared" si="109"/>
        <v>0</v>
      </c>
      <c r="Q194" s="157">
        <f t="shared" si="110"/>
        <v>0</v>
      </c>
      <c r="R194" s="157">
        <f t="shared" si="110"/>
        <v>0</v>
      </c>
      <c r="S194" s="157">
        <f t="shared" si="110"/>
        <v>0</v>
      </c>
      <c r="T194" s="157">
        <f t="shared" si="110"/>
        <v>0</v>
      </c>
      <c r="U194" s="157">
        <f t="shared" si="110"/>
        <v>0</v>
      </c>
      <c r="V194" s="157">
        <f t="shared" si="110"/>
        <v>0</v>
      </c>
      <c r="W194" s="157">
        <f t="shared" si="110"/>
        <v>0</v>
      </c>
      <c r="X194" s="157">
        <f t="shared" si="110"/>
        <v>0</v>
      </c>
      <c r="Y194" s="157">
        <f t="shared" si="110"/>
        <v>0</v>
      </c>
      <c r="Z194" s="157">
        <f t="shared" si="110"/>
        <v>0</v>
      </c>
      <c r="AA194" s="157">
        <f t="shared" si="111"/>
        <v>0</v>
      </c>
      <c r="AB194" s="157">
        <f t="shared" si="111"/>
        <v>0</v>
      </c>
      <c r="AC194" s="157">
        <f t="shared" si="111"/>
        <v>0</v>
      </c>
      <c r="AD194" s="157">
        <f t="shared" si="111"/>
        <v>0</v>
      </c>
      <c r="AE194" s="157">
        <f t="shared" si="111"/>
        <v>0</v>
      </c>
      <c r="AF194" s="157">
        <f t="shared" si="111"/>
        <v>0</v>
      </c>
      <c r="AG194" s="157">
        <f t="shared" si="111"/>
        <v>0</v>
      </c>
      <c r="AH194" s="157">
        <f t="shared" si="111"/>
        <v>0</v>
      </c>
      <c r="AI194" s="157">
        <f t="shared" si="111"/>
        <v>0</v>
      </c>
      <c r="AJ194" s="157">
        <f t="shared" si="111"/>
        <v>0</v>
      </c>
    </row>
    <row r="195" spans="1:36" ht="16.5" x14ac:dyDescent="0.25">
      <c r="A195" s="157">
        <f t="shared" si="84"/>
        <v>1.2300000000000002</v>
      </c>
      <c r="B195" s="153">
        <f t="shared" si="94"/>
        <v>147</v>
      </c>
      <c r="C195" s="155" t="s">
        <v>476</v>
      </c>
      <c r="D195" s="156" t="s">
        <v>477</v>
      </c>
      <c r="E195" s="157">
        <f t="shared" ref="E195:E196" si="112">+ROUNDUP(SUM(G195:AJ195),0)</f>
        <v>1</v>
      </c>
      <c r="F195" s="314" t="s">
        <v>331</v>
      </c>
      <c r="G195" s="157">
        <f t="shared" ref="G195:V196" si="113">+IF(G$2&lt;&gt;0,1/COUNTA(G$2:M$2),0)</f>
        <v>0.14285714285714285</v>
      </c>
      <c r="H195" s="157">
        <f t="shared" si="113"/>
        <v>0.14285714285714285</v>
      </c>
      <c r="I195" s="157">
        <f t="shared" si="113"/>
        <v>0</v>
      </c>
      <c r="J195" s="157">
        <f t="shared" si="113"/>
        <v>0</v>
      </c>
      <c r="K195" s="157">
        <f t="shared" si="113"/>
        <v>0</v>
      </c>
      <c r="L195" s="157">
        <f t="shared" si="113"/>
        <v>0</v>
      </c>
      <c r="M195" s="157">
        <f t="shared" si="113"/>
        <v>0</v>
      </c>
      <c r="N195" s="157">
        <f t="shared" si="113"/>
        <v>0</v>
      </c>
      <c r="O195" s="157">
        <f t="shared" si="113"/>
        <v>0</v>
      </c>
      <c r="P195" s="157">
        <f t="shared" si="113"/>
        <v>0</v>
      </c>
      <c r="Q195" s="157">
        <f t="shared" si="113"/>
        <v>0</v>
      </c>
      <c r="R195" s="157">
        <f t="shared" si="113"/>
        <v>0</v>
      </c>
      <c r="S195" s="157">
        <f t="shared" si="113"/>
        <v>0</v>
      </c>
      <c r="T195" s="157">
        <f t="shared" si="113"/>
        <v>0</v>
      </c>
      <c r="U195" s="157">
        <f t="shared" si="113"/>
        <v>0</v>
      </c>
      <c r="V195" s="157">
        <f t="shared" si="113"/>
        <v>0</v>
      </c>
      <c r="W195" s="157">
        <f t="shared" ref="W195:AJ196" si="114">+IF(W$2&lt;&gt;0,1/COUNTA(W$2:AC$2),0)</f>
        <v>0</v>
      </c>
      <c r="X195" s="157">
        <f t="shared" si="114"/>
        <v>0</v>
      </c>
      <c r="Y195" s="157">
        <f t="shared" si="114"/>
        <v>0</v>
      </c>
      <c r="Z195" s="157">
        <f t="shared" si="114"/>
        <v>0</v>
      </c>
      <c r="AA195" s="157">
        <f t="shared" si="114"/>
        <v>0</v>
      </c>
      <c r="AB195" s="157">
        <f t="shared" si="114"/>
        <v>0</v>
      </c>
      <c r="AC195" s="157">
        <f t="shared" si="114"/>
        <v>0</v>
      </c>
      <c r="AD195" s="157">
        <f t="shared" si="114"/>
        <v>0</v>
      </c>
      <c r="AE195" s="157">
        <f t="shared" si="114"/>
        <v>0</v>
      </c>
      <c r="AF195" s="157">
        <f t="shared" si="114"/>
        <v>0</v>
      </c>
      <c r="AG195" s="157">
        <f t="shared" si="114"/>
        <v>0</v>
      </c>
      <c r="AH195" s="157">
        <f t="shared" si="114"/>
        <v>0</v>
      </c>
      <c r="AI195" s="157">
        <f t="shared" si="114"/>
        <v>0</v>
      </c>
      <c r="AJ195" s="157">
        <f t="shared" si="114"/>
        <v>0</v>
      </c>
    </row>
    <row r="196" spans="1:36" ht="16.5" x14ac:dyDescent="0.25">
      <c r="A196" s="157">
        <f t="shared" si="84"/>
        <v>1.2400000000000002</v>
      </c>
      <c r="B196" s="153">
        <f t="shared" si="94"/>
        <v>148</v>
      </c>
      <c r="C196" s="155" t="s">
        <v>478</v>
      </c>
      <c r="D196" s="156" t="s">
        <v>477</v>
      </c>
      <c r="E196" s="157">
        <f t="shared" si="112"/>
        <v>1</v>
      </c>
      <c r="F196" s="314" t="s">
        <v>101</v>
      </c>
      <c r="G196" s="157">
        <f t="shared" si="113"/>
        <v>0.14285714285714285</v>
      </c>
      <c r="H196" s="157">
        <f t="shared" si="113"/>
        <v>0.14285714285714285</v>
      </c>
      <c r="I196" s="157">
        <f t="shared" si="113"/>
        <v>0</v>
      </c>
      <c r="J196" s="157">
        <f t="shared" si="113"/>
        <v>0</v>
      </c>
      <c r="K196" s="157">
        <f t="shared" si="113"/>
        <v>0</v>
      </c>
      <c r="L196" s="157">
        <f t="shared" si="113"/>
        <v>0</v>
      </c>
      <c r="M196" s="157">
        <f t="shared" si="113"/>
        <v>0</v>
      </c>
      <c r="N196" s="157">
        <f t="shared" si="113"/>
        <v>0</v>
      </c>
      <c r="O196" s="157">
        <f t="shared" si="113"/>
        <v>0</v>
      </c>
      <c r="P196" s="157">
        <f t="shared" si="113"/>
        <v>0</v>
      </c>
      <c r="Q196" s="157">
        <f t="shared" si="113"/>
        <v>0</v>
      </c>
      <c r="R196" s="157">
        <f t="shared" si="113"/>
        <v>0</v>
      </c>
      <c r="S196" s="157">
        <f t="shared" si="113"/>
        <v>0</v>
      </c>
      <c r="T196" s="157">
        <f t="shared" si="113"/>
        <v>0</v>
      </c>
      <c r="U196" s="157">
        <f t="shared" si="113"/>
        <v>0</v>
      </c>
      <c r="V196" s="157">
        <f t="shared" si="113"/>
        <v>0</v>
      </c>
      <c r="W196" s="157">
        <f t="shared" si="114"/>
        <v>0</v>
      </c>
      <c r="X196" s="157">
        <f t="shared" si="114"/>
        <v>0</v>
      </c>
      <c r="Y196" s="157">
        <f t="shared" si="114"/>
        <v>0</v>
      </c>
      <c r="Z196" s="157">
        <f t="shared" si="114"/>
        <v>0</v>
      </c>
      <c r="AA196" s="157">
        <f t="shared" si="114"/>
        <v>0</v>
      </c>
      <c r="AB196" s="157">
        <f t="shared" si="114"/>
        <v>0</v>
      </c>
      <c r="AC196" s="157">
        <f t="shared" si="114"/>
        <v>0</v>
      </c>
      <c r="AD196" s="157">
        <f t="shared" si="114"/>
        <v>0</v>
      </c>
      <c r="AE196" s="157">
        <f t="shared" si="114"/>
        <v>0</v>
      </c>
      <c r="AF196" s="157">
        <f t="shared" si="114"/>
        <v>0</v>
      </c>
      <c r="AG196" s="157">
        <f t="shared" si="114"/>
        <v>0</v>
      </c>
      <c r="AH196" s="157">
        <f t="shared" si="114"/>
        <v>0</v>
      </c>
      <c r="AI196" s="157">
        <f t="shared" si="114"/>
        <v>0</v>
      </c>
      <c r="AJ196" s="157">
        <f t="shared" si="114"/>
        <v>0</v>
      </c>
    </row>
    <row r="197" spans="1:36" ht="16.5" x14ac:dyDescent="0.25">
      <c r="A197" s="157">
        <f t="shared" si="84"/>
        <v>1.2500000000000002</v>
      </c>
      <c r="B197" s="153">
        <f t="shared" si="94"/>
        <v>149</v>
      </c>
      <c r="C197" s="155" t="s">
        <v>479</v>
      </c>
      <c r="D197" s="156" t="s">
        <v>364</v>
      </c>
      <c r="E197" s="157">
        <f t="shared" si="82"/>
        <v>0</v>
      </c>
      <c r="F197" s="314" t="s">
        <v>331</v>
      </c>
      <c r="G197" s="157">
        <f t="shared" ref="G197:P198" si="115">+IF($F197=G$21,G$152,0)</f>
        <v>0</v>
      </c>
      <c r="H197" s="157">
        <f t="shared" si="115"/>
        <v>0</v>
      </c>
      <c r="I197" s="157">
        <f t="shared" si="115"/>
        <v>0</v>
      </c>
      <c r="J197" s="157">
        <f t="shared" si="115"/>
        <v>0</v>
      </c>
      <c r="K197" s="157">
        <f t="shared" si="115"/>
        <v>0</v>
      </c>
      <c r="L197" s="157">
        <f t="shared" si="115"/>
        <v>0</v>
      </c>
      <c r="M197" s="157">
        <f t="shared" si="115"/>
        <v>0</v>
      </c>
      <c r="N197" s="157">
        <f t="shared" si="115"/>
        <v>0</v>
      </c>
      <c r="O197" s="157">
        <f t="shared" si="115"/>
        <v>0</v>
      </c>
      <c r="P197" s="157">
        <f t="shared" si="115"/>
        <v>0</v>
      </c>
      <c r="Q197" s="157">
        <f t="shared" ref="Q197:Z198" si="116">+IF($F197=Q$21,Q$152,0)</f>
        <v>0</v>
      </c>
      <c r="R197" s="157">
        <f t="shared" si="116"/>
        <v>0</v>
      </c>
      <c r="S197" s="157">
        <f t="shared" si="116"/>
        <v>0</v>
      </c>
      <c r="T197" s="157">
        <f t="shared" si="116"/>
        <v>0</v>
      </c>
      <c r="U197" s="157">
        <f t="shared" si="116"/>
        <v>0</v>
      </c>
      <c r="V197" s="157">
        <f t="shared" si="116"/>
        <v>0</v>
      </c>
      <c r="W197" s="157">
        <f t="shared" si="116"/>
        <v>0</v>
      </c>
      <c r="X197" s="157">
        <f t="shared" si="116"/>
        <v>0</v>
      </c>
      <c r="Y197" s="157">
        <f t="shared" si="116"/>
        <v>0</v>
      </c>
      <c r="Z197" s="157">
        <f t="shared" si="116"/>
        <v>0</v>
      </c>
      <c r="AA197" s="157">
        <f t="shared" ref="AA197:AJ198" si="117">+IF($F197=AA$21,AA$152,0)</f>
        <v>0</v>
      </c>
      <c r="AB197" s="157">
        <f t="shared" si="117"/>
        <v>0</v>
      </c>
      <c r="AC197" s="157">
        <f t="shared" si="117"/>
        <v>0</v>
      </c>
      <c r="AD197" s="157">
        <f t="shared" si="117"/>
        <v>0</v>
      </c>
      <c r="AE197" s="157">
        <f t="shared" si="117"/>
        <v>0</v>
      </c>
      <c r="AF197" s="157">
        <f t="shared" si="117"/>
        <v>0</v>
      </c>
      <c r="AG197" s="157">
        <f t="shared" si="117"/>
        <v>0</v>
      </c>
      <c r="AH197" s="157">
        <f t="shared" si="117"/>
        <v>0</v>
      </c>
      <c r="AI197" s="157">
        <f t="shared" si="117"/>
        <v>0</v>
      </c>
      <c r="AJ197" s="157">
        <f t="shared" si="117"/>
        <v>0</v>
      </c>
    </row>
    <row r="198" spans="1:36" ht="16.5" x14ac:dyDescent="0.25">
      <c r="A198" s="157">
        <f t="shared" si="84"/>
        <v>1.2600000000000002</v>
      </c>
      <c r="B198" s="153">
        <f t="shared" si="94"/>
        <v>150</v>
      </c>
      <c r="C198" s="155" t="s">
        <v>480</v>
      </c>
      <c r="D198" s="156" t="s">
        <v>364</v>
      </c>
      <c r="E198" s="157">
        <f t="shared" si="82"/>
        <v>0</v>
      </c>
      <c r="F198" s="314" t="s">
        <v>101</v>
      </c>
      <c r="G198" s="157">
        <f t="shared" si="115"/>
        <v>0</v>
      </c>
      <c r="H198" s="157">
        <f t="shared" si="115"/>
        <v>0</v>
      </c>
      <c r="I198" s="157">
        <f t="shared" si="115"/>
        <v>0</v>
      </c>
      <c r="J198" s="157">
        <f t="shared" si="115"/>
        <v>0</v>
      </c>
      <c r="K198" s="157">
        <f t="shared" si="115"/>
        <v>0</v>
      </c>
      <c r="L198" s="157">
        <f t="shared" si="115"/>
        <v>0</v>
      </c>
      <c r="M198" s="157">
        <f t="shared" si="115"/>
        <v>0</v>
      </c>
      <c r="N198" s="157">
        <f t="shared" si="115"/>
        <v>0</v>
      </c>
      <c r="O198" s="157">
        <f t="shared" si="115"/>
        <v>0</v>
      </c>
      <c r="P198" s="157">
        <f t="shared" si="115"/>
        <v>0</v>
      </c>
      <c r="Q198" s="157">
        <f t="shared" si="116"/>
        <v>0</v>
      </c>
      <c r="R198" s="157">
        <f t="shared" si="116"/>
        <v>0</v>
      </c>
      <c r="S198" s="157">
        <f t="shared" si="116"/>
        <v>0</v>
      </c>
      <c r="T198" s="157">
        <f t="shared" si="116"/>
        <v>0</v>
      </c>
      <c r="U198" s="157">
        <f t="shared" si="116"/>
        <v>0</v>
      </c>
      <c r="V198" s="157">
        <f t="shared" si="116"/>
        <v>0</v>
      </c>
      <c r="W198" s="157">
        <f t="shared" si="116"/>
        <v>0</v>
      </c>
      <c r="X198" s="157">
        <f t="shared" si="116"/>
        <v>0</v>
      </c>
      <c r="Y198" s="157">
        <f t="shared" si="116"/>
        <v>0</v>
      </c>
      <c r="Z198" s="157">
        <f t="shared" si="116"/>
        <v>0</v>
      </c>
      <c r="AA198" s="157">
        <f t="shared" si="117"/>
        <v>0</v>
      </c>
      <c r="AB198" s="157">
        <f t="shared" si="117"/>
        <v>0</v>
      </c>
      <c r="AC198" s="157">
        <f t="shared" si="117"/>
        <v>0</v>
      </c>
      <c r="AD198" s="157">
        <f t="shared" si="117"/>
        <v>0</v>
      </c>
      <c r="AE198" s="157">
        <f t="shared" si="117"/>
        <v>0</v>
      </c>
      <c r="AF198" s="157">
        <f t="shared" si="117"/>
        <v>0</v>
      </c>
      <c r="AG198" s="157">
        <f t="shared" si="117"/>
        <v>0</v>
      </c>
      <c r="AH198" s="157">
        <f t="shared" si="117"/>
        <v>0</v>
      </c>
      <c r="AI198" s="157">
        <f t="shared" si="117"/>
        <v>0</v>
      </c>
      <c r="AJ198" s="157">
        <f t="shared" si="117"/>
        <v>0</v>
      </c>
    </row>
    <row r="199" spans="1:36" ht="16.5" x14ac:dyDescent="0.25">
      <c r="A199" s="157">
        <f t="shared" si="84"/>
        <v>1.2700000000000002</v>
      </c>
      <c r="B199" s="153">
        <f t="shared" si="94"/>
        <v>151</v>
      </c>
      <c r="C199" s="155" t="s">
        <v>481</v>
      </c>
      <c r="D199" s="156" t="s">
        <v>364</v>
      </c>
      <c r="E199" s="157">
        <f t="shared" si="82"/>
        <v>1</v>
      </c>
      <c r="F199" s="314" t="s">
        <v>331</v>
      </c>
      <c r="G199" s="157">
        <f t="shared" ref="G199:AJ199" si="118">+IF($F199=G$21,G$153+G$155,0)</f>
        <v>0</v>
      </c>
      <c r="H199" s="157">
        <f t="shared" si="118"/>
        <v>1</v>
      </c>
      <c r="I199" s="157">
        <f t="shared" si="118"/>
        <v>0</v>
      </c>
      <c r="J199" s="157">
        <f t="shared" si="118"/>
        <v>0</v>
      </c>
      <c r="K199" s="157">
        <f t="shared" si="118"/>
        <v>0</v>
      </c>
      <c r="L199" s="157">
        <f t="shared" si="118"/>
        <v>0</v>
      </c>
      <c r="M199" s="157">
        <f t="shared" si="118"/>
        <v>0</v>
      </c>
      <c r="N199" s="157">
        <f t="shared" si="118"/>
        <v>0</v>
      </c>
      <c r="O199" s="157">
        <f t="shared" si="118"/>
        <v>0</v>
      </c>
      <c r="P199" s="157">
        <f t="shared" si="118"/>
        <v>0</v>
      </c>
      <c r="Q199" s="157">
        <f t="shared" si="118"/>
        <v>0</v>
      </c>
      <c r="R199" s="157">
        <f t="shared" si="118"/>
        <v>0</v>
      </c>
      <c r="S199" s="157">
        <f t="shared" si="118"/>
        <v>0</v>
      </c>
      <c r="T199" s="157">
        <f t="shared" si="118"/>
        <v>0</v>
      </c>
      <c r="U199" s="157">
        <f t="shared" si="118"/>
        <v>0</v>
      </c>
      <c r="V199" s="157">
        <f t="shared" si="118"/>
        <v>0</v>
      </c>
      <c r="W199" s="157">
        <f t="shared" si="118"/>
        <v>0</v>
      </c>
      <c r="X199" s="157">
        <f t="shared" si="118"/>
        <v>0</v>
      </c>
      <c r="Y199" s="157">
        <f t="shared" si="118"/>
        <v>0</v>
      </c>
      <c r="Z199" s="157">
        <f t="shared" si="118"/>
        <v>0</v>
      </c>
      <c r="AA199" s="157">
        <f t="shared" si="118"/>
        <v>0</v>
      </c>
      <c r="AB199" s="157">
        <f t="shared" si="118"/>
        <v>0</v>
      </c>
      <c r="AC199" s="157">
        <f t="shared" si="118"/>
        <v>0</v>
      </c>
      <c r="AD199" s="157">
        <f t="shared" si="118"/>
        <v>0</v>
      </c>
      <c r="AE199" s="157">
        <f t="shared" si="118"/>
        <v>0</v>
      </c>
      <c r="AF199" s="157">
        <f t="shared" si="118"/>
        <v>0</v>
      </c>
      <c r="AG199" s="157">
        <f t="shared" si="118"/>
        <v>0</v>
      </c>
      <c r="AH199" s="157">
        <f t="shared" si="118"/>
        <v>0</v>
      </c>
      <c r="AI199" s="157">
        <f t="shared" si="118"/>
        <v>0</v>
      </c>
      <c r="AJ199" s="157">
        <f t="shared" si="118"/>
        <v>0</v>
      </c>
    </row>
    <row r="200" spans="1:36" ht="16.5" x14ac:dyDescent="0.25">
      <c r="A200" s="157">
        <f t="shared" si="84"/>
        <v>1.2800000000000002</v>
      </c>
      <c r="B200" s="153">
        <f t="shared" si="94"/>
        <v>152</v>
      </c>
      <c r="C200" s="155" t="s">
        <v>482</v>
      </c>
      <c r="D200" s="156" t="s">
        <v>364</v>
      </c>
      <c r="E200" s="157">
        <f t="shared" si="82"/>
        <v>0</v>
      </c>
      <c r="F200" s="314" t="s">
        <v>331</v>
      </c>
      <c r="G200" s="157">
        <f t="shared" ref="G200:AJ200" si="119">+IF($F200=G$21,G$154,0)</f>
        <v>0</v>
      </c>
      <c r="H200" s="157">
        <f t="shared" si="119"/>
        <v>0</v>
      </c>
      <c r="I200" s="157">
        <f t="shared" si="119"/>
        <v>0</v>
      </c>
      <c r="J200" s="157">
        <f t="shared" si="119"/>
        <v>0</v>
      </c>
      <c r="K200" s="157">
        <f t="shared" si="119"/>
        <v>0</v>
      </c>
      <c r="L200" s="157">
        <f t="shared" si="119"/>
        <v>0</v>
      </c>
      <c r="M200" s="157">
        <f t="shared" si="119"/>
        <v>0</v>
      </c>
      <c r="N200" s="157">
        <f t="shared" si="119"/>
        <v>0</v>
      </c>
      <c r="O200" s="157">
        <f t="shared" si="119"/>
        <v>0</v>
      </c>
      <c r="P200" s="157">
        <f t="shared" si="119"/>
        <v>0</v>
      </c>
      <c r="Q200" s="157">
        <f t="shared" si="119"/>
        <v>0</v>
      </c>
      <c r="R200" s="157">
        <f t="shared" si="119"/>
        <v>0</v>
      </c>
      <c r="S200" s="157">
        <f t="shared" si="119"/>
        <v>0</v>
      </c>
      <c r="T200" s="157">
        <f t="shared" si="119"/>
        <v>0</v>
      </c>
      <c r="U200" s="157">
        <f t="shared" si="119"/>
        <v>0</v>
      </c>
      <c r="V200" s="157">
        <f t="shared" si="119"/>
        <v>0</v>
      </c>
      <c r="W200" s="157">
        <f t="shared" si="119"/>
        <v>0</v>
      </c>
      <c r="X200" s="157">
        <f t="shared" si="119"/>
        <v>0</v>
      </c>
      <c r="Y200" s="157">
        <f t="shared" si="119"/>
        <v>0</v>
      </c>
      <c r="Z200" s="157">
        <f t="shared" si="119"/>
        <v>0</v>
      </c>
      <c r="AA200" s="157">
        <f t="shared" si="119"/>
        <v>0</v>
      </c>
      <c r="AB200" s="157">
        <f t="shared" si="119"/>
        <v>0</v>
      </c>
      <c r="AC200" s="157">
        <f t="shared" si="119"/>
        <v>0</v>
      </c>
      <c r="AD200" s="157">
        <f t="shared" si="119"/>
        <v>0</v>
      </c>
      <c r="AE200" s="157">
        <f t="shared" si="119"/>
        <v>0</v>
      </c>
      <c r="AF200" s="157">
        <f t="shared" si="119"/>
        <v>0</v>
      </c>
      <c r="AG200" s="157">
        <f t="shared" si="119"/>
        <v>0</v>
      </c>
      <c r="AH200" s="157">
        <f t="shared" si="119"/>
        <v>0</v>
      </c>
      <c r="AI200" s="157">
        <f t="shared" si="119"/>
        <v>0</v>
      </c>
      <c r="AJ200" s="157">
        <f t="shared" si="119"/>
        <v>0</v>
      </c>
    </row>
    <row r="201" spans="1:36" ht="16.5" x14ac:dyDescent="0.25">
      <c r="A201" s="157">
        <f t="shared" si="84"/>
        <v>1.2900000000000003</v>
      </c>
      <c r="B201" s="153">
        <f t="shared" si="94"/>
        <v>153</v>
      </c>
      <c r="C201" s="155" t="s">
        <v>483</v>
      </c>
      <c r="D201" s="156" t="s">
        <v>364</v>
      </c>
      <c r="E201" s="157">
        <f t="shared" si="82"/>
        <v>5</v>
      </c>
      <c r="F201" s="314" t="s">
        <v>331</v>
      </c>
      <c r="G201" s="157">
        <f>+IF($F201=G$21,G$72+G$71,0)</f>
        <v>0</v>
      </c>
      <c r="H201" s="157">
        <f t="shared" ref="H201:AJ201" si="120">+IF($F201=H$21,H$72+H$71,0)</f>
        <v>5</v>
      </c>
      <c r="I201" s="157">
        <f t="shared" si="120"/>
        <v>0</v>
      </c>
      <c r="J201" s="157">
        <f t="shared" si="120"/>
        <v>0</v>
      </c>
      <c r="K201" s="157">
        <f t="shared" si="120"/>
        <v>0</v>
      </c>
      <c r="L201" s="157">
        <f t="shared" si="120"/>
        <v>0</v>
      </c>
      <c r="M201" s="157">
        <f t="shared" si="120"/>
        <v>0</v>
      </c>
      <c r="N201" s="157">
        <f t="shared" si="120"/>
        <v>0</v>
      </c>
      <c r="O201" s="157">
        <f t="shared" si="120"/>
        <v>0</v>
      </c>
      <c r="P201" s="157">
        <f t="shared" si="120"/>
        <v>0</v>
      </c>
      <c r="Q201" s="157">
        <f t="shared" si="120"/>
        <v>0</v>
      </c>
      <c r="R201" s="157">
        <f t="shared" si="120"/>
        <v>0</v>
      </c>
      <c r="S201" s="157">
        <f t="shared" si="120"/>
        <v>0</v>
      </c>
      <c r="T201" s="157">
        <f t="shared" si="120"/>
        <v>0</v>
      </c>
      <c r="U201" s="157">
        <f t="shared" si="120"/>
        <v>0</v>
      </c>
      <c r="V201" s="157">
        <f t="shared" si="120"/>
        <v>0</v>
      </c>
      <c r="W201" s="157">
        <f t="shared" si="120"/>
        <v>0</v>
      </c>
      <c r="X201" s="157">
        <f t="shared" si="120"/>
        <v>0</v>
      </c>
      <c r="Y201" s="157">
        <f t="shared" si="120"/>
        <v>0</v>
      </c>
      <c r="Z201" s="157">
        <f t="shared" si="120"/>
        <v>0</v>
      </c>
      <c r="AA201" s="157">
        <f t="shared" si="120"/>
        <v>0</v>
      </c>
      <c r="AB201" s="157">
        <f t="shared" si="120"/>
        <v>0</v>
      </c>
      <c r="AC201" s="157">
        <f t="shared" si="120"/>
        <v>0</v>
      </c>
      <c r="AD201" s="157">
        <f t="shared" si="120"/>
        <v>0</v>
      </c>
      <c r="AE201" s="157">
        <f t="shared" si="120"/>
        <v>0</v>
      </c>
      <c r="AF201" s="157">
        <f t="shared" si="120"/>
        <v>0</v>
      </c>
      <c r="AG201" s="157">
        <f t="shared" si="120"/>
        <v>0</v>
      </c>
      <c r="AH201" s="157">
        <f t="shared" si="120"/>
        <v>0</v>
      </c>
      <c r="AI201" s="157">
        <f t="shared" si="120"/>
        <v>0</v>
      </c>
      <c r="AJ201" s="157">
        <f t="shared" si="120"/>
        <v>0</v>
      </c>
    </row>
    <row r="202" spans="1:36" ht="16.5" x14ac:dyDescent="0.25">
      <c r="A202" s="157">
        <f t="shared" si="84"/>
        <v>1.3000000000000003</v>
      </c>
      <c r="B202" s="153">
        <f t="shared" si="94"/>
        <v>154</v>
      </c>
      <c r="C202" s="155" t="s">
        <v>484</v>
      </c>
      <c r="D202" s="156" t="s">
        <v>364</v>
      </c>
      <c r="E202" s="157">
        <f t="shared" si="82"/>
        <v>1</v>
      </c>
      <c r="F202" s="314" t="s">
        <v>331</v>
      </c>
      <c r="G202" s="157">
        <f>+IF($F202=G$21,G$73,0)</f>
        <v>0</v>
      </c>
      <c r="H202" s="157">
        <f t="shared" ref="H202:AJ202" si="121">+IF($F202=H$21,H$73,0)</f>
        <v>1</v>
      </c>
      <c r="I202" s="157">
        <f t="shared" si="121"/>
        <v>0</v>
      </c>
      <c r="J202" s="157">
        <f t="shared" si="121"/>
        <v>0</v>
      </c>
      <c r="K202" s="157">
        <f t="shared" si="121"/>
        <v>0</v>
      </c>
      <c r="L202" s="157">
        <f t="shared" si="121"/>
        <v>0</v>
      </c>
      <c r="M202" s="157">
        <f t="shared" si="121"/>
        <v>0</v>
      </c>
      <c r="N202" s="157">
        <f t="shared" si="121"/>
        <v>0</v>
      </c>
      <c r="O202" s="157">
        <f t="shared" si="121"/>
        <v>0</v>
      </c>
      <c r="P202" s="157">
        <f t="shared" si="121"/>
        <v>0</v>
      </c>
      <c r="Q202" s="157">
        <f t="shared" si="121"/>
        <v>0</v>
      </c>
      <c r="R202" s="157">
        <f t="shared" si="121"/>
        <v>0</v>
      </c>
      <c r="S202" s="157">
        <f t="shared" si="121"/>
        <v>0</v>
      </c>
      <c r="T202" s="157">
        <f t="shared" si="121"/>
        <v>0</v>
      </c>
      <c r="U202" s="157">
        <f t="shared" si="121"/>
        <v>0</v>
      </c>
      <c r="V202" s="157">
        <f t="shared" si="121"/>
        <v>0</v>
      </c>
      <c r="W202" s="157">
        <f t="shared" si="121"/>
        <v>0</v>
      </c>
      <c r="X202" s="157">
        <f t="shared" si="121"/>
        <v>0</v>
      </c>
      <c r="Y202" s="157">
        <f t="shared" si="121"/>
        <v>0</v>
      </c>
      <c r="Z202" s="157">
        <f t="shared" si="121"/>
        <v>0</v>
      </c>
      <c r="AA202" s="157">
        <f t="shared" si="121"/>
        <v>0</v>
      </c>
      <c r="AB202" s="157">
        <f t="shared" si="121"/>
        <v>0</v>
      </c>
      <c r="AC202" s="157">
        <f t="shared" si="121"/>
        <v>0</v>
      </c>
      <c r="AD202" s="157">
        <f t="shared" si="121"/>
        <v>0</v>
      </c>
      <c r="AE202" s="157">
        <f t="shared" si="121"/>
        <v>0</v>
      </c>
      <c r="AF202" s="157">
        <f t="shared" si="121"/>
        <v>0</v>
      </c>
      <c r="AG202" s="157">
        <f t="shared" si="121"/>
        <v>0</v>
      </c>
      <c r="AH202" s="157">
        <f t="shared" si="121"/>
        <v>0</v>
      </c>
      <c r="AI202" s="157">
        <f t="shared" si="121"/>
        <v>0</v>
      </c>
      <c r="AJ202" s="157">
        <f t="shared" si="121"/>
        <v>0</v>
      </c>
    </row>
    <row r="203" spans="1:36" s="188" customFormat="1" ht="16.5" x14ac:dyDescent="0.25">
      <c r="A203" s="160">
        <f t="shared" si="84"/>
        <v>1.3100000000000003</v>
      </c>
      <c r="B203" s="161">
        <f t="shared" si="94"/>
        <v>155</v>
      </c>
      <c r="C203" s="162" t="s">
        <v>551</v>
      </c>
      <c r="D203" s="164" t="s">
        <v>364</v>
      </c>
      <c r="E203" s="160">
        <f t="shared" si="82"/>
        <v>0</v>
      </c>
      <c r="F203" s="314" t="s">
        <v>101</v>
      </c>
      <c r="G203" s="160">
        <f>+IF($F203=G$21,G$67,0)</f>
        <v>0</v>
      </c>
      <c r="H203" s="160">
        <f t="shared" ref="H203:AJ203" si="122">+IF($F203=H$21,H$67,0)</f>
        <v>0</v>
      </c>
      <c r="I203" s="160">
        <f t="shared" si="122"/>
        <v>0</v>
      </c>
      <c r="J203" s="160">
        <f t="shared" si="122"/>
        <v>0</v>
      </c>
      <c r="K203" s="160">
        <f t="shared" si="122"/>
        <v>0</v>
      </c>
      <c r="L203" s="160">
        <f t="shared" si="122"/>
        <v>0</v>
      </c>
      <c r="M203" s="160">
        <f t="shared" si="122"/>
        <v>0</v>
      </c>
      <c r="N203" s="160">
        <f t="shared" si="122"/>
        <v>0</v>
      </c>
      <c r="O203" s="160">
        <f t="shared" si="122"/>
        <v>0</v>
      </c>
      <c r="P203" s="160">
        <f t="shared" si="122"/>
        <v>0</v>
      </c>
      <c r="Q203" s="160">
        <f t="shared" si="122"/>
        <v>0</v>
      </c>
      <c r="R203" s="160">
        <f t="shared" si="122"/>
        <v>0</v>
      </c>
      <c r="S203" s="160">
        <f t="shared" si="122"/>
        <v>0</v>
      </c>
      <c r="T203" s="160">
        <f t="shared" si="122"/>
        <v>0</v>
      </c>
      <c r="U203" s="160">
        <f t="shared" si="122"/>
        <v>0</v>
      </c>
      <c r="V203" s="160">
        <f t="shared" si="122"/>
        <v>0</v>
      </c>
      <c r="W203" s="160">
        <f t="shared" si="122"/>
        <v>0</v>
      </c>
      <c r="X203" s="160">
        <f t="shared" si="122"/>
        <v>0</v>
      </c>
      <c r="Y203" s="160">
        <f t="shared" si="122"/>
        <v>0</v>
      </c>
      <c r="Z203" s="160">
        <f t="shared" si="122"/>
        <v>0</v>
      </c>
      <c r="AA203" s="160">
        <f t="shared" si="122"/>
        <v>0</v>
      </c>
      <c r="AB203" s="160">
        <f t="shared" si="122"/>
        <v>0</v>
      </c>
      <c r="AC203" s="160">
        <f t="shared" si="122"/>
        <v>0</v>
      </c>
      <c r="AD203" s="160">
        <f t="shared" si="122"/>
        <v>0</v>
      </c>
      <c r="AE203" s="160">
        <f t="shared" si="122"/>
        <v>0</v>
      </c>
      <c r="AF203" s="160">
        <f t="shared" si="122"/>
        <v>0</v>
      </c>
      <c r="AG203" s="160">
        <f t="shared" si="122"/>
        <v>0</v>
      </c>
      <c r="AH203" s="160">
        <f t="shared" si="122"/>
        <v>0</v>
      </c>
      <c r="AI203" s="160">
        <f t="shared" si="122"/>
        <v>0</v>
      </c>
      <c r="AJ203" s="160">
        <f t="shared" si="122"/>
        <v>0</v>
      </c>
    </row>
    <row r="204" spans="1:36" s="188" customFormat="1" ht="16.5" x14ac:dyDescent="0.25">
      <c r="A204" s="160">
        <f t="shared" si="84"/>
        <v>1.3200000000000003</v>
      </c>
      <c r="B204" s="161">
        <f t="shared" si="94"/>
        <v>156</v>
      </c>
      <c r="C204" s="162" t="s">
        <v>552</v>
      </c>
      <c r="D204" s="164" t="s">
        <v>364</v>
      </c>
      <c r="E204" s="160">
        <f t="shared" si="82"/>
        <v>0</v>
      </c>
      <c r="F204" s="314" t="s">
        <v>101</v>
      </c>
      <c r="G204" s="160">
        <f>+IF($F204=G$21,G$68,0)</f>
        <v>0</v>
      </c>
      <c r="H204" s="160">
        <f t="shared" ref="H204:AJ204" si="123">+IF($F204=H$21,H$68,0)</f>
        <v>0</v>
      </c>
      <c r="I204" s="160">
        <f t="shared" si="123"/>
        <v>0</v>
      </c>
      <c r="J204" s="160">
        <f t="shared" si="123"/>
        <v>0</v>
      </c>
      <c r="K204" s="160">
        <f t="shared" si="123"/>
        <v>0</v>
      </c>
      <c r="L204" s="160">
        <f t="shared" si="123"/>
        <v>0</v>
      </c>
      <c r="M204" s="160">
        <f t="shared" si="123"/>
        <v>0</v>
      </c>
      <c r="N204" s="160">
        <f t="shared" si="123"/>
        <v>0</v>
      </c>
      <c r="O204" s="160">
        <f t="shared" si="123"/>
        <v>0</v>
      </c>
      <c r="P204" s="160">
        <f t="shared" si="123"/>
        <v>0</v>
      </c>
      <c r="Q204" s="160">
        <f t="shared" si="123"/>
        <v>0</v>
      </c>
      <c r="R204" s="160">
        <f t="shared" si="123"/>
        <v>0</v>
      </c>
      <c r="S204" s="160">
        <f t="shared" si="123"/>
        <v>0</v>
      </c>
      <c r="T204" s="160">
        <f t="shared" si="123"/>
        <v>0</v>
      </c>
      <c r="U204" s="160">
        <f t="shared" si="123"/>
        <v>0</v>
      </c>
      <c r="V204" s="160">
        <f t="shared" si="123"/>
        <v>0</v>
      </c>
      <c r="W204" s="160">
        <f t="shared" si="123"/>
        <v>0</v>
      </c>
      <c r="X204" s="160">
        <f t="shared" si="123"/>
        <v>0</v>
      </c>
      <c r="Y204" s="160">
        <f t="shared" si="123"/>
        <v>0</v>
      </c>
      <c r="Z204" s="160">
        <f t="shared" si="123"/>
        <v>0</v>
      </c>
      <c r="AA204" s="160">
        <f t="shared" si="123"/>
        <v>0</v>
      </c>
      <c r="AB204" s="160">
        <f t="shared" si="123"/>
        <v>0</v>
      </c>
      <c r="AC204" s="160">
        <f t="shared" si="123"/>
        <v>0</v>
      </c>
      <c r="AD204" s="160">
        <f t="shared" si="123"/>
        <v>0</v>
      </c>
      <c r="AE204" s="160">
        <f t="shared" si="123"/>
        <v>0</v>
      </c>
      <c r="AF204" s="160">
        <f t="shared" si="123"/>
        <v>0</v>
      </c>
      <c r="AG204" s="160">
        <f t="shared" si="123"/>
        <v>0</v>
      </c>
      <c r="AH204" s="160">
        <f t="shared" si="123"/>
        <v>0</v>
      </c>
      <c r="AI204" s="160">
        <f t="shared" si="123"/>
        <v>0</v>
      </c>
      <c r="AJ204" s="160">
        <f t="shared" si="123"/>
        <v>0</v>
      </c>
    </row>
    <row r="205" spans="1:36" s="188" customFormat="1" ht="16.5" x14ac:dyDescent="0.25">
      <c r="A205" s="160">
        <f t="shared" si="84"/>
        <v>1.3300000000000003</v>
      </c>
      <c r="B205" s="161">
        <f t="shared" si="94"/>
        <v>157</v>
      </c>
      <c r="C205" s="163" t="s">
        <v>634</v>
      </c>
      <c r="D205" s="164" t="s">
        <v>364</v>
      </c>
      <c r="E205" s="160">
        <f t="shared" si="82"/>
        <v>0</v>
      </c>
      <c r="F205" s="314" t="s">
        <v>331</v>
      </c>
      <c r="G205" s="160">
        <f>+IF($F205=G$21,G$54,0)</f>
        <v>0</v>
      </c>
      <c r="H205" s="160">
        <f t="shared" ref="H205:AJ205" si="124">+IF($F205=H$21,H$54,0)</f>
        <v>0</v>
      </c>
      <c r="I205" s="160">
        <f t="shared" si="124"/>
        <v>0</v>
      </c>
      <c r="J205" s="160">
        <f t="shared" si="124"/>
        <v>0</v>
      </c>
      <c r="K205" s="160">
        <f t="shared" si="124"/>
        <v>0</v>
      </c>
      <c r="L205" s="160">
        <f t="shared" si="124"/>
        <v>0</v>
      </c>
      <c r="M205" s="160">
        <f t="shared" si="124"/>
        <v>0</v>
      </c>
      <c r="N205" s="160">
        <f t="shared" si="124"/>
        <v>0</v>
      </c>
      <c r="O205" s="160">
        <f t="shared" si="124"/>
        <v>0</v>
      </c>
      <c r="P205" s="160">
        <f t="shared" si="124"/>
        <v>0</v>
      </c>
      <c r="Q205" s="160">
        <f t="shared" si="124"/>
        <v>0</v>
      </c>
      <c r="R205" s="160">
        <f t="shared" si="124"/>
        <v>0</v>
      </c>
      <c r="S205" s="160">
        <f t="shared" si="124"/>
        <v>0</v>
      </c>
      <c r="T205" s="160">
        <f t="shared" si="124"/>
        <v>0</v>
      </c>
      <c r="U205" s="160">
        <f t="shared" si="124"/>
        <v>0</v>
      </c>
      <c r="V205" s="160">
        <f t="shared" si="124"/>
        <v>0</v>
      </c>
      <c r="W205" s="160">
        <f t="shared" si="124"/>
        <v>0</v>
      </c>
      <c r="X205" s="160">
        <f t="shared" si="124"/>
        <v>0</v>
      </c>
      <c r="Y205" s="160">
        <f t="shared" si="124"/>
        <v>0</v>
      </c>
      <c r="Z205" s="160">
        <f t="shared" si="124"/>
        <v>0</v>
      </c>
      <c r="AA205" s="160">
        <f t="shared" si="124"/>
        <v>0</v>
      </c>
      <c r="AB205" s="160">
        <f t="shared" si="124"/>
        <v>0</v>
      </c>
      <c r="AC205" s="160">
        <f t="shared" si="124"/>
        <v>0</v>
      </c>
      <c r="AD205" s="160">
        <f t="shared" si="124"/>
        <v>0</v>
      </c>
      <c r="AE205" s="160">
        <f t="shared" si="124"/>
        <v>0</v>
      </c>
      <c r="AF205" s="160">
        <f t="shared" si="124"/>
        <v>0</v>
      </c>
      <c r="AG205" s="160">
        <f t="shared" si="124"/>
        <v>0</v>
      </c>
      <c r="AH205" s="160">
        <f t="shared" si="124"/>
        <v>0</v>
      </c>
      <c r="AI205" s="160">
        <f t="shared" si="124"/>
        <v>0</v>
      </c>
      <c r="AJ205" s="160">
        <f t="shared" si="124"/>
        <v>0</v>
      </c>
    </row>
    <row r="206" spans="1:36" s="188" customFormat="1" ht="16.5" x14ac:dyDescent="0.25">
      <c r="A206" s="160">
        <f t="shared" si="84"/>
        <v>1.3400000000000003</v>
      </c>
      <c r="B206" s="161">
        <f t="shared" si="94"/>
        <v>158</v>
      </c>
      <c r="C206" s="163" t="s">
        <v>635</v>
      </c>
      <c r="D206" s="164" t="s">
        <v>364</v>
      </c>
      <c r="E206" s="160">
        <f t="shared" si="82"/>
        <v>0</v>
      </c>
      <c r="F206" s="314" t="s">
        <v>331</v>
      </c>
      <c r="G206" s="160">
        <f>+IF($F206=G$21,G$55,0)</f>
        <v>0</v>
      </c>
      <c r="H206" s="160">
        <f t="shared" ref="H206:AJ206" si="125">+IF($F206=H$21,H$55,0)</f>
        <v>0</v>
      </c>
      <c r="I206" s="160">
        <f t="shared" si="125"/>
        <v>0</v>
      </c>
      <c r="J206" s="160">
        <f t="shared" si="125"/>
        <v>0</v>
      </c>
      <c r="K206" s="160">
        <f t="shared" si="125"/>
        <v>0</v>
      </c>
      <c r="L206" s="160">
        <f t="shared" si="125"/>
        <v>0</v>
      </c>
      <c r="M206" s="160">
        <f t="shared" si="125"/>
        <v>0</v>
      </c>
      <c r="N206" s="160">
        <f t="shared" si="125"/>
        <v>0</v>
      </c>
      <c r="O206" s="160">
        <f t="shared" si="125"/>
        <v>0</v>
      </c>
      <c r="P206" s="160">
        <f t="shared" si="125"/>
        <v>0</v>
      </c>
      <c r="Q206" s="160">
        <f t="shared" si="125"/>
        <v>0</v>
      </c>
      <c r="R206" s="160">
        <f t="shared" si="125"/>
        <v>0</v>
      </c>
      <c r="S206" s="160">
        <f t="shared" si="125"/>
        <v>0</v>
      </c>
      <c r="T206" s="160">
        <f t="shared" si="125"/>
        <v>0</v>
      </c>
      <c r="U206" s="160">
        <f t="shared" si="125"/>
        <v>0</v>
      </c>
      <c r="V206" s="160">
        <f t="shared" si="125"/>
        <v>0</v>
      </c>
      <c r="W206" s="160">
        <f t="shared" si="125"/>
        <v>0</v>
      </c>
      <c r="X206" s="160">
        <f t="shared" si="125"/>
        <v>0</v>
      </c>
      <c r="Y206" s="160">
        <f t="shared" si="125"/>
        <v>0</v>
      </c>
      <c r="Z206" s="160">
        <f t="shared" si="125"/>
        <v>0</v>
      </c>
      <c r="AA206" s="160">
        <f t="shared" si="125"/>
        <v>0</v>
      </c>
      <c r="AB206" s="160">
        <f t="shared" si="125"/>
        <v>0</v>
      </c>
      <c r="AC206" s="160">
        <f t="shared" si="125"/>
        <v>0</v>
      </c>
      <c r="AD206" s="160">
        <f t="shared" si="125"/>
        <v>0</v>
      </c>
      <c r="AE206" s="160">
        <f t="shared" si="125"/>
        <v>0</v>
      </c>
      <c r="AF206" s="160">
        <f t="shared" si="125"/>
        <v>0</v>
      </c>
      <c r="AG206" s="160">
        <f t="shared" si="125"/>
        <v>0</v>
      </c>
      <c r="AH206" s="160">
        <f t="shared" si="125"/>
        <v>0</v>
      </c>
      <c r="AI206" s="160">
        <f t="shared" si="125"/>
        <v>0</v>
      </c>
      <c r="AJ206" s="160">
        <f t="shared" si="125"/>
        <v>0</v>
      </c>
    </row>
    <row r="207" spans="1:36" s="188" customFormat="1" ht="16.5" x14ac:dyDescent="0.25">
      <c r="A207" s="160">
        <f t="shared" si="84"/>
        <v>1.3500000000000003</v>
      </c>
      <c r="B207" s="161">
        <f t="shared" si="94"/>
        <v>159</v>
      </c>
      <c r="C207" s="163" t="s">
        <v>636</v>
      </c>
      <c r="D207" s="164" t="s">
        <v>364</v>
      </c>
      <c r="E207" s="160">
        <f t="shared" si="82"/>
        <v>0</v>
      </c>
      <c r="F207" s="314" t="s">
        <v>101</v>
      </c>
      <c r="G207" s="160">
        <f>+IF($F207=G$21,G$84,0)</f>
        <v>0</v>
      </c>
      <c r="H207" s="160">
        <f t="shared" ref="H207:AJ207" si="126">+IF($F207=H$21,H$84,0)</f>
        <v>0</v>
      </c>
      <c r="I207" s="160">
        <f t="shared" si="126"/>
        <v>0</v>
      </c>
      <c r="J207" s="160">
        <f t="shared" si="126"/>
        <v>0</v>
      </c>
      <c r="K207" s="160">
        <f t="shared" si="126"/>
        <v>0</v>
      </c>
      <c r="L207" s="160">
        <f t="shared" si="126"/>
        <v>0</v>
      </c>
      <c r="M207" s="160">
        <f t="shared" si="126"/>
        <v>0</v>
      </c>
      <c r="N207" s="160">
        <f t="shared" si="126"/>
        <v>0</v>
      </c>
      <c r="O207" s="160">
        <f t="shared" si="126"/>
        <v>0</v>
      </c>
      <c r="P207" s="160">
        <f t="shared" si="126"/>
        <v>0</v>
      </c>
      <c r="Q207" s="160">
        <f t="shared" si="126"/>
        <v>0</v>
      </c>
      <c r="R207" s="160">
        <f t="shared" si="126"/>
        <v>0</v>
      </c>
      <c r="S207" s="160">
        <f t="shared" si="126"/>
        <v>0</v>
      </c>
      <c r="T207" s="160">
        <f t="shared" si="126"/>
        <v>0</v>
      </c>
      <c r="U207" s="160">
        <f t="shared" si="126"/>
        <v>0</v>
      </c>
      <c r="V207" s="160">
        <f t="shared" si="126"/>
        <v>0</v>
      </c>
      <c r="W207" s="160">
        <f t="shared" si="126"/>
        <v>0</v>
      </c>
      <c r="X207" s="160">
        <f t="shared" si="126"/>
        <v>0</v>
      </c>
      <c r="Y207" s="160">
        <f t="shared" si="126"/>
        <v>0</v>
      </c>
      <c r="Z207" s="160">
        <f t="shared" si="126"/>
        <v>0</v>
      </c>
      <c r="AA207" s="160">
        <f t="shared" si="126"/>
        <v>0</v>
      </c>
      <c r="AB207" s="160">
        <f t="shared" si="126"/>
        <v>0</v>
      </c>
      <c r="AC207" s="160">
        <f t="shared" si="126"/>
        <v>0</v>
      </c>
      <c r="AD207" s="160">
        <f t="shared" si="126"/>
        <v>0</v>
      </c>
      <c r="AE207" s="160">
        <f t="shared" si="126"/>
        <v>0</v>
      </c>
      <c r="AF207" s="160">
        <f t="shared" si="126"/>
        <v>0</v>
      </c>
      <c r="AG207" s="160">
        <f t="shared" si="126"/>
        <v>0</v>
      </c>
      <c r="AH207" s="160">
        <f t="shared" si="126"/>
        <v>0</v>
      </c>
      <c r="AI207" s="160">
        <f t="shared" si="126"/>
        <v>0</v>
      </c>
      <c r="AJ207" s="160">
        <f t="shared" si="126"/>
        <v>0</v>
      </c>
    </row>
    <row r="208" spans="1:36" s="188" customFormat="1" ht="16.5" x14ac:dyDescent="0.25">
      <c r="A208" s="160">
        <f t="shared" si="84"/>
        <v>1.3600000000000003</v>
      </c>
      <c r="B208" s="161">
        <f t="shared" si="94"/>
        <v>160</v>
      </c>
      <c r="C208" s="163" t="s">
        <v>655</v>
      </c>
      <c r="D208" s="164" t="s">
        <v>364</v>
      </c>
      <c r="E208" s="160">
        <f t="shared" si="82"/>
        <v>0</v>
      </c>
      <c r="F208" s="314" t="s">
        <v>331</v>
      </c>
      <c r="G208" s="160">
        <f t="shared" ref="G208:AJ208" si="127">+IF($F208=G$21,G$157,0)</f>
        <v>0</v>
      </c>
      <c r="H208" s="160">
        <f t="shared" si="127"/>
        <v>0</v>
      </c>
      <c r="I208" s="160">
        <f t="shared" si="127"/>
        <v>0</v>
      </c>
      <c r="J208" s="160">
        <f t="shared" si="127"/>
        <v>0</v>
      </c>
      <c r="K208" s="160">
        <f t="shared" si="127"/>
        <v>0</v>
      </c>
      <c r="L208" s="160">
        <f t="shared" si="127"/>
        <v>0</v>
      </c>
      <c r="M208" s="160">
        <f t="shared" si="127"/>
        <v>0</v>
      </c>
      <c r="N208" s="160">
        <f t="shared" si="127"/>
        <v>0</v>
      </c>
      <c r="O208" s="160">
        <f t="shared" si="127"/>
        <v>0</v>
      </c>
      <c r="P208" s="160">
        <f t="shared" si="127"/>
        <v>0</v>
      </c>
      <c r="Q208" s="160">
        <f t="shared" si="127"/>
        <v>0</v>
      </c>
      <c r="R208" s="160">
        <f t="shared" si="127"/>
        <v>0</v>
      </c>
      <c r="S208" s="160">
        <f t="shared" si="127"/>
        <v>0</v>
      </c>
      <c r="T208" s="160">
        <f t="shared" si="127"/>
        <v>0</v>
      </c>
      <c r="U208" s="160">
        <f t="shared" si="127"/>
        <v>0</v>
      </c>
      <c r="V208" s="160">
        <f t="shared" si="127"/>
        <v>0</v>
      </c>
      <c r="W208" s="160">
        <f t="shared" si="127"/>
        <v>0</v>
      </c>
      <c r="X208" s="160">
        <f t="shared" si="127"/>
        <v>0</v>
      </c>
      <c r="Y208" s="160">
        <f t="shared" si="127"/>
        <v>0</v>
      </c>
      <c r="Z208" s="160">
        <f t="shared" si="127"/>
        <v>0</v>
      </c>
      <c r="AA208" s="160">
        <f t="shared" si="127"/>
        <v>0</v>
      </c>
      <c r="AB208" s="160">
        <f t="shared" si="127"/>
        <v>0</v>
      </c>
      <c r="AC208" s="160">
        <f t="shared" si="127"/>
        <v>0</v>
      </c>
      <c r="AD208" s="160">
        <f t="shared" si="127"/>
        <v>0</v>
      </c>
      <c r="AE208" s="160">
        <f t="shared" si="127"/>
        <v>0</v>
      </c>
      <c r="AF208" s="160">
        <f t="shared" si="127"/>
        <v>0</v>
      </c>
      <c r="AG208" s="160">
        <f t="shared" si="127"/>
        <v>0</v>
      </c>
      <c r="AH208" s="160">
        <f t="shared" si="127"/>
        <v>0</v>
      </c>
      <c r="AI208" s="160">
        <f t="shared" si="127"/>
        <v>0</v>
      </c>
      <c r="AJ208" s="160">
        <f t="shared" si="127"/>
        <v>0</v>
      </c>
    </row>
    <row r="209" spans="1:36" ht="16.5" x14ac:dyDescent="0.25">
      <c r="A209" s="160"/>
      <c r="B209" s="161">
        <f t="shared" si="94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94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28">+A210+0.01</f>
        <v>2.0099999999999998</v>
      </c>
      <c r="B211" s="153">
        <f t="shared" si="94"/>
        <v>163</v>
      </c>
      <c r="C211" s="155" t="s">
        <v>486</v>
      </c>
      <c r="D211" s="156" t="s">
        <v>553</v>
      </c>
      <c r="E211" s="157">
        <f t="shared" ref="E211:E223" si="129">+SUM(G211:AJ211)</f>
        <v>1.081</v>
      </c>
      <c r="F211" s="249"/>
      <c r="G211" s="157">
        <f t="shared" ref="G211:AJ211" si="130">+VLOOKUP(G$10&amp;" "&amp;G$11&amp;G$20,Vol_Poste,4,0)*G$28</f>
        <v>0</v>
      </c>
      <c r="H211" s="157">
        <f t="shared" si="130"/>
        <v>1.081</v>
      </c>
      <c r="I211" s="157">
        <f t="shared" si="130"/>
        <v>0</v>
      </c>
      <c r="J211" s="157">
        <f t="shared" si="130"/>
        <v>0</v>
      </c>
      <c r="K211" s="157">
        <f t="shared" si="130"/>
        <v>0</v>
      </c>
      <c r="L211" s="157">
        <f t="shared" si="130"/>
        <v>0</v>
      </c>
      <c r="M211" s="157">
        <f t="shared" si="130"/>
        <v>0</v>
      </c>
      <c r="N211" s="157">
        <f t="shared" si="130"/>
        <v>0</v>
      </c>
      <c r="O211" s="157">
        <f t="shared" si="130"/>
        <v>0</v>
      </c>
      <c r="P211" s="157">
        <f t="shared" si="130"/>
        <v>0</v>
      </c>
      <c r="Q211" s="157">
        <f t="shared" si="130"/>
        <v>0</v>
      </c>
      <c r="R211" s="157">
        <f t="shared" si="130"/>
        <v>0</v>
      </c>
      <c r="S211" s="157">
        <f t="shared" si="130"/>
        <v>0</v>
      </c>
      <c r="T211" s="157">
        <f t="shared" si="130"/>
        <v>0</v>
      </c>
      <c r="U211" s="157">
        <f t="shared" si="130"/>
        <v>0</v>
      </c>
      <c r="V211" s="157">
        <f t="shared" si="130"/>
        <v>0</v>
      </c>
      <c r="W211" s="157">
        <f t="shared" si="130"/>
        <v>0</v>
      </c>
      <c r="X211" s="157">
        <f t="shared" si="130"/>
        <v>0</v>
      </c>
      <c r="Y211" s="157">
        <f t="shared" si="130"/>
        <v>0</v>
      </c>
      <c r="Z211" s="157">
        <f t="shared" si="130"/>
        <v>0</v>
      </c>
      <c r="AA211" s="157">
        <f t="shared" si="130"/>
        <v>0</v>
      </c>
      <c r="AB211" s="157">
        <f t="shared" si="130"/>
        <v>0</v>
      </c>
      <c r="AC211" s="157">
        <f t="shared" si="130"/>
        <v>0</v>
      </c>
      <c r="AD211" s="157">
        <f t="shared" si="130"/>
        <v>0</v>
      </c>
      <c r="AE211" s="157">
        <f t="shared" si="130"/>
        <v>0</v>
      </c>
      <c r="AF211" s="157">
        <f t="shared" si="130"/>
        <v>0</v>
      </c>
      <c r="AG211" s="157">
        <f t="shared" si="130"/>
        <v>0</v>
      </c>
      <c r="AH211" s="157">
        <f t="shared" si="130"/>
        <v>0</v>
      </c>
      <c r="AI211" s="157">
        <f t="shared" si="130"/>
        <v>0</v>
      </c>
      <c r="AJ211" s="157">
        <f t="shared" si="130"/>
        <v>0</v>
      </c>
    </row>
    <row r="212" spans="1:36" ht="16.5" x14ac:dyDescent="0.25">
      <c r="A212" s="157">
        <f t="shared" si="128"/>
        <v>2.0199999999999996</v>
      </c>
      <c r="B212" s="153">
        <f t="shared" si="94"/>
        <v>164</v>
      </c>
      <c r="C212" s="155" t="s">
        <v>487</v>
      </c>
      <c r="D212" s="156" t="s">
        <v>553</v>
      </c>
      <c r="E212" s="157">
        <f t="shared" si="129"/>
        <v>0</v>
      </c>
      <c r="F212" s="249"/>
      <c r="G212" s="157">
        <f t="shared" ref="G212:AJ212" si="131">+VLOOKUP(G$10&amp;" "&amp;G$11&amp;G$20,Vol_Poste,4,0)*G$29</f>
        <v>0</v>
      </c>
      <c r="H212" s="157">
        <f t="shared" si="131"/>
        <v>0</v>
      </c>
      <c r="I212" s="157">
        <f t="shared" si="131"/>
        <v>0</v>
      </c>
      <c r="J212" s="157">
        <f t="shared" si="131"/>
        <v>0</v>
      </c>
      <c r="K212" s="157">
        <f t="shared" si="131"/>
        <v>0</v>
      </c>
      <c r="L212" s="157">
        <f t="shared" si="131"/>
        <v>0</v>
      </c>
      <c r="M212" s="157">
        <f t="shared" si="131"/>
        <v>0</v>
      </c>
      <c r="N212" s="157">
        <f t="shared" si="131"/>
        <v>0</v>
      </c>
      <c r="O212" s="157">
        <f t="shared" si="131"/>
        <v>0</v>
      </c>
      <c r="P212" s="157">
        <f t="shared" si="131"/>
        <v>0</v>
      </c>
      <c r="Q212" s="157">
        <f t="shared" si="131"/>
        <v>0</v>
      </c>
      <c r="R212" s="157">
        <f t="shared" si="131"/>
        <v>0</v>
      </c>
      <c r="S212" s="157">
        <f t="shared" si="131"/>
        <v>0</v>
      </c>
      <c r="T212" s="157">
        <f t="shared" si="131"/>
        <v>0</v>
      </c>
      <c r="U212" s="157">
        <f t="shared" si="131"/>
        <v>0</v>
      </c>
      <c r="V212" s="157">
        <f t="shared" si="131"/>
        <v>0</v>
      </c>
      <c r="W212" s="157">
        <f t="shared" si="131"/>
        <v>0</v>
      </c>
      <c r="X212" s="157">
        <f t="shared" si="131"/>
        <v>0</v>
      </c>
      <c r="Y212" s="157">
        <f t="shared" si="131"/>
        <v>0</v>
      </c>
      <c r="Z212" s="157">
        <f t="shared" si="131"/>
        <v>0</v>
      </c>
      <c r="AA212" s="157">
        <f t="shared" si="131"/>
        <v>0</v>
      </c>
      <c r="AB212" s="157">
        <f t="shared" si="131"/>
        <v>0</v>
      </c>
      <c r="AC212" s="157">
        <f t="shared" si="131"/>
        <v>0</v>
      </c>
      <c r="AD212" s="157">
        <f t="shared" si="131"/>
        <v>0</v>
      </c>
      <c r="AE212" s="157">
        <f t="shared" si="131"/>
        <v>0</v>
      </c>
      <c r="AF212" s="157">
        <f t="shared" si="131"/>
        <v>0</v>
      </c>
      <c r="AG212" s="157">
        <f t="shared" si="131"/>
        <v>0</v>
      </c>
      <c r="AH212" s="157">
        <f t="shared" si="131"/>
        <v>0</v>
      </c>
      <c r="AI212" s="157">
        <f t="shared" si="131"/>
        <v>0</v>
      </c>
      <c r="AJ212" s="157">
        <f t="shared" si="131"/>
        <v>0</v>
      </c>
    </row>
    <row r="213" spans="1:36" ht="16.5" x14ac:dyDescent="0.25">
      <c r="A213" s="157">
        <f t="shared" si="128"/>
        <v>2.0299999999999994</v>
      </c>
      <c r="B213" s="153">
        <f t="shared" si="94"/>
        <v>165</v>
      </c>
      <c r="C213" s="155" t="s">
        <v>488</v>
      </c>
      <c r="D213" s="156" t="s">
        <v>364</v>
      </c>
      <c r="E213" s="157">
        <f t="shared" si="129"/>
        <v>0</v>
      </c>
      <c r="F213" s="314" t="s">
        <v>214</v>
      </c>
      <c r="G213" s="157">
        <f>+IF($F213=G$10&amp;" "&amp;G$11,G$9,0)</f>
        <v>0</v>
      </c>
      <c r="H213" s="157">
        <f t="shared" ref="H213:AJ217" si="132">+IF($F213=H$10&amp;" "&amp;H$11,H$9,0)</f>
        <v>0</v>
      </c>
      <c r="I213" s="157">
        <f t="shared" si="132"/>
        <v>0</v>
      </c>
      <c r="J213" s="157">
        <f t="shared" si="132"/>
        <v>0</v>
      </c>
      <c r="K213" s="157">
        <f t="shared" si="132"/>
        <v>0</v>
      </c>
      <c r="L213" s="157">
        <f t="shared" si="132"/>
        <v>0</v>
      </c>
      <c r="M213" s="157">
        <f t="shared" si="132"/>
        <v>0</v>
      </c>
      <c r="N213" s="157">
        <f t="shared" si="132"/>
        <v>0</v>
      </c>
      <c r="O213" s="157">
        <f t="shared" si="132"/>
        <v>0</v>
      </c>
      <c r="P213" s="157">
        <f t="shared" si="132"/>
        <v>0</v>
      </c>
      <c r="Q213" s="157">
        <f t="shared" si="132"/>
        <v>0</v>
      </c>
      <c r="R213" s="157">
        <f t="shared" si="132"/>
        <v>0</v>
      </c>
      <c r="S213" s="157">
        <f t="shared" si="132"/>
        <v>0</v>
      </c>
      <c r="T213" s="157">
        <f t="shared" si="132"/>
        <v>0</v>
      </c>
      <c r="U213" s="157">
        <f t="shared" si="132"/>
        <v>0</v>
      </c>
      <c r="V213" s="157">
        <f t="shared" si="132"/>
        <v>0</v>
      </c>
      <c r="W213" s="157">
        <f t="shared" si="132"/>
        <v>0</v>
      </c>
      <c r="X213" s="157">
        <f t="shared" si="132"/>
        <v>0</v>
      </c>
      <c r="Y213" s="157">
        <f t="shared" si="132"/>
        <v>0</v>
      </c>
      <c r="Z213" s="157">
        <f t="shared" si="132"/>
        <v>0</v>
      </c>
      <c r="AA213" s="157">
        <f t="shared" si="132"/>
        <v>0</v>
      </c>
      <c r="AB213" s="157">
        <f t="shared" si="132"/>
        <v>0</v>
      </c>
      <c r="AC213" s="157">
        <f t="shared" si="132"/>
        <v>0</v>
      </c>
      <c r="AD213" s="157">
        <f t="shared" si="132"/>
        <v>0</v>
      </c>
      <c r="AE213" s="157">
        <f t="shared" si="132"/>
        <v>0</v>
      </c>
      <c r="AF213" s="157">
        <f t="shared" si="132"/>
        <v>0</v>
      </c>
      <c r="AG213" s="157">
        <f t="shared" si="132"/>
        <v>0</v>
      </c>
      <c r="AH213" s="157">
        <f t="shared" si="132"/>
        <v>0</v>
      </c>
      <c r="AI213" s="157">
        <f t="shared" si="132"/>
        <v>0</v>
      </c>
      <c r="AJ213" s="157">
        <f t="shared" si="132"/>
        <v>0</v>
      </c>
    </row>
    <row r="214" spans="1:36" ht="16.5" x14ac:dyDescent="0.25">
      <c r="A214" s="157">
        <f t="shared" si="128"/>
        <v>2.0399999999999991</v>
      </c>
      <c r="B214" s="153">
        <f t="shared" si="94"/>
        <v>166</v>
      </c>
      <c r="C214" s="155" t="s">
        <v>489</v>
      </c>
      <c r="D214" s="156" t="s">
        <v>364</v>
      </c>
      <c r="E214" s="157">
        <f t="shared" si="129"/>
        <v>0</v>
      </c>
      <c r="F214" s="314" t="s">
        <v>172</v>
      </c>
      <c r="G214" s="157">
        <f t="shared" ref="G214:V216" si="133">+IF($F214=G$10&amp;" "&amp;G$11,G$9,0)</f>
        <v>0</v>
      </c>
      <c r="H214" s="157">
        <f t="shared" si="133"/>
        <v>0</v>
      </c>
      <c r="I214" s="157">
        <f t="shared" si="133"/>
        <v>0</v>
      </c>
      <c r="J214" s="157">
        <f t="shared" si="133"/>
        <v>0</v>
      </c>
      <c r="K214" s="157">
        <f t="shared" si="133"/>
        <v>0</v>
      </c>
      <c r="L214" s="157">
        <f t="shared" si="133"/>
        <v>0</v>
      </c>
      <c r="M214" s="157">
        <f t="shared" si="133"/>
        <v>0</v>
      </c>
      <c r="N214" s="157">
        <f t="shared" si="133"/>
        <v>0</v>
      </c>
      <c r="O214" s="157">
        <f t="shared" si="133"/>
        <v>0</v>
      </c>
      <c r="P214" s="157">
        <f t="shared" si="133"/>
        <v>0</v>
      </c>
      <c r="Q214" s="157">
        <f t="shared" si="133"/>
        <v>0</v>
      </c>
      <c r="R214" s="157">
        <f t="shared" si="133"/>
        <v>0</v>
      </c>
      <c r="S214" s="157">
        <f t="shared" si="133"/>
        <v>0</v>
      </c>
      <c r="T214" s="157">
        <f t="shared" si="133"/>
        <v>0</v>
      </c>
      <c r="U214" s="157">
        <f t="shared" si="133"/>
        <v>0</v>
      </c>
      <c r="V214" s="157">
        <f t="shared" si="133"/>
        <v>0</v>
      </c>
      <c r="W214" s="157">
        <f t="shared" si="132"/>
        <v>0</v>
      </c>
      <c r="X214" s="157">
        <f t="shared" si="132"/>
        <v>0</v>
      </c>
      <c r="Y214" s="157">
        <f t="shared" si="132"/>
        <v>0</v>
      </c>
      <c r="Z214" s="157">
        <f t="shared" si="132"/>
        <v>0</v>
      </c>
      <c r="AA214" s="157">
        <f t="shared" si="132"/>
        <v>0</v>
      </c>
      <c r="AB214" s="157">
        <f t="shared" si="132"/>
        <v>0</v>
      </c>
      <c r="AC214" s="157">
        <f t="shared" si="132"/>
        <v>0</v>
      </c>
      <c r="AD214" s="157">
        <f t="shared" si="132"/>
        <v>0</v>
      </c>
      <c r="AE214" s="157">
        <f t="shared" si="132"/>
        <v>0</v>
      </c>
      <c r="AF214" s="157">
        <f t="shared" si="132"/>
        <v>0</v>
      </c>
      <c r="AG214" s="157">
        <f t="shared" si="132"/>
        <v>0</v>
      </c>
      <c r="AH214" s="157">
        <f t="shared" si="132"/>
        <v>0</v>
      </c>
      <c r="AI214" s="157">
        <f t="shared" si="132"/>
        <v>0</v>
      </c>
      <c r="AJ214" s="157">
        <f t="shared" si="132"/>
        <v>0</v>
      </c>
    </row>
    <row r="215" spans="1:36" ht="16.5" x14ac:dyDescent="0.25">
      <c r="A215" s="157">
        <f t="shared" si="128"/>
        <v>2.0499999999999989</v>
      </c>
      <c r="B215" s="153">
        <f t="shared" si="94"/>
        <v>167</v>
      </c>
      <c r="C215" s="155" t="s">
        <v>490</v>
      </c>
      <c r="D215" s="156" t="s">
        <v>364</v>
      </c>
      <c r="E215" s="157">
        <f t="shared" si="129"/>
        <v>0</v>
      </c>
      <c r="F215" s="314" t="s">
        <v>274</v>
      </c>
      <c r="G215" s="157">
        <f t="shared" si="133"/>
        <v>0</v>
      </c>
      <c r="H215" s="157">
        <f t="shared" si="132"/>
        <v>0</v>
      </c>
      <c r="I215" s="157">
        <f t="shared" si="132"/>
        <v>0</v>
      </c>
      <c r="J215" s="157">
        <f t="shared" si="132"/>
        <v>0</v>
      </c>
      <c r="K215" s="157">
        <f t="shared" si="132"/>
        <v>0</v>
      </c>
      <c r="L215" s="157">
        <f t="shared" si="132"/>
        <v>0</v>
      </c>
      <c r="M215" s="157">
        <f t="shared" si="132"/>
        <v>0</v>
      </c>
      <c r="N215" s="157">
        <f t="shared" si="132"/>
        <v>0</v>
      </c>
      <c r="O215" s="157">
        <f t="shared" si="132"/>
        <v>0</v>
      </c>
      <c r="P215" s="157">
        <f t="shared" si="132"/>
        <v>0</v>
      </c>
      <c r="Q215" s="157">
        <f t="shared" si="132"/>
        <v>0</v>
      </c>
      <c r="R215" s="157">
        <f t="shared" si="132"/>
        <v>0</v>
      </c>
      <c r="S215" s="157">
        <f t="shared" si="132"/>
        <v>0</v>
      </c>
      <c r="T215" s="157">
        <f t="shared" si="132"/>
        <v>0</v>
      </c>
      <c r="U215" s="157">
        <f t="shared" si="132"/>
        <v>0</v>
      </c>
      <c r="V215" s="157">
        <f t="shared" si="132"/>
        <v>0</v>
      </c>
      <c r="W215" s="157">
        <f t="shared" si="132"/>
        <v>0</v>
      </c>
      <c r="X215" s="157">
        <f t="shared" si="132"/>
        <v>0</v>
      </c>
      <c r="Y215" s="157">
        <f t="shared" si="132"/>
        <v>0</v>
      </c>
      <c r="Z215" s="157">
        <f t="shared" si="132"/>
        <v>0</v>
      </c>
      <c r="AA215" s="157">
        <f t="shared" si="132"/>
        <v>0</v>
      </c>
      <c r="AB215" s="157">
        <f t="shared" si="132"/>
        <v>0</v>
      </c>
      <c r="AC215" s="157">
        <f t="shared" si="132"/>
        <v>0</v>
      </c>
      <c r="AD215" s="157">
        <f t="shared" si="132"/>
        <v>0</v>
      </c>
      <c r="AE215" s="157">
        <f t="shared" si="132"/>
        <v>0</v>
      </c>
      <c r="AF215" s="157">
        <f t="shared" si="132"/>
        <v>0</v>
      </c>
      <c r="AG215" s="157">
        <f t="shared" si="132"/>
        <v>0</v>
      </c>
      <c r="AH215" s="157">
        <f t="shared" si="132"/>
        <v>0</v>
      </c>
      <c r="AI215" s="157">
        <f t="shared" si="132"/>
        <v>0</v>
      </c>
      <c r="AJ215" s="157">
        <f t="shared" si="132"/>
        <v>0</v>
      </c>
    </row>
    <row r="216" spans="1:36" ht="16.5" x14ac:dyDescent="0.25">
      <c r="A216" s="157">
        <f t="shared" si="128"/>
        <v>2.0599999999999987</v>
      </c>
      <c r="B216" s="153">
        <f t="shared" si="94"/>
        <v>168</v>
      </c>
      <c r="C216" s="155" t="s">
        <v>491</v>
      </c>
      <c r="D216" s="156" t="s">
        <v>364</v>
      </c>
      <c r="E216" s="157">
        <f t="shared" si="129"/>
        <v>1</v>
      </c>
      <c r="F216" s="314" t="s">
        <v>252</v>
      </c>
      <c r="G216" s="157">
        <f t="shared" si="133"/>
        <v>0</v>
      </c>
      <c r="H216" s="157">
        <f t="shared" si="132"/>
        <v>1</v>
      </c>
      <c r="I216" s="157">
        <f t="shared" si="132"/>
        <v>0</v>
      </c>
      <c r="J216" s="157">
        <f t="shared" si="132"/>
        <v>0</v>
      </c>
      <c r="K216" s="157">
        <f t="shared" si="132"/>
        <v>0</v>
      </c>
      <c r="L216" s="157">
        <f t="shared" si="132"/>
        <v>0</v>
      </c>
      <c r="M216" s="157">
        <f t="shared" si="132"/>
        <v>0</v>
      </c>
      <c r="N216" s="157">
        <f t="shared" si="132"/>
        <v>0</v>
      </c>
      <c r="O216" s="157">
        <f t="shared" si="132"/>
        <v>0</v>
      </c>
      <c r="P216" s="157">
        <f t="shared" si="132"/>
        <v>0</v>
      </c>
      <c r="Q216" s="157">
        <f t="shared" si="132"/>
        <v>0</v>
      </c>
      <c r="R216" s="157">
        <f t="shared" si="132"/>
        <v>0</v>
      </c>
      <c r="S216" s="157">
        <f t="shared" si="132"/>
        <v>0</v>
      </c>
      <c r="T216" s="157">
        <f t="shared" si="132"/>
        <v>0</v>
      </c>
      <c r="U216" s="157">
        <f t="shared" si="132"/>
        <v>0</v>
      </c>
      <c r="V216" s="157">
        <f t="shared" si="132"/>
        <v>0</v>
      </c>
      <c r="W216" s="157">
        <f t="shared" si="132"/>
        <v>0</v>
      </c>
      <c r="X216" s="157">
        <f t="shared" si="132"/>
        <v>0</v>
      </c>
      <c r="Y216" s="157">
        <f t="shared" si="132"/>
        <v>0</v>
      </c>
      <c r="Z216" s="157">
        <f t="shared" si="132"/>
        <v>0</v>
      </c>
      <c r="AA216" s="157">
        <f t="shared" si="132"/>
        <v>0</v>
      </c>
      <c r="AB216" s="157">
        <f t="shared" si="132"/>
        <v>0</v>
      </c>
      <c r="AC216" s="157">
        <f t="shared" si="132"/>
        <v>0</v>
      </c>
      <c r="AD216" s="157">
        <f t="shared" si="132"/>
        <v>0</v>
      </c>
      <c r="AE216" s="157">
        <f t="shared" si="132"/>
        <v>0</v>
      </c>
      <c r="AF216" s="157">
        <f t="shared" si="132"/>
        <v>0</v>
      </c>
      <c r="AG216" s="157">
        <f t="shared" si="132"/>
        <v>0</v>
      </c>
      <c r="AH216" s="157">
        <f t="shared" si="132"/>
        <v>0</v>
      </c>
      <c r="AI216" s="157">
        <f t="shared" si="132"/>
        <v>0</v>
      </c>
      <c r="AJ216" s="157">
        <f t="shared" si="132"/>
        <v>0</v>
      </c>
    </row>
    <row r="217" spans="1:36" ht="16.5" x14ac:dyDescent="0.25">
      <c r="A217" s="157">
        <f t="shared" si="128"/>
        <v>2.0699999999999985</v>
      </c>
      <c r="B217" s="153">
        <f t="shared" si="94"/>
        <v>169</v>
      </c>
      <c r="C217" s="155" t="s">
        <v>492</v>
      </c>
      <c r="D217" s="156" t="s">
        <v>364</v>
      </c>
      <c r="E217" s="157">
        <f t="shared" si="129"/>
        <v>0</v>
      </c>
      <c r="F217" s="249" t="s">
        <v>633</v>
      </c>
      <c r="G217" s="157">
        <f>+IF($F217=G$10&amp;" "&amp;G$11,G$9,0)</f>
        <v>0</v>
      </c>
      <c r="H217" s="157">
        <f t="shared" si="132"/>
        <v>0</v>
      </c>
      <c r="I217" s="157">
        <f t="shared" si="132"/>
        <v>0</v>
      </c>
      <c r="J217" s="157">
        <f t="shared" si="132"/>
        <v>0</v>
      </c>
      <c r="K217" s="157">
        <f t="shared" si="132"/>
        <v>0</v>
      </c>
      <c r="L217" s="157">
        <f t="shared" si="132"/>
        <v>0</v>
      </c>
      <c r="M217" s="157">
        <f t="shared" si="132"/>
        <v>0</v>
      </c>
      <c r="N217" s="157">
        <f t="shared" si="132"/>
        <v>0</v>
      </c>
      <c r="O217" s="157">
        <f t="shared" si="132"/>
        <v>0</v>
      </c>
      <c r="P217" s="157">
        <f t="shared" si="132"/>
        <v>0</v>
      </c>
      <c r="Q217" s="157">
        <f t="shared" si="132"/>
        <v>0</v>
      </c>
      <c r="R217" s="157">
        <f t="shared" si="132"/>
        <v>0</v>
      </c>
      <c r="S217" s="157">
        <f t="shared" si="132"/>
        <v>0</v>
      </c>
      <c r="T217" s="157">
        <f t="shared" si="132"/>
        <v>0</v>
      </c>
      <c r="U217" s="157">
        <f t="shared" si="132"/>
        <v>0</v>
      </c>
      <c r="V217" s="157">
        <f t="shared" si="132"/>
        <v>0</v>
      </c>
      <c r="W217" s="157">
        <f t="shared" si="132"/>
        <v>0</v>
      </c>
      <c r="X217" s="157">
        <f t="shared" si="132"/>
        <v>0</v>
      </c>
      <c r="Y217" s="157">
        <f t="shared" si="132"/>
        <v>0</v>
      </c>
      <c r="Z217" s="157">
        <f t="shared" si="132"/>
        <v>0</v>
      </c>
      <c r="AA217" s="157">
        <f t="shared" si="132"/>
        <v>0</v>
      </c>
      <c r="AB217" s="157">
        <f t="shared" si="132"/>
        <v>0</v>
      </c>
      <c r="AC217" s="157">
        <f t="shared" si="132"/>
        <v>0</v>
      </c>
      <c r="AD217" s="157">
        <f t="shared" si="132"/>
        <v>0</v>
      </c>
      <c r="AE217" s="157">
        <f t="shared" si="132"/>
        <v>0</v>
      </c>
      <c r="AF217" s="157">
        <f t="shared" si="132"/>
        <v>0</v>
      </c>
      <c r="AG217" s="157">
        <f t="shared" si="132"/>
        <v>0</v>
      </c>
      <c r="AH217" s="157">
        <f t="shared" si="132"/>
        <v>0</v>
      </c>
      <c r="AI217" s="157">
        <f t="shared" si="132"/>
        <v>0</v>
      </c>
      <c r="AJ217" s="157">
        <f t="shared" si="132"/>
        <v>0</v>
      </c>
    </row>
    <row r="218" spans="1:36" ht="16.5" x14ac:dyDescent="0.25">
      <c r="A218" s="157">
        <f t="shared" si="128"/>
        <v>2.0799999999999983</v>
      </c>
      <c r="B218" s="153">
        <f t="shared" si="94"/>
        <v>170</v>
      </c>
      <c r="C218" s="155" t="s">
        <v>493</v>
      </c>
      <c r="D218" s="156" t="s">
        <v>553</v>
      </c>
      <c r="E218" s="157">
        <f t="shared" si="129"/>
        <v>0</v>
      </c>
      <c r="F218" s="249" t="s">
        <v>555</v>
      </c>
      <c r="G218" s="157">
        <f t="shared" ref="G218:AJ218" si="134">+IF($F218=G$20,VLOOKUP(G$10&amp;" "&amp;G$11&amp;G$20,Vol_Poste,4,0)*G$9,0)</f>
        <v>0</v>
      </c>
      <c r="H218" s="157">
        <f t="shared" si="134"/>
        <v>0</v>
      </c>
      <c r="I218" s="157">
        <f t="shared" si="134"/>
        <v>0</v>
      </c>
      <c r="J218" s="157">
        <f t="shared" si="134"/>
        <v>0</v>
      </c>
      <c r="K218" s="157">
        <f t="shared" si="134"/>
        <v>0</v>
      </c>
      <c r="L218" s="157">
        <f t="shared" si="134"/>
        <v>0</v>
      </c>
      <c r="M218" s="157">
        <f t="shared" si="134"/>
        <v>0</v>
      </c>
      <c r="N218" s="157">
        <f t="shared" si="134"/>
        <v>0</v>
      </c>
      <c r="O218" s="157">
        <f t="shared" si="134"/>
        <v>0</v>
      </c>
      <c r="P218" s="157">
        <f t="shared" si="134"/>
        <v>0</v>
      </c>
      <c r="Q218" s="157">
        <f t="shared" si="134"/>
        <v>0</v>
      </c>
      <c r="R218" s="157">
        <f t="shared" si="134"/>
        <v>0</v>
      </c>
      <c r="S218" s="157">
        <f t="shared" si="134"/>
        <v>0</v>
      </c>
      <c r="T218" s="157">
        <f t="shared" si="134"/>
        <v>0</v>
      </c>
      <c r="U218" s="157">
        <f t="shared" si="134"/>
        <v>0</v>
      </c>
      <c r="V218" s="157">
        <f t="shared" si="134"/>
        <v>0</v>
      </c>
      <c r="W218" s="157">
        <f t="shared" si="134"/>
        <v>0</v>
      </c>
      <c r="X218" s="157">
        <f t="shared" si="134"/>
        <v>0</v>
      </c>
      <c r="Y218" s="157">
        <f t="shared" si="134"/>
        <v>0</v>
      </c>
      <c r="Z218" s="157">
        <f t="shared" si="134"/>
        <v>0</v>
      </c>
      <c r="AA218" s="157">
        <f t="shared" si="134"/>
        <v>0</v>
      </c>
      <c r="AB218" s="157">
        <f t="shared" si="134"/>
        <v>0</v>
      </c>
      <c r="AC218" s="157">
        <f t="shared" si="134"/>
        <v>0</v>
      </c>
      <c r="AD218" s="157">
        <f t="shared" si="134"/>
        <v>0</v>
      </c>
      <c r="AE218" s="157">
        <f t="shared" si="134"/>
        <v>0</v>
      </c>
      <c r="AF218" s="157">
        <f t="shared" si="134"/>
        <v>0</v>
      </c>
      <c r="AG218" s="157">
        <f t="shared" si="134"/>
        <v>0</v>
      </c>
      <c r="AH218" s="157">
        <f t="shared" si="134"/>
        <v>0</v>
      </c>
      <c r="AI218" s="157">
        <f t="shared" si="134"/>
        <v>0</v>
      </c>
      <c r="AJ218" s="157">
        <f t="shared" si="134"/>
        <v>0</v>
      </c>
    </row>
    <row r="219" spans="1:36" ht="16.5" x14ac:dyDescent="0.25">
      <c r="A219" s="157">
        <f t="shared" si="128"/>
        <v>2.0899999999999981</v>
      </c>
      <c r="B219" s="153">
        <f t="shared" si="94"/>
        <v>171</v>
      </c>
      <c r="C219" s="155" t="s">
        <v>494</v>
      </c>
      <c r="D219" s="156" t="s">
        <v>364</v>
      </c>
      <c r="E219" s="157">
        <f t="shared" si="129"/>
        <v>1</v>
      </c>
      <c r="F219" s="249" t="s">
        <v>554</v>
      </c>
      <c r="G219" s="157">
        <f>+SUM(G$215:G$216)</f>
        <v>0</v>
      </c>
      <c r="H219" s="157">
        <f t="shared" ref="H219:AJ219" si="135">+SUM(H$215:H$216)</f>
        <v>1</v>
      </c>
      <c r="I219" s="157">
        <f t="shared" si="135"/>
        <v>0</v>
      </c>
      <c r="J219" s="157">
        <f t="shared" si="135"/>
        <v>0</v>
      </c>
      <c r="K219" s="157">
        <f t="shared" si="135"/>
        <v>0</v>
      </c>
      <c r="L219" s="157">
        <f t="shared" si="135"/>
        <v>0</v>
      </c>
      <c r="M219" s="157">
        <f t="shared" si="135"/>
        <v>0</v>
      </c>
      <c r="N219" s="157">
        <f t="shared" si="135"/>
        <v>0</v>
      </c>
      <c r="O219" s="157">
        <f t="shared" si="135"/>
        <v>0</v>
      </c>
      <c r="P219" s="157">
        <f t="shared" si="135"/>
        <v>0</v>
      </c>
      <c r="Q219" s="157">
        <f t="shared" si="135"/>
        <v>0</v>
      </c>
      <c r="R219" s="157">
        <f t="shared" si="135"/>
        <v>0</v>
      </c>
      <c r="S219" s="157">
        <f t="shared" si="135"/>
        <v>0</v>
      </c>
      <c r="T219" s="157">
        <f t="shared" si="135"/>
        <v>0</v>
      </c>
      <c r="U219" s="157">
        <f t="shared" si="135"/>
        <v>0</v>
      </c>
      <c r="V219" s="157">
        <f t="shared" si="135"/>
        <v>0</v>
      </c>
      <c r="W219" s="157">
        <f t="shared" si="135"/>
        <v>0</v>
      </c>
      <c r="X219" s="157">
        <f t="shared" si="135"/>
        <v>0</v>
      </c>
      <c r="Y219" s="157">
        <f t="shared" si="135"/>
        <v>0</v>
      </c>
      <c r="Z219" s="157">
        <f t="shared" si="135"/>
        <v>0</v>
      </c>
      <c r="AA219" s="157">
        <f t="shared" si="135"/>
        <v>0</v>
      </c>
      <c r="AB219" s="157">
        <f t="shared" si="135"/>
        <v>0</v>
      </c>
      <c r="AC219" s="157">
        <f t="shared" si="135"/>
        <v>0</v>
      </c>
      <c r="AD219" s="157">
        <f t="shared" si="135"/>
        <v>0</v>
      </c>
      <c r="AE219" s="157">
        <f t="shared" si="135"/>
        <v>0</v>
      </c>
      <c r="AF219" s="157">
        <f t="shared" si="135"/>
        <v>0</v>
      </c>
      <c r="AG219" s="157">
        <f t="shared" si="135"/>
        <v>0</v>
      </c>
      <c r="AH219" s="157">
        <f t="shared" si="135"/>
        <v>0</v>
      </c>
      <c r="AI219" s="157">
        <f t="shared" si="135"/>
        <v>0</v>
      </c>
      <c r="AJ219" s="157">
        <f t="shared" si="135"/>
        <v>0</v>
      </c>
    </row>
    <row r="220" spans="1:36" ht="16.5" x14ac:dyDescent="0.25">
      <c r="A220" s="157">
        <f t="shared" si="128"/>
        <v>2.0999999999999979</v>
      </c>
      <c r="B220" s="153">
        <f t="shared" si="94"/>
        <v>172</v>
      </c>
      <c r="C220" s="155" t="s">
        <v>495</v>
      </c>
      <c r="D220" s="156" t="s">
        <v>364</v>
      </c>
      <c r="E220" s="157">
        <f t="shared" si="129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28"/>
        <v>2.1099999999999977</v>
      </c>
      <c r="B221" s="153">
        <f t="shared" si="94"/>
        <v>173</v>
      </c>
      <c r="C221" s="155" t="s">
        <v>496</v>
      </c>
      <c r="D221" s="156" t="s">
        <v>364</v>
      </c>
      <c r="E221" s="157">
        <f t="shared" si="129"/>
        <v>1</v>
      </c>
      <c r="F221" s="249"/>
      <c r="G221" s="157">
        <f>+SUM(G$219:G$220)</f>
        <v>0</v>
      </c>
      <c r="H221" s="157">
        <f t="shared" ref="H221:AJ221" si="136">+SUM(H$219:H$220)</f>
        <v>1</v>
      </c>
      <c r="I221" s="157">
        <f t="shared" si="136"/>
        <v>0</v>
      </c>
      <c r="J221" s="157">
        <f t="shared" si="136"/>
        <v>0</v>
      </c>
      <c r="K221" s="157">
        <f t="shared" si="136"/>
        <v>0</v>
      </c>
      <c r="L221" s="157">
        <f t="shared" si="136"/>
        <v>0</v>
      </c>
      <c r="M221" s="157">
        <f t="shared" si="136"/>
        <v>0</v>
      </c>
      <c r="N221" s="157">
        <f t="shared" si="136"/>
        <v>0</v>
      </c>
      <c r="O221" s="157">
        <f t="shared" si="136"/>
        <v>0</v>
      </c>
      <c r="P221" s="157">
        <f t="shared" si="136"/>
        <v>0</v>
      </c>
      <c r="Q221" s="157">
        <f t="shared" si="136"/>
        <v>0</v>
      </c>
      <c r="R221" s="157">
        <f t="shared" si="136"/>
        <v>0</v>
      </c>
      <c r="S221" s="157">
        <f t="shared" si="136"/>
        <v>0</v>
      </c>
      <c r="T221" s="157">
        <f t="shared" si="136"/>
        <v>0</v>
      </c>
      <c r="U221" s="157">
        <f t="shared" si="136"/>
        <v>0</v>
      </c>
      <c r="V221" s="157">
        <f t="shared" si="136"/>
        <v>0</v>
      </c>
      <c r="W221" s="157">
        <f t="shared" si="136"/>
        <v>0</v>
      </c>
      <c r="X221" s="157">
        <f t="shared" si="136"/>
        <v>0</v>
      </c>
      <c r="Y221" s="157">
        <f t="shared" si="136"/>
        <v>0</v>
      </c>
      <c r="Z221" s="157">
        <f t="shared" si="136"/>
        <v>0</v>
      </c>
      <c r="AA221" s="157">
        <f t="shared" si="136"/>
        <v>0</v>
      </c>
      <c r="AB221" s="157">
        <f t="shared" si="136"/>
        <v>0</v>
      </c>
      <c r="AC221" s="157">
        <f t="shared" si="136"/>
        <v>0</v>
      </c>
      <c r="AD221" s="157">
        <f t="shared" si="136"/>
        <v>0</v>
      </c>
      <c r="AE221" s="157">
        <f t="shared" si="136"/>
        <v>0</v>
      </c>
      <c r="AF221" s="157">
        <f t="shared" si="136"/>
        <v>0</v>
      </c>
      <c r="AG221" s="157">
        <f t="shared" si="136"/>
        <v>0</v>
      </c>
      <c r="AH221" s="157">
        <f t="shared" si="136"/>
        <v>0</v>
      </c>
      <c r="AI221" s="157">
        <f t="shared" si="136"/>
        <v>0</v>
      </c>
      <c r="AJ221" s="157">
        <f t="shared" si="136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94"/>
        <v>174</v>
      </c>
      <c r="C222" s="162" t="s">
        <v>497</v>
      </c>
      <c r="D222" s="164" t="s">
        <v>364</v>
      </c>
      <c r="E222" s="157">
        <f t="shared" si="129"/>
        <v>0</v>
      </c>
      <c r="F222" s="314" t="s">
        <v>327</v>
      </c>
      <c r="G222" s="157">
        <f>+IF($F222=G$10&amp;" "&amp;G$11,G$9,0)</f>
        <v>0</v>
      </c>
      <c r="H222" s="157">
        <f t="shared" ref="H222:AJ222" si="137">+IF($F222=H$10&amp;" "&amp;H$11,H$9,0)</f>
        <v>0</v>
      </c>
      <c r="I222" s="157">
        <f t="shared" si="137"/>
        <v>0</v>
      </c>
      <c r="J222" s="157">
        <f t="shared" si="137"/>
        <v>0</v>
      </c>
      <c r="K222" s="157">
        <f t="shared" si="137"/>
        <v>0</v>
      </c>
      <c r="L222" s="157">
        <f t="shared" si="137"/>
        <v>0</v>
      </c>
      <c r="M222" s="157">
        <f t="shared" si="137"/>
        <v>0</v>
      </c>
      <c r="N222" s="157">
        <f t="shared" si="137"/>
        <v>0</v>
      </c>
      <c r="O222" s="157">
        <f t="shared" si="137"/>
        <v>0</v>
      </c>
      <c r="P222" s="157">
        <f t="shared" si="137"/>
        <v>0</v>
      </c>
      <c r="Q222" s="157">
        <f t="shared" si="137"/>
        <v>0</v>
      </c>
      <c r="R222" s="157">
        <f t="shared" si="137"/>
        <v>0</v>
      </c>
      <c r="S222" s="157">
        <f t="shared" si="137"/>
        <v>0</v>
      </c>
      <c r="T222" s="157">
        <f t="shared" si="137"/>
        <v>0</v>
      </c>
      <c r="U222" s="157">
        <f t="shared" si="137"/>
        <v>0</v>
      </c>
      <c r="V222" s="157">
        <f t="shared" si="137"/>
        <v>0</v>
      </c>
      <c r="W222" s="157">
        <f t="shared" si="137"/>
        <v>0</v>
      </c>
      <c r="X222" s="157">
        <f t="shared" si="137"/>
        <v>0</v>
      </c>
      <c r="Y222" s="157">
        <f t="shared" si="137"/>
        <v>0</v>
      </c>
      <c r="Z222" s="157">
        <f t="shared" si="137"/>
        <v>0</v>
      </c>
      <c r="AA222" s="157">
        <f t="shared" si="137"/>
        <v>0</v>
      </c>
      <c r="AB222" s="157">
        <f t="shared" si="137"/>
        <v>0</v>
      </c>
      <c r="AC222" s="157">
        <f t="shared" si="137"/>
        <v>0</v>
      </c>
      <c r="AD222" s="157">
        <f t="shared" si="137"/>
        <v>0</v>
      </c>
      <c r="AE222" s="157">
        <f t="shared" si="137"/>
        <v>0</v>
      </c>
      <c r="AF222" s="157">
        <f t="shared" si="137"/>
        <v>0</v>
      </c>
      <c r="AG222" s="157">
        <f t="shared" si="137"/>
        <v>0</v>
      </c>
      <c r="AH222" s="157">
        <f t="shared" si="137"/>
        <v>0</v>
      </c>
      <c r="AI222" s="157">
        <f t="shared" si="137"/>
        <v>0</v>
      </c>
      <c r="AJ222" s="157">
        <f t="shared" si="137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94"/>
        <v>175</v>
      </c>
      <c r="C223" s="162" t="s">
        <v>498</v>
      </c>
      <c r="D223" s="164" t="s">
        <v>364</v>
      </c>
      <c r="E223" s="157">
        <f t="shared" si="129"/>
        <v>0</v>
      </c>
      <c r="F223" s="314" t="s">
        <v>328</v>
      </c>
      <c r="G223" s="157">
        <f t="shared" ref="G223:AJ223" si="138">+IF($F223=G$10&amp;" "&amp;G$11,G$9,0)</f>
        <v>0</v>
      </c>
      <c r="H223" s="157">
        <f t="shared" si="138"/>
        <v>0</v>
      </c>
      <c r="I223" s="157">
        <f t="shared" si="138"/>
        <v>0</v>
      </c>
      <c r="J223" s="157">
        <f t="shared" si="138"/>
        <v>0</v>
      </c>
      <c r="K223" s="157">
        <f t="shared" si="138"/>
        <v>0</v>
      </c>
      <c r="L223" s="157">
        <f t="shared" si="138"/>
        <v>0</v>
      </c>
      <c r="M223" s="157">
        <f t="shared" si="138"/>
        <v>0</v>
      </c>
      <c r="N223" s="157">
        <f t="shared" si="138"/>
        <v>0</v>
      </c>
      <c r="O223" s="157">
        <f t="shared" si="138"/>
        <v>0</v>
      </c>
      <c r="P223" s="157">
        <f t="shared" si="138"/>
        <v>0</v>
      </c>
      <c r="Q223" s="157">
        <f t="shared" si="138"/>
        <v>0</v>
      </c>
      <c r="R223" s="157">
        <f t="shared" si="138"/>
        <v>0</v>
      </c>
      <c r="S223" s="157">
        <f t="shared" si="138"/>
        <v>0</v>
      </c>
      <c r="T223" s="157">
        <f t="shared" si="138"/>
        <v>0</v>
      </c>
      <c r="U223" s="157">
        <f t="shared" si="138"/>
        <v>0</v>
      </c>
      <c r="V223" s="157">
        <f t="shared" si="138"/>
        <v>0</v>
      </c>
      <c r="W223" s="157">
        <f t="shared" si="138"/>
        <v>0</v>
      </c>
      <c r="X223" s="157">
        <f t="shared" si="138"/>
        <v>0</v>
      </c>
      <c r="Y223" s="157">
        <f t="shared" si="138"/>
        <v>0</v>
      </c>
      <c r="Z223" s="157">
        <f t="shared" si="138"/>
        <v>0</v>
      </c>
      <c r="AA223" s="157">
        <f t="shared" si="138"/>
        <v>0</v>
      </c>
      <c r="AB223" s="157">
        <f t="shared" si="138"/>
        <v>0</v>
      </c>
      <c r="AC223" s="157">
        <f t="shared" si="138"/>
        <v>0</v>
      </c>
      <c r="AD223" s="157">
        <f t="shared" si="138"/>
        <v>0</v>
      </c>
      <c r="AE223" s="157">
        <f t="shared" si="138"/>
        <v>0</v>
      </c>
      <c r="AF223" s="157">
        <f t="shared" si="138"/>
        <v>0</v>
      </c>
      <c r="AG223" s="157">
        <f t="shared" si="138"/>
        <v>0</v>
      </c>
      <c r="AH223" s="157">
        <f t="shared" si="138"/>
        <v>0</v>
      </c>
      <c r="AI223" s="157">
        <f t="shared" si="138"/>
        <v>0</v>
      </c>
      <c r="AJ223" s="157">
        <f t="shared" si="138"/>
        <v>0</v>
      </c>
    </row>
    <row r="224" spans="1:36" ht="16.5" x14ac:dyDescent="0.25">
      <c r="A224" s="172"/>
      <c r="B224" s="173">
        <f t="shared" si="94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94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39">+A225+0.01</f>
        <v>3.01</v>
      </c>
      <c r="B226" s="153">
        <f t="shared" si="94"/>
        <v>178</v>
      </c>
      <c r="C226" s="199" t="s">
        <v>486</v>
      </c>
      <c r="D226" s="156" t="s">
        <v>553</v>
      </c>
      <c r="E226" s="157">
        <f t="shared" ref="E226:E233" si="140">+SUM(G226:AJ226)</f>
        <v>0</v>
      </c>
      <c r="F226" s="249"/>
      <c r="G226" s="157">
        <f t="shared" ref="G226:AJ226" si="141">+VLOOKUP("RI",Vol_Retenida,4,0)*G$15*G$31+VLOOKUP("RV",Vol_Retenida,4,0)*G$16*G$31+VLOOKUP("RIY",Vol_Retenida,4,0)*G$17*G$31+VLOOKUP("RVY",Vol_Retenida,4,0)*G$18*G$31</f>
        <v>0</v>
      </c>
      <c r="H226" s="157">
        <f t="shared" si="141"/>
        <v>0</v>
      </c>
      <c r="I226" s="157">
        <f t="shared" si="141"/>
        <v>0</v>
      </c>
      <c r="J226" s="157">
        <f t="shared" si="141"/>
        <v>0</v>
      </c>
      <c r="K226" s="157">
        <f t="shared" si="141"/>
        <v>0</v>
      </c>
      <c r="L226" s="157">
        <f t="shared" si="141"/>
        <v>0</v>
      </c>
      <c r="M226" s="157">
        <f t="shared" si="141"/>
        <v>0</v>
      </c>
      <c r="N226" s="157">
        <f t="shared" si="141"/>
        <v>0</v>
      </c>
      <c r="O226" s="157">
        <f t="shared" si="141"/>
        <v>0</v>
      </c>
      <c r="P226" s="157">
        <f t="shared" si="141"/>
        <v>0</v>
      </c>
      <c r="Q226" s="157">
        <f t="shared" si="141"/>
        <v>0</v>
      </c>
      <c r="R226" s="157">
        <f t="shared" si="141"/>
        <v>0</v>
      </c>
      <c r="S226" s="157">
        <f t="shared" si="141"/>
        <v>0</v>
      </c>
      <c r="T226" s="157">
        <f t="shared" si="141"/>
        <v>0</v>
      </c>
      <c r="U226" s="157">
        <f t="shared" si="141"/>
        <v>0</v>
      </c>
      <c r="V226" s="157">
        <f t="shared" si="141"/>
        <v>0</v>
      </c>
      <c r="W226" s="157">
        <f t="shared" si="141"/>
        <v>0</v>
      </c>
      <c r="X226" s="157">
        <f t="shared" si="141"/>
        <v>0</v>
      </c>
      <c r="Y226" s="157">
        <f t="shared" si="141"/>
        <v>0</v>
      </c>
      <c r="Z226" s="157">
        <f t="shared" si="141"/>
        <v>0</v>
      </c>
      <c r="AA226" s="157">
        <f t="shared" si="141"/>
        <v>0</v>
      </c>
      <c r="AB226" s="157">
        <f t="shared" si="141"/>
        <v>0</v>
      </c>
      <c r="AC226" s="157">
        <f t="shared" si="141"/>
        <v>0</v>
      </c>
      <c r="AD226" s="157">
        <f t="shared" si="141"/>
        <v>0</v>
      </c>
      <c r="AE226" s="157">
        <f t="shared" si="141"/>
        <v>0</v>
      </c>
      <c r="AF226" s="157">
        <f t="shared" si="141"/>
        <v>0</v>
      </c>
      <c r="AG226" s="157">
        <f t="shared" si="141"/>
        <v>0</v>
      </c>
      <c r="AH226" s="157">
        <f t="shared" si="141"/>
        <v>0</v>
      </c>
      <c r="AI226" s="157">
        <f t="shared" si="141"/>
        <v>0</v>
      </c>
      <c r="AJ226" s="157">
        <f t="shared" si="141"/>
        <v>0</v>
      </c>
    </row>
    <row r="227" spans="1:36" ht="16.5" x14ac:dyDescent="0.25">
      <c r="A227" s="157">
        <f t="shared" si="139"/>
        <v>3.0199999999999996</v>
      </c>
      <c r="B227" s="153">
        <f t="shared" si="94"/>
        <v>179</v>
      </c>
      <c r="C227" s="199" t="s">
        <v>487</v>
      </c>
      <c r="D227" s="156" t="s">
        <v>553</v>
      </c>
      <c r="E227" s="157">
        <f t="shared" si="140"/>
        <v>0</v>
      </c>
      <c r="F227" s="249"/>
      <c r="G227" s="157">
        <f t="shared" ref="G227:AJ227" si="142">+VLOOKUP("RI",Vol_Retenida,4,0)*G$15*G$32+VLOOKUP("RV",Vol_Retenida,4,0)*G$16*G$32+VLOOKUP("RIY",Vol_Retenida,4,0)*G$17*G$32+VLOOKUP("RVY",Vol_Retenida,4,0)*G$18*G$32</f>
        <v>0</v>
      </c>
      <c r="H227" s="157">
        <f t="shared" si="142"/>
        <v>0</v>
      </c>
      <c r="I227" s="157">
        <f t="shared" si="142"/>
        <v>0</v>
      </c>
      <c r="J227" s="157">
        <f t="shared" si="142"/>
        <v>0</v>
      </c>
      <c r="K227" s="157">
        <f t="shared" si="142"/>
        <v>0</v>
      </c>
      <c r="L227" s="157">
        <f t="shared" si="142"/>
        <v>0</v>
      </c>
      <c r="M227" s="157">
        <f t="shared" si="142"/>
        <v>0</v>
      </c>
      <c r="N227" s="157">
        <f t="shared" si="142"/>
        <v>0</v>
      </c>
      <c r="O227" s="157">
        <f t="shared" si="142"/>
        <v>0</v>
      </c>
      <c r="P227" s="157">
        <f t="shared" si="142"/>
        <v>0</v>
      </c>
      <c r="Q227" s="157">
        <f t="shared" si="142"/>
        <v>0</v>
      </c>
      <c r="R227" s="157">
        <f t="shared" si="142"/>
        <v>0</v>
      </c>
      <c r="S227" s="157">
        <f t="shared" si="142"/>
        <v>0</v>
      </c>
      <c r="T227" s="157">
        <f t="shared" si="142"/>
        <v>0</v>
      </c>
      <c r="U227" s="157">
        <f t="shared" si="142"/>
        <v>0</v>
      </c>
      <c r="V227" s="157">
        <f t="shared" si="142"/>
        <v>0</v>
      </c>
      <c r="W227" s="157">
        <f t="shared" si="142"/>
        <v>0</v>
      </c>
      <c r="X227" s="157">
        <f t="shared" si="142"/>
        <v>0</v>
      </c>
      <c r="Y227" s="157">
        <f t="shared" si="142"/>
        <v>0</v>
      </c>
      <c r="Z227" s="157">
        <f t="shared" si="142"/>
        <v>0</v>
      </c>
      <c r="AA227" s="157">
        <f t="shared" si="142"/>
        <v>0</v>
      </c>
      <c r="AB227" s="157">
        <f t="shared" si="142"/>
        <v>0</v>
      </c>
      <c r="AC227" s="157">
        <f t="shared" si="142"/>
        <v>0</v>
      </c>
      <c r="AD227" s="157">
        <f t="shared" si="142"/>
        <v>0</v>
      </c>
      <c r="AE227" s="157">
        <f t="shared" si="142"/>
        <v>0</v>
      </c>
      <c r="AF227" s="157">
        <f t="shared" si="142"/>
        <v>0</v>
      </c>
      <c r="AG227" s="157">
        <f t="shared" si="142"/>
        <v>0</v>
      </c>
      <c r="AH227" s="157">
        <f t="shared" si="142"/>
        <v>0</v>
      </c>
      <c r="AI227" s="157">
        <f t="shared" si="142"/>
        <v>0</v>
      </c>
      <c r="AJ227" s="157">
        <f t="shared" si="142"/>
        <v>0</v>
      </c>
    </row>
    <row r="228" spans="1:36" ht="16.5" x14ac:dyDescent="0.25">
      <c r="A228" s="157">
        <f t="shared" si="139"/>
        <v>3.0299999999999994</v>
      </c>
      <c r="B228" s="153">
        <f t="shared" si="94"/>
        <v>180</v>
      </c>
      <c r="C228" s="199" t="s">
        <v>500</v>
      </c>
      <c r="D228" s="156" t="s">
        <v>364</v>
      </c>
      <c r="E228" s="157">
        <f t="shared" si="140"/>
        <v>0</v>
      </c>
      <c r="F228" s="249"/>
      <c r="G228" s="157">
        <f>+G$15</f>
        <v>0</v>
      </c>
      <c r="H228" s="157">
        <f t="shared" ref="H228:AJ228" si="143">+H$15</f>
        <v>0</v>
      </c>
      <c r="I228" s="157">
        <f t="shared" si="143"/>
        <v>0</v>
      </c>
      <c r="J228" s="157">
        <f t="shared" si="143"/>
        <v>0</v>
      </c>
      <c r="K228" s="157">
        <f t="shared" si="143"/>
        <v>0</v>
      </c>
      <c r="L228" s="157">
        <f t="shared" si="143"/>
        <v>0</v>
      </c>
      <c r="M228" s="157">
        <f t="shared" si="143"/>
        <v>0</v>
      </c>
      <c r="N228" s="157">
        <f t="shared" si="143"/>
        <v>0</v>
      </c>
      <c r="O228" s="157">
        <f t="shared" si="143"/>
        <v>0</v>
      </c>
      <c r="P228" s="157">
        <f t="shared" si="143"/>
        <v>0</v>
      </c>
      <c r="Q228" s="157">
        <f t="shared" si="143"/>
        <v>0</v>
      </c>
      <c r="R228" s="157">
        <f t="shared" si="143"/>
        <v>0</v>
      </c>
      <c r="S228" s="157">
        <f t="shared" si="143"/>
        <v>0</v>
      </c>
      <c r="T228" s="157">
        <f t="shared" si="143"/>
        <v>0</v>
      </c>
      <c r="U228" s="157">
        <f t="shared" si="143"/>
        <v>0</v>
      </c>
      <c r="V228" s="157">
        <f t="shared" si="143"/>
        <v>0</v>
      </c>
      <c r="W228" s="157">
        <f t="shared" si="143"/>
        <v>0</v>
      </c>
      <c r="X228" s="157">
        <f t="shared" si="143"/>
        <v>0</v>
      </c>
      <c r="Y228" s="157">
        <f t="shared" si="143"/>
        <v>0</v>
      </c>
      <c r="Z228" s="157">
        <f t="shared" si="143"/>
        <v>0</v>
      </c>
      <c r="AA228" s="157">
        <f t="shared" si="143"/>
        <v>0</v>
      </c>
      <c r="AB228" s="157">
        <f t="shared" si="143"/>
        <v>0</v>
      </c>
      <c r="AC228" s="157">
        <f t="shared" si="143"/>
        <v>0</v>
      </c>
      <c r="AD228" s="157">
        <f t="shared" si="143"/>
        <v>0</v>
      </c>
      <c r="AE228" s="157">
        <f t="shared" si="143"/>
        <v>0</v>
      </c>
      <c r="AF228" s="157">
        <f t="shared" si="143"/>
        <v>0</v>
      </c>
      <c r="AG228" s="157">
        <f t="shared" si="143"/>
        <v>0</v>
      </c>
      <c r="AH228" s="157">
        <f t="shared" si="143"/>
        <v>0</v>
      </c>
      <c r="AI228" s="157">
        <f t="shared" si="143"/>
        <v>0</v>
      </c>
      <c r="AJ228" s="157">
        <f t="shared" si="143"/>
        <v>0</v>
      </c>
    </row>
    <row r="229" spans="1:36" ht="16.5" x14ac:dyDescent="0.25">
      <c r="A229" s="157">
        <f t="shared" si="139"/>
        <v>3.0399999999999991</v>
      </c>
      <c r="B229" s="153">
        <f t="shared" si="94"/>
        <v>181</v>
      </c>
      <c r="C229" s="199" t="s">
        <v>501</v>
      </c>
      <c r="D229" s="156" t="s">
        <v>364</v>
      </c>
      <c r="E229" s="157">
        <f t="shared" si="140"/>
        <v>0</v>
      </c>
      <c r="F229" s="249"/>
      <c r="G229" s="157">
        <f>+G$17</f>
        <v>0</v>
      </c>
      <c r="H229" s="157">
        <f t="shared" ref="H229:AJ229" si="144">+H$17</f>
        <v>0</v>
      </c>
      <c r="I229" s="157">
        <f t="shared" si="144"/>
        <v>0</v>
      </c>
      <c r="J229" s="157">
        <f t="shared" si="144"/>
        <v>0</v>
      </c>
      <c r="K229" s="157">
        <f t="shared" si="144"/>
        <v>0</v>
      </c>
      <c r="L229" s="157">
        <f t="shared" si="144"/>
        <v>0</v>
      </c>
      <c r="M229" s="157">
        <f t="shared" si="144"/>
        <v>0</v>
      </c>
      <c r="N229" s="157">
        <f t="shared" si="144"/>
        <v>0</v>
      </c>
      <c r="O229" s="157">
        <f t="shared" si="144"/>
        <v>0</v>
      </c>
      <c r="P229" s="157">
        <f t="shared" si="144"/>
        <v>0</v>
      </c>
      <c r="Q229" s="157">
        <f t="shared" si="144"/>
        <v>0</v>
      </c>
      <c r="R229" s="157">
        <f t="shared" si="144"/>
        <v>0</v>
      </c>
      <c r="S229" s="157">
        <f t="shared" si="144"/>
        <v>0</v>
      </c>
      <c r="T229" s="157">
        <f t="shared" si="144"/>
        <v>0</v>
      </c>
      <c r="U229" s="157">
        <f t="shared" si="144"/>
        <v>0</v>
      </c>
      <c r="V229" s="157">
        <f t="shared" si="144"/>
        <v>0</v>
      </c>
      <c r="W229" s="157">
        <f t="shared" si="144"/>
        <v>0</v>
      </c>
      <c r="X229" s="157">
        <f t="shared" si="144"/>
        <v>0</v>
      </c>
      <c r="Y229" s="157">
        <f t="shared" si="144"/>
        <v>0</v>
      </c>
      <c r="Z229" s="157">
        <f t="shared" si="144"/>
        <v>0</v>
      </c>
      <c r="AA229" s="157">
        <f t="shared" si="144"/>
        <v>0</v>
      </c>
      <c r="AB229" s="157">
        <f t="shared" si="144"/>
        <v>0</v>
      </c>
      <c r="AC229" s="157">
        <f t="shared" si="144"/>
        <v>0</v>
      </c>
      <c r="AD229" s="157">
        <f t="shared" si="144"/>
        <v>0</v>
      </c>
      <c r="AE229" s="157">
        <f t="shared" si="144"/>
        <v>0</v>
      </c>
      <c r="AF229" s="157">
        <f t="shared" si="144"/>
        <v>0</v>
      </c>
      <c r="AG229" s="157">
        <f t="shared" si="144"/>
        <v>0</v>
      </c>
      <c r="AH229" s="157">
        <f t="shared" si="144"/>
        <v>0</v>
      </c>
      <c r="AI229" s="157">
        <f t="shared" si="144"/>
        <v>0</v>
      </c>
      <c r="AJ229" s="157">
        <f t="shared" si="144"/>
        <v>0</v>
      </c>
    </row>
    <row r="230" spans="1:36" ht="16.5" x14ac:dyDescent="0.25">
      <c r="A230" s="157">
        <f t="shared" si="139"/>
        <v>3.0499999999999989</v>
      </c>
      <c r="B230" s="153">
        <f t="shared" si="94"/>
        <v>182</v>
      </c>
      <c r="C230" s="199" t="s">
        <v>502</v>
      </c>
      <c r="D230" s="156" t="s">
        <v>553</v>
      </c>
      <c r="E230" s="157">
        <f t="shared" si="140"/>
        <v>0</v>
      </c>
      <c r="F230" s="249"/>
      <c r="G230" s="157">
        <f t="shared" ref="G230:AJ230" si="145">+VLOOKUP("RI",Vol_Retenida,5,0)*G$15*G$31+VLOOKUP("RV",Vol_Retenida,5,0)*G$16*G$31+VLOOKUP("RIY",Vol_Retenida,5,0)*G$17*G$31+VLOOKUP("RVY",Vol_Retenida,5,0)*G$18*G$31</f>
        <v>0</v>
      </c>
      <c r="H230" s="157">
        <f t="shared" si="145"/>
        <v>0</v>
      </c>
      <c r="I230" s="157">
        <f t="shared" si="145"/>
        <v>0</v>
      </c>
      <c r="J230" s="157">
        <f t="shared" si="145"/>
        <v>0</v>
      </c>
      <c r="K230" s="157">
        <f t="shared" si="145"/>
        <v>0</v>
      </c>
      <c r="L230" s="157">
        <f t="shared" si="145"/>
        <v>0</v>
      </c>
      <c r="M230" s="157">
        <f t="shared" si="145"/>
        <v>0</v>
      </c>
      <c r="N230" s="157">
        <f t="shared" si="145"/>
        <v>0</v>
      </c>
      <c r="O230" s="157">
        <f t="shared" si="145"/>
        <v>0</v>
      </c>
      <c r="P230" s="157">
        <f t="shared" si="145"/>
        <v>0</v>
      </c>
      <c r="Q230" s="157">
        <f t="shared" si="145"/>
        <v>0</v>
      </c>
      <c r="R230" s="157">
        <f t="shared" si="145"/>
        <v>0</v>
      </c>
      <c r="S230" s="157">
        <f t="shared" si="145"/>
        <v>0</v>
      </c>
      <c r="T230" s="157">
        <f t="shared" si="145"/>
        <v>0</v>
      </c>
      <c r="U230" s="157">
        <f t="shared" si="145"/>
        <v>0</v>
      </c>
      <c r="V230" s="157">
        <f t="shared" si="145"/>
        <v>0</v>
      </c>
      <c r="W230" s="157">
        <f t="shared" si="145"/>
        <v>0</v>
      </c>
      <c r="X230" s="157">
        <f t="shared" si="145"/>
        <v>0</v>
      </c>
      <c r="Y230" s="157">
        <f t="shared" si="145"/>
        <v>0</v>
      </c>
      <c r="Z230" s="157">
        <f t="shared" si="145"/>
        <v>0</v>
      </c>
      <c r="AA230" s="157">
        <f t="shared" si="145"/>
        <v>0</v>
      </c>
      <c r="AB230" s="157">
        <f t="shared" si="145"/>
        <v>0</v>
      </c>
      <c r="AC230" s="157">
        <f t="shared" si="145"/>
        <v>0</v>
      </c>
      <c r="AD230" s="157">
        <f t="shared" si="145"/>
        <v>0</v>
      </c>
      <c r="AE230" s="157">
        <f t="shared" si="145"/>
        <v>0</v>
      </c>
      <c r="AF230" s="157">
        <f t="shared" si="145"/>
        <v>0</v>
      </c>
      <c r="AG230" s="157">
        <f t="shared" si="145"/>
        <v>0</v>
      </c>
      <c r="AH230" s="157">
        <f t="shared" si="145"/>
        <v>0</v>
      </c>
      <c r="AI230" s="157">
        <f t="shared" si="145"/>
        <v>0</v>
      </c>
      <c r="AJ230" s="157">
        <f t="shared" si="145"/>
        <v>0</v>
      </c>
    </row>
    <row r="231" spans="1:36" ht="16.5" x14ac:dyDescent="0.25">
      <c r="A231" s="157">
        <f t="shared" si="139"/>
        <v>3.0599999999999987</v>
      </c>
      <c r="B231" s="153">
        <f t="shared" si="94"/>
        <v>183</v>
      </c>
      <c r="C231" s="199" t="s">
        <v>503</v>
      </c>
      <c r="D231" s="156" t="s">
        <v>553</v>
      </c>
      <c r="E231" s="157">
        <f t="shared" si="140"/>
        <v>0</v>
      </c>
      <c r="F231" s="249"/>
      <c r="G231" s="157">
        <f t="shared" ref="G231:AJ231" si="146">+VLOOKUP("RI",Vol_Retenida,5,0)*G$15*G$32+VLOOKUP("RV",Vol_Retenida,5,0)*G$16*G$32+VLOOKUP("RIY",Vol_Retenida,5,0)*G$17*G$32+VLOOKUP("RVY",Vol_Retenida,5,0)*G$18*G$32</f>
        <v>0</v>
      </c>
      <c r="H231" s="157">
        <f t="shared" si="146"/>
        <v>0</v>
      </c>
      <c r="I231" s="157">
        <f t="shared" si="146"/>
        <v>0</v>
      </c>
      <c r="J231" s="157">
        <f t="shared" si="146"/>
        <v>0</v>
      </c>
      <c r="K231" s="157">
        <f t="shared" si="146"/>
        <v>0</v>
      </c>
      <c r="L231" s="157">
        <f t="shared" si="146"/>
        <v>0</v>
      </c>
      <c r="M231" s="157">
        <f t="shared" si="146"/>
        <v>0</v>
      </c>
      <c r="N231" s="157">
        <f t="shared" si="146"/>
        <v>0</v>
      </c>
      <c r="O231" s="157">
        <f t="shared" si="146"/>
        <v>0</v>
      </c>
      <c r="P231" s="157">
        <f t="shared" si="146"/>
        <v>0</v>
      </c>
      <c r="Q231" s="157">
        <f t="shared" si="146"/>
        <v>0</v>
      </c>
      <c r="R231" s="157">
        <f t="shared" si="146"/>
        <v>0</v>
      </c>
      <c r="S231" s="157">
        <f t="shared" si="146"/>
        <v>0</v>
      </c>
      <c r="T231" s="157">
        <f t="shared" si="146"/>
        <v>0</v>
      </c>
      <c r="U231" s="157">
        <f t="shared" si="146"/>
        <v>0</v>
      </c>
      <c r="V231" s="157">
        <f t="shared" si="146"/>
        <v>0</v>
      </c>
      <c r="W231" s="157">
        <f t="shared" si="146"/>
        <v>0</v>
      </c>
      <c r="X231" s="157">
        <f t="shared" si="146"/>
        <v>0</v>
      </c>
      <c r="Y231" s="157">
        <f t="shared" si="146"/>
        <v>0</v>
      </c>
      <c r="Z231" s="157">
        <f t="shared" si="146"/>
        <v>0</v>
      </c>
      <c r="AA231" s="157">
        <f t="shared" si="146"/>
        <v>0</v>
      </c>
      <c r="AB231" s="157">
        <f t="shared" si="146"/>
        <v>0</v>
      </c>
      <c r="AC231" s="157">
        <f t="shared" si="146"/>
        <v>0</v>
      </c>
      <c r="AD231" s="157">
        <f t="shared" si="146"/>
        <v>0</v>
      </c>
      <c r="AE231" s="157">
        <f t="shared" si="146"/>
        <v>0</v>
      </c>
      <c r="AF231" s="157">
        <f t="shared" si="146"/>
        <v>0</v>
      </c>
      <c r="AG231" s="157">
        <f t="shared" si="146"/>
        <v>0</v>
      </c>
      <c r="AH231" s="157">
        <f t="shared" si="146"/>
        <v>0</v>
      </c>
      <c r="AI231" s="157">
        <f t="shared" si="146"/>
        <v>0</v>
      </c>
      <c r="AJ231" s="157">
        <f t="shared" si="146"/>
        <v>0</v>
      </c>
    </row>
    <row r="232" spans="1:36" s="188" customFormat="1" ht="16.5" x14ac:dyDescent="0.25">
      <c r="A232" s="160">
        <f t="shared" si="139"/>
        <v>3.0699999999999985</v>
      </c>
      <c r="B232" s="161">
        <f t="shared" si="94"/>
        <v>184</v>
      </c>
      <c r="C232" s="316" t="s">
        <v>637</v>
      </c>
      <c r="D232" s="164" t="s">
        <v>364</v>
      </c>
      <c r="E232" s="157">
        <f t="shared" si="140"/>
        <v>0</v>
      </c>
      <c r="F232" s="246"/>
      <c r="G232" s="160">
        <f>+G$16</f>
        <v>0</v>
      </c>
      <c r="H232" s="160">
        <f t="shared" ref="H232:AJ232" si="147">+H$16</f>
        <v>0</v>
      </c>
      <c r="I232" s="160">
        <f t="shared" si="147"/>
        <v>0</v>
      </c>
      <c r="J232" s="160">
        <f t="shared" si="147"/>
        <v>0</v>
      </c>
      <c r="K232" s="160">
        <f t="shared" si="147"/>
        <v>0</v>
      </c>
      <c r="L232" s="160">
        <f t="shared" si="147"/>
        <v>0</v>
      </c>
      <c r="M232" s="160">
        <f t="shared" si="147"/>
        <v>0</v>
      </c>
      <c r="N232" s="160">
        <f t="shared" si="147"/>
        <v>0</v>
      </c>
      <c r="O232" s="160">
        <f t="shared" si="147"/>
        <v>0</v>
      </c>
      <c r="P232" s="160">
        <f t="shared" si="147"/>
        <v>0</v>
      </c>
      <c r="Q232" s="160">
        <f t="shared" si="147"/>
        <v>0</v>
      </c>
      <c r="R232" s="160">
        <f t="shared" si="147"/>
        <v>0</v>
      </c>
      <c r="S232" s="160">
        <f t="shared" si="147"/>
        <v>0</v>
      </c>
      <c r="T232" s="160">
        <f t="shared" si="147"/>
        <v>0</v>
      </c>
      <c r="U232" s="160">
        <f t="shared" si="147"/>
        <v>0</v>
      </c>
      <c r="V232" s="160">
        <f t="shared" si="147"/>
        <v>0</v>
      </c>
      <c r="W232" s="160">
        <f t="shared" si="147"/>
        <v>0</v>
      </c>
      <c r="X232" s="160">
        <f t="shared" si="147"/>
        <v>0</v>
      </c>
      <c r="Y232" s="160">
        <f t="shared" si="147"/>
        <v>0</v>
      </c>
      <c r="Z232" s="160">
        <f t="shared" si="147"/>
        <v>0</v>
      </c>
      <c r="AA232" s="160">
        <f t="shared" si="147"/>
        <v>0</v>
      </c>
      <c r="AB232" s="160">
        <f t="shared" si="147"/>
        <v>0</v>
      </c>
      <c r="AC232" s="160">
        <f t="shared" si="147"/>
        <v>0</v>
      </c>
      <c r="AD232" s="160">
        <f t="shared" si="147"/>
        <v>0</v>
      </c>
      <c r="AE232" s="160">
        <f t="shared" si="147"/>
        <v>0</v>
      </c>
      <c r="AF232" s="160">
        <f t="shared" si="147"/>
        <v>0</v>
      </c>
      <c r="AG232" s="160">
        <f t="shared" si="147"/>
        <v>0</v>
      </c>
      <c r="AH232" s="160">
        <f t="shared" si="147"/>
        <v>0</v>
      </c>
      <c r="AI232" s="160">
        <f t="shared" si="147"/>
        <v>0</v>
      </c>
      <c r="AJ232" s="160">
        <f t="shared" si="147"/>
        <v>0</v>
      </c>
    </row>
    <row r="233" spans="1:36" s="188" customFormat="1" ht="16.5" x14ac:dyDescent="0.25">
      <c r="A233" s="160">
        <f t="shared" si="139"/>
        <v>3.0799999999999983</v>
      </c>
      <c r="B233" s="161">
        <f t="shared" si="94"/>
        <v>185</v>
      </c>
      <c r="C233" s="316" t="s">
        <v>638</v>
      </c>
      <c r="D233" s="164" t="s">
        <v>364</v>
      </c>
      <c r="E233" s="157">
        <f t="shared" si="140"/>
        <v>0</v>
      </c>
      <c r="F233" s="246"/>
      <c r="G233" s="160">
        <f>+G$18</f>
        <v>0</v>
      </c>
      <c r="H233" s="160">
        <f t="shared" ref="H233:AJ233" si="148">+H$18</f>
        <v>0</v>
      </c>
      <c r="I233" s="160">
        <f t="shared" si="148"/>
        <v>0</v>
      </c>
      <c r="J233" s="160">
        <f t="shared" si="148"/>
        <v>0</v>
      </c>
      <c r="K233" s="160">
        <f t="shared" si="148"/>
        <v>0</v>
      </c>
      <c r="L233" s="160">
        <f t="shared" si="148"/>
        <v>0</v>
      </c>
      <c r="M233" s="160">
        <f t="shared" si="148"/>
        <v>0</v>
      </c>
      <c r="N233" s="160">
        <f t="shared" si="148"/>
        <v>0</v>
      </c>
      <c r="O233" s="160">
        <f t="shared" si="148"/>
        <v>0</v>
      </c>
      <c r="P233" s="160">
        <f t="shared" si="148"/>
        <v>0</v>
      </c>
      <c r="Q233" s="160">
        <f t="shared" si="148"/>
        <v>0</v>
      </c>
      <c r="R233" s="160">
        <f t="shared" si="148"/>
        <v>0</v>
      </c>
      <c r="S233" s="160">
        <f t="shared" si="148"/>
        <v>0</v>
      </c>
      <c r="T233" s="160">
        <f t="shared" si="148"/>
        <v>0</v>
      </c>
      <c r="U233" s="160">
        <f t="shared" si="148"/>
        <v>0</v>
      </c>
      <c r="V233" s="160">
        <f t="shared" si="148"/>
        <v>0</v>
      </c>
      <c r="W233" s="160">
        <f t="shared" si="148"/>
        <v>0</v>
      </c>
      <c r="X233" s="160">
        <f t="shared" si="148"/>
        <v>0</v>
      </c>
      <c r="Y233" s="160">
        <f t="shared" si="148"/>
        <v>0</v>
      </c>
      <c r="Z233" s="160">
        <f t="shared" si="148"/>
        <v>0</v>
      </c>
      <c r="AA233" s="160">
        <f t="shared" si="148"/>
        <v>0</v>
      </c>
      <c r="AB233" s="160">
        <f t="shared" si="148"/>
        <v>0</v>
      </c>
      <c r="AC233" s="160">
        <f t="shared" si="148"/>
        <v>0</v>
      </c>
      <c r="AD233" s="160">
        <f t="shared" si="148"/>
        <v>0</v>
      </c>
      <c r="AE233" s="160">
        <f t="shared" si="148"/>
        <v>0</v>
      </c>
      <c r="AF233" s="160">
        <f t="shared" si="148"/>
        <v>0</v>
      </c>
      <c r="AG233" s="160">
        <f t="shared" si="148"/>
        <v>0</v>
      </c>
      <c r="AH233" s="160">
        <f t="shared" si="148"/>
        <v>0</v>
      </c>
      <c r="AI233" s="160">
        <f t="shared" si="148"/>
        <v>0</v>
      </c>
      <c r="AJ233" s="160">
        <f t="shared" si="148"/>
        <v>0</v>
      </c>
    </row>
    <row r="234" spans="1:36" ht="16.5" x14ac:dyDescent="0.25">
      <c r="A234" s="157"/>
      <c r="B234" s="153">
        <f t="shared" si="94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94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94"/>
        <v>188</v>
      </c>
      <c r="C236" s="155" t="s">
        <v>505</v>
      </c>
      <c r="D236" s="156" t="s">
        <v>410</v>
      </c>
      <c r="E236" s="157">
        <f t="shared" ref="E236:E252" si="149">+SUM(G236:AJ236)</f>
        <v>0</v>
      </c>
      <c r="F236" s="249"/>
      <c r="G236" s="157">
        <f t="shared" ref="G236:P245" si="150">+HLOOKUP(G$3,ARMADO_RP,$B236,0)+HLOOKUP(G$4,ARMADO_RP,$B236,0)</f>
        <v>0</v>
      </c>
      <c r="H236" s="157">
        <f t="shared" si="150"/>
        <v>0</v>
      </c>
      <c r="I236" s="157">
        <f t="shared" si="150"/>
        <v>0</v>
      </c>
      <c r="J236" s="157">
        <f t="shared" si="150"/>
        <v>0</v>
      </c>
      <c r="K236" s="157">
        <f t="shared" si="150"/>
        <v>0</v>
      </c>
      <c r="L236" s="157">
        <f t="shared" si="150"/>
        <v>0</v>
      </c>
      <c r="M236" s="157">
        <f t="shared" si="150"/>
        <v>0</v>
      </c>
      <c r="N236" s="157">
        <f t="shared" si="150"/>
        <v>0</v>
      </c>
      <c r="O236" s="157">
        <f t="shared" si="150"/>
        <v>0</v>
      </c>
      <c r="P236" s="157">
        <f t="shared" si="150"/>
        <v>0</v>
      </c>
      <c r="Q236" s="157">
        <f t="shared" ref="Q236:Z245" si="151">+HLOOKUP(Q$3,ARMADO_RP,$B236,0)+HLOOKUP(Q$4,ARMADO_RP,$B236,0)</f>
        <v>0</v>
      </c>
      <c r="R236" s="157">
        <f t="shared" si="151"/>
        <v>0</v>
      </c>
      <c r="S236" s="157">
        <f t="shared" si="151"/>
        <v>0</v>
      </c>
      <c r="T236" s="157">
        <f t="shared" si="151"/>
        <v>0</v>
      </c>
      <c r="U236" s="157">
        <f t="shared" si="151"/>
        <v>0</v>
      </c>
      <c r="V236" s="157">
        <f t="shared" si="151"/>
        <v>0</v>
      </c>
      <c r="W236" s="157">
        <f t="shared" si="151"/>
        <v>0</v>
      </c>
      <c r="X236" s="157">
        <f t="shared" si="151"/>
        <v>0</v>
      </c>
      <c r="Y236" s="157">
        <f t="shared" si="151"/>
        <v>0</v>
      </c>
      <c r="Z236" s="157">
        <f t="shared" si="151"/>
        <v>0</v>
      </c>
      <c r="AA236" s="157">
        <f t="shared" ref="AA236:AJ245" si="152">+HLOOKUP(AA$3,ARMADO_RP,$B236,0)+HLOOKUP(AA$4,ARMADO_RP,$B236,0)</f>
        <v>0</v>
      </c>
      <c r="AB236" s="157">
        <f t="shared" si="152"/>
        <v>0</v>
      </c>
      <c r="AC236" s="157">
        <f t="shared" si="152"/>
        <v>0</v>
      </c>
      <c r="AD236" s="157">
        <f t="shared" si="152"/>
        <v>0</v>
      </c>
      <c r="AE236" s="157">
        <f t="shared" si="152"/>
        <v>0</v>
      </c>
      <c r="AF236" s="157">
        <f t="shared" si="152"/>
        <v>0</v>
      </c>
      <c r="AG236" s="157">
        <f t="shared" si="152"/>
        <v>0</v>
      </c>
      <c r="AH236" s="157">
        <f t="shared" si="152"/>
        <v>0</v>
      </c>
      <c r="AI236" s="157">
        <f t="shared" si="152"/>
        <v>0</v>
      </c>
      <c r="AJ236" s="157">
        <f t="shared" si="152"/>
        <v>0</v>
      </c>
    </row>
    <row r="237" spans="1:36" ht="16.5" x14ac:dyDescent="0.25">
      <c r="A237" s="157">
        <f t="shared" ref="A237:A252" si="153">+A236+0.01</f>
        <v>4.0199999999999996</v>
      </c>
      <c r="B237" s="153">
        <f t="shared" si="94"/>
        <v>189</v>
      </c>
      <c r="C237" s="155" t="s">
        <v>506</v>
      </c>
      <c r="D237" s="156" t="s">
        <v>410</v>
      </c>
      <c r="E237" s="157">
        <f t="shared" si="149"/>
        <v>0</v>
      </c>
      <c r="F237" s="249"/>
      <c r="G237" s="157">
        <f t="shared" si="150"/>
        <v>0</v>
      </c>
      <c r="H237" s="157">
        <f t="shared" si="150"/>
        <v>0</v>
      </c>
      <c r="I237" s="157">
        <f t="shared" si="150"/>
        <v>0</v>
      </c>
      <c r="J237" s="157">
        <f t="shared" si="150"/>
        <v>0</v>
      </c>
      <c r="K237" s="157">
        <f t="shared" si="150"/>
        <v>0</v>
      </c>
      <c r="L237" s="157">
        <f t="shared" si="150"/>
        <v>0</v>
      </c>
      <c r="M237" s="157">
        <f t="shared" si="150"/>
        <v>0</v>
      </c>
      <c r="N237" s="157">
        <f t="shared" si="150"/>
        <v>0</v>
      </c>
      <c r="O237" s="157">
        <f t="shared" si="150"/>
        <v>0</v>
      </c>
      <c r="P237" s="157">
        <f t="shared" si="150"/>
        <v>0</v>
      </c>
      <c r="Q237" s="157">
        <f t="shared" si="151"/>
        <v>0</v>
      </c>
      <c r="R237" s="157">
        <f t="shared" si="151"/>
        <v>0</v>
      </c>
      <c r="S237" s="157">
        <f t="shared" si="151"/>
        <v>0</v>
      </c>
      <c r="T237" s="157">
        <f t="shared" si="151"/>
        <v>0</v>
      </c>
      <c r="U237" s="157">
        <f t="shared" si="151"/>
        <v>0</v>
      </c>
      <c r="V237" s="157">
        <f t="shared" si="151"/>
        <v>0</v>
      </c>
      <c r="W237" s="157">
        <f t="shared" si="151"/>
        <v>0</v>
      </c>
      <c r="X237" s="157">
        <f t="shared" si="151"/>
        <v>0</v>
      </c>
      <c r="Y237" s="157">
        <f t="shared" si="151"/>
        <v>0</v>
      </c>
      <c r="Z237" s="157">
        <f t="shared" si="151"/>
        <v>0</v>
      </c>
      <c r="AA237" s="157">
        <f t="shared" si="152"/>
        <v>0</v>
      </c>
      <c r="AB237" s="157">
        <f t="shared" si="152"/>
        <v>0</v>
      </c>
      <c r="AC237" s="157">
        <f t="shared" si="152"/>
        <v>0</v>
      </c>
      <c r="AD237" s="157">
        <f t="shared" si="152"/>
        <v>0</v>
      </c>
      <c r="AE237" s="157">
        <f t="shared" si="152"/>
        <v>0</v>
      </c>
      <c r="AF237" s="157">
        <f t="shared" si="152"/>
        <v>0</v>
      </c>
      <c r="AG237" s="157">
        <f t="shared" si="152"/>
        <v>0</v>
      </c>
      <c r="AH237" s="157">
        <f t="shared" si="152"/>
        <v>0</v>
      </c>
      <c r="AI237" s="157">
        <f t="shared" si="152"/>
        <v>0</v>
      </c>
      <c r="AJ237" s="157">
        <f t="shared" si="152"/>
        <v>0</v>
      </c>
    </row>
    <row r="238" spans="1:36" ht="16.5" x14ac:dyDescent="0.25">
      <c r="A238" s="157">
        <f t="shared" si="153"/>
        <v>4.0299999999999994</v>
      </c>
      <c r="B238" s="153">
        <f t="shared" si="94"/>
        <v>190</v>
      </c>
      <c r="C238" s="155" t="s">
        <v>507</v>
      </c>
      <c r="D238" s="156" t="s">
        <v>410</v>
      </c>
      <c r="E238" s="157">
        <f t="shared" si="149"/>
        <v>0</v>
      </c>
      <c r="F238" s="249"/>
      <c r="G238" s="157">
        <f t="shared" si="150"/>
        <v>0</v>
      </c>
      <c r="H238" s="157">
        <f t="shared" si="150"/>
        <v>0</v>
      </c>
      <c r="I238" s="157">
        <f t="shared" si="150"/>
        <v>0</v>
      </c>
      <c r="J238" s="157">
        <f t="shared" si="150"/>
        <v>0</v>
      </c>
      <c r="K238" s="157">
        <f t="shared" si="150"/>
        <v>0</v>
      </c>
      <c r="L238" s="157">
        <f t="shared" si="150"/>
        <v>0</v>
      </c>
      <c r="M238" s="157">
        <f t="shared" si="150"/>
        <v>0</v>
      </c>
      <c r="N238" s="157">
        <f t="shared" si="150"/>
        <v>0</v>
      </c>
      <c r="O238" s="157">
        <f t="shared" si="150"/>
        <v>0</v>
      </c>
      <c r="P238" s="157">
        <f t="shared" si="150"/>
        <v>0</v>
      </c>
      <c r="Q238" s="157">
        <f t="shared" si="151"/>
        <v>0</v>
      </c>
      <c r="R238" s="157">
        <f t="shared" si="151"/>
        <v>0</v>
      </c>
      <c r="S238" s="157">
        <f t="shared" si="151"/>
        <v>0</v>
      </c>
      <c r="T238" s="157">
        <f t="shared" si="151"/>
        <v>0</v>
      </c>
      <c r="U238" s="157">
        <f t="shared" si="151"/>
        <v>0</v>
      </c>
      <c r="V238" s="157">
        <f t="shared" si="151"/>
        <v>0</v>
      </c>
      <c r="W238" s="157">
        <f t="shared" si="151"/>
        <v>0</v>
      </c>
      <c r="X238" s="157">
        <f t="shared" si="151"/>
        <v>0</v>
      </c>
      <c r="Y238" s="157">
        <f t="shared" si="151"/>
        <v>0</v>
      </c>
      <c r="Z238" s="157">
        <f t="shared" si="151"/>
        <v>0</v>
      </c>
      <c r="AA238" s="157">
        <f t="shared" si="152"/>
        <v>0</v>
      </c>
      <c r="AB238" s="157">
        <f t="shared" si="152"/>
        <v>0</v>
      </c>
      <c r="AC238" s="157">
        <f t="shared" si="152"/>
        <v>0</v>
      </c>
      <c r="AD238" s="157">
        <f t="shared" si="152"/>
        <v>0</v>
      </c>
      <c r="AE238" s="157">
        <f t="shared" si="152"/>
        <v>0</v>
      </c>
      <c r="AF238" s="157">
        <f t="shared" si="152"/>
        <v>0</v>
      </c>
      <c r="AG238" s="157">
        <f t="shared" si="152"/>
        <v>0</v>
      </c>
      <c r="AH238" s="157">
        <f t="shared" si="152"/>
        <v>0</v>
      </c>
      <c r="AI238" s="157">
        <f t="shared" si="152"/>
        <v>0</v>
      </c>
      <c r="AJ238" s="157">
        <f t="shared" si="152"/>
        <v>0</v>
      </c>
    </row>
    <row r="239" spans="1:36" ht="16.5" x14ac:dyDescent="0.25">
      <c r="A239" s="157">
        <f t="shared" si="153"/>
        <v>4.0399999999999991</v>
      </c>
      <c r="B239" s="153">
        <f t="shared" si="94"/>
        <v>191</v>
      </c>
      <c r="C239" s="155" t="s">
        <v>508</v>
      </c>
      <c r="D239" s="156" t="s">
        <v>410</v>
      </c>
      <c r="E239" s="157">
        <f t="shared" si="149"/>
        <v>0</v>
      </c>
      <c r="F239" s="249"/>
      <c r="G239" s="157">
        <f t="shared" si="150"/>
        <v>0</v>
      </c>
      <c r="H239" s="157">
        <f t="shared" si="150"/>
        <v>0</v>
      </c>
      <c r="I239" s="157">
        <f t="shared" si="150"/>
        <v>0</v>
      </c>
      <c r="J239" s="157">
        <f t="shared" si="150"/>
        <v>0</v>
      </c>
      <c r="K239" s="157">
        <f t="shared" si="150"/>
        <v>0</v>
      </c>
      <c r="L239" s="157">
        <f t="shared" si="150"/>
        <v>0</v>
      </c>
      <c r="M239" s="157">
        <f t="shared" si="150"/>
        <v>0</v>
      </c>
      <c r="N239" s="157">
        <f t="shared" si="150"/>
        <v>0</v>
      </c>
      <c r="O239" s="157">
        <f t="shared" si="150"/>
        <v>0</v>
      </c>
      <c r="P239" s="157">
        <f t="shared" si="150"/>
        <v>0</v>
      </c>
      <c r="Q239" s="157">
        <f t="shared" si="151"/>
        <v>0</v>
      </c>
      <c r="R239" s="157">
        <f t="shared" si="151"/>
        <v>0</v>
      </c>
      <c r="S239" s="157">
        <f t="shared" si="151"/>
        <v>0</v>
      </c>
      <c r="T239" s="157">
        <f t="shared" si="151"/>
        <v>0</v>
      </c>
      <c r="U239" s="157">
        <f t="shared" si="151"/>
        <v>0</v>
      </c>
      <c r="V239" s="157">
        <f t="shared" si="151"/>
        <v>0</v>
      </c>
      <c r="W239" s="157">
        <f t="shared" si="151"/>
        <v>0</v>
      </c>
      <c r="X239" s="157">
        <f t="shared" si="151"/>
        <v>0</v>
      </c>
      <c r="Y239" s="157">
        <f t="shared" si="151"/>
        <v>0</v>
      </c>
      <c r="Z239" s="157">
        <f t="shared" si="151"/>
        <v>0</v>
      </c>
      <c r="AA239" s="157">
        <f t="shared" si="152"/>
        <v>0</v>
      </c>
      <c r="AB239" s="157">
        <f t="shared" si="152"/>
        <v>0</v>
      </c>
      <c r="AC239" s="157">
        <f t="shared" si="152"/>
        <v>0</v>
      </c>
      <c r="AD239" s="157">
        <f t="shared" si="152"/>
        <v>0</v>
      </c>
      <c r="AE239" s="157">
        <f t="shared" si="152"/>
        <v>0</v>
      </c>
      <c r="AF239" s="157">
        <f t="shared" si="152"/>
        <v>0</v>
      </c>
      <c r="AG239" s="157">
        <f t="shared" si="152"/>
        <v>0</v>
      </c>
      <c r="AH239" s="157">
        <f t="shared" si="152"/>
        <v>0</v>
      </c>
      <c r="AI239" s="157">
        <f t="shared" si="152"/>
        <v>0</v>
      </c>
      <c r="AJ239" s="157">
        <f t="shared" si="152"/>
        <v>0</v>
      </c>
    </row>
    <row r="240" spans="1:36" ht="16.5" x14ac:dyDescent="0.25">
      <c r="A240" s="157">
        <f t="shared" si="153"/>
        <v>4.0499999999999989</v>
      </c>
      <c r="B240" s="153">
        <f t="shared" si="94"/>
        <v>192</v>
      </c>
      <c r="C240" s="155" t="s">
        <v>509</v>
      </c>
      <c r="D240" s="156" t="s">
        <v>410</v>
      </c>
      <c r="E240" s="157">
        <f t="shared" si="149"/>
        <v>0</v>
      </c>
      <c r="F240" s="249"/>
      <c r="G240" s="157">
        <f t="shared" si="150"/>
        <v>0</v>
      </c>
      <c r="H240" s="157">
        <f t="shared" si="150"/>
        <v>0</v>
      </c>
      <c r="I240" s="157">
        <f t="shared" si="150"/>
        <v>0</v>
      </c>
      <c r="J240" s="157">
        <f t="shared" si="150"/>
        <v>0</v>
      </c>
      <c r="K240" s="157">
        <f t="shared" si="150"/>
        <v>0</v>
      </c>
      <c r="L240" s="157">
        <f t="shared" si="150"/>
        <v>0</v>
      </c>
      <c r="M240" s="157">
        <f t="shared" si="150"/>
        <v>0</v>
      </c>
      <c r="N240" s="157">
        <f t="shared" si="150"/>
        <v>0</v>
      </c>
      <c r="O240" s="157">
        <f t="shared" si="150"/>
        <v>0</v>
      </c>
      <c r="P240" s="157">
        <f t="shared" si="150"/>
        <v>0</v>
      </c>
      <c r="Q240" s="157">
        <f t="shared" si="151"/>
        <v>0</v>
      </c>
      <c r="R240" s="157">
        <f t="shared" si="151"/>
        <v>0</v>
      </c>
      <c r="S240" s="157">
        <f t="shared" si="151"/>
        <v>0</v>
      </c>
      <c r="T240" s="157">
        <f t="shared" si="151"/>
        <v>0</v>
      </c>
      <c r="U240" s="157">
        <f t="shared" si="151"/>
        <v>0</v>
      </c>
      <c r="V240" s="157">
        <f t="shared" si="151"/>
        <v>0</v>
      </c>
      <c r="W240" s="157">
        <f t="shared" si="151"/>
        <v>0</v>
      </c>
      <c r="X240" s="157">
        <f t="shared" si="151"/>
        <v>0</v>
      </c>
      <c r="Y240" s="157">
        <f t="shared" si="151"/>
        <v>0</v>
      </c>
      <c r="Z240" s="157">
        <f t="shared" si="151"/>
        <v>0</v>
      </c>
      <c r="AA240" s="157">
        <f t="shared" si="152"/>
        <v>0</v>
      </c>
      <c r="AB240" s="157">
        <f t="shared" si="152"/>
        <v>0</v>
      </c>
      <c r="AC240" s="157">
        <f t="shared" si="152"/>
        <v>0</v>
      </c>
      <c r="AD240" s="157">
        <f t="shared" si="152"/>
        <v>0</v>
      </c>
      <c r="AE240" s="157">
        <f t="shared" si="152"/>
        <v>0</v>
      </c>
      <c r="AF240" s="157">
        <f t="shared" si="152"/>
        <v>0</v>
      </c>
      <c r="AG240" s="157">
        <f t="shared" si="152"/>
        <v>0</v>
      </c>
      <c r="AH240" s="157">
        <f t="shared" si="152"/>
        <v>0</v>
      </c>
      <c r="AI240" s="157">
        <f t="shared" si="152"/>
        <v>0</v>
      </c>
      <c r="AJ240" s="157">
        <f t="shared" si="152"/>
        <v>0</v>
      </c>
    </row>
    <row r="241" spans="1:36" ht="16.5" x14ac:dyDescent="0.25">
      <c r="A241" s="157">
        <f t="shared" si="153"/>
        <v>4.0599999999999987</v>
      </c>
      <c r="B241" s="153">
        <f t="shared" si="94"/>
        <v>193</v>
      </c>
      <c r="C241" s="155" t="s">
        <v>510</v>
      </c>
      <c r="D241" s="156" t="s">
        <v>410</v>
      </c>
      <c r="E241" s="157">
        <f t="shared" si="149"/>
        <v>0</v>
      </c>
      <c r="F241" s="249"/>
      <c r="G241" s="157">
        <f t="shared" si="150"/>
        <v>0</v>
      </c>
      <c r="H241" s="157">
        <f t="shared" si="150"/>
        <v>0</v>
      </c>
      <c r="I241" s="157">
        <f t="shared" si="150"/>
        <v>0</v>
      </c>
      <c r="J241" s="157">
        <f t="shared" si="150"/>
        <v>0</v>
      </c>
      <c r="K241" s="157">
        <f t="shared" si="150"/>
        <v>0</v>
      </c>
      <c r="L241" s="157">
        <f t="shared" si="150"/>
        <v>0</v>
      </c>
      <c r="M241" s="157">
        <f t="shared" si="150"/>
        <v>0</v>
      </c>
      <c r="N241" s="157">
        <f t="shared" si="150"/>
        <v>0</v>
      </c>
      <c r="O241" s="157">
        <f t="shared" si="150"/>
        <v>0</v>
      </c>
      <c r="P241" s="157">
        <f t="shared" si="150"/>
        <v>0</v>
      </c>
      <c r="Q241" s="157">
        <f t="shared" si="151"/>
        <v>0</v>
      </c>
      <c r="R241" s="157">
        <f t="shared" si="151"/>
        <v>0</v>
      </c>
      <c r="S241" s="157">
        <f t="shared" si="151"/>
        <v>0</v>
      </c>
      <c r="T241" s="157">
        <f t="shared" si="151"/>
        <v>0</v>
      </c>
      <c r="U241" s="157">
        <f t="shared" si="151"/>
        <v>0</v>
      </c>
      <c r="V241" s="157">
        <f t="shared" si="151"/>
        <v>0</v>
      </c>
      <c r="W241" s="157">
        <f t="shared" si="151"/>
        <v>0</v>
      </c>
      <c r="X241" s="157">
        <f t="shared" si="151"/>
        <v>0</v>
      </c>
      <c r="Y241" s="157">
        <f t="shared" si="151"/>
        <v>0</v>
      </c>
      <c r="Z241" s="157">
        <f t="shared" si="151"/>
        <v>0</v>
      </c>
      <c r="AA241" s="157">
        <f t="shared" si="152"/>
        <v>0</v>
      </c>
      <c r="AB241" s="157">
        <f t="shared" si="152"/>
        <v>0</v>
      </c>
      <c r="AC241" s="157">
        <f t="shared" si="152"/>
        <v>0</v>
      </c>
      <c r="AD241" s="157">
        <f t="shared" si="152"/>
        <v>0</v>
      </c>
      <c r="AE241" s="157">
        <f t="shared" si="152"/>
        <v>0</v>
      </c>
      <c r="AF241" s="157">
        <f t="shared" si="152"/>
        <v>0</v>
      </c>
      <c r="AG241" s="157">
        <f t="shared" si="152"/>
        <v>0</v>
      </c>
      <c r="AH241" s="157">
        <f t="shared" si="152"/>
        <v>0</v>
      </c>
      <c r="AI241" s="157">
        <f t="shared" si="152"/>
        <v>0</v>
      </c>
      <c r="AJ241" s="157">
        <f t="shared" si="152"/>
        <v>0</v>
      </c>
    </row>
    <row r="242" spans="1:36" ht="16.5" x14ac:dyDescent="0.25">
      <c r="A242" s="157">
        <f t="shared" si="153"/>
        <v>4.0699999999999985</v>
      </c>
      <c r="B242" s="153">
        <f t="shared" si="94"/>
        <v>194</v>
      </c>
      <c r="C242" s="155" t="s">
        <v>511</v>
      </c>
      <c r="D242" s="156" t="s">
        <v>410</v>
      </c>
      <c r="E242" s="157">
        <f t="shared" si="149"/>
        <v>0</v>
      </c>
      <c r="F242" s="249"/>
      <c r="G242" s="157">
        <f t="shared" si="150"/>
        <v>0</v>
      </c>
      <c r="H242" s="157">
        <f t="shared" si="150"/>
        <v>0</v>
      </c>
      <c r="I242" s="157">
        <f t="shared" si="150"/>
        <v>0</v>
      </c>
      <c r="J242" s="157">
        <f t="shared" si="150"/>
        <v>0</v>
      </c>
      <c r="K242" s="157">
        <f t="shared" si="150"/>
        <v>0</v>
      </c>
      <c r="L242" s="157">
        <f t="shared" si="150"/>
        <v>0</v>
      </c>
      <c r="M242" s="157">
        <f t="shared" si="150"/>
        <v>0</v>
      </c>
      <c r="N242" s="157">
        <f t="shared" si="150"/>
        <v>0</v>
      </c>
      <c r="O242" s="157">
        <f t="shared" si="150"/>
        <v>0</v>
      </c>
      <c r="P242" s="157">
        <f t="shared" si="150"/>
        <v>0</v>
      </c>
      <c r="Q242" s="157">
        <f t="shared" si="151"/>
        <v>0</v>
      </c>
      <c r="R242" s="157">
        <f t="shared" si="151"/>
        <v>0</v>
      </c>
      <c r="S242" s="157">
        <f t="shared" si="151"/>
        <v>0</v>
      </c>
      <c r="T242" s="157">
        <f t="shared" si="151"/>
        <v>0</v>
      </c>
      <c r="U242" s="157">
        <f t="shared" si="151"/>
        <v>0</v>
      </c>
      <c r="V242" s="157">
        <f t="shared" si="151"/>
        <v>0</v>
      </c>
      <c r="W242" s="157">
        <f t="shared" si="151"/>
        <v>0</v>
      </c>
      <c r="X242" s="157">
        <f t="shared" si="151"/>
        <v>0</v>
      </c>
      <c r="Y242" s="157">
        <f t="shared" si="151"/>
        <v>0</v>
      </c>
      <c r="Z242" s="157">
        <f t="shared" si="151"/>
        <v>0</v>
      </c>
      <c r="AA242" s="157">
        <f t="shared" si="152"/>
        <v>0</v>
      </c>
      <c r="AB242" s="157">
        <f t="shared" si="152"/>
        <v>0</v>
      </c>
      <c r="AC242" s="157">
        <f t="shared" si="152"/>
        <v>0</v>
      </c>
      <c r="AD242" s="157">
        <f t="shared" si="152"/>
        <v>0</v>
      </c>
      <c r="AE242" s="157">
        <f t="shared" si="152"/>
        <v>0</v>
      </c>
      <c r="AF242" s="157">
        <f t="shared" si="152"/>
        <v>0</v>
      </c>
      <c r="AG242" s="157">
        <f t="shared" si="152"/>
        <v>0</v>
      </c>
      <c r="AH242" s="157">
        <f t="shared" si="152"/>
        <v>0</v>
      </c>
      <c r="AI242" s="157">
        <f t="shared" si="152"/>
        <v>0</v>
      </c>
      <c r="AJ242" s="157">
        <f t="shared" si="152"/>
        <v>0</v>
      </c>
    </row>
    <row r="243" spans="1:36" ht="16.5" x14ac:dyDescent="0.25">
      <c r="A243" s="157">
        <f t="shared" si="153"/>
        <v>4.0799999999999983</v>
      </c>
      <c r="B243" s="153">
        <f t="shared" ref="B243:B269" si="154">+B242+1</f>
        <v>195</v>
      </c>
      <c r="C243" s="155" t="s">
        <v>512</v>
      </c>
      <c r="D243" s="156" t="s">
        <v>410</v>
      </c>
      <c r="E243" s="157">
        <f t="shared" si="149"/>
        <v>1</v>
      </c>
      <c r="F243" s="249"/>
      <c r="G243" s="157">
        <f t="shared" si="150"/>
        <v>0</v>
      </c>
      <c r="H243" s="157">
        <f t="shared" si="150"/>
        <v>1</v>
      </c>
      <c r="I243" s="157">
        <f t="shared" si="150"/>
        <v>0</v>
      </c>
      <c r="J243" s="157">
        <f t="shared" si="150"/>
        <v>0</v>
      </c>
      <c r="K243" s="157">
        <f t="shared" si="150"/>
        <v>0</v>
      </c>
      <c r="L243" s="157">
        <f t="shared" si="150"/>
        <v>0</v>
      </c>
      <c r="M243" s="157">
        <f t="shared" si="150"/>
        <v>0</v>
      </c>
      <c r="N243" s="157">
        <f t="shared" si="150"/>
        <v>0</v>
      </c>
      <c r="O243" s="157">
        <f t="shared" si="150"/>
        <v>0</v>
      </c>
      <c r="P243" s="157">
        <f t="shared" si="150"/>
        <v>0</v>
      </c>
      <c r="Q243" s="157">
        <f t="shared" si="151"/>
        <v>0</v>
      </c>
      <c r="R243" s="157">
        <f t="shared" si="151"/>
        <v>0</v>
      </c>
      <c r="S243" s="157">
        <f t="shared" si="151"/>
        <v>0</v>
      </c>
      <c r="T243" s="157">
        <f t="shared" si="151"/>
        <v>0</v>
      </c>
      <c r="U243" s="157">
        <f t="shared" si="151"/>
        <v>0</v>
      </c>
      <c r="V243" s="157">
        <f t="shared" si="151"/>
        <v>0</v>
      </c>
      <c r="W243" s="157">
        <f t="shared" si="151"/>
        <v>0</v>
      </c>
      <c r="X243" s="157">
        <f t="shared" si="151"/>
        <v>0</v>
      </c>
      <c r="Y243" s="157">
        <f t="shared" si="151"/>
        <v>0</v>
      </c>
      <c r="Z243" s="157">
        <f t="shared" si="151"/>
        <v>0</v>
      </c>
      <c r="AA243" s="157">
        <f t="shared" si="152"/>
        <v>0</v>
      </c>
      <c r="AB243" s="157">
        <f t="shared" si="152"/>
        <v>0</v>
      </c>
      <c r="AC243" s="157">
        <f t="shared" si="152"/>
        <v>0</v>
      </c>
      <c r="AD243" s="157">
        <f t="shared" si="152"/>
        <v>0</v>
      </c>
      <c r="AE243" s="157">
        <f t="shared" si="152"/>
        <v>0</v>
      </c>
      <c r="AF243" s="157">
        <f t="shared" si="152"/>
        <v>0</v>
      </c>
      <c r="AG243" s="157">
        <f t="shared" si="152"/>
        <v>0</v>
      </c>
      <c r="AH243" s="157">
        <f t="shared" si="152"/>
        <v>0</v>
      </c>
      <c r="AI243" s="157">
        <f t="shared" si="152"/>
        <v>0</v>
      </c>
      <c r="AJ243" s="157">
        <f t="shared" si="152"/>
        <v>0</v>
      </c>
    </row>
    <row r="244" spans="1:36" ht="16.5" x14ac:dyDescent="0.25">
      <c r="A244" s="157">
        <f t="shared" si="153"/>
        <v>4.0899999999999981</v>
      </c>
      <c r="B244" s="153">
        <f t="shared" si="154"/>
        <v>196</v>
      </c>
      <c r="C244" s="155" t="s">
        <v>513</v>
      </c>
      <c r="D244" s="156" t="s">
        <v>410</v>
      </c>
      <c r="E244" s="157">
        <f t="shared" si="149"/>
        <v>0</v>
      </c>
      <c r="F244" s="249"/>
      <c r="G244" s="157">
        <f t="shared" si="150"/>
        <v>0</v>
      </c>
      <c r="H244" s="157">
        <f t="shared" si="150"/>
        <v>0</v>
      </c>
      <c r="I244" s="157">
        <f t="shared" si="150"/>
        <v>0</v>
      </c>
      <c r="J244" s="157">
        <f t="shared" si="150"/>
        <v>0</v>
      </c>
      <c r="K244" s="157">
        <f t="shared" si="150"/>
        <v>0</v>
      </c>
      <c r="L244" s="157">
        <f t="shared" si="150"/>
        <v>0</v>
      </c>
      <c r="M244" s="157">
        <f t="shared" si="150"/>
        <v>0</v>
      </c>
      <c r="N244" s="157">
        <f t="shared" si="150"/>
        <v>0</v>
      </c>
      <c r="O244" s="157">
        <f t="shared" si="150"/>
        <v>0</v>
      </c>
      <c r="P244" s="157">
        <f t="shared" si="150"/>
        <v>0</v>
      </c>
      <c r="Q244" s="157">
        <f t="shared" si="151"/>
        <v>0</v>
      </c>
      <c r="R244" s="157">
        <f t="shared" si="151"/>
        <v>0</v>
      </c>
      <c r="S244" s="157">
        <f t="shared" si="151"/>
        <v>0</v>
      </c>
      <c r="T244" s="157">
        <f t="shared" si="151"/>
        <v>0</v>
      </c>
      <c r="U244" s="157">
        <f t="shared" si="151"/>
        <v>0</v>
      </c>
      <c r="V244" s="157">
        <f t="shared" si="151"/>
        <v>0</v>
      </c>
      <c r="W244" s="157">
        <f t="shared" si="151"/>
        <v>0</v>
      </c>
      <c r="X244" s="157">
        <f t="shared" si="151"/>
        <v>0</v>
      </c>
      <c r="Y244" s="157">
        <f t="shared" si="151"/>
        <v>0</v>
      </c>
      <c r="Z244" s="157">
        <f t="shared" si="151"/>
        <v>0</v>
      </c>
      <c r="AA244" s="157">
        <f t="shared" si="152"/>
        <v>0</v>
      </c>
      <c r="AB244" s="157">
        <f t="shared" si="152"/>
        <v>0</v>
      </c>
      <c r="AC244" s="157">
        <f t="shared" si="152"/>
        <v>0</v>
      </c>
      <c r="AD244" s="157">
        <f t="shared" si="152"/>
        <v>0</v>
      </c>
      <c r="AE244" s="157">
        <f t="shared" si="152"/>
        <v>0</v>
      </c>
      <c r="AF244" s="157">
        <f t="shared" si="152"/>
        <v>0</v>
      </c>
      <c r="AG244" s="157">
        <f t="shared" si="152"/>
        <v>0</v>
      </c>
      <c r="AH244" s="157">
        <f t="shared" si="152"/>
        <v>0</v>
      </c>
      <c r="AI244" s="157">
        <f t="shared" si="152"/>
        <v>0</v>
      </c>
      <c r="AJ244" s="157">
        <f t="shared" si="152"/>
        <v>0</v>
      </c>
    </row>
    <row r="245" spans="1:36" ht="16.5" x14ac:dyDescent="0.25">
      <c r="A245" s="157">
        <f t="shared" si="153"/>
        <v>4.0999999999999979</v>
      </c>
      <c r="B245" s="153">
        <f t="shared" si="154"/>
        <v>197</v>
      </c>
      <c r="C245" s="155" t="s">
        <v>514</v>
      </c>
      <c r="D245" s="156" t="s">
        <v>410</v>
      </c>
      <c r="E245" s="157">
        <f t="shared" si="149"/>
        <v>1</v>
      </c>
      <c r="F245" s="249"/>
      <c r="G245" s="157">
        <f t="shared" si="150"/>
        <v>0</v>
      </c>
      <c r="H245" s="157">
        <f t="shared" si="150"/>
        <v>1</v>
      </c>
      <c r="I245" s="157">
        <f t="shared" si="150"/>
        <v>0</v>
      </c>
      <c r="J245" s="157">
        <f t="shared" si="150"/>
        <v>0</v>
      </c>
      <c r="K245" s="157">
        <f t="shared" si="150"/>
        <v>0</v>
      </c>
      <c r="L245" s="157">
        <f t="shared" si="150"/>
        <v>0</v>
      </c>
      <c r="M245" s="157">
        <f t="shared" si="150"/>
        <v>0</v>
      </c>
      <c r="N245" s="157">
        <f t="shared" si="150"/>
        <v>0</v>
      </c>
      <c r="O245" s="157">
        <f t="shared" si="150"/>
        <v>0</v>
      </c>
      <c r="P245" s="157">
        <f t="shared" si="150"/>
        <v>0</v>
      </c>
      <c r="Q245" s="157">
        <f t="shared" si="151"/>
        <v>0</v>
      </c>
      <c r="R245" s="157">
        <f t="shared" si="151"/>
        <v>0</v>
      </c>
      <c r="S245" s="157">
        <f t="shared" si="151"/>
        <v>0</v>
      </c>
      <c r="T245" s="157">
        <f t="shared" si="151"/>
        <v>0</v>
      </c>
      <c r="U245" s="157">
        <f t="shared" si="151"/>
        <v>0</v>
      </c>
      <c r="V245" s="157">
        <f t="shared" si="151"/>
        <v>0</v>
      </c>
      <c r="W245" s="157">
        <f t="shared" si="151"/>
        <v>0</v>
      </c>
      <c r="X245" s="157">
        <f t="shared" si="151"/>
        <v>0</v>
      </c>
      <c r="Y245" s="157">
        <f t="shared" si="151"/>
        <v>0</v>
      </c>
      <c r="Z245" s="157">
        <f t="shared" si="151"/>
        <v>0</v>
      </c>
      <c r="AA245" s="157">
        <f t="shared" si="152"/>
        <v>0</v>
      </c>
      <c r="AB245" s="157">
        <f t="shared" si="152"/>
        <v>0</v>
      </c>
      <c r="AC245" s="157">
        <f t="shared" si="152"/>
        <v>0</v>
      </c>
      <c r="AD245" s="157">
        <f t="shared" si="152"/>
        <v>0</v>
      </c>
      <c r="AE245" s="157">
        <f t="shared" si="152"/>
        <v>0</v>
      </c>
      <c r="AF245" s="157">
        <f t="shared" si="152"/>
        <v>0</v>
      </c>
      <c r="AG245" s="157">
        <f t="shared" si="152"/>
        <v>0</v>
      </c>
      <c r="AH245" s="157">
        <f t="shared" si="152"/>
        <v>0</v>
      </c>
      <c r="AI245" s="157">
        <f t="shared" si="152"/>
        <v>0</v>
      </c>
      <c r="AJ245" s="157">
        <f t="shared" si="152"/>
        <v>0</v>
      </c>
    </row>
    <row r="246" spans="1:36" s="188" customFormat="1" ht="16.5" x14ac:dyDescent="0.25">
      <c r="A246" s="160">
        <f t="shared" si="153"/>
        <v>4.1099999999999977</v>
      </c>
      <c r="B246" s="161">
        <f t="shared" si="154"/>
        <v>198</v>
      </c>
      <c r="C246" s="163" t="s">
        <v>536</v>
      </c>
      <c r="D246" s="164" t="s">
        <v>410</v>
      </c>
      <c r="E246" s="157">
        <f t="shared" si="149"/>
        <v>0</v>
      </c>
      <c r="F246" s="249"/>
      <c r="G246" s="160">
        <f t="shared" ref="G246:P252" si="155">+HLOOKUP(G$3,ARMADO_RP,$B246,0)+HLOOKUP(G$4,ARMADO_RP,$B246,0)</f>
        <v>0</v>
      </c>
      <c r="H246" s="160">
        <f t="shared" si="155"/>
        <v>0</v>
      </c>
      <c r="I246" s="160">
        <f t="shared" si="155"/>
        <v>0</v>
      </c>
      <c r="J246" s="160">
        <f t="shared" si="155"/>
        <v>0</v>
      </c>
      <c r="K246" s="160">
        <f t="shared" si="155"/>
        <v>0</v>
      </c>
      <c r="L246" s="160">
        <f t="shared" si="155"/>
        <v>0</v>
      </c>
      <c r="M246" s="160">
        <f t="shared" si="155"/>
        <v>0</v>
      </c>
      <c r="N246" s="160">
        <f t="shared" si="155"/>
        <v>0</v>
      </c>
      <c r="O246" s="160">
        <f t="shared" si="155"/>
        <v>0</v>
      </c>
      <c r="P246" s="160">
        <f t="shared" si="155"/>
        <v>0</v>
      </c>
      <c r="Q246" s="160">
        <f t="shared" ref="Q246:Z252" si="156">+HLOOKUP(Q$3,ARMADO_RP,$B246,0)+HLOOKUP(Q$4,ARMADO_RP,$B246,0)</f>
        <v>0</v>
      </c>
      <c r="R246" s="160">
        <f t="shared" si="156"/>
        <v>0</v>
      </c>
      <c r="S246" s="160">
        <f t="shared" si="156"/>
        <v>0</v>
      </c>
      <c r="T246" s="160">
        <f t="shared" si="156"/>
        <v>0</v>
      </c>
      <c r="U246" s="160">
        <f t="shared" si="156"/>
        <v>0</v>
      </c>
      <c r="V246" s="160">
        <f t="shared" si="156"/>
        <v>0</v>
      </c>
      <c r="W246" s="160">
        <f t="shared" si="156"/>
        <v>0</v>
      </c>
      <c r="X246" s="160">
        <f t="shared" si="156"/>
        <v>0</v>
      </c>
      <c r="Y246" s="160">
        <f t="shared" si="156"/>
        <v>0</v>
      </c>
      <c r="Z246" s="160">
        <f t="shared" si="156"/>
        <v>0</v>
      </c>
      <c r="AA246" s="160">
        <f t="shared" ref="AA246:AJ252" si="157">+HLOOKUP(AA$3,ARMADO_RP,$B246,0)+HLOOKUP(AA$4,ARMADO_RP,$B246,0)</f>
        <v>0</v>
      </c>
      <c r="AB246" s="160">
        <f t="shared" si="157"/>
        <v>0</v>
      </c>
      <c r="AC246" s="160">
        <f t="shared" si="157"/>
        <v>0</v>
      </c>
      <c r="AD246" s="160">
        <f t="shared" si="157"/>
        <v>0</v>
      </c>
      <c r="AE246" s="160">
        <f t="shared" si="157"/>
        <v>0</v>
      </c>
      <c r="AF246" s="160">
        <f t="shared" si="157"/>
        <v>0</v>
      </c>
      <c r="AG246" s="160">
        <f t="shared" si="157"/>
        <v>0</v>
      </c>
      <c r="AH246" s="160">
        <f t="shared" si="157"/>
        <v>0</v>
      </c>
      <c r="AI246" s="160">
        <f t="shared" si="157"/>
        <v>0</v>
      </c>
      <c r="AJ246" s="160">
        <f t="shared" si="157"/>
        <v>0</v>
      </c>
    </row>
    <row r="247" spans="1:36" s="188" customFormat="1" ht="16.5" x14ac:dyDescent="0.25">
      <c r="A247" s="160">
        <f t="shared" si="153"/>
        <v>4.1199999999999974</v>
      </c>
      <c r="B247" s="161">
        <f t="shared" si="154"/>
        <v>199</v>
      </c>
      <c r="C247" s="163" t="s">
        <v>537</v>
      </c>
      <c r="D247" s="164" t="s">
        <v>410</v>
      </c>
      <c r="E247" s="157">
        <f t="shared" si="149"/>
        <v>0</v>
      </c>
      <c r="F247" s="249"/>
      <c r="G247" s="160">
        <f t="shared" si="155"/>
        <v>0</v>
      </c>
      <c r="H247" s="160">
        <f t="shared" si="155"/>
        <v>0</v>
      </c>
      <c r="I247" s="160">
        <f t="shared" si="155"/>
        <v>0</v>
      </c>
      <c r="J247" s="160">
        <f t="shared" si="155"/>
        <v>0</v>
      </c>
      <c r="K247" s="160">
        <f t="shared" si="155"/>
        <v>0</v>
      </c>
      <c r="L247" s="160">
        <f t="shared" si="155"/>
        <v>0</v>
      </c>
      <c r="M247" s="160">
        <f t="shared" si="155"/>
        <v>0</v>
      </c>
      <c r="N247" s="160">
        <f t="shared" si="155"/>
        <v>0</v>
      </c>
      <c r="O247" s="160">
        <f t="shared" si="155"/>
        <v>0</v>
      </c>
      <c r="P247" s="160">
        <f t="shared" si="155"/>
        <v>0</v>
      </c>
      <c r="Q247" s="160">
        <f t="shared" si="156"/>
        <v>0</v>
      </c>
      <c r="R247" s="160">
        <f t="shared" si="156"/>
        <v>0</v>
      </c>
      <c r="S247" s="160">
        <f t="shared" si="156"/>
        <v>0</v>
      </c>
      <c r="T247" s="160">
        <f t="shared" si="156"/>
        <v>0</v>
      </c>
      <c r="U247" s="160">
        <f t="shared" si="156"/>
        <v>0</v>
      </c>
      <c r="V247" s="160">
        <f t="shared" si="156"/>
        <v>0</v>
      </c>
      <c r="W247" s="160">
        <f t="shared" si="156"/>
        <v>0</v>
      </c>
      <c r="X247" s="160">
        <f t="shared" si="156"/>
        <v>0</v>
      </c>
      <c r="Y247" s="160">
        <f t="shared" si="156"/>
        <v>0</v>
      </c>
      <c r="Z247" s="160">
        <f t="shared" si="156"/>
        <v>0</v>
      </c>
      <c r="AA247" s="160">
        <f t="shared" si="157"/>
        <v>0</v>
      </c>
      <c r="AB247" s="160">
        <f t="shared" si="157"/>
        <v>0</v>
      </c>
      <c r="AC247" s="160">
        <f t="shared" si="157"/>
        <v>0</v>
      </c>
      <c r="AD247" s="160">
        <f t="shared" si="157"/>
        <v>0</v>
      </c>
      <c r="AE247" s="160">
        <f t="shared" si="157"/>
        <v>0</v>
      </c>
      <c r="AF247" s="160">
        <f t="shared" si="157"/>
        <v>0</v>
      </c>
      <c r="AG247" s="160">
        <f t="shared" si="157"/>
        <v>0</v>
      </c>
      <c r="AH247" s="160">
        <f t="shared" si="157"/>
        <v>0</v>
      </c>
      <c r="AI247" s="160">
        <f t="shared" si="157"/>
        <v>0</v>
      </c>
      <c r="AJ247" s="160">
        <f t="shared" si="157"/>
        <v>0</v>
      </c>
    </row>
    <row r="248" spans="1:36" s="188" customFormat="1" ht="16.5" x14ac:dyDescent="0.25">
      <c r="A248" s="160">
        <f t="shared" si="153"/>
        <v>4.1299999999999972</v>
      </c>
      <c r="B248" s="161">
        <f t="shared" si="154"/>
        <v>200</v>
      </c>
      <c r="C248" s="163" t="s">
        <v>538</v>
      </c>
      <c r="D248" s="164" t="s">
        <v>410</v>
      </c>
      <c r="E248" s="157">
        <f t="shared" si="149"/>
        <v>0</v>
      </c>
      <c r="F248" s="249"/>
      <c r="G248" s="160">
        <f t="shared" si="155"/>
        <v>0</v>
      </c>
      <c r="H248" s="160">
        <f t="shared" si="155"/>
        <v>0</v>
      </c>
      <c r="I248" s="160">
        <f t="shared" si="155"/>
        <v>0</v>
      </c>
      <c r="J248" s="160">
        <f t="shared" si="155"/>
        <v>0</v>
      </c>
      <c r="K248" s="160">
        <f t="shared" si="155"/>
        <v>0</v>
      </c>
      <c r="L248" s="160">
        <f t="shared" si="155"/>
        <v>0</v>
      </c>
      <c r="M248" s="160">
        <f t="shared" si="155"/>
        <v>0</v>
      </c>
      <c r="N248" s="160">
        <f t="shared" si="155"/>
        <v>0</v>
      </c>
      <c r="O248" s="160">
        <f t="shared" si="155"/>
        <v>0</v>
      </c>
      <c r="P248" s="160">
        <f t="shared" si="155"/>
        <v>0</v>
      </c>
      <c r="Q248" s="160">
        <f t="shared" si="156"/>
        <v>0</v>
      </c>
      <c r="R248" s="160">
        <f t="shared" si="156"/>
        <v>0</v>
      </c>
      <c r="S248" s="160">
        <f t="shared" si="156"/>
        <v>0</v>
      </c>
      <c r="T248" s="160">
        <f t="shared" si="156"/>
        <v>0</v>
      </c>
      <c r="U248" s="160">
        <f t="shared" si="156"/>
        <v>0</v>
      </c>
      <c r="V248" s="160">
        <f t="shared" si="156"/>
        <v>0</v>
      </c>
      <c r="W248" s="160">
        <f t="shared" si="156"/>
        <v>0</v>
      </c>
      <c r="X248" s="160">
        <f t="shared" si="156"/>
        <v>0</v>
      </c>
      <c r="Y248" s="160">
        <f t="shared" si="156"/>
        <v>0</v>
      </c>
      <c r="Z248" s="160">
        <f t="shared" si="156"/>
        <v>0</v>
      </c>
      <c r="AA248" s="160">
        <f t="shared" si="157"/>
        <v>0</v>
      </c>
      <c r="AB248" s="160">
        <f t="shared" si="157"/>
        <v>0</v>
      </c>
      <c r="AC248" s="160">
        <f t="shared" si="157"/>
        <v>0</v>
      </c>
      <c r="AD248" s="160">
        <f t="shared" si="157"/>
        <v>0</v>
      </c>
      <c r="AE248" s="160">
        <f t="shared" si="157"/>
        <v>0</v>
      </c>
      <c r="AF248" s="160">
        <f t="shared" si="157"/>
        <v>0</v>
      </c>
      <c r="AG248" s="160">
        <f t="shared" si="157"/>
        <v>0</v>
      </c>
      <c r="AH248" s="160">
        <f t="shared" si="157"/>
        <v>0</v>
      </c>
      <c r="AI248" s="160">
        <f t="shared" si="157"/>
        <v>0</v>
      </c>
      <c r="AJ248" s="160">
        <f t="shared" si="157"/>
        <v>0</v>
      </c>
    </row>
    <row r="249" spans="1:36" s="188" customFormat="1" ht="16.5" x14ac:dyDescent="0.25">
      <c r="A249" s="160">
        <f t="shared" si="153"/>
        <v>4.139999999999997</v>
      </c>
      <c r="B249" s="161">
        <f t="shared" si="154"/>
        <v>201</v>
      </c>
      <c r="C249" s="163" t="s">
        <v>539</v>
      </c>
      <c r="D249" s="164" t="s">
        <v>410</v>
      </c>
      <c r="E249" s="157">
        <f t="shared" si="149"/>
        <v>0</v>
      </c>
      <c r="F249" s="249"/>
      <c r="G249" s="160">
        <f t="shared" si="155"/>
        <v>0</v>
      </c>
      <c r="H249" s="160">
        <f t="shared" si="155"/>
        <v>0</v>
      </c>
      <c r="I249" s="160">
        <f t="shared" si="155"/>
        <v>0</v>
      </c>
      <c r="J249" s="160">
        <f t="shared" si="155"/>
        <v>0</v>
      </c>
      <c r="K249" s="160">
        <f t="shared" si="155"/>
        <v>0</v>
      </c>
      <c r="L249" s="160">
        <f t="shared" si="155"/>
        <v>0</v>
      </c>
      <c r="M249" s="160">
        <f t="shared" si="155"/>
        <v>0</v>
      </c>
      <c r="N249" s="160">
        <f t="shared" si="155"/>
        <v>0</v>
      </c>
      <c r="O249" s="160">
        <f t="shared" si="155"/>
        <v>0</v>
      </c>
      <c r="P249" s="160">
        <f t="shared" si="155"/>
        <v>0</v>
      </c>
      <c r="Q249" s="160">
        <f t="shared" si="156"/>
        <v>0</v>
      </c>
      <c r="R249" s="160">
        <f t="shared" si="156"/>
        <v>0</v>
      </c>
      <c r="S249" s="160">
        <f t="shared" si="156"/>
        <v>0</v>
      </c>
      <c r="T249" s="160">
        <f t="shared" si="156"/>
        <v>0</v>
      </c>
      <c r="U249" s="160">
        <f t="shared" si="156"/>
        <v>0</v>
      </c>
      <c r="V249" s="160">
        <f t="shared" si="156"/>
        <v>0</v>
      </c>
      <c r="W249" s="160">
        <f t="shared" si="156"/>
        <v>0</v>
      </c>
      <c r="X249" s="160">
        <f t="shared" si="156"/>
        <v>0</v>
      </c>
      <c r="Y249" s="160">
        <f t="shared" si="156"/>
        <v>0</v>
      </c>
      <c r="Z249" s="160">
        <f t="shared" si="156"/>
        <v>0</v>
      </c>
      <c r="AA249" s="160">
        <f t="shared" si="157"/>
        <v>0</v>
      </c>
      <c r="AB249" s="160">
        <f t="shared" si="157"/>
        <v>0</v>
      </c>
      <c r="AC249" s="160">
        <f t="shared" si="157"/>
        <v>0</v>
      </c>
      <c r="AD249" s="160">
        <f t="shared" si="157"/>
        <v>0</v>
      </c>
      <c r="AE249" s="160">
        <f t="shared" si="157"/>
        <v>0</v>
      </c>
      <c r="AF249" s="160">
        <f t="shared" si="157"/>
        <v>0</v>
      </c>
      <c r="AG249" s="160">
        <f t="shared" si="157"/>
        <v>0</v>
      </c>
      <c r="AH249" s="160">
        <f t="shared" si="157"/>
        <v>0</v>
      </c>
      <c r="AI249" s="160">
        <f t="shared" si="157"/>
        <v>0</v>
      </c>
      <c r="AJ249" s="160">
        <f t="shared" si="157"/>
        <v>0</v>
      </c>
    </row>
    <row r="250" spans="1:36" s="188" customFormat="1" ht="16.5" x14ac:dyDescent="0.25">
      <c r="A250" s="160">
        <f t="shared" si="153"/>
        <v>4.1499999999999968</v>
      </c>
      <c r="B250" s="161">
        <f t="shared" si="154"/>
        <v>202</v>
      </c>
      <c r="C250" s="163" t="s">
        <v>540</v>
      </c>
      <c r="D250" s="164" t="s">
        <v>410</v>
      </c>
      <c r="E250" s="157">
        <f t="shared" si="149"/>
        <v>1</v>
      </c>
      <c r="F250" s="249"/>
      <c r="G250" s="160">
        <f t="shared" si="155"/>
        <v>1</v>
      </c>
      <c r="H250" s="160">
        <f t="shared" si="155"/>
        <v>0</v>
      </c>
      <c r="I250" s="160">
        <f t="shared" si="155"/>
        <v>0</v>
      </c>
      <c r="J250" s="160">
        <f t="shared" si="155"/>
        <v>0</v>
      </c>
      <c r="K250" s="160">
        <f t="shared" si="155"/>
        <v>0</v>
      </c>
      <c r="L250" s="160">
        <f t="shared" si="155"/>
        <v>0</v>
      </c>
      <c r="M250" s="160">
        <f t="shared" si="155"/>
        <v>0</v>
      </c>
      <c r="N250" s="160">
        <f t="shared" si="155"/>
        <v>0</v>
      </c>
      <c r="O250" s="160">
        <f t="shared" si="155"/>
        <v>0</v>
      </c>
      <c r="P250" s="160">
        <f t="shared" si="155"/>
        <v>0</v>
      </c>
      <c r="Q250" s="160">
        <f t="shared" si="156"/>
        <v>0</v>
      </c>
      <c r="R250" s="160">
        <f t="shared" si="156"/>
        <v>0</v>
      </c>
      <c r="S250" s="160">
        <f t="shared" si="156"/>
        <v>0</v>
      </c>
      <c r="T250" s="160">
        <f t="shared" si="156"/>
        <v>0</v>
      </c>
      <c r="U250" s="160">
        <f t="shared" si="156"/>
        <v>0</v>
      </c>
      <c r="V250" s="160">
        <f t="shared" si="156"/>
        <v>0</v>
      </c>
      <c r="W250" s="160">
        <f t="shared" si="156"/>
        <v>0</v>
      </c>
      <c r="X250" s="160">
        <f t="shared" si="156"/>
        <v>0</v>
      </c>
      <c r="Y250" s="160">
        <f t="shared" si="156"/>
        <v>0</v>
      </c>
      <c r="Z250" s="160">
        <f t="shared" si="156"/>
        <v>0</v>
      </c>
      <c r="AA250" s="160">
        <f t="shared" si="157"/>
        <v>0</v>
      </c>
      <c r="AB250" s="160">
        <f t="shared" si="157"/>
        <v>0</v>
      </c>
      <c r="AC250" s="160">
        <f t="shared" si="157"/>
        <v>0</v>
      </c>
      <c r="AD250" s="160">
        <f t="shared" si="157"/>
        <v>0</v>
      </c>
      <c r="AE250" s="160">
        <f t="shared" si="157"/>
        <v>0</v>
      </c>
      <c r="AF250" s="160">
        <f t="shared" si="157"/>
        <v>0</v>
      </c>
      <c r="AG250" s="160">
        <f t="shared" si="157"/>
        <v>0</v>
      </c>
      <c r="AH250" s="160">
        <f t="shared" si="157"/>
        <v>0</v>
      </c>
      <c r="AI250" s="160">
        <f t="shared" si="157"/>
        <v>0</v>
      </c>
      <c r="AJ250" s="160">
        <f t="shared" si="157"/>
        <v>0</v>
      </c>
    </row>
    <row r="251" spans="1:36" s="188" customFormat="1" ht="16.5" x14ac:dyDescent="0.25">
      <c r="A251" s="160">
        <f t="shared" si="153"/>
        <v>4.1599999999999966</v>
      </c>
      <c r="B251" s="161">
        <f t="shared" si="154"/>
        <v>203</v>
      </c>
      <c r="C251" s="163" t="s">
        <v>541</v>
      </c>
      <c r="D251" s="164" t="s">
        <v>410</v>
      </c>
      <c r="E251" s="157">
        <f t="shared" si="149"/>
        <v>0</v>
      </c>
      <c r="F251" s="249"/>
      <c r="G251" s="160">
        <f t="shared" si="155"/>
        <v>0</v>
      </c>
      <c r="H251" s="160">
        <f t="shared" si="155"/>
        <v>0</v>
      </c>
      <c r="I251" s="160">
        <f t="shared" si="155"/>
        <v>0</v>
      </c>
      <c r="J251" s="160">
        <f t="shared" si="155"/>
        <v>0</v>
      </c>
      <c r="K251" s="160">
        <f t="shared" si="155"/>
        <v>0</v>
      </c>
      <c r="L251" s="160">
        <f t="shared" si="155"/>
        <v>0</v>
      </c>
      <c r="M251" s="160">
        <f t="shared" si="155"/>
        <v>0</v>
      </c>
      <c r="N251" s="160">
        <f t="shared" si="155"/>
        <v>0</v>
      </c>
      <c r="O251" s="160">
        <f t="shared" si="155"/>
        <v>0</v>
      </c>
      <c r="P251" s="160">
        <f t="shared" si="155"/>
        <v>0</v>
      </c>
      <c r="Q251" s="160">
        <f t="shared" si="156"/>
        <v>0</v>
      </c>
      <c r="R251" s="160">
        <f t="shared" si="156"/>
        <v>0</v>
      </c>
      <c r="S251" s="160">
        <f t="shared" si="156"/>
        <v>0</v>
      </c>
      <c r="T251" s="160">
        <f t="shared" si="156"/>
        <v>0</v>
      </c>
      <c r="U251" s="160">
        <f t="shared" si="156"/>
        <v>0</v>
      </c>
      <c r="V251" s="160">
        <f t="shared" si="156"/>
        <v>0</v>
      </c>
      <c r="W251" s="160">
        <f t="shared" si="156"/>
        <v>0</v>
      </c>
      <c r="X251" s="160">
        <f t="shared" si="156"/>
        <v>0</v>
      </c>
      <c r="Y251" s="160">
        <f t="shared" si="156"/>
        <v>0</v>
      </c>
      <c r="Z251" s="160">
        <f t="shared" si="156"/>
        <v>0</v>
      </c>
      <c r="AA251" s="160">
        <f t="shared" si="157"/>
        <v>0</v>
      </c>
      <c r="AB251" s="160">
        <f t="shared" si="157"/>
        <v>0</v>
      </c>
      <c r="AC251" s="160">
        <f t="shared" si="157"/>
        <v>0</v>
      </c>
      <c r="AD251" s="160">
        <f t="shared" si="157"/>
        <v>0</v>
      </c>
      <c r="AE251" s="160">
        <f t="shared" si="157"/>
        <v>0</v>
      </c>
      <c r="AF251" s="160">
        <f t="shared" si="157"/>
        <v>0</v>
      </c>
      <c r="AG251" s="160">
        <f t="shared" si="157"/>
        <v>0</v>
      </c>
      <c r="AH251" s="160">
        <f t="shared" si="157"/>
        <v>0</v>
      </c>
      <c r="AI251" s="160">
        <f t="shared" si="157"/>
        <v>0</v>
      </c>
      <c r="AJ251" s="160">
        <f t="shared" si="157"/>
        <v>0</v>
      </c>
    </row>
    <row r="252" spans="1:36" s="188" customFormat="1" ht="16.5" x14ac:dyDescent="0.25">
      <c r="A252" s="160">
        <f t="shared" si="153"/>
        <v>4.1699999999999964</v>
      </c>
      <c r="B252" s="161">
        <f t="shared" si="154"/>
        <v>204</v>
      </c>
      <c r="C252" s="163" t="s">
        <v>542</v>
      </c>
      <c r="D252" s="164" t="s">
        <v>410</v>
      </c>
      <c r="E252" s="157">
        <f t="shared" si="149"/>
        <v>0</v>
      </c>
      <c r="F252" s="249"/>
      <c r="G252" s="160">
        <f t="shared" si="155"/>
        <v>0</v>
      </c>
      <c r="H252" s="160">
        <f t="shared" si="155"/>
        <v>0</v>
      </c>
      <c r="I252" s="160">
        <f t="shared" si="155"/>
        <v>0</v>
      </c>
      <c r="J252" s="160">
        <f t="shared" si="155"/>
        <v>0</v>
      </c>
      <c r="K252" s="160">
        <f t="shared" si="155"/>
        <v>0</v>
      </c>
      <c r="L252" s="160">
        <f t="shared" si="155"/>
        <v>0</v>
      </c>
      <c r="M252" s="160">
        <f t="shared" si="155"/>
        <v>0</v>
      </c>
      <c r="N252" s="160">
        <f t="shared" si="155"/>
        <v>0</v>
      </c>
      <c r="O252" s="160">
        <f t="shared" si="155"/>
        <v>0</v>
      </c>
      <c r="P252" s="160">
        <f t="shared" si="155"/>
        <v>0</v>
      </c>
      <c r="Q252" s="160">
        <f t="shared" si="156"/>
        <v>0</v>
      </c>
      <c r="R252" s="160">
        <f t="shared" si="156"/>
        <v>0</v>
      </c>
      <c r="S252" s="160">
        <f t="shared" si="156"/>
        <v>0</v>
      </c>
      <c r="T252" s="160">
        <f t="shared" si="156"/>
        <v>0</v>
      </c>
      <c r="U252" s="160">
        <f t="shared" si="156"/>
        <v>0</v>
      </c>
      <c r="V252" s="160">
        <f t="shared" si="156"/>
        <v>0</v>
      </c>
      <c r="W252" s="160">
        <f t="shared" si="156"/>
        <v>0</v>
      </c>
      <c r="X252" s="160">
        <f t="shared" si="156"/>
        <v>0</v>
      </c>
      <c r="Y252" s="160">
        <f t="shared" si="156"/>
        <v>0</v>
      </c>
      <c r="Z252" s="160">
        <f t="shared" si="156"/>
        <v>0</v>
      </c>
      <c r="AA252" s="160">
        <f t="shared" si="157"/>
        <v>0</v>
      </c>
      <c r="AB252" s="160">
        <f t="shared" si="157"/>
        <v>0</v>
      </c>
      <c r="AC252" s="160">
        <f t="shared" si="157"/>
        <v>0</v>
      </c>
      <c r="AD252" s="160">
        <f t="shared" si="157"/>
        <v>0</v>
      </c>
      <c r="AE252" s="160">
        <f t="shared" si="157"/>
        <v>0</v>
      </c>
      <c r="AF252" s="160">
        <f t="shared" si="157"/>
        <v>0</v>
      </c>
      <c r="AG252" s="160">
        <f t="shared" si="157"/>
        <v>0</v>
      </c>
      <c r="AH252" s="160">
        <f t="shared" si="157"/>
        <v>0</v>
      </c>
      <c r="AI252" s="160">
        <f t="shared" si="157"/>
        <v>0</v>
      </c>
      <c r="AJ252" s="160">
        <f t="shared" si="157"/>
        <v>0</v>
      </c>
    </row>
    <row r="253" spans="1:36" ht="16.5" x14ac:dyDescent="0.25">
      <c r="A253" s="172"/>
      <c r="B253" s="161">
        <f t="shared" si="154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154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154"/>
        <v>207</v>
      </c>
      <c r="C255" s="155" t="s">
        <v>516</v>
      </c>
      <c r="D255" s="156" t="s">
        <v>389</v>
      </c>
      <c r="E255" s="157">
        <f>+SUM(G255:AJ255)</f>
        <v>5.2370999999999994E-2</v>
      </c>
      <c r="F255" s="249" t="s">
        <v>62</v>
      </c>
      <c r="G255" s="157">
        <f t="shared" ref="G255:AJ255" si="158">+IF($F255=G$13,G$12*f_cond*G$14/1000,0)</f>
        <v>0</v>
      </c>
      <c r="H255" s="157">
        <f t="shared" si="158"/>
        <v>5.2370999999999994E-2</v>
      </c>
      <c r="I255" s="157">
        <f t="shared" si="158"/>
        <v>0</v>
      </c>
      <c r="J255" s="157">
        <f t="shared" si="158"/>
        <v>0</v>
      </c>
      <c r="K255" s="157">
        <f t="shared" si="158"/>
        <v>0</v>
      </c>
      <c r="L255" s="157">
        <f t="shared" si="158"/>
        <v>0</v>
      </c>
      <c r="M255" s="157">
        <f t="shared" si="158"/>
        <v>0</v>
      </c>
      <c r="N255" s="157">
        <f t="shared" si="158"/>
        <v>0</v>
      </c>
      <c r="O255" s="157">
        <f t="shared" si="158"/>
        <v>0</v>
      </c>
      <c r="P255" s="157">
        <f t="shared" si="158"/>
        <v>0</v>
      </c>
      <c r="Q255" s="157">
        <f t="shared" si="158"/>
        <v>0</v>
      </c>
      <c r="R255" s="157">
        <f t="shared" si="158"/>
        <v>0</v>
      </c>
      <c r="S255" s="157">
        <f t="shared" si="158"/>
        <v>0</v>
      </c>
      <c r="T255" s="157">
        <f t="shared" si="158"/>
        <v>0</v>
      </c>
      <c r="U255" s="157">
        <f t="shared" si="158"/>
        <v>0</v>
      </c>
      <c r="V255" s="157">
        <f t="shared" si="158"/>
        <v>0</v>
      </c>
      <c r="W255" s="157">
        <f t="shared" si="158"/>
        <v>0</v>
      </c>
      <c r="X255" s="157">
        <f t="shared" si="158"/>
        <v>0</v>
      </c>
      <c r="Y255" s="157">
        <f t="shared" si="158"/>
        <v>0</v>
      </c>
      <c r="Z255" s="157">
        <f t="shared" si="158"/>
        <v>0</v>
      </c>
      <c r="AA255" s="157">
        <f t="shared" si="158"/>
        <v>0</v>
      </c>
      <c r="AB255" s="157">
        <f t="shared" si="158"/>
        <v>0</v>
      </c>
      <c r="AC255" s="157">
        <f t="shared" si="158"/>
        <v>0</v>
      </c>
      <c r="AD255" s="157">
        <f t="shared" si="158"/>
        <v>0</v>
      </c>
      <c r="AE255" s="157">
        <f t="shared" si="158"/>
        <v>0</v>
      </c>
      <c r="AF255" s="157">
        <f t="shared" si="158"/>
        <v>0</v>
      </c>
      <c r="AG255" s="157">
        <f t="shared" si="158"/>
        <v>0</v>
      </c>
      <c r="AH255" s="157">
        <f t="shared" si="158"/>
        <v>0</v>
      </c>
      <c r="AI255" s="157">
        <f t="shared" si="158"/>
        <v>0</v>
      </c>
      <c r="AJ255" s="157">
        <f t="shared" si="158"/>
        <v>0</v>
      </c>
    </row>
    <row r="256" spans="1:36" ht="16.5" x14ac:dyDescent="0.25">
      <c r="A256" s="157"/>
      <c r="B256" s="153">
        <f t="shared" si="154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154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159">+A257+0.01</f>
        <v>6.01</v>
      </c>
      <c r="B258" s="153">
        <f t="shared" si="154"/>
        <v>210</v>
      </c>
      <c r="C258" s="155" t="s">
        <v>486</v>
      </c>
      <c r="D258" s="156" t="s">
        <v>553</v>
      </c>
      <c r="E258" s="157">
        <f t="shared" ref="E258:E264" si="160">+SUM(G258:AJ258)</f>
        <v>5.0890000000000004</v>
      </c>
      <c r="F258" s="249"/>
      <c r="G258" s="157">
        <f t="shared" ref="G258:AJ258" si="161">+VLOOKUP(G$19,Vol_PAT,4,0)*G$33</f>
        <v>0</v>
      </c>
      <c r="H258" s="157">
        <f t="shared" si="161"/>
        <v>5.0890000000000004</v>
      </c>
      <c r="I258" s="157">
        <f t="shared" si="161"/>
        <v>0</v>
      </c>
      <c r="J258" s="157">
        <f t="shared" si="161"/>
        <v>0</v>
      </c>
      <c r="K258" s="157">
        <f t="shared" si="161"/>
        <v>0</v>
      </c>
      <c r="L258" s="157">
        <f t="shared" si="161"/>
        <v>0</v>
      </c>
      <c r="M258" s="157">
        <f t="shared" si="161"/>
        <v>0</v>
      </c>
      <c r="N258" s="157">
        <f t="shared" si="161"/>
        <v>0</v>
      </c>
      <c r="O258" s="157">
        <f t="shared" si="161"/>
        <v>0</v>
      </c>
      <c r="P258" s="157">
        <f t="shared" si="161"/>
        <v>0</v>
      </c>
      <c r="Q258" s="157">
        <f t="shared" si="161"/>
        <v>0</v>
      </c>
      <c r="R258" s="157">
        <f t="shared" si="161"/>
        <v>0</v>
      </c>
      <c r="S258" s="157">
        <f t="shared" si="161"/>
        <v>0</v>
      </c>
      <c r="T258" s="157">
        <f t="shared" si="161"/>
        <v>0</v>
      </c>
      <c r="U258" s="157">
        <f t="shared" si="161"/>
        <v>0</v>
      </c>
      <c r="V258" s="157">
        <f t="shared" si="161"/>
        <v>0</v>
      </c>
      <c r="W258" s="157">
        <f t="shared" si="161"/>
        <v>0</v>
      </c>
      <c r="X258" s="157">
        <f t="shared" si="161"/>
        <v>0</v>
      </c>
      <c r="Y258" s="157">
        <f t="shared" si="161"/>
        <v>0</v>
      </c>
      <c r="Z258" s="157">
        <f t="shared" si="161"/>
        <v>0</v>
      </c>
      <c r="AA258" s="157">
        <f t="shared" si="161"/>
        <v>0</v>
      </c>
      <c r="AB258" s="157">
        <f t="shared" si="161"/>
        <v>0</v>
      </c>
      <c r="AC258" s="157">
        <f t="shared" si="161"/>
        <v>0</v>
      </c>
      <c r="AD258" s="157">
        <f t="shared" si="161"/>
        <v>0</v>
      </c>
      <c r="AE258" s="157">
        <f t="shared" si="161"/>
        <v>0</v>
      </c>
      <c r="AF258" s="157">
        <f t="shared" si="161"/>
        <v>0</v>
      </c>
      <c r="AG258" s="157">
        <f t="shared" si="161"/>
        <v>0</v>
      </c>
      <c r="AH258" s="157">
        <f t="shared" si="161"/>
        <v>0</v>
      </c>
      <c r="AI258" s="157">
        <f t="shared" si="161"/>
        <v>0</v>
      </c>
      <c r="AJ258" s="157">
        <f t="shared" si="161"/>
        <v>0</v>
      </c>
    </row>
    <row r="259" spans="1:36" ht="16.5" x14ac:dyDescent="0.25">
      <c r="A259" s="157">
        <f t="shared" si="159"/>
        <v>6.02</v>
      </c>
      <c r="B259" s="153">
        <f t="shared" si="154"/>
        <v>211</v>
      </c>
      <c r="C259" s="155" t="s">
        <v>487</v>
      </c>
      <c r="D259" s="156" t="s">
        <v>553</v>
      </c>
      <c r="E259" s="157">
        <f t="shared" si="160"/>
        <v>0</v>
      </c>
      <c r="F259" s="249"/>
      <c r="G259" s="157">
        <f t="shared" ref="G259:AJ259" si="162">+VLOOKUP(G$19,Vol_PAT,4,0)*G$34</f>
        <v>0</v>
      </c>
      <c r="H259" s="157">
        <f t="shared" si="162"/>
        <v>0</v>
      </c>
      <c r="I259" s="157">
        <f t="shared" si="162"/>
        <v>0</v>
      </c>
      <c r="J259" s="157">
        <f t="shared" si="162"/>
        <v>0</v>
      </c>
      <c r="K259" s="157">
        <f t="shared" si="162"/>
        <v>0</v>
      </c>
      <c r="L259" s="157">
        <f t="shared" si="162"/>
        <v>0</v>
      </c>
      <c r="M259" s="157">
        <f t="shared" si="162"/>
        <v>0</v>
      </c>
      <c r="N259" s="157">
        <f t="shared" si="162"/>
        <v>0</v>
      </c>
      <c r="O259" s="157">
        <f t="shared" si="162"/>
        <v>0</v>
      </c>
      <c r="P259" s="157">
        <f t="shared" si="162"/>
        <v>0</v>
      </c>
      <c r="Q259" s="157">
        <f t="shared" si="162"/>
        <v>0</v>
      </c>
      <c r="R259" s="157">
        <f t="shared" si="162"/>
        <v>0</v>
      </c>
      <c r="S259" s="157">
        <f t="shared" si="162"/>
        <v>0</v>
      </c>
      <c r="T259" s="157">
        <f t="shared" si="162"/>
        <v>0</v>
      </c>
      <c r="U259" s="157">
        <f t="shared" si="162"/>
        <v>0</v>
      </c>
      <c r="V259" s="157">
        <f t="shared" si="162"/>
        <v>0</v>
      </c>
      <c r="W259" s="157">
        <f t="shared" si="162"/>
        <v>0</v>
      </c>
      <c r="X259" s="157">
        <f t="shared" si="162"/>
        <v>0</v>
      </c>
      <c r="Y259" s="157">
        <f t="shared" si="162"/>
        <v>0</v>
      </c>
      <c r="Z259" s="157">
        <f t="shared" si="162"/>
        <v>0</v>
      </c>
      <c r="AA259" s="157">
        <f t="shared" si="162"/>
        <v>0</v>
      </c>
      <c r="AB259" s="157">
        <f t="shared" si="162"/>
        <v>0</v>
      </c>
      <c r="AC259" s="157">
        <f t="shared" si="162"/>
        <v>0</v>
      </c>
      <c r="AD259" s="157">
        <f t="shared" si="162"/>
        <v>0</v>
      </c>
      <c r="AE259" s="157">
        <f t="shared" si="162"/>
        <v>0</v>
      </c>
      <c r="AF259" s="157">
        <f t="shared" si="162"/>
        <v>0</v>
      </c>
      <c r="AG259" s="157">
        <f t="shared" si="162"/>
        <v>0</v>
      </c>
      <c r="AH259" s="157">
        <f t="shared" si="162"/>
        <v>0</v>
      </c>
      <c r="AI259" s="157">
        <f t="shared" si="162"/>
        <v>0</v>
      </c>
      <c r="AJ259" s="157">
        <f t="shared" si="162"/>
        <v>0</v>
      </c>
    </row>
    <row r="260" spans="1:36" ht="16.5" x14ac:dyDescent="0.25">
      <c r="A260" s="157">
        <f t="shared" si="159"/>
        <v>6.0299999999999994</v>
      </c>
      <c r="B260" s="153">
        <f t="shared" si="154"/>
        <v>212</v>
      </c>
      <c r="C260" s="155" t="s">
        <v>518</v>
      </c>
      <c r="D260" s="156" t="s">
        <v>364</v>
      </c>
      <c r="E260" s="157">
        <f t="shared" si="160"/>
        <v>0</v>
      </c>
      <c r="F260" s="249"/>
      <c r="G260" s="157">
        <f t="shared" ref="G260:P263" si="163">+HLOOKUP(G$3,ARMADO_RP,$B260,0)+HLOOKUP(G$4,ARMADO_RP,$B260,0)+HLOOKUP(G$19,ARMADO_RP,$B260,0)</f>
        <v>0</v>
      </c>
      <c r="H260" s="157">
        <f t="shared" si="163"/>
        <v>0</v>
      </c>
      <c r="I260" s="157">
        <f t="shared" si="163"/>
        <v>0</v>
      </c>
      <c r="J260" s="157">
        <f t="shared" si="163"/>
        <v>0</v>
      </c>
      <c r="K260" s="157">
        <f t="shared" si="163"/>
        <v>0</v>
      </c>
      <c r="L260" s="157">
        <f t="shared" si="163"/>
        <v>0</v>
      </c>
      <c r="M260" s="157">
        <f t="shared" si="163"/>
        <v>0</v>
      </c>
      <c r="N260" s="157">
        <f t="shared" si="163"/>
        <v>0</v>
      </c>
      <c r="O260" s="157">
        <f t="shared" si="163"/>
        <v>0</v>
      </c>
      <c r="P260" s="157">
        <f t="shared" si="163"/>
        <v>0</v>
      </c>
      <c r="Q260" s="157">
        <f t="shared" ref="Q260:Z263" si="164">+HLOOKUP(Q$3,ARMADO_RP,$B260,0)+HLOOKUP(Q$4,ARMADO_RP,$B260,0)+HLOOKUP(Q$19,ARMADO_RP,$B260,0)</f>
        <v>0</v>
      </c>
      <c r="R260" s="157">
        <f t="shared" si="164"/>
        <v>0</v>
      </c>
      <c r="S260" s="157">
        <f t="shared" si="164"/>
        <v>0</v>
      </c>
      <c r="T260" s="157">
        <f t="shared" si="164"/>
        <v>0</v>
      </c>
      <c r="U260" s="157">
        <f t="shared" si="164"/>
        <v>0</v>
      </c>
      <c r="V260" s="157">
        <f t="shared" si="164"/>
        <v>0</v>
      </c>
      <c r="W260" s="157">
        <f t="shared" si="164"/>
        <v>0</v>
      </c>
      <c r="X260" s="157">
        <f t="shared" si="164"/>
        <v>0</v>
      </c>
      <c r="Y260" s="157">
        <f t="shared" si="164"/>
        <v>0</v>
      </c>
      <c r="Z260" s="157">
        <f t="shared" si="164"/>
        <v>0</v>
      </c>
      <c r="AA260" s="157">
        <f t="shared" ref="AA260:AJ263" si="165">+HLOOKUP(AA$3,ARMADO_RP,$B260,0)+HLOOKUP(AA$4,ARMADO_RP,$B260,0)+HLOOKUP(AA$19,ARMADO_RP,$B260,0)</f>
        <v>0</v>
      </c>
      <c r="AB260" s="157">
        <f t="shared" si="165"/>
        <v>0</v>
      </c>
      <c r="AC260" s="157">
        <f t="shared" si="165"/>
        <v>0</v>
      </c>
      <c r="AD260" s="157">
        <f t="shared" si="165"/>
        <v>0</v>
      </c>
      <c r="AE260" s="157">
        <f t="shared" si="165"/>
        <v>0</v>
      </c>
      <c r="AF260" s="157">
        <f t="shared" si="165"/>
        <v>0</v>
      </c>
      <c r="AG260" s="157">
        <f t="shared" si="165"/>
        <v>0</v>
      </c>
      <c r="AH260" s="157">
        <f t="shared" si="165"/>
        <v>0</v>
      </c>
      <c r="AI260" s="157">
        <f t="shared" si="165"/>
        <v>0</v>
      </c>
      <c r="AJ260" s="157">
        <f t="shared" si="165"/>
        <v>0</v>
      </c>
    </row>
    <row r="261" spans="1:36" ht="16.5" x14ac:dyDescent="0.25">
      <c r="A261" s="157">
        <f t="shared" si="159"/>
        <v>6.0399999999999991</v>
      </c>
      <c r="B261" s="153">
        <f t="shared" si="154"/>
        <v>213</v>
      </c>
      <c r="C261" s="155" t="s">
        <v>519</v>
      </c>
      <c r="D261" s="156" t="s">
        <v>364</v>
      </c>
      <c r="E261" s="157">
        <f t="shared" si="160"/>
        <v>0</v>
      </c>
      <c r="F261" s="249"/>
      <c r="G261" s="157">
        <f t="shared" si="163"/>
        <v>0</v>
      </c>
      <c r="H261" s="157">
        <f t="shared" si="163"/>
        <v>0</v>
      </c>
      <c r="I261" s="157">
        <f t="shared" si="163"/>
        <v>0</v>
      </c>
      <c r="J261" s="157">
        <f t="shared" si="163"/>
        <v>0</v>
      </c>
      <c r="K261" s="157">
        <f t="shared" si="163"/>
        <v>0</v>
      </c>
      <c r="L261" s="157">
        <f t="shared" si="163"/>
        <v>0</v>
      </c>
      <c r="M261" s="157">
        <f t="shared" si="163"/>
        <v>0</v>
      </c>
      <c r="N261" s="157">
        <f t="shared" si="163"/>
        <v>0</v>
      </c>
      <c r="O261" s="157">
        <f t="shared" si="163"/>
        <v>0</v>
      </c>
      <c r="P261" s="157">
        <f t="shared" si="163"/>
        <v>0</v>
      </c>
      <c r="Q261" s="157">
        <f t="shared" si="164"/>
        <v>0</v>
      </c>
      <c r="R261" s="157">
        <f t="shared" si="164"/>
        <v>0</v>
      </c>
      <c r="S261" s="157">
        <f t="shared" si="164"/>
        <v>0</v>
      </c>
      <c r="T261" s="157">
        <f t="shared" si="164"/>
        <v>0</v>
      </c>
      <c r="U261" s="157">
        <f t="shared" si="164"/>
        <v>0</v>
      </c>
      <c r="V261" s="157">
        <f t="shared" si="164"/>
        <v>0</v>
      </c>
      <c r="W261" s="157">
        <f t="shared" si="164"/>
        <v>0</v>
      </c>
      <c r="X261" s="157">
        <f t="shared" si="164"/>
        <v>0</v>
      </c>
      <c r="Y261" s="157">
        <f t="shared" si="164"/>
        <v>0</v>
      </c>
      <c r="Z261" s="157">
        <f t="shared" si="164"/>
        <v>0</v>
      </c>
      <c r="AA261" s="157">
        <f t="shared" si="165"/>
        <v>0</v>
      </c>
      <c r="AB261" s="157">
        <f t="shared" si="165"/>
        <v>0</v>
      </c>
      <c r="AC261" s="157">
        <f t="shared" si="165"/>
        <v>0</v>
      </c>
      <c r="AD261" s="157">
        <f t="shared" si="165"/>
        <v>0</v>
      </c>
      <c r="AE261" s="157">
        <f t="shared" si="165"/>
        <v>0</v>
      </c>
      <c r="AF261" s="157">
        <f t="shared" si="165"/>
        <v>0</v>
      </c>
      <c r="AG261" s="157">
        <f t="shared" si="165"/>
        <v>0</v>
      </c>
      <c r="AH261" s="157">
        <f t="shared" si="165"/>
        <v>0</v>
      </c>
      <c r="AI261" s="157">
        <f t="shared" si="165"/>
        <v>0</v>
      </c>
      <c r="AJ261" s="157">
        <f t="shared" si="165"/>
        <v>0</v>
      </c>
    </row>
    <row r="262" spans="1:36" ht="16.5" x14ac:dyDescent="0.25">
      <c r="A262" s="157">
        <f t="shared" si="159"/>
        <v>6.0499999999999989</v>
      </c>
      <c r="B262" s="153">
        <f t="shared" si="154"/>
        <v>214</v>
      </c>
      <c r="C262" s="155" t="s">
        <v>520</v>
      </c>
      <c r="D262" s="156" t="s">
        <v>364</v>
      </c>
      <c r="E262" s="157">
        <f t="shared" si="160"/>
        <v>1</v>
      </c>
      <c r="F262" s="249"/>
      <c r="G262" s="157">
        <f t="shared" si="163"/>
        <v>0</v>
      </c>
      <c r="H262" s="157">
        <f t="shared" si="163"/>
        <v>1</v>
      </c>
      <c r="I262" s="157">
        <f t="shared" si="163"/>
        <v>0</v>
      </c>
      <c r="J262" s="157">
        <f t="shared" si="163"/>
        <v>0</v>
      </c>
      <c r="K262" s="157">
        <f t="shared" si="163"/>
        <v>0</v>
      </c>
      <c r="L262" s="157">
        <f t="shared" si="163"/>
        <v>0</v>
      </c>
      <c r="M262" s="157">
        <f t="shared" si="163"/>
        <v>0</v>
      </c>
      <c r="N262" s="157">
        <f t="shared" si="163"/>
        <v>0</v>
      </c>
      <c r="O262" s="157">
        <f t="shared" si="163"/>
        <v>0</v>
      </c>
      <c r="P262" s="157">
        <f t="shared" si="163"/>
        <v>0</v>
      </c>
      <c r="Q262" s="157">
        <f t="shared" si="164"/>
        <v>0</v>
      </c>
      <c r="R262" s="157">
        <f t="shared" si="164"/>
        <v>0</v>
      </c>
      <c r="S262" s="157">
        <f t="shared" si="164"/>
        <v>0</v>
      </c>
      <c r="T262" s="157">
        <f t="shared" si="164"/>
        <v>0</v>
      </c>
      <c r="U262" s="157">
        <f t="shared" si="164"/>
        <v>0</v>
      </c>
      <c r="V262" s="157">
        <f t="shared" si="164"/>
        <v>0</v>
      </c>
      <c r="W262" s="157">
        <f t="shared" si="164"/>
        <v>0</v>
      </c>
      <c r="X262" s="157">
        <f t="shared" si="164"/>
        <v>0</v>
      </c>
      <c r="Y262" s="157">
        <f t="shared" si="164"/>
        <v>0</v>
      </c>
      <c r="Z262" s="157">
        <f t="shared" si="164"/>
        <v>0</v>
      </c>
      <c r="AA262" s="157">
        <f t="shared" si="165"/>
        <v>0</v>
      </c>
      <c r="AB262" s="157">
        <f t="shared" si="165"/>
        <v>0</v>
      </c>
      <c r="AC262" s="157">
        <f t="shared" si="165"/>
        <v>0</v>
      </c>
      <c r="AD262" s="157">
        <f t="shared" si="165"/>
        <v>0</v>
      </c>
      <c r="AE262" s="157">
        <f t="shared" si="165"/>
        <v>0</v>
      </c>
      <c r="AF262" s="157">
        <f t="shared" si="165"/>
        <v>0</v>
      </c>
      <c r="AG262" s="157">
        <f t="shared" si="165"/>
        <v>0</v>
      </c>
      <c r="AH262" s="157">
        <f t="shared" si="165"/>
        <v>0</v>
      </c>
      <c r="AI262" s="157">
        <f t="shared" si="165"/>
        <v>0</v>
      </c>
      <c r="AJ262" s="157">
        <f t="shared" si="165"/>
        <v>0</v>
      </c>
    </row>
    <row r="263" spans="1:36" ht="16.5" x14ac:dyDescent="0.25">
      <c r="A263" s="157">
        <f t="shared" si="159"/>
        <v>6.0599999999999987</v>
      </c>
      <c r="B263" s="153">
        <f t="shared" si="154"/>
        <v>215</v>
      </c>
      <c r="C263" s="155" t="s">
        <v>521</v>
      </c>
      <c r="D263" s="156" t="s">
        <v>364</v>
      </c>
      <c r="E263" s="157">
        <f t="shared" si="160"/>
        <v>0</v>
      </c>
      <c r="F263" s="249"/>
      <c r="G263" s="157">
        <f t="shared" si="163"/>
        <v>0</v>
      </c>
      <c r="H263" s="157">
        <f t="shared" si="163"/>
        <v>0</v>
      </c>
      <c r="I263" s="157">
        <f t="shared" si="163"/>
        <v>0</v>
      </c>
      <c r="J263" s="157">
        <f t="shared" si="163"/>
        <v>0</v>
      </c>
      <c r="K263" s="157">
        <f t="shared" si="163"/>
        <v>0</v>
      </c>
      <c r="L263" s="157">
        <f t="shared" si="163"/>
        <v>0</v>
      </c>
      <c r="M263" s="157">
        <f t="shared" si="163"/>
        <v>0</v>
      </c>
      <c r="N263" s="157">
        <f t="shared" si="163"/>
        <v>0</v>
      </c>
      <c r="O263" s="157">
        <f t="shared" si="163"/>
        <v>0</v>
      </c>
      <c r="P263" s="157">
        <f t="shared" si="163"/>
        <v>0</v>
      </c>
      <c r="Q263" s="157">
        <f t="shared" si="164"/>
        <v>0</v>
      </c>
      <c r="R263" s="157">
        <f t="shared" si="164"/>
        <v>0</v>
      </c>
      <c r="S263" s="157">
        <f t="shared" si="164"/>
        <v>0</v>
      </c>
      <c r="T263" s="157">
        <f t="shared" si="164"/>
        <v>0</v>
      </c>
      <c r="U263" s="157">
        <f t="shared" si="164"/>
        <v>0</v>
      </c>
      <c r="V263" s="157">
        <f t="shared" si="164"/>
        <v>0</v>
      </c>
      <c r="W263" s="157">
        <f t="shared" si="164"/>
        <v>0</v>
      </c>
      <c r="X263" s="157">
        <f t="shared" si="164"/>
        <v>0</v>
      </c>
      <c r="Y263" s="157">
        <f t="shared" si="164"/>
        <v>0</v>
      </c>
      <c r="Z263" s="157">
        <f t="shared" si="164"/>
        <v>0</v>
      </c>
      <c r="AA263" s="157">
        <f t="shared" si="165"/>
        <v>0</v>
      </c>
      <c r="AB263" s="157">
        <f t="shared" si="165"/>
        <v>0</v>
      </c>
      <c r="AC263" s="157">
        <f t="shared" si="165"/>
        <v>0</v>
      </c>
      <c r="AD263" s="157">
        <f t="shared" si="165"/>
        <v>0</v>
      </c>
      <c r="AE263" s="157">
        <f t="shared" si="165"/>
        <v>0</v>
      </c>
      <c r="AF263" s="157">
        <f t="shared" si="165"/>
        <v>0</v>
      </c>
      <c r="AG263" s="157">
        <f t="shared" si="165"/>
        <v>0</v>
      </c>
      <c r="AH263" s="157">
        <f t="shared" si="165"/>
        <v>0</v>
      </c>
      <c r="AI263" s="157">
        <f t="shared" si="165"/>
        <v>0</v>
      </c>
      <c r="AJ263" s="157">
        <f t="shared" si="165"/>
        <v>0</v>
      </c>
    </row>
    <row r="264" spans="1:36" ht="16.5" x14ac:dyDescent="0.25">
      <c r="A264" s="157">
        <f t="shared" si="159"/>
        <v>6.0699999999999985</v>
      </c>
      <c r="B264" s="153">
        <f t="shared" si="154"/>
        <v>216</v>
      </c>
      <c r="C264" s="155" t="s">
        <v>522</v>
      </c>
      <c r="D264" s="156" t="s">
        <v>553</v>
      </c>
      <c r="E264" s="157">
        <f t="shared" si="160"/>
        <v>4.8250000000000002</v>
      </c>
      <c r="F264" s="249"/>
      <c r="G264" s="157">
        <f t="shared" ref="G264:AJ264" si="166">+VLOOKUP(G$19,Vol_PAT,5,0)</f>
        <v>0</v>
      </c>
      <c r="H264" s="157">
        <f t="shared" si="166"/>
        <v>4.8250000000000002</v>
      </c>
      <c r="I264" s="157">
        <f t="shared" si="166"/>
        <v>0</v>
      </c>
      <c r="J264" s="157">
        <f t="shared" si="166"/>
        <v>0</v>
      </c>
      <c r="K264" s="157">
        <f t="shared" si="166"/>
        <v>0</v>
      </c>
      <c r="L264" s="157">
        <f t="shared" si="166"/>
        <v>0</v>
      </c>
      <c r="M264" s="157">
        <f t="shared" si="166"/>
        <v>0</v>
      </c>
      <c r="N264" s="157">
        <f t="shared" si="166"/>
        <v>0</v>
      </c>
      <c r="O264" s="157">
        <f t="shared" si="166"/>
        <v>0</v>
      </c>
      <c r="P264" s="157">
        <f t="shared" si="166"/>
        <v>0</v>
      </c>
      <c r="Q264" s="157">
        <f t="shared" si="166"/>
        <v>0</v>
      </c>
      <c r="R264" s="157">
        <f t="shared" si="166"/>
        <v>0</v>
      </c>
      <c r="S264" s="157">
        <f t="shared" si="166"/>
        <v>0</v>
      </c>
      <c r="T264" s="157">
        <f t="shared" si="166"/>
        <v>0</v>
      </c>
      <c r="U264" s="157">
        <f t="shared" si="166"/>
        <v>0</v>
      </c>
      <c r="V264" s="157">
        <f t="shared" si="166"/>
        <v>0</v>
      </c>
      <c r="W264" s="157">
        <f t="shared" si="166"/>
        <v>0</v>
      </c>
      <c r="X264" s="157">
        <f t="shared" si="166"/>
        <v>0</v>
      </c>
      <c r="Y264" s="157">
        <f t="shared" si="166"/>
        <v>0</v>
      </c>
      <c r="Z264" s="157">
        <f t="shared" si="166"/>
        <v>0</v>
      </c>
      <c r="AA264" s="157">
        <f t="shared" si="166"/>
        <v>0</v>
      </c>
      <c r="AB264" s="157">
        <f t="shared" si="166"/>
        <v>0</v>
      </c>
      <c r="AC264" s="157">
        <f t="shared" si="166"/>
        <v>0</v>
      </c>
      <c r="AD264" s="157">
        <f t="shared" si="166"/>
        <v>0</v>
      </c>
      <c r="AE264" s="157">
        <f t="shared" si="166"/>
        <v>0</v>
      </c>
      <c r="AF264" s="157">
        <f t="shared" si="166"/>
        <v>0</v>
      </c>
      <c r="AG264" s="157">
        <f t="shared" si="166"/>
        <v>0</v>
      </c>
      <c r="AH264" s="157">
        <f t="shared" si="166"/>
        <v>0</v>
      </c>
      <c r="AI264" s="157">
        <f t="shared" si="166"/>
        <v>0</v>
      </c>
      <c r="AJ264" s="157">
        <f t="shared" si="166"/>
        <v>0</v>
      </c>
    </row>
    <row r="265" spans="1:36" ht="16.5" x14ac:dyDescent="0.25">
      <c r="A265" s="157"/>
      <c r="B265" s="153">
        <f t="shared" si="154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154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167">+A266+0.01</f>
        <v>7.01</v>
      </c>
      <c r="B267" s="153">
        <f t="shared" si="154"/>
        <v>219</v>
      </c>
      <c r="C267" s="155" t="s">
        <v>524</v>
      </c>
      <c r="D267" s="156" t="s">
        <v>452</v>
      </c>
      <c r="E267" s="157">
        <f>+ROUNDUP(SUM(G267:AJ267),0)</f>
        <v>1</v>
      </c>
      <c r="F267" s="249"/>
      <c r="G267" s="157">
        <f>+IF(G$2&lt;&gt;0,1/COUNTA(G$2:H$2),0)</f>
        <v>0.5</v>
      </c>
      <c r="H267" s="157">
        <f>+IF(H$2&lt;&gt;0,1/COUNTA(H$2:I$2),0)</f>
        <v>0.5</v>
      </c>
      <c r="I267" s="157">
        <f t="shared" ref="I267:AJ267" si="168">+IF(I$2&lt;&gt;0,1/COUNTA(I$2:J$2),0)</f>
        <v>0</v>
      </c>
      <c r="J267" s="157">
        <f t="shared" si="168"/>
        <v>0</v>
      </c>
      <c r="K267" s="157">
        <f t="shared" si="168"/>
        <v>0</v>
      </c>
      <c r="L267" s="157">
        <f t="shared" si="168"/>
        <v>0</v>
      </c>
      <c r="M267" s="157">
        <f t="shared" si="168"/>
        <v>0</v>
      </c>
      <c r="N267" s="157">
        <f t="shared" si="168"/>
        <v>0</v>
      </c>
      <c r="O267" s="157">
        <f t="shared" si="168"/>
        <v>0</v>
      </c>
      <c r="P267" s="157">
        <f t="shared" si="168"/>
        <v>0</v>
      </c>
      <c r="Q267" s="157">
        <f t="shared" si="168"/>
        <v>0</v>
      </c>
      <c r="R267" s="157">
        <f t="shared" si="168"/>
        <v>0</v>
      </c>
      <c r="S267" s="157">
        <f t="shared" si="168"/>
        <v>0</v>
      </c>
      <c r="T267" s="157">
        <f t="shared" si="168"/>
        <v>0</v>
      </c>
      <c r="U267" s="157">
        <f t="shared" si="168"/>
        <v>0</v>
      </c>
      <c r="V267" s="157">
        <f t="shared" si="168"/>
        <v>0</v>
      </c>
      <c r="W267" s="157">
        <f t="shared" si="168"/>
        <v>0</v>
      </c>
      <c r="X267" s="157">
        <f t="shared" si="168"/>
        <v>0</v>
      </c>
      <c r="Y267" s="157">
        <f t="shared" si="168"/>
        <v>0</v>
      </c>
      <c r="Z267" s="157">
        <f t="shared" si="168"/>
        <v>0</v>
      </c>
      <c r="AA267" s="157">
        <f t="shared" si="168"/>
        <v>0</v>
      </c>
      <c r="AB267" s="157">
        <f t="shared" si="168"/>
        <v>0</v>
      </c>
      <c r="AC267" s="157">
        <f t="shared" si="168"/>
        <v>0</v>
      </c>
      <c r="AD267" s="157">
        <f t="shared" si="168"/>
        <v>0</v>
      </c>
      <c r="AE267" s="157">
        <f t="shared" si="168"/>
        <v>0</v>
      </c>
      <c r="AF267" s="157">
        <f t="shared" si="168"/>
        <v>0</v>
      </c>
      <c r="AG267" s="157">
        <f t="shared" si="168"/>
        <v>0</v>
      </c>
      <c r="AH267" s="157">
        <f t="shared" si="168"/>
        <v>0</v>
      </c>
      <c r="AI267" s="157">
        <f t="shared" si="168"/>
        <v>0</v>
      </c>
      <c r="AJ267" s="157">
        <f t="shared" si="168"/>
        <v>0</v>
      </c>
    </row>
    <row r="268" spans="1:36" ht="16.5" x14ac:dyDescent="0.25">
      <c r="A268" s="157">
        <f t="shared" si="167"/>
        <v>7.02</v>
      </c>
      <c r="B268" s="153">
        <f t="shared" si="154"/>
        <v>220</v>
      </c>
      <c r="C268" s="155" t="s">
        <v>525</v>
      </c>
      <c r="D268" s="156" t="s">
        <v>452</v>
      </c>
      <c r="E268" s="157">
        <f>+ROUNDUP(SUM(G268:AJ268),0)</f>
        <v>1</v>
      </c>
      <c r="F268" s="249"/>
      <c r="G268" s="157">
        <f>+IF(G$2&lt;&gt;0,1/COUNTA(G$2:H$2),0)</f>
        <v>0.5</v>
      </c>
      <c r="H268" s="157">
        <f>+IF(H$2&lt;&gt;0,1/COUNTA(H$2:I$2),0)</f>
        <v>0.5</v>
      </c>
      <c r="I268" s="157">
        <f t="shared" ref="I268:AJ268" si="169">+IF(I$2&lt;&gt;0,1/COUNTA(I$2:J$2),0)</f>
        <v>0</v>
      </c>
      <c r="J268" s="157">
        <f t="shared" si="169"/>
        <v>0</v>
      </c>
      <c r="K268" s="157">
        <f t="shared" si="169"/>
        <v>0</v>
      </c>
      <c r="L268" s="157">
        <f t="shared" si="169"/>
        <v>0</v>
      </c>
      <c r="M268" s="157">
        <f t="shared" si="169"/>
        <v>0</v>
      </c>
      <c r="N268" s="157">
        <f t="shared" si="169"/>
        <v>0</v>
      </c>
      <c r="O268" s="157">
        <f t="shared" si="169"/>
        <v>0</v>
      </c>
      <c r="P268" s="157">
        <f t="shared" si="169"/>
        <v>0</v>
      </c>
      <c r="Q268" s="157">
        <f t="shared" si="169"/>
        <v>0</v>
      </c>
      <c r="R268" s="157">
        <f t="shared" si="169"/>
        <v>0</v>
      </c>
      <c r="S268" s="157">
        <f t="shared" si="169"/>
        <v>0</v>
      </c>
      <c r="T268" s="157">
        <f t="shared" si="169"/>
        <v>0</v>
      </c>
      <c r="U268" s="157">
        <f t="shared" si="169"/>
        <v>0</v>
      </c>
      <c r="V268" s="157">
        <f t="shared" si="169"/>
        <v>0</v>
      </c>
      <c r="W268" s="157">
        <f t="shared" si="169"/>
        <v>0</v>
      </c>
      <c r="X268" s="157">
        <f t="shared" si="169"/>
        <v>0</v>
      </c>
      <c r="Y268" s="157">
        <f t="shared" si="169"/>
        <v>0</v>
      </c>
      <c r="Z268" s="157">
        <f t="shared" si="169"/>
        <v>0</v>
      </c>
      <c r="AA268" s="157">
        <f t="shared" si="169"/>
        <v>0</v>
      </c>
      <c r="AB268" s="157">
        <f t="shared" si="169"/>
        <v>0</v>
      </c>
      <c r="AC268" s="157">
        <f t="shared" si="169"/>
        <v>0</v>
      </c>
      <c r="AD268" s="157">
        <f t="shared" si="169"/>
        <v>0</v>
      </c>
      <c r="AE268" s="157">
        <f t="shared" si="169"/>
        <v>0</v>
      </c>
      <c r="AF268" s="157">
        <f t="shared" si="169"/>
        <v>0</v>
      </c>
      <c r="AG268" s="157">
        <f t="shared" si="169"/>
        <v>0</v>
      </c>
      <c r="AH268" s="157">
        <f t="shared" si="169"/>
        <v>0</v>
      </c>
      <c r="AI268" s="157">
        <f t="shared" si="169"/>
        <v>0</v>
      </c>
      <c r="AJ268" s="157">
        <f t="shared" si="169"/>
        <v>0</v>
      </c>
    </row>
    <row r="269" spans="1:36" ht="16.5" x14ac:dyDescent="0.25">
      <c r="A269" s="172"/>
      <c r="B269" s="173">
        <f t="shared" si="154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C22:E22"/>
    <mergeCell ref="C23:D24"/>
    <mergeCell ref="C25:E25"/>
    <mergeCell ref="C26:E26"/>
    <mergeCell ref="C27:E27"/>
    <mergeCell ref="C28:C29"/>
    <mergeCell ref="D28:E28"/>
    <mergeCell ref="D29:E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61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685D-5278-4AC6-ABFA-8F17603EF7C6}">
  <sheetPr>
    <tabColor rgb="FF92D050"/>
  </sheetPr>
  <dimension ref="A1:AJ270"/>
  <sheetViews>
    <sheetView view="pageBreakPreview" topLeftCell="A147" zoomScale="80" zoomScaleNormal="80" zoomScaleSheetLayoutView="80" workbookViewId="0">
      <selection activeCell="G220" sqref="G220:AJ220"/>
    </sheetView>
  </sheetViews>
  <sheetFormatPr baseColWidth="10" defaultRowHeight="15" x14ac:dyDescent="0.25"/>
  <cols>
    <col min="2" max="2" width="5" customWidth="1"/>
    <col min="3" max="3" width="81.7109375" customWidth="1"/>
    <col min="6" max="6" width="14.7109375" customWidth="1"/>
    <col min="24" max="24" width="13.5703125" bestFit="1" customWidth="1"/>
    <col min="25" max="36" width="13.5703125" customWidth="1"/>
  </cols>
  <sheetData>
    <row r="1" spans="3:36" ht="15.75" thickBot="1" x14ac:dyDescent="0.3">
      <c r="G1">
        <v>1</v>
      </c>
      <c r="H1">
        <f>+G1+1</f>
        <v>2</v>
      </c>
      <c r="I1">
        <f t="shared" ref="I1:AJ1" si="0">+H1+1</f>
        <v>3</v>
      </c>
      <c r="J1">
        <f t="shared" si="0"/>
        <v>4</v>
      </c>
      <c r="K1">
        <f t="shared" si="0"/>
        <v>5</v>
      </c>
      <c r="L1">
        <f t="shared" si="0"/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>+Q1+1</f>
        <v>12</v>
      </c>
      <c r="S1">
        <f t="shared" si="0"/>
        <v>13</v>
      </c>
      <c r="T1">
        <f t="shared" si="0"/>
        <v>14</v>
      </c>
      <c r="U1">
        <f t="shared" si="0"/>
        <v>15</v>
      </c>
      <c r="V1">
        <f t="shared" si="0"/>
        <v>16</v>
      </c>
      <c r="W1">
        <f t="shared" si="0"/>
        <v>17</v>
      </c>
      <c r="X1">
        <f>+W1+1</f>
        <v>18</v>
      </c>
      <c r="Y1">
        <f t="shared" si="0"/>
        <v>19</v>
      </c>
      <c r="Z1">
        <f t="shared" si="0"/>
        <v>20</v>
      </c>
      <c r="AA1">
        <f t="shared" si="0"/>
        <v>21</v>
      </c>
      <c r="AB1">
        <f t="shared" si="0"/>
        <v>22</v>
      </c>
      <c r="AC1">
        <f t="shared" si="0"/>
        <v>23</v>
      </c>
      <c r="AD1">
        <f t="shared" si="0"/>
        <v>24</v>
      </c>
      <c r="AE1">
        <f t="shared" si="0"/>
        <v>25</v>
      </c>
      <c r="AF1">
        <f t="shared" si="0"/>
        <v>26</v>
      </c>
      <c r="AG1">
        <f t="shared" si="0"/>
        <v>27</v>
      </c>
      <c r="AH1">
        <f t="shared" si="0"/>
        <v>28</v>
      </c>
      <c r="AI1">
        <f t="shared" si="0"/>
        <v>29</v>
      </c>
      <c r="AJ1">
        <f t="shared" si="0"/>
        <v>30</v>
      </c>
    </row>
    <row r="2" spans="3:36" x14ac:dyDescent="0.25">
      <c r="C2" s="474" t="s">
        <v>4</v>
      </c>
      <c r="D2" s="475"/>
      <c r="E2" s="476"/>
      <c r="G2" s="254" t="str">
        <f t="array" ref="G2:AJ30">+TRANSPOSE(P_20!B13:AD42)</f>
        <v>0</v>
      </c>
      <c r="H2" s="255">
        <v>1</v>
      </c>
      <c r="I2" s="255">
        <v>2</v>
      </c>
      <c r="J2" s="255">
        <v>3</v>
      </c>
      <c r="K2" s="255">
        <v>4</v>
      </c>
      <c r="L2" s="255">
        <v>5</v>
      </c>
      <c r="M2" s="255">
        <v>6</v>
      </c>
      <c r="N2" s="255">
        <v>0</v>
      </c>
      <c r="O2" s="255">
        <v>0</v>
      </c>
      <c r="P2" s="255">
        <v>0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0</v>
      </c>
      <c r="AF2" s="255">
        <v>0</v>
      </c>
      <c r="AG2" s="255">
        <v>0</v>
      </c>
      <c r="AH2" s="255">
        <v>0</v>
      </c>
      <c r="AI2" s="255">
        <v>0</v>
      </c>
      <c r="AJ2" s="256">
        <v>0</v>
      </c>
    </row>
    <row r="3" spans="3:36" x14ac:dyDescent="0.25">
      <c r="C3" s="232" t="s">
        <v>117</v>
      </c>
      <c r="D3" s="477" t="s">
        <v>128</v>
      </c>
      <c r="E3" s="478"/>
      <c r="G3" s="257" t="str">
        <v>-</v>
      </c>
      <c r="H3" s="258" t="str">
        <v>TSVE-2</v>
      </c>
      <c r="I3" s="258" t="str">
        <v>PSVE-2</v>
      </c>
      <c r="J3" s="258" t="str">
        <v>PSVE-2</v>
      </c>
      <c r="K3" s="258" t="str">
        <v>PSVE-2</v>
      </c>
      <c r="L3" s="258" t="str">
        <v>TSVE-2</v>
      </c>
      <c r="M3" s="258" t="str">
        <v>PSVE-2</v>
      </c>
      <c r="N3" s="258" t="str">
        <v>-</v>
      </c>
      <c r="O3" s="258" t="str">
        <v>-</v>
      </c>
      <c r="P3" s="258" t="str">
        <v>-</v>
      </c>
      <c r="Q3" s="258" t="str">
        <v>-</v>
      </c>
      <c r="R3" s="258" t="str">
        <v>-</v>
      </c>
      <c r="S3" s="258" t="str">
        <v>-</v>
      </c>
      <c r="T3" s="258" t="str">
        <v>-</v>
      </c>
      <c r="U3" s="258" t="str">
        <v>-</v>
      </c>
      <c r="V3" s="258" t="str">
        <v>-</v>
      </c>
      <c r="W3" s="258" t="str">
        <v>-</v>
      </c>
      <c r="X3" s="258" t="str">
        <v>-</v>
      </c>
      <c r="Y3" s="258" t="str">
        <v>-</v>
      </c>
      <c r="Z3" s="258" t="str">
        <v>-</v>
      </c>
      <c r="AA3" s="258" t="str">
        <v>-</v>
      </c>
      <c r="AB3" s="258" t="str">
        <v>-</v>
      </c>
      <c r="AC3" s="258" t="str">
        <v>-</v>
      </c>
      <c r="AD3" s="258" t="str">
        <v>-</v>
      </c>
      <c r="AE3" s="258" t="str">
        <v>-</v>
      </c>
      <c r="AF3" s="258" t="str">
        <v>-</v>
      </c>
      <c r="AG3" s="258" t="str">
        <v>-</v>
      </c>
      <c r="AH3" s="258" t="str">
        <v>-</v>
      </c>
      <c r="AI3" s="258" t="str">
        <v>-</v>
      </c>
      <c r="AJ3" s="259" t="str">
        <v>-</v>
      </c>
    </row>
    <row r="4" spans="3:36" x14ac:dyDescent="0.25">
      <c r="C4" s="232"/>
      <c r="D4" s="460" t="s">
        <v>129</v>
      </c>
      <c r="E4" s="478"/>
      <c r="G4" s="257" t="str">
        <v>DS-2</v>
      </c>
      <c r="H4" s="258" t="str">
        <v>-</v>
      </c>
      <c r="I4" s="258" t="str">
        <v>-</v>
      </c>
      <c r="J4" s="258" t="str">
        <v>-</v>
      </c>
      <c r="K4" s="258" t="str">
        <v>-</v>
      </c>
      <c r="L4" s="258" t="str">
        <v>-</v>
      </c>
      <c r="M4" s="258" t="str">
        <v>SBM-2V</v>
      </c>
      <c r="N4" s="258" t="str">
        <v>-</v>
      </c>
      <c r="O4" s="258" t="str">
        <v>-</v>
      </c>
      <c r="P4" s="258" t="str">
        <v>-</v>
      </c>
      <c r="Q4" s="258" t="str">
        <v>-</v>
      </c>
      <c r="R4" s="258" t="str">
        <v>-</v>
      </c>
      <c r="S4" s="258" t="str">
        <v>-</v>
      </c>
      <c r="T4" s="258" t="str">
        <v>-</v>
      </c>
      <c r="U4" s="258" t="str">
        <v>-</v>
      </c>
      <c r="V4" s="258" t="str">
        <v>-</v>
      </c>
      <c r="W4" s="258" t="str">
        <v>-</v>
      </c>
      <c r="X4" s="258" t="str">
        <v>-</v>
      </c>
      <c r="Y4" s="258" t="str">
        <v>-</v>
      </c>
      <c r="Z4" s="258" t="str">
        <v>-</v>
      </c>
      <c r="AA4" s="258" t="str">
        <v>-</v>
      </c>
      <c r="AB4" s="258" t="str">
        <v>-</v>
      </c>
      <c r="AC4" s="258" t="str">
        <v>-</v>
      </c>
      <c r="AD4" s="258" t="str">
        <v>-</v>
      </c>
      <c r="AE4" s="258" t="str">
        <v>-</v>
      </c>
      <c r="AF4" s="258" t="str">
        <v>-</v>
      </c>
      <c r="AG4" s="258" t="str">
        <v>-</v>
      </c>
      <c r="AH4" s="258" t="str">
        <v>-</v>
      </c>
      <c r="AI4" s="258" t="str">
        <v>-</v>
      </c>
      <c r="AJ4" s="259" t="str">
        <v>-</v>
      </c>
    </row>
    <row r="5" spans="3:36" x14ac:dyDescent="0.25">
      <c r="C5" s="232"/>
      <c r="D5" s="460" t="s">
        <v>130</v>
      </c>
      <c r="E5" s="478"/>
      <c r="G5" s="257" t="str">
        <v>-</v>
      </c>
      <c r="H5" s="258" t="str">
        <v>-</v>
      </c>
      <c r="I5" s="258" t="str">
        <v>-</v>
      </c>
      <c r="J5" s="258" t="str">
        <v>-</v>
      </c>
      <c r="K5" s="258" t="str">
        <v>-</v>
      </c>
      <c r="L5" s="258" t="str">
        <v>-</v>
      </c>
      <c r="M5" s="258" t="str">
        <v>3A-K</v>
      </c>
      <c r="N5" s="258" t="str">
        <v>-</v>
      </c>
      <c r="O5" s="258" t="str">
        <v>-</v>
      </c>
      <c r="P5" s="258" t="str">
        <v>-</v>
      </c>
      <c r="Q5" s="258" t="str">
        <v>-</v>
      </c>
      <c r="R5" s="258" t="str">
        <v>-</v>
      </c>
      <c r="S5" s="258" t="str">
        <v>-</v>
      </c>
      <c r="T5" s="258" t="str">
        <v>-</v>
      </c>
      <c r="U5" s="258" t="str">
        <v>-</v>
      </c>
      <c r="V5" s="258" t="str">
        <v>-</v>
      </c>
      <c r="W5" s="258" t="str">
        <v>-</v>
      </c>
      <c r="X5" s="258" t="str">
        <v>-</v>
      </c>
      <c r="Y5" s="258" t="str">
        <v>-</v>
      </c>
      <c r="Z5" s="258" t="str">
        <v>-</v>
      </c>
      <c r="AA5" s="258" t="str">
        <v>-</v>
      </c>
      <c r="AB5" s="258" t="str">
        <v>-</v>
      </c>
      <c r="AC5" s="258" t="str">
        <v>-</v>
      </c>
      <c r="AD5" s="258" t="str">
        <v>-</v>
      </c>
      <c r="AE5" s="258" t="str">
        <v>-</v>
      </c>
      <c r="AF5" s="258" t="str">
        <v>-</v>
      </c>
      <c r="AG5" s="258" t="str">
        <v>-</v>
      </c>
      <c r="AH5" s="258" t="str">
        <v>-</v>
      </c>
      <c r="AI5" s="258" t="str">
        <v>-</v>
      </c>
      <c r="AJ5" s="259" t="str">
        <v>-</v>
      </c>
    </row>
    <row r="6" spans="3:36" x14ac:dyDescent="0.25">
      <c r="C6" s="479" t="s">
        <v>118</v>
      </c>
      <c r="D6" s="460" t="s">
        <v>131</v>
      </c>
      <c r="E6" s="461"/>
      <c r="G6" s="257" t="str">
        <v>-</v>
      </c>
      <c r="H6" s="258" t="str">
        <v>-</v>
      </c>
      <c r="I6" s="258" t="str">
        <v>-</v>
      </c>
      <c r="J6" s="258" t="str">
        <v>-</v>
      </c>
      <c r="K6" s="258" t="str">
        <v>-</v>
      </c>
      <c r="L6" s="258" t="str">
        <v>-</v>
      </c>
      <c r="M6" s="258" t="str">
        <v>01</v>
      </c>
      <c r="N6" s="258" t="str">
        <v>-</v>
      </c>
      <c r="O6" s="258" t="str">
        <v>-</v>
      </c>
      <c r="P6" s="258" t="str">
        <v>-</v>
      </c>
      <c r="Q6" s="258" t="str">
        <v>-</v>
      </c>
      <c r="R6" s="258" t="str">
        <v>-</v>
      </c>
      <c r="S6" s="258" t="str">
        <v>-</v>
      </c>
      <c r="T6" s="258" t="str">
        <v>-</v>
      </c>
      <c r="U6" s="258" t="str">
        <v>-</v>
      </c>
      <c r="V6" s="258" t="str">
        <v>-</v>
      </c>
      <c r="W6" s="258" t="str">
        <v>-</v>
      </c>
      <c r="X6" s="258" t="str">
        <v>-</v>
      </c>
      <c r="Y6" s="258" t="str">
        <v>-</v>
      </c>
      <c r="Z6" s="258" t="str">
        <v>-</v>
      </c>
      <c r="AA6" s="258" t="str">
        <v>-</v>
      </c>
      <c r="AB6" s="258" t="str">
        <v>-</v>
      </c>
      <c r="AC6" s="258" t="str">
        <v>-</v>
      </c>
      <c r="AD6" s="258" t="str">
        <v>-</v>
      </c>
      <c r="AE6" s="258" t="str">
        <v>-</v>
      </c>
      <c r="AF6" s="258" t="str">
        <v>-</v>
      </c>
      <c r="AG6" s="258" t="str">
        <v>-</v>
      </c>
      <c r="AH6" s="258" t="str">
        <v>-</v>
      </c>
      <c r="AI6" s="258" t="str">
        <v>-</v>
      </c>
      <c r="AJ6" s="259" t="str">
        <v>-</v>
      </c>
    </row>
    <row r="7" spans="3:36" x14ac:dyDescent="0.25">
      <c r="C7" s="479"/>
      <c r="D7" s="467" t="s">
        <v>132</v>
      </c>
      <c r="E7" s="468"/>
      <c r="G7" s="257" t="str">
        <v>-</v>
      </c>
      <c r="H7" s="258" t="str">
        <v>-</v>
      </c>
      <c r="I7" s="258" t="str">
        <v>-</v>
      </c>
      <c r="J7" s="258" t="str">
        <v>-</v>
      </c>
      <c r="K7" s="258" t="str">
        <v>-</v>
      </c>
      <c r="L7" s="258" t="str">
        <v>-</v>
      </c>
      <c r="M7" s="258" t="str">
        <v>37.5kVA-2ø-13,8kV</v>
      </c>
      <c r="N7" s="258" t="str">
        <v>-</v>
      </c>
      <c r="O7" s="258" t="str">
        <v>-</v>
      </c>
      <c r="P7" s="258" t="str">
        <v>-</v>
      </c>
      <c r="Q7" s="258" t="str">
        <v>-</v>
      </c>
      <c r="R7" s="258" t="str">
        <v>-</v>
      </c>
      <c r="S7" s="258" t="str">
        <v>-</v>
      </c>
      <c r="T7" s="258" t="str">
        <v>-</v>
      </c>
      <c r="U7" s="258" t="str">
        <v>-</v>
      </c>
      <c r="V7" s="258" t="str">
        <v>-</v>
      </c>
      <c r="W7" s="258" t="str">
        <v>-</v>
      </c>
      <c r="X7" s="258" t="str">
        <v>-</v>
      </c>
      <c r="Y7" s="258" t="str">
        <v>-</v>
      </c>
      <c r="Z7" s="258" t="str">
        <v>-</v>
      </c>
      <c r="AA7" s="258" t="str">
        <v>-</v>
      </c>
      <c r="AB7" s="258" t="str">
        <v>-</v>
      </c>
      <c r="AC7" s="258" t="str">
        <v>-</v>
      </c>
      <c r="AD7" s="258" t="str">
        <v>-</v>
      </c>
      <c r="AE7" s="258" t="str">
        <v>-</v>
      </c>
      <c r="AF7" s="258" t="str">
        <v>-</v>
      </c>
      <c r="AG7" s="258" t="str">
        <v>-</v>
      </c>
      <c r="AH7" s="258" t="str">
        <v>-</v>
      </c>
      <c r="AI7" s="258" t="str">
        <v>-</v>
      </c>
      <c r="AJ7" s="259" t="str">
        <v>-</v>
      </c>
    </row>
    <row r="8" spans="3:36" x14ac:dyDescent="0.25">
      <c r="C8" s="479"/>
      <c r="D8" s="467" t="s">
        <v>133</v>
      </c>
      <c r="E8" s="468"/>
      <c r="G8" s="257" t="str">
        <v>-</v>
      </c>
      <c r="H8" s="258" t="str">
        <v>-</v>
      </c>
      <c r="I8" s="258" t="str">
        <v>-</v>
      </c>
      <c r="J8" s="258" t="str">
        <v>-</v>
      </c>
      <c r="K8" s="258" t="str">
        <v>-</v>
      </c>
      <c r="L8" s="258" t="str">
        <v>-</v>
      </c>
      <c r="M8" s="258">
        <v>37.5</v>
      </c>
      <c r="N8" s="258" t="str">
        <v>-</v>
      </c>
      <c r="O8" s="258" t="str">
        <v>-</v>
      </c>
      <c r="P8" s="258" t="str">
        <v>-</v>
      </c>
      <c r="Q8" s="258" t="str">
        <v>-</v>
      </c>
      <c r="R8" s="258" t="str">
        <v>-</v>
      </c>
      <c r="S8" s="258" t="str">
        <v>-</v>
      </c>
      <c r="T8" s="258" t="str">
        <v>-</v>
      </c>
      <c r="U8" s="258" t="str">
        <v>-</v>
      </c>
      <c r="V8" s="258" t="str">
        <v>-</v>
      </c>
      <c r="W8" s="258" t="str">
        <v>-</v>
      </c>
      <c r="X8" s="258" t="str">
        <v>-</v>
      </c>
      <c r="Y8" s="258" t="str">
        <v>-</v>
      </c>
      <c r="Z8" s="258" t="str">
        <v>-</v>
      </c>
      <c r="AA8" s="258" t="str">
        <v>-</v>
      </c>
      <c r="AB8" s="258" t="str">
        <v>-</v>
      </c>
      <c r="AC8" s="258" t="str">
        <v>-</v>
      </c>
      <c r="AD8" s="258" t="str">
        <v>-</v>
      </c>
      <c r="AE8" s="258" t="str">
        <v>-</v>
      </c>
      <c r="AF8" s="258" t="str">
        <v>-</v>
      </c>
      <c r="AG8" s="258" t="str">
        <v>-</v>
      </c>
      <c r="AH8" s="258" t="str">
        <v>-</v>
      </c>
      <c r="AI8" s="258" t="str">
        <v>-</v>
      </c>
      <c r="AJ8" s="259" t="str">
        <v>-</v>
      </c>
    </row>
    <row r="9" spans="3:36" x14ac:dyDescent="0.25">
      <c r="C9" s="232" t="s">
        <v>53</v>
      </c>
      <c r="D9" s="477" t="s">
        <v>134</v>
      </c>
      <c r="E9" s="478"/>
      <c r="G9" s="257">
        <v>0</v>
      </c>
      <c r="H9" s="258">
        <v>1</v>
      </c>
      <c r="I9" s="258">
        <v>1</v>
      </c>
      <c r="J9" s="258">
        <v>1</v>
      </c>
      <c r="K9" s="258">
        <v>1</v>
      </c>
      <c r="L9" s="258">
        <v>1</v>
      </c>
      <c r="M9" s="258">
        <v>1</v>
      </c>
      <c r="N9" s="258">
        <v>0</v>
      </c>
      <c r="O9" s="258">
        <v>0</v>
      </c>
      <c r="P9" s="258">
        <v>0</v>
      </c>
      <c r="Q9" s="258">
        <v>0</v>
      </c>
      <c r="R9" s="258">
        <v>0</v>
      </c>
      <c r="S9" s="258">
        <v>0</v>
      </c>
      <c r="T9" s="258">
        <v>0</v>
      </c>
      <c r="U9" s="258">
        <v>0</v>
      </c>
      <c r="V9" s="258">
        <v>0</v>
      </c>
      <c r="W9" s="258">
        <v>0</v>
      </c>
      <c r="X9" s="258">
        <v>0</v>
      </c>
      <c r="Y9" s="258">
        <v>0</v>
      </c>
      <c r="Z9" s="258">
        <v>0</v>
      </c>
      <c r="AA9" s="258">
        <v>0</v>
      </c>
      <c r="AB9" s="258">
        <v>0</v>
      </c>
      <c r="AC9" s="258">
        <v>0</v>
      </c>
      <c r="AD9" s="258">
        <v>0</v>
      </c>
      <c r="AE9" s="258">
        <v>0</v>
      </c>
      <c r="AF9" s="258">
        <v>0</v>
      </c>
      <c r="AG9" s="258">
        <v>0</v>
      </c>
      <c r="AH9" s="258">
        <v>0</v>
      </c>
      <c r="AI9" s="258">
        <v>0</v>
      </c>
      <c r="AJ9" s="259">
        <v>0</v>
      </c>
    </row>
    <row r="10" spans="3:36" ht="21" customHeight="1" x14ac:dyDescent="0.25">
      <c r="C10" s="232"/>
      <c r="D10" s="460" t="s">
        <v>135</v>
      </c>
      <c r="E10" s="478"/>
      <c r="G10" s="257" t="str">
        <v>-</v>
      </c>
      <c r="H10" s="258" t="str">
        <v>CAC</v>
      </c>
      <c r="I10" s="258" t="str">
        <v>CAC</v>
      </c>
      <c r="J10" s="258" t="str">
        <v>CAC</v>
      </c>
      <c r="K10" s="258" t="str">
        <v>CAC</v>
      </c>
      <c r="L10" s="258" t="str">
        <v>CAC</v>
      </c>
      <c r="M10" s="258" t="str">
        <v>CAC</v>
      </c>
      <c r="N10" s="258" t="str">
        <v>-</v>
      </c>
      <c r="O10" s="258" t="str">
        <v>-</v>
      </c>
      <c r="P10" s="258" t="str">
        <v>-</v>
      </c>
      <c r="Q10" s="258" t="str">
        <v>-</v>
      </c>
      <c r="R10" s="258" t="str">
        <v>-</v>
      </c>
      <c r="S10" s="258" t="str">
        <v>-</v>
      </c>
      <c r="T10" s="258" t="str">
        <v>-</v>
      </c>
      <c r="U10" s="258" t="str">
        <v>-</v>
      </c>
      <c r="V10" s="258" t="str">
        <v>-</v>
      </c>
      <c r="W10" s="258" t="str">
        <v>-</v>
      </c>
      <c r="X10" s="258" t="str">
        <v>-</v>
      </c>
      <c r="Y10" s="258" t="str">
        <v>-</v>
      </c>
      <c r="Z10" s="258" t="str">
        <v>-</v>
      </c>
      <c r="AA10" s="258" t="str">
        <v>-</v>
      </c>
      <c r="AB10" s="258" t="str">
        <v>-</v>
      </c>
      <c r="AC10" s="258" t="str">
        <v>-</v>
      </c>
      <c r="AD10" s="258" t="str">
        <v>-</v>
      </c>
      <c r="AE10" s="258" t="str">
        <v>-</v>
      </c>
      <c r="AF10" s="258" t="str">
        <v>-</v>
      </c>
      <c r="AG10" s="258" t="str">
        <v>-</v>
      </c>
      <c r="AH10" s="258" t="str">
        <v>-</v>
      </c>
      <c r="AI10" s="258" t="str">
        <v>-</v>
      </c>
      <c r="AJ10" s="259" t="str">
        <v>-</v>
      </c>
    </row>
    <row r="11" spans="3:36" ht="38.450000000000003" customHeight="1" x14ac:dyDescent="0.25">
      <c r="C11" s="232"/>
      <c r="D11" s="460" t="s">
        <v>136</v>
      </c>
      <c r="E11" s="478"/>
      <c r="G11" s="257" t="str">
        <v>-</v>
      </c>
      <c r="H11" s="258" t="str">
        <v>13/400</v>
      </c>
      <c r="I11" s="258" t="str">
        <v>13/300</v>
      </c>
      <c r="J11" s="258" t="str">
        <v>13/300</v>
      </c>
      <c r="K11" s="258" t="str">
        <v>13/300</v>
      </c>
      <c r="L11" s="258" t="str">
        <v>13/400</v>
      </c>
      <c r="M11" s="258" t="str">
        <v>13/400</v>
      </c>
      <c r="N11" s="258" t="str">
        <v>-</v>
      </c>
      <c r="O11" s="258" t="str">
        <v>-</v>
      </c>
      <c r="P11" s="258" t="str">
        <v>-</v>
      </c>
      <c r="Q11" s="258" t="str">
        <v>-</v>
      </c>
      <c r="R11" s="258" t="str">
        <v>-</v>
      </c>
      <c r="S11" s="258" t="str">
        <v>-</v>
      </c>
      <c r="T11" s="258" t="str">
        <v>-</v>
      </c>
      <c r="U11" s="258" t="str">
        <v>-</v>
      </c>
      <c r="V11" s="258" t="str">
        <v>-</v>
      </c>
      <c r="W11" s="258" t="str">
        <v>-</v>
      </c>
      <c r="X11" s="258" t="str">
        <v>-</v>
      </c>
      <c r="Y11" s="258" t="str">
        <v>-</v>
      </c>
      <c r="Z11" s="258" t="str">
        <v>-</v>
      </c>
      <c r="AA11" s="258" t="str">
        <v>-</v>
      </c>
      <c r="AB11" s="258" t="str">
        <v>-</v>
      </c>
      <c r="AC11" s="258" t="str">
        <v>-</v>
      </c>
      <c r="AD11" s="258" t="str">
        <v>-</v>
      </c>
      <c r="AE11" s="258" t="str">
        <v>-</v>
      </c>
      <c r="AF11" s="258" t="str">
        <v>-</v>
      </c>
      <c r="AG11" s="258" t="str">
        <v>-</v>
      </c>
      <c r="AH11" s="258" t="str">
        <v>-</v>
      </c>
      <c r="AI11" s="258" t="str">
        <v>-</v>
      </c>
      <c r="AJ11" s="259" t="str">
        <v>-</v>
      </c>
    </row>
    <row r="12" spans="3:36" x14ac:dyDescent="0.25">
      <c r="C12" s="232" t="s">
        <v>119</v>
      </c>
      <c r="D12" s="239" t="s">
        <v>137</v>
      </c>
      <c r="E12" s="240" t="s">
        <v>146</v>
      </c>
      <c r="G12" s="257">
        <v>0</v>
      </c>
      <c r="H12" s="258">
        <v>28.1</v>
      </c>
      <c r="I12" s="258">
        <v>80</v>
      </c>
      <c r="J12" s="258">
        <v>80</v>
      </c>
      <c r="K12" s="258">
        <v>85.3</v>
      </c>
      <c r="L12" s="258">
        <v>82.3</v>
      </c>
      <c r="M12" s="258">
        <v>28.3</v>
      </c>
      <c r="N12" s="258" t="str">
        <v>-</v>
      </c>
      <c r="O12" s="258" t="str">
        <v>-</v>
      </c>
      <c r="P12" s="258" t="str">
        <v>-</v>
      </c>
      <c r="Q12" s="258" t="str">
        <v>-</v>
      </c>
      <c r="R12" s="258" t="str">
        <v>-</v>
      </c>
      <c r="S12" s="258" t="str">
        <v>-</v>
      </c>
      <c r="T12" s="258" t="str">
        <v>-</v>
      </c>
      <c r="U12" s="258" t="str">
        <v>-</v>
      </c>
      <c r="V12" s="258" t="str">
        <v>-</v>
      </c>
      <c r="W12" s="258" t="str">
        <v>-</v>
      </c>
      <c r="X12" s="258" t="str">
        <v>-</v>
      </c>
      <c r="Y12" s="258" t="str">
        <v>-</v>
      </c>
      <c r="Z12" s="258" t="str">
        <v>-</v>
      </c>
      <c r="AA12" s="258" t="str">
        <v>-</v>
      </c>
      <c r="AB12" s="258" t="str">
        <v>-</v>
      </c>
      <c r="AC12" s="258" t="str">
        <v>-</v>
      </c>
      <c r="AD12" s="258" t="str">
        <v>-</v>
      </c>
      <c r="AE12" s="258" t="str">
        <v>-</v>
      </c>
      <c r="AF12" s="258" t="str">
        <v>-</v>
      </c>
      <c r="AG12" s="258" t="str">
        <v>-</v>
      </c>
      <c r="AH12" s="258" t="str">
        <v>-</v>
      </c>
      <c r="AI12" s="258" t="str">
        <v>-</v>
      </c>
      <c r="AJ12" s="259" t="str">
        <v>-</v>
      </c>
    </row>
    <row r="13" spans="3:36" x14ac:dyDescent="0.25">
      <c r="C13" s="232"/>
      <c r="D13" s="239" t="s">
        <v>138</v>
      </c>
      <c r="E13" s="241" t="s">
        <v>147</v>
      </c>
      <c r="G13" s="257" t="str">
        <v>35 mm² AAAC</v>
      </c>
      <c r="H13" s="258" t="str">
        <v>35 mm² AAAC</v>
      </c>
      <c r="I13" s="258" t="str">
        <v>35 mm² AAAC</v>
      </c>
      <c r="J13" s="258" t="str">
        <v>35 mm² AAAC</v>
      </c>
      <c r="K13" s="258" t="str">
        <v>35 mm² AAAC</v>
      </c>
      <c r="L13" s="258" t="str">
        <v>35 mm² AAAC</v>
      </c>
      <c r="M13" s="258" t="str">
        <v>35 mm² AAAC</v>
      </c>
      <c r="N13" s="258" t="str">
        <v>-</v>
      </c>
      <c r="O13" s="258" t="str">
        <v>-</v>
      </c>
      <c r="P13" s="258" t="str">
        <v>-</v>
      </c>
      <c r="Q13" s="258" t="str">
        <v>-</v>
      </c>
      <c r="R13" s="258" t="str">
        <v>-</v>
      </c>
      <c r="S13" s="258" t="str">
        <v>-</v>
      </c>
      <c r="T13" s="258" t="str">
        <v>-</v>
      </c>
      <c r="U13" s="258" t="str">
        <v>-</v>
      </c>
      <c r="V13" s="258" t="str">
        <v>-</v>
      </c>
      <c r="W13" s="258" t="str">
        <v>-</v>
      </c>
      <c r="X13" s="258" t="str">
        <v>-</v>
      </c>
      <c r="Y13" s="258" t="str">
        <v>-</v>
      </c>
      <c r="Z13" s="258" t="str">
        <v>-</v>
      </c>
      <c r="AA13" s="258" t="str">
        <v>-</v>
      </c>
      <c r="AB13" s="258" t="str">
        <v>-</v>
      </c>
      <c r="AC13" s="258" t="str">
        <v>-</v>
      </c>
      <c r="AD13" s="258" t="str">
        <v>-</v>
      </c>
      <c r="AE13" s="258" t="str">
        <v>-</v>
      </c>
      <c r="AF13" s="258" t="str">
        <v>-</v>
      </c>
      <c r="AG13" s="258" t="str">
        <v>-</v>
      </c>
      <c r="AH13" s="258" t="str">
        <v>-</v>
      </c>
      <c r="AI13" s="258" t="str">
        <v>-</v>
      </c>
      <c r="AJ13" s="259" t="str">
        <v>-</v>
      </c>
    </row>
    <row r="14" spans="3:36" x14ac:dyDescent="0.25">
      <c r="C14" s="232"/>
      <c r="D14" s="239" t="s">
        <v>139</v>
      </c>
      <c r="E14" s="242" t="s">
        <v>148</v>
      </c>
      <c r="G14" s="257">
        <v>2</v>
      </c>
      <c r="H14" s="258">
        <v>2</v>
      </c>
      <c r="I14" s="258">
        <v>2</v>
      </c>
      <c r="J14" s="258">
        <v>2</v>
      </c>
      <c r="K14" s="258">
        <v>2</v>
      </c>
      <c r="L14" s="258">
        <v>2</v>
      </c>
      <c r="M14" s="258">
        <v>2</v>
      </c>
      <c r="N14" s="258" t="str">
        <v>-</v>
      </c>
      <c r="O14" s="258" t="str">
        <v>-</v>
      </c>
      <c r="P14" s="258" t="str">
        <v>-</v>
      </c>
      <c r="Q14" s="258" t="str">
        <v>-</v>
      </c>
      <c r="R14" s="258" t="str">
        <v>-</v>
      </c>
      <c r="S14" s="258" t="str">
        <v>-</v>
      </c>
      <c r="T14" s="258" t="str">
        <v>-</v>
      </c>
      <c r="U14" s="258" t="str">
        <v>-</v>
      </c>
      <c r="V14" s="258" t="str">
        <v>-</v>
      </c>
      <c r="W14" s="258" t="str">
        <v>-</v>
      </c>
      <c r="X14" s="258" t="str">
        <v>-</v>
      </c>
      <c r="Y14" s="258" t="str">
        <v>-</v>
      </c>
      <c r="Z14" s="258" t="str">
        <v>-</v>
      </c>
      <c r="AA14" s="258" t="str">
        <v>-</v>
      </c>
      <c r="AB14" s="258" t="str">
        <v>-</v>
      </c>
      <c r="AC14" s="258" t="str">
        <v>-</v>
      </c>
      <c r="AD14" s="258" t="str">
        <v>-</v>
      </c>
      <c r="AE14" s="258" t="str">
        <v>-</v>
      </c>
      <c r="AF14" s="258" t="str">
        <v>-</v>
      </c>
      <c r="AG14" s="258" t="str">
        <v>-</v>
      </c>
      <c r="AH14" s="258" t="str">
        <v>-</v>
      </c>
      <c r="AI14" s="258" t="str">
        <v>-</v>
      </c>
      <c r="AJ14" s="259" t="str">
        <v>-</v>
      </c>
    </row>
    <row r="15" spans="3:36" x14ac:dyDescent="0.25">
      <c r="C15" s="232" t="s">
        <v>120</v>
      </c>
      <c r="D15" s="243" t="s">
        <v>140</v>
      </c>
      <c r="E15" s="240" t="s">
        <v>149</v>
      </c>
      <c r="G15" s="257">
        <v>0</v>
      </c>
      <c r="H15" s="258">
        <v>0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  <c r="O15" s="258">
        <v>0</v>
      </c>
      <c r="P15" s="258">
        <v>0</v>
      </c>
      <c r="Q15" s="258">
        <v>0</v>
      </c>
      <c r="R15" s="258">
        <v>0</v>
      </c>
      <c r="S15" s="258">
        <v>0</v>
      </c>
      <c r="T15" s="258">
        <v>0</v>
      </c>
      <c r="U15" s="258">
        <v>0</v>
      </c>
      <c r="V15" s="258">
        <v>0</v>
      </c>
      <c r="W15" s="258">
        <v>0</v>
      </c>
      <c r="X15" s="258">
        <v>0</v>
      </c>
      <c r="Y15" s="258">
        <v>0</v>
      </c>
      <c r="Z15" s="258">
        <v>0</v>
      </c>
      <c r="AA15" s="258">
        <v>0</v>
      </c>
      <c r="AB15" s="258">
        <v>0</v>
      </c>
      <c r="AC15" s="258">
        <v>0</v>
      </c>
      <c r="AD15" s="258">
        <v>0</v>
      </c>
      <c r="AE15" s="258">
        <v>0</v>
      </c>
      <c r="AF15" s="258">
        <v>0</v>
      </c>
      <c r="AG15" s="258">
        <v>0</v>
      </c>
      <c r="AH15" s="258">
        <v>0</v>
      </c>
      <c r="AI15" s="258">
        <v>0</v>
      </c>
      <c r="AJ15" s="259">
        <v>0</v>
      </c>
    </row>
    <row r="16" spans="3:36" x14ac:dyDescent="0.25">
      <c r="C16" s="232"/>
      <c r="D16" s="244" t="s">
        <v>141</v>
      </c>
      <c r="E16" s="240" t="s">
        <v>149</v>
      </c>
      <c r="G16" s="257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  <c r="O16" s="258">
        <v>0</v>
      </c>
      <c r="P16" s="258">
        <v>0</v>
      </c>
      <c r="Q16" s="258">
        <v>0</v>
      </c>
      <c r="R16" s="258">
        <v>0</v>
      </c>
      <c r="S16" s="258">
        <v>0</v>
      </c>
      <c r="T16" s="258">
        <v>0</v>
      </c>
      <c r="U16" s="258">
        <v>0</v>
      </c>
      <c r="V16" s="258">
        <v>0</v>
      </c>
      <c r="W16" s="258">
        <v>0</v>
      </c>
      <c r="X16" s="258">
        <v>0</v>
      </c>
      <c r="Y16" s="258">
        <v>0</v>
      </c>
      <c r="Z16" s="258">
        <v>0</v>
      </c>
      <c r="AA16" s="258">
        <v>0</v>
      </c>
      <c r="AB16" s="258">
        <v>0</v>
      </c>
      <c r="AC16" s="258">
        <v>0</v>
      </c>
      <c r="AD16" s="258">
        <v>0</v>
      </c>
      <c r="AE16" s="258">
        <v>0</v>
      </c>
      <c r="AF16" s="258">
        <v>0</v>
      </c>
      <c r="AG16" s="258">
        <v>0</v>
      </c>
      <c r="AH16" s="258">
        <v>0</v>
      </c>
      <c r="AI16" s="258">
        <v>0</v>
      </c>
      <c r="AJ16" s="259">
        <v>0</v>
      </c>
    </row>
    <row r="17" spans="3:36" x14ac:dyDescent="0.25">
      <c r="C17" s="232"/>
      <c r="D17" s="239" t="s">
        <v>142</v>
      </c>
      <c r="E17" s="240" t="s">
        <v>149</v>
      </c>
      <c r="G17" s="257">
        <v>0</v>
      </c>
      <c r="H17" s="258">
        <v>1</v>
      </c>
      <c r="I17" s="258">
        <v>0</v>
      </c>
      <c r="J17" s="258">
        <v>0</v>
      </c>
      <c r="K17" s="258">
        <v>0</v>
      </c>
      <c r="L17" s="258">
        <v>1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8">
        <v>0</v>
      </c>
      <c r="AA17" s="258">
        <v>0</v>
      </c>
      <c r="AB17" s="258">
        <v>0</v>
      </c>
      <c r="AC17" s="258">
        <v>0</v>
      </c>
      <c r="AD17" s="258">
        <v>0</v>
      </c>
      <c r="AE17" s="258">
        <v>0</v>
      </c>
      <c r="AF17" s="258">
        <v>0</v>
      </c>
      <c r="AG17" s="258">
        <v>0</v>
      </c>
      <c r="AH17" s="258">
        <v>0</v>
      </c>
      <c r="AI17" s="258">
        <v>0</v>
      </c>
      <c r="AJ17" s="259">
        <v>0</v>
      </c>
    </row>
    <row r="18" spans="3:36" x14ac:dyDescent="0.25">
      <c r="C18" s="232"/>
      <c r="D18" s="244" t="s">
        <v>143</v>
      </c>
      <c r="E18" s="240" t="s">
        <v>149</v>
      </c>
      <c r="G18" s="257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8">
        <v>0</v>
      </c>
      <c r="AA18" s="258">
        <v>0</v>
      </c>
      <c r="AB18" s="258">
        <v>0</v>
      </c>
      <c r="AC18" s="258">
        <v>0</v>
      </c>
      <c r="AD18" s="258">
        <v>0</v>
      </c>
      <c r="AE18" s="258">
        <v>0</v>
      </c>
      <c r="AF18" s="258">
        <v>0</v>
      </c>
      <c r="AG18" s="258">
        <v>0</v>
      </c>
      <c r="AH18" s="258">
        <v>0</v>
      </c>
      <c r="AI18" s="258">
        <v>0</v>
      </c>
      <c r="AJ18" s="259">
        <v>0</v>
      </c>
    </row>
    <row r="19" spans="3:36" x14ac:dyDescent="0.25">
      <c r="C19" s="232" t="s">
        <v>9</v>
      </c>
      <c r="D19" s="477" t="s">
        <v>144</v>
      </c>
      <c r="E19" s="480"/>
      <c r="G19" s="257" t="str">
        <v>-</v>
      </c>
      <c r="H19" s="258" t="str">
        <v>PAT-1C</v>
      </c>
      <c r="I19" s="258" t="str">
        <v>PAT-1C</v>
      </c>
      <c r="J19" s="258" t="str">
        <v>PAT-1C</v>
      </c>
      <c r="K19" s="258" t="str">
        <v>PAT-1C</v>
      </c>
      <c r="L19" s="258" t="str">
        <v>PAT-1C</v>
      </c>
      <c r="M19" s="258" t="str">
        <v>PAT-3</v>
      </c>
      <c r="N19" s="258" t="str">
        <v>-</v>
      </c>
      <c r="O19" s="258" t="str">
        <v>-</v>
      </c>
      <c r="P19" s="258" t="str">
        <v>-</v>
      </c>
      <c r="Q19" s="258" t="str">
        <v>-</v>
      </c>
      <c r="R19" s="258" t="str">
        <v>-</v>
      </c>
      <c r="S19" s="258" t="str">
        <v>-</v>
      </c>
      <c r="T19" s="258" t="str">
        <v>-</v>
      </c>
      <c r="U19" s="258" t="str">
        <v>-</v>
      </c>
      <c r="V19" s="258" t="str">
        <v>-</v>
      </c>
      <c r="W19" s="258" t="str">
        <v>-</v>
      </c>
      <c r="X19" s="258" t="str">
        <v>-</v>
      </c>
      <c r="Y19" s="258" t="str">
        <v>-</v>
      </c>
      <c r="Z19" s="258" t="str">
        <v>-</v>
      </c>
      <c r="AA19" s="258" t="str">
        <v>-</v>
      </c>
      <c r="AB19" s="258" t="str">
        <v>-</v>
      </c>
      <c r="AC19" s="258" t="str">
        <v>-</v>
      </c>
      <c r="AD19" s="258" t="str">
        <v>-</v>
      </c>
      <c r="AE19" s="258" t="str">
        <v>-</v>
      </c>
      <c r="AF19" s="258" t="str">
        <v>-</v>
      </c>
      <c r="AG19" s="258" t="str">
        <v>-</v>
      </c>
      <c r="AH19" s="258" t="str">
        <v>-</v>
      </c>
      <c r="AI19" s="258" t="str">
        <v>-</v>
      </c>
      <c r="AJ19" s="259" t="str">
        <v>-</v>
      </c>
    </row>
    <row r="20" spans="3:36" x14ac:dyDescent="0.25">
      <c r="C20" s="481" t="s">
        <v>121</v>
      </c>
      <c r="D20" s="477"/>
      <c r="E20" s="478"/>
      <c r="G20" s="257" t="str">
        <v>-</v>
      </c>
      <c r="H20" s="258" t="str">
        <v>CI-A</v>
      </c>
      <c r="I20" s="258" t="str">
        <v>CI-A</v>
      </c>
      <c r="J20" s="258" t="str">
        <v>CI-A</v>
      </c>
      <c r="K20" s="258" t="str">
        <v>CII-A</v>
      </c>
      <c r="L20" s="258" t="str">
        <v>CI-A</v>
      </c>
      <c r="M20" s="258" t="str">
        <v>CI-A</v>
      </c>
      <c r="N20" s="258" t="str">
        <v>-</v>
      </c>
      <c r="O20" s="258" t="str">
        <v>-</v>
      </c>
      <c r="P20" s="258" t="str">
        <v>-</v>
      </c>
      <c r="Q20" s="258" t="str">
        <v>-</v>
      </c>
      <c r="R20" s="258" t="str">
        <v>-</v>
      </c>
      <c r="S20" s="258" t="str">
        <v>-</v>
      </c>
      <c r="T20" s="258" t="str">
        <v>-</v>
      </c>
      <c r="U20" s="258" t="str">
        <v>-</v>
      </c>
      <c r="V20" s="258" t="str">
        <v>-</v>
      </c>
      <c r="W20" s="258" t="str">
        <v>-</v>
      </c>
      <c r="X20" s="258" t="str">
        <v>-</v>
      </c>
      <c r="Y20" s="258" t="str">
        <v>-</v>
      </c>
      <c r="Z20" s="258" t="str">
        <v>-</v>
      </c>
      <c r="AA20" s="258" t="str">
        <v>-</v>
      </c>
      <c r="AB20" s="258" t="str">
        <v>-</v>
      </c>
      <c r="AC20" s="258" t="str">
        <v>-</v>
      </c>
      <c r="AD20" s="258" t="str">
        <v>-</v>
      </c>
      <c r="AE20" s="258" t="str">
        <v>-</v>
      </c>
      <c r="AF20" s="258" t="str">
        <v>-</v>
      </c>
      <c r="AG20" s="258" t="str">
        <v>-</v>
      </c>
      <c r="AH20" s="258" t="str">
        <v>-</v>
      </c>
      <c r="AI20" s="258" t="str">
        <v>-</v>
      </c>
      <c r="AJ20" s="259" t="str">
        <v>-</v>
      </c>
    </row>
    <row r="21" spans="3:36" x14ac:dyDescent="0.25">
      <c r="C21" s="459" t="s">
        <v>46</v>
      </c>
      <c r="D21" s="460"/>
      <c r="E21" s="461"/>
      <c r="G21" s="257" t="str">
        <v>SI</v>
      </c>
      <c r="H21" s="258" t="str">
        <v>SI</v>
      </c>
      <c r="I21" s="258" t="str">
        <v>SI</v>
      </c>
      <c r="J21" s="258" t="str">
        <v>SI</v>
      </c>
      <c r="K21" s="258" t="str">
        <v>SI</v>
      </c>
      <c r="L21" s="258" t="str">
        <v>SI</v>
      </c>
      <c r="M21" s="258" t="str">
        <v>SI</v>
      </c>
      <c r="N21" s="258" t="str">
        <v>-</v>
      </c>
      <c r="O21" s="258" t="str">
        <v>-</v>
      </c>
      <c r="P21" s="258" t="str">
        <v>-</v>
      </c>
      <c r="Q21" s="258" t="str">
        <v>-</v>
      </c>
      <c r="R21" s="258" t="str">
        <v>-</v>
      </c>
      <c r="S21" s="258" t="str">
        <v>-</v>
      </c>
      <c r="T21" s="258" t="str">
        <v>-</v>
      </c>
      <c r="U21" s="258" t="str">
        <v>-</v>
      </c>
      <c r="V21" s="258" t="str">
        <v>-</v>
      </c>
      <c r="W21" s="258" t="str">
        <v>-</v>
      </c>
      <c r="X21" s="258" t="str">
        <v>-</v>
      </c>
      <c r="Y21" s="258" t="str">
        <v>-</v>
      </c>
      <c r="Z21" s="258" t="str">
        <v>-</v>
      </c>
      <c r="AA21" s="258" t="str">
        <v>-</v>
      </c>
      <c r="AB21" s="258" t="str">
        <v>-</v>
      </c>
      <c r="AC21" s="258" t="str">
        <v>-</v>
      </c>
      <c r="AD21" s="258" t="str">
        <v>-</v>
      </c>
      <c r="AE21" s="258" t="str">
        <v>-</v>
      </c>
      <c r="AF21" s="258" t="str">
        <v>-</v>
      </c>
      <c r="AG21" s="258" t="str">
        <v>-</v>
      </c>
      <c r="AH21" s="258" t="str">
        <v>-</v>
      </c>
      <c r="AI21" s="258" t="str">
        <v>-</v>
      </c>
      <c r="AJ21" s="259" t="str">
        <v>-</v>
      </c>
    </row>
    <row r="22" spans="3:36" x14ac:dyDescent="0.25">
      <c r="C22" s="459" t="s">
        <v>122</v>
      </c>
      <c r="D22" s="460"/>
      <c r="E22" s="461"/>
      <c r="G22" s="257">
        <v>0</v>
      </c>
      <c r="H22" s="258">
        <v>0</v>
      </c>
      <c r="I22" s="258">
        <v>0</v>
      </c>
      <c r="J22" s="258">
        <v>0</v>
      </c>
      <c r="K22" s="258">
        <v>0</v>
      </c>
      <c r="L22" s="258">
        <v>0</v>
      </c>
      <c r="M22" s="258">
        <v>0</v>
      </c>
      <c r="N22" s="258" t="str">
        <v>-</v>
      </c>
      <c r="O22" s="258" t="str">
        <v>-</v>
      </c>
      <c r="P22" s="258" t="str">
        <v>-</v>
      </c>
      <c r="Q22" s="258" t="str">
        <v>-</v>
      </c>
      <c r="R22" s="258" t="str">
        <v>-</v>
      </c>
      <c r="S22" s="258" t="str">
        <v>-</v>
      </c>
      <c r="T22" s="258" t="str">
        <v>-</v>
      </c>
      <c r="U22" s="258" t="str">
        <v>-</v>
      </c>
      <c r="V22" s="258" t="str">
        <v>-</v>
      </c>
      <c r="W22" s="258" t="str">
        <v>-</v>
      </c>
      <c r="X22" s="258" t="str">
        <v>-</v>
      </c>
      <c r="Y22" s="258" t="str">
        <v>-</v>
      </c>
      <c r="Z22" s="258" t="str">
        <v>-</v>
      </c>
      <c r="AA22" s="258" t="str">
        <v>-</v>
      </c>
      <c r="AB22" s="258" t="str">
        <v>-</v>
      </c>
      <c r="AC22" s="258" t="str">
        <v>-</v>
      </c>
      <c r="AD22" s="258" t="str">
        <v>-</v>
      </c>
      <c r="AE22" s="258" t="str">
        <v>-</v>
      </c>
      <c r="AF22" s="258" t="str">
        <v>-</v>
      </c>
      <c r="AG22" s="258" t="str">
        <v>-</v>
      </c>
      <c r="AH22" s="258" t="str">
        <v>-</v>
      </c>
      <c r="AI22" s="258" t="str">
        <v>-</v>
      </c>
      <c r="AJ22" s="259" t="str">
        <v>-</v>
      </c>
    </row>
    <row r="23" spans="3:36" x14ac:dyDescent="0.25">
      <c r="C23" s="462" t="s">
        <v>123</v>
      </c>
      <c r="D23" s="463"/>
      <c r="E23" s="245" t="s">
        <v>150</v>
      </c>
      <c r="G23" s="257" t="str">
        <v>783333.21</v>
      </c>
      <c r="H23" s="258" t="str">
        <v>783354.34</v>
      </c>
      <c r="I23" s="258" t="str">
        <v>783415.92</v>
      </c>
      <c r="J23" s="258" t="str">
        <v>783477.85</v>
      </c>
      <c r="K23" s="258" t="str">
        <v>783543.08</v>
      </c>
      <c r="L23" s="258" t="str">
        <v>783606.27</v>
      </c>
      <c r="M23" s="258" t="str">
        <v>783628.00</v>
      </c>
      <c r="N23" s="258" t="str">
        <v>-</v>
      </c>
      <c r="O23" s="258" t="str">
        <v>-</v>
      </c>
      <c r="P23" s="258" t="str">
        <v>-</v>
      </c>
      <c r="Q23" s="258" t="str">
        <v>-</v>
      </c>
      <c r="R23" s="258" t="str">
        <v>-</v>
      </c>
      <c r="S23" s="258" t="str">
        <v>-</v>
      </c>
      <c r="T23" s="258" t="str">
        <v>-</v>
      </c>
      <c r="U23" s="258" t="str">
        <v>-</v>
      </c>
      <c r="V23" s="258" t="str">
        <v>-</v>
      </c>
      <c r="W23" s="258" t="str">
        <v>-</v>
      </c>
      <c r="X23" s="258" t="str">
        <v>-</v>
      </c>
      <c r="Y23" s="258" t="str">
        <v>-</v>
      </c>
      <c r="Z23" s="258" t="str">
        <v>-</v>
      </c>
      <c r="AA23" s="258" t="str">
        <v>-</v>
      </c>
      <c r="AB23" s="258" t="str">
        <v>-</v>
      </c>
      <c r="AC23" s="258" t="str">
        <v>-</v>
      </c>
      <c r="AD23" s="258" t="str">
        <v>-</v>
      </c>
      <c r="AE23" s="258" t="str">
        <v>-</v>
      </c>
      <c r="AF23" s="258" t="str">
        <v>-</v>
      </c>
      <c r="AG23" s="258" t="str">
        <v>-</v>
      </c>
      <c r="AH23" s="258" t="str">
        <v>-</v>
      </c>
      <c r="AI23" s="258" t="str">
        <v>-</v>
      </c>
      <c r="AJ23" s="259" t="str">
        <v>-</v>
      </c>
    </row>
    <row r="24" spans="3:36" x14ac:dyDescent="0.25">
      <c r="C24" s="464"/>
      <c r="D24" s="465"/>
      <c r="E24" s="245" t="s">
        <v>151</v>
      </c>
      <c r="G24" s="257" t="str">
        <v>8992198.42</v>
      </c>
      <c r="H24" s="258" t="str">
        <v>8992216.78</v>
      </c>
      <c r="I24" s="258" t="str">
        <v>8992267.85</v>
      </c>
      <c r="J24" s="258" t="str">
        <v>8992318.5</v>
      </c>
      <c r="K24" s="258" t="str">
        <v>8992373.36</v>
      </c>
      <c r="L24" s="258" t="str">
        <v>8992425.79</v>
      </c>
      <c r="M24" s="258" t="str">
        <v>8992443.82</v>
      </c>
      <c r="N24" s="258" t="str">
        <v>-</v>
      </c>
      <c r="O24" s="258" t="str">
        <v>-</v>
      </c>
      <c r="P24" s="258" t="str">
        <v>-</v>
      </c>
      <c r="Q24" s="258" t="str">
        <v>-</v>
      </c>
      <c r="R24" s="258" t="str">
        <v>-</v>
      </c>
      <c r="S24" s="258" t="str">
        <v>-</v>
      </c>
      <c r="T24" s="258" t="str">
        <v>-</v>
      </c>
      <c r="U24" s="258" t="str">
        <v>-</v>
      </c>
      <c r="V24" s="258" t="str">
        <v>-</v>
      </c>
      <c r="W24" s="258" t="str">
        <v>-</v>
      </c>
      <c r="X24" s="258" t="str">
        <v>-</v>
      </c>
      <c r="Y24" s="258" t="str">
        <v>-</v>
      </c>
      <c r="Z24" s="258" t="str">
        <v>-</v>
      </c>
      <c r="AA24" s="258" t="str">
        <v>-</v>
      </c>
      <c r="AB24" s="258" t="str">
        <v>-</v>
      </c>
      <c r="AC24" s="258" t="str">
        <v>-</v>
      </c>
      <c r="AD24" s="258" t="str">
        <v>-</v>
      </c>
      <c r="AE24" s="258" t="str">
        <v>-</v>
      </c>
      <c r="AF24" s="258" t="str">
        <v>-</v>
      </c>
      <c r="AG24" s="258" t="str">
        <v>-</v>
      </c>
      <c r="AH24" s="258" t="str">
        <v>-</v>
      </c>
      <c r="AI24" s="258" t="str">
        <v>-</v>
      </c>
      <c r="AJ24" s="259" t="str">
        <v>-</v>
      </c>
    </row>
    <row r="25" spans="3:36" x14ac:dyDescent="0.25">
      <c r="C25" s="459" t="s">
        <v>620</v>
      </c>
      <c r="D25" s="460"/>
      <c r="E25" s="461"/>
      <c r="G25" s="257">
        <v>2</v>
      </c>
      <c r="H25" s="258">
        <v>2</v>
      </c>
      <c r="I25" s="258">
        <v>2</v>
      </c>
      <c r="J25" s="258">
        <v>2</v>
      </c>
      <c r="K25" s="258">
        <v>2</v>
      </c>
      <c r="L25" s="258">
        <v>2</v>
      </c>
      <c r="M25" s="258">
        <v>2</v>
      </c>
      <c r="N25" s="258">
        <v>0</v>
      </c>
      <c r="O25" s="258">
        <v>0</v>
      </c>
      <c r="P25" s="258">
        <v>0</v>
      </c>
      <c r="Q25" s="258">
        <v>0</v>
      </c>
      <c r="R25" s="258">
        <v>0</v>
      </c>
      <c r="S25" s="258">
        <v>0</v>
      </c>
      <c r="T25" s="258">
        <v>0</v>
      </c>
      <c r="U25" s="258">
        <v>0</v>
      </c>
      <c r="V25" s="258">
        <v>0</v>
      </c>
      <c r="W25" s="258">
        <v>0</v>
      </c>
      <c r="X25" s="258">
        <v>0</v>
      </c>
      <c r="Y25" s="258">
        <v>0</v>
      </c>
      <c r="Z25" s="258">
        <v>0</v>
      </c>
      <c r="AA25" s="258">
        <v>0</v>
      </c>
      <c r="AB25" s="258">
        <v>0</v>
      </c>
      <c r="AC25" s="258">
        <v>0</v>
      </c>
      <c r="AD25" s="258">
        <v>0</v>
      </c>
      <c r="AE25" s="258">
        <v>0</v>
      </c>
      <c r="AF25" s="258">
        <v>0</v>
      </c>
      <c r="AG25" s="258">
        <v>0</v>
      </c>
      <c r="AH25" s="258">
        <v>0</v>
      </c>
      <c r="AI25" s="258">
        <v>0</v>
      </c>
      <c r="AJ25" s="259">
        <v>0</v>
      </c>
    </row>
    <row r="26" spans="3:36" x14ac:dyDescent="0.25">
      <c r="C26" s="466" t="s">
        <v>618</v>
      </c>
      <c r="D26" s="467"/>
      <c r="E26" s="468"/>
      <c r="G26" s="257" t="str">
        <v>-</v>
      </c>
      <c r="H26" s="258" t="str">
        <v>-</v>
      </c>
      <c r="I26" s="258" t="str">
        <v>-</v>
      </c>
      <c r="J26" s="258" t="str">
        <v>-</v>
      </c>
      <c r="K26" s="258" t="str">
        <v>-</v>
      </c>
      <c r="L26" s="258" t="str">
        <v>-</v>
      </c>
      <c r="M26" s="258" t="str">
        <v>13,8kV</v>
      </c>
      <c r="N26" s="258" t="str">
        <v>-</v>
      </c>
      <c r="O26" s="258" t="str">
        <v>-</v>
      </c>
      <c r="P26" s="258" t="str">
        <v>-</v>
      </c>
      <c r="Q26" s="258" t="str">
        <v>-</v>
      </c>
      <c r="R26" s="258" t="str">
        <v>-</v>
      </c>
      <c r="S26" s="258" t="str">
        <v>-</v>
      </c>
      <c r="T26" s="258" t="str">
        <v>-</v>
      </c>
      <c r="U26" s="258" t="str">
        <v>-</v>
      </c>
      <c r="V26" s="258" t="str">
        <v>-</v>
      </c>
      <c r="W26" s="258" t="str">
        <v>-</v>
      </c>
      <c r="X26" s="258" t="str">
        <v>-</v>
      </c>
      <c r="Y26" s="258" t="str">
        <v>-</v>
      </c>
      <c r="Z26" s="258" t="str">
        <v>-</v>
      </c>
      <c r="AA26" s="258" t="str">
        <v>-</v>
      </c>
      <c r="AB26" s="258" t="str">
        <v>-</v>
      </c>
      <c r="AC26" s="258" t="str">
        <v>-</v>
      </c>
      <c r="AD26" s="258" t="str">
        <v>-</v>
      </c>
      <c r="AE26" s="258" t="str">
        <v>-</v>
      </c>
      <c r="AF26" s="258" t="str">
        <v>-</v>
      </c>
      <c r="AG26" s="258" t="str">
        <v>-</v>
      </c>
      <c r="AH26" s="258" t="str">
        <v>-</v>
      </c>
      <c r="AI26" s="258" t="str">
        <v>-</v>
      </c>
      <c r="AJ26" s="259" t="str">
        <v>-</v>
      </c>
    </row>
    <row r="27" spans="3:36" x14ac:dyDescent="0.25">
      <c r="C27" s="469" t="s">
        <v>125</v>
      </c>
      <c r="D27" s="470"/>
      <c r="E27" s="471"/>
      <c r="G27" s="257" t="str">
        <v>NO</v>
      </c>
      <c r="H27" s="258" t="str">
        <v>NO</v>
      </c>
      <c r="I27" s="258" t="str">
        <v>NO</v>
      </c>
      <c r="J27" s="258" t="str">
        <v>NO</v>
      </c>
      <c r="K27" s="258" t="str">
        <v>NO</v>
      </c>
      <c r="L27" s="258" t="str">
        <v>NO</v>
      </c>
      <c r="M27" s="258" t="str">
        <v>NO</v>
      </c>
      <c r="N27" s="258" t="str">
        <v>-</v>
      </c>
      <c r="O27" s="258" t="str">
        <v>-</v>
      </c>
      <c r="P27" s="258" t="str">
        <v>-</v>
      </c>
      <c r="Q27" s="258" t="str">
        <v>-</v>
      </c>
      <c r="R27" s="258" t="str">
        <v>-</v>
      </c>
      <c r="S27" s="258" t="str">
        <v>-</v>
      </c>
      <c r="T27" s="258" t="str">
        <v>-</v>
      </c>
      <c r="U27" s="258" t="str">
        <v>-</v>
      </c>
      <c r="V27" s="258" t="str">
        <v>-</v>
      </c>
      <c r="W27" s="258" t="str">
        <v>-</v>
      </c>
      <c r="X27" s="258" t="str">
        <v>-</v>
      </c>
      <c r="Y27" s="258" t="str">
        <v>-</v>
      </c>
      <c r="Z27" s="258" t="str">
        <v>-</v>
      </c>
      <c r="AA27" s="258" t="str">
        <v>-</v>
      </c>
      <c r="AB27" s="258" t="str">
        <v>-</v>
      </c>
      <c r="AC27" s="258" t="str">
        <v>-</v>
      </c>
      <c r="AD27" s="258" t="str">
        <v>-</v>
      </c>
      <c r="AE27" s="258" t="str">
        <v>-</v>
      </c>
      <c r="AF27" s="258" t="str">
        <v>-</v>
      </c>
      <c r="AG27" s="258" t="str">
        <v>-</v>
      </c>
      <c r="AH27" s="258" t="str">
        <v>-</v>
      </c>
      <c r="AI27" s="258" t="str">
        <v>-</v>
      </c>
      <c r="AJ27" s="259" t="str">
        <v>-</v>
      </c>
    </row>
    <row r="28" spans="3:36" ht="28.9" customHeight="1" x14ac:dyDescent="0.25">
      <c r="C28" s="472" t="s">
        <v>127</v>
      </c>
      <c r="D28" s="457" t="s">
        <v>152</v>
      </c>
      <c r="E28" s="458"/>
      <c r="G28" s="257">
        <v>0</v>
      </c>
      <c r="H28" s="258">
        <v>1</v>
      </c>
      <c r="I28" s="258">
        <v>1</v>
      </c>
      <c r="J28" s="258">
        <v>1</v>
      </c>
      <c r="K28" s="258">
        <v>0</v>
      </c>
      <c r="L28" s="258">
        <v>1</v>
      </c>
      <c r="M28" s="258">
        <v>1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8">
        <v>0</v>
      </c>
      <c r="AA28" s="258">
        <v>0</v>
      </c>
      <c r="AB28" s="258">
        <v>0</v>
      </c>
      <c r="AC28" s="258">
        <v>0</v>
      </c>
      <c r="AD28" s="258">
        <v>0</v>
      </c>
      <c r="AE28" s="258">
        <v>0</v>
      </c>
      <c r="AF28" s="258">
        <v>0</v>
      </c>
      <c r="AG28" s="258">
        <v>0</v>
      </c>
      <c r="AH28" s="258">
        <v>0</v>
      </c>
      <c r="AI28" s="258">
        <v>0</v>
      </c>
      <c r="AJ28" s="259">
        <v>0</v>
      </c>
    </row>
    <row r="29" spans="3:36" ht="28.9" customHeight="1" x14ac:dyDescent="0.25">
      <c r="C29" s="473"/>
      <c r="D29" s="457" t="s">
        <v>153</v>
      </c>
      <c r="E29" s="458"/>
      <c r="G29" s="257">
        <v>0</v>
      </c>
      <c r="H29" s="258">
        <v>0</v>
      </c>
      <c r="I29" s="258">
        <v>0</v>
      </c>
      <c r="J29" s="258">
        <v>0</v>
      </c>
      <c r="K29" s="258">
        <v>1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8">
        <v>0</v>
      </c>
      <c r="AA29" s="258">
        <v>0</v>
      </c>
      <c r="AB29" s="258">
        <v>0</v>
      </c>
      <c r="AC29" s="258">
        <v>0</v>
      </c>
      <c r="AD29" s="258">
        <v>0</v>
      </c>
      <c r="AE29" s="258">
        <v>0</v>
      </c>
      <c r="AF29" s="258">
        <v>0</v>
      </c>
      <c r="AG29" s="258">
        <v>0</v>
      </c>
      <c r="AH29" s="258">
        <v>0</v>
      </c>
      <c r="AI29" s="258">
        <v>0</v>
      </c>
      <c r="AJ29" s="259">
        <v>0</v>
      </c>
    </row>
    <row r="30" spans="3:36" ht="21.6" customHeight="1" thickBot="1" x14ac:dyDescent="0.3">
      <c r="C30" s="454" t="s">
        <v>126</v>
      </c>
      <c r="D30" s="455"/>
      <c r="E30" s="456"/>
      <c r="G30" s="260">
        <v>0</v>
      </c>
      <c r="H30" s="261">
        <v>0</v>
      </c>
      <c r="I30" s="261">
        <v>0</v>
      </c>
      <c r="J30" s="261">
        <v>0</v>
      </c>
      <c r="K30" s="261"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261">
        <v>0</v>
      </c>
      <c r="AA30" s="261">
        <v>0</v>
      </c>
      <c r="AB30" s="261">
        <v>0</v>
      </c>
      <c r="AC30" s="261">
        <v>0</v>
      </c>
      <c r="AD30" s="261">
        <v>0</v>
      </c>
      <c r="AE30" s="261">
        <v>0</v>
      </c>
      <c r="AF30" s="261">
        <v>0</v>
      </c>
      <c r="AG30" s="261">
        <v>0</v>
      </c>
      <c r="AH30" s="261">
        <v>0</v>
      </c>
      <c r="AI30" s="261">
        <v>0</v>
      </c>
      <c r="AJ30" s="262">
        <v>0</v>
      </c>
    </row>
    <row r="31" spans="3:36" ht="25.15" customHeight="1" x14ac:dyDescent="0.25">
      <c r="C31" s="489" t="s">
        <v>120</v>
      </c>
      <c r="D31" s="482" t="s">
        <v>152</v>
      </c>
      <c r="E31" s="483"/>
      <c r="G31" s="254" cm="1">
        <f t="array" ref="G31:AJ34">+TRANSPOSE(P_20!AE13:AH42)</f>
        <v>0</v>
      </c>
      <c r="H31" s="255">
        <v>1</v>
      </c>
      <c r="I31" s="255">
        <v>0</v>
      </c>
      <c r="J31" s="255">
        <v>0</v>
      </c>
      <c r="K31" s="255">
        <v>0</v>
      </c>
      <c r="L31" s="255">
        <v>1</v>
      </c>
      <c r="M31" s="255">
        <v>0</v>
      </c>
      <c r="N31" s="255">
        <v>0</v>
      </c>
      <c r="O31" s="255">
        <v>0</v>
      </c>
      <c r="P31" s="255">
        <v>0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6">
        <v>0</v>
      </c>
    </row>
    <row r="32" spans="3:36" ht="25.15" customHeight="1" thickBot="1" x14ac:dyDescent="0.3">
      <c r="C32" s="490"/>
      <c r="D32" s="484" t="s">
        <v>153</v>
      </c>
      <c r="E32" s="485"/>
      <c r="G32" s="257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0</v>
      </c>
      <c r="N32" s="258">
        <v>0</v>
      </c>
      <c r="O32" s="258">
        <v>0</v>
      </c>
      <c r="P32" s="258">
        <v>0</v>
      </c>
      <c r="Q32" s="258">
        <v>0</v>
      </c>
      <c r="R32" s="258">
        <v>0</v>
      </c>
      <c r="S32" s="258">
        <v>0</v>
      </c>
      <c r="T32" s="258">
        <v>0</v>
      </c>
      <c r="U32" s="258">
        <v>0</v>
      </c>
      <c r="V32" s="258">
        <v>0</v>
      </c>
      <c r="W32" s="258">
        <v>0</v>
      </c>
      <c r="X32" s="258">
        <v>0</v>
      </c>
      <c r="Y32" s="258">
        <v>0</v>
      </c>
      <c r="Z32" s="258">
        <v>0</v>
      </c>
      <c r="AA32" s="258">
        <v>0</v>
      </c>
      <c r="AB32" s="258">
        <v>0</v>
      </c>
      <c r="AC32" s="258">
        <v>0</v>
      </c>
      <c r="AD32" s="258">
        <v>0</v>
      </c>
      <c r="AE32" s="258">
        <v>0</v>
      </c>
      <c r="AF32" s="258">
        <v>0</v>
      </c>
      <c r="AG32" s="258">
        <v>0</v>
      </c>
      <c r="AH32" s="258">
        <v>0</v>
      </c>
      <c r="AI32" s="258">
        <v>0</v>
      </c>
      <c r="AJ32" s="259">
        <v>0</v>
      </c>
    </row>
    <row r="33" spans="1:36" ht="25.15" customHeight="1" x14ac:dyDescent="0.25">
      <c r="C33" s="489" t="s">
        <v>649</v>
      </c>
      <c r="D33" s="463" t="s">
        <v>152</v>
      </c>
      <c r="E33" s="486"/>
      <c r="G33" s="257">
        <v>0</v>
      </c>
      <c r="H33" s="258">
        <v>1</v>
      </c>
      <c r="I33" s="258">
        <v>1</v>
      </c>
      <c r="J33" s="258">
        <v>1</v>
      </c>
      <c r="K33" s="258">
        <v>1</v>
      </c>
      <c r="L33" s="258">
        <v>1</v>
      </c>
      <c r="M33" s="258">
        <v>0</v>
      </c>
      <c r="N33" s="258">
        <v>0</v>
      </c>
      <c r="O33" s="258">
        <v>0</v>
      </c>
      <c r="P33" s="258">
        <v>0</v>
      </c>
      <c r="Q33" s="258">
        <v>0</v>
      </c>
      <c r="R33" s="258">
        <v>0</v>
      </c>
      <c r="S33" s="258">
        <v>0</v>
      </c>
      <c r="T33" s="258">
        <v>0</v>
      </c>
      <c r="U33" s="258">
        <v>0</v>
      </c>
      <c r="V33" s="258">
        <v>0</v>
      </c>
      <c r="W33" s="258">
        <v>0</v>
      </c>
      <c r="X33" s="258">
        <v>0</v>
      </c>
      <c r="Y33" s="258">
        <v>0</v>
      </c>
      <c r="Z33" s="258">
        <v>0</v>
      </c>
      <c r="AA33" s="258">
        <v>0</v>
      </c>
      <c r="AB33" s="258">
        <v>0</v>
      </c>
      <c r="AC33" s="258">
        <v>0</v>
      </c>
      <c r="AD33" s="258">
        <v>0</v>
      </c>
      <c r="AE33" s="258">
        <v>0</v>
      </c>
      <c r="AF33" s="258">
        <v>0</v>
      </c>
      <c r="AG33" s="258">
        <v>0</v>
      </c>
      <c r="AH33" s="258">
        <v>0</v>
      </c>
      <c r="AI33" s="258">
        <v>0</v>
      </c>
      <c r="AJ33" s="259">
        <v>0</v>
      </c>
    </row>
    <row r="34" spans="1:36" ht="25.15" customHeight="1" thickBot="1" x14ac:dyDescent="0.3">
      <c r="C34" s="490"/>
      <c r="D34" s="484" t="s">
        <v>153</v>
      </c>
      <c r="E34" s="485"/>
      <c r="G34" s="260">
        <v>0</v>
      </c>
      <c r="H34" s="261">
        <v>0</v>
      </c>
      <c r="I34" s="261">
        <v>0</v>
      </c>
      <c r="J34" s="261">
        <v>0</v>
      </c>
      <c r="K34" s="261">
        <v>0</v>
      </c>
      <c r="L34" s="261">
        <v>0</v>
      </c>
      <c r="M34" s="261">
        <v>1</v>
      </c>
      <c r="N34" s="261">
        <v>0</v>
      </c>
      <c r="O34" s="261">
        <v>0</v>
      </c>
      <c r="P34" s="261">
        <v>0</v>
      </c>
      <c r="Q34" s="261">
        <v>0</v>
      </c>
      <c r="R34" s="261">
        <v>0</v>
      </c>
      <c r="S34" s="261">
        <v>0</v>
      </c>
      <c r="T34" s="261">
        <v>0</v>
      </c>
      <c r="U34" s="261">
        <v>0</v>
      </c>
      <c r="V34" s="261">
        <v>0</v>
      </c>
      <c r="W34" s="261">
        <v>0</v>
      </c>
      <c r="X34" s="261">
        <v>0</v>
      </c>
      <c r="Y34" s="261">
        <v>0</v>
      </c>
      <c r="Z34" s="261">
        <v>0</v>
      </c>
      <c r="AA34" s="261">
        <v>0</v>
      </c>
      <c r="AB34" s="261">
        <v>0</v>
      </c>
      <c r="AC34" s="261">
        <v>0</v>
      </c>
      <c r="AD34" s="261">
        <v>0</v>
      </c>
      <c r="AE34" s="261">
        <v>0</v>
      </c>
      <c r="AF34" s="261">
        <v>0</v>
      </c>
      <c r="AG34" s="261">
        <v>0</v>
      </c>
      <c r="AH34" s="261">
        <v>0</v>
      </c>
      <c r="AI34" s="261">
        <v>0</v>
      </c>
      <c r="AJ34" s="262">
        <v>0</v>
      </c>
    </row>
    <row r="42" spans="1:36" ht="28.9" customHeight="1" thickBot="1" x14ac:dyDescent="0.3">
      <c r="A42" s="286" t="s">
        <v>629</v>
      </c>
      <c r="B42" s="287"/>
      <c r="C42" s="288"/>
      <c r="D42" s="289"/>
      <c r="E42" s="290"/>
      <c r="F42" s="290"/>
      <c r="G42" s="291"/>
    </row>
    <row r="43" spans="1:36" ht="33" x14ac:dyDescent="0.25">
      <c r="A43" s="301" t="s">
        <v>621</v>
      </c>
      <c r="B43" s="287"/>
      <c r="C43" s="292" t="s">
        <v>628</v>
      </c>
      <c r="D43" s="293"/>
      <c r="E43" s="302" t="s">
        <v>622</v>
      </c>
      <c r="F43" s="295"/>
      <c r="G43" s="305" t="str">
        <f>+G2</f>
        <v>0</v>
      </c>
      <c r="H43" s="306">
        <f t="shared" ref="H43:AJ43" si="1">+H2</f>
        <v>1</v>
      </c>
      <c r="I43" s="306">
        <f t="shared" si="1"/>
        <v>2</v>
      </c>
      <c r="J43" s="306">
        <f t="shared" si="1"/>
        <v>3</v>
      </c>
      <c r="K43" s="306">
        <f t="shared" si="1"/>
        <v>4</v>
      </c>
      <c r="L43" s="306">
        <f t="shared" si="1"/>
        <v>5</v>
      </c>
      <c r="M43" s="306">
        <f t="shared" si="1"/>
        <v>6</v>
      </c>
      <c r="N43" s="306">
        <f t="shared" si="1"/>
        <v>0</v>
      </c>
      <c r="O43" s="306">
        <f t="shared" si="1"/>
        <v>0</v>
      </c>
      <c r="P43" s="306">
        <f t="shared" si="1"/>
        <v>0</v>
      </c>
      <c r="Q43" s="306">
        <f t="shared" si="1"/>
        <v>0</v>
      </c>
      <c r="R43" s="306">
        <f t="shared" si="1"/>
        <v>0</v>
      </c>
      <c r="S43" s="306">
        <f t="shared" si="1"/>
        <v>0</v>
      </c>
      <c r="T43" s="306">
        <f t="shared" si="1"/>
        <v>0</v>
      </c>
      <c r="U43" s="306">
        <f t="shared" si="1"/>
        <v>0</v>
      </c>
      <c r="V43" s="306">
        <f t="shared" si="1"/>
        <v>0</v>
      </c>
      <c r="W43" s="306">
        <f t="shared" si="1"/>
        <v>0</v>
      </c>
      <c r="X43" s="306">
        <f t="shared" si="1"/>
        <v>0</v>
      </c>
      <c r="Y43" s="306">
        <f t="shared" si="1"/>
        <v>0</v>
      </c>
      <c r="Z43" s="306">
        <f t="shared" si="1"/>
        <v>0</v>
      </c>
      <c r="AA43" s="306">
        <f t="shared" si="1"/>
        <v>0</v>
      </c>
      <c r="AB43" s="306">
        <f t="shared" si="1"/>
        <v>0</v>
      </c>
      <c r="AC43" s="306">
        <f t="shared" si="1"/>
        <v>0</v>
      </c>
      <c r="AD43" s="306">
        <f t="shared" si="1"/>
        <v>0</v>
      </c>
      <c r="AE43" s="306">
        <f t="shared" si="1"/>
        <v>0</v>
      </c>
      <c r="AF43" s="306">
        <f t="shared" si="1"/>
        <v>0</v>
      </c>
      <c r="AG43" s="306">
        <f t="shared" si="1"/>
        <v>0</v>
      </c>
      <c r="AH43" s="306">
        <f t="shared" si="1"/>
        <v>0</v>
      </c>
      <c r="AI43" s="306">
        <f t="shared" si="1"/>
        <v>0</v>
      </c>
      <c r="AJ43" s="307">
        <f t="shared" si="1"/>
        <v>0</v>
      </c>
    </row>
    <row r="44" spans="1:36" ht="16.5" x14ac:dyDescent="0.25">
      <c r="A44" s="287"/>
      <c r="B44" s="287"/>
      <c r="C44" s="293"/>
      <c r="D44" s="293"/>
      <c r="E44" s="303" t="s">
        <v>623</v>
      </c>
      <c r="F44" s="294"/>
      <c r="G44" s="308" t="str">
        <f>+G10</f>
        <v>-</v>
      </c>
      <c r="H44" s="309" t="str">
        <f t="shared" ref="H44:AJ44" si="2">+H10</f>
        <v>CAC</v>
      </c>
      <c r="I44" s="309" t="str">
        <f t="shared" si="2"/>
        <v>CAC</v>
      </c>
      <c r="J44" s="309" t="str">
        <f t="shared" si="2"/>
        <v>CAC</v>
      </c>
      <c r="K44" s="309" t="str">
        <f t="shared" si="2"/>
        <v>CAC</v>
      </c>
      <c r="L44" s="309" t="str">
        <f t="shared" si="2"/>
        <v>CAC</v>
      </c>
      <c r="M44" s="309" t="str">
        <f t="shared" si="2"/>
        <v>CAC</v>
      </c>
      <c r="N44" s="309" t="str">
        <f t="shared" si="2"/>
        <v>-</v>
      </c>
      <c r="O44" s="309" t="str">
        <f t="shared" si="2"/>
        <v>-</v>
      </c>
      <c r="P44" s="309" t="str">
        <f t="shared" si="2"/>
        <v>-</v>
      </c>
      <c r="Q44" s="309" t="str">
        <f t="shared" si="2"/>
        <v>-</v>
      </c>
      <c r="R44" s="309" t="str">
        <f t="shared" si="2"/>
        <v>-</v>
      </c>
      <c r="S44" s="309" t="str">
        <f t="shared" si="2"/>
        <v>-</v>
      </c>
      <c r="T44" s="309" t="str">
        <f t="shared" si="2"/>
        <v>-</v>
      </c>
      <c r="U44" s="309" t="str">
        <f t="shared" si="2"/>
        <v>-</v>
      </c>
      <c r="V44" s="309" t="str">
        <f t="shared" si="2"/>
        <v>-</v>
      </c>
      <c r="W44" s="309" t="str">
        <f t="shared" si="2"/>
        <v>-</v>
      </c>
      <c r="X44" s="309" t="str">
        <f t="shared" si="2"/>
        <v>-</v>
      </c>
      <c r="Y44" s="309" t="str">
        <f t="shared" si="2"/>
        <v>-</v>
      </c>
      <c r="Z44" s="309" t="str">
        <f t="shared" si="2"/>
        <v>-</v>
      </c>
      <c r="AA44" s="309" t="str">
        <f t="shared" si="2"/>
        <v>-</v>
      </c>
      <c r="AB44" s="309" t="str">
        <f t="shared" si="2"/>
        <v>-</v>
      </c>
      <c r="AC44" s="309" t="str">
        <f t="shared" si="2"/>
        <v>-</v>
      </c>
      <c r="AD44" s="309" t="str">
        <f t="shared" si="2"/>
        <v>-</v>
      </c>
      <c r="AE44" s="309" t="str">
        <f t="shared" si="2"/>
        <v>-</v>
      </c>
      <c r="AF44" s="309" t="str">
        <f t="shared" si="2"/>
        <v>-</v>
      </c>
      <c r="AG44" s="309" t="str">
        <f t="shared" si="2"/>
        <v>-</v>
      </c>
      <c r="AH44" s="309" t="str">
        <f t="shared" si="2"/>
        <v>-</v>
      </c>
      <c r="AI44" s="309" t="str">
        <f t="shared" si="2"/>
        <v>-</v>
      </c>
      <c r="AJ44" s="310" t="str">
        <f t="shared" si="2"/>
        <v>-</v>
      </c>
    </row>
    <row r="45" spans="1:36" ht="16.5" x14ac:dyDescent="0.25">
      <c r="A45" s="287"/>
      <c r="B45" s="287"/>
      <c r="C45" s="296"/>
      <c r="D45" s="294"/>
      <c r="E45" s="303" t="s">
        <v>625</v>
      </c>
      <c r="F45" s="294"/>
      <c r="G45" s="308" t="str">
        <f>+G3</f>
        <v>-</v>
      </c>
      <c r="H45" s="309" t="str">
        <f t="shared" ref="H45:AJ46" si="3">+H3</f>
        <v>TSVE-2</v>
      </c>
      <c r="I45" s="309" t="str">
        <f t="shared" si="3"/>
        <v>PSVE-2</v>
      </c>
      <c r="J45" s="309" t="str">
        <f t="shared" si="3"/>
        <v>PSVE-2</v>
      </c>
      <c r="K45" s="309" t="str">
        <f t="shared" si="3"/>
        <v>PSVE-2</v>
      </c>
      <c r="L45" s="309" t="str">
        <f t="shared" si="3"/>
        <v>TSVE-2</v>
      </c>
      <c r="M45" s="309" t="str">
        <f t="shared" si="3"/>
        <v>PSVE-2</v>
      </c>
      <c r="N45" s="309" t="str">
        <f t="shared" si="3"/>
        <v>-</v>
      </c>
      <c r="O45" s="309" t="str">
        <f t="shared" si="3"/>
        <v>-</v>
      </c>
      <c r="P45" s="309" t="str">
        <f t="shared" si="3"/>
        <v>-</v>
      </c>
      <c r="Q45" s="309" t="str">
        <f t="shared" si="3"/>
        <v>-</v>
      </c>
      <c r="R45" s="309" t="str">
        <f t="shared" si="3"/>
        <v>-</v>
      </c>
      <c r="S45" s="309" t="str">
        <f t="shared" si="3"/>
        <v>-</v>
      </c>
      <c r="T45" s="309" t="str">
        <f t="shared" si="3"/>
        <v>-</v>
      </c>
      <c r="U45" s="309" t="str">
        <f t="shared" si="3"/>
        <v>-</v>
      </c>
      <c r="V45" s="309" t="str">
        <f t="shared" si="3"/>
        <v>-</v>
      </c>
      <c r="W45" s="309" t="str">
        <f t="shared" si="3"/>
        <v>-</v>
      </c>
      <c r="X45" s="309" t="str">
        <f t="shared" si="3"/>
        <v>-</v>
      </c>
      <c r="Y45" s="309" t="str">
        <f t="shared" si="3"/>
        <v>-</v>
      </c>
      <c r="Z45" s="309" t="str">
        <f t="shared" si="3"/>
        <v>-</v>
      </c>
      <c r="AA45" s="309" t="str">
        <f t="shared" si="3"/>
        <v>-</v>
      </c>
      <c r="AB45" s="309" t="str">
        <f t="shared" si="3"/>
        <v>-</v>
      </c>
      <c r="AC45" s="309" t="str">
        <f t="shared" si="3"/>
        <v>-</v>
      </c>
      <c r="AD45" s="309" t="str">
        <f t="shared" si="3"/>
        <v>-</v>
      </c>
      <c r="AE45" s="309" t="str">
        <f t="shared" si="3"/>
        <v>-</v>
      </c>
      <c r="AF45" s="309" t="str">
        <f t="shared" si="3"/>
        <v>-</v>
      </c>
      <c r="AG45" s="309" t="str">
        <f t="shared" si="3"/>
        <v>-</v>
      </c>
      <c r="AH45" s="309" t="str">
        <f t="shared" si="3"/>
        <v>-</v>
      </c>
      <c r="AI45" s="309" t="str">
        <f t="shared" si="3"/>
        <v>-</v>
      </c>
      <c r="AJ45" s="310" t="str">
        <f t="shared" si="3"/>
        <v>-</v>
      </c>
    </row>
    <row r="46" spans="1:36" ht="16.5" x14ac:dyDescent="0.25">
      <c r="A46" s="301" t="s">
        <v>624</v>
      </c>
      <c r="B46" s="287"/>
      <c r="C46" s="297" t="s">
        <v>336</v>
      </c>
      <c r="D46" s="294"/>
      <c r="E46" s="304" t="s">
        <v>626</v>
      </c>
      <c r="F46" s="294"/>
      <c r="G46" s="308" t="str">
        <f>+G4</f>
        <v>DS-2</v>
      </c>
      <c r="H46" s="309" t="str">
        <f t="shared" si="3"/>
        <v>-</v>
      </c>
      <c r="I46" s="309" t="str">
        <f t="shared" si="3"/>
        <v>-</v>
      </c>
      <c r="J46" s="309" t="str">
        <f t="shared" si="3"/>
        <v>-</v>
      </c>
      <c r="K46" s="309" t="str">
        <f t="shared" si="3"/>
        <v>-</v>
      </c>
      <c r="L46" s="309" t="str">
        <f t="shared" si="3"/>
        <v>-</v>
      </c>
      <c r="M46" s="309" t="str">
        <f t="shared" si="3"/>
        <v>SBM-2V</v>
      </c>
      <c r="N46" s="309" t="str">
        <f t="shared" si="3"/>
        <v>-</v>
      </c>
      <c r="O46" s="309" t="str">
        <f t="shared" si="3"/>
        <v>-</v>
      </c>
      <c r="P46" s="309" t="str">
        <f t="shared" si="3"/>
        <v>-</v>
      </c>
      <c r="Q46" s="309" t="str">
        <f t="shared" si="3"/>
        <v>-</v>
      </c>
      <c r="R46" s="309" t="str">
        <f t="shared" si="3"/>
        <v>-</v>
      </c>
      <c r="S46" s="309" t="str">
        <f t="shared" si="3"/>
        <v>-</v>
      </c>
      <c r="T46" s="309" t="str">
        <f t="shared" si="3"/>
        <v>-</v>
      </c>
      <c r="U46" s="309" t="str">
        <f t="shared" si="3"/>
        <v>-</v>
      </c>
      <c r="V46" s="309" t="str">
        <f t="shared" si="3"/>
        <v>-</v>
      </c>
      <c r="W46" s="309" t="str">
        <f t="shared" si="3"/>
        <v>-</v>
      </c>
      <c r="X46" s="309" t="str">
        <f t="shared" si="3"/>
        <v>-</v>
      </c>
      <c r="Y46" s="309" t="str">
        <f t="shared" si="3"/>
        <v>-</v>
      </c>
      <c r="Z46" s="309" t="str">
        <f t="shared" si="3"/>
        <v>-</v>
      </c>
      <c r="AA46" s="309" t="str">
        <f t="shared" si="3"/>
        <v>-</v>
      </c>
      <c r="AB46" s="309" t="str">
        <f t="shared" si="3"/>
        <v>-</v>
      </c>
      <c r="AC46" s="309" t="str">
        <f t="shared" si="3"/>
        <v>-</v>
      </c>
      <c r="AD46" s="309" t="str">
        <f t="shared" si="3"/>
        <v>-</v>
      </c>
      <c r="AE46" s="309" t="str">
        <f t="shared" si="3"/>
        <v>-</v>
      </c>
      <c r="AF46" s="309" t="str">
        <f t="shared" si="3"/>
        <v>-</v>
      </c>
      <c r="AG46" s="309" t="str">
        <f t="shared" si="3"/>
        <v>-</v>
      </c>
      <c r="AH46" s="309" t="str">
        <f t="shared" si="3"/>
        <v>-</v>
      </c>
      <c r="AI46" s="309" t="str">
        <f t="shared" si="3"/>
        <v>-</v>
      </c>
      <c r="AJ46" s="310" t="str">
        <f t="shared" si="3"/>
        <v>-</v>
      </c>
    </row>
    <row r="47" spans="1:36" ht="17.25" thickBot="1" x14ac:dyDescent="0.3">
      <c r="A47" s="298">
        <f>+P_20!S3</f>
        <v>20</v>
      </c>
      <c r="B47" s="299"/>
      <c r="C47" s="300" t="str">
        <f>+VLOOKUP($A$47,LOCALIDAD,2,FALSE)</f>
        <v>EL PARAISO NUEVO VALLE LA CARBONERA</v>
      </c>
      <c r="D47" s="294"/>
      <c r="E47" s="304" t="s">
        <v>627</v>
      </c>
      <c r="F47" s="295"/>
      <c r="G47" s="311" t="str">
        <f>+G6</f>
        <v>-</v>
      </c>
      <c r="H47" s="312" t="str">
        <f t="shared" ref="H47:AJ47" si="4">+H6</f>
        <v>-</v>
      </c>
      <c r="I47" s="312" t="str">
        <f t="shared" si="4"/>
        <v>-</v>
      </c>
      <c r="J47" s="312" t="str">
        <f t="shared" si="4"/>
        <v>-</v>
      </c>
      <c r="K47" s="312" t="str">
        <f t="shared" si="4"/>
        <v>-</v>
      </c>
      <c r="L47" s="312" t="str">
        <f t="shared" si="4"/>
        <v>-</v>
      </c>
      <c r="M47" s="312" t="str">
        <f t="shared" si="4"/>
        <v>01</v>
      </c>
      <c r="N47" s="312" t="str">
        <f t="shared" si="4"/>
        <v>-</v>
      </c>
      <c r="O47" s="312" t="str">
        <f t="shared" si="4"/>
        <v>-</v>
      </c>
      <c r="P47" s="312" t="str">
        <f t="shared" si="4"/>
        <v>-</v>
      </c>
      <c r="Q47" s="312" t="str">
        <f t="shared" si="4"/>
        <v>-</v>
      </c>
      <c r="R47" s="312" t="str">
        <f t="shared" si="4"/>
        <v>-</v>
      </c>
      <c r="S47" s="312" t="str">
        <f t="shared" si="4"/>
        <v>-</v>
      </c>
      <c r="T47" s="312" t="str">
        <f t="shared" si="4"/>
        <v>-</v>
      </c>
      <c r="U47" s="312" t="str">
        <f t="shared" si="4"/>
        <v>-</v>
      </c>
      <c r="V47" s="312" t="str">
        <f t="shared" si="4"/>
        <v>-</v>
      </c>
      <c r="W47" s="312" t="str">
        <f t="shared" si="4"/>
        <v>-</v>
      </c>
      <c r="X47" s="312" t="str">
        <f t="shared" si="4"/>
        <v>-</v>
      </c>
      <c r="Y47" s="312" t="str">
        <f t="shared" si="4"/>
        <v>-</v>
      </c>
      <c r="Z47" s="312" t="str">
        <f t="shared" si="4"/>
        <v>-</v>
      </c>
      <c r="AA47" s="312" t="str">
        <f t="shared" si="4"/>
        <v>-</v>
      </c>
      <c r="AB47" s="312" t="str">
        <f t="shared" si="4"/>
        <v>-</v>
      </c>
      <c r="AC47" s="312" t="str">
        <f t="shared" si="4"/>
        <v>-</v>
      </c>
      <c r="AD47" s="312" t="str">
        <f t="shared" si="4"/>
        <v>-</v>
      </c>
      <c r="AE47" s="312" t="str">
        <f t="shared" si="4"/>
        <v>-</v>
      </c>
      <c r="AF47" s="312" t="str">
        <f t="shared" si="4"/>
        <v>-</v>
      </c>
      <c r="AG47" s="312" t="str">
        <f t="shared" si="4"/>
        <v>-</v>
      </c>
      <c r="AH47" s="312" t="str">
        <f t="shared" si="4"/>
        <v>-</v>
      </c>
      <c r="AI47" s="312" t="str">
        <f t="shared" si="4"/>
        <v>-</v>
      </c>
      <c r="AJ47" s="313" t="str">
        <f t="shared" si="4"/>
        <v>-</v>
      </c>
    </row>
    <row r="49" spans="1:36" ht="36" customHeight="1" x14ac:dyDescent="0.25">
      <c r="A49" s="183" t="s">
        <v>359</v>
      </c>
      <c r="B49">
        <v>1</v>
      </c>
      <c r="C49" s="185" t="s">
        <v>360</v>
      </c>
      <c r="D49" s="184" t="s">
        <v>361</v>
      </c>
      <c r="E49" s="184" t="s">
        <v>619</v>
      </c>
      <c r="F49" s="248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</row>
    <row r="50" spans="1:36" ht="16.5" x14ac:dyDescent="0.25">
      <c r="A50" s="159"/>
      <c r="B50" s="153">
        <f>+B49+1</f>
        <v>2</v>
      </c>
      <c r="C50" s="155"/>
      <c r="D50" s="156"/>
      <c r="E50" s="156"/>
      <c r="F50" s="249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6" ht="16.5" x14ac:dyDescent="0.25">
      <c r="A51" s="152">
        <v>1</v>
      </c>
      <c r="B51" s="153">
        <f t="shared" ref="B51:B116" si="5">+B50+1</f>
        <v>3</v>
      </c>
      <c r="C51" s="154" t="s">
        <v>362</v>
      </c>
      <c r="D51" s="156"/>
      <c r="E51" s="156"/>
      <c r="F51" s="249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</row>
    <row r="52" spans="1:36" ht="16.5" x14ac:dyDescent="0.25">
      <c r="A52" s="157">
        <f>+A51+0.01</f>
        <v>1.01</v>
      </c>
      <c r="B52" s="153">
        <f t="shared" si="5"/>
        <v>4</v>
      </c>
      <c r="C52" s="158" t="s">
        <v>363</v>
      </c>
      <c r="D52" s="156" t="s">
        <v>364</v>
      </c>
      <c r="E52" s="157">
        <f>+SUM(G52:AJ52)</f>
        <v>0</v>
      </c>
      <c r="F52" s="249"/>
      <c r="G52" s="157">
        <f t="shared" ref="G52:P55" si="6">+HLOOKUP(G$3,ARMADO_RP,$B52,0)+HLOOKUP(G$4,ARMADO_RP,$B52,0)</f>
        <v>0</v>
      </c>
      <c r="H52" s="157">
        <f t="shared" si="6"/>
        <v>0</v>
      </c>
      <c r="I52" s="157">
        <f t="shared" si="6"/>
        <v>0</v>
      </c>
      <c r="J52" s="157">
        <f t="shared" si="6"/>
        <v>0</v>
      </c>
      <c r="K52" s="157">
        <f t="shared" si="6"/>
        <v>0</v>
      </c>
      <c r="L52" s="157">
        <f t="shared" si="6"/>
        <v>0</v>
      </c>
      <c r="M52" s="157">
        <f t="shared" si="6"/>
        <v>0</v>
      </c>
      <c r="N52" s="157">
        <f t="shared" si="6"/>
        <v>0</v>
      </c>
      <c r="O52" s="157">
        <f t="shared" si="6"/>
        <v>0</v>
      </c>
      <c r="P52" s="157">
        <f t="shared" si="6"/>
        <v>0</v>
      </c>
      <c r="Q52" s="157">
        <f t="shared" ref="Q52:Z55" si="7">+HLOOKUP(Q$3,ARMADO_RP,$B52,0)+HLOOKUP(Q$4,ARMADO_RP,$B52,0)</f>
        <v>0</v>
      </c>
      <c r="R52" s="157">
        <f t="shared" si="7"/>
        <v>0</v>
      </c>
      <c r="S52" s="157">
        <f t="shared" si="7"/>
        <v>0</v>
      </c>
      <c r="T52" s="157">
        <f t="shared" si="7"/>
        <v>0</v>
      </c>
      <c r="U52" s="157">
        <f t="shared" si="7"/>
        <v>0</v>
      </c>
      <c r="V52" s="157">
        <f t="shared" si="7"/>
        <v>0</v>
      </c>
      <c r="W52" s="157">
        <f t="shared" si="7"/>
        <v>0</v>
      </c>
      <c r="X52" s="157">
        <f t="shared" si="7"/>
        <v>0</v>
      </c>
      <c r="Y52" s="157">
        <f t="shared" si="7"/>
        <v>0</v>
      </c>
      <c r="Z52" s="157">
        <f t="shared" si="7"/>
        <v>0</v>
      </c>
      <c r="AA52" s="157">
        <f t="shared" ref="AA52:AJ55" si="8">+HLOOKUP(AA$3,ARMADO_RP,$B52,0)+HLOOKUP(AA$4,ARMADO_RP,$B52,0)</f>
        <v>0</v>
      </c>
      <c r="AB52" s="157">
        <f t="shared" si="8"/>
        <v>0</v>
      </c>
      <c r="AC52" s="157">
        <f t="shared" si="8"/>
        <v>0</v>
      </c>
      <c r="AD52" s="157">
        <f t="shared" si="8"/>
        <v>0</v>
      </c>
      <c r="AE52" s="157">
        <f t="shared" si="8"/>
        <v>0</v>
      </c>
      <c r="AF52" s="157">
        <f t="shared" si="8"/>
        <v>0</v>
      </c>
      <c r="AG52" s="157">
        <f t="shared" si="8"/>
        <v>0</v>
      </c>
      <c r="AH52" s="157">
        <f t="shared" si="8"/>
        <v>0</v>
      </c>
      <c r="AI52" s="157">
        <f t="shared" si="8"/>
        <v>0</v>
      </c>
      <c r="AJ52" s="157">
        <f t="shared" si="8"/>
        <v>0</v>
      </c>
    </row>
    <row r="53" spans="1:36" ht="16.5" x14ac:dyDescent="0.25">
      <c r="A53" s="157">
        <f>+A52+0.01</f>
        <v>1.02</v>
      </c>
      <c r="B53" s="153">
        <f t="shared" si="5"/>
        <v>5</v>
      </c>
      <c r="C53" s="158" t="s">
        <v>365</v>
      </c>
      <c r="D53" s="156" t="s">
        <v>364</v>
      </c>
      <c r="E53" s="157">
        <f t="shared" ref="E53:E55" si="9">+SUM(G53:AJ53)</f>
        <v>0</v>
      </c>
      <c r="F53" s="249"/>
      <c r="G53" s="157">
        <f t="shared" si="6"/>
        <v>0</v>
      </c>
      <c r="H53" s="157">
        <f t="shared" si="6"/>
        <v>0</v>
      </c>
      <c r="I53" s="157">
        <f t="shared" si="6"/>
        <v>0</v>
      </c>
      <c r="J53" s="157">
        <f t="shared" si="6"/>
        <v>0</v>
      </c>
      <c r="K53" s="157">
        <f t="shared" si="6"/>
        <v>0</v>
      </c>
      <c r="L53" s="157">
        <f t="shared" si="6"/>
        <v>0</v>
      </c>
      <c r="M53" s="157">
        <f t="shared" si="6"/>
        <v>0</v>
      </c>
      <c r="N53" s="157">
        <f t="shared" si="6"/>
        <v>0</v>
      </c>
      <c r="O53" s="157">
        <f t="shared" si="6"/>
        <v>0</v>
      </c>
      <c r="P53" s="157">
        <f t="shared" si="6"/>
        <v>0</v>
      </c>
      <c r="Q53" s="157">
        <f t="shared" si="7"/>
        <v>0</v>
      </c>
      <c r="R53" s="157">
        <f t="shared" si="7"/>
        <v>0</v>
      </c>
      <c r="S53" s="157">
        <f t="shared" si="7"/>
        <v>0</v>
      </c>
      <c r="T53" s="157">
        <f t="shared" si="7"/>
        <v>0</v>
      </c>
      <c r="U53" s="157">
        <f t="shared" si="7"/>
        <v>0</v>
      </c>
      <c r="V53" s="157">
        <f t="shared" si="7"/>
        <v>0</v>
      </c>
      <c r="W53" s="157">
        <f t="shared" si="7"/>
        <v>0</v>
      </c>
      <c r="X53" s="157">
        <f t="shared" si="7"/>
        <v>0</v>
      </c>
      <c r="Y53" s="157">
        <f t="shared" si="7"/>
        <v>0</v>
      </c>
      <c r="Z53" s="157">
        <f t="shared" si="7"/>
        <v>0</v>
      </c>
      <c r="AA53" s="157">
        <f t="shared" si="8"/>
        <v>0</v>
      </c>
      <c r="AB53" s="157">
        <f t="shared" si="8"/>
        <v>0</v>
      </c>
      <c r="AC53" s="157">
        <f t="shared" si="8"/>
        <v>0</v>
      </c>
      <c r="AD53" s="157">
        <f t="shared" si="8"/>
        <v>0</v>
      </c>
      <c r="AE53" s="157">
        <f t="shared" si="8"/>
        <v>0</v>
      </c>
      <c r="AF53" s="157">
        <f t="shared" si="8"/>
        <v>0</v>
      </c>
      <c r="AG53" s="157">
        <f t="shared" si="8"/>
        <v>0</v>
      </c>
      <c r="AH53" s="157">
        <f t="shared" si="8"/>
        <v>0</v>
      </c>
      <c r="AI53" s="157">
        <f t="shared" si="8"/>
        <v>0</v>
      </c>
      <c r="AJ53" s="157">
        <f t="shared" si="8"/>
        <v>0</v>
      </c>
    </row>
    <row r="54" spans="1:36" s="188" customFormat="1" ht="16.5" x14ac:dyDescent="0.25">
      <c r="A54" s="160">
        <f t="shared" ref="A54:A55" si="10">+A53+0.01</f>
        <v>1.03</v>
      </c>
      <c r="B54" s="161">
        <f t="shared" si="5"/>
        <v>6</v>
      </c>
      <c r="C54" s="162" t="s">
        <v>532</v>
      </c>
      <c r="D54" s="164" t="s">
        <v>364</v>
      </c>
      <c r="E54" s="157">
        <f t="shared" si="9"/>
        <v>0</v>
      </c>
      <c r="F54" s="249"/>
      <c r="G54" s="157">
        <f t="shared" si="6"/>
        <v>0</v>
      </c>
      <c r="H54" s="157">
        <f t="shared" si="6"/>
        <v>0</v>
      </c>
      <c r="I54" s="157">
        <f t="shared" si="6"/>
        <v>0</v>
      </c>
      <c r="J54" s="157">
        <f t="shared" si="6"/>
        <v>0</v>
      </c>
      <c r="K54" s="157">
        <f t="shared" si="6"/>
        <v>0</v>
      </c>
      <c r="L54" s="157">
        <f t="shared" si="6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  <c r="P54" s="157">
        <f t="shared" si="6"/>
        <v>0</v>
      </c>
      <c r="Q54" s="157">
        <f t="shared" si="7"/>
        <v>0</v>
      </c>
      <c r="R54" s="157">
        <f t="shared" si="7"/>
        <v>0</v>
      </c>
      <c r="S54" s="157">
        <f t="shared" si="7"/>
        <v>0</v>
      </c>
      <c r="T54" s="157">
        <f t="shared" si="7"/>
        <v>0</v>
      </c>
      <c r="U54" s="157">
        <f t="shared" si="7"/>
        <v>0</v>
      </c>
      <c r="V54" s="157">
        <f t="shared" si="7"/>
        <v>0</v>
      </c>
      <c r="W54" s="157">
        <f t="shared" si="7"/>
        <v>0</v>
      </c>
      <c r="X54" s="157">
        <f t="shared" si="7"/>
        <v>0</v>
      </c>
      <c r="Y54" s="157">
        <f t="shared" si="7"/>
        <v>0</v>
      </c>
      <c r="Z54" s="157">
        <f t="shared" si="7"/>
        <v>0</v>
      </c>
      <c r="AA54" s="157">
        <f t="shared" si="8"/>
        <v>0</v>
      </c>
      <c r="AB54" s="157">
        <f t="shared" si="8"/>
        <v>0</v>
      </c>
      <c r="AC54" s="157">
        <f t="shared" si="8"/>
        <v>0</v>
      </c>
      <c r="AD54" s="157">
        <f t="shared" si="8"/>
        <v>0</v>
      </c>
      <c r="AE54" s="157">
        <f t="shared" si="8"/>
        <v>0</v>
      </c>
      <c r="AF54" s="157">
        <f t="shared" si="8"/>
        <v>0</v>
      </c>
      <c r="AG54" s="157">
        <f t="shared" si="8"/>
        <v>0</v>
      </c>
      <c r="AH54" s="157">
        <f t="shared" si="8"/>
        <v>0</v>
      </c>
      <c r="AI54" s="157">
        <f t="shared" si="8"/>
        <v>0</v>
      </c>
      <c r="AJ54" s="157">
        <f t="shared" si="8"/>
        <v>0</v>
      </c>
    </row>
    <row r="55" spans="1:36" s="188" customFormat="1" ht="16.5" x14ac:dyDescent="0.25">
      <c r="A55" s="160">
        <f t="shared" si="10"/>
        <v>1.04</v>
      </c>
      <c r="B55" s="161">
        <f t="shared" si="5"/>
        <v>7</v>
      </c>
      <c r="C55" s="162" t="s">
        <v>531</v>
      </c>
      <c r="D55" s="164" t="s">
        <v>364</v>
      </c>
      <c r="E55" s="157">
        <f t="shared" si="9"/>
        <v>0</v>
      </c>
      <c r="F55" s="249"/>
      <c r="G55" s="157">
        <f t="shared" si="6"/>
        <v>0</v>
      </c>
      <c r="H55" s="157">
        <f t="shared" si="6"/>
        <v>0</v>
      </c>
      <c r="I55" s="157">
        <f t="shared" si="6"/>
        <v>0</v>
      </c>
      <c r="J55" s="157">
        <f t="shared" si="6"/>
        <v>0</v>
      </c>
      <c r="K55" s="157">
        <f t="shared" si="6"/>
        <v>0</v>
      </c>
      <c r="L55" s="157">
        <f t="shared" si="6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  <c r="P55" s="157">
        <f t="shared" si="6"/>
        <v>0</v>
      </c>
      <c r="Q55" s="157">
        <f t="shared" si="7"/>
        <v>0</v>
      </c>
      <c r="R55" s="157">
        <f t="shared" si="7"/>
        <v>0</v>
      </c>
      <c r="S55" s="157">
        <f t="shared" si="7"/>
        <v>0</v>
      </c>
      <c r="T55" s="157">
        <f t="shared" si="7"/>
        <v>0</v>
      </c>
      <c r="U55" s="157">
        <f t="shared" si="7"/>
        <v>0</v>
      </c>
      <c r="V55" s="157">
        <f t="shared" si="7"/>
        <v>0</v>
      </c>
      <c r="W55" s="157">
        <f t="shared" si="7"/>
        <v>0</v>
      </c>
      <c r="X55" s="157">
        <f t="shared" si="7"/>
        <v>0</v>
      </c>
      <c r="Y55" s="157">
        <f t="shared" si="7"/>
        <v>0</v>
      </c>
      <c r="Z55" s="157">
        <f t="shared" si="7"/>
        <v>0</v>
      </c>
      <c r="AA55" s="157">
        <f t="shared" si="8"/>
        <v>0</v>
      </c>
      <c r="AB55" s="157">
        <f t="shared" si="8"/>
        <v>0</v>
      </c>
      <c r="AC55" s="157">
        <f t="shared" si="8"/>
        <v>0</v>
      </c>
      <c r="AD55" s="157">
        <f t="shared" si="8"/>
        <v>0</v>
      </c>
      <c r="AE55" s="157">
        <f t="shared" si="8"/>
        <v>0</v>
      </c>
      <c r="AF55" s="157">
        <f t="shared" si="8"/>
        <v>0</v>
      </c>
      <c r="AG55" s="157">
        <f t="shared" si="8"/>
        <v>0</v>
      </c>
      <c r="AH55" s="157">
        <f t="shared" si="8"/>
        <v>0</v>
      </c>
      <c r="AI55" s="157">
        <f t="shared" si="8"/>
        <v>0</v>
      </c>
      <c r="AJ55" s="157">
        <f t="shared" si="8"/>
        <v>0</v>
      </c>
    </row>
    <row r="56" spans="1:36" ht="16.5" x14ac:dyDescent="0.25">
      <c r="A56" s="159"/>
      <c r="B56" s="153">
        <f t="shared" si="5"/>
        <v>8</v>
      </c>
      <c r="C56" s="155"/>
      <c r="D56" s="156"/>
      <c r="E56" s="156"/>
      <c r="F56" s="249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</row>
    <row r="57" spans="1:36" ht="16.5" x14ac:dyDescent="0.25">
      <c r="A57" s="152">
        <f>1+A51</f>
        <v>2</v>
      </c>
      <c r="B57" s="153">
        <f t="shared" si="5"/>
        <v>9</v>
      </c>
      <c r="C57" s="154" t="s">
        <v>366</v>
      </c>
      <c r="D57" s="156"/>
      <c r="E57" s="156"/>
      <c r="F57" s="249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</row>
    <row r="58" spans="1:36" ht="16.5" x14ac:dyDescent="0.25">
      <c r="A58" s="157">
        <f>+A57+0.01</f>
        <v>2.0099999999999998</v>
      </c>
      <c r="B58" s="153">
        <f t="shared" si="5"/>
        <v>10</v>
      </c>
      <c r="C58" s="155" t="s">
        <v>367</v>
      </c>
      <c r="D58" s="156" t="s">
        <v>364</v>
      </c>
      <c r="E58" s="157">
        <f t="shared" ref="E58:E61" si="11">+SUM(G58:AJ58)</f>
        <v>0</v>
      </c>
      <c r="F58" s="314" t="s">
        <v>214</v>
      </c>
      <c r="G58" s="157">
        <f>+IF($F58=G$10&amp;" "&amp;G$11,G$9,0)</f>
        <v>0</v>
      </c>
      <c r="H58" s="157">
        <f t="shared" ref="H58:AJ61" si="12">+IF($F58=H$10&amp;" "&amp;H$11,H$9,0)</f>
        <v>0</v>
      </c>
      <c r="I58" s="157">
        <f t="shared" si="12"/>
        <v>0</v>
      </c>
      <c r="J58" s="157">
        <f t="shared" si="12"/>
        <v>0</v>
      </c>
      <c r="K58" s="157">
        <f t="shared" si="12"/>
        <v>0</v>
      </c>
      <c r="L58" s="157">
        <f t="shared" si="12"/>
        <v>0</v>
      </c>
      <c r="M58" s="157">
        <f t="shared" si="12"/>
        <v>0</v>
      </c>
      <c r="N58" s="157">
        <f t="shared" si="12"/>
        <v>0</v>
      </c>
      <c r="O58" s="157">
        <f t="shared" si="12"/>
        <v>0</v>
      </c>
      <c r="P58" s="157">
        <f t="shared" si="12"/>
        <v>0</v>
      </c>
      <c r="Q58" s="157">
        <f t="shared" si="12"/>
        <v>0</v>
      </c>
      <c r="R58" s="157">
        <f t="shared" si="12"/>
        <v>0</v>
      </c>
      <c r="S58" s="157">
        <f t="shared" si="12"/>
        <v>0</v>
      </c>
      <c r="T58" s="157">
        <f t="shared" si="12"/>
        <v>0</v>
      </c>
      <c r="U58" s="157">
        <f t="shared" si="12"/>
        <v>0</v>
      </c>
      <c r="V58" s="157">
        <f t="shared" si="12"/>
        <v>0</v>
      </c>
      <c r="W58" s="157">
        <f t="shared" si="12"/>
        <v>0</v>
      </c>
      <c r="X58" s="157">
        <f t="shared" si="12"/>
        <v>0</v>
      </c>
      <c r="Y58" s="157">
        <f t="shared" si="12"/>
        <v>0</v>
      </c>
      <c r="Z58" s="157">
        <f t="shared" si="12"/>
        <v>0</v>
      </c>
      <c r="AA58" s="157">
        <f t="shared" si="12"/>
        <v>0</v>
      </c>
      <c r="AB58" s="157">
        <f t="shared" si="12"/>
        <v>0</v>
      </c>
      <c r="AC58" s="157">
        <f t="shared" si="12"/>
        <v>0</v>
      </c>
      <c r="AD58" s="157">
        <f t="shared" si="12"/>
        <v>0</v>
      </c>
      <c r="AE58" s="157">
        <f t="shared" si="12"/>
        <v>0</v>
      </c>
      <c r="AF58" s="157">
        <f t="shared" si="12"/>
        <v>0</v>
      </c>
      <c r="AG58" s="157">
        <f t="shared" si="12"/>
        <v>0</v>
      </c>
      <c r="AH58" s="157">
        <f t="shared" si="12"/>
        <v>0</v>
      </c>
      <c r="AI58" s="157">
        <f t="shared" si="12"/>
        <v>0</v>
      </c>
      <c r="AJ58" s="157">
        <f t="shared" si="12"/>
        <v>0</v>
      </c>
    </row>
    <row r="59" spans="1:36" ht="16.5" x14ac:dyDescent="0.25">
      <c r="A59" s="157">
        <f t="shared" ref="A59:A61" si="13">+A58+0.01</f>
        <v>2.0199999999999996</v>
      </c>
      <c r="B59" s="153">
        <f t="shared" si="5"/>
        <v>11</v>
      </c>
      <c r="C59" s="155" t="s">
        <v>368</v>
      </c>
      <c r="D59" s="156" t="s">
        <v>364</v>
      </c>
      <c r="E59" s="157">
        <f t="shared" si="11"/>
        <v>0</v>
      </c>
      <c r="F59" s="314" t="s">
        <v>172</v>
      </c>
      <c r="G59" s="157">
        <f t="shared" ref="G59:V61" si="14">+IF($F59=G$10&amp;" "&amp;G$11,G$9,0)</f>
        <v>0</v>
      </c>
      <c r="H59" s="157">
        <f t="shared" si="14"/>
        <v>0</v>
      </c>
      <c r="I59" s="157">
        <f t="shared" si="14"/>
        <v>0</v>
      </c>
      <c r="J59" s="157">
        <f t="shared" si="14"/>
        <v>0</v>
      </c>
      <c r="K59" s="157">
        <f t="shared" si="14"/>
        <v>0</v>
      </c>
      <c r="L59" s="157">
        <f t="shared" si="14"/>
        <v>0</v>
      </c>
      <c r="M59" s="157">
        <f t="shared" si="14"/>
        <v>0</v>
      </c>
      <c r="N59" s="157">
        <f t="shared" si="14"/>
        <v>0</v>
      </c>
      <c r="O59" s="157">
        <f t="shared" si="14"/>
        <v>0</v>
      </c>
      <c r="P59" s="157">
        <f t="shared" si="14"/>
        <v>0</v>
      </c>
      <c r="Q59" s="157">
        <f t="shared" si="14"/>
        <v>0</v>
      </c>
      <c r="R59" s="157">
        <f t="shared" si="14"/>
        <v>0</v>
      </c>
      <c r="S59" s="157">
        <f t="shared" si="14"/>
        <v>0</v>
      </c>
      <c r="T59" s="157">
        <f t="shared" si="14"/>
        <v>0</v>
      </c>
      <c r="U59" s="157">
        <f t="shared" si="14"/>
        <v>0</v>
      </c>
      <c r="V59" s="157">
        <f t="shared" si="14"/>
        <v>0</v>
      </c>
      <c r="W59" s="157">
        <f t="shared" si="12"/>
        <v>0</v>
      </c>
      <c r="X59" s="157">
        <f t="shared" si="12"/>
        <v>0</v>
      </c>
      <c r="Y59" s="157">
        <f t="shared" si="12"/>
        <v>0</v>
      </c>
      <c r="Z59" s="157">
        <f t="shared" si="12"/>
        <v>0</v>
      </c>
      <c r="AA59" s="157">
        <f t="shared" si="12"/>
        <v>0</v>
      </c>
      <c r="AB59" s="157">
        <f t="shared" si="12"/>
        <v>0</v>
      </c>
      <c r="AC59" s="157">
        <f t="shared" si="12"/>
        <v>0</v>
      </c>
      <c r="AD59" s="157">
        <f t="shared" si="12"/>
        <v>0</v>
      </c>
      <c r="AE59" s="157">
        <f t="shared" si="12"/>
        <v>0</v>
      </c>
      <c r="AF59" s="157">
        <f t="shared" si="12"/>
        <v>0</v>
      </c>
      <c r="AG59" s="157">
        <f t="shared" si="12"/>
        <v>0</v>
      </c>
      <c r="AH59" s="157">
        <f t="shared" si="12"/>
        <v>0</v>
      </c>
      <c r="AI59" s="157">
        <f t="shared" si="12"/>
        <v>0</v>
      </c>
      <c r="AJ59" s="157">
        <f t="shared" si="12"/>
        <v>0</v>
      </c>
    </row>
    <row r="60" spans="1:36" ht="16.5" x14ac:dyDescent="0.25">
      <c r="A60" s="157">
        <f t="shared" si="13"/>
        <v>2.0299999999999994</v>
      </c>
      <c r="B60" s="153">
        <f t="shared" si="5"/>
        <v>12</v>
      </c>
      <c r="C60" s="155" t="s">
        <v>369</v>
      </c>
      <c r="D60" s="156" t="s">
        <v>364</v>
      </c>
      <c r="E60" s="157">
        <f t="shared" si="11"/>
        <v>3</v>
      </c>
      <c r="F60" s="314" t="s">
        <v>274</v>
      </c>
      <c r="G60" s="157">
        <f t="shared" si="14"/>
        <v>0</v>
      </c>
      <c r="H60" s="157">
        <f t="shared" si="12"/>
        <v>0</v>
      </c>
      <c r="I60" s="157">
        <f t="shared" si="12"/>
        <v>1</v>
      </c>
      <c r="J60" s="157">
        <f t="shared" si="12"/>
        <v>1</v>
      </c>
      <c r="K60" s="157">
        <f t="shared" si="12"/>
        <v>1</v>
      </c>
      <c r="L60" s="157">
        <f t="shared" si="12"/>
        <v>0</v>
      </c>
      <c r="M60" s="157">
        <f t="shared" si="12"/>
        <v>0</v>
      </c>
      <c r="N60" s="157">
        <f t="shared" si="12"/>
        <v>0</v>
      </c>
      <c r="O60" s="157">
        <f t="shared" si="12"/>
        <v>0</v>
      </c>
      <c r="P60" s="157">
        <f t="shared" si="12"/>
        <v>0</v>
      </c>
      <c r="Q60" s="157">
        <f t="shared" si="12"/>
        <v>0</v>
      </c>
      <c r="R60" s="157">
        <f t="shared" si="12"/>
        <v>0</v>
      </c>
      <c r="S60" s="157">
        <f t="shared" si="12"/>
        <v>0</v>
      </c>
      <c r="T60" s="157">
        <f t="shared" si="12"/>
        <v>0</v>
      </c>
      <c r="U60" s="157">
        <f t="shared" si="12"/>
        <v>0</v>
      </c>
      <c r="V60" s="157">
        <f t="shared" si="12"/>
        <v>0</v>
      </c>
      <c r="W60" s="157">
        <f t="shared" si="12"/>
        <v>0</v>
      </c>
      <c r="X60" s="157">
        <f t="shared" si="12"/>
        <v>0</v>
      </c>
      <c r="Y60" s="157">
        <f t="shared" si="12"/>
        <v>0</v>
      </c>
      <c r="Z60" s="157">
        <f t="shared" si="12"/>
        <v>0</v>
      </c>
      <c r="AA60" s="157">
        <f t="shared" si="12"/>
        <v>0</v>
      </c>
      <c r="AB60" s="157">
        <f t="shared" si="12"/>
        <v>0</v>
      </c>
      <c r="AC60" s="157">
        <f t="shared" si="12"/>
        <v>0</v>
      </c>
      <c r="AD60" s="157">
        <f t="shared" si="12"/>
        <v>0</v>
      </c>
      <c r="AE60" s="157">
        <f t="shared" si="12"/>
        <v>0</v>
      </c>
      <c r="AF60" s="157">
        <f t="shared" si="12"/>
        <v>0</v>
      </c>
      <c r="AG60" s="157">
        <f t="shared" si="12"/>
        <v>0</v>
      </c>
      <c r="AH60" s="157">
        <f t="shared" si="12"/>
        <v>0</v>
      </c>
      <c r="AI60" s="157">
        <f t="shared" si="12"/>
        <v>0</v>
      </c>
      <c r="AJ60" s="157">
        <f t="shared" si="12"/>
        <v>0</v>
      </c>
    </row>
    <row r="61" spans="1:36" ht="16.5" x14ac:dyDescent="0.25">
      <c r="A61" s="157">
        <f t="shared" si="13"/>
        <v>2.0399999999999991</v>
      </c>
      <c r="B61" s="153">
        <f t="shared" si="5"/>
        <v>13</v>
      </c>
      <c r="C61" s="155" t="s">
        <v>370</v>
      </c>
      <c r="D61" s="156" t="s">
        <v>364</v>
      </c>
      <c r="E61" s="157">
        <f t="shared" si="11"/>
        <v>3</v>
      </c>
      <c r="F61" s="314" t="s">
        <v>252</v>
      </c>
      <c r="G61" s="157">
        <f t="shared" si="14"/>
        <v>0</v>
      </c>
      <c r="H61" s="157">
        <f t="shared" si="12"/>
        <v>1</v>
      </c>
      <c r="I61" s="157">
        <f t="shared" si="12"/>
        <v>0</v>
      </c>
      <c r="J61" s="157">
        <f t="shared" si="12"/>
        <v>0</v>
      </c>
      <c r="K61" s="157">
        <f t="shared" si="12"/>
        <v>0</v>
      </c>
      <c r="L61" s="157">
        <f t="shared" si="12"/>
        <v>1</v>
      </c>
      <c r="M61" s="157">
        <f t="shared" si="12"/>
        <v>1</v>
      </c>
      <c r="N61" s="157">
        <f t="shared" si="12"/>
        <v>0</v>
      </c>
      <c r="O61" s="157">
        <f t="shared" si="12"/>
        <v>0</v>
      </c>
      <c r="P61" s="157">
        <f t="shared" si="12"/>
        <v>0</v>
      </c>
      <c r="Q61" s="157">
        <f t="shared" si="12"/>
        <v>0</v>
      </c>
      <c r="R61" s="157">
        <f t="shared" si="12"/>
        <v>0</v>
      </c>
      <c r="S61" s="157">
        <f t="shared" si="12"/>
        <v>0</v>
      </c>
      <c r="T61" s="157">
        <f t="shared" si="12"/>
        <v>0</v>
      </c>
      <c r="U61" s="157">
        <f t="shared" si="12"/>
        <v>0</v>
      </c>
      <c r="V61" s="157">
        <f t="shared" si="12"/>
        <v>0</v>
      </c>
      <c r="W61" s="157">
        <f t="shared" si="12"/>
        <v>0</v>
      </c>
      <c r="X61" s="157">
        <f t="shared" si="12"/>
        <v>0</v>
      </c>
      <c r="Y61" s="157">
        <f t="shared" si="12"/>
        <v>0</v>
      </c>
      <c r="Z61" s="157">
        <f t="shared" si="12"/>
        <v>0</v>
      </c>
      <c r="AA61" s="157">
        <f t="shared" si="12"/>
        <v>0</v>
      </c>
      <c r="AB61" s="157">
        <f t="shared" si="12"/>
        <v>0</v>
      </c>
      <c r="AC61" s="157">
        <f t="shared" si="12"/>
        <v>0</v>
      </c>
      <c r="AD61" s="157">
        <f t="shared" si="12"/>
        <v>0</v>
      </c>
      <c r="AE61" s="157">
        <f t="shared" si="12"/>
        <v>0</v>
      </c>
      <c r="AF61" s="157">
        <f t="shared" si="12"/>
        <v>0</v>
      </c>
      <c r="AG61" s="157">
        <f t="shared" si="12"/>
        <v>0</v>
      </c>
      <c r="AH61" s="157">
        <f t="shared" si="12"/>
        <v>0</v>
      </c>
      <c r="AI61" s="157">
        <f t="shared" si="12"/>
        <v>0</v>
      </c>
      <c r="AJ61" s="157">
        <f t="shared" si="12"/>
        <v>0</v>
      </c>
    </row>
    <row r="62" spans="1:36" ht="16.5" x14ac:dyDescent="0.25">
      <c r="A62" s="159"/>
      <c r="B62" s="153">
        <f t="shared" si="5"/>
        <v>14</v>
      </c>
      <c r="C62" s="155"/>
      <c r="D62" s="156"/>
      <c r="E62" s="156"/>
      <c r="F62" s="249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</row>
    <row r="63" spans="1:36" ht="16.5" x14ac:dyDescent="0.25">
      <c r="A63" s="152">
        <v>3</v>
      </c>
      <c r="B63" s="153">
        <f t="shared" si="5"/>
        <v>15</v>
      </c>
      <c r="C63" s="154" t="s">
        <v>371</v>
      </c>
      <c r="D63" s="156"/>
      <c r="E63" s="156"/>
      <c r="F63" s="249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</row>
    <row r="64" spans="1:36" ht="16.5" x14ac:dyDescent="0.25">
      <c r="A64" s="157">
        <f>+A63+0.01</f>
        <v>3.01</v>
      </c>
      <c r="B64" s="153">
        <f t="shared" si="5"/>
        <v>16</v>
      </c>
      <c r="C64" s="158" t="s">
        <v>372</v>
      </c>
      <c r="D64" s="156" t="s">
        <v>364</v>
      </c>
      <c r="E64" s="157">
        <f t="shared" ref="E64:E68" si="15">+SUM(G64:AJ64)</f>
        <v>0</v>
      </c>
      <c r="F64" s="314" t="s">
        <v>633</v>
      </c>
      <c r="G64" s="157">
        <f t="shared" ref="G64:V68" si="16">+IF($F64=G$10&amp;" "&amp;G$11,G$9,0)</f>
        <v>0</v>
      </c>
      <c r="H64" s="157">
        <f t="shared" si="16"/>
        <v>0</v>
      </c>
      <c r="I64" s="157">
        <f t="shared" si="16"/>
        <v>0</v>
      </c>
      <c r="J64" s="157">
        <f t="shared" si="16"/>
        <v>0</v>
      </c>
      <c r="K64" s="157">
        <f t="shared" si="16"/>
        <v>0</v>
      </c>
      <c r="L64" s="157">
        <f t="shared" si="16"/>
        <v>0</v>
      </c>
      <c r="M64" s="157">
        <f t="shared" si="16"/>
        <v>0</v>
      </c>
      <c r="N64" s="157">
        <f t="shared" si="16"/>
        <v>0</v>
      </c>
      <c r="O64" s="157">
        <f t="shared" si="16"/>
        <v>0</v>
      </c>
      <c r="P64" s="157">
        <f t="shared" si="16"/>
        <v>0</v>
      </c>
      <c r="Q64" s="157">
        <f t="shared" si="16"/>
        <v>0</v>
      </c>
      <c r="R64" s="157">
        <f t="shared" si="16"/>
        <v>0</v>
      </c>
      <c r="S64" s="157">
        <f t="shared" si="16"/>
        <v>0</v>
      </c>
      <c r="T64" s="157">
        <f t="shared" si="16"/>
        <v>0</v>
      </c>
      <c r="U64" s="157">
        <f t="shared" si="16"/>
        <v>0</v>
      </c>
      <c r="V64" s="157">
        <f t="shared" si="16"/>
        <v>0</v>
      </c>
      <c r="W64" s="157">
        <f t="shared" ref="W64:AJ68" si="17">+IF($F64=W$10&amp;" "&amp;W$11,W$9,0)</f>
        <v>0</v>
      </c>
      <c r="X64" s="157">
        <f t="shared" si="17"/>
        <v>0</v>
      </c>
      <c r="Y64" s="157">
        <f t="shared" si="17"/>
        <v>0</v>
      </c>
      <c r="Z64" s="157">
        <f t="shared" si="17"/>
        <v>0</v>
      </c>
      <c r="AA64" s="157">
        <f t="shared" si="17"/>
        <v>0</v>
      </c>
      <c r="AB64" s="157">
        <f t="shared" si="17"/>
        <v>0</v>
      </c>
      <c r="AC64" s="157">
        <f t="shared" si="17"/>
        <v>0</v>
      </c>
      <c r="AD64" s="157">
        <f t="shared" si="17"/>
        <v>0</v>
      </c>
      <c r="AE64" s="157">
        <f t="shared" si="17"/>
        <v>0</v>
      </c>
      <c r="AF64" s="157">
        <f t="shared" si="17"/>
        <v>0</v>
      </c>
      <c r="AG64" s="157">
        <f t="shared" si="17"/>
        <v>0</v>
      </c>
      <c r="AH64" s="157">
        <f t="shared" si="17"/>
        <v>0</v>
      </c>
      <c r="AI64" s="157">
        <f t="shared" si="17"/>
        <v>0</v>
      </c>
      <c r="AJ64" s="157">
        <f t="shared" si="17"/>
        <v>0</v>
      </c>
    </row>
    <row r="65" spans="1:36" ht="16.5" x14ac:dyDescent="0.25">
      <c r="A65" s="157"/>
      <c r="B65" s="153">
        <f t="shared" si="5"/>
        <v>17</v>
      </c>
      <c r="C65" s="158"/>
      <c r="D65" s="156"/>
      <c r="E65" s="157"/>
      <c r="F65" s="314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16.5" x14ac:dyDescent="0.25">
      <c r="A66" s="152" t="s">
        <v>651</v>
      </c>
      <c r="B66" s="153">
        <f t="shared" si="5"/>
        <v>18</v>
      </c>
      <c r="C66" s="154" t="s">
        <v>652</v>
      </c>
      <c r="D66" s="156"/>
      <c r="E66" s="157"/>
      <c r="F66" s="314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s="188" customFormat="1" ht="16.5" x14ac:dyDescent="0.25">
      <c r="A67" s="160">
        <f>+A64+0.01</f>
        <v>3.0199999999999996</v>
      </c>
      <c r="B67" s="161">
        <f t="shared" si="5"/>
        <v>19</v>
      </c>
      <c r="C67" s="162" t="s">
        <v>373</v>
      </c>
      <c r="D67" s="164" t="s">
        <v>364</v>
      </c>
      <c r="E67" s="157">
        <f t="shared" si="15"/>
        <v>0</v>
      </c>
      <c r="F67" s="249" t="s">
        <v>327</v>
      </c>
      <c r="G67" s="157">
        <f t="shared" si="16"/>
        <v>0</v>
      </c>
      <c r="H67" s="157">
        <f t="shared" si="16"/>
        <v>0</v>
      </c>
      <c r="I67" s="157">
        <f t="shared" si="16"/>
        <v>0</v>
      </c>
      <c r="J67" s="157">
        <f t="shared" si="16"/>
        <v>0</v>
      </c>
      <c r="K67" s="157">
        <f t="shared" si="16"/>
        <v>0</v>
      </c>
      <c r="L67" s="157">
        <f t="shared" si="16"/>
        <v>0</v>
      </c>
      <c r="M67" s="157">
        <f t="shared" si="16"/>
        <v>0</v>
      </c>
      <c r="N67" s="157">
        <f t="shared" si="16"/>
        <v>0</v>
      </c>
      <c r="O67" s="157">
        <f t="shared" si="16"/>
        <v>0</v>
      </c>
      <c r="P67" s="157">
        <f t="shared" si="16"/>
        <v>0</v>
      </c>
      <c r="Q67" s="157">
        <f t="shared" si="16"/>
        <v>0</v>
      </c>
      <c r="R67" s="157">
        <f t="shared" si="16"/>
        <v>0</v>
      </c>
      <c r="S67" s="157">
        <f t="shared" si="16"/>
        <v>0</v>
      </c>
      <c r="T67" s="157">
        <f t="shared" si="16"/>
        <v>0</v>
      </c>
      <c r="U67" s="157">
        <f t="shared" si="16"/>
        <v>0</v>
      </c>
      <c r="V67" s="157">
        <f t="shared" si="16"/>
        <v>0</v>
      </c>
      <c r="W67" s="157">
        <f t="shared" si="17"/>
        <v>0</v>
      </c>
      <c r="X67" s="157">
        <f t="shared" si="17"/>
        <v>0</v>
      </c>
      <c r="Y67" s="157">
        <f t="shared" si="17"/>
        <v>0</v>
      </c>
      <c r="Z67" s="157">
        <f t="shared" si="17"/>
        <v>0</v>
      </c>
      <c r="AA67" s="157">
        <f t="shared" si="17"/>
        <v>0</v>
      </c>
      <c r="AB67" s="157">
        <f t="shared" si="17"/>
        <v>0</v>
      </c>
      <c r="AC67" s="157">
        <f t="shared" si="17"/>
        <v>0</v>
      </c>
      <c r="AD67" s="157">
        <f t="shared" si="17"/>
        <v>0</v>
      </c>
      <c r="AE67" s="157">
        <f t="shared" si="17"/>
        <v>0</v>
      </c>
      <c r="AF67" s="157">
        <f t="shared" si="17"/>
        <v>0</v>
      </c>
      <c r="AG67" s="157">
        <f t="shared" si="17"/>
        <v>0</v>
      </c>
      <c r="AH67" s="157">
        <f t="shared" si="17"/>
        <v>0</v>
      </c>
      <c r="AI67" s="157">
        <f t="shared" si="17"/>
        <v>0</v>
      </c>
      <c r="AJ67" s="157">
        <f t="shared" si="17"/>
        <v>0</v>
      </c>
    </row>
    <row r="68" spans="1:36" s="188" customFormat="1" ht="16.5" x14ac:dyDescent="0.25">
      <c r="A68" s="160">
        <f>+A67+0.01</f>
        <v>3.0299999999999994</v>
      </c>
      <c r="B68" s="161">
        <f t="shared" si="5"/>
        <v>20</v>
      </c>
      <c r="C68" s="162" t="s">
        <v>374</v>
      </c>
      <c r="D68" s="164" t="s">
        <v>364</v>
      </c>
      <c r="E68" s="157">
        <f t="shared" si="15"/>
        <v>0</v>
      </c>
      <c r="F68" s="249" t="s">
        <v>328</v>
      </c>
      <c r="G68" s="157">
        <f t="shared" si="16"/>
        <v>0</v>
      </c>
      <c r="H68" s="157">
        <f t="shared" si="16"/>
        <v>0</v>
      </c>
      <c r="I68" s="157">
        <f t="shared" si="16"/>
        <v>0</v>
      </c>
      <c r="J68" s="157">
        <f t="shared" si="16"/>
        <v>0</v>
      </c>
      <c r="K68" s="157">
        <f t="shared" si="16"/>
        <v>0</v>
      </c>
      <c r="L68" s="157">
        <f t="shared" si="16"/>
        <v>0</v>
      </c>
      <c r="M68" s="157">
        <f t="shared" si="16"/>
        <v>0</v>
      </c>
      <c r="N68" s="157">
        <f t="shared" si="16"/>
        <v>0</v>
      </c>
      <c r="O68" s="157">
        <f t="shared" si="16"/>
        <v>0</v>
      </c>
      <c r="P68" s="157">
        <f t="shared" si="16"/>
        <v>0</v>
      </c>
      <c r="Q68" s="157">
        <f t="shared" si="16"/>
        <v>0</v>
      </c>
      <c r="R68" s="157">
        <f t="shared" si="16"/>
        <v>0</v>
      </c>
      <c r="S68" s="157">
        <f t="shared" si="16"/>
        <v>0</v>
      </c>
      <c r="T68" s="157">
        <f t="shared" si="16"/>
        <v>0</v>
      </c>
      <c r="U68" s="157">
        <f t="shared" si="16"/>
        <v>0</v>
      </c>
      <c r="V68" s="157">
        <f t="shared" si="16"/>
        <v>0</v>
      </c>
      <c r="W68" s="157">
        <f t="shared" si="17"/>
        <v>0</v>
      </c>
      <c r="X68" s="157">
        <f t="shared" si="17"/>
        <v>0</v>
      </c>
      <c r="Y68" s="157">
        <f t="shared" si="17"/>
        <v>0</v>
      </c>
      <c r="Z68" s="157">
        <f t="shared" si="17"/>
        <v>0</v>
      </c>
      <c r="AA68" s="157">
        <f t="shared" si="17"/>
        <v>0</v>
      </c>
      <c r="AB68" s="157">
        <f t="shared" si="17"/>
        <v>0</v>
      </c>
      <c r="AC68" s="157">
        <f t="shared" si="17"/>
        <v>0</v>
      </c>
      <c r="AD68" s="157">
        <f t="shared" si="17"/>
        <v>0</v>
      </c>
      <c r="AE68" s="157">
        <f t="shared" si="17"/>
        <v>0</v>
      </c>
      <c r="AF68" s="157">
        <f t="shared" si="17"/>
        <v>0</v>
      </c>
      <c r="AG68" s="157">
        <f t="shared" si="17"/>
        <v>0</v>
      </c>
      <c r="AH68" s="157">
        <f t="shared" si="17"/>
        <v>0</v>
      </c>
      <c r="AI68" s="157">
        <f t="shared" si="17"/>
        <v>0</v>
      </c>
      <c r="AJ68" s="157">
        <f t="shared" si="17"/>
        <v>0</v>
      </c>
    </row>
    <row r="69" spans="1:36" ht="16.5" x14ac:dyDescent="0.25">
      <c r="A69" s="159"/>
      <c r="B69" s="153">
        <f t="shared" si="5"/>
        <v>21</v>
      </c>
      <c r="C69" s="155"/>
      <c r="D69" s="156"/>
      <c r="E69" s="156"/>
      <c r="F69" s="249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ht="16.5" x14ac:dyDescent="0.25">
      <c r="A70" s="152">
        <f>1+A63</f>
        <v>4</v>
      </c>
      <c r="B70" s="153">
        <f t="shared" si="5"/>
        <v>22</v>
      </c>
      <c r="C70" s="154" t="s">
        <v>375</v>
      </c>
      <c r="D70" s="156"/>
      <c r="E70" s="156"/>
      <c r="F70" s="249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</row>
    <row r="71" spans="1:36" ht="16.5" x14ac:dyDescent="0.25">
      <c r="A71" s="157">
        <f t="shared" ref="A71:A73" si="18">+A70+0.01</f>
        <v>4.01</v>
      </c>
      <c r="B71" s="153">
        <f t="shared" si="5"/>
        <v>23</v>
      </c>
      <c r="C71" s="155" t="s">
        <v>376</v>
      </c>
      <c r="D71" s="156" t="s">
        <v>364</v>
      </c>
      <c r="E71" s="157">
        <f t="shared" ref="E71:E73" si="19">+SUM(G71:AJ71)</f>
        <v>1</v>
      </c>
      <c r="F71" s="249"/>
      <c r="G71" s="157">
        <f t="shared" ref="G71:P73" si="20">+HLOOKUP(G$3,ARMADO_RP,$B71,0)+HLOOKUP(G$4,ARMADO_RP,$B71,0)</f>
        <v>0</v>
      </c>
      <c r="H71" s="157">
        <f t="shared" si="20"/>
        <v>0</v>
      </c>
      <c r="I71" s="157">
        <f t="shared" si="20"/>
        <v>0</v>
      </c>
      <c r="J71" s="157">
        <f t="shared" si="20"/>
        <v>0</v>
      </c>
      <c r="K71" s="157">
        <f t="shared" si="20"/>
        <v>0</v>
      </c>
      <c r="L71" s="157">
        <f t="shared" si="20"/>
        <v>0</v>
      </c>
      <c r="M71" s="157">
        <f t="shared" si="20"/>
        <v>1</v>
      </c>
      <c r="N71" s="157">
        <f t="shared" si="20"/>
        <v>0</v>
      </c>
      <c r="O71" s="157">
        <f t="shared" si="20"/>
        <v>0</v>
      </c>
      <c r="P71" s="157">
        <f t="shared" si="20"/>
        <v>0</v>
      </c>
      <c r="Q71" s="157">
        <f t="shared" ref="Q71:Z73" si="21">+HLOOKUP(Q$3,ARMADO_RP,$B71,0)+HLOOKUP(Q$4,ARMADO_RP,$B71,0)</f>
        <v>0</v>
      </c>
      <c r="R71" s="157">
        <f t="shared" si="21"/>
        <v>0</v>
      </c>
      <c r="S71" s="157">
        <f t="shared" si="21"/>
        <v>0</v>
      </c>
      <c r="T71" s="157">
        <f t="shared" si="21"/>
        <v>0</v>
      </c>
      <c r="U71" s="157">
        <f t="shared" si="21"/>
        <v>0</v>
      </c>
      <c r="V71" s="157">
        <f t="shared" si="21"/>
        <v>0</v>
      </c>
      <c r="W71" s="157">
        <f t="shared" si="21"/>
        <v>0</v>
      </c>
      <c r="X71" s="157">
        <f t="shared" si="21"/>
        <v>0</v>
      </c>
      <c r="Y71" s="157">
        <f t="shared" si="21"/>
        <v>0</v>
      </c>
      <c r="Z71" s="157">
        <f t="shared" si="21"/>
        <v>0</v>
      </c>
      <c r="AA71" s="157">
        <f t="shared" ref="AA71:AJ73" si="22">+HLOOKUP(AA$3,ARMADO_RP,$B71,0)+HLOOKUP(AA$4,ARMADO_RP,$B71,0)</f>
        <v>0</v>
      </c>
      <c r="AB71" s="157">
        <f t="shared" si="22"/>
        <v>0</v>
      </c>
      <c r="AC71" s="157">
        <f t="shared" si="22"/>
        <v>0</v>
      </c>
      <c r="AD71" s="157">
        <f t="shared" si="22"/>
        <v>0</v>
      </c>
      <c r="AE71" s="157">
        <f t="shared" si="22"/>
        <v>0</v>
      </c>
      <c r="AF71" s="157">
        <f t="shared" si="22"/>
        <v>0</v>
      </c>
      <c r="AG71" s="157">
        <f t="shared" si="22"/>
        <v>0</v>
      </c>
      <c r="AH71" s="157">
        <f t="shared" si="22"/>
        <v>0</v>
      </c>
      <c r="AI71" s="157">
        <f t="shared" si="22"/>
        <v>0</v>
      </c>
      <c r="AJ71" s="157">
        <f t="shared" si="22"/>
        <v>0</v>
      </c>
    </row>
    <row r="72" spans="1:36" ht="16.5" x14ac:dyDescent="0.25">
      <c r="A72" s="157">
        <f t="shared" si="18"/>
        <v>4.0199999999999996</v>
      </c>
      <c r="B72" s="153">
        <f t="shared" si="5"/>
        <v>24</v>
      </c>
      <c r="C72" s="155" t="s">
        <v>377</v>
      </c>
      <c r="D72" s="156" t="s">
        <v>364</v>
      </c>
      <c r="E72" s="157">
        <f t="shared" si="19"/>
        <v>14</v>
      </c>
      <c r="F72" s="249"/>
      <c r="G72" s="157">
        <f t="shared" si="20"/>
        <v>0</v>
      </c>
      <c r="H72" s="157">
        <f t="shared" si="20"/>
        <v>2</v>
      </c>
      <c r="I72" s="157">
        <f t="shared" si="20"/>
        <v>2</v>
      </c>
      <c r="J72" s="157">
        <f t="shared" si="20"/>
        <v>2</v>
      </c>
      <c r="K72" s="157">
        <f t="shared" si="20"/>
        <v>2</v>
      </c>
      <c r="L72" s="157">
        <f t="shared" si="20"/>
        <v>2</v>
      </c>
      <c r="M72" s="157">
        <f t="shared" si="20"/>
        <v>4</v>
      </c>
      <c r="N72" s="157">
        <f t="shared" si="20"/>
        <v>0</v>
      </c>
      <c r="O72" s="157">
        <f t="shared" si="20"/>
        <v>0</v>
      </c>
      <c r="P72" s="157">
        <f t="shared" si="20"/>
        <v>0</v>
      </c>
      <c r="Q72" s="157">
        <f t="shared" si="21"/>
        <v>0</v>
      </c>
      <c r="R72" s="157">
        <f t="shared" si="21"/>
        <v>0</v>
      </c>
      <c r="S72" s="157">
        <f t="shared" si="21"/>
        <v>0</v>
      </c>
      <c r="T72" s="157">
        <f t="shared" si="21"/>
        <v>0</v>
      </c>
      <c r="U72" s="157">
        <f t="shared" si="21"/>
        <v>0</v>
      </c>
      <c r="V72" s="157">
        <f t="shared" si="21"/>
        <v>0</v>
      </c>
      <c r="W72" s="157">
        <f t="shared" si="21"/>
        <v>0</v>
      </c>
      <c r="X72" s="157">
        <f t="shared" si="21"/>
        <v>0</v>
      </c>
      <c r="Y72" s="157">
        <f t="shared" si="21"/>
        <v>0</v>
      </c>
      <c r="Z72" s="157">
        <f t="shared" si="21"/>
        <v>0</v>
      </c>
      <c r="AA72" s="157">
        <f t="shared" si="22"/>
        <v>0</v>
      </c>
      <c r="AB72" s="157">
        <f t="shared" si="22"/>
        <v>0</v>
      </c>
      <c r="AC72" s="157">
        <f t="shared" si="22"/>
        <v>0</v>
      </c>
      <c r="AD72" s="157">
        <f t="shared" si="22"/>
        <v>0</v>
      </c>
      <c r="AE72" s="157">
        <f t="shared" si="22"/>
        <v>0</v>
      </c>
      <c r="AF72" s="157">
        <f t="shared" si="22"/>
        <v>0</v>
      </c>
      <c r="AG72" s="157">
        <f t="shared" si="22"/>
        <v>0</v>
      </c>
      <c r="AH72" s="157">
        <f t="shared" si="22"/>
        <v>0</v>
      </c>
      <c r="AI72" s="157">
        <f t="shared" si="22"/>
        <v>0</v>
      </c>
      <c r="AJ72" s="157">
        <f t="shared" si="22"/>
        <v>0</v>
      </c>
    </row>
    <row r="73" spans="1:36" ht="16.5" x14ac:dyDescent="0.25">
      <c r="A73" s="157">
        <f t="shared" si="18"/>
        <v>4.0299999999999994</v>
      </c>
      <c r="B73" s="153">
        <f t="shared" si="5"/>
        <v>25</v>
      </c>
      <c r="C73" s="155" t="s">
        <v>378</v>
      </c>
      <c r="D73" s="156" t="s">
        <v>364</v>
      </c>
      <c r="E73" s="157">
        <f t="shared" si="19"/>
        <v>1</v>
      </c>
      <c r="F73" s="249"/>
      <c r="G73" s="157">
        <f t="shared" si="20"/>
        <v>0</v>
      </c>
      <c r="H73" s="157">
        <f t="shared" si="20"/>
        <v>0</v>
      </c>
      <c r="I73" s="157">
        <f t="shared" si="20"/>
        <v>0</v>
      </c>
      <c r="J73" s="157">
        <f t="shared" si="20"/>
        <v>0</v>
      </c>
      <c r="K73" s="157">
        <f t="shared" si="20"/>
        <v>0</v>
      </c>
      <c r="L73" s="157">
        <f t="shared" si="20"/>
        <v>0</v>
      </c>
      <c r="M73" s="157">
        <f t="shared" si="20"/>
        <v>1</v>
      </c>
      <c r="N73" s="157">
        <f t="shared" si="20"/>
        <v>0</v>
      </c>
      <c r="O73" s="157">
        <f t="shared" si="20"/>
        <v>0</v>
      </c>
      <c r="P73" s="157">
        <f t="shared" si="20"/>
        <v>0</v>
      </c>
      <c r="Q73" s="157">
        <f t="shared" si="21"/>
        <v>0</v>
      </c>
      <c r="R73" s="157">
        <f t="shared" si="21"/>
        <v>0</v>
      </c>
      <c r="S73" s="157">
        <f t="shared" si="21"/>
        <v>0</v>
      </c>
      <c r="T73" s="157">
        <f t="shared" si="21"/>
        <v>0</v>
      </c>
      <c r="U73" s="157">
        <f t="shared" si="21"/>
        <v>0</v>
      </c>
      <c r="V73" s="157">
        <f t="shared" si="21"/>
        <v>0</v>
      </c>
      <c r="W73" s="157">
        <f t="shared" si="21"/>
        <v>0</v>
      </c>
      <c r="X73" s="157">
        <f t="shared" si="21"/>
        <v>0</v>
      </c>
      <c r="Y73" s="157">
        <f t="shared" si="21"/>
        <v>0</v>
      </c>
      <c r="Z73" s="157">
        <f t="shared" si="21"/>
        <v>0</v>
      </c>
      <c r="AA73" s="157">
        <f t="shared" si="22"/>
        <v>0</v>
      </c>
      <c r="AB73" s="157">
        <f t="shared" si="22"/>
        <v>0</v>
      </c>
      <c r="AC73" s="157">
        <f t="shared" si="22"/>
        <v>0</v>
      </c>
      <c r="AD73" s="157">
        <f t="shared" si="22"/>
        <v>0</v>
      </c>
      <c r="AE73" s="157">
        <f t="shared" si="22"/>
        <v>0</v>
      </c>
      <c r="AF73" s="157">
        <f t="shared" si="22"/>
        <v>0</v>
      </c>
      <c r="AG73" s="157">
        <f t="shared" si="22"/>
        <v>0</v>
      </c>
      <c r="AH73" s="157">
        <f t="shared" si="22"/>
        <v>0</v>
      </c>
      <c r="AI73" s="157">
        <f t="shared" si="22"/>
        <v>0</v>
      </c>
      <c r="AJ73" s="157">
        <f t="shared" si="22"/>
        <v>0</v>
      </c>
    </row>
    <row r="74" spans="1:36" ht="16.5" x14ac:dyDescent="0.25">
      <c r="A74" s="159"/>
      <c r="B74" s="153">
        <f t="shared" si="5"/>
        <v>26</v>
      </c>
      <c r="C74" s="155"/>
      <c r="D74" s="156"/>
      <c r="E74" s="156"/>
      <c r="F74" s="249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</row>
    <row r="75" spans="1:36" ht="16.5" x14ac:dyDescent="0.25">
      <c r="A75" s="152">
        <f>1+A70</f>
        <v>5</v>
      </c>
      <c r="B75" s="153">
        <f t="shared" si="5"/>
        <v>27</v>
      </c>
      <c r="C75" s="154" t="s">
        <v>379</v>
      </c>
      <c r="D75" s="156"/>
      <c r="E75" s="156"/>
      <c r="F75" s="249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</row>
    <row r="76" spans="1:36" ht="16.5" x14ac:dyDescent="0.25">
      <c r="A76" s="157">
        <f t="shared" ref="A76:A78" si="23">+A75+0.01</f>
        <v>5.01</v>
      </c>
      <c r="B76" s="153">
        <f t="shared" si="5"/>
        <v>28</v>
      </c>
      <c r="C76" s="155" t="s">
        <v>380</v>
      </c>
      <c r="D76" s="156" t="s">
        <v>364</v>
      </c>
      <c r="E76" s="157">
        <f t="shared" ref="E76:E80" si="24">+SUM(G76:AJ76)</f>
        <v>0</v>
      </c>
      <c r="F76" s="249"/>
      <c r="G76" s="157">
        <f t="shared" ref="G76:P80" si="25">+HLOOKUP(G$3,ARMADO_RP,$B76,0)+HLOOKUP(G$4,ARMADO_RP,$B76,0)</f>
        <v>0</v>
      </c>
      <c r="H76" s="157">
        <f t="shared" si="25"/>
        <v>0</v>
      </c>
      <c r="I76" s="157">
        <f t="shared" si="25"/>
        <v>0</v>
      </c>
      <c r="J76" s="157">
        <f t="shared" si="25"/>
        <v>0</v>
      </c>
      <c r="K76" s="157">
        <f t="shared" si="25"/>
        <v>0</v>
      </c>
      <c r="L76" s="157">
        <f t="shared" si="25"/>
        <v>0</v>
      </c>
      <c r="M76" s="157">
        <f t="shared" si="25"/>
        <v>0</v>
      </c>
      <c r="N76" s="157">
        <f t="shared" si="25"/>
        <v>0</v>
      </c>
      <c r="O76" s="157">
        <f t="shared" si="25"/>
        <v>0</v>
      </c>
      <c r="P76" s="157">
        <f t="shared" si="25"/>
        <v>0</v>
      </c>
      <c r="Q76" s="157">
        <f t="shared" ref="Q76:Z80" si="26">+HLOOKUP(Q$3,ARMADO_RP,$B76,0)+HLOOKUP(Q$4,ARMADO_RP,$B76,0)</f>
        <v>0</v>
      </c>
      <c r="R76" s="157">
        <f t="shared" si="26"/>
        <v>0</v>
      </c>
      <c r="S76" s="157">
        <f t="shared" si="26"/>
        <v>0</v>
      </c>
      <c r="T76" s="157">
        <f t="shared" si="26"/>
        <v>0</v>
      </c>
      <c r="U76" s="157">
        <f t="shared" si="26"/>
        <v>0</v>
      </c>
      <c r="V76" s="157">
        <f t="shared" si="26"/>
        <v>0</v>
      </c>
      <c r="W76" s="157">
        <f t="shared" si="26"/>
        <v>0</v>
      </c>
      <c r="X76" s="157">
        <f t="shared" si="26"/>
        <v>0</v>
      </c>
      <c r="Y76" s="157">
        <f t="shared" si="26"/>
        <v>0</v>
      </c>
      <c r="Z76" s="157">
        <f t="shared" si="26"/>
        <v>0</v>
      </c>
      <c r="AA76" s="157">
        <f t="shared" ref="AA76:AJ80" si="27">+HLOOKUP(AA$3,ARMADO_RP,$B76,0)+HLOOKUP(AA$4,ARMADO_RP,$B76,0)</f>
        <v>0</v>
      </c>
      <c r="AB76" s="157">
        <f t="shared" si="27"/>
        <v>0</v>
      </c>
      <c r="AC76" s="157">
        <f t="shared" si="27"/>
        <v>0</v>
      </c>
      <c r="AD76" s="157">
        <f t="shared" si="27"/>
        <v>0</v>
      </c>
      <c r="AE76" s="157">
        <f t="shared" si="27"/>
        <v>0</v>
      </c>
      <c r="AF76" s="157">
        <f t="shared" si="27"/>
        <v>0</v>
      </c>
      <c r="AG76" s="157">
        <f t="shared" si="27"/>
        <v>0</v>
      </c>
      <c r="AH76" s="157">
        <f t="shared" si="27"/>
        <v>0</v>
      </c>
      <c r="AI76" s="157">
        <f t="shared" si="27"/>
        <v>0</v>
      </c>
      <c r="AJ76" s="157">
        <f t="shared" si="27"/>
        <v>0</v>
      </c>
    </row>
    <row r="77" spans="1:36" ht="16.5" x14ac:dyDescent="0.25">
      <c r="A77" s="157">
        <f t="shared" si="23"/>
        <v>5.0199999999999996</v>
      </c>
      <c r="B77" s="153">
        <f t="shared" si="5"/>
        <v>29</v>
      </c>
      <c r="C77" s="155" t="s">
        <v>381</v>
      </c>
      <c r="D77" s="156" t="s">
        <v>364</v>
      </c>
      <c r="E77" s="157">
        <f t="shared" si="24"/>
        <v>0</v>
      </c>
      <c r="F77" s="249"/>
      <c r="G77" s="157">
        <f t="shared" si="25"/>
        <v>0</v>
      </c>
      <c r="H77" s="157">
        <f t="shared" si="25"/>
        <v>0</v>
      </c>
      <c r="I77" s="157">
        <f t="shared" si="25"/>
        <v>0</v>
      </c>
      <c r="J77" s="157">
        <f t="shared" si="25"/>
        <v>0</v>
      </c>
      <c r="K77" s="157">
        <f t="shared" si="25"/>
        <v>0</v>
      </c>
      <c r="L77" s="157">
        <f t="shared" si="25"/>
        <v>0</v>
      </c>
      <c r="M77" s="157">
        <f t="shared" si="25"/>
        <v>0</v>
      </c>
      <c r="N77" s="157">
        <f t="shared" si="25"/>
        <v>0</v>
      </c>
      <c r="O77" s="157">
        <f t="shared" si="25"/>
        <v>0</v>
      </c>
      <c r="P77" s="157">
        <f t="shared" si="25"/>
        <v>0</v>
      </c>
      <c r="Q77" s="157">
        <f t="shared" si="26"/>
        <v>0</v>
      </c>
      <c r="R77" s="157">
        <f t="shared" si="26"/>
        <v>0</v>
      </c>
      <c r="S77" s="157">
        <f t="shared" si="26"/>
        <v>0</v>
      </c>
      <c r="T77" s="157">
        <f t="shared" si="26"/>
        <v>0</v>
      </c>
      <c r="U77" s="157">
        <f t="shared" si="26"/>
        <v>0</v>
      </c>
      <c r="V77" s="157">
        <f t="shared" si="26"/>
        <v>0</v>
      </c>
      <c r="W77" s="157">
        <f t="shared" si="26"/>
        <v>0</v>
      </c>
      <c r="X77" s="157">
        <f t="shared" si="26"/>
        <v>0</v>
      </c>
      <c r="Y77" s="157">
        <f t="shared" si="26"/>
        <v>0</v>
      </c>
      <c r="Z77" s="157">
        <f t="shared" si="26"/>
        <v>0</v>
      </c>
      <c r="AA77" s="157">
        <f t="shared" si="27"/>
        <v>0</v>
      </c>
      <c r="AB77" s="157">
        <f t="shared" si="27"/>
        <v>0</v>
      </c>
      <c r="AC77" s="157">
        <f t="shared" si="27"/>
        <v>0</v>
      </c>
      <c r="AD77" s="157">
        <f t="shared" si="27"/>
        <v>0</v>
      </c>
      <c r="AE77" s="157">
        <f t="shared" si="27"/>
        <v>0</v>
      </c>
      <c r="AF77" s="157">
        <f t="shared" si="27"/>
        <v>0</v>
      </c>
      <c r="AG77" s="157">
        <f t="shared" si="27"/>
        <v>0</v>
      </c>
      <c r="AH77" s="157">
        <f t="shared" si="27"/>
        <v>0</v>
      </c>
      <c r="AI77" s="157">
        <f t="shared" si="27"/>
        <v>0</v>
      </c>
      <c r="AJ77" s="157">
        <f t="shared" si="27"/>
        <v>0</v>
      </c>
    </row>
    <row r="78" spans="1:36" ht="16.5" x14ac:dyDescent="0.25">
      <c r="A78" s="157">
        <f t="shared" si="23"/>
        <v>5.0299999999999994</v>
      </c>
      <c r="B78" s="153">
        <f t="shared" si="5"/>
        <v>30</v>
      </c>
      <c r="C78" s="155" t="s">
        <v>382</v>
      </c>
      <c r="D78" s="156"/>
      <c r="E78" s="157">
        <f t="shared" si="24"/>
        <v>0</v>
      </c>
      <c r="F78" s="249"/>
      <c r="G78" s="157">
        <f t="shared" si="25"/>
        <v>0</v>
      </c>
      <c r="H78" s="157">
        <f t="shared" si="25"/>
        <v>0</v>
      </c>
      <c r="I78" s="157">
        <f t="shared" si="25"/>
        <v>0</v>
      </c>
      <c r="J78" s="157">
        <f t="shared" si="25"/>
        <v>0</v>
      </c>
      <c r="K78" s="157">
        <f t="shared" si="25"/>
        <v>0</v>
      </c>
      <c r="L78" s="157">
        <f t="shared" si="25"/>
        <v>0</v>
      </c>
      <c r="M78" s="157">
        <f t="shared" si="25"/>
        <v>0</v>
      </c>
      <c r="N78" s="157">
        <f t="shared" si="25"/>
        <v>0</v>
      </c>
      <c r="O78" s="157">
        <f t="shared" si="25"/>
        <v>0</v>
      </c>
      <c r="P78" s="157">
        <f t="shared" si="25"/>
        <v>0</v>
      </c>
      <c r="Q78" s="157">
        <f t="shared" si="26"/>
        <v>0</v>
      </c>
      <c r="R78" s="157">
        <f t="shared" si="26"/>
        <v>0</v>
      </c>
      <c r="S78" s="157">
        <f t="shared" si="26"/>
        <v>0</v>
      </c>
      <c r="T78" s="157">
        <f t="shared" si="26"/>
        <v>0</v>
      </c>
      <c r="U78" s="157">
        <f t="shared" si="26"/>
        <v>0</v>
      </c>
      <c r="V78" s="157">
        <f t="shared" si="26"/>
        <v>0</v>
      </c>
      <c r="W78" s="157">
        <f t="shared" si="26"/>
        <v>0</v>
      </c>
      <c r="X78" s="157">
        <f t="shared" si="26"/>
        <v>0</v>
      </c>
      <c r="Y78" s="157">
        <f t="shared" si="26"/>
        <v>0</v>
      </c>
      <c r="Z78" s="157">
        <f t="shared" si="26"/>
        <v>0</v>
      </c>
      <c r="AA78" s="157">
        <f t="shared" si="27"/>
        <v>0</v>
      </c>
      <c r="AB78" s="157">
        <f t="shared" si="27"/>
        <v>0</v>
      </c>
      <c r="AC78" s="157">
        <f t="shared" si="27"/>
        <v>0</v>
      </c>
      <c r="AD78" s="157">
        <f t="shared" si="27"/>
        <v>0</v>
      </c>
      <c r="AE78" s="157">
        <f t="shared" si="27"/>
        <v>0</v>
      </c>
      <c r="AF78" s="157">
        <f t="shared" si="27"/>
        <v>0</v>
      </c>
      <c r="AG78" s="157">
        <f t="shared" si="27"/>
        <v>0</v>
      </c>
      <c r="AH78" s="157">
        <f t="shared" si="27"/>
        <v>0</v>
      </c>
      <c r="AI78" s="157">
        <f t="shared" si="27"/>
        <v>0</v>
      </c>
      <c r="AJ78" s="157">
        <f t="shared" si="27"/>
        <v>0</v>
      </c>
    </row>
    <row r="79" spans="1:36" ht="16.5" x14ac:dyDescent="0.25">
      <c r="A79" s="157"/>
      <c r="B79" s="153">
        <f t="shared" si="5"/>
        <v>31</v>
      </c>
      <c r="C79" s="155" t="s">
        <v>383</v>
      </c>
      <c r="D79" s="156" t="s">
        <v>364</v>
      </c>
      <c r="E79" s="157">
        <f t="shared" si="24"/>
        <v>12</v>
      </c>
      <c r="F79" s="249"/>
      <c r="G79" s="157">
        <f t="shared" si="25"/>
        <v>0</v>
      </c>
      <c r="H79" s="157">
        <f t="shared" si="25"/>
        <v>2</v>
      </c>
      <c r="I79" s="157">
        <f t="shared" si="25"/>
        <v>2</v>
      </c>
      <c r="J79" s="157">
        <f t="shared" si="25"/>
        <v>2</v>
      </c>
      <c r="K79" s="157">
        <f t="shared" si="25"/>
        <v>2</v>
      </c>
      <c r="L79" s="157">
        <f t="shared" si="25"/>
        <v>2</v>
      </c>
      <c r="M79" s="157">
        <f t="shared" si="25"/>
        <v>2</v>
      </c>
      <c r="N79" s="157">
        <f t="shared" si="25"/>
        <v>0</v>
      </c>
      <c r="O79" s="157">
        <f t="shared" si="25"/>
        <v>0</v>
      </c>
      <c r="P79" s="157">
        <f t="shared" si="25"/>
        <v>0</v>
      </c>
      <c r="Q79" s="157">
        <f t="shared" si="26"/>
        <v>0</v>
      </c>
      <c r="R79" s="157">
        <f t="shared" si="26"/>
        <v>0</v>
      </c>
      <c r="S79" s="157">
        <f t="shared" si="26"/>
        <v>0</v>
      </c>
      <c r="T79" s="157">
        <f t="shared" si="26"/>
        <v>0</v>
      </c>
      <c r="U79" s="157">
        <f t="shared" si="26"/>
        <v>0</v>
      </c>
      <c r="V79" s="157">
        <f t="shared" si="26"/>
        <v>0</v>
      </c>
      <c r="W79" s="157">
        <f t="shared" si="26"/>
        <v>0</v>
      </c>
      <c r="X79" s="157">
        <f t="shared" si="26"/>
        <v>0</v>
      </c>
      <c r="Y79" s="157">
        <f t="shared" si="26"/>
        <v>0</v>
      </c>
      <c r="Z79" s="157">
        <f t="shared" si="26"/>
        <v>0</v>
      </c>
      <c r="AA79" s="157">
        <f t="shared" si="27"/>
        <v>0</v>
      </c>
      <c r="AB79" s="157">
        <f t="shared" si="27"/>
        <v>0</v>
      </c>
      <c r="AC79" s="157">
        <f t="shared" si="27"/>
        <v>0</v>
      </c>
      <c r="AD79" s="157">
        <f t="shared" si="27"/>
        <v>0</v>
      </c>
      <c r="AE79" s="157">
        <f t="shared" si="27"/>
        <v>0</v>
      </c>
      <c r="AF79" s="157">
        <f t="shared" si="27"/>
        <v>0</v>
      </c>
      <c r="AG79" s="157">
        <f t="shared" si="27"/>
        <v>0</v>
      </c>
      <c r="AH79" s="157">
        <f t="shared" si="27"/>
        <v>0</v>
      </c>
      <c r="AI79" s="157">
        <f t="shared" si="27"/>
        <v>0</v>
      </c>
      <c r="AJ79" s="157">
        <f t="shared" si="27"/>
        <v>0</v>
      </c>
    </row>
    <row r="80" spans="1:36" s="188" customFormat="1" ht="16.5" x14ac:dyDescent="0.25">
      <c r="A80" s="160">
        <v>5.04</v>
      </c>
      <c r="B80" s="161">
        <f t="shared" si="5"/>
        <v>32</v>
      </c>
      <c r="C80" s="163" t="s">
        <v>547</v>
      </c>
      <c r="D80" s="164" t="s">
        <v>364</v>
      </c>
      <c r="E80" s="157">
        <f t="shared" si="24"/>
        <v>0</v>
      </c>
      <c r="F80" s="249"/>
      <c r="G80" s="157">
        <f t="shared" si="25"/>
        <v>0</v>
      </c>
      <c r="H80" s="157">
        <f t="shared" si="25"/>
        <v>0</v>
      </c>
      <c r="I80" s="157">
        <f t="shared" si="25"/>
        <v>0</v>
      </c>
      <c r="J80" s="157">
        <f t="shared" si="25"/>
        <v>0</v>
      </c>
      <c r="K80" s="157">
        <f t="shared" si="25"/>
        <v>0</v>
      </c>
      <c r="L80" s="157">
        <f t="shared" si="25"/>
        <v>0</v>
      </c>
      <c r="M80" s="157">
        <f t="shared" si="25"/>
        <v>0</v>
      </c>
      <c r="N80" s="157">
        <f t="shared" si="25"/>
        <v>0</v>
      </c>
      <c r="O80" s="157">
        <f t="shared" si="25"/>
        <v>0</v>
      </c>
      <c r="P80" s="157">
        <f t="shared" si="25"/>
        <v>0</v>
      </c>
      <c r="Q80" s="157">
        <f t="shared" si="26"/>
        <v>0</v>
      </c>
      <c r="R80" s="157">
        <f t="shared" si="26"/>
        <v>0</v>
      </c>
      <c r="S80" s="157">
        <f t="shared" si="26"/>
        <v>0</v>
      </c>
      <c r="T80" s="157">
        <f t="shared" si="26"/>
        <v>0</v>
      </c>
      <c r="U80" s="157">
        <f t="shared" si="26"/>
        <v>0</v>
      </c>
      <c r="V80" s="157">
        <f t="shared" si="26"/>
        <v>0</v>
      </c>
      <c r="W80" s="157">
        <f t="shared" si="26"/>
        <v>0</v>
      </c>
      <c r="X80" s="157">
        <f t="shared" si="26"/>
        <v>0</v>
      </c>
      <c r="Y80" s="157">
        <f t="shared" si="26"/>
        <v>0</v>
      </c>
      <c r="Z80" s="157">
        <f t="shared" si="26"/>
        <v>0</v>
      </c>
      <c r="AA80" s="157">
        <f t="shared" si="27"/>
        <v>0</v>
      </c>
      <c r="AB80" s="157">
        <f t="shared" si="27"/>
        <v>0</v>
      </c>
      <c r="AC80" s="157">
        <f t="shared" si="27"/>
        <v>0</v>
      </c>
      <c r="AD80" s="157">
        <f t="shared" si="27"/>
        <v>0</v>
      </c>
      <c r="AE80" s="157">
        <f t="shared" si="27"/>
        <v>0</v>
      </c>
      <c r="AF80" s="157">
        <f t="shared" si="27"/>
        <v>0</v>
      </c>
      <c r="AG80" s="157">
        <f t="shared" si="27"/>
        <v>0</v>
      </c>
      <c r="AH80" s="157">
        <f t="shared" si="27"/>
        <v>0</v>
      </c>
      <c r="AI80" s="157">
        <f t="shared" si="27"/>
        <v>0</v>
      </c>
      <c r="AJ80" s="157">
        <f t="shared" si="27"/>
        <v>0</v>
      </c>
    </row>
    <row r="81" spans="1:36" ht="16.5" x14ac:dyDescent="0.25">
      <c r="A81" s="159"/>
      <c r="B81" s="153">
        <f t="shared" si="5"/>
        <v>33</v>
      </c>
      <c r="C81" s="155"/>
      <c r="D81" s="156"/>
      <c r="E81" s="156"/>
      <c r="F81" s="249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6.5" x14ac:dyDescent="0.25">
      <c r="A82" s="152">
        <f>1+A75</f>
        <v>6</v>
      </c>
      <c r="B82" s="153">
        <f t="shared" si="5"/>
        <v>34</v>
      </c>
      <c r="C82" s="154" t="s">
        <v>384</v>
      </c>
      <c r="D82" s="156"/>
      <c r="E82" s="156"/>
      <c r="F82" s="249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6.5" x14ac:dyDescent="0.25">
      <c r="A83" s="157">
        <f>+A82+0.01</f>
        <v>6.01</v>
      </c>
      <c r="B83" s="153">
        <f t="shared" si="5"/>
        <v>35</v>
      </c>
      <c r="C83" s="158" t="s">
        <v>385</v>
      </c>
      <c r="D83" s="156" t="s">
        <v>364</v>
      </c>
      <c r="E83" s="157">
        <f t="shared" ref="E83:E84" si="28">+SUM(G83:AJ83)</f>
        <v>4</v>
      </c>
      <c r="F83" s="249"/>
      <c r="G83" s="157">
        <f t="shared" ref="G83:P84" si="29">+HLOOKUP(G$3,ARMADO_RP,$B83,0)+HLOOKUP(G$4,ARMADO_RP,$B83,0)</f>
        <v>0</v>
      </c>
      <c r="H83" s="157">
        <f t="shared" si="29"/>
        <v>2</v>
      </c>
      <c r="I83" s="157">
        <f t="shared" si="29"/>
        <v>0</v>
      </c>
      <c r="J83" s="157">
        <f t="shared" si="29"/>
        <v>0</v>
      </c>
      <c r="K83" s="157">
        <f t="shared" si="29"/>
        <v>0</v>
      </c>
      <c r="L83" s="157">
        <f t="shared" si="29"/>
        <v>2</v>
      </c>
      <c r="M83" s="157">
        <f t="shared" si="29"/>
        <v>0</v>
      </c>
      <c r="N83" s="157">
        <f t="shared" si="29"/>
        <v>0</v>
      </c>
      <c r="O83" s="157">
        <f t="shared" si="29"/>
        <v>0</v>
      </c>
      <c r="P83" s="157">
        <f t="shared" si="29"/>
        <v>0</v>
      </c>
      <c r="Q83" s="157">
        <f t="shared" ref="Q83:Z84" si="30">+HLOOKUP(Q$3,ARMADO_RP,$B83,0)+HLOOKUP(Q$4,ARMADO_RP,$B83,0)</f>
        <v>0</v>
      </c>
      <c r="R83" s="157">
        <f t="shared" si="30"/>
        <v>0</v>
      </c>
      <c r="S83" s="157">
        <f t="shared" si="30"/>
        <v>0</v>
      </c>
      <c r="T83" s="157">
        <f t="shared" si="30"/>
        <v>0</v>
      </c>
      <c r="U83" s="157">
        <f t="shared" si="30"/>
        <v>0</v>
      </c>
      <c r="V83" s="157">
        <f t="shared" si="30"/>
        <v>0</v>
      </c>
      <c r="W83" s="157">
        <f t="shared" si="30"/>
        <v>0</v>
      </c>
      <c r="X83" s="157">
        <f t="shared" si="30"/>
        <v>0</v>
      </c>
      <c r="Y83" s="157">
        <f t="shared" si="30"/>
        <v>0</v>
      </c>
      <c r="Z83" s="157">
        <f t="shared" si="30"/>
        <v>0</v>
      </c>
      <c r="AA83" s="157">
        <f t="shared" ref="AA83:AJ84" si="31">+HLOOKUP(AA$3,ARMADO_RP,$B83,0)+HLOOKUP(AA$4,ARMADO_RP,$B83,0)</f>
        <v>0</v>
      </c>
      <c r="AB83" s="157">
        <f t="shared" si="31"/>
        <v>0</v>
      </c>
      <c r="AC83" s="157">
        <f t="shared" si="31"/>
        <v>0</v>
      </c>
      <c r="AD83" s="157">
        <f t="shared" si="31"/>
        <v>0</v>
      </c>
      <c r="AE83" s="157">
        <f t="shared" si="31"/>
        <v>0</v>
      </c>
      <c r="AF83" s="157">
        <f t="shared" si="31"/>
        <v>0</v>
      </c>
      <c r="AG83" s="157">
        <f t="shared" si="31"/>
        <v>0</v>
      </c>
      <c r="AH83" s="157">
        <f t="shared" si="31"/>
        <v>0</v>
      </c>
      <c r="AI83" s="157">
        <f t="shared" si="31"/>
        <v>0</v>
      </c>
      <c r="AJ83" s="157">
        <f t="shared" si="31"/>
        <v>0</v>
      </c>
    </row>
    <row r="84" spans="1:36" ht="16.5" x14ac:dyDescent="0.25">
      <c r="A84" s="157">
        <f>+A83+0.01</f>
        <v>6.02</v>
      </c>
      <c r="B84" s="153">
        <f t="shared" si="5"/>
        <v>36</v>
      </c>
      <c r="C84" s="158" t="s">
        <v>386</v>
      </c>
      <c r="D84" s="156" t="s">
        <v>364</v>
      </c>
      <c r="E84" s="157">
        <f t="shared" si="28"/>
        <v>4</v>
      </c>
      <c r="F84" s="249"/>
      <c r="G84" s="157">
        <f t="shared" si="29"/>
        <v>0</v>
      </c>
      <c r="H84" s="157">
        <f t="shared" si="29"/>
        <v>2</v>
      </c>
      <c r="I84" s="157">
        <f t="shared" si="29"/>
        <v>0</v>
      </c>
      <c r="J84" s="157">
        <f t="shared" si="29"/>
        <v>0</v>
      </c>
      <c r="K84" s="157">
        <f t="shared" si="29"/>
        <v>0</v>
      </c>
      <c r="L84" s="157">
        <f t="shared" si="29"/>
        <v>2</v>
      </c>
      <c r="M84" s="157">
        <f t="shared" si="29"/>
        <v>0</v>
      </c>
      <c r="N84" s="157">
        <f t="shared" si="29"/>
        <v>0</v>
      </c>
      <c r="O84" s="157">
        <f t="shared" si="29"/>
        <v>0</v>
      </c>
      <c r="P84" s="157">
        <f t="shared" si="29"/>
        <v>0</v>
      </c>
      <c r="Q84" s="157">
        <f t="shared" si="30"/>
        <v>0</v>
      </c>
      <c r="R84" s="157">
        <f t="shared" si="30"/>
        <v>0</v>
      </c>
      <c r="S84" s="157">
        <f t="shared" si="30"/>
        <v>0</v>
      </c>
      <c r="T84" s="157">
        <f t="shared" si="30"/>
        <v>0</v>
      </c>
      <c r="U84" s="157">
        <f t="shared" si="30"/>
        <v>0</v>
      </c>
      <c r="V84" s="157">
        <f t="shared" si="30"/>
        <v>0</v>
      </c>
      <c r="W84" s="157">
        <f t="shared" si="30"/>
        <v>0</v>
      </c>
      <c r="X84" s="157">
        <f t="shared" si="30"/>
        <v>0</v>
      </c>
      <c r="Y84" s="157">
        <f t="shared" si="30"/>
        <v>0</v>
      </c>
      <c r="Z84" s="157">
        <f t="shared" si="30"/>
        <v>0</v>
      </c>
      <c r="AA84" s="157">
        <f t="shared" si="31"/>
        <v>0</v>
      </c>
      <c r="AB84" s="157">
        <f t="shared" si="31"/>
        <v>0</v>
      </c>
      <c r="AC84" s="157">
        <f t="shared" si="31"/>
        <v>0</v>
      </c>
      <c r="AD84" s="157">
        <f t="shared" si="31"/>
        <v>0</v>
      </c>
      <c r="AE84" s="157">
        <f t="shared" si="31"/>
        <v>0</v>
      </c>
      <c r="AF84" s="157">
        <f t="shared" si="31"/>
        <v>0</v>
      </c>
      <c r="AG84" s="157">
        <f t="shared" si="31"/>
        <v>0</v>
      </c>
      <c r="AH84" s="157">
        <f t="shared" si="31"/>
        <v>0</v>
      </c>
      <c r="AI84" s="157">
        <f t="shared" si="31"/>
        <v>0</v>
      </c>
      <c r="AJ84" s="157">
        <f t="shared" si="31"/>
        <v>0</v>
      </c>
    </row>
    <row r="85" spans="1:36" ht="16.5" x14ac:dyDescent="0.25">
      <c r="A85" s="159"/>
      <c r="B85" s="153">
        <f t="shared" si="5"/>
        <v>37</v>
      </c>
      <c r="C85" s="155"/>
      <c r="D85" s="156"/>
      <c r="E85" s="156"/>
      <c r="F85" s="249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16.5" x14ac:dyDescent="0.25">
      <c r="A86" s="152">
        <f>1+A82</f>
        <v>7</v>
      </c>
      <c r="B86" s="153">
        <f t="shared" si="5"/>
        <v>38</v>
      </c>
      <c r="C86" s="154" t="s">
        <v>387</v>
      </c>
      <c r="D86" s="156"/>
      <c r="E86" s="156"/>
      <c r="F86" s="249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spans="1:36" ht="16.5" x14ac:dyDescent="0.25">
      <c r="A87" s="157">
        <f t="shared" ref="A87" si="32">+A86+0.01</f>
        <v>7.01</v>
      </c>
      <c r="B87" s="153">
        <f t="shared" si="5"/>
        <v>39</v>
      </c>
      <c r="C87" s="158" t="s">
        <v>388</v>
      </c>
      <c r="D87" s="156" t="s">
        <v>389</v>
      </c>
      <c r="E87" s="157">
        <f>+SUM(G87:AJ87)</f>
        <v>0.79488000000000003</v>
      </c>
      <c r="F87" s="249" t="s">
        <v>62</v>
      </c>
      <c r="G87" s="157">
        <f t="shared" ref="G87:AJ87" si="33">+IF($F87=G$13,G$12*f_cond*G$14/1000,0)</f>
        <v>0</v>
      </c>
      <c r="H87" s="157">
        <f t="shared" si="33"/>
        <v>5.8167000000000003E-2</v>
      </c>
      <c r="I87" s="157">
        <f t="shared" si="33"/>
        <v>0.1656</v>
      </c>
      <c r="J87" s="157">
        <f t="shared" si="33"/>
        <v>0.1656</v>
      </c>
      <c r="K87" s="157">
        <f t="shared" si="33"/>
        <v>0.17657099999999998</v>
      </c>
      <c r="L87" s="157">
        <f t="shared" si="33"/>
        <v>0.17036099999999998</v>
      </c>
      <c r="M87" s="157">
        <f t="shared" si="33"/>
        <v>5.8580999999999994E-2</v>
      </c>
      <c r="N87" s="157">
        <f t="shared" si="33"/>
        <v>0</v>
      </c>
      <c r="O87" s="157">
        <f t="shared" si="33"/>
        <v>0</v>
      </c>
      <c r="P87" s="157">
        <f t="shared" si="33"/>
        <v>0</v>
      </c>
      <c r="Q87" s="157">
        <f t="shared" si="33"/>
        <v>0</v>
      </c>
      <c r="R87" s="157">
        <f t="shared" si="33"/>
        <v>0</v>
      </c>
      <c r="S87" s="157">
        <f t="shared" si="33"/>
        <v>0</v>
      </c>
      <c r="T87" s="157">
        <f t="shared" si="33"/>
        <v>0</v>
      </c>
      <c r="U87" s="157">
        <f t="shared" si="33"/>
        <v>0</v>
      </c>
      <c r="V87" s="157">
        <f t="shared" si="33"/>
        <v>0</v>
      </c>
      <c r="W87" s="157">
        <f t="shared" si="33"/>
        <v>0</v>
      </c>
      <c r="X87" s="157">
        <f t="shared" si="33"/>
        <v>0</v>
      </c>
      <c r="Y87" s="157">
        <f t="shared" si="33"/>
        <v>0</v>
      </c>
      <c r="Z87" s="157">
        <f t="shared" si="33"/>
        <v>0</v>
      </c>
      <c r="AA87" s="157">
        <f t="shared" si="33"/>
        <v>0</v>
      </c>
      <c r="AB87" s="157">
        <f t="shared" si="33"/>
        <v>0</v>
      </c>
      <c r="AC87" s="157">
        <f t="shared" si="33"/>
        <v>0</v>
      </c>
      <c r="AD87" s="157">
        <f t="shared" si="33"/>
        <v>0</v>
      </c>
      <c r="AE87" s="157">
        <f t="shared" si="33"/>
        <v>0</v>
      </c>
      <c r="AF87" s="157">
        <f t="shared" si="33"/>
        <v>0</v>
      </c>
      <c r="AG87" s="157">
        <f t="shared" si="33"/>
        <v>0</v>
      </c>
      <c r="AH87" s="157">
        <f t="shared" si="33"/>
        <v>0</v>
      </c>
      <c r="AI87" s="157">
        <f t="shared" si="33"/>
        <v>0</v>
      </c>
      <c r="AJ87" s="157">
        <f t="shared" si="33"/>
        <v>0</v>
      </c>
    </row>
    <row r="88" spans="1:36" ht="16.5" x14ac:dyDescent="0.25">
      <c r="A88" s="159"/>
      <c r="B88" s="153">
        <f t="shared" si="5"/>
        <v>40</v>
      </c>
      <c r="C88" s="155"/>
      <c r="D88" s="156"/>
      <c r="E88" s="156"/>
      <c r="F88" s="249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spans="1:36" ht="16.5" x14ac:dyDescent="0.25">
      <c r="A89" s="152">
        <f>A86+1</f>
        <v>8</v>
      </c>
      <c r="B89" s="153">
        <f t="shared" si="5"/>
        <v>41</v>
      </c>
      <c r="C89" s="154" t="s">
        <v>390</v>
      </c>
      <c r="D89" s="156"/>
      <c r="E89" s="156"/>
      <c r="F89" s="249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spans="1:36" ht="16.5" x14ac:dyDescent="0.25">
      <c r="A90" s="157">
        <f t="shared" ref="A90:A95" si="34">+A89+0.01</f>
        <v>8.01</v>
      </c>
      <c r="B90" s="153">
        <f t="shared" si="5"/>
        <v>42</v>
      </c>
      <c r="C90" s="158" t="s">
        <v>391</v>
      </c>
      <c r="D90" s="156" t="s">
        <v>364</v>
      </c>
      <c r="E90" s="157">
        <f t="shared" ref="E90:E95" si="35">+SUM(G90:AJ90)</f>
        <v>8</v>
      </c>
      <c r="F90" s="249"/>
      <c r="G90" s="157">
        <f t="shared" ref="G90:P95" si="36">+HLOOKUP(G$3,ARMADO_RP,$B90,0)+HLOOKUP(G$4,ARMADO_RP,$B90,0)</f>
        <v>0</v>
      </c>
      <c r="H90" s="157">
        <f t="shared" si="36"/>
        <v>0</v>
      </c>
      <c r="I90" s="157">
        <f t="shared" si="36"/>
        <v>2</v>
      </c>
      <c r="J90" s="157">
        <f t="shared" si="36"/>
        <v>2</v>
      </c>
      <c r="K90" s="157">
        <f t="shared" si="36"/>
        <v>2</v>
      </c>
      <c r="L90" s="157">
        <f t="shared" si="36"/>
        <v>0</v>
      </c>
      <c r="M90" s="157">
        <f t="shared" si="36"/>
        <v>2</v>
      </c>
      <c r="N90" s="157">
        <f t="shared" si="36"/>
        <v>0</v>
      </c>
      <c r="O90" s="157">
        <f t="shared" si="36"/>
        <v>0</v>
      </c>
      <c r="P90" s="157">
        <f t="shared" si="36"/>
        <v>0</v>
      </c>
      <c r="Q90" s="157">
        <f t="shared" ref="Q90:Z95" si="37">+HLOOKUP(Q$3,ARMADO_RP,$B90,0)+HLOOKUP(Q$4,ARMADO_RP,$B90,0)</f>
        <v>0</v>
      </c>
      <c r="R90" s="157">
        <f t="shared" si="37"/>
        <v>0</v>
      </c>
      <c r="S90" s="157">
        <f t="shared" si="37"/>
        <v>0</v>
      </c>
      <c r="T90" s="157">
        <f t="shared" si="37"/>
        <v>0</v>
      </c>
      <c r="U90" s="157">
        <f t="shared" si="37"/>
        <v>0</v>
      </c>
      <c r="V90" s="157">
        <f t="shared" si="37"/>
        <v>0</v>
      </c>
      <c r="W90" s="157">
        <f t="shared" si="37"/>
        <v>0</v>
      </c>
      <c r="X90" s="157">
        <f t="shared" si="37"/>
        <v>0</v>
      </c>
      <c r="Y90" s="157">
        <f t="shared" si="37"/>
        <v>0</v>
      </c>
      <c r="Z90" s="157">
        <f t="shared" si="37"/>
        <v>0</v>
      </c>
      <c r="AA90" s="157">
        <f t="shared" ref="AA90:AJ95" si="38">+HLOOKUP(AA$3,ARMADO_RP,$B90,0)+HLOOKUP(AA$4,ARMADO_RP,$B90,0)</f>
        <v>0</v>
      </c>
      <c r="AB90" s="157">
        <f t="shared" si="38"/>
        <v>0</v>
      </c>
      <c r="AC90" s="157">
        <f t="shared" si="38"/>
        <v>0</v>
      </c>
      <c r="AD90" s="157">
        <f t="shared" si="38"/>
        <v>0</v>
      </c>
      <c r="AE90" s="157">
        <f t="shared" si="38"/>
        <v>0</v>
      </c>
      <c r="AF90" s="157">
        <f t="shared" si="38"/>
        <v>0</v>
      </c>
      <c r="AG90" s="157">
        <f t="shared" si="38"/>
        <v>0</v>
      </c>
      <c r="AH90" s="157">
        <f t="shared" si="38"/>
        <v>0</v>
      </c>
      <c r="AI90" s="157">
        <f t="shared" si="38"/>
        <v>0</v>
      </c>
      <c r="AJ90" s="157">
        <f t="shared" si="38"/>
        <v>0</v>
      </c>
    </row>
    <row r="91" spans="1:36" ht="16.5" x14ac:dyDescent="0.25">
      <c r="A91" s="157">
        <f t="shared" si="34"/>
        <v>8.02</v>
      </c>
      <c r="B91" s="153">
        <f t="shared" si="5"/>
        <v>43</v>
      </c>
      <c r="C91" s="158" t="s">
        <v>392</v>
      </c>
      <c r="D91" s="156" t="s">
        <v>364</v>
      </c>
      <c r="E91" s="157">
        <f t="shared" si="35"/>
        <v>4</v>
      </c>
      <c r="F91" s="249"/>
      <c r="G91" s="157">
        <f t="shared" si="36"/>
        <v>4</v>
      </c>
      <c r="H91" s="157">
        <f t="shared" si="36"/>
        <v>0</v>
      </c>
      <c r="I91" s="157">
        <f t="shared" si="36"/>
        <v>0</v>
      </c>
      <c r="J91" s="157">
        <f t="shared" si="36"/>
        <v>0</v>
      </c>
      <c r="K91" s="157">
        <f t="shared" si="36"/>
        <v>0</v>
      </c>
      <c r="L91" s="157">
        <f t="shared" si="36"/>
        <v>0</v>
      </c>
      <c r="M91" s="157">
        <f t="shared" si="36"/>
        <v>0</v>
      </c>
      <c r="N91" s="157">
        <f t="shared" si="36"/>
        <v>0</v>
      </c>
      <c r="O91" s="157">
        <f t="shared" si="36"/>
        <v>0</v>
      </c>
      <c r="P91" s="157">
        <f t="shared" si="36"/>
        <v>0</v>
      </c>
      <c r="Q91" s="157">
        <f t="shared" si="37"/>
        <v>0</v>
      </c>
      <c r="R91" s="157">
        <f t="shared" si="37"/>
        <v>0</v>
      </c>
      <c r="S91" s="157">
        <f t="shared" si="37"/>
        <v>0</v>
      </c>
      <c r="T91" s="157">
        <f t="shared" si="37"/>
        <v>0</v>
      </c>
      <c r="U91" s="157">
        <f t="shared" si="37"/>
        <v>0</v>
      </c>
      <c r="V91" s="157">
        <f t="shared" si="37"/>
        <v>0</v>
      </c>
      <c r="W91" s="157">
        <f t="shared" si="37"/>
        <v>0</v>
      </c>
      <c r="X91" s="157">
        <f t="shared" si="37"/>
        <v>0</v>
      </c>
      <c r="Y91" s="157">
        <f t="shared" si="37"/>
        <v>0</v>
      </c>
      <c r="Z91" s="157">
        <f t="shared" si="37"/>
        <v>0</v>
      </c>
      <c r="AA91" s="157">
        <f t="shared" si="38"/>
        <v>0</v>
      </c>
      <c r="AB91" s="157">
        <f t="shared" si="38"/>
        <v>0</v>
      </c>
      <c r="AC91" s="157">
        <f t="shared" si="38"/>
        <v>0</v>
      </c>
      <c r="AD91" s="157">
        <f t="shared" si="38"/>
        <v>0</v>
      </c>
      <c r="AE91" s="157">
        <f t="shared" si="38"/>
        <v>0</v>
      </c>
      <c r="AF91" s="157">
        <f t="shared" si="38"/>
        <v>0</v>
      </c>
      <c r="AG91" s="157">
        <f t="shared" si="38"/>
        <v>0</v>
      </c>
      <c r="AH91" s="157">
        <f t="shared" si="38"/>
        <v>0</v>
      </c>
      <c r="AI91" s="157">
        <f t="shared" si="38"/>
        <v>0</v>
      </c>
      <c r="AJ91" s="157">
        <f t="shared" si="38"/>
        <v>0</v>
      </c>
    </row>
    <row r="92" spans="1:36" ht="16.5" x14ac:dyDescent="0.25">
      <c r="A92" s="157">
        <f t="shared" si="34"/>
        <v>8.0299999999999994</v>
      </c>
      <c r="B92" s="153">
        <f t="shared" si="5"/>
        <v>44</v>
      </c>
      <c r="C92" s="158" t="s">
        <v>393</v>
      </c>
      <c r="D92" s="156" t="s">
        <v>146</v>
      </c>
      <c r="E92" s="157">
        <f t="shared" si="35"/>
        <v>35</v>
      </c>
      <c r="F92" s="249"/>
      <c r="G92" s="157">
        <f t="shared" si="36"/>
        <v>5</v>
      </c>
      <c r="H92" s="157">
        <f t="shared" si="36"/>
        <v>5</v>
      </c>
      <c r="I92" s="157">
        <f t="shared" si="36"/>
        <v>5</v>
      </c>
      <c r="J92" s="157">
        <f t="shared" si="36"/>
        <v>5</v>
      </c>
      <c r="K92" s="157">
        <f t="shared" si="36"/>
        <v>5</v>
      </c>
      <c r="L92" s="157">
        <f t="shared" si="36"/>
        <v>5</v>
      </c>
      <c r="M92" s="157">
        <f t="shared" si="36"/>
        <v>5</v>
      </c>
      <c r="N92" s="157">
        <f t="shared" si="36"/>
        <v>0</v>
      </c>
      <c r="O92" s="157">
        <f t="shared" si="36"/>
        <v>0</v>
      </c>
      <c r="P92" s="157">
        <f t="shared" si="36"/>
        <v>0</v>
      </c>
      <c r="Q92" s="157">
        <f t="shared" si="37"/>
        <v>0</v>
      </c>
      <c r="R92" s="157">
        <f t="shared" si="37"/>
        <v>0</v>
      </c>
      <c r="S92" s="157">
        <f t="shared" si="37"/>
        <v>0</v>
      </c>
      <c r="T92" s="157">
        <f t="shared" si="37"/>
        <v>0</v>
      </c>
      <c r="U92" s="157">
        <f t="shared" si="37"/>
        <v>0</v>
      </c>
      <c r="V92" s="157">
        <f t="shared" si="37"/>
        <v>0</v>
      </c>
      <c r="W92" s="157">
        <f t="shared" si="37"/>
        <v>0</v>
      </c>
      <c r="X92" s="157">
        <f t="shared" si="37"/>
        <v>0</v>
      </c>
      <c r="Y92" s="157">
        <f t="shared" si="37"/>
        <v>0</v>
      </c>
      <c r="Z92" s="157">
        <f t="shared" si="37"/>
        <v>0</v>
      </c>
      <c r="AA92" s="157">
        <f t="shared" si="38"/>
        <v>0</v>
      </c>
      <c r="AB92" s="157">
        <f t="shared" si="38"/>
        <v>0</v>
      </c>
      <c r="AC92" s="157">
        <f t="shared" si="38"/>
        <v>0</v>
      </c>
      <c r="AD92" s="157">
        <f t="shared" si="38"/>
        <v>0</v>
      </c>
      <c r="AE92" s="157">
        <f t="shared" si="38"/>
        <v>0</v>
      </c>
      <c r="AF92" s="157">
        <f t="shared" si="38"/>
        <v>0</v>
      </c>
      <c r="AG92" s="157">
        <f t="shared" si="38"/>
        <v>0</v>
      </c>
      <c r="AH92" s="157">
        <f t="shared" si="38"/>
        <v>0</v>
      </c>
      <c r="AI92" s="157">
        <f t="shared" si="38"/>
        <v>0</v>
      </c>
      <c r="AJ92" s="157">
        <f t="shared" si="38"/>
        <v>0</v>
      </c>
    </row>
    <row r="93" spans="1:36" ht="16.5" x14ac:dyDescent="0.25">
      <c r="A93" s="157">
        <f t="shared" si="34"/>
        <v>8.0399999999999991</v>
      </c>
      <c r="B93" s="153">
        <f t="shared" si="5"/>
        <v>45</v>
      </c>
      <c r="C93" s="158" t="s">
        <v>394</v>
      </c>
      <c r="D93" s="156" t="s">
        <v>364</v>
      </c>
      <c r="E93" s="157">
        <f t="shared" si="35"/>
        <v>4</v>
      </c>
      <c r="F93" s="249"/>
      <c r="G93" s="157">
        <f t="shared" si="36"/>
        <v>0</v>
      </c>
      <c r="H93" s="157">
        <f t="shared" si="36"/>
        <v>2</v>
      </c>
      <c r="I93" s="157">
        <f t="shared" si="36"/>
        <v>0</v>
      </c>
      <c r="J93" s="157">
        <f t="shared" si="36"/>
        <v>0</v>
      </c>
      <c r="K93" s="157">
        <f t="shared" si="36"/>
        <v>0</v>
      </c>
      <c r="L93" s="157">
        <f t="shared" si="36"/>
        <v>2</v>
      </c>
      <c r="M93" s="157">
        <f t="shared" si="36"/>
        <v>0</v>
      </c>
      <c r="N93" s="157">
        <f t="shared" si="36"/>
        <v>0</v>
      </c>
      <c r="O93" s="157">
        <f t="shared" si="36"/>
        <v>0</v>
      </c>
      <c r="P93" s="157">
        <f t="shared" si="36"/>
        <v>0</v>
      </c>
      <c r="Q93" s="157">
        <f t="shared" si="37"/>
        <v>0</v>
      </c>
      <c r="R93" s="157">
        <f t="shared" si="37"/>
        <v>0</v>
      </c>
      <c r="S93" s="157">
        <f t="shared" si="37"/>
        <v>0</v>
      </c>
      <c r="T93" s="157">
        <f t="shared" si="37"/>
        <v>0</v>
      </c>
      <c r="U93" s="157">
        <f t="shared" si="37"/>
        <v>0</v>
      </c>
      <c r="V93" s="157">
        <f t="shared" si="37"/>
        <v>0</v>
      </c>
      <c r="W93" s="157">
        <f t="shared" si="37"/>
        <v>0</v>
      </c>
      <c r="X93" s="157">
        <f t="shared" si="37"/>
        <v>0</v>
      </c>
      <c r="Y93" s="157">
        <f t="shared" si="37"/>
        <v>0</v>
      </c>
      <c r="Z93" s="157">
        <f t="shared" si="37"/>
        <v>0</v>
      </c>
      <c r="AA93" s="157">
        <f t="shared" si="38"/>
        <v>0</v>
      </c>
      <c r="AB93" s="157">
        <f t="shared" si="38"/>
        <v>0</v>
      </c>
      <c r="AC93" s="157">
        <f t="shared" si="38"/>
        <v>0</v>
      </c>
      <c r="AD93" s="157">
        <f t="shared" si="38"/>
        <v>0</v>
      </c>
      <c r="AE93" s="157">
        <f t="shared" si="38"/>
        <v>0</v>
      </c>
      <c r="AF93" s="157">
        <f t="shared" si="38"/>
        <v>0</v>
      </c>
      <c r="AG93" s="157">
        <f t="shared" si="38"/>
        <v>0</v>
      </c>
      <c r="AH93" s="157">
        <f t="shared" si="38"/>
        <v>0</v>
      </c>
      <c r="AI93" s="157">
        <f t="shared" si="38"/>
        <v>0</v>
      </c>
      <c r="AJ93" s="157">
        <f t="shared" si="38"/>
        <v>0</v>
      </c>
    </row>
    <row r="94" spans="1:36" s="188" customFormat="1" ht="16.5" x14ac:dyDescent="0.25">
      <c r="A94" s="160">
        <f t="shared" si="34"/>
        <v>8.0499999999999989</v>
      </c>
      <c r="B94" s="161">
        <f t="shared" si="5"/>
        <v>46</v>
      </c>
      <c r="C94" s="162" t="s">
        <v>529</v>
      </c>
      <c r="D94" s="164" t="s">
        <v>364</v>
      </c>
      <c r="E94" s="157">
        <f t="shared" si="35"/>
        <v>0</v>
      </c>
      <c r="F94" s="249"/>
      <c r="G94" s="157">
        <f t="shared" si="36"/>
        <v>0</v>
      </c>
      <c r="H94" s="157">
        <f t="shared" si="36"/>
        <v>0</v>
      </c>
      <c r="I94" s="157">
        <f t="shared" si="36"/>
        <v>0</v>
      </c>
      <c r="J94" s="157">
        <f t="shared" si="36"/>
        <v>0</v>
      </c>
      <c r="K94" s="157">
        <f t="shared" si="36"/>
        <v>0</v>
      </c>
      <c r="L94" s="157">
        <f t="shared" si="36"/>
        <v>0</v>
      </c>
      <c r="M94" s="157">
        <f t="shared" si="36"/>
        <v>0</v>
      </c>
      <c r="N94" s="157">
        <f t="shared" si="36"/>
        <v>0</v>
      </c>
      <c r="O94" s="157">
        <f t="shared" si="36"/>
        <v>0</v>
      </c>
      <c r="P94" s="157">
        <f t="shared" si="36"/>
        <v>0</v>
      </c>
      <c r="Q94" s="157">
        <f t="shared" si="37"/>
        <v>0</v>
      </c>
      <c r="R94" s="157">
        <f t="shared" si="37"/>
        <v>0</v>
      </c>
      <c r="S94" s="157">
        <f t="shared" si="37"/>
        <v>0</v>
      </c>
      <c r="T94" s="157">
        <f t="shared" si="37"/>
        <v>0</v>
      </c>
      <c r="U94" s="157">
        <f t="shared" si="37"/>
        <v>0</v>
      </c>
      <c r="V94" s="157">
        <f t="shared" si="37"/>
        <v>0</v>
      </c>
      <c r="W94" s="157">
        <f t="shared" si="37"/>
        <v>0</v>
      </c>
      <c r="X94" s="157">
        <f t="shared" si="37"/>
        <v>0</v>
      </c>
      <c r="Y94" s="157">
        <f t="shared" si="37"/>
        <v>0</v>
      </c>
      <c r="Z94" s="157">
        <f t="shared" si="37"/>
        <v>0</v>
      </c>
      <c r="AA94" s="157">
        <f t="shared" si="38"/>
        <v>0</v>
      </c>
      <c r="AB94" s="157">
        <f t="shared" si="38"/>
        <v>0</v>
      </c>
      <c r="AC94" s="157">
        <f t="shared" si="38"/>
        <v>0</v>
      </c>
      <c r="AD94" s="157">
        <f t="shared" si="38"/>
        <v>0</v>
      </c>
      <c r="AE94" s="157">
        <f t="shared" si="38"/>
        <v>0</v>
      </c>
      <c r="AF94" s="157">
        <f t="shared" si="38"/>
        <v>0</v>
      </c>
      <c r="AG94" s="157">
        <f t="shared" si="38"/>
        <v>0</v>
      </c>
      <c r="AH94" s="157">
        <f t="shared" si="38"/>
        <v>0</v>
      </c>
      <c r="AI94" s="157">
        <f t="shared" si="38"/>
        <v>0</v>
      </c>
      <c r="AJ94" s="157">
        <f t="shared" si="38"/>
        <v>0</v>
      </c>
    </row>
    <row r="95" spans="1:36" s="188" customFormat="1" ht="16.5" x14ac:dyDescent="0.25">
      <c r="A95" s="160">
        <f t="shared" si="34"/>
        <v>8.0599999999999987</v>
      </c>
      <c r="B95" s="161">
        <f t="shared" si="5"/>
        <v>47</v>
      </c>
      <c r="C95" s="162" t="s">
        <v>530</v>
      </c>
      <c r="D95" s="164" t="s">
        <v>146</v>
      </c>
      <c r="E95" s="157">
        <f t="shared" si="35"/>
        <v>2.4</v>
      </c>
      <c r="F95" s="249"/>
      <c r="G95" s="157">
        <f t="shared" si="36"/>
        <v>0</v>
      </c>
      <c r="H95" s="157">
        <f t="shared" si="36"/>
        <v>1.2</v>
      </c>
      <c r="I95" s="157">
        <f t="shared" si="36"/>
        <v>0</v>
      </c>
      <c r="J95" s="157">
        <f t="shared" si="36"/>
        <v>0</v>
      </c>
      <c r="K95" s="157">
        <f t="shared" si="36"/>
        <v>0</v>
      </c>
      <c r="L95" s="157">
        <f t="shared" si="36"/>
        <v>1.2</v>
      </c>
      <c r="M95" s="157">
        <f t="shared" si="36"/>
        <v>0</v>
      </c>
      <c r="N95" s="157">
        <f t="shared" si="36"/>
        <v>0</v>
      </c>
      <c r="O95" s="157">
        <f t="shared" si="36"/>
        <v>0</v>
      </c>
      <c r="P95" s="157">
        <f t="shared" si="36"/>
        <v>0</v>
      </c>
      <c r="Q95" s="157">
        <f t="shared" si="37"/>
        <v>0</v>
      </c>
      <c r="R95" s="157">
        <f t="shared" si="37"/>
        <v>0</v>
      </c>
      <c r="S95" s="157">
        <f t="shared" si="37"/>
        <v>0</v>
      </c>
      <c r="T95" s="157">
        <f t="shared" si="37"/>
        <v>0</v>
      </c>
      <c r="U95" s="157">
        <f t="shared" si="37"/>
        <v>0</v>
      </c>
      <c r="V95" s="157">
        <f t="shared" si="37"/>
        <v>0</v>
      </c>
      <c r="W95" s="157">
        <f t="shared" si="37"/>
        <v>0</v>
      </c>
      <c r="X95" s="157">
        <f t="shared" si="37"/>
        <v>0</v>
      </c>
      <c r="Y95" s="157">
        <f t="shared" si="37"/>
        <v>0</v>
      </c>
      <c r="Z95" s="157">
        <f t="shared" si="37"/>
        <v>0</v>
      </c>
      <c r="AA95" s="157">
        <f t="shared" si="38"/>
        <v>0</v>
      </c>
      <c r="AB95" s="157">
        <f t="shared" si="38"/>
        <v>0</v>
      </c>
      <c r="AC95" s="157">
        <f t="shared" si="38"/>
        <v>0</v>
      </c>
      <c r="AD95" s="157">
        <f t="shared" si="38"/>
        <v>0</v>
      </c>
      <c r="AE95" s="157">
        <f t="shared" si="38"/>
        <v>0</v>
      </c>
      <c r="AF95" s="157">
        <f t="shared" si="38"/>
        <v>0</v>
      </c>
      <c r="AG95" s="157">
        <f t="shared" si="38"/>
        <v>0</v>
      </c>
      <c r="AH95" s="157">
        <f t="shared" si="38"/>
        <v>0</v>
      </c>
      <c r="AI95" s="157">
        <f t="shared" si="38"/>
        <v>0</v>
      </c>
      <c r="AJ95" s="157">
        <f t="shared" si="38"/>
        <v>0</v>
      </c>
    </row>
    <row r="96" spans="1:36" ht="16.5" x14ac:dyDescent="0.25">
      <c r="A96" s="159"/>
      <c r="B96" s="161">
        <f t="shared" si="5"/>
        <v>48</v>
      </c>
      <c r="C96" s="155"/>
      <c r="D96" s="156"/>
      <c r="E96" s="156"/>
      <c r="F96" s="249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16.5" x14ac:dyDescent="0.25">
      <c r="A97" s="152">
        <f>1+A89</f>
        <v>9</v>
      </c>
      <c r="B97" s="153">
        <f t="shared" si="5"/>
        <v>49</v>
      </c>
      <c r="C97" s="154" t="s">
        <v>395</v>
      </c>
      <c r="D97" s="156"/>
      <c r="E97" s="156"/>
      <c r="F97" s="249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spans="1:36" ht="16.5" x14ac:dyDescent="0.25">
      <c r="A98" s="157">
        <f>A97+0.01</f>
        <v>9.01</v>
      </c>
      <c r="B98" s="153">
        <f t="shared" si="5"/>
        <v>50</v>
      </c>
      <c r="C98" s="158" t="s">
        <v>396</v>
      </c>
      <c r="D98" s="156" t="s">
        <v>146</v>
      </c>
      <c r="E98" s="157">
        <f>+SUM(G98:AJ98)</f>
        <v>40</v>
      </c>
      <c r="F98" s="249"/>
      <c r="G98" s="157">
        <f t="shared" ref="G98:AJ98" si="39">+HLOOKUP(G$3,ARMADO_RP,$B98,0)+HLOOKUP(G$4,ARMADO_RP,$B98,0)+HLOOKUP(G$19,ARMADO_RP,$B98,0)</f>
        <v>0</v>
      </c>
      <c r="H98" s="157">
        <f t="shared" si="39"/>
        <v>2.5</v>
      </c>
      <c r="I98" s="157">
        <f t="shared" si="39"/>
        <v>2.5</v>
      </c>
      <c r="J98" s="157">
        <f t="shared" si="39"/>
        <v>2.5</v>
      </c>
      <c r="K98" s="157">
        <f t="shared" si="39"/>
        <v>2.5</v>
      </c>
      <c r="L98" s="157">
        <f t="shared" si="39"/>
        <v>2.5</v>
      </c>
      <c r="M98" s="157">
        <f t="shared" si="39"/>
        <v>27.5</v>
      </c>
      <c r="N98" s="157">
        <f t="shared" si="39"/>
        <v>0</v>
      </c>
      <c r="O98" s="157">
        <f t="shared" si="39"/>
        <v>0</v>
      </c>
      <c r="P98" s="157">
        <f t="shared" si="39"/>
        <v>0</v>
      </c>
      <c r="Q98" s="157">
        <f t="shared" si="39"/>
        <v>0</v>
      </c>
      <c r="R98" s="157">
        <f t="shared" si="39"/>
        <v>0</v>
      </c>
      <c r="S98" s="157">
        <f t="shared" si="39"/>
        <v>0</v>
      </c>
      <c r="T98" s="157">
        <f t="shared" si="39"/>
        <v>0</v>
      </c>
      <c r="U98" s="157">
        <f t="shared" si="39"/>
        <v>0</v>
      </c>
      <c r="V98" s="157">
        <f t="shared" si="39"/>
        <v>0</v>
      </c>
      <c r="W98" s="157">
        <f t="shared" si="39"/>
        <v>0</v>
      </c>
      <c r="X98" s="157">
        <f t="shared" si="39"/>
        <v>0</v>
      </c>
      <c r="Y98" s="157">
        <f t="shared" si="39"/>
        <v>0</v>
      </c>
      <c r="Z98" s="157">
        <f t="shared" si="39"/>
        <v>0</v>
      </c>
      <c r="AA98" s="157">
        <f t="shared" si="39"/>
        <v>0</v>
      </c>
      <c r="AB98" s="157">
        <f t="shared" si="39"/>
        <v>0</v>
      </c>
      <c r="AC98" s="157">
        <f t="shared" si="39"/>
        <v>0</v>
      </c>
      <c r="AD98" s="157">
        <f t="shared" si="39"/>
        <v>0</v>
      </c>
      <c r="AE98" s="157">
        <f t="shared" si="39"/>
        <v>0</v>
      </c>
      <c r="AF98" s="157">
        <f t="shared" si="39"/>
        <v>0</v>
      </c>
      <c r="AG98" s="157">
        <f t="shared" si="39"/>
        <v>0</v>
      </c>
      <c r="AH98" s="157">
        <f t="shared" si="39"/>
        <v>0</v>
      </c>
      <c r="AI98" s="157">
        <f t="shared" si="39"/>
        <v>0</v>
      </c>
      <c r="AJ98" s="157">
        <f t="shared" si="39"/>
        <v>0</v>
      </c>
    </row>
    <row r="99" spans="1:36" ht="16.5" x14ac:dyDescent="0.25">
      <c r="A99" s="152"/>
      <c r="B99" s="153">
        <f t="shared" si="5"/>
        <v>51</v>
      </c>
      <c r="C99" s="155"/>
      <c r="D99" s="156"/>
      <c r="E99" s="156"/>
      <c r="F99" s="249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spans="1:36" ht="16.5" x14ac:dyDescent="0.25">
      <c r="A100" s="152">
        <f>1+A97</f>
        <v>10</v>
      </c>
      <c r="B100" s="153">
        <f t="shared" si="5"/>
        <v>52</v>
      </c>
      <c r="C100" s="154" t="s">
        <v>397</v>
      </c>
      <c r="D100" s="156"/>
      <c r="E100" s="156"/>
      <c r="F100" s="249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spans="1:36" ht="16.5" x14ac:dyDescent="0.25">
      <c r="A101" s="157">
        <f t="shared" ref="A101:A118" si="40">+A100+0.01</f>
        <v>10.01</v>
      </c>
      <c r="B101" s="153">
        <f t="shared" si="5"/>
        <v>53</v>
      </c>
      <c r="C101" s="158" t="s">
        <v>398</v>
      </c>
      <c r="D101" s="156" t="s">
        <v>364</v>
      </c>
      <c r="E101" s="157">
        <f t="shared" ref="E101:E118" si="41">+SUM(G101:AJ101)</f>
        <v>0</v>
      </c>
      <c r="F101" s="249"/>
      <c r="G101" s="157">
        <f t="shared" ref="G101:P111" si="42">+HLOOKUP(G$3,ARMADO_RP,$B101,0)+HLOOKUP(G$4,ARMADO_RP,$B101,0)</f>
        <v>0</v>
      </c>
      <c r="H101" s="157">
        <f t="shared" si="42"/>
        <v>0</v>
      </c>
      <c r="I101" s="157">
        <f t="shared" si="42"/>
        <v>0</v>
      </c>
      <c r="J101" s="157">
        <f t="shared" si="42"/>
        <v>0</v>
      </c>
      <c r="K101" s="157">
        <f t="shared" si="42"/>
        <v>0</v>
      </c>
      <c r="L101" s="157">
        <f t="shared" si="42"/>
        <v>0</v>
      </c>
      <c r="M101" s="157">
        <f t="shared" si="42"/>
        <v>0</v>
      </c>
      <c r="N101" s="157">
        <f t="shared" si="42"/>
        <v>0</v>
      </c>
      <c r="O101" s="157">
        <f t="shared" si="42"/>
        <v>0</v>
      </c>
      <c r="P101" s="157">
        <f t="shared" si="42"/>
        <v>0</v>
      </c>
      <c r="Q101" s="157">
        <f t="shared" ref="Q101:Z111" si="43">+HLOOKUP(Q$3,ARMADO_RP,$B101,0)+HLOOKUP(Q$4,ARMADO_RP,$B101,0)</f>
        <v>0</v>
      </c>
      <c r="R101" s="157">
        <f t="shared" si="43"/>
        <v>0</v>
      </c>
      <c r="S101" s="157">
        <f t="shared" si="43"/>
        <v>0</v>
      </c>
      <c r="T101" s="157">
        <f t="shared" si="43"/>
        <v>0</v>
      </c>
      <c r="U101" s="157">
        <f t="shared" si="43"/>
        <v>0</v>
      </c>
      <c r="V101" s="157">
        <f t="shared" si="43"/>
        <v>0</v>
      </c>
      <c r="W101" s="157">
        <f t="shared" si="43"/>
        <v>0</v>
      </c>
      <c r="X101" s="157">
        <f t="shared" si="43"/>
        <v>0</v>
      </c>
      <c r="Y101" s="157">
        <f t="shared" si="43"/>
        <v>0</v>
      </c>
      <c r="Z101" s="157">
        <f t="shared" si="43"/>
        <v>0</v>
      </c>
      <c r="AA101" s="157">
        <f t="shared" ref="AA101:AJ111" si="44">+HLOOKUP(AA$3,ARMADO_RP,$B101,0)+HLOOKUP(AA$4,ARMADO_RP,$B101,0)</f>
        <v>0</v>
      </c>
      <c r="AB101" s="157">
        <f t="shared" si="44"/>
        <v>0</v>
      </c>
      <c r="AC101" s="157">
        <f t="shared" si="44"/>
        <v>0</v>
      </c>
      <c r="AD101" s="157">
        <f t="shared" si="44"/>
        <v>0</v>
      </c>
      <c r="AE101" s="157">
        <f t="shared" si="44"/>
        <v>0</v>
      </c>
      <c r="AF101" s="157">
        <f t="shared" si="44"/>
        <v>0</v>
      </c>
      <c r="AG101" s="157">
        <f t="shared" si="44"/>
        <v>0</v>
      </c>
      <c r="AH101" s="157">
        <f t="shared" si="44"/>
        <v>0</v>
      </c>
      <c r="AI101" s="157">
        <f t="shared" si="44"/>
        <v>0</v>
      </c>
      <c r="AJ101" s="157">
        <f t="shared" si="44"/>
        <v>0</v>
      </c>
    </row>
    <row r="102" spans="1:36" ht="16.5" x14ac:dyDescent="0.25">
      <c r="A102" s="157">
        <f t="shared" si="40"/>
        <v>10.02</v>
      </c>
      <c r="B102" s="153">
        <f t="shared" si="5"/>
        <v>54</v>
      </c>
      <c r="C102" s="158" t="s">
        <v>399</v>
      </c>
      <c r="D102" s="156" t="s">
        <v>364</v>
      </c>
      <c r="E102" s="157">
        <f t="shared" si="41"/>
        <v>0</v>
      </c>
      <c r="F102" s="249"/>
      <c r="G102" s="157">
        <f t="shared" si="42"/>
        <v>0</v>
      </c>
      <c r="H102" s="157">
        <f t="shared" si="42"/>
        <v>0</v>
      </c>
      <c r="I102" s="157">
        <f t="shared" si="42"/>
        <v>0</v>
      </c>
      <c r="J102" s="157">
        <f t="shared" si="42"/>
        <v>0</v>
      </c>
      <c r="K102" s="157">
        <f t="shared" si="42"/>
        <v>0</v>
      </c>
      <c r="L102" s="157">
        <f t="shared" si="42"/>
        <v>0</v>
      </c>
      <c r="M102" s="157">
        <f t="shared" si="42"/>
        <v>0</v>
      </c>
      <c r="N102" s="157">
        <f t="shared" si="42"/>
        <v>0</v>
      </c>
      <c r="O102" s="157">
        <f t="shared" si="42"/>
        <v>0</v>
      </c>
      <c r="P102" s="157">
        <f t="shared" si="42"/>
        <v>0</v>
      </c>
      <c r="Q102" s="157">
        <f t="shared" si="43"/>
        <v>0</v>
      </c>
      <c r="R102" s="157">
        <f t="shared" si="43"/>
        <v>0</v>
      </c>
      <c r="S102" s="157">
        <f t="shared" si="43"/>
        <v>0</v>
      </c>
      <c r="T102" s="157">
        <f t="shared" si="43"/>
        <v>0</v>
      </c>
      <c r="U102" s="157">
        <f t="shared" si="43"/>
        <v>0</v>
      </c>
      <c r="V102" s="157">
        <f t="shared" si="43"/>
        <v>0</v>
      </c>
      <c r="W102" s="157">
        <f t="shared" si="43"/>
        <v>0</v>
      </c>
      <c r="X102" s="157">
        <f t="shared" si="43"/>
        <v>0</v>
      </c>
      <c r="Y102" s="157">
        <f t="shared" si="43"/>
        <v>0</v>
      </c>
      <c r="Z102" s="157">
        <f t="shared" si="43"/>
        <v>0</v>
      </c>
      <c r="AA102" s="157">
        <f t="shared" si="44"/>
        <v>0</v>
      </c>
      <c r="AB102" s="157">
        <f t="shared" si="44"/>
        <v>0</v>
      </c>
      <c r="AC102" s="157">
        <f t="shared" si="44"/>
        <v>0</v>
      </c>
      <c r="AD102" s="157">
        <f t="shared" si="44"/>
        <v>0</v>
      </c>
      <c r="AE102" s="157">
        <f t="shared" si="44"/>
        <v>0</v>
      </c>
      <c r="AF102" s="157">
        <f t="shared" si="44"/>
        <v>0</v>
      </c>
      <c r="AG102" s="157">
        <f t="shared" si="44"/>
        <v>0</v>
      </c>
      <c r="AH102" s="157">
        <f t="shared" si="44"/>
        <v>0</v>
      </c>
      <c r="AI102" s="157">
        <f t="shared" si="44"/>
        <v>0</v>
      </c>
      <c r="AJ102" s="157">
        <f t="shared" si="44"/>
        <v>0</v>
      </c>
    </row>
    <row r="103" spans="1:36" ht="16.5" x14ac:dyDescent="0.25">
      <c r="A103" s="157">
        <f t="shared" si="40"/>
        <v>10.029999999999999</v>
      </c>
      <c r="B103" s="153">
        <f t="shared" si="5"/>
        <v>55</v>
      </c>
      <c r="C103" s="158" t="s">
        <v>400</v>
      </c>
      <c r="D103" s="156" t="s">
        <v>364</v>
      </c>
      <c r="E103" s="157">
        <f t="shared" si="41"/>
        <v>0</v>
      </c>
      <c r="F103" s="249"/>
      <c r="G103" s="157">
        <f t="shared" si="42"/>
        <v>0</v>
      </c>
      <c r="H103" s="157">
        <f t="shared" si="42"/>
        <v>0</v>
      </c>
      <c r="I103" s="157">
        <f t="shared" si="42"/>
        <v>0</v>
      </c>
      <c r="J103" s="157">
        <f t="shared" si="42"/>
        <v>0</v>
      </c>
      <c r="K103" s="157">
        <f t="shared" si="42"/>
        <v>0</v>
      </c>
      <c r="L103" s="157">
        <f t="shared" si="42"/>
        <v>0</v>
      </c>
      <c r="M103" s="157">
        <f t="shared" si="42"/>
        <v>0</v>
      </c>
      <c r="N103" s="157">
        <f t="shared" si="42"/>
        <v>0</v>
      </c>
      <c r="O103" s="157">
        <f t="shared" si="42"/>
        <v>0</v>
      </c>
      <c r="P103" s="157">
        <f t="shared" si="42"/>
        <v>0</v>
      </c>
      <c r="Q103" s="157">
        <f t="shared" si="43"/>
        <v>0</v>
      </c>
      <c r="R103" s="157">
        <f t="shared" si="43"/>
        <v>0</v>
      </c>
      <c r="S103" s="157">
        <f t="shared" si="43"/>
        <v>0</v>
      </c>
      <c r="T103" s="157">
        <f t="shared" si="43"/>
        <v>0</v>
      </c>
      <c r="U103" s="157">
        <f t="shared" si="43"/>
        <v>0</v>
      </c>
      <c r="V103" s="157">
        <f t="shared" si="43"/>
        <v>0</v>
      </c>
      <c r="W103" s="157">
        <f t="shared" si="43"/>
        <v>0</v>
      </c>
      <c r="X103" s="157">
        <f t="shared" si="43"/>
        <v>0</v>
      </c>
      <c r="Y103" s="157">
        <f t="shared" si="43"/>
        <v>0</v>
      </c>
      <c r="Z103" s="157">
        <f t="shared" si="43"/>
        <v>0</v>
      </c>
      <c r="AA103" s="157">
        <f t="shared" si="44"/>
        <v>0</v>
      </c>
      <c r="AB103" s="157">
        <f t="shared" si="44"/>
        <v>0</v>
      </c>
      <c r="AC103" s="157">
        <f t="shared" si="44"/>
        <v>0</v>
      </c>
      <c r="AD103" s="157">
        <f t="shared" si="44"/>
        <v>0</v>
      </c>
      <c r="AE103" s="157">
        <f t="shared" si="44"/>
        <v>0</v>
      </c>
      <c r="AF103" s="157">
        <f t="shared" si="44"/>
        <v>0</v>
      </c>
      <c r="AG103" s="157">
        <f t="shared" si="44"/>
        <v>0</v>
      </c>
      <c r="AH103" s="157">
        <f t="shared" si="44"/>
        <v>0</v>
      </c>
      <c r="AI103" s="157">
        <f t="shared" si="44"/>
        <v>0</v>
      </c>
      <c r="AJ103" s="157">
        <f t="shared" si="44"/>
        <v>0</v>
      </c>
    </row>
    <row r="104" spans="1:36" ht="16.5" x14ac:dyDescent="0.25">
      <c r="A104" s="157">
        <f t="shared" si="40"/>
        <v>10.039999999999999</v>
      </c>
      <c r="B104" s="153">
        <f t="shared" si="5"/>
        <v>56</v>
      </c>
      <c r="C104" s="158" t="s">
        <v>401</v>
      </c>
      <c r="D104" s="156" t="s">
        <v>364</v>
      </c>
      <c r="E104" s="157">
        <f t="shared" si="41"/>
        <v>2</v>
      </c>
      <c r="F104" s="249"/>
      <c r="G104" s="157">
        <f t="shared" si="42"/>
        <v>0</v>
      </c>
      <c r="H104" s="157">
        <f t="shared" si="42"/>
        <v>0</v>
      </c>
      <c r="I104" s="157">
        <f t="shared" si="42"/>
        <v>0</v>
      </c>
      <c r="J104" s="157">
        <f t="shared" si="42"/>
        <v>0</v>
      </c>
      <c r="K104" s="157">
        <f t="shared" si="42"/>
        <v>0</v>
      </c>
      <c r="L104" s="157">
        <f t="shared" si="42"/>
        <v>0</v>
      </c>
      <c r="M104" s="157">
        <f t="shared" si="42"/>
        <v>2</v>
      </c>
      <c r="N104" s="157">
        <f t="shared" si="42"/>
        <v>0</v>
      </c>
      <c r="O104" s="157">
        <f t="shared" si="42"/>
        <v>0</v>
      </c>
      <c r="P104" s="157">
        <f t="shared" si="42"/>
        <v>0</v>
      </c>
      <c r="Q104" s="157">
        <f t="shared" si="43"/>
        <v>0</v>
      </c>
      <c r="R104" s="157">
        <f t="shared" si="43"/>
        <v>0</v>
      </c>
      <c r="S104" s="157">
        <f t="shared" si="43"/>
        <v>0</v>
      </c>
      <c r="T104" s="157">
        <f t="shared" si="43"/>
        <v>0</v>
      </c>
      <c r="U104" s="157">
        <f t="shared" si="43"/>
        <v>0</v>
      </c>
      <c r="V104" s="157">
        <f t="shared" si="43"/>
        <v>0</v>
      </c>
      <c r="W104" s="157">
        <f t="shared" si="43"/>
        <v>0</v>
      </c>
      <c r="X104" s="157">
        <f t="shared" si="43"/>
        <v>0</v>
      </c>
      <c r="Y104" s="157">
        <f t="shared" si="43"/>
        <v>0</v>
      </c>
      <c r="Z104" s="157">
        <f t="shared" si="43"/>
        <v>0</v>
      </c>
      <c r="AA104" s="157">
        <f t="shared" si="44"/>
        <v>0</v>
      </c>
      <c r="AB104" s="157">
        <f t="shared" si="44"/>
        <v>0</v>
      </c>
      <c r="AC104" s="157">
        <f t="shared" si="44"/>
        <v>0</v>
      </c>
      <c r="AD104" s="157">
        <f t="shared" si="44"/>
        <v>0</v>
      </c>
      <c r="AE104" s="157">
        <f t="shared" si="44"/>
        <v>0</v>
      </c>
      <c r="AF104" s="157">
        <f t="shared" si="44"/>
        <v>0</v>
      </c>
      <c r="AG104" s="157">
        <f t="shared" si="44"/>
        <v>0</v>
      </c>
      <c r="AH104" s="157">
        <f t="shared" si="44"/>
        <v>0</v>
      </c>
      <c r="AI104" s="157">
        <f t="shared" si="44"/>
        <v>0</v>
      </c>
      <c r="AJ104" s="157">
        <f t="shared" si="44"/>
        <v>0</v>
      </c>
    </row>
    <row r="105" spans="1:36" ht="16.5" x14ac:dyDescent="0.25">
      <c r="A105" s="157">
        <f t="shared" si="40"/>
        <v>10.049999999999999</v>
      </c>
      <c r="B105" s="153">
        <f t="shared" si="5"/>
        <v>57</v>
      </c>
      <c r="C105" s="158" t="s">
        <v>402</v>
      </c>
      <c r="D105" s="156" t="s">
        <v>364</v>
      </c>
      <c r="E105" s="157">
        <f t="shared" si="41"/>
        <v>0</v>
      </c>
      <c r="F105" s="249"/>
      <c r="G105" s="157">
        <f t="shared" si="42"/>
        <v>0</v>
      </c>
      <c r="H105" s="157">
        <f t="shared" si="42"/>
        <v>0</v>
      </c>
      <c r="I105" s="157">
        <f t="shared" si="42"/>
        <v>0</v>
      </c>
      <c r="J105" s="157">
        <f t="shared" si="42"/>
        <v>0</v>
      </c>
      <c r="K105" s="157">
        <f t="shared" si="42"/>
        <v>0</v>
      </c>
      <c r="L105" s="157">
        <f t="shared" si="42"/>
        <v>0</v>
      </c>
      <c r="M105" s="157">
        <f t="shared" si="42"/>
        <v>0</v>
      </c>
      <c r="N105" s="157">
        <f t="shared" si="42"/>
        <v>0</v>
      </c>
      <c r="O105" s="157">
        <f t="shared" si="42"/>
        <v>0</v>
      </c>
      <c r="P105" s="157">
        <f t="shared" si="42"/>
        <v>0</v>
      </c>
      <c r="Q105" s="157">
        <f t="shared" si="43"/>
        <v>0</v>
      </c>
      <c r="R105" s="157">
        <f t="shared" si="43"/>
        <v>0</v>
      </c>
      <c r="S105" s="157">
        <f t="shared" si="43"/>
        <v>0</v>
      </c>
      <c r="T105" s="157">
        <f t="shared" si="43"/>
        <v>0</v>
      </c>
      <c r="U105" s="157">
        <f t="shared" si="43"/>
        <v>0</v>
      </c>
      <c r="V105" s="157">
        <f t="shared" si="43"/>
        <v>0</v>
      </c>
      <c r="W105" s="157">
        <f t="shared" si="43"/>
        <v>0</v>
      </c>
      <c r="X105" s="157">
        <f t="shared" si="43"/>
        <v>0</v>
      </c>
      <c r="Y105" s="157">
        <f t="shared" si="43"/>
        <v>0</v>
      </c>
      <c r="Z105" s="157">
        <f t="shared" si="43"/>
        <v>0</v>
      </c>
      <c r="AA105" s="157">
        <f t="shared" si="44"/>
        <v>0</v>
      </c>
      <c r="AB105" s="157">
        <f t="shared" si="44"/>
        <v>0</v>
      </c>
      <c r="AC105" s="157">
        <f t="shared" si="44"/>
        <v>0</v>
      </c>
      <c r="AD105" s="157">
        <f t="shared" si="44"/>
        <v>0</v>
      </c>
      <c r="AE105" s="157">
        <f t="shared" si="44"/>
        <v>0</v>
      </c>
      <c r="AF105" s="157">
        <f t="shared" si="44"/>
        <v>0</v>
      </c>
      <c r="AG105" s="157">
        <f t="shared" si="44"/>
        <v>0</v>
      </c>
      <c r="AH105" s="157">
        <f t="shared" si="44"/>
        <v>0</v>
      </c>
      <c r="AI105" s="157">
        <f t="shared" si="44"/>
        <v>0</v>
      </c>
      <c r="AJ105" s="157">
        <f t="shared" si="44"/>
        <v>0</v>
      </c>
    </row>
    <row r="106" spans="1:36" ht="16.5" x14ac:dyDescent="0.25">
      <c r="A106" s="157">
        <f t="shared" si="40"/>
        <v>10.059999999999999</v>
      </c>
      <c r="B106" s="153">
        <f t="shared" si="5"/>
        <v>58</v>
      </c>
      <c r="C106" s="158" t="s">
        <v>403</v>
      </c>
      <c r="D106" s="156" t="s">
        <v>364</v>
      </c>
      <c r="E106" s="157">
        <f t="shared" si="41"/>
        <v>0</v>
      </c>
      <c r="F106" s="249"/>
      <c r="G106" s="157">
        <f t="shared" si="42"/>
        <v>0</v>
      </c>
      <c r="H106" s="157">
        <f t="shared" si="42"/>
        <v>0</v>
      </c>
      <c r="I106" s="157">
        <f t="shared" si="42"/>
        <v>0</v>
      </c>
      <c r="J106" s="157">
        <f t="shared" si="42"/>
        <v>0</v>
      </c>
      <c r="K106" s="157">
        <f t="shared" si="42"/>
        <v>0</v>
      </c>
      <c r="L106" s="157">
        <f t="shared" si="42"/>
        <v>0</v>
      </c>
      <c r="M106" s="157">
        <f t="shared" si="42"/>
        <v>0</v>
      </c>
      <c r="N106" s="157">
        <f t="shared" si="42"/>
        <v>0</v>
      </c>
      <c r="O106" s="157">
        <f t="shared" si="42"/>
        <v>0</v>
      </c>
      <c r="P106" s="157">
        <f t="shared" si="42"/>
        <v>0</v>
      </c>
      <c r="Q106" s="157">
        <f t="shared" si="43"/>
        <v>0</v>
      </c>
      <c r="R106" s="157">
        <f t="shared" si="43"/>
        <v>0</v>
      </c>
      <c r="S106" s="157">
        <f t="shared" si="43"/>
        <v>0</v>
      </c>
      <c r="T106" s="157">
        <f t="shared" si="43"/>
        <v>0</v>
      </c>
      <c r="U106" s="157">
        <f t="shared" si="43"/>
        <v>0</v>
      </c>
      <c r="V106" s="157">
        <f t="shared" si="43"/>
        <v>0</v>
      </c>
      <c r="W106" s="157">
        <f t="shared" si="43"/>
        <v>0</v>
      </c>
      <c r="X106" s="157">
        <f t="shared" si="43"/>
        <v>0</v>
      </c>
      <c r="Y106" s="157">
        <f t="shared" si="43"/>
        <v>0</v>
      </c>
      <c r="Z106" s="157">
        <f t="shared" si="43"/>
        <v>0</v>
      </c>
      <c r="AA106" s="157">
        <f t="shared" si="44"/>
        <v>0</v>
      </c>
      <c r="AB106" s="157">
        <f t="shared" si="44"/>
        <v>0</v>
      </c>
      <c r="AC106" s="157">
        <f t="shared" si="44"/>
        <v>0</v>
      </c>
      <c r="AD106" s="157">
        <f t="shared" si="44"/>
        <v>0</v>
      </c>
      <c r="AE106" s="157">
        <f t="shared" si="44"/>
        <v>0</v>
      </c>
      <c r="AF106" s="157">
        <f t="shared" si="44"/>
        <v>0</v>
      </c>
      <c r="AG106" s="157">
        <f t="shared" si="44"/>
        <v>0</v>
      </c>
      <c r="AH106" s="157">
        <f t="shared" si="44"/>
        <v>0</v>
      </c>
      <c r="AI106" s="157">
        <f t="shared" si="44"/>
        <v>0</v>
      </c>
      <c r="AJ106" s="157">
        <f t="shared" si="44"/>
        <v>0</v>
      </c>
    </row>
    <row r="107" spans="1:36" ht="16.5" x14ac:dyDescent="0.25">
      <c r="A107" s="157">
        <f t="shared" si="40"/>
        <v>10.069999999999999</v>
      </c>
      <c r="B107" s="153">
        <f t="shared" si="5"/>
        <v>59</v>
      </c>
      <c r="C107" s="158" t="s">
        <v>404</v>
      </c>
      <c r="D107" s="156" t="s">
        <v>364</v>
      </c>
      <c r="E107" s="157">
        <f t="shared" si="41"/>
        <v>14</v>
      </c>
      <c r="F107" s="249"/>
      <c r="G107" s="157">
        <f t="shared" si="42"/>
        <v>0</v>
      </c>
      <c r="H107" s="157">
        <f t="shared" si="42"/>
        <v>2</v>
      </c>
      <c r="I107" s="157">
        <f t="shared" si="42"/>
        <v>2</v>
      </c>
      <c r="J107" s="157">
        <f t="shared" si="42"/>
        <v>2</v>
      </c>
      <c r="K107" s="157">
        <f t="shared" si="42"/>
        <v>2</v>
      </c>
      <c r="L107" s="157">
        <f t="shared" si="42"/>
        <v>2</v>
      </c>
      <c r="M107" s="157">
        <f t="shared" si="42"/>
        <v>4</v>
      </c>
      <c r="N107" s="157">
        <f t="shared" si="42"/>
        <v>0</v>
      </c>
      <c r="O107" s="157">
        <f t="shared" si="42"/>
        <v>0</v>
      </c>
      <c r="P107" s="157">
        <f t="shared" si="42"/>
        <v>0</v>
      </c>
      <c r="Q107" s="157">
        <f t="shared" si="43"/>
        <v>0</v>
      </c>
      <c r="R107" s="157">
        <f t="shared" si="43"/>
        <v>0</v>
      </c>
      <c r="S107" s="157">
        <f t="shared" si="43"/>
        <v>0</v>
      </c>
      <c r="T107" s="157">
        <f t="shared" si="43"/>
        <v>0</v>
      </c>
      <c r="U107" s="157">
        <f t="shared" si="43"/>
        <v>0</v>
      </c>
      <c r="V107" s="157">
        <f t="shared" si="43"/>
        <v>0</v>
      </c>
      <c r="W107" s="157">
        <f t="shared" si="43"/>
        <v>0</v>
      </c>
      <c r="X107" s="157">
        <f t="shared" si="43"/>
        <v>0</v>
      </c>
      <c r="Y107" s="157">
        <f t="shared" si="43"/>
        <v>0</v>
      </c>
      <c r="Z107" s="157">
        <f t="shared" si="43"/>
        <v>0</v>
      </c>
      <c r="AA107" s="157">
        <f t="shared" si="44"/>
        <v>0</v>
      </c>
      <c r="AB107" s="157">
        <f t="shared" si="44"/>
        <v>0</v>
      </c>
      <c r="AC107" s="157">
        <f t="shared" si="44"/>
        <v>0</v>
      </c>
      <c r="AD107" s="157">
        <f t="shared" si="44"/>
        <v>0</v>
      </c>
      <c r="AE107" s="157">
        <f t="shared" si="44"/>
        <v>0</v>
      </c>
      <c r="AF107" s="157">
        <f t="shared" si="44"/>
        <v>0</v>
      </c>
      <c r="AG107" s="157">
        <f t="shared" si="44"/>
        <v>0</v>
      </c>
      <c r="AH107" s="157">
        <f t="shared" si="44"/>
        <v>0</v>
      </c>
      <c r="AI107" s="157">
        <f t="shared" si="44"/>
        <v>0</v>
      </c>
      <c r="AJ107" s="157">
        <f t="shared" si="44"/>
        <v>0</v>
      </c>
    </row>
    <row r="108" spans="1:36" ht="16.5" x14ac:dyDescent="0.25">
      <c r="A108" s="157">
        <f t="shared" si="40"/>
        <v>10.079999999999998</v>
      </c>
      <c r="B108" s="153">
        <f t="shared" si="5"/>
        <v>60</v>
      </c>
      <c r="C108" s="158" t="s">
        <v>405</v>
      </c>
      <c r="D108" s="156" t="s">
        <v>364</v>
      </c>
      <c r="E108" s="157">
        <f t="shared" si="41"/>
        <v>0</v>
      </c>
      <c r="F108" s="249"/>
      <c r="G108" s="157">
        <f t="shared" si="42"/>
        <v>0</v>
      </c>
      <c r="H108" s="157">
        <f t="shared" si="42"/>
        <v>0</v>
      </c>
      <c r="I108" s="157">
        <f t="shared" si="42"/>
        <v>0</v>
      </c>
      <c r="J108" s="157">
        <f t="shared" si="42"/>
        <v>0</v>
      </c>
      <c r="K108" s="157">
        <f t="shared" si="42"/>
        <v>0</v>
      </c>
      <c r="L108" s="157">
        <f t="shared" si="42"/>
        <v>0</v>
      </c>
      <c r="M108" s="157">
        <f t="shared" si="42"/>
        <v>0</v>
      </c>
      <c r="N108" s="157">
        <f t="shared" si="42"/>
        <v>0</v>
      </c>
      <c r="O108" s="157">
        <f t="shared" si="42"/>
        <v>0</v>
      </c>
      <c r="P108" s="157">
        <f t="shared" si="42"/>
        <v>0</v>
      </c>
      <c r="Q108" s="157">
        <f t="shared" si="43"/>
        <v>0</v>
      </c>
      <c r="R108" s="157">
        <f t="shared" si="43"/>
        <v>0</v>
      </c>
      <c r="S108" s="157">
        <f t="shared" si="43"/>
        <v>0</v>
      </c>
      <c r="T108" s="157">
        <f t="shared" si="43"/>
        <v>0</v>
      </c>
      <c r="U108" s="157">
        <f t="shared" si="43"/>
        <v>0</v>
      </c>
      <c r="V108" s="157">
        <f t="shared" si="43"/>
        <v>0</v>
      </c>
      <c r="W108" s="157">
        <f t="shared" si="43"/>
        <v>0</v>
      </c>
      <c r="X108" s="157">
        <f t="shared" si="43"/>
        <v>0</v>
      </c>
      <c r="Y108" s="157">
        <f t="shared" si="43"/>
        <v>0</v>
      </c>
      <c r="Z108" s="157">
        <f t="shared" si="43"/>
        <v>0</v>
      </c>
      <c r="AA108" s="157">
        <f t="shared" si="44"/>
        <v>0</v>
      </c>
      <c r="AB108" s="157">
        <f t="shared" si="44"/>
        <v>0</v>
      </c>
      <c r="AC108" s="157">
        <f t="shared" si="44"/>
        <v>0</v>
      </c>
      <c r="AD108" s="157">
        <f t="shared" si="44"/>
        <v>0</v>
      </c>
      <c r="AE108" s="157">
        <f t="shared" si="44"/>
        <v>0</v>
      </c>
      <c r="AF108" s="157">
        <f t="shared" si="44"/>
        <v>0</v>
      </c>
      <c r="AG108" s="157">
        <f t="shared" si="44"/>
        <v>0</v>
      </c>
      <c r="AH108" s="157">
        <f t="shared" si="44"/>
        <v>0</v>
      </c>
      <c r="AI108" s="157">
        <f t="shared" si="44"/>
        <v>0</v>
      </c>
      <c r="AJ108" s="157">
        <f t="shared" si="44"/>
        <v>0</v>
      </c>
    </row>
    <row r="109" spans="1:36" ht="16.5" x14ac:dyDescent="0.25">
      <c r="A109" s="157">
        <f t="shared" si="40"/>
        <v>10.089999999999998</v>
      </c>
      <c r="B109" s="153">
        <f t="shared" si="5"/>
        <v>61</v>
      </c>
      <c r="C109" s="158" t="s">
        <v>406</v>
      </c>
      <c r="D109" s="156" t="s">
        <v>364</v>
      </c>
      <c r="E109" s="157">
        <f t="shared" si="41"/>
        <v>0</v>
      </c>
      <c r="F109" s="249"/>
      <c r="G109" s="157">
        <f t="shared" si="42"/>
        <v>0</v>
      </c>
      <c r="H109" s="157">
        <f t="shared" si="42"/>
        <v>0</v>
      </c>
      <c r="I109" s="157">
        <f t="shared" si="42"/>
        <v>0</v>
      </c>
      <c r="J109" s="157">
        <f t="shared" si="42"/>
        <v>0</v>
      </c>
      <c r="K109" s="157">
        <f t="shared" si="42"/>
        <v>0</v>
      </c>
      <c r="L109" s="157">
        <f t="shared" si="42"/>
        <v>0</v>
      </c>
      <c r="M109" s="157">
        <f t="shared" si="42"/>
        <v>0</v>
      </c>
      <c r="N109" s="157">
        <f t="shared" si="42"/>
        <v>0</v>
      </c>
      <c r="O109" s="157">
        <f t="shared" si="42"/>
        <v>0</v>
      </c>
      <c r="P109" s="157">
        <f t="shared" si="42"/>
        <v>0</v>
      </c>
      <c r="Q109" s="157">
        <f t="shared" si="43"/>
        <v>0</v>
      </c>
      <c r="R109" s="157">
        <f t="shared" si="43"/>
        <v>0</v>
      </c>
      <c r="S109" s="157">
        <f t="shared" si="43"/>
        <v>0</v>
      </c>
      <c r="T109" s="157">
        <f t="shared" si="43"/>
        <v>0</v>
      </c>
      <c r="U109" s="157">
        <f t="shared" si="43"/>
        <v>0</v>
      </c>
      <c r="V109" s="157">
        <f t="shared" si="43"/>
        <v>0</v>
      </c>
      <c r="W109" s="157">
        <f t="shared" si="43"/>
        <v>0</v>
      </c>
      <c r="X109" s="157">
        <f t="shared" si="43"/>
        <v>0</v>
      </c>
      <c r="Y109" s="157">
        <f t="shared" si="43"/>
        <v>0</v>
      </c>
      <c r="Z109" s="157">
        <f t="shared" si="43"/>
        <v>0</v>
      </c>
      <c r="AA109" s="157">
        <f t="shared" si="44"/>
        <v>0</v>
      </c>
      <c r="AB109" s="157">
        <f t="shared" si="44"/>
        <v>0</v>
      </c>
      <c r="AC109" s="157">
        <f t="shared" si="44"/>
        <v>0</v>
      </c>
      <c r="AD109" s="157">
        <f t="shared" si="44"/>
        <v>0</v>
      </c>
      <c r="AE109" s="157">
        <f t="shared" si="44"/>
        <v>0</v>
      </c>
      <c r="AF109" s="157">
        <f t="shared" si="44"/>
        <v>0</v>
      </c>
      <c r="AG109" s="157">
        <f t="shared" si="44"/>
        <v>0</v>
      </c>
      <c r="AH109" s="157">
        <f t="shared" si="44"/>
        <v>0</v>
      </c>
      <c r="AI109" s="157">
        <f t="shared" si="44"/>
        <v>0</v>
      </c>
      <c r="AJ109" s="157">
        <f t="shared" si="44"/>
        <v>0</v>
      </c>
    </row>
    <row r="110" spans="1:36" ht="16.5" x14ac:dyDescent="0.25">
      <c r="A110" s="157">
        <f t="shared" si="40"/>
        <v>10.099999999999998</v>
      </c>
      <c r="B110" s="153">
        <f t="shared" si="5"/>
        <v>62</v>
      </c>
      <c r="C110" s="158" t="s">
        <v>407</v>
      </c>
      <c r="D110" s="156" t="s">
        <v>364</v>
      </c>
      <c r="E110" s="157">
        <f t="shared" si="41"/>
        <v>24</v>
      </c>
      <c r="F110" s="249" t="str">
        <f>+G$10&amp;" "&amp;G11</f>
        <v>- -</v>
      </c>
      <c r="G110" s="157">
        <f t="shared" si="42"/>
        <v>0</v>
      </c>
      <c r="H110" s="157">
        <f t="shared" si="42"/>
        <v>6</v>
      </c>
      <c r="I110" s="157">
        <f t="shared" si="42"/>
        <v>2</v>
      </c>
      <c r="J110" s="157">
        <f t="shared" si="42"/>
        <v>2</v>
      </c>
      <c r="K110" s="157">
        <f t="shared" si="42"/>
        <v>2</v>
      </c>
      <c r="L110" s="157">
        <f t="shared" si="42"/>
        <v>6</v>
      </c>
      <c r="M110" s="157">
        <f t="shared" si="42"/>
        <v>6</v>
      </c>
      <c r="N110" s="157">
        <f t="shared" si="42"/>
        <v>0</v>
      </c>
      <c r="O110" s="157">
        <f t="shared" si="42"/>
        <v>0</v>
      </c>
      <c r="P110" s="157">
        <f t="shared" si="42"/>
        <v>0</v>
      </c>
      <c r="Q110" s="157">
        <f t="shared" si="43"/>
        <v>0</v>
      </c>
      <c r="R110" s="157">
        <f t="shared" si="43"/>
        <v>0</v>
      </c>
      <c r="S110" s="157">
        <f t="shared" si="43"/>
        <v>0</v>
      </c>
      <c r="T110" s="157">
        <f t="shared" si="43"/>
        <v>0</v>
      </c>
      <c r="U110" s="157">
        <f t="shared" si="43"/>
        <v>0</v>
      </c>
      <c r="V110" s="157">
        <f t="shared" si="43"/>
        <v>0</v>
      </c>
      <c r="W110" s="157">
        <f t="shared" si="43"/>
        <v>0</v>
      </c>
      <c r="X110" s="157">
        <f t="shared" si="43"/>
        <v>0</v>
      </c>
      <c r="Y110" s="157">
        <f t="shared" si="43"/>
        <v>0</v>
      </c>
      <c r="Z110" s="157">
        <f t="shared" si="43"/>
        <v>0</v>
      </c>
      <c r="AA110" s="157">
        <f t="shared" si="44"/>
        <v>0</v>
      </c>
      <c r="AB110" s="157">
        <f t="shared" si="44"/>
        <v>0</v>
      </c>
      <c r="AC110" s="157">
        <f t="shared" si="44"/>
        <v>0</v>
      </c>
      <c r="AD110" s="157">
        <f t="shared" si="44"/>
        <v>0</v>
      </c>
      <c r="AE110" s="157">
        <f t="shared" si="44"/>
        <v>0</v>
      </c>
      <c r="AF110" s="157">
        <f t="shared" si="44"/>
        <v>0</v>
      </c>
      <c r="AG110" s="157">
        <f t="shared" si="44"/>
        <v>0</v>
      </c>
      <c r="AH110" s="157">
        <f t="shared" si="44"/>
        <v>0</v>
      </c>
      <c r="AI110" s="157">
        <f t="shared" si="44"/>
        <v>0</v>
      </c>
      <c r="AJ110" s="157">
        <f t="shared" si="44"/>
        <v>0</v>
      </c>
    </row>
    <row r="111" spans="1:36" ht="16.5" x14ac:dyDescent="0.25">
      <c r="A111" s="157">
        <f t="shared" si="40"/>
        <v>10.109999999999998</v>
      </c>
      <c r="B111" s="153">
        <f t="shared" si="5"/>
        <v>63</v>
      </c>
      <c r="C111" s="158" t="s">
        <v>408</v>
      </c>
      <c r="D111" s="156" t="s">
        <v>364</v>
      </c>
      <c r="E111" s="157">
        <f t="shared" si="41"/>
        <v>28</v>
      </c>
      <c r="F111" s="249"/>
      <c r="G111" s="157">
        <f t="shared" si="42"/>
        <v>0</v>
      </c>
      <c r="H111" s="157">
        <f t="shared" si="42"/>
        <v>4</v>
      </c>
      <c r="I111" s="157">
        <f t="shared" si="42"/>
        <v>4</v>
      </c>
      <c r="J111" s="157">
        <f t="shared" si="42"/>
        <v>4</v>
      </c>
      <c r="K111" s="157">
        <f t="shared" si="42"/>
        <v>4</v>
      </c>
      <c r="L111" s="157">
        <f t="shared" si="42"/>
        <v>4</v>
      </c>
      <c r="M111" s="157">
        <f t="shared" si="42"/>
        <v>8</v>
      </c>
      <c r="N111" s="157">
        <f t="shared" si="42"/>
        <v>0</v>
      </c>
      <c r="O111" s="157">
        <f t="shared" si="42"/>
        <v>0</v>
      </c>
      <c r="P111" s="157">
        <f t="shared" si="42"/>
        <v>0</v>
      </c>
      <c r="Q111" s="157">
        <f t="shared" si="43"/>
        <v>0</v>
      </c>
      <c r="R111" s="157">
        <f t="shared" si="43"/>
        <v>0</v>
      </c>
      <c r="S111" s="157">
        <f t="shared" si="43"/>
        <v>0</v>
      </c>
      <c r="T111" s="157">
        <f t="shared" si="43"/>
        <v>0</v>
      </c>
      <c r="U111" s="157">
        <f t="shared" si="43"/>
        <v>0</v>
      </c>
      <c r="V111" s="157">
        <f t="shared" si="43"/>
        <v>0</v>
      </c>
      <c r="W111" s="157">
        <f t="shared" si="43"/>
        <v>0</v>
      </c>
      <c r="X111" s="157">
        <f t="shared" si="43"/>
        <v>0</v>
      </c>
      <c r="Y111" s="157">
        <f t="shared" si="43"/>
        <v>0</v>
      </c>
      <c r="Z111" s="157">
        <f t="shared" si="43"/>
        <v>0</v>
      </c>
      <c r="AA111" s="157">
        <f t="shared" si="44"/>
        <v>0</v>
      </c>
      <c r="AB111" s="157">
        <f t="shared" si="44"/>
        <v>0</v>
      </c>
      <c r="AC111" s="157">
        <f t="shared" si="44"/>
        <v>0</v>
      </c>
      <c r="AD111" s="157">
        <f t="shared" si="44"/>
        <v>0</v>
      </c>
      <c r="AE111" s="157">
        <f t="shared" si="44"/>
        <v>0</v>
      </c>
      <c r="AF111" s="157">
        <f t="shared" si="44"/>
        <v>0</v>
      </c>
      <c r="AG111" s="157">
        <f t="shared" si="44"/>
        <v>0</v>
      </c>
      <c r="AH111" s="157">
        <f t="shared" si="44"/>
        <v>0</v>
      </c>
      <c r="AI111" s="157">
        <f t="shared" si="44"/>
        <v>0</v>
      </c>
      <c r="AJ111" s="157">
        <f t="shared" si="44"/>
        <v>0</v>
      </c>
    </row>
    <row r="112" spans="1:36" ht="16.5" x14ac:dyDescent="0.25">
      <c r="A112" s="157">
        <f t="shared" si="40"/>
        <v>10.119999999999997</v>
      </c>
      <c r="B112" s="153">
        <f t="shared" si="5"/>
        <v>64</v>
      </c>
      <c r="C112" s="158" t="s">
        <v>409</v>
      </c>
      <c r="D112" s="156" t="s">
        <v>410</v>
      </c>
      <c r="E112" s="157">
        <f>+ROUNDUP(SUM(G112:AJ112),0)</f>
        <v>1</v>
      </c>
      <c r="F112" s="249"/>
      <c r="G112" s="157">
        <f t="shared" ref="G112:AJ112" si="45">+HLOOKUP(G$10&amp;" "&amp;G11,ARMADO_RP,$B112,0)</f>
        <v>0</v>
      </c>
      <c r="H112" s="157">
        <f t="shared" si="45"/>
        <v>8.3333333333333329E-2</v>
      </c>
      <c r="I112" s="157">
        <f t="shared" si="45"/>
        <v>8.3333333333333329E-2</v>
      </c>
      <c r="J112" s="157">
        <f t="shared" si="45"/>
        <v>8.3333333333333329E-2</v>
      </c>
      <c r="K112" s="157">
        <f t="shared" si="45"/>
        <v>8.3333333333333329E-2</v>
      </c>
      <c r="L112" s="157">
        <f t="shared" si="45"/>
        <v>8.3333333333333329E-2</v>
      </c>
      <c r="M112" s="157">
        <f t="shared" si="45"/>
        <v>8.3333333333333329E-2</v>
      </c>
      <c r="N112" s="157">
        <f t="shared" si="45"/>
        <v>0</v>
      </c>
      <c r="O112" s="157">
        <f t="shared" si="45"/>
        <v>0</v>
      </c>
      <c r="P112" s="157">
        <f t="shared" si="45"/>
        <v>0</v>
      </c>
      <c r="Q112" s="157">
        <f t="shared" si="45"/>
        <v>0</v>
      </c>
      <c r="R112" s="157">
        <f t="shared" si="45"/>
        <v>0</v>
      </c>
      <c r="S112" s="157">
        <f t="shared" si="45"/>
        <v>0</v>
      </c>
      <c r="T112" s="157">
        <f t="shared" si="45"/>
        <v>0</v>
      </c>
      <c r="U112" s="157">
        <f t="shared" si="45"/>
        <v>0</v>
      </c>
      <c r="V112" s="157">
        <f t="shared" si="45"/>
        <v>0</v>
      </c>
      <c r="W112" s="157">
        <f t="shared" si="45"/>
        <v>0</v>
      </c>
      <c r="X112" s="157">
        <f t="shared" si="45"/>
        <v>0</v>
      </c>
      <c r="Y112" s="157">
        <f t="shared" si="45"/>
        <v>0</v>
      </c>
      <c r="Z112" s="157">
        <f t="shared" si="45"/>
        <v>0</v>
      </c>
      <c r="AA112" s="157">
        <f t="shared" si="45"/>
        <v>0</v>
      </c>
      <c r="AB112" s="157">
        <f t="shared" si="45"/>
        <v>0</v>
      </c>
      <c r="AC112" s="157">
        <f t="shared" si="45"/>
        <v>0</v>
      </c>
      <c r="AD112" s="157">
        <f t="shared" si="45"/>
        <v>0</v>
      </c>
      <c r="AE112" s="157">
        <f t="shared" si="45"/>
        <v>0</v>
      </c>
      <c r="AF112" s="157">
        <f t="shared" si="45"/>
        <v>0</v>
      </c>
      <c r="AG112" s="157">
        <f t="shared" si="45"/>
        <v>0</v>
      </c>
      <c r="AH112" s="157">
        <f t="shared" si="45"/>
        <v>0</v>
      </c>
      <c r="AI112" s="157">
        <f t="shared" si="45"/>
        <v>0</v>
      </c>
      <c r="AJ112" s="157">
        <f t="shared" si="45"/>
        <v>0</v>
      </c>
    </row>
    <row r="113" spans="1:36" ht="16.5" x14ac:dyDescent="0.25">
      <c r="A113" s="157">
        <f t="shared" si="40"/>
        <v>10.129999999999997</v>
      </c>
      <c r="B113" s="153">
        <f t="shared" si="5"/>
        <v>65</v>
      </c>
      <c r="C113" s="158" t="s">
        <v>411</v>
      </c>
      <c r="D113" s="156" t="s">
        <v>364</v>
      </c>
      <c r="E113" s="157">
        <f t="shared" si="41"/>
        <v>0</v>
      </c>
      <c r="F113" s="249"/>
      <c r="G113" s="157">
        <f t="shared" ref="G113:P118" si="46">+HLOOKUP(G$3,ARMADO_RP,$B113,0)+HLOOKUP(G$4,ARMADO_RP,$B113,0)</f>
        <v>0</v>
      </c>
      <c r="H113" s="157">
        <f t="shared" si="46"/>
        <v>0</v>
      </c>
      <c r="I113" s="157">
        <f t="shared" si="46"/>
        <v>0</v>
      </c>
      <c r="J113" s="157">
        <f t="shared" si="46"/>
        <v>0</v>
      </c>
      <c r="K113" s="157">
        <f t="shared" si="46"/>
        <v>0</v>
      </c>
      <c r="L113" s="157">
        <f t="shared" si="46"/>
        <v>0</v>
      </c>
      <c r="M113" s="157">
        <f t="shared" si="46"/>
        <v>0</v>
      </c>
      <c r="N113" s="157">
        <f t="shared" si="46"/>
        <v>0</v>
      </c>
      <c r="O113" s="157">
        <f t="shared" si="46"/>
        <v>0</v>
      </c>
      <c r="P113" s="157">
        <f t="shared" si="46"/>
        <v>0</v>
      </c>
      <c r="Q113" s="157">
        <f t="shared" ref="Q113:Z118" si="47">+HLOOKUP(Q$3,ARMADO_RP,$B113,0)+HLOOKUP(Q$4,ARMADO_RP,$B113,0)</f>
        <v>0</v>
      </c>
      <c r="R113" s="157">
        <f t="shared" si="47"/>
        <v>0</v>
      </c>
      <c r="S113" s="157">
        <f t="shared" si="47"/>
        <v>0</v>
      </c>
      <c r="T113" s="157">
        <f t="shared" si="47"/>
        <v>0</v>
      </c>
      <c r="U113" s="157">
        <f t="shared" si="47"/>
        <v>0</v>
      </c>
      <c r="V113" s="157">
        <f t="shared" si="47"/>
        <v>0</v>
      </c>
      <c r="W113" s="157">
        <f t="shared" si="47"/>
        <v>0</v>
      </c>
      <c r="X113" s="157">
        <f t="shared" si="47"/>
        <v>0</v>
      </c>
      <c r="Y113" s="157">
        <f t="shared" si="47"/>
        <v>0</v>
      </c>
      <c r="Z113" s="157">
        <f t="shared" si="47"/>
        <v>0</v>
      </c>
      <c r="AA113" s="157">
        <f t="shared" ref="AA113:AJ118" si="48">+HLOOKUP(AA$3,ARMADO_RP,$B113,0)+HLOOKUP(AA$4,ARMADO_RP,$B113,0)</f>
        <v>0</v>
      </c>
      <c r="AB113" s="157">
        <f t="shared" si="48"/>
        <v>0</v>
      </c>
      <c r="AC113" s="157">
        <f t="shared" si="48"/>
        <v>0</v>
      </c>
      <c r="AD113" s="157">
        <f t="shared" si="48"/>
        <v>0</v>
      </c>
      <c r="AE113" s="157">
        <f t="shared" si="48"/>
        <v>0</v>
      </c>
      <c r="AF113" s="157">
        <f t="shared" si="48"/>
        <v>0</v>
      </c>
      <c r="AG113" s="157">
        <f t="shared" si="48"/>
        <v>0</v>
      </c>
      <c r="AH113" s="157">
        <f t="shared" si="48"/>
        <v>0</v>
      </c>
      <c r="AI113" s="157">
        <f t="shared" si="48"/>
        <v>0</v>
      </c>
      <c r="AJ113" s="157">
        <f t="shared" si="48"/>
        <v>0</v>
      </c>
    </row>
    <row r="114" spans="1:36" ht="16.5" x14ac:dyDescent="0.25">
      <c r="A114" s="157">
        <f t="shared" si="40"/>
        <v>10.139999999999997</v>
      </c>
      <c r="B114" s="153">
        <f t="shared" si="5"/>
        <v>66</v>
      </c>
      <c r="C114" s="158" t="s">
        <v>412</v>
      </c>
      <c r="D114" s="156" t="s">
        <v>364</v>
      </c>
      <c r="E114" s="157">
        <f t="shared" si="41"/>
        <v>0</v>
      </c>
      <c r="F114" s="249"/>
      <c r="G114" s="157">
        <f t="shared" si="46"/>
        <v>0</v>
      </c>
      <c r="H114" s="157">
        <f t="shared" si="46"/>
        <v>0</v>
      </c>
      <c r="I114" s="157">
        <f t="shared" si="46"/>
        <v>0</v>
      </c>
      <c r="J114" s="157">
        <f t="shared" si="46"/>
        <v>0</v>
      </c>
      <c r="K114" s="157">
        <f t="shared" si="46"/>
        <v>0</v>
      </c>
      <c r="L114" s="157">
        <f t="shared" si="46"/>
        <v>0</v>
      </c>
      <c r="M114" s="157">
        <f t="shared" si="46"/>
        <v>0</v>
      </c>
      <c r="N114" s="157">
        <f t="shared" si="46"/>
        <v>0</v>
      </c>
      <c r="O114" s="157">
        <f t="shared" si="46"/>
        <v>0</v>
      </c>
      <c r="P114" s="157">
        <f t="shared" si="46"/>
        <v>0</v>
      </c>
      <c r="Q114" s="157">
        <f t="shared" si="47"/>
        <v>0</v>
      </c>
      <c r="R114" s="157">
        <f t="shared" si="47"/>
        <v>0</v>
      </c>
      <c r="S114" s="157">
        <f t="shared" si="47"/>
        <v>0</v>
      </c>
      <c r="T114" s="157">
        <f t="shared" si="47"/>
        <v>0</v>
      </c>
      <c r="U114" s="157">
        <f t="shared" si="47"/>
        <v>0</v>
      </c>
      <c r="V114" s="157">
        <f t="shared" si="47"/>
        <v>0</v>
      </c>
      <c r="W114" s="157">
        <f t="shared" si="47"/>
        <v>0</v>
      </c>
      <c r="X114" s="157">
        <f t="shared" si="47"/>
        <v>0</v>
      </c>
      <c r="Y114" s="157">
        <f t="shared" si="47"/>
        <v>0</v>
      </c>
      <c r="Z114" s="157">
        <f t="shared" si="47"/>
        <v>0</v>
      </c>
      <c r="AA114" s="157">
        <f t="shared" si="48"/>
        <v>0</v>
      </c>
      <c r="AB114" s="157">
        <f t="shared" si="48"/>
        <v>0</v>
      </c>
      <c r="AC114" s="157">
        <f t="shared" si="48"/>
        <v>0</v>
      </c>
      <c r="AD114" s="157">
        <f t="shared" si="48"/>
        <v>0</v>
      </c>
      <c r="AE114" s="157">
        <f t="shared" si="48"/>
        <v>0</v>
      </c>
      <c r="AF114" s="157">
        <f t="shared" si="48"/>
        <v>0</v>
      </c>
      <c r="AG114" s="157">
        <f t="shared" si="48"/>
        <v>0</v>
      </c>
      <c r="AH114" s="157">
        <f t="shared" si="48"/>
        <v>0</v>
      </c>
      <c r="AI114" s="157">
        <f t="shared" si="48"/>
        <v>0</v>
      </c>
      <c r="AJ114" s="157">
        <f t="shared" si="48"/>
        <v>0</v>
      </c>
    </row>
    <row r="115" spans="1:36" ht="16.5" x14ac:dyDescent="0.25">
      <c r="A115" s="157">
        <f t="shared" si="40"/>
        <v>10.149999999999997</v>
      </c>
      <c r="B115" s="153">
        <f t="shared" si="5"/>
        <v>67</v>
      </c>
      <c r="C115" s="158" t="s">
        <v>413</v>
      </c>
      <c r="D115" s="156" t="s">
        <v>364</v>
      </c>
      <c r="E115" s="157">
        <f t="shared" si="41"/>
        <v>0</v>
      </c>
      <c r="F115" s="249"/>
      <c r="G115" s="157">
        <f t="shared" si="46"/>
        <v>0</v>
      </c>
      <c r="H115" s="157">
        <f t="shared" si="46"/>
        <v>0</v>
      </c>
      <c r="I115" s="157">
        <f t="shared" si="46"/>
        <v>0</v>
      </c>
      <c r="J115" s="157">
        <f t="shared" si="46"/>
        <v>0</v>
      </c>
      <c r="K115" s="157">
        <f t="shared" si="46"/>
        <v>0</v>
      </c>
      <c r="L115" s="157">
        <f t="shared" si="46"/>
        <v>0</v>
      </c>
      <c r="M115" s="157">
        <f t="shared" si="46"/>
        <v>0</v>
      </c>
      <c r="N115" s="157">
        <f t="shared" si="46"/>
        <v>0</v>
      </c>
      <c r="O115" s="157">
        <f t="shared" si="46"/>
        <v>0</v>
      </c>
      <c r="P115" s="157">
        <f t="shared" si="46"/>
        <v>0</v>
      </c>
      <c r="Q115" s="157">
        <f t="shared" si="47"/>
        <v>0</v>
      </c>
      <c r="R115" s="157">
        <f t="shared" si="47"/>
        <v>0</v>
      </c>
      <c r="S115" s="157">
        <f t="shared" si="47"/>
        <v>0</v>
      </c>
      <c r="T115" s="157">
        <f t="shared" si="47"/>
        <v>0</v>
      </c>
      <c r="U115" s="157">
        <f t="shared" si="47"/>
        <v>0</v>
      </c>
      <c r="V115" s="157">
        <f t="shared" si="47"/>
        <v>0</v>
      </c>
      <c r="W115" s="157">
        <f t="shared" si="47"/>
        <v>0</v>
      </c>
      <c r="X115" s="157">
        <f t="shared" si="47"/>
        <v>0</v>
      </c>
      <c r="Y115" s="157">
        <f t="shared" si="47"/>
        <v>0</v>
      </c>
      <c r="Z115" s="157">
        <f t="shared" si="47"/>
        <v>0</v>
      </c>
      <c r="AA115" s="157">
        <f t="shared" si="48"/>
        <v>0</v>
      </c>
      <c r="AB115" s="157">
        <f t="shared" si="48"/>
        <v>0</v>
      </c>
      <c r="AC115" s="157">
        <f t="shared" si="48"/>
        <v>0</v>
      </c>
      <c r="AD115" s="157">
        <f t="shared" si="48"/>
        <v>0</v>
      </c>
      <c r="AE115" s="157">
        <f t="shared" si="48"/>
        <v>0</v>
      </c>
      <c r="AF115" s="157">
        <f t="shared" si="48"/>
        <v>0</v>
      </c>
      <c r="AG115" s="157">
        <f t="shared" si="48"/>
        <v>0</v>
      </c>
      <c r="AH115" s="157">
        <f t="shared" si="48"/>
        <v>0</v>
      </c>
      <c r="AI115" s="157">
        <f t="shared" si="48"/>
        <v>0</v>
      </c>
      <c r="AJ115" s="157">
        <f t="shared" si="48"/>
        <v>0</v>
      </c>
    </row>
    <row r="116" spans="1:36" s="188" customFormat="1" ht="16.5" x14ac:dyDescent="0.25">
      <c r="A116" s="160">
        <f t="shared" si="40"/>
        <v>10.159999999999997</v>
      </c>
      <c r="B116" s="161">
        <f t="shared" si="5"/>
        <v>68</v>
      </c>
      <c r="C116" s="162" t="s">
        <v>630</v>
      </c>
      <c r="D116" s="164" t="s">
        <v>364</v>
      </c>
      <c r="E116" s="157">
        <f t="shared" si="41"/>
        <v>0</v>
      </c>
      <c r="F116" s="249"/>
      <c r="G116" s="157">
        <f t="shared" si="46"/>
        <v>0</v>
      </c>
      <c r="H116" s="157">
        <f t="shared" si="46"/>
        <v>0</v>
      </c>
      <c r="I116" s="157">
        <f t="shared" si="46"/>
        <v>0</v>
      </c>
      <c r="J116" s="157">
        <f t="shared" si="46"/>
        <v>0</v>
      </c>
      <c r="K116" s="157">
        <f t="shared" si="46"/>
        <v>0</v>
      </c>
      <c r="L116" s="157">
        <f t="shared" si="46"/>
        <v>0</v>
      </c>
      <c r="M116" s="157">
        <f t="shared" si="46"/>
        <v>0</v>
      </c>
      <c r="N116" s="157">
        <f t="shared" si="46"/>
        <v>0</v>
      </c>
      <c r="O116" s="157">
        <f t="shared" si="46"/>
        <v>0</v>
      </c>
      <c r="P116" s="157">
        <f t="shared" si="46"/>
        <v>0</v>
      </c>
      <c r="Q116" s="157">
        <f t="shared" si="47"/>
        <v>0</v>
      </c>
      <c r="R116" s="157">
        <f t="shared" si="47"/>
        <v>0</v>
      </c>
      <c r="S116" s="157">
        <f t="shared" si="47"/>
        <v>0</v>
      </c>
      <c r="T116" s="157">
        <f t="shared" si="47"/>
        <v>0</v>
      </c>
      <c r="U116" s="157">
        <f t="shared" si="47"/>
        <v>0</v>
      </c>
      <c r="V116" s="157">
        <f t="shared" si="47"/>
        <v>0</v>
      </c>
      <c r="W116" s="157">
        <f t="shared" si="47"/>
        <v>0</v>
      </c>
      <c r="X116" s="157">
        <f t="shared" si="47"/>
        <v>0</v>
      </c>
      <c r="Y116" s="157">
        <f t="shared" si="47"/>
        <v>0</v>
      </c>
      <c r="Z116" s="157">
        <f t="shared" si="47"/>
        <v>0</v>
      </c>
      <c r="AA116" s="157">
        <f t="shared" si="48"/>
        <v>0</v>
      </c>
      <c r="AB116" s="157">
        <f t="shared" si="48"/>
        <v>0</v>
      </c>
      <c r="AC116" s="157">
        <f t="shared" si="48"/>
        <v>0</v>
      </c>
      <c r="AD116" s="157">
        <f t="shared" si="48"/>
        <v>0</v>
      </c>
      <c r="AE116" s="157">
        <f t="shared" si="48"/>
        <v>0</v>
      </c>
      <c r="AF116" s="157">
        <f t="shared" si="48"/>
        <v>0</v>
      </c>
      <c r="AG116" s="157">
        <f t="shared" si="48"/>
        <v>0</v>
      </c>
      <c r="AH116" s="157">
        <f t="shared" si="48"/>
        <v>0</v>
      </c>
      <c r="AI116" s="157">
        <f t="shared" si="48"/>
        <v>0</v>
      </c>
      <c r="AJ116" s="157">
        <f t="shared" si="48"/>
        <v>0</v>
      </c>
    </row>
    <row r="117" spans="1:36" s="188" customFormat="1" ht="16.5" x14ac:dyDescent="0.25">
      <c r="A117" s="160">
        <f t="shared" si="40"/>
        <v>10.169999999999996</v>
      </c>
      <c r="B117" s="161">
        <f t="shared" ref="B117:B180" si="49">+B116+1</f>
        <v>69</v>
      </c>
      <c r="C117" s="162" t="s">
        <v>549</v>
      </c>
      <c r="D117" s="164" t="s">
        <v>364</v>
      </c>
      <c r="E117" s="157">
        <f t="shared" si="41"/>
        <v>0</v>
      </c>
      <c r="F117" s="249"/>
      <c r="G117" s="157">
        <f t="shared" si="46"/>
        <v>0</v>
      </c>
      <c r="H117" s="157">
        <f t="shared" si="46"/>
        <v>0</v>
      </c>
      <c r="I117" s="157">
        <f t="shared" si="46"/>
        <v>0</v>
      </c>
      <c r="J117" s="157">
        <f t="shared" si="46"/>
        <v>0</v>
      </c>
      <c r="K117" s="157">
        <f t="shared" si="46"/>
        <v>0</v>
      </c>
      <c r="L117" s="157">
        <f t="shared" si="46"/>
        <v>0</v>
      </c>
      <c r="M117" s="157">
        <f t="shared" si="46"/>
        <v>0</v>
      </c>
      <c r="N117" s="157">
        <f t="shared" si="46"/>
        <v>0</v>
      </c>
      <c r="O117" s="157">
        <f t="shared" si="46"/>
        <v>0</v>
      </c>
      <c r="P117" s="157">
        <f t="shared" si="46"/>
        <v>0</v>
      </c>
      <c r="Q117" s="157">
        <f t="shared" si="47"/>
        <v>0</v>
      </c>
      <c r="R117" s="157">
        <f t="shared" si="47"/>
        <v>0</v>
      </c>
      <c r="S117" s="157">
        <f t="shared" si="47"/>
        <v>0</v>
      </c>
      <c r="T117" s="157">
        <f t="shared" si="47"/>
        <v>0</v>
      </c>
      <c r="U117" s="157">
        <f t="shared" si="47"/>
        <v>0</v>
      </c>
      <c r="V117" s="157">
        <f t="shared" si="47"/>
        <v>0</v>
      </c>
      <c r="W117" s="157">
        <f t="shared" si="47"/>
        <v>0</v>
      </c>
      <c r="X117" s="157">
        <f t="shared" si="47"/>
        <v>0</v>
      </c>
      <c r="Y117" s="157">
        <f t="shared" si="47"/>
        <v>0</v>
      </c>
      <c r="Z117" s="157">
        <f t="shared" si="47"/>
        <v>0</v>
      </c>
      <c r="AA117" s="157">
        <f t="shared" si="48"/>
        <v>0</v>
      </c>
      <c r="AB117" s="157">
        <f t="shared" si="48"/>
        <v>0</v>
      </c>
      <c r="AC117" s="157">
        <f t="shared" si="48"/>
        <v>0</v>
      </c>
      <c r="AD117" s="157">
        <f t="shared" si="48"/>
        <v>0</v>
      </c>
      <c r="AE117" s="157">
        <f t="shared" si="48"/>
        <v>0</v>
      </c>
      <c r="AF117" s="157">
        <f t="shared" si="48"/>
        <v>0</v>
      </c>
      <c r="AG117" s="157">
        <f t="shared" si="48"/>
        <v>0</v>
      </c>
      <c r="AH117" s="157">
        <f t="shared" si="48"/>
        <v>0</v>
      </c>
      <c r="AI117" s="157">
        <f t="shared" si="48"/>
        <v>0</v>
      </c>
      <c r="AJ117" s="157">
        <f t="shared" si="48"/>
        <v>0</v>
      </c>
    </row>
    <row r="118" spans="1:36" s="188" customFormat="1" ht="16.5" x14ac:dyDescent="0.25">
      <c r="A118" s="160">
        <f t="shared" si="40"/>
        <v>10.179999999999996</v>
      </c>
      <c r="B118" s="161">
        <f t="shared" si="49"/>
        <v>70</v>
      </c>
      <c r="C118" s="162" t="s">
        <v>631</v>
      </c>
      <c r="D118" s="164" t="s">
        <v>364</v>
      </c>
      <c r="E118" s="157">
        <f t="shared" si="41"/>
        <v>0</v>
      </c>
      <c r="F118" s="249"/>
      <c r="G118" s="157">
        <f t="shared" si="46"/>
        <v>0</v>
      </c>
      <c r="H118" s="157">
        <f t="shared" si="46"/>
        <v>0</v>
      </c>
      <c r="I118" s="157">
        <f t="shared" si="46"/>
        <v>0</v>
      </c>
      <c r="J118" s="157">
        <f t="shared" si="46"/>
        <v>0</v>
      </c>
      <c r="K118" s="157">
        <f t="shared" si="46"/>
        <v>0</v>
      </c>
      <c r="L118" s="157">
        <f t="shared" si="46"/>
        <v>0</v>
      </c>
      <c r="M118" s="157">
        <f t="shared" si="46"/>
        <v>0</v>
      </c>
      <c r="N118" s="157">
        <f t="shared" si="46"/>
        <v>0</v>
      </c>
      <c r="O118" s="157">
        <f t="shared" si="46"/>
        <v>0</v>
      </c>
      <c r="P118" s="157">
        <f t="shared" si="46"/>
        <v>0</v>
      </c>
      <c r="Q118" s="157">
        <f t="shared" si="47"/>
        <v>0</v>
      </c>
      <c r="R118" s="157">
        <f t="shared" si="47"/>
        <v>0</v>
      </c>
      <c r="S118" s="157">
        <f t="shared" si="47"/>
        <v>0</v>
      </c>
      <c r="T118" s="157">
        <f t="shared" si="47"/>
        <v>0</v>
      </c>
      <c r="U118" s="157">
        <f t="shared" si="47"/>
        <v>0</v>
      </c>
      <c r="V118" s="157">
        <f t="shared" si="47"/>
        <v>0</v>
      </c>
      <c r="W118" s="157">
        <f t="shared" si="47"/>
        <v>0</v>
      </c>
      <c r="X118" s="157">
        <f t="shared" si="47"/>
        <v>0</v>
      </c>
      <c r="Y118" s="157">
        <f t="shared" si="47"/>
        <v>0</v>
      </c>
      <c r="Z118" s="157">
        <f t="shared" si="47"/>
        <v>0</v>
      </c>
      <c r="AA118" s="157">
        <f t="shared" si="48"/>
        <v>0</v>
      </c>
      <c r="AB118" s="157">
        <f t="shared" si="48"/>
        <v>0</v>
      </c>
      <c r="AC118" s="157">
        <f t="shared" si="48"/>
        <v>0</v>
      </c>
      <c r="AD118" s="157">
        <f t="shared" si="48"/>
        <v>0</v>
      </c>
      <c r="AE118" s="157">
        <f t="shared" si="48"/>
        <v>0</v>
      </c>
      <c r="AF118" s="157">
        <f t="shared" si="48"/>
        <v>0</v>
      </c>
      <c r="AG118" s="157">
        <f t="shared" si="48"/>
        <v>0</v>
      </c>
      <c r="AH118" s="157">
        <f t="shared" si="48"/>
        <v>0</v>
      </c>
      <c r="AI118" s="157">
        <f t="shared" si="48"/>
        <v>0</v>
      </c>
      <c r="AJ118" s="157">
        <f t="shared" si="48"/>
        <v>0</v>
      </c>
    </row>
    <row r="119" spans="1:36" ht="16.5" x14ac:dyDescent="0.25">
      <c r="A119" s="159"/>
      <c r="B119" s="161">
        <f t="shared" si="49"/>
        <v>71</v>
      </c>
      <c r="C119" s="155"/>
      <c r="D119" s="156"/>
      <c r="E119" s="156"/>
      <c r="F119" s="249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</row>
    <row r="120" spans="1:36" ht="16.5" x14ac:dyDescent="0.25">
      <c r="A120" s="152">
        <f>1+A100</f>
        <v>11</v>
      </c>
      <c r="B120" s="153">
        <f t="shared" si="49"/>
        <v>72</v>
      </c>
      <c r="C120" s="154" t="s">
        <v>414</v>
      </c>
      <c r="D120" s="156"/>
      <c r="E120" s="156"/>
      <c r="F120" s="249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</row>
    <row r="121" spans="1:36" ht="16.5" x14ac:dyDescent="0.25">
      <c r="A121" s="157">
        <f t="shared" ref="A121:A131" si="50">+A120+0.01</f>
        <v>11.01</v>
      </c>
      <c r="B121" s="153">
        <f t="shared" si="49"/>
        <v>73</v>
      </c>
      <c r="C121" s="158" t="s">
        <v>415</v>
      </c>
      <c r="D121" s="156" t="s">
        <v>146</v>
      </c>
      <c r="E121" s="157">
        <f t="shared" ref="E121:E131" si="51">+SUM(G121:AJ121)</f>
        <v>32</v>
      </c>
      <c r="F121" s="249"/>
      <c r="G121" s="157">
        <f t="shared" ref="G121:P131" si="52">+HLOOKUP("RI",ARMADO_RP,$B121,0)*G$15+HLOOKUP("RV",ARMADO_RP,$B121,0)*G$16+HLOOKUP("RIY",ARMADO_RP,$B121,0)*G$17+HLOOKUP("RVY",ARMADO_RP,$B121,0)*G$18</f>
        <v>0</v>
      </c>
      <c r="H121" s="157">
        <f t="shared" si="52"/>
        <v>16</v>
      </c>
      <c r="I121" s="157">
        <f t="shared" si="52"/>
        <v>0</v>
      </c>
      <c r="J121" s="157">
        <f t="shared" si="52"/>
        <v>0</v>
      </c>
      <c r="K121" s="157">
        <f t="shared" si="52"/>
        <v>0</v>
      </c>
      <c r="L121" s="157">
        <f t="shared" si="52"/>
        <v>16</v>
      </c>
      <c r="M121" s="157">
        <f t="shared" si="52"/>
        <v>0</v>
      </c>
      <c r="N121" s="157">
        <f t="shared" si="52"/>
        <v>0</v>
      </c>
      <c r="O121" s="157">
        <f t="shared" si="52"/>
        <v>0</v>
      </c>
      <c r="P121" s="157">
        <f t="shared" si="52"/>
        <v>0</v>
      </c>
      <c r="Q121" s="157">
        <f t="shared" ref="Q121:Z131" si="53">+HLOOKUP("RI",ARMADO_RP,$B121,0)*Q$15+HLOOKUP("RV",ARMADO_RP,$B121,0)*Q$16+HLOOKUP("RIY",ARMADO_RP,$B121,0)*Q$17+HLOOKUP("RVY",ARMADO_RP,$B121,0)*Q$18</f>
        <v>0</v>
      </c>
      <c r="R121" s="157">
        <f t="shared" si="53"/>
        <v>0</v>
      </c>
      <c r="S121" s="157">
        <f t="shared" si="53"/>
        <v>0</v>
      </c>
      <c r="T121" s="157">
        <f t="shared" si="53"/>
        <v>0</v>
      </c>
      <c r="U121" s="157">
        <f t="shared" si="53"/>
        <v>0</v>
      </c>
      <c r="V121" s="157">
        <f t="shared" si="53"/>
        <v>0</v>
      </c>
      <c r="W121" s="157">
        <f t="shared" si="53"/>
        <v>0</v>
      </c>
      <c r="X121" s="157">
        <f t="shared" si="53"/>
        <v>0</v>
      </c>
      <c r="Y121" s="157">
        <f t="shared" si="53"/>
        <v>0</v>
      </c>
      <c r="Z121" s="157">
        <f t="shared" si="53"/>
        <v>0</v>
      </c>
      <c r="AA121" s="157">
        <f t="shared" ref="AA121:AJ131" si="54">+HLOOKUP("RI",ARMADO_RP,$B121,0)*AA$15+HLOOKUP("RV",ARMADO_RP,$B121,0)*AA$16+HLOOKUP("RIY",ARMADO_RP,$B121,0)*AA$17+HLOOKUP("RVY",ARMADO_RP,$B121,0)*AA$18</f>
        <v>0</v>
      </c>
      <c r="AB121" s="157">
        <f t="shared" si="54"/>
        <v>0</v>
      </c>
      <c r="AC121" s="157">
        <f t="shared" si="54"/>
        <v>0</v>
      </c>
      <c r="AD121" s="157">
        <f t="shared" si="54"/>
        <v>0</v>
      </c>
      <c r="AE121" s="157">
        <f t="shared" si="54"/>
        <v>0</v>
      </c>
      <c r="AF121" s="157">
        <f t="shared" si="54"/>
        <v>0</v>
      </c>
      <c r="AG121" s="157">
        <f t="shared" si="54"/>
        <v>0</v>
      </c>
      <c r="AH121" s="157">
        <f t="shared" si="54"/>
        <v>0</v>
      </c>
      <c r="AI121" s="157">
        <f t="shared" si="54"/>
        <v>0</v>
      </c>
      <c r="AJ121" s="157">
        <f t="shared" si="54"/>
        <v>0</v>
      </c>
    </row>
    <row r="122" spans="1:36" ht="16.5" x14ac:dyDescent="0.25">
      <c r="A122" s="157">
        <f t="shared" si="50"/>
        <v>11.02</v>
      </c>
      <c r="B122" s="153">
        <f t="shared" si="49"/>
        <v>74</v>
      </c>
      <c r="C122" s="158" t="s">
        <v>416</v>
      </c>
      <c r="D122" s="156" t="s">
        <v>364</v>
      </c>
      <c r="E122" s="157">
        <f t="shared" si="51"/>
        <v>2</v>
      </c>
      <c r="F122" s="249"/>
      <c r="G122" s="157">
        <f t="shared" si="52"/>
        <v>0</v>
      </c>
      <c r="H122" s="157">
        <f t="shared" si="52"/>
        <v>1</v>
      </c>
      <c r="I122" s="157">
        <f t="shared" si="52"/>
        <v>0</v>
      </c>
      <c r="J122" s="157">
        <f t="shared" si="52"/>
        <v>0</v>
      </c>
      <c r="K122" s="157">
        <f t="shared" si="52"/>
        <v>0</v>
      </c>
      <c r="L122" s="157">
        <f t="shared" si="52"/>
        <v>1</v>
      </c>
      <c r="M122" s="157">
        <f t="shared" si="52"/>
        <v>0</v>
      </c>
      <c r="N122" s="157">
        <f t="shared" si="52"/>
        <v>0</v>
      </c>
      <c r="O122" s="157">
        <f t="shared" si="52"/>
        <v>0</v>
      </c>
      <c r="P122" s="157">
        <f t="shared" si="52"/>
        <v>0</v>
      </c>
      <c r="Q122" s="157">
        <f t="shared" si="53"/>
        <v>0</v>
      </c>
      <c r="R122" s="157">
        <f t="shared" si="53"/>
        <v>0</v>
      </c>
      <c r="S122" s="157">
        <f t="shared" si="53"/>
        <v>0</v>
      </c>
      <c r="T122" s="157">
        <f t="shared" si="53"/>
        <v>0</v>
      </c>
      <c r="U122" s="157">
        <f t="shared" si="53"/>
        <v>0</v>
      </c>
      <c r="V122" s="157">
        <f t="shared" si="53"/>
        <v>0</v>
      </c>
      <c r="W122" s="157">
        <f t="shared" si="53"/>
        <v>0</v>
      </c>
      <c r="X122" s="157">
        <f t="shared" si="53"/>
        <v>0</v>
      </c>
      <c r="Y122" s="157">
        <f t="shared" si="53"/>
        <v>0</v>
      </c>
      <c r="Z122" s="157">
        <f t="shared" si="53"/>
        <v>0</v>
      </c>
      <c r="AA122" s="157">
        <f t="shared" si="54"/>
        <v>0</v>
      </c>
      <c r="AB122" s="157">
        <f t="shared" si="54"/>
        <v>0</v>
      </c>
      <c r="AC122" s="157">
        <f t="shared" si="54"/>
        <v>0</v>
      </c>
      <c r="AD122" s="157">
        <f t="shared" si="54"/>
        <v>0</v>
      </c>
      <c r="AE122" s="157">
        <f t="shared" si="54"/>
        <v>0</v>
      </c>
      <c r="AF122" s="157">
        <f t="shared" si="54"/>
        <v>0</v>
      </c>
      <c r="AG122" s="157">
        <f t="shared" si="54"/>
        <v>0</v>
      </c>
      <c r="AH122" s="157">
        <f t="shared" si="54"/>
        <v>0</v>
      </c>
      <c r="AI122" s="157">
        <f t="shared" si="54"/>
        <v>0</v>
      </c>
      <c r="AJ122" s="157">
        <f t="shared" si="54"/>
        <v>0</v>
      </c>
    </row>
    <row r="123" spans="1:36" ht="16.5" x14ac:dyDescent="0.25">
      <c r="A123" s="157">
        <f t="shared" si="50"/>
        <v>11.03</v>
      </c>
      <c r="B123" s="153">
        <f t="shared" si="49"/>
        <v>75</v>
      </c>
      <c r="C123" s="158" t="s">
        <v>417</v>
      </c>
      <c r="D123" s="156" t="s">
        <v>364</v>
      </c>
      <c r="E123" s="157">
        <f t="shared" si="51"/>
        <v>12</v>
      </c>
      <c r="F123" s="249"/>
      <c r="G123" s="157">
        <f t="shared" si="52"/>
        <v>0</v>
      </c>
      <c r="H123" s="157">
        <f t="shared" si="52"/>
        <v>6</v>
      </c>
      <c r="I123" s="157">
        <f t="shared" si="52"/>
        <v>0</v>
      </c>
      <c r="J123" s="157">
        <f t="shared" si="52"/>
        <v>0</v>
      </c>
      <c r="K123" s="157">
        <f t="shared" si="52"/>
        <v>0</v>
      </c>
      <c r="L123" s="157">
        <f t="shared" si="52"/>
        <v>6</v>
      </c>
      <c r="M123" s="157">
        <f t="shared" si="52"/>
        <v>0</v>
      </c>
      <c r="N123" s="157">
        <f t="shared" si="52"/>
        <v>0</v>
      </c>
      <c r="O123" s="157">
        <f t="shared" si="52"/>
        <v>0</v>
      </c>
      <c r="P123" s="157">
        <f t="shared" si="52"/>
        <v>0</v>
      </c>
      <c r="Q123" s="157">
        <f t="shared" si="53"/>
        <v>0</v>
      </c>
      <c r="R123" s="157">
        <f t="shared" si="53"/>
        <v>0</v>
      </c>
      <c r="S123" s="157">
        <f t="shared" si="53"/>
        <v>0</v>
      </c>
      <c r="T123" s="157">
        <f t="shared" si="53"/>
        <v>0</v>
      </c>
      <c r="U123" s="157">
        <f t="shared" si="53"/>
        <v>0</v>
      </c>
      <c r="V123" s="157">
        <f t="shared" si="53"/>
        <v>0</v>
      </c>
      <c r="W123" s="157">
        <f t="shared" si="53"/>
        <v>0</v>
      </c>
      <c r="X123" s="157">
        <f t="shared" si="53"/>
        <v>0</v>
      </c>
      <c r="Y123" s="157">
        <f t="shared" si="53"/>
        <v>0</v>
      </c>
      <c r="Z123" s="157">
        <f t="shared" si="53"/>
        <v>0</v>
      </c>
      <c r="AA123" s="157">
        <f t="shared" si="54"/>
        <v>0</v>
      </c>
      <c r="AB123" s="157">
        <f t="shared" si="54"/>
        <v>0</v>
      </c>
      <c r="AC123" s="157">
        <f t="shared" si="54"/>
        <v>0</v>
      </c>
      <c r="AD123" s="157">
        <f t="shared" si="54"/>
        <v>0</v>
      </c>
      <c r="AE123" s="157">
        <f t="shared" si="54"/>
        <v>0</v>
      </c>
      <c r="AF123" s="157">
        <f t="shared" si="54"/>
        <v>0</v>
      </c>
      <c r="AG123" s="157">
        <f t="shared" si="54"/>
        <v>0</v>
      </c>
      <c r="AH123" s="157">
        <f t="shared" si="54"/>
        <v>0</v>
      </c>
      <c r="AI123" s="157">
        <f t="shared" si="54"/>
        <v>0</v>
      </c>
      <c r="AJ123" s="157">
        <f t="shared" si="54"/>
        <v>0</v>
      </c>
    </row>
    <row r="124" spans="1:36" ht="16.5" x14ac:dyDescent="0.25">
      <c r="A124" s="157">
        <f t="shared" si="50"/>
        <v>11.04</v>
      </c>
      <c r="B124" s="153">
        <f t="shared" si="49"/>
        <v>76</v>
      </c>
      <c r="C124" s="158" t="s">
        <v>418</v>
      </c>
      <c r="D124" s="156" t="s">
        <v>146</v>
      </c>
      <c r="E124" s="157">
        <f t="shared" si="51"/>
        <v>3</v>
      </c>
      <c r="F124" s="249"/>
      <c r="G124" s="157">
        <f t="shared" si="52"/>
        <v>0</v>
      </c>
      <c r="H124" s="157">
        <f t="shared" si="52"/>
        <v>1.5</v>
      </c>
      <c r="I124" s="157">
        <f t="shared" si="52"/>
        <v>0</v>
      </c>
      <c r="J124" s="157">
        <f t="shared" si="52"/>
        <v>0</v>
      </c>
      <c r="K124" s="157">
        <f t="shared" si="52"/>
        <v>0</v>
      </c>
      <c r="L124" s="157">
        <f t="shared" si="52"/>
        <v>1.5</v>
      </c>
      <c r="M124" s="157">
        <f t="shared" si="52"/>
        <v>0</v>
      </c>
      <c r="N124" s="157">
        <f t="shared" si="52"/>
        <v>0</v>
      </c>
      <c r="O124" s="157">
        <f t="shared" si="52"/>
        <v>0</v>
      </c>
      <c r="P124" s="157">
        <f t="shared" si="52"/>
        <v>0</v>
      </c>
      <c r="Q124" s="157">
        <f t="shared" si="53"/>
        <v>0</v>
      </c>
      <c r="R124" s="157">
        <f t="shared" si="53"/>
        <v>0</v>
      </c>
      <c r="S124" s="157">
        <f t="shared" si="53"/>
        <v>0</v>
      </c>
      <c r="T124" s="157">
        <f t="shared" si="53"/>
        <v>0</v>
      </c>
      <c r="U124" s="157">
        <f t="shared" si="53"/>
        <v>0</v>
      </c>
      <c r="V124" s="157">
        <f t="shared" si="53"/>
        <v>0</v>
      </c>
      <c r="W124" s="157">
        <f t="shared" si="53"/>
        <v>0</v>
      </c>
      <c r="X124" s="157">
        <f t="shared" si="53"/>
        <v>0</v>
      </c>
      <c r="Y124" s="157">
        <f t="shared" si="53"/>
        <v>0</v>
      </c>
      <c r="Z124" s="157">
        <f t="shared" si="53"/>
        <v>0</v>
      </c>
      <c r="AA124" s="157">
        <f t="shared" si="54"/>
        <v>0</v>
      </c>
      <c r="AB124" s="157">
        <f t="shared" si="54"/>
        <v>0</v>
      </c>
      <c r="AC124" s="157">
        <f t="shared" si="54"/>
        <v>0</v>
      </c>
      <c r="AD124" s="157">
        <f t="shared" si="54"/>
        <v>0</v>
      </c>
      <c r="AE124" s="157">
        <f t="shared" si="54"/>
        <v>0</v>
      </c>
      <c r="AF124" s="157">
        <f t="shared" si="54"/>
        <v>0</v>
      </c>
      <c r="AG124" s="157">
        <f t="shared" si="54"/>
        <v>0</v>
      </c>
      <c r="AH124" s="157">
        <f t="shared" si="54"/>
        <v>0</v>
      </c>
      <c r="AI124" s="157">
        <f t="shared" si="54"/>
        <v>0</v>
      </c>
      <c r="AJ124" s="157">
        <f t="shared" si="54"/>
        <v>0</v>
      </c>
    </row>
    <row r="125" spans="1:36" ht="16.5" x14ac:dyDescent="0.25">
      <c r="A125" s="157">
        <f t="shared" si="50"/>
        <v>11.049999999999999</v>
      </c>
      <c r="B125" s="153">
        <f t="shared" si="49"/>
        <v>77</v>
      </c>
      <c r="C125" s="158" t="s">
        <v>419</v>
      </c>
      <c r="D125" s="156" t="s">
        <v>364</v>
      </c>
      <c r="E125" s="157">
        <f t="shared" si="51"/>
        <v>2</v>
      </c>
      <c r="F125" s="249"/>
      <c r="G125" s="157">
        <f t="shared" si="52"/>
        <v>0</v>
      </c>
      <c r="H125" s="157">
        <f t="shared" si="52"/>
        <v>1</v>
      </c>
      <c r="I125" s="157">
        <f t="shared" si="52"/>
        <v>0</v>
      </c>
      <c r="J125" s="157">
        <f t="shared" si="52"/>
        <v>0</v>
      </c>
      <c r="K125" s="157">
        <f t="shared" si="52"/>
        <v>0</v>
      </c>
      <c r="L125" s="157">
        <f t="shared" si="52"/>
        <v>1</v>
      </c>
      <c r="M125" s="157">
        <f t="shared" si="52"/>
        <v>0</v>
      </c>
      <c r="N125" s="157">
        <f t="shared" si="52"/>
        <v>0</v>
      </c>
      <c r="O125" s="157">
        <f t="shared" si="52"/>
        <v>0</v>
      </c>
      <c r="P125" s="157">
        <f t="shared" si="52"/>
        <v>0</v>
      </c>
      <c r="Q125" s="157">
        <f t="shared" si="53"/>
        <v>0</v>
      </c>
      <c r="R125" s="157">
        <f t="shared" si="53"/>
        <v>0</v>
      </c>
      <c r="S125" s="157">
        <f t="shared" si="53"/>
        <v>0</v>
      </c>
      <c r="T125" s="157">
        <f t="shared" si="53"/>
        <v>0</v>
      </c>
      <c r="U125" s="157">
        <f t="shared" si="53"/>
        <v>0</v>
      </c>
      <c r="V125" s="157">
        <f t="shared" si="53"/>
        <v>0</v>
      </c>
      <c r="W125" s="157">
        <f t="shared" si="53"/>
        <v>0</v>
      </c>
      <c r="X125" s="157">
        <f t="shared" si="53"/>
        <v>0</v>
      </c>
      <c r="Y125" s="157">
        <f t="shared" si="53"/>
        <v>0</v>
      </c>
      <c r="Z125" s="157">
        <f t="shared" si="53"/>
        <v>0</v>
      </c>
      <c r="AA125" s="157">
        <f t="shared" si="54"/>
        <v>0</v>
      </c>
      <c r="AB125" s="157">
        <f t="shared" si="54"/>
        <v>0</v>
      </c>
      <c r="AC125" s="157">
        <f t="shared" si="54"/>
        <v>0</v>
      </c>
      <c r="AD125" s="157">
        <f t="shared" si="54"/>
        <v>0</v>
      </c>
      <c r="AE125" s="157">
        <f t="shared" si="54"/>
        <v>0</v>
      </c>
      <c r="AF125" s="157">
        <f t="shared" si="54"/>
        <v>0</v>
      </c>
      <c r="AG125" s="157">
        <f t="shared" si="54"/>
        <v>0</v>
      </c>
      <c r="AH125" s="157">
        <f t="shared" si="54"/>
        <v>0</v>
      </c>
      <c r="AI125" s="157">
        <f t="shared" si="54"/>
        <v>0</v>
      </c>
      <c r="AJ125" s="157">
        <f t="shared" si="54"/>
        <v>0</v>
      </c>
    </row>
    <row r="126" spans="1:36" ht="16.5" x14ac:dyDescent="0.25">
      <c r="A126" s="157">
        <f t="shared" si="50"/>
        <v>11.059999999999999</v>
      </c>
      <c r="B126" s="153">
        <f t="shared" si="49"/>
        <v>78</v>
      </c>
      <c r="C126" s="158" t="s">
        <v>420</v>
      </c>
      <c r="D126" s="156" t="s">
        <v>364</v>
      </c>
      <c r="E126" s="157">
        <f t="shared" si="51"/>
        <v>2</v>
      </c>
      <c r="F126" s="249"/>
      <c r="G126" s="157">
        <f t="shared" si="52"/>
        <v>0</v>
      </c>
      <c r="H126" s="157">
        <f t="shared" si="52"/>
        <v>1</v>
      </c>
      <c r="I126" s="157">
        <f t="shared" si="52"/>
        <v>0</v>
      </c>
      <c r="J126" s="157">
        <f t="shared" si="52"/>
        <v>0</v>
      </c>
      <c r="K126" s="157">
        <f t="shared" si="52"/>
        <v>0</v>
      </c>
      <c r="L126" s="157">
        <f t="shared" si="52"/>
        <v>1</v>
      </c>
      <c r="M126" s="157">
        <f t="shared" si="52"/>
        <v>0</v>
      </c>
      <c r="N126" s="157">
        <f t="shared" si="52"/>
        <v>0</v>
      </c>
      <c r="O126" s="157">
        <f t="shared" si="52"/>
        <v>0</v>
      </c>
      <c r="P126" s="157">
        <f t="shared" si="52"/>
        <v>0</v>
      </c>
      <c r="Q126" s="157">
        <f t="shared" si="53"/>
        <v>0</v>
      </c>
      <c r="R126" s="157">
        <f t="shared" si="53"/>
        <v>0</v>
      </c>
      <c r="S126" s="157">
        <f t="shared" si="53"/>
        <v>0</v>
      </c>
      <c r="T126" s="157">
        <f t="shared" si="53"/>
        <v>0</v>
      </c>
      <c r="U126" s="157">
        <f t="shared" si="53"/>
        <v>0</v>
      </c>
      <c r="V126" s="157">
        <f t="shared" si="53"/>
        <v>0</v>
      </c>
      <c r="W126" s="157">
        <f t="shared" si="53"/>
        <v>0</v>
      </c>
      <c r="X126" s="157">
        <f t="shared" si="53"/>
        <v>0</v>
      </c>
      <c r="Y126" s="157">
        <f t="shared" si="53"/>
        <v>0</v>
      </c>
      <c r="Z126" s="157">
        <f t="shared" si="53"/>
        <v>0</v>
      </c>
      <c r="AA126" s="157">
        <f t="shared" si="54"/>
        <v>0</v>
      </c>
      <c r="AB126" s="157">
        <f t="shared" si="54"/>
        <v>0</v>
      </c>
      <c r="AC126" s="157">
        <f t="shared" si="54"/>
        <v>0</v>
      </c>
      <c r="AD126" s="157">
        <f t="shared" si="54"/>
        <v>0</v>
      </c>
      <c r="AE126" s="157">
        <f t="shared" si="54"/>
        <v>0</v>
      </c>
      <c r="AF126" s="157">
        <f t="shared" si="54"/>
        <v>0</v>
      </c>
      <c r="AG126" s="157">
        <f t="shared" si="54"/>
        <v>0</v>
      </c>
      <c r="AH126" s="157">
        <f t="shared" si="54"/>
        <v>0</v>
      </c>
      <c r="AI126" s="157">
        <f t="shared" si="54"/>
        <v>0</v>
      </c>
      <c r="AJ126" s="157">
        <f t="shared" si="54"/>
        <v>0</v>
      </c>
    </row>
    <row r="127" spans="1:36" ht="16.5" x14ac:dyDescent="0.25">
      <c r="A127" s="157">
        <f t="shared" si="50"/>
        <v>11.069999999999999</v>
      </c>
      <c r="B127" s="153">
        <f t="shared" si="49"/>
        <v>79</v>
      </c>
      <c r="C127" s="158" t="s">
        <v>421</v>
      </c>
      <c r="D127" s="156" t="s">
        <v>364</v>
      </c>
      <c r="E127" s="157">
        <f t="shared" si="51"/>
        <v>2</v>
      </c>
      <c r="F127" s="249"/>
      <c r="G127" s="157">
        <f t="shared" si="52"/>
        <v>0</v>
      </c>
      <c r="H127" s="157">
        <f t="shared" si="52"/>
        <v>1</v>
      </c>
      <c r="I127" s="157">
        <f t="shared" si="52"/>
        <v>0</v>
      </c>
      <c r="J127" s="157">
        <f t="shared" si="52"/>
        <v>0</v>
      </c>
      <c r="K127" s="157">
        <f t="shared" si="52"/>
        <v>0</v>
      </c>
      <c r="L127" s="157">
        <f t="shared" si="52"/>
        <v>1</v>
      </c>
      <c r="M127" s="157">
        <f t="shared" si="52"/>
        <v>0</v>
      </c>
      <c r="N127" s="157">
        <f t="shared" si="52"/>
        <v>0</v>
      </c>
      <c r="O127" s="157">
        <f t="shared" si="52"/>
        <v>0</v>
      </c>
      <c r="P127" s="157">
        <f t="shared" si="52"/>
        <v>0</v>
      </c>
      <c r="Q127" s="157">
        <f t="shared" si="53"/>
        <v>0</v>
      </c>
      <c r="R127" s="157">
        <f t="shared" si="53"/>
        <v>0</v>
      </c>
      <c r="S127" s="157">
        <f t="shared" si="53"/>
        <v>0</v>
      </c>
      <c r="T127" s="157">
        <f t="shared" si="53"/>
        <v>0</v>
      </c>
      <c r="U127" s="157">
        <f t="shared" si="53"/>
        <v>0</v>
      </c>
      <c r="V127" s="157">
        <f t="shared" si="53"/>
        <v>0</v>
      </c>
      <c r="W127" s="157">
        <f t="shared" si="53"/>
        <v>0</v>
      </c>
      <c r="X127" s="157">
        <f t="shared" si="53"/>
        <v>0</v>
      </c>
      <c r="Y127" s="157">
        <f t="shared" si="53"/>
        <v>0</v>
      </c>
      <c r="Z127" s="157">
        <f t="shared" si="53"/>
        <v>0</v>
      </c>
      <c r="AA127" s="157">
        <f t="shared" si="54"/>
        <v>0</v>
      </c>
      <c r="AB127" s="157">
        <f t="shared" si="54"/>
        <v>0</v>
      </c>
      <c r="AC127" s="157">
        <f t="shared" si="54"/>
        <v>0</v>
      </c>
      <c r="AD127" s="157">
        <f t="shared" si="54"/>
        <v>0</v>
      </c>
      <c r="AE127" s="157">
        <f t="shared" si="54"/>
        <v>0</v>
      </c>
      <c r="AF127" s="157">
        <f t="shared" si="54"/>
        <v>0</v>
      </c>
      <c r="AG127" s="157">
        <f t="shared" si="54"/>
        <v>0</v>
      </c>
      <c r="AH127" s="157">
        <f t="shared" si="54"/>
        <v>0</v>
      </c>
      <c r="AI127" s="157">
        <f t="shared" si="54"/>
        <v>0</v>
      </c>
      <c r="AJ127" s="157">
        <f t="shared" si="54"/>
        <v>0</v>
      </c>
    </row>
    <row r="128" spans="1:36" ht="16.5" x14ac:dyDescent="0.25">
      <c r="A128" s="157">
        <f t="shared" si="50"/>
        <v>11.079999999999998</v>
      </c>
      <c r="B128" s="153">
        <f t="shared" si="49"/>
        <v>80</v>
      </c>
      <c r="C128" s="158" t="s">
        <v>422</v>
      </c>
      <c r="D128" s="156" t="s">
        <v>364</v>
      </c>
      <c r="E128" s="157">
        <f t="shared" si="51"/>
        <v>2</v>
      </c>
      <c r="F128" s="249"/>
      <c r="G128" s="157">
        <f t="shared" si="52"/>
        <v>0</v>
      </c>
      <c r="H128" s="157">
        <f t="shared" si="52"/>
        <v>1</v>
      </c>
      <c r="I128" s="157">
        <f t="shared" si="52"/>
        <v>0</v>
      </c>
      <c r="J128" s="157">
        <f t="shared" si="52"/>
        <v>0</v>
      </c>
      <c r="K128" s="157">
        <f t="shared" si="52"/>
        <v>0</v>
      </c>
      <c r="L128" s="157">
        <f t="shared" si="52"/>
        <v>1</v>
      </c>
      <c r="M128" s="157">
        <f t="shared" si="52"/>
        <v>0</v>
      </c>
      <c r="N128" s="157">
        <f t="shared" si="52"/>
        <v>0</v>
      </c>
      <c r="O128" s="157">
        <f t="shared" si="52"/>
        <v>0</v>
      </c>
      <c r="P128" s="157">
        <f t="shared" si="52"/>
        <v>0</v>
      </c>
      <c r="Q128" s="157">
        <f t="shared" si="53"/>
        <v>0</v>
      </c>
      <c r="R128" s="157">
        <f t="shared" si="53"/>
        <v>0</v>
      </c>
      <c r="S128" s="157">
        <f t="shared" si="53"/>
        <v>0</v>
      </c>
      <c r="T128" s="157">
        <f t="shared" si="53"/>
        <v>0</v>
      </c>
      <c r="U128" s="157">
        <f t="shared" si="53"/>
        <v>0</v>
      </c>
      <c r="V128" s="157">
        <f t="shared" si="53"/>
        <v>0</v>
      </c>
      <c r="W128" s="157">
        <f t="shared" si="53"/>
        <v>0</v>
      </c>
      <c r="X128" s="157">
        <f t="shared" si="53"/>
        <v>0</v>
      </c>
      <c r="Y128" s="157">
        <f t="shared" si="53"/>
        <v>0</v>
      </c>
      <c r="Z128" s="157">
        <f t="shared" si="53"/>
        <v>0</v>
      </c>
      <c r="AA128" s="157">
        <f t="shared" si="54"/>
        <v>0</v>
      </c>
      <c r="AB128" s="157">
        <f t="shared" si="54"/>
        <v>0</v>
      </c>
      <c r="AC128" s="157">
        <f t="shared" si="54"/>
        <v>0</v>
      </c>
      <c r="AD128" s="157">
        <f t="shared" si="54"/>
        <v>0</v>
      </c>
      <c r="AE128" s="157">
        <f t="shared" si="54"/>
        <v>0</v>
      </c>
      <c r="AF128" s="157">
        <f t="shared" si="54"/>
        <v>0</v>
      </c>
      <c r="AG128" s="157">
        <f t="shared" si="54"/>
        <v>0</v>
      </c>
      <c r="AH128" s="157">
        <f t="shared" si="54"/>
        <v>0</v>
      </c>
      <c r="AI128" s="157">
        <f t="shared" si="54"/>
        <v>0</v>
      </c>
      <c r="AJ128" s="157">
        <f t="shared" si="54"/>
        <v>0</v>
      </c>
    </row>
    <row r="129" spans="1:36" ht="16.5" x14ac:dyDescent="0.25">
      <c r="A129" s="157">
        <f t="shared" si="50"/>
        <v>11.089999999999998</v>
      </c>
      <c r="B129" s="153">
        <f t="shared" si="49"/>
        <v>81</v>
      </c>
      <c r="C129" s="158" t="s">
        <v>423</v>
      </c>
      <c r="D129" s="156" t="s">
        <v>364</v>
      </c>
      <c r="E129" s="157">
        <f t="shared" si="51"/>
        <v>2</v>
      </c>
      <c r="F129" s="249"/>
      <c r="G129" s="157">
        <f t="shared" si="52"/>
        <v>0</v>
      </c>
      <c r="H129" s="157">
        <f t="shared" si="52"/>
        <v>1</v>
      </c>
      <c r="I129" s="157">
        <f t="shared" si="52"/>
        <v>0</v>
      </c>
      <c r="J129" s="157">
        <f t="shared" si="52"/>
        <v>0</v>
      </c>
      <c r="K129" s="157">
        <f t="shared" si="52"/>
        <v>0</v>
      </c>
      <c r="L129" s="157">
        <f t="shared" si="52"/>
        <v>1</v>
      </c>
      <c r="M129" s="157">
        <f t="shared" si="52"/>
        <v>0</v>
      </c>
      <c r="N129" s="157">
        <f t="shared" si="52"/>
        <v>0</v>
      </c>
      <c r="O129" s="157">
        <f t="shared" si="52"/>
        <v>0</v>
      </c>
      <c r="P129" s="157">
        <f t="shared" si="52"/>
        <v>0</v>
      </c>
      <c r="Q129" s="157">
        <f t="shared" si="53"/>
        <v>0</v>
      </c>
      <c r="R129" s="157">
        <f t="shared" si="53"/>
        <v>0</v>
      </c>
      <c r="S129" s="157">
        <f t="shared" si="53"/>
        <v>0</v>
      </c>
      <c r="T129" s="157">
        <f t="shared" si="53"/>
        <v>0</v>
      </c>
      <c r="U129" s="157">
        <f t="shared" si="53"/>
        <v>0</v>
      </c>
      <c r="V129" s="157">
        <f t="shared" si="53"/>
        <v>0</v>
      </c>
      <c r="W129" s="157">
        <f t="shared" si="53"/>
        <v>0</v>
      </c>
      <c r="X129" s="157">
        <f t="shared" si="53"/>
        <v>0</v>
      </c>
      <c r="Y129" s="157">
        <f t="shared" si="53"/>
        <v>0</v>
      </c>
      <c r="Z129" s="157">
        <f t="shared" si="53"/>
        <v>0</v>
      </c>
      <c r="AA129" s="157">
        <f t="shared" si="54"/>
        <v>0</v>
      </c>
      <c r="AB129" s="157">
        <f t="shared" si="54"/>
        <v>0</v>
      </c>
      <c r="AC129" s="157">
        <f t="shared" si="54"/>
        <v>0</v>
      </c>
      <c r="AD129" s="157">
        <f t="shared" si="54"/>
        <v>0</v>
      </c>
      <c r="AE129" s="157">
        <f t="shared" si="54"/>
        <v>0</v>
      </c>
      <c r="AF129" s="157">
        <f t="shared" si="54"/>
        <v>0</v>
      </c>
      <c r="AG129" s="157">
        <f t="shared" si="54"/>
        <v>0</v>
      </c>
      <c r="AH129" s="157">
        <f t="shared" si="54"/>
        <v>0</v>
      </c>
      <c r="AI129" s="157">
        <f t="shared" si="54"/>
        <v>0</v>
      </c>
      <c r="AJ129" s="157">
        <f t="shared" si="54"/>
        <v>0</v>
      </c>
    </row>
    <row r="130" spans="1:36" ht="16.5" x14ac:dyDescent="0.25">
      <c r="A130" s="157">
        <f t="shared" si="50"/>
        <v>11.099999999999998</v>
      </c>
      <c r="B130" s="153">
        <f t="shared" si="49"/>
        <v>82</v>
      </c>
      <c r="C130" s="155" t="s">
        <v>424</v>
      </c>
      <c r="D130" s="156" t="s">
        <v>364</v>
      </c>
      <c r="E130" s="157">
        <f t="shared" si="51"/>
        <v>2</v>
      </c>
      <c r="F130" s="249"/>
      <c r="G130" s="157">
        <f t="shared" si="52"/>
        <v>0</v>
      </c>
      <c r="H130" s="157">
        <f t="shared" si="52"/>
        <v>1</v>
      </c>
      <c r="I130" s="157">
        <f t="shared" si="52"/>
        <v>0</v>
      </c>
      <c r="J130" s="157">
        <f t="shared" si="52"/>
        <v>0</v>
      </c>
      <c r="K130" s="157">
        <f t="shared" si="52"/>
        <v>0</v>
      </c>
      <c r="L130" s="157">
        <f t="shared" si="52"/>
        <v>1</v>
      </c>
      <c r="M130" s="157">
        <f t="shared" si="52"/>
        <v>0</v>
      </c>
      <c r="N130" s="157">
        <f t="shared" si="52"/>
        <v>0</v>
      </c>
      <c r="O130" s="157">
        <f t="shared" si="52"/>
        <v>0</v>
      </c>
      <c r="P130" s="157">
        <f t="shared" si="52"/>
        <v>0</v>
      </c>
      <c r="Q130" s="157">
        <f t="shared" si="53"/>
        <v>0</v>
      </c>
      <c r="R130" s="157">
        <f t="shared" si="53"/>
        <v>0</v>
      </c>
      <c r="S130" s="157">
        <f t="shared" si="53"/>
        <v>0</v>
      </c>
      <c r="T130" s="157">
        <f t="shared" si="53"/>
        <v>0</v>
      </c>
      <c r="U130" s="157">
        <f t="shared" si="53"/>
        <v>0</v>
      </c>
      <c r="V130" s="157">
        <f t="shared" si="53"/>
        <v>0</v>
      </c>
      <c r="W130" s="157">
        <f t="shared" si="53"/>
        <v>0</v>
      </c>
      <c r="X130" s="157">
        <f t="shared" si="53"/>
        <v>0</v>
      </c>
      <c r="Y130" s="157">
        <f t="shared" si="53"/>
        <v>0</v>
      </c>
      <c r="Z130" s="157">
        <f t="shared" si="53"/>
        <v>0</v>
      </c>
      <c r="AA130" s="157">
        <f t="shared" si="54"/>
        <v>0</v>
      </c>
      <c r="AB130" s="157">
        <f t="shared" si="54"/>
        <v>0</v>
      </c>
      <c r="AC130" s="157">
        <f t="shared" si="54"/>
        <v>0</v>
      </c>
      <c r="AD130" s="157">
        <f t="shared" si="54"/>
        <v>0</v>
      </c>
      <c r="AE130" s="157">
        <f t="shared" si="54"/>
        <v>0</v>
      </c>
      <c r="AF130" s="157">
        <f t="shared" si="54"/>
        <v>0</v>
      </c>
      <c r="AG130" s="157">
        <f t="shared" si="54"/>
        <v>0</v>
      </c>
      <c r="AH130" s="157">
        <f t="shared" si="54"/>
        <v>0</v>
      </c>
      <c r="AI130" s="157">
        <f t="shared" si="54"/>
        <v>0</v>
      </c>
      <c r="AJ130" s="157">
        <f t="shared" si="54"/>
        <v>0</v>
      </c>
    </row>
    <row r="131" spans="1:36" ht="16.5" x14ac:dyDescent="0.25">
      <c r="A131" s="157">
        <f t="shared" si="50"/>
        <v>11.109999999999998</v>
      </c>
      <c r="B131" s="153">
        <f t="shared" si="49"/>
        <v>83</v>
      </c>
      <c r="C131" s="158" t="s">
        <v>425</v>
      </c>
      <c r="D131" s="165" t="s">
        <v>364</v>
      </c>
      <c r="E131" s="157">
        <f t="shared" si="51"/>
        <v>2</v>
      </c>
      <c r="F131" s="250"/>
      <c r="G131" s="157">
        <f t="shared" si="52"/>
        <v>0</v>
      </c>
      <c r="H131" s="157">
        <f t="shared" si="52"/>
        <v>1</v>
      </c>
      <c r="I131" s="157">
        <f t="shared" si="52"/>
        <v>0</v>
      </c>
      <c r="J131" s="157">
        <f t="shared" si="52"/>
        <v>0</v>
      </c>
      <c r="K131" s="157">
        <f t="shared" si="52"/>
        <v>0</v>
      </c>
      <c r="L131" s="157">
        <f t="shared" si="52"/>
        <v>1</v>
      </c>
      <c r="M131" s="157">
        <f t="shared" si="52"/>
        <v>0</v>
      </c>
      <c r="N131" s="157">
        <f t="shared" si="52"/>
        <v>0</v>
      </c>
      <c r="O131" s="157">
        <f t="shared" si="52"/>
        <v>0</v>
      </c>
      <c r="P131" s="157">
        <f t="shared" si="52"/>
        <v>0</v>
      </c>
      <c r="Q131" s="157">
        <f t="shared" si="53"/>
        <v>0</v>
      </c>
      <c r="R131" s="157">
        <f t="shared" si="53"/>
        <v>0</v>
      </c>
      <c r="S131" s="157">
        <f t="shared" si="53"/>
        <v>0</v>
      </c>
      <c r="T131" s="157">
        <f t="shared" si="53"/>
        <v>0</v>
      </c>
      <c r="U131" s="157">
        <f t="shared" si="53"/>
        <v>0</v>
      </c>
      <c r="V131" s="157">
        <f t="shared" si="53"/>
        <v>0</v>
      </c>
      <c r="W131" s="157">
        <f t="shared" si="53"/>
        <v>0</v>
      </c>
      <c r="X131" s="157">
        <f t="shared" si="53"/>
        <v>0</v>
      </c>
      <c r="Y131" s="157">
        <f t="shared" si="53"/>
        <v>0</v>
      </c>
      <c r="Z131" s="157">
        <f t="shared" si="53"/>
        <v>0</v>
      </c>
      <c r="AA131" s="157">
        <f t="shared" si="54"/>
        <v>0</v>
      </c>
      <c r="AB131" s="157">
        <f t="shared" si="54"/>
        <v>0</v>
      </c>
      <c r="AC131" s="157">
        <f t="shared" si="54"/>
        <v>0</v>
      </c>
      <c r="AD131" s="157">
        <f t="shared" si="54"/>
        <v>0</v>
      </c>
      <c r="AE131" s="157">
        <f t="shared" si="54"/>
        <v>0</v>
      </c>
      <c r="AF131" s="157">
        <f t="shared" si="54"/>
        <v>0</v>
      </c>
      <c r="AG131" s="157">
        <f t="shared" si="54"/>
        <v>0</v>
      </c>
      <c r="AH131" s="157">
        <f t="shared" si="54"/>
        <v>0</v>
      </c>
      <c r="AI131" s="157">
        <f t="shared" si="54"/>
        <v>0</v>
      </c>
      <c r="AJ131" s="157">
        <f t="shared" si="54"/>
        <v>0</v>
      </c>
    </row>
    <row r="132" spans="1:36" ht="16.5" x14ac:dyDescent="0.25">
      <c r="A132" s="159"/>
      <c r="B132" s="153">
        <f t="shared" si="49"/>
        <v>84</v>
      </c>
      <c r="C132" s="155"/>
      <c r="D132" s="156"/>
      <c r="E132" s="156"/>
      <c r="F132" s="249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</row>
    <row r="133" spans="1:36" ht="16.5" x14ac:dyDescent="0.25">
      <c r="A133" s="152">
        <f>1+A120</f>
        <v>12</v>
      </c>
      <c r="B133" s="153">
        <f t="shared" si="49"/>
        <v>85</v>
      </c>
      <c r="C133" s="196" t="s">
        <v>426</v>
      </c>
      <c r="D133" s="156"/>
      <c r="E133" s="156"/>
      <c r="F133" s="249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</row>
    <row r="134" spans="1:36" ht="16.5" x14ac:dyDescent="0.25">
      <c r="A134" s="157">
        <f t="shared" ref="A134:A143" si="55">+A133+0.01</f>
        <v>12.01</v>
      </c>
      <c r="B134" s="153">
        <f t="shared" si="49"/>
        <v>86</v>
      </c>
      <c r="C134" s="197" t="s">
        <v>427</v>
      </c>
      <c r="D134" s="156" t="s">
        <v>364</v>
      </c>
      <c r="E134" s="157">
        <f t="shared" ref="E134:E141" si="56">+SUM(G134:AJ134)</f>
        <v>3</v>
      </c>
      <c r="F134" s="249"/>
      <c r="G134" s="157">
        <f t="shared" ref="G134:P143" si="57">+HLOOKUP(G$3,ARMADO_RP,$B134,0)+HLOOKUP(G$4,ARMADO_RP,$B134,0)+HLOOKUP(G$19,ARMADO_RP,$B134,0)</f>
        <v>0</v>
      </c>
      <c r="H134" s="157">
        <f t="shared" si="57"/>
        <v>0</v>
      </c>
      <c r="I134" s="157">
        <f t="shared" si="57"/>
        <v>0</v>
      </c>
      <c r="J134" s="157">
        <f t="shared" si="57"/>
        <v>0</v>
      </c>
      <c r="K134" s="157">
        <f t="shared" si="57"/>
        <v>0</v>
      </c>
      <c r="L134" s="157">
        <f t="shared" si="57"/>
        <v>0</v>
      </c>
      <c r="M134" s="157">
        <f t="shared" si="57"/>
        <v>3</v>
      </c>
      <c r="N134" s="157">
        <f t="shared" si="57"/>
        <v>0</v>
      </c>
      <c r="O134" s="157">
        <f t="shared" si="57"/>
        <v>0</v>
      </c>
      <c r="P134" s="157">
        <f t="shared" si="57"/>
        <v>0</v>
      </c>
      <c r="Q134" s="157">
        <f t="shared" ref="Q134:Z143" si="58">+HLOOKUP(Q$3,ARMADO_RP,$B134,0)+HLOOKUP(Q$4,ARMADO_RP,$B134,0)+HLOOKUP(Q$19,ARMADO_RP,$B134,0)</f>
        <v>0</v>
      </c>
      <c r="R134" s="157">
        <f t="shared" si="58"/>
        <v>0</v>
      </c>
      <c r="S134" s="157">
        <f t="shared" si="58"/>
        <v>0</v>
      </c>
      <c r="T134" s="157">
        <f t="shared" si="58"/>
        <v>0</v>
      </c>
      <c r="U134" s="157">
        <f t="shared" si="58"/>
        <v>0</v>
      </c>
      <c r="V134" s="157">
        <f t="shared" si="58"/>
        <v>0</v>
      </c>
      <c r="W134" s="157">
        <f t="shared" si="58"/>
        <v>0</v>
      </c>
      <c r="X134" s="157">
        <f t="shared" si="58"/>
        <v>0</v>
      </c>
      <c r="Y134" s="157">
        <f t="shared" si="58"/>
        <v>0</v>
      </c>
      <c r="Z134" s="157">
        <f t="shared" si="58"/>
        <v>0</v>
      </c>
      <c r="AA134" s="157">
        <f t="shared" ref="AA134:AJ143" si="59">+HLOOKUP(AA$3,ARMADO_RP,$B134,0)+HLOOKUP(AA$4,ARMADO_RP,$B134,0)+HLOOKUP(AA$19,ARMADO_RP,$B134,0)</f>
        <v>0</v>
      </c>
      <c r="AB134" s="157">
        <f t="shared" si="59"/>
        <v>0</v>
      </c>
      <c r="AC134" s="157">
        <f t="shared" si="59"/>
        <v>0</v>
      </c>
      <c r="AD134" s="157">
        <f t="shared" si="59"/>
        <v>0</v>
      </c>
      <c r="AE134" s="157">
        <f t="shared" si="59"/>
        <v>0</v>
      </c>
      <c r="AF134" s="157">
        <f t="shared" si="59"/>
        <v>0</v>
      </c>
      <c r="AG134" s="157">
        <f t="shared" si="59"/>
        <v>0</v>
      </c>
      <c r="AH134" s="157">
        <f t="shared" si="59"/>
        <v>0</v>
      </c>
      <c r="AI134" s="157">
        <f t="shared" si="59"/>
        <v>0</v>
      </c>
      <c r="AJ134" s="157">
        <f t="shared" si="59"/>
        <v>0</v>
      </c>
    </row>
    <row r="135" spans="1:36" ht="16.5" x14ac:dyDescent="0.25">
      <c r="A135" s="157">
        <f t="shared" si="55"/>
        <v>12.02</v>
      </c>
      <c r="B135" s="153">
        <f t="shared" si="49"/>
        <v>87</v>
      </c>
      <c r="C135" s="197" t="s">
        <v>428</v>
      </c>
      <c r="D135" s="156" t="s">
        <v>364</v>
      </c>
      <c r="E135" s="157">
        <f t="shared" si="56"/>
        <v>3</v>
      </c>
      <c r="F135" s="249"/>
      <c r="G135" s="157">
        <f t="shared" si="57"/>
        <v>0</v>
      </c>
      <c r="H135" s="157">
        <f t="shared" si="57"/>
        <v>0</v>
      </c>
      <c r="I135" s="157">
        <f t="shared" si="57"/>
        <v>0</v>
      </c>
      <c r="J135" s="157">
        <f t="shared" si="57"/>
        <v>0</v>
      </c>
      <c r="K135" s="157">
        <f t="shared" si="57"/>
        <v>0</v>
      </c>
      <c r="L135" s="157">
        <f t="shared" si="57"/>
        <v>0</v>
      </c>
      <c r="M135" s="157">
        <f t="shared" si="57"/>
        <v>3</v>
      </c>
      <c r="N135" s="157">
        <f t="shared" si="57"/>
        <v>0</v>
      </c>
      <c r="O135" s="157">
        <f t="shared" si="57"/>
        <v>0</v>
      </c>
      <c r="P135" s="157">
        <f t="shared" si="57"/>
        <v>0</v>
      </c>
      <c r="Q135" s="157">
        <f t="shared" si="58"/>
        <v>0</v>
      </c>
      <c r="R135" s="157">
        <f t="shared" si="58"/>
        <v>0</v>
      </c>
      <c r="S135" s="157">
        <f t="shared" si="58"/>
        <v>0</v>
      </c>
      <c r="T135" s="157">
        <f t="shared" si="58"/>
        <v>0</v>
      </c>
      <c r="U135" s="157">
        <f t="shared" si="58"/>
        <v>0</v>
      </c>
      <c r="V135" s="157">
        <f t="shared" si="58"/>
        <v>0</v>
      </c>
      <c r="W135" s="157">
        <f t="shared" si="58"/>
        <v>0</v>
      </c>
      <c r="X135" s="157">
        <f t="shared" si="58"/>
        <v>0</v>
      </c>
      <c r="Y135" s="157">
        <f t="shared" si="58"/>
        <v>0</v>
      </c>
      <c r="Z135" s="157">
        <f t="shared" si="58"/>
        <v>0</v>
      </c>
      <c r="AA135" s="157">
        <f t="shared" si="59"/>
        <v>0</v>
      </c>
      <c r="AB135" s="157">
        <f t="shared" si="59"/>
        <v>0</v>
      </c>
      <c r="AC135" s="157">
        <f t="shared" si="59"/>
        <v>0</v>
      </c>
      <c r="AD135" s="157">
        <f t="shared" si="59"/>
        <v>0</v>
      </c>
      <c r="AE135" s="157">
        <f t="shared" si="59"/>
        <v>0</v>
      </c>
      <c r="AF135" s="157">
        <f t="shared" si="59"/>
        <v>0</v>
      </c>
      <c r="AG135" s="157">
        <f t="shared" si="59"/>
        <v>0</v>
      </c>
      <c r="AH135" s="157">
        <f t="shared" si="59"/>
        <v>0</v>
      </c>
      <c r="AI135" s="157">
        <f t="shared" si="59"/>
        <v>0</v>
      </c>
      <c r="AJ135" s="157">
        <f t="shared" si="59"/>
        <v>0</v>
      </c>
    </row>
    <row r="136" spans="1:36" ht="16.5" x14ac:dyDescent="0.25">
      <c r="A136" s="157">
        <f t="shared" si="55"/>
        <v>12.03</v>
      </c>
      <c r="B136" s="153">
        <f t="shared" si="49"/>
        <v>88</v>
      </c>
      <c r="C136" s="158" t="s">
        <v>429</v>
      </c>
      <c r="D136" s="156" t="s">
        <v>364</v>
      </c>
      <c r="E136" s="157">
        <f t="shared" si="56"/>
        <v>18</v>
      </c>
      <c r="F136" s="249"/>
      <c r="G136" s="157">
        <f t="shared" si="57"/>
        <v>0</v>
      </c>
      <c r="H136" s="157">
        <f t="shared" si="57"/>
        <v>4</v>
      </c>
      <c r="I136" s="157">
        <f t="shared" si="57"/>
        <v>2</v>
      </c>
      <c r="J136" s="157">
        <f t="shared" si="57"/>
        <v>2</v>
      </c>
      <c r="K136" s="157">
        <f t="shared" si="57"/>
        <v>2</v>
      </c>
      <c r="L136" s="157">
        <f t="shared" si="57"/>
        <v>4</v>
      </c>
      <c r="M136" s="157">
        <f t="shared" si="57"/>
        <v>4</v>
      </c>
      <c r="N136" s="157">
        <f t="shared" si="57"/>
        <v>0</v>
      </c>
      <c r="O136" s="157">
        <f t="shared" si="57"/>
        <v>0</v>
      </c>
      <c r="P136" s="157">
        <f t="shared" si="57"/>
        <v>0</v>
      </c>
      <c r="Q136" s="157">
        <f t="shared" si="58"/>
        <v>0</v>
      </c>
      <c r="R136" s="157">
        <f t="shared" si="58"/>
        <v>0</v>
      </c>
      <c r="S136" s="157">
        <f t="shared" si="58"/>
        <v>0</v>
      </c>
      <c r="T136" s="157">
        <f t="shared" si="58"/>
        <v>0</v>
      </c>
      <c r="U136" s="157">
        <f t="shared" si="58"/>
        <v>0</v>
      </c>
      <c r="V136" s="157">
        <f t="shared" si="58"/>
        <v>0</v>
      </c>
      <c r="W136" s="157">
        <f t="shared" si="58"/>
        <v>0</v>
      </c>
      <c r="X136" s="157">
        <f t="shared" si="58"/>
        <v>0</v>
      </c>
      <c r="Y136" s="157">
        <f t="shared" si="58"/>
        <v>0</v>
      </c>
      <c r="Z136" s="157">
        <f t="shared" si="58"/>
        <v>0</v>
      </c>
      <c r="AA136" s="157">
        <f t="shared" si="59"/>
        <v>0</v>
      </c>
      <c r="AB136" s="157">
        <f t="shared" si="59"/>
        <v>0</v>
      </c>
      <c r="AC136" s="157">
        <f t="shared" si="59"/>
        <v>0</v>
      </c>
      <c r="AD136" s="157">
        <f t="shared" si="59"/>
        <v>0</v>
      </c>
      <c r="AE136" s="157">
        <f t="shared" si="59"/>
        <v>0</v>
      </c>
      <c r="AF136" s="157">
        <f t="shared" si="59"/>
        <v>0</v>
      </c>
      <c r="AG136" s="157">
        <f t="shared" si="59"/>
        <v>0</v>
      </c>
      <c r="AH136" s="157">
        <f t="shared" si="59"/>
        <v>0</v>
      </c>
      <c r="AI136" s="157">
        <f t="shared" si="59"/>
        <v>0</v>
      </c>
      <c r="AJ136" s="157">
        <f t="shared" si="59"/>
        <v>0</v>
      </c>
    </row>
    <row r="137" spans="1:36" ht="16.5" x14ac:dyDescent="0.25">
      <c r="A137" s="157">
        <f t="shared" si="55"/>
        <v>12.04</v>
      </c>
      <c r="B137" s="153">
        <f t="shared" si="49"/>
        <v>89</v>
      </c>
      <c r="C137" s="158" t="s">
        <v>430</v>
      </c>
      <c r="D137" s="156" t="s">
        <v>364</v>
      </c>
      <c r="E137" s="157">
        <f t="shared" si="56"/>
        <v>3</v>
      </c>
      <c r="F137" s="249"/>
      <c r="G137" s="157">
        <f t="shared" si="57"/>
        <v>0</v>
      </c>
      <c r="H137" s="157">
        <f t="shared" si="57"/>
        <v>0</v>
      </c>
      <c r="I137" s="157">
        <f t="shared" si="57"/>
        <v>0</v>
      </c>
      <c r="J137" s="157">
        <f t="shared" si="57"/>
        <v>0</v>
      </c>
      <c r="K137" s="157">
        <f t="shared" si="57"/>
        <v>0</v>
      </c>
      <c r="L137" s="157">
        <f t="shared" si="57"/>
        <v>0</v>
      </c>
      <c r="M137" s="157">
        <f t="shared" si="57"/>
        <v>3</v>
      </c>
      <c r="N137" s="157">
        <f t="shared" si="57"/>
        <v>0</v>
      </c>
      <c r="O137" s="157">
        <f t="shared" si="57"/>
        <v>0</v>
      </c>
      <c r="P137" s="157">
        <f t="shared" si="57"/>
        <v>0</v>
      </c>
      <c r="Q137" s="157">
        <f t="shared" si="58"/>
        <v>0</v>
      </c>
      <c r="R137" s="157">
        <f t="shared" si="58"/>
        <v>0</v>
      </c>
      <c r="S137" s="157">
        <f t="shared" si="58"/>
        <v>0</v>
      </c>
      <c r="T137" s="157">
        <f t="shared" si="58"/>
        <v>0</v>
      </c>
      <c r="U137" s="157">
        <f t="shared" si="58"/>
        <v>0</v>
      </c>
      <c r="V137" s="157">
        <f t="shared" si="58"/>
        <v>0</v>
      </c>
      <c r="W137" s="157">
        <f t="shared" si="58"/>
        <v>0</v>
      </c>
      <c r="X137" s="157">
        <f t="shared" si="58"/>
        <v>0</v>
      </c>
      <c r="Y137" s="157">
        <f t="shared" si="58"/>
        <v>0</v>
      </c>
      <c r="Z137" s="157">
        <f t="shared" si="58"/>
        <v>0</v>
      </c>
      <c r="AA137" s="157">
        <f t="shared" si="59"/>
        <v>0</v>
      </c>
      <c r="AB137" s="157">
        <f t="shared" si="59"/>
        <v>0</v>
      </c>
      <c r="AC137" s="157">
        <f t="shared" si="59"/>
        <v>0</v>
      </c>
      <c r="AD137" s="157">
        <f t="shared" si="59"/>
        <v>0</v>
      </c>
      <c r="AE137" s="157">
        <f t="shared" si="59"/>
        <v>0</v>
      </c>
      <c r="AF137" s="157">
        <f t="shared" si="59"/>
        <v>0</v>
      </c>
      <c r="AG137" s="157">
        <f t="shared" si="59"/>
        <v>0</v>
      </c>
      <c r="AH137" s="157">
        <f t="shared" si="59"/>
        <v>0</v>
      </c>
      <c r="AI137" s="157">
        <f t="shared" si="59"/>
        <v>0</v>
      </c>
      <c r="AJ137" s="157">
        <f t="shared" si="59"/>
        <v>0</v>
      </c>
    </row>
    <row r="138" spans="1:36" ht="16.5" x14ac:dyDescent="0.25">
      <c r="A138" s="157">
        <f t="shared" si="55"/>
        <v>12.049999999999999</v>
      </c>
      <c r="B138" s="153">
        <f t="shared" si="49"/>
        <v>90</v>
      </c>
      <c r="C138" s="158" t="s">
        <v>431</v>
      </c>
      <c r="D138" s="156" t="s">
        <v>364</v>
      </c>
      <c r="E138" s="157">
        <f t="shared" si="56"/>
        <v>15</v>
      </c>
      <c r="F138" s="249"/>
      <c r="G138" s="157">
        <f t="shared" si="57"/>
        <v>0</v>
      </c>
      <c r="H138" s="157">
        <f t="shared" si="57"/>
        <v>2</v>
      </c>
      <c r="I138" s="157">
        <f t="shared" si="57"/>
        <v>2</v>
      </c>
      <c r="J138" s="157">
        <f t="shared" si="57"/>
        <v>2</v>
      </c>
      <c r="K138" s="157">
        <f t="shared" si="57"/>
        <v>2</v>
      </c>
      <c r="L138" s="157">
        <f t="shared" si="57"/>
        <v>2</v>
      </c>
      <c r="M138" s="157">
        <f t="shared" si="57"/>
        <v>5</v>
      </c>
      <c r="N138" s="157">
        <f t="shared" si="57"/>
        <v>0</v>
      </c>
      <c r="O138" s="157">
        <f t="shared" si="57"/>
        <v>0</v>
      </c>
      <c r="P138" s="157">
        <f t="shared" si="57"/>
        <v>0</v>
      </c>
      <c r="Q138" s="157">
        <f t="shared" si="58"/>
        <v>0</v>
      </c>
      <c r="R138" s="157">
        <f t="shared" si="58"/>
        <v>0</v>
      </c>
      <c r="S138" s="157">
        <f t="shared" si="58"/>
        <v>0</v>
      </c>
      <c r="T138" s="157">
        <f t="shared" si="58"/>
        <v>0</v>
      </c>
      <c r="U138" s="157">
        <f t="shared" si="58"/>
        <v>0</v>
      </c>
      <c r="V138" s="157">
        <f t="shared" si="58"/>
        <v>0</v>
      </c>
      <c r="W138" s="157">
        <f t="shared" si="58"/>
        <v>0</v>
      </c>
      <c r="X138" s="157">
        <f t="shared" si="58"/>
        <v>0</v>
      </c>
      <c r="Y138" s="157">
        <f t="shared" si="58"/>
        <v>0</v>
      </c>
      <c r="Z138" s="157">
        <f t="shared" si="58"/>
        <v>0</v>
      </c>
      <c r="AA138" s="157">
        <f t="shared" si="59"/>
        <v>0</v>
      </c>
      <c r="AB138" s="157">
        <f t="shared" si="59"/>
        <v>0</v>
      </c>
      <c r="AC138" s="157">
        <f t="shared" si="59"/>
        <v>0</v>
      </c>
      <c r="AD138" s="157">
        <f t="shared" si="59"/>
        <v>0</v>
      </c>
      <c r="AE138" s="157">
        <f t="shared" si="59"/>
        <v>0</v>
      </c>
      <c r="AF138" s="157">
        <f t="shared" si="59"/>
        <v>0</v>
      </c>
      <c r="AG138" s="157">
        <f t="shared" si="59"/>
        <v>0</v>
      </c>
      <c r="AH138" s="157">
        <f t="shared" si="59"/>
        <v>0</v>
      </c>
      <c r="AI138" s="157">
        <f t="shared" si="59"/>
        <v>0</v>
      </c>
      <c r="AJ138" s="157">
        <f t="shared" si="59"/>
        <v>0</v>
      </c>
    </row>
    <row r="139" spans="1:36" ht="16.5" x14ac:dyDescent="0.25">
      <c r="A139" s="157">
        <f t="shared" si="55"/>
        <v>12.059999999999999</v>
      </c>
      <c r="B139" s="153">
        <f t="shared" si="49"/>
        <v>91</v>
      </c>
      <c r="C139" s="158" t="s">
        <v>432</v>
      </c>
      <c r="D139" s="156" t="s">
        <v>364</v>
      </c>
      <c r="E139" s="157">
        <f t="shared" si="56"/>
        <v>0</v>
      </c>
      <c r="F139" s="249"/>
      <c r="G139" s="157">
        <f t="shared" si="57"/>
        <v>0</v>
      </c>
      <c r="H139" s="157">
        <f t="shared" si="57"/>
        <v>0</v>
      </c>
      <c r="I139" s="157">
        <f t="shared" si="57"/>
        <v>0</v>
      </c>
      <c r="J139" s="157">
        <f t="shared" si="57"/>
        <v>0</v>
      </c>
      <c r="K139" s="157">
        <f t="shared" si="57"/>
        <v>0</v>
      </c>
      <c r="L139" s="157">
        <f t="shared" si="57"/>
        <v>0</v>
      </c>
      <c r="M139" s="157">
        <f t="shared" si="57"/>
        <v>0</v>
      </c>
      <c r="N139" s="157">
        <f t="shared" si="57"/>
        <v>0</v>
      </c>
      <c r="O139" s="157">
        <f t="shared" si="57"/>
        <v>0</v>
      </c>
      <c r="P139" s="157">
        <f t="shared" si="57"/>
        <v>0</v>
      </c>
      <c r="Q139" s="157">
        <f t="shared" si="58"/>
        <v>0</v>
      </c>
      <c r="R139" s="157">
        <f t="shared" si="58"/>
        <v>0</v>
      </c>
      <c r="S139" s="157">
        <f t="shared" si="58"/>
        <v>0</v>
      </c>
      <c r="T139" s="157">
        <f t="shared" si="58"/>
        <v>0</v>
      </c>
      <c r="U139" s="157">
        <f t="shared" si="58"/>
        <v>0</v>
      </c>
      <c r="V139" s="157">
        <f t="shared" si="58"/>
        <v>0</v>
      </c>
      <c r="W139" s="157">
        <f t="shared" si="58"/>
        <v>0</v>
      </c>
      <c r="X139" s="157">
        <f t="shared" si="58"/>
        <v>0</v>
      </c>
      <c r="Y139" s="157">
        <f t="shared" si="58"/>
        <v>0</v>
      </c>
      <c r="Z139" s="157">
        <f t="shared" si="58"/>
        <v>0</v>
      </c>
      <c r="AA139" s="157">
        <f t="shared" si="59"/>
        <v>0</v>
      </c>
      <c r="AB139" s="157">
        <f t="shared" si="59"/>
        <v>0</v>
      </c>
      <c r="AC139" s="157">
        <f t="shared" si="59"/>
        <v>0</v>
      </c>
      <c r="AD139" s="157">
        <f t="shared" si="59"/>
        <v>0</v>
      </c>
      <c r="AE139" s="157">
        <f t="shared" si="59"/>
        <v>0</v>
      </c>
      <c r="AF139" s="157">
        <f t="shared" si="59"/>
        <v>0</v>
      </c>
      <c r="AG139" s="157">
        <f t="shared" si="59"/>
        <v>0</v>
      </c>
      <c r="AH139" s="157">
        <f t="shared" si="59"/>
        <v>0</v>
      </c>
      <c r="AI139" s="157">
        <f t="shared" si="59"/>
        <v>0</v>
      </c>
      <c r="AJ139" s="157">
        <f t="shared" si="59"/>
        <v>0</v>
      </c>
    </row>
    <row r="140" spans="1:36" ht="16.5" x14ac:dyDescent="0.25">
      <c r="A140" s="157">
        <f t="shared" si="55"/>
        <v>12.069999999999999</v>
      </c>
      <c r="B140" s="153">
        <f t="shared" si="49"/>
        <v>92</v>
      </c>
      <c r="C140" s="155" t="s">
        <v>433</v>
      </c>
      <c r="D140" s="156" t="s">
        <v>364</v>
      </c>
      <c r="E140" s="157">
        <f t="shared" si="56"/>
        <v>7</v>
      </c>
      <c r="F140" s="249"/>
      <c r="G140" s="157">
        <f t="shared" si="57"/>
        <v>0</v>
      </c>
      <c r="H140" s="157">
        <f t="shared" si="57"/>
        <v>1</v>
      </c>
      <c r="I140" s="157">
        <f t="shared" si="57"/>
        <v>1</v>
      </c>
      <c r="J140" s="157">
        <f t="shared" si="57"/>
        <v>1</v>
      </c>
      <c r="K140" s="157">
        <f t="shared" si="57"/>
        <v>1</v>
      </c>
      <c r="L140" s="157">
        <f t="shared" si="57"/>
        <v>1</v>
      </c>
      <c r="M140" s="157">
        <f t="shared" si="57"/>
        <v>2</v>
      </c>
      <c r="N140" s="157">
        <f t="shared" si="57"/>
        <v>0</v>
      </c>
      <c r="O140" s="157">
        <f t="shared" si="57"/>
        <v>0</v>
      </c>
      <c r="P140" s="157">
        <f t="shared" si="57"/>
        <v>0</v>
      </c>
      <c r="Q140" s="157">
        <f t="shared" si="58"/>
        <v>0</v>
      </c>
      <c r="R140" s="157">
        <f t="shared" si="58"/>
        <v>0</v>
      </c>
      <c r="S140" s="157">
        <f t="shared" si="58"/>
        <v>0</v>
      </c>
      <c r="T140" s="157">
        <f t="shared" si="58"/>
        <v>0</v>
      </c>
      <c r="U140" s="157">
        <f t="shared" si="58"/>
        <v>0</v>
      </c>
      <c r="V140" s="157">
        <f t="shared" si="58"/>
        <v>0</v>
      </c>
      <c r="W140" s="157">
        <f t="shared" si="58"/>
        <v>0</v>
      </c>
      <c r="X140" s="157">
        <f t="shared" si="58"/>
        <v>0</v>
      </c>
      <c r="Y140" s="157">
        <f t="shared" si="58"/>
        <v>0</v>
      </c>
      <c r="Z140" s="157">
        <f t="shared" si="58"/>
        <v>0</v>
      </c>
      <c r="AA140" s="157">
        <f t="shared" si="59"/>
        <v>0</v>
      </c>
      <c r="AB140" s="157">
        <f t="shared" si="59"/>
        <v>0</v>
      </c>
      <c r="AC140" s="157">
        <f t="shared" si="59"/>
        <v>0</v>
      </c>
      <c r="AD140" s="157">
        <f t="shared" si="59"/>
        <v>0</v>
      </c>
      <c r="AE140" s="157">
        <f t="shared" si="59"/>
        <v>0</v>
      </c>
      <c r="AF140" s="157">
        <f t="shared" si="59"/>
        <v>0</v>
      </c>
      <c r="AG140" s="157">
        <f t="shared" si="59"/>
        <v>0</v>
      </c>
      <c r="AH140" s="157">
        <f t="shared" si="59"/>
        <v>0</v>
      </c>
      <c r="AI140" s="157">
        <f t="shared" si="59"/>
        <v>0</v>
      </c>
      <c r="AJ140" s="157">
        <f t="shared" si="59"/>
        <v>0</v>
      </c>
    </row>
    <row r="141" spans="1:36" ht="16.5" x14ac:dyDescent="0.25">
      <c r="A141" s="157">
        <f t="shared" si="55"/>
        <v>12.079999999999998</v>
      </c>
      <c r="B141" s="153">
        <f t="shared" si="49"/>
        <v>93</v>
      </c>
      <c r="C141" s="155" t="s">
        <v>434</v>
      </c>
      <c r="D141" s="156" t="s">
        <v>364</v>
      </c>
      <c r="E141" s="157">
        <f t="shared" si="56"/>
        <v>0</v>
      </c>
      <c r="F141" s="249"/>
      <c r="G141" s="157">
        <f t="shared" si="57"/>
        <v>0</v>
      </c>
      <c r="H141" s="157">
        <f t="shared" si="57"/>
        <v>0</v>
      </c>
      <c r="I141" s="157">
        <f t="shared" si="57"/>
        <v>0</v>
      </c>
      <c r="J141" s="157">
        <f t="shared" si="57"/>
        <v>0</v>
      </c>
      <c r="K141" s="157">
        <f t="shared" si="57"/>
        <v>0</v>
      </c>
      <c r="L141" s="157">
        <f t="shared" si="57"/>
        <v>0</v>
      </c>
      <c r="M141" s="157">
        <f t="shared" si="57"/>
        <v>0</v>
      </c>
      <c r="N141" s="157">
        <f t="shared" si="57"/>
        <v>0</v>
      </c>
      <c r="O141" s="157">
        <f t="shared" si="57"/>
        <v>0</v>
      </c>
      <c r="P141" s="157">
        <f t="shared" si="57"/>
        <v>0</v>
      </c>
      <c r="Q141" s="157">
        <f t="shared" si="58"/>
        <v>0</v>
      </c>
      <c r="R141" s="157">
        <f t="shared" si="58"/>
        <v>0</v>
      </c>
      <c r="S141" s="157">
        <f t="shared" si="58"/>
        <v>0</v>
      </c>
      <c r="T141" s="157">
        <f t="shared" si="58"/>
        <v>0</v>
      </c>
      <c r="U141" s="157">
        <f t="shared" si="58"/>
        <v>0</v>
      </c>
      <c r="V141" s="157">
        <f t="shared" si="58"/>
        <v>0</v>
      </c>
      <c r="W141" s="157">
        <f t="shared" si="58"/>
        <v>0</v>
      </c>
      <c r="X141" s="157">
        <f t="shared" si="58"/>
        <v>0</v>
      </c>
      <c r="Y141" s="157">
        <f t="shared" si="58"/>
        <v>0</v>
      </c>
      <c r="Z141" s="157">
        <f t="shared" si="58"/>
        <v>0</v>
      </c>
      <c r="AA141" s="157">
        <f t="shared" si="59"/>
        <v>0</v>
      </c>
      <c r="AB141" s="157">
        <f t="shared" si="59"/>
        <v>0</v>
      </c>
      <c r="AC141" s="157">
        <f t="shared" si="59"/>
        <v>0</v>
      </c>
      <c r="AD141" s="157">
        <f t="shared" si="59"/>
        <v>0</v>
      </c>
      <c r="AE141" s="157">
        <f t="shared" si="59"/>
        <v>0</v>
      </c>
      <c r="AF141" s="157">
        <f t="shared" si="59"/>
        <v>0</v>
      </c>
      <c r="AG141" s="157">
        <f t="shared" si="59"/>
        <v>0</v>
      </c>
      <c r="AH141" s="157">
        <f t="shared" si="59"/>
        <v>0</v>
      </c>
      <c r="AI141" s="157">
        <f t="shared" si="59"/>
        <v>0</v>
      </c>
      <c r="AJ141" s="157">
        <f t="shared" si="59"/>
        <v>0</v>
      </c>
    </row>
    <row r="142" spans="1:36" ht="16.5" x14ac:dyDescent="0.25">
      <c r="A142" s="157">
        <f t="shared" si="55"/>
        <v>12.089999999999998</v>
      </c>
      <c r="B142" s="153">
        <f t="shared" si="49"/>
        <v>94</v>
      </c>
      <c r="C142" s="155" t="s">
        <v>435</v>
      </c>
      <c r="D142" s="165" t="s">
        <v>364</v>
      </c>
      <c r="E142" s="157">
        <f>+ROUNDUP(SUM(G142:AJ142),0)</f>
        <v>1</v>
      </c>
      <c r="F142" s="250"/>
      <c r="G142" s="157">
        <f t="shared" si="57"/>
        <v>0</v>
      </c>
      <c r="H142" s="157">
        <f t="shared" si="57"/>
        <v>6.6666666666666666E-2</v>
      </c>
      <c r="I142" s="157">
        <f t="shared" si="57"/>
        <v>6.6666666666666666E-2</v>
      </c>
      <c r="J142" s="157">
        <f t="shared" si="57"/>
        <v>6.6666666666666666E-2</v>
      </c>
      <c r="K142" s="157">
        <f t="shared" si="57"/>
        <v>6.6666666666666666E-2</v>
      </c>
      <c r="L142" s="157">
        <f t="shared" si="57"/>
        <v>6.6666666666666666E-2</v>
      </c>
      <c r="M142" s="157">
        <f t="shared" si="57"/>
        <v>0.1</v>
      </c>
      <c r="N142" s="157">
        <f t="shared" si="57"/>
        <v>0</v>
      </c>
      <c r="O142" s="157">
        <f t="shared" si="57"/>
        <v>0</v>
      </c>
      <c r="P142" s="157">
        <f t="shared" si="57"/>
        <v>0</v>
      </c>
      <c r="Q142" s="157">
        <f t="shared" si="58"/>
        <v>0</v>
      </c>
      <c r="R142" s="157">
        <f t="shared" si="58"/>
        <v>0</v>
      </c>
      <c r="S142" s="157">
        <f t="shared" si="58"/>
        <v>0</v>
      </c>
      <c r="T142" s="157">
        <f t="shared" si="58"/>
        <v>0</v>
      </c>
      <c r="U142" s="157">
        <f t="shared" si="58"/>
        <v>0</v>
      </c>
      <c r="V142" s="157">
        <f t="shared" si="58"/>
        <v>0</v>
      </c>
      <c r="W142" s="157">
        <f t="shared" si="58"/>
        <v>0</v>
      </c>
      <c r="X142" s="157">
        <f t="shared" si="58"/>
        <v>0</v>
      </c>
      <c r="Y142" s="157">
        <f t="shared" si="58"/>
        <v>0</v>
      </c>
      <c r="Z142" s="157">
        <f t="shared" si="58"/>
        <v>0</v>
      </c>
      <c r="AA142" s="157">
        <f t="shared" si="59"/>
        <v>0</v>
      </c>
      <c r="AB142" s="157">
        <f t="shared" si="59"/>
        <v>0</v>
      </c>
      <c r="AC142" s="157">
        <f t="shared" si="59"/>
        <v>0</v>
      </c>
      <c r="AD142" s="157">
        <f t="shared" si="59"/>
        <v>0</v>
      </c>
      <c r="AE142" s="157">
        <f t="shared" si="59"/>
        <v>0</v>
      </c>
      <c r="AF142" s="157">
        <f t="shared" si="59"/>
        <v>0</v>
      </c>
      <c r="AG142" s="157">
        <f t="shared" si="59"/>
        <v>0</v>
      </c>
      <c r="AH142" s="157">
        <f t="shared" si="59"/>
        <v>0</v>
      </c>
      <c r="AI142" s="157">
        <f t="shared" si="59"/>
        <v>0</v>
      </c>
      <c r="AJ142" s="157">
        <f t="shared" si="59"/>
        <v>0</v>
      </c>
    </row>
    <row r="143" spans="1:36" s="188" customFormat="1" ht="16.5" x14ac:dyDescent="0.25">
      <c r="A143" s="160">
        <f t="shared" si="55"/>
        <v>12.099999999999998</v>
      </c>
      <c r="B143" s="161">
        <f t="shared" si="49"/>
        <v>95</v>
      </c>
      <c r="C143" s="163" t="s">
        <v>644</v>
      </c>
      <c r="D143" s="195" t="s">
        <v>364</v>
      </c>
      <c r="E143" s="157">
        <f>+ROUNDUP(SUM(G143:AJ143),0)</f>
        <v>9</v>
      </c>
      <c r="F143" s="247"/>
      <c r="G143" s="157">
        <f t="shared" si="57"/>
        <v>0</v>
      </c>
      <c r="H143" s="157">
        <f t="shared" si="57"/>
        <v>0</v>
      </c>
      <c r="I143" s="157">
        <f t="shared" si="57"/>
        <v>0</v>
      </c>
      <c r="J143" s="157">
        <f t="shared" si="57"/>
        <v>0</v>
      </c>
      <c r="K143" s="157">
        <f t="shared" si="57"/>
        <v>0</v>
      </c>
      <c r="L143" s="157">
        <f t="shared" si="57"/>
        <v>0</v>
      </c>
      <c r="M143" s="157">
        <f t="shared" si="57"/>
        <v>9</v>
      </c>
      <c r="N143" s="157">
        <f t="shared" si="57"/>
        <v>0</v>
      </c>
      <c r="O143" s="157">
        <f t="shared" si="57"/>
        <v>0</v>
      </c>
      <c r="P143" s="157">
        <f t="shared" si="57"/>
        <v>0</v>
      </c>
      <c r="Q143" s="157">
        <f t="shared" si="58"/>
        <v>0</v>
      </c>
      <c r="R143" s="157">
        <f t="shared" si="58"/>
        <v>0</v>
      </c>
      <c r="S143" s="157">
        <f t="shared" si="58"/>
        <v>0</v>
      </c>
      <c r="T143" s="157">
        <f t="shared" si="58"/>
        <v>0</v>
      </c>
      <c r="U143" s="157">
        <f t="shared" si="58"/>
        <v>0</v>
      </c>
      <c r="V143" s="157">
        <f t="shared" si="58"/>
        <v>0</v>
      </c>
      <c r="W143" s="157">
        <f t="shared" si="58"/>
        <v>0</v>
      </c>
      <c r="X143" s="157">
        <f t="shared" si="58"/>
        <v>0</v>
      </c>
      <c r="Y143" s="157">
        <f t="shared" si="58"/>
        <v>0</v>
      </c>
      <c r="Z143" s="157">
        <f t="shared" si="58"/>
        <v>0</v>
      </c>
      <c r="AA143" s="157">
        <f t="shared" si="59"/>
        <v>0</v>
      </c>
      <c r="AB143" s="157">
        <f t="shared" si="59"/>
        <v>0</v>
      </c>
      <c r="AC143" s="157">
        <f t="shared" si="59"/>
        <v>0</v>
      </c>
      <c r="AD143" s="157">
        <f t="shared" si="59"/>
        <v>0</v>
      </c>
      <c r="AE143" s="157">
        <f t="shared" si="59"/>
        <v>0</v>
      </c>
      <c r="AF143" s="157">
        <f t="shared" si="59"/>
        <v>0</v>
      </c>
      <c r="AG143" s="157">
        <f t="shared" si="59"/>
        <v>0</v>
      </c>
      <c r="AH143" s="157">
        <f t="shared" si="59"/>
        <v>0</v>
      </c>
      <c r="AI143" s="157">
        <f t="shared" si="59"/>
        <v>0</v>
      </c>
      <c r="AJ143" s="157">
        <f t="shared" si="59"/>
        <v>0</v>
      </c>
    </row>
    <row r="144" spans="1:36" ht="16.5" x14ac:dyDescent="0.25">
      <c r="A144" s="159"/>
      <c r="B144" s="153">
        <f t="shared" si="49"/>
        <v>96</v>
      </c>
      <c r="C144" s="155"/>
      <c r="D144" s="156"/>
      <c r="E144" s="156"/>
      <c r="F144" s="249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</row>
    <row r="145" spans="1:36" ht="16.5" x14ac:dyDescent="0.25">
      <c r="A145" s="152">
        <f>A133+1</f>
        <v>13</v>
      </c>
      <c r="B145" s="153">
        <f t="shared" si="49"/>
        <v>97</v>
      </c>
      <c r="C145" s="154" t="s">
        <v>436</v>
      </c>
      <c r="D145" s="156"/>
      <c r="E145" s="156"/>
      <c r="F145" s="249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</row>
    <row r="146" spans="1:36" ht="16.5" x14ac:dyDescent="0.25">
      <c r="A146" s="157">
        <f>+A145+0.01</f>
        <v>13.01</v>
      </c>
      <c r="B146" s="153">
        <f t="shared" si="49"/>
        <v>98</v>
      </c>
      <c r="C146" s="158" t="s">
        <v>437</v>
      </c>
      <c r="D146" s="156" t="s">
        <v>364</v>
      </c>
      <c r="E146" s="157">
        <f t="shared" ref="E146:E148" si="60">+SUM(G146:AJ146)</f>
        <v>2</v>
      </c>
      <c r="F146" s="249"/>
      <c r="G146" s="157">
        <f t="shared" ref="G146:P148" si="61">+HLOOKUP(G$3,ARMADO_RP,$B146,0)+HLOOKUP(G$4,ARMADO_RP,$B146,0)</f>
        <v>0</v>
      </c>
      <c r="H146" s="157">
        <f t="shared" si="61"/>
        <v>0</v>
      </c>
      <c r="I146" s="157">
        <f t="shared" si="61"/>
        <v>0</v>
      </c>
      <c r="J146" s="157">
        <f t="shared" si="61"/>
        <v>0</v>
      </c>
      <c r="K146" s="157">
        <f t="shared" si="61"/>
        <v>0</v>
      </c>
      <c r="L146" s="157">
        <f t="shared" si="61"/>
        <v>0</v>
      </c>
      <c r="M146" s="157">
        <f t="shared" si="61"/>
        <v>2</v>
      </c>
      <c r="N146" s="157">
        <f t="shared" si="61"/>
        <v>0</v>
      </c>
      <c r="O146" s="157">
        <f t="shared" si="61"/>
        <v>0</v>
      </c>
      <c r="P146" s="157">
        <f t="shared" si="61"/>
        <v>0</v>
      </c>
      <c r="Q146" s="157">
        <f t="shared" ref="Q146:Z148" si="62">+HLOOKUP(Q$3,ARMADO_RP,$B146,0)+HLOOKUP(Q$4,ARMADO_RP,$B146,0)</f>
        <v>0</v>
      </c>
      <c r="R146" s="157">
        <f t="shared" si="62"/>
        <v>0</v>
      </c>
      <c r="S146" s="157">
        <f t="shared" si="62"/>
        <v>0</v>
      </c>
      <c r="T146" s="157">
        <f t="shared" si="62"/>
        <v>0</v>
      </c>
      <c r="U146" s="157">
        <f t="shared" si="62"/>
        <v>0</v>
      </c>
      <c r="V146" s="157">
        <f t="shared" si="62"/>
        <v>0</v>
      </c>
      <c r="W146" s="157">
        <f t="shared" si="62"/>
        <v>0</v>
      </c>
      <c r="X146" s="157">
        <f t="shared" si="62"/>
        <v>0</v>
      </c>
      <c r="Y146" s="157">
        <f t="shared" si="62"/>
        <v>0</v>
      </c>
      <c r="Z146" s="157">
        <f t="shared" si="62"/>
        <v>0</v>
      </c>
      <c r="AA146" s="157">
        <f t="shared" ref="AA146:AJ148" si="63">+HLOOKUP(AA$3,ARMADO_RP,$B146,0)+HLOOKUP(AA$4,ARMADO_RP,$B146,0)</f>
        <v>0</v>
      </c>
      <c r="AB146" s="157">
        <f t="shared" si="63"/>
        <v>0</v>
      </c>
      <c r="AC146" s="157">
        <f t="shared" si="63"/>
        <v>0</v>
      </c>
      <c r="AD146" s="157">
        <f t="shared" si="63"/>
        <v>0</v>
      </c>
      <c r="AE146" s="157">
        <f t="shared" si="63"/>
        <v>0</v>
      </c>
      <c r="AF146" s="157">
        <f t="shared" si="63"/>
        <v>0</v>
      </c>
      <c r="AG146" s="157">
        <f t="shared" si="63"/>
        <v>0</v>
      </c>
      <c r="AH146" s="157">
        <f t="shared" si="63"/>
        <v>0</v>
      </c>
      <c r="AI146" s="157">
        <f t="shared" si="63"/>
        <v>0</v>
      </c>
      <c r="AJ146" s="157">
        <f t="shared" si="63"/>
        <v>0</v>
      </c>
    </row>
    <row r="147" spans="1:36" ht="16.5" x14ac:dyDescent="0.25">
      <c r="A147" s="157">
        <f t="shared" ref="A147:A149" si="64">+A146+0.01</f>
        <v>13.02</v>
      </c>
      <c r="B147" s="153">
        <f t="shared" si="49"/>
        <v>99</v>
      </c>
      <c r="C147" s="158" t="s">
        <v>438</v>
      </c>
      <c r="D147" s="156" t="s">
        <v>364</v>
      </c>
      <c r="E147" s="157">
        <f t="shared" si="60"/>
        <v>2</v>
      </c>
      <c r="F147" s="249"/>
      <c r="G147" s="157">
        <f t="shared" si="61"/>
        <v>0</v>
      </c>
      <c r="H147" s="157">
        <f t="shared" si="61"/>
        <v>0</v>
      </c>
      <c r="I147" s="157">
        <f t="shared" si="61"/>
        <v>0</v>
      </c>
      <c r="J147" s="157">
        <f t="shared" si="61"/>
        <v>0</v>
      </c>
      <c r="K147" s="157">
        <f t="shared" si="61"/>
        <v>0</v>
      </c>
      <c r="L147" s="157">
        <f t="shared" si="61"/>
        <v>0</v>
      </c>
      <c r="M147" s="157">
        <f t="shared" si="61"/>
        <v>2</v>
      </c>
      <c r="N147" s="157">
        <f t="shared" si="61"/>
        <v>0</v>
      </c>
      <c r="O147" s="157">
        <f t="shared" si="61"/>
        <v>0</v>
      </c>
      <c r="P147" s="157">
        <f t="shared" si="61"/>
        <v>0</v>
      </c>
      <c r="Q147" s="157">
        <f t="shared" si="62"/>
        <v>0</v>
      </c>
      <c r="R147" s="157">
        <f t="shared" si="62"/>
        <v>0</v>
      </c>
      <c r="S147" s="157">
        <f t="shared" si="62"/>
        <v>0</v>
      </c>
      <c r="T147" s="157">
        <f t="shared" si="62"/>
        <v>0</v>
      </c>
      <c r="U147" s="157">
        <f t="shared" si="62"/>
        <v>0</v>
      </c>
      <c r="V147" s="157">
        <f t="shared" si="62"/>
        <v>0</v>
      </c>
      <c r="W147" s="157">
        <f t="shared" si="62"/>
        <v>0</v>
      </c>
      <c r="X147" s="157">
        <f t="shared" si="62"/>
        <v>0</v>
      </c>
      <c r="Y147" s="157">
        <f t="shared" si="62"/>
        <v>0</v>
      </c>
      <c r="Z147" s="157">
        <f t="shared" si="62"/>
        <v>0</v>
      </c>
      <c r="AA147" s="157">
        <f t="shared" si="63"/>
        <v>0</v>
      </c>
      <c r="AB147" s="157">
        <f t="shared" si="63"/>
        <v>0</v>
      </c>
      <c r="AC147" s="157">
        <f t="shared" si="63"/>
        <v>0</v>
      </c>
      <c r="AD147" s="157">
        <f t="shared" si="63"/>
        <v>0</v>
      </c>
      <c r="AE147" s="157">
        <f t="shared" si="63"/>
        <v>0</v>
      </c>
      <c r="AF147" s="157">
        <f t="shared" si="63"/>
        <v>0</v>
      </c>
      <c r="AG147" s="157">
        <f t="shared" si="63"/>
        <v>0</v>
      </c>
      <c r="AH147" s="157">
        <f t="shared" si="63"/>
        <v>0</v>
      </c>
      <c r="AI147" s="157">
        <f t="shared" si="63"/>
        <v>0</v>
      </c>
      <c r="AJ147" s="157">
        <f t="shared" si="63"/>
        <v>0</v>
      </c>
    </row>
    <row r="148" spans="1:36" ht="16.5" x14ac:dyDescent="0.25">
      <c r="A148" s="157">
        <f t="shared" si="64"/>
        <v>13.03</v>
      </c>
      <c r="B148" s="153">
        <f t="shared" si="49"/>
        <v>100</v>
      </c>
      <c r="C148" s="158" t="s">
        <v>439</v>
      </c>
      <c r="D148" s="156" t="s">
        <v>364</v>
      </c>
      <c r="E148" s="157">
        <f t="shared" si="60"/>
        <v>0</v>
      </c>
      <c r="F148" s="249"/>
      <c r="G148" s="157">
        <f t="shared" si="61"/>
        <v>0</v>
      </c>
      <c r="H148" s="157">
        <f t="shared" si="61"/>
        <v>0</v>
      </c>
      <c r="I148" s="157">
        <f t="shared" si="61"/>
        <v>0</v>
      </c>
      <c r="J148" s="157">
        <f t="shared" si="61"/>
        <v>0</v>
      </c>
      <c r="K148" s="157">
        <f t="shared" si="61"/>
        <v>0</v>
      </c>
      <c r="L148" s="157">
        <f t="shared" si="61"/>
        <v>0</v>
      </c>
      <c r="M148" s="157">
        <v>0</v>
      </c>
      <c r="N148" s="157">
        <f t="shared" si="61"/>
        <v>0</v>
      </c>
      <c r="O148" s="157">
        <f t="shared" si="61"/>
        <v>0</v>
      </c>
      <c r="P148" s="157">
        <f t="shared" si="61"/>
        <v>0</v>
      </c>
      <c r="Q148" s="157">
        <f t="shared" si="62"/>
        <v>0</v>
      </c>
      <c r="R148" s="157">
        <f t="shared" si="62"/>
        <v>0</v>
      </c>
      <c r="S148" s="157">
        <f t="shared" si="62"/>
        <v>0</v>
      </c>
      <c r="T148" s="157">
        <f t="shared" si="62"/>
        <v>0</v>
      </c>
      <c r="U148" s="157">
        <f t="shared" si="62"/>
        <v>0</v>
      </c>
      <c r="V148" s="157">
        <f t="shared" si="62"/>
        <v>0</v>
      </c>
      <c r="W148" s="157">
        <f t="shared" si="62"/>
        <v>0</v>
      </c>
      <c r="X148" s="157">
        <f t="shared" si="62"/>
        <v>0</v>
      </c>
      <c r="Y148" s="157">
        <f t="shared" si="62"/>
        <v>0</v>
      </c>
      <c r="Z148" s="157">
        <f t="shared" si="62"/>
        <v>0</v>
      </c>
      <c r="AA148" s="157">
        <f t="shared" si="63"/>
        <v>0</v>
      </c>
      <c r="AB148" s="157">
        <f t="shared" si="63"/>
        <v>0</v>
      </c>
      <c r="AC148" s="157">
        <f t="shared" si="63"/>
        <v>0</v>
      </c>
      <c r="AD148" s="157">
        <f t="shared" si="63"/>
        <v>0</v>
      </c>
      <c r="AE148" s="157">
        <f t="shared" si="63"/>
        <v>0</v>
      </c>
      <c r="AF148" s="157">
        <f t="shared" si="63"/>
        <v>0</v>
      </c>
      <c r="AG148" s="157">
        <f t="shared" si="63"/>
        <v>0</v>
      </c>
      <c r="AH148" s="157">
        <f t="shared" si="63"/>
        <v>0</v>
      </c>
      <c r="AI148" s="157">
        <f t="shared" si="63"/>
        <v>0</v>
      </c>
      <c r="AJ148" s="157">
        <f t="shared" si="63"/>
        <v>0</v>
      </c>
    </row>
    <row r="149" spans="1:36" s="188" customFormat="1" ht="16.5" x14ac:dyDescent="0.25">
      <c r="A149" s="160">
        <f t="shared" si="64"/>
        <v>13.04</v>
      </c>
      <c r="B149" s="161">
        <f t="shared" si="49"/>
        <v>101</v>
      </c>
      <c r="C149" s="163" t="s">
        <v>648</v>
      </c>
      <c r="D149" s="195" t="s">
        <v>364</v>
      </c>
      <c r="E149" s="157">
        <f>+ROUNDUP(SUM(G149:AJ149),0)</f>
        <v>2</v>
      </c>
      <c r="F149" s="247"/>
      <c r="G149" s="157">
        <f t="shared" ref="G149:AJ149" si="65">+HLOOKUP(G$3,ARMADO_RP,$B149,0)+HLOOKUP(G$4,ARMADO_RP,$B149,0)+HLOOKUP(G$19,ARMADO_RP,$B149,0)</f>
        <v>0</v>
      </c>
      <c r="H149" s="157">
        <f t="shared" si="65"/>
        <v>0</v>
      </c>
      <c r="I149" s="157">
        <f t="shared" si="65"/>
        <v>0</v>
      </c>
      <c r="J149" s="157">
        <f t="shared" si="65"/>
        <v>0</v>
      </c>
      <c r="K149" s="157">
        <f t="shared" si="65"/>
        <v>0</v>
      </c>
      <c r="L149" s="157">
        <f t="shared" si="65"/>
        <v>0</v>
      </c>
      <c r="M149" s="157">
        <v>2</v>
      </c>
      <c r="N149" s="157">
        <f t="shared" si="65"/>
        <v>0</v>
      </c>
      <c r="O149" s="157">
        <f t="shared" si="65"/>
        <v>0</v>
      </c>
      <c r="P149" s="157">
        <f t="shared" si="65"/>
        <v>0</v>
      </c>
      <c r="Q149" s="157">
        <f t="shared" si="65"/>
        <v>0</v>
      </c>
      <c r="R149" s="157">
        <f t="shared" si="65"/>
        <v>0</v>
      </c>
      <c r="S149" s="157">
        <f t="shared" si="65"/>
        <v>0</v>
      </c>
      <c r="T149" s="157">
        <f t="shared" si="65"/>
        <v>0</v>
      </c>
      <c r="U149" s="157">
        <f t="shared" si="65"/>
        <v>0</v>
      </c>
      <c r="V149" s="157">
        <f t="shared" si="65"/>
        <v>0</v>
      </c>
      <c r="W149" s="157">
        <f t="shared" si="65"/>
        <v>0</v>
      </c>
      <c r="X149" s="157">
        <f t="shared" si="65"/>
        <v>0</v>
      </c>
      <c r="Y149" s="157">
        <f t="shared" si="65"/>
        <v>0</v>
      </c>
      <c r="Z149" s="157">
        <f t="shared" si="65"/>
        <v>0</v>
      </c>
      <c r="AA149" s="157">
        <f t="shared" si="65"/>
        <v>0</v>
      </c>
      <c r="AB149" s="157">
        <f t="shared" si="65"/>
        <v>0</v>
      </c>
      <c r="AC149" s="157">
        <f t="shared" si="65"/>
        <v>0</v>
      </c>
      <c r="AD149" s="157">
        <f t="shared" si="65"/>
        <v>0</v>
      </c>
      <c r="AE149" s="157">
        <f t="shared" si="65"/>
        <v>0</v>
      </c>
      <c r="AF149" s="157">
        <f t="shared" si="65"/>
        <v>0</v>
      </c>
      <c r="AG149" s="157">
        <f t="shared" si="65"/>
        <v>0</v>
      </c>
      <c r="AH149" s="157">
        <f t="shared" si="65"/>
        <v>0</v>
      </c>
      <c r="AI149" s="157">
        <f t="shared" si="65"/>
        <v>0</v>
      </c>
      <c r="AJ149" s="157">
        <f t="shared" si="65"/>
        <v>0</v>
      </c>
    </row>
    <row r="150" spans="1:36" ht="16.5" x14ac:dyDescent="0.25">
      <c r="A150" s="159"/>
      <c r="B150" s="153">
        <f t="shared" si="49"/>
        <v>102</v>
      </c>
      <c r="C150" s="155"/>
      <c r="D150" s="156"/>
      <c r="E150" s="156"/>
      <c r="F150" s="249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</row>
    <row r="151" spans="1:36" ht="16.5" x14ac:dyDescent="0.25">
      <c r="A151" s="166">
        <f>1+A145</f>
        <v>14</v>
      </c>
      <c r="B151" s="153">
        <f t="shared" si="49"/>
        <v>103</v>
      </c>
      <c r="C151" s="168" t="s">
        <v>440</v>
      </c>
      <c r="D151" s="170"/>
      <c r="E151" s="170"/>
      <c r="F151" s="251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</row>
    <row r="152" spans="1:36" ht="16.5" x14ac:dyDescent="0.25">
      <c r="A152" s="157">
        <f>+A151+0.01</f>
        <v>14.01</v>
      </c>
      <c r="B152" s="153">
        <f t="shared" si="49"/>
        <v>104</v>
      </c>
      <c r="C152" s="155" t="s">
        <v>441</v>
      </c>
      <c r="D152" s="156" t="s">
        <v>364</v>
      </c>
      <c r="E152" s="157">
        <f t="shared" ref="E152:E155" si="66">+SUM(G152:AJ152)</f>
        <v>0</v>
      </c>
      <c r="F152" s="314" t="s">
        <v>77</v>
      </c>
      <c r="G152" s="157">
        <f t="shared" ref="G152:V156" si="67">+IF($F152=G$7,HLOOKUP(G$7,ARMADO_RP,$B152,0),0)</f>
        <v>0</v>
      </c>
      <c r="H152" s="157">
        <f t="shared" si="67"/>
        <v>0</v>
      </c>
      <c r="I152" s="157">
        <f t="shared" si="67"/>
        <v>0</v>
      </c>
      <c r="J152" s="157">
        <f t="shared" si="67"/>
        <v>0</v>
      </c>
      <c r="K152" s="157">
        <f t="shared" si="67"/>
        <v>0</v>
      </c>
      <c r="L152" s="157">
        <f t="shared" si="67"/>
        <v>0</v>
      </c>
      <c r="M152" s="157">
        <f t="shared" si="67"/>
        <v>0</v>
      </c>
      <c r="N152" s="157">
        <f t="shared" si="67"/>
        <v>0</v>
      </c>
      <c r="O152" s="157">
        <f t="shared" si="67"/>
        <v>0</v>
      </c>
      <c r="P152" s="157">
        <f t="shared" si="67"/>
        <v>0</v>
      </c>
      <c r="Q152" s="157">
        <f t="shared" si="67"/>
        <v>0</v>
      </c>
      <c r="R152" s="157">
        <f t="shared" si="67"/>
        <v>0</v>
      </c>
      <c r="S152" s="157">
        <f t="shared" si="67"/>
        <v>0</v>
      </c>
      <c r="T152" s="157">
        <f t="shared" si="67"/>
        <v>0</v>
      </c>
      <c r="U152" s="157">
        <f t="shared" si="67"/>
        <v>0</v>
      </c>
      <c r="V152" s="157">
        <f t="shared" si="67"/>
        <v>0</v>
      </c>
      <c r="W152" s="157">
        <f t="shared" ref="W152:AJ156" si="68">+IF($F152=W$7,HLOOKUP(W$7,ARMADO_RP,$B152,0),0)</f>
        <v>0</v>
      </c>
      <c r="X152" s="157">
        <f t="shared" si="68"/>
        <v>0</v>
      </c>
      <c r="Y152" s="157">
        <f t="shared" si="68"/>
        <v>0</v>
      </c>
      <c r="Z152" s="157">
        <f t="shared" si="68"/>
        <v>0</v>
      </c>
      <c r="AA152" s="157">
        <f t="shared" si="68"/>
        <v>0</v>
      </c>
      <c r="AB152" s="157">
        <f t="shared" si="68"/>
        <v>0</v>
      </c>
      <c r="AC152" s="157">
        <f t="shared" si="68"/>
        <v>0</v>
      </c>
      <c r="AD152" s="157">
        <f t="shared" si="68"/>
        <v>0</v>
      </c>
      <c r="AE152" s="157">
        <f t="shared" si="68"/>
        <v>0</v>
      </c>
      <c r="AF152" s="157">
        <f t="shared" si="68"/>
        <v>0</v>
      </c>
      <c r="AG152" s="157">
        <f t="shared" si="68"/>
        <v>0</v>
      </c>
      <c r="AH152" s="157">
        <f t="shared" si="68"/>
        <v>0</v>
      </c>
      <c r="AI152" s="157">
        <f t="shared" si="68"/>
        <v>0</v>
      </c>
      <c r="AJ152" s="157">
        <f t="shared" si="68"/>
        <v>0</v>
      </c>
    </row>
    <row r="153" spans="1:36" ht="16.5" x14ac:dyDescent="0.25">
      <c r="A153" s="157">
        <f t="shared" ref="A153:A156" si="69">+A152+0.01</f>
        <v>14.02</v>
      </c>
      <c r="B153" s="153">
        <f t="shared" si="49"/>
        <v>105</v>
      </c>
      <c r="C153" s="155" t="s">
        <v>442</v>
      </c>
      <c r="D153" s="156" t="s">
        <v>364</v>
      </c>
      <c r="E153" s="157">
        <f t="shared" si="66"/>
        <v>0</v>
      </c>
      <c r="F153" s="314" t="s">
        <v>303</v>
      </c>
      <c r="G153" s="157">
        <f t="shared" si="67"/>
        <v>0</v>
      </c>
      <c r="H153" s="157">
        <f t="shared" si="67"/>
        <v>0</v>
      </c>
      <c r="I153" s="157">
        <f t="shared" si="67"/>
        <v>0</v>
      </c>
      <c r="J153" s="157">
        <f t="shared" si="67"/>
        <v>0</v>
      </c>
      <c r="K153" s="157">
        <f t="shared" si="67"/>
        <v>0</v>
      </c>
      <c r="L153" s="157">
        <f t="shared" si="67"/>
        <v>0</v>
      </c>
      <c r="M153" s="157">
        <f t="shared" si="67"/>
        <v>0</v>
      </c>
      <c r="N153" s="157">
        <f t="shared" si="67"/>
        <v>0</v>
      </c>
      <c r="O153" s="157">
        <f t="shared" si="67"/>
        <v>0</v>
      </c>
      <c r="P153" s="157">
        <f t="shared" si="67"/>
        <v>0</v>
      </c>
      <c r="Q153" s="157">
        <f t="shared" si="67"/>
        <v>0</v>
      </c>
      <c r="R153" s="157">
        <f t="shared" si="67"/>
        <v>0</v>
      </c>
      <c r="S153" s="157">
        <f t="shared" si="67"/>
        <v>0</v>
      </c>
      <c r="T153" s="157">
        <f t="shared" si="67"/>
        <v>0</v>
      </c>
      <c r="U153" s="157">
        <f t="shared" si="67"/>
        <v>0</v>
      </c>
      <c r="V153" s="157">
        <f t="shared" si="67"/>
        <v>0</v>
      </c>
      <c r="W153" s="157">
        <f t="shared" si="68"/>
        <v>0</v>
      </c>
      <c r="X153" s="157">
        <f t="shared" si="68"/>
        <v>0</v>
      </c>
      <c r="Y153" s="157">
        <f t="shared" si="68"/>
        <v>0</v>
      </c>
      <c r="Z153" s="157">
        <f t="shared" si="68"/>
        <v>0</v>
      </c>
      <c r="AA153" s="157">
        <f t="shared" si="68"/>
        <v>0</v>
      </c>
      <c r="AB153" s="157">
        <f t="shared" si="68"/>
        <v>0</v>
      </c>
      <c r="AC153" s="157">
        <f t="shared" si="68"/>
        <v>0</v>
      </c>
      <c r="AD153" s="157">
        <f t="shared" si="68"/>
        <v>0</v>
      </c>
      <c r="AE153" s="157">
        <f t="shared" si="68"/>
        <v>0</v>
      </c>
      <c r="AF153" s="157">
        <f t="shared" si="68"/>
        <v>0</v>
      </c>
      <c r="AG153" s="157">
        <f t="shared" si="68"/>
        <v>0</v>
      </c>
      <c r="AH153" s="157">
        <f t="shared" si="68"/>
        <v>0</v>
      </c>
      <c r="AI153" s="157">
        <f t="shared" si="68"/>
        <v>0</v>
      </c>
      <c r="AJ153" s="157">
        <f t="shared" si="68"/>
        <v>0</v>
      </c>
    </row>
    <row r="154" spans="1:36" ht="16.5" x14ac:dyDescent="0.25">
      <c r="A154" s="157">
        <f t="shared" si="69"/>
        <v>14.03</v>
      </c>
      <c r="B154" s="153">
        <f t="shared" si="49"/>
        <v>106</v>
      </c>
      <c r="C154" s="155" t="s">
        <v>443</v>
      </c>
      <c r="D154" s="156" t="s">
        <v>364</v>
      </c>
      <c r="E154" s="157">
        <f t="shared" si="66"/>
        <v>0</v>
      </c>
      <c r="F154" s="314" t="s">
        <v>297</v>
      </c>
      <c r="G154" s="157">
        <f t="shared" si="67"/>
        <v>0</v>
      </c>
      <c r="H154" s="157">
        <f t="shared" si="67"/>
        <v>0</v>
      </c>
      <c r="I154" s="157">
        <f t="shared" si="67"/>
        <v>0</v>
      </c>
      <c r="J154" s="157">
        <f t="shared" si="67"/>
        <v>0</v>
      </c>
      <c r="K154" s="157">
        <f t="shared" si="67"/>
        <v>0</v>
      </c>
      <c r="L154" s="157">
        <f t="shared" si="67"/>
        <v>0</v>
      </c>
      <c r="M154" s="157">
        <f t="shared" si="67"/>
        <v>0</v>
      </c>
      <c r="N154" s="157">
        <f t="shared" si="67"/>
        <v>0</v>
      </c>
      <c r="O154" s="157">
        <f t="shared" si="67"/>
        <v>0</v>
      </c>
      <c r="P154" s="157">
        <f t="shared" si="67"/>
        <v>0</v>
      </c>
      <c r="Q154" s="157">
        <f t="shared" si="67"/>
        <v>0</v>
      </c>
      <c r="R154" s="157">
        <f t="shared" si="67"/>
        <v>0</v>
      </c>
      <c r="S154" s="157">
        <f t="shared" si="67"/>
        <v>0</v>
      </c>
      <c r="T154" s="157">
        <f t="shared" si="67"/>
        <v>0</v>
      </c>
      <c r="U154" s="157">
        <f t="shared" si="67"/>
        <v>0</v>
      </c>
      <c r="V154" s="157">
        <f t="shared" si="67"/>
        <v>0</v>
      </c>
      <c r="W154" s="157">
        <f t="shared" si="68"/>
        <v>0</v>
      </c>
      <c r="X154" s="157">
        <f t="shared" si="68"/>
        <v>0</v>
      </c>
      <c r="Y154" s="157">
        <f t="shared" si="68"/>
        <v>0</v>
      </c>
      <c r="Z154" s="157">
        <f t="shared" si="68"/>
        <v>0</v>
      </c>
      <c r="AA154" s="157">
        <f t="shared" si="68"/>
        <v>0</v>
      </c>
      <c r="AB154" s="157">
        <f t="shared" si="68"/>
        <v>0</v>
      </c>
      <c r="AC154" s="157">
        <f t="shared" si="68"/>
        <v>0</v>
      </c>
      <c r="AD154" s="157">
        <f t="shared" si="68"/>
        <v>0</v>
      </c>
      <c r="AE154" s="157">
        <f t="shared" si="68"/>
        <v>0</v>
      </c>
      <c r="AF154" s="157">
        <f t="shared" si="68"/>
        <v>0</v>
      </c>
      <c r="AG154" s="157">
        <f t="shared" si="68"/>
        <v>0</v>
      </c>
      <c r="AH154" s="157">
        <f t="shared" si="68"/>
        <v>0</v>
      </c>
      <c r="AI154" s="157">
        <f t="shared" si="68"/>
        <v>0</v>
      </c>
      <c r="AJ154" s="157">
        <f t="shared" si="68"/>
        <v>0</v>
      </c>
    </row>
    <row r="155" spans="1:36" s="188" customFormat="1" ht="16.5" x14ac:dyDescent="0.25">
      <c r="A155" s="160">
        <f t="shared" si="69"/>
        <v>14.04</v>
      </c>
      <c r="B155" s="153">
        <f t="shared" si="49"/>
        <v>107</v>
      </c>
      <c r="C155" s="163" t="s">
        <v>533</v>
      </c>
      <c r="D155" s="164" t="s">
        <v>364</v>
      </c>
      <c r="E155" s="160">
        <f t="shared" si="66"/>
        <v>0</v>
      </c>
      <c r="F155" s="314" t="s">
        <v>218</v>
      </c>
      <c r="G155" s="160">
        <f t="shared" si="67"/>
        <v>0</v>
      </c>
      <c r="H155" s="160">
        <f t="shared" si="67"/>
        <v>0</v>
      </c>
      <c r="I155" s="160">
        <f t="shared" si="67"/>
        <v>0</v>
      </c>
      <c r="J155" s="160">
        <f t="shared" si="67"/>
        <v>0</v>
      </c>
      <c r="K155" s="160">
        <f t="shared" si="67"/>
        <v>0</v>
      </c>
      <c r="L155" s="160">
        <f t="shared" si="67"/>
        <v>0</v>
      </c>
      <c r="M155" s="160">
        <f t="shared" si="67"/>
        <v>0</v>
      </c>
      <c r="N155" s="160">
        <f t="shared" si="67"/>
        <v>0</v>
      </c>
      <c r="O155" s="160">
        <f t="shared" si="67"/>
        <v>0</v>
      </c>
      <c r="P155" s="160">
        <f t="shared" si="67"/>
        <v>0</v>
      </c>
      <c r="Q155" s="160">
        <f t="shared" si="67"/>
        <v>0</v>
      </c>
      <c r="R155" s="160">
        <f t="shared" si="67"/>
        <v>0</v>
      </c>
      <c r="S155" s="160">
        <f t="shared" si="67"/>
        <v>0</v>
      </c>
      <c r="T155" s="160">
        <f t="shared" si="67"/>
        <v>0</v>
      </c>
      <c r="U155" s="160">
        <f t="shared" si="67"/>
        <v>0</v>
      </c>
      <c r="V155" s="160">
        <f t="shared" si="67"/>
        <v>0</v>
      </c>
      <c r="W155" s="160">
        <f t="shared" si="68"/>
        <v>0</v>
      </c>
      <c r="X155" s="160">
        <f t="shared" si="68"/>
        <v>0</v>
      </c>
      <c r="Y155" s="160">
        <f t="shared" si="68"/>
        <v>0</v>
      </c>
      <c r="Z155" s="160">
        <f t="shared" si="68"/>
        <v>0</v>
      </c>
      <c r="AA155" s="160">
        <f t="shared" si="68"/>
        <v>0</v>
      </c>
      <c r="AB155" s="160">
        <f t="shared" si="68"/>
        <v>0</v>
      </c>
      <c r="AC155" s="160">
        <f t="shared" si="68"/>
        <v>0</v>
      </c>
      <c r="AD155" s="160">
        <f t="shared" si="68"/>
        <v>0</v>
      </c>
      <c r="AE155" s="160">
        <f t="shared" si="68"/>
        <v>0</v>
      </c>
      <c r="AF155" s="160">
        <f t="shared" si="68"/>
        <v>0</v>
      </c>
      <c r="AG155" s="160">
        <f t="shared" si="68"/>
        <v>0</v>
      </c>
      <c r="AH155" s="160">
        <f t="shared" si="68"/>
        <v>0</v>
      </c>
      <c r="AI155" s="160">
        <f t="shared" si="68"/>
        <v>0</v>
      </c>
      <c r="AJ155" s="160">
        <f t="shared" si="68"/>
        <v>0</v>
      </c>
    </row>
    <row r="156" spans="1:36" s="188" customFormat="1" ht="16.5" x14ac:dyDescent="0.25">
      <c r="A156" s="160">
        <f t="shared" si="69"/>
        <v>14.049999999999999</v>
      </c>
      <c r="B156" s="153">
        <f t="shared" si="49"/>
        <v>108</v>
      </c>
      <c r="C156" s="163" t="s">
        <v>534</v>
      </c>
      <c r="D156" s="164" t="s">
        <v>364</v>
      </c>
      <c r="E156" s="160">
        <f t="shared" ref="E156" si="70">+SUM(G156:AJ156)</f>
        <v>1</v>
      </c>
      <c r="F156" s="314" t="s">
        <v>259</v>
      </c>
      <c r="G156" s="160">
        <f t="shared" si="67"/>
        <v>0</v>
      </c>
      <c r="H156" s="160">
        <f t="shared" si="67"/>
        <v>0</v>
      </c>
      <c r="I156" s="160">
        <f>+IF($F156=I$7,HLOOKUP(I$7,ARMADO_RP,$B156,0),0)</f>
        <v>0</v>
      </c>
      <c r="J156" s="160">
        <f t="shared" si="67"/>
        <v>0</v>
      </c>
      <c r="K156" s="160">
        <f t="shared" si="67"/>
        <v>0</v>
      </c>
      <c r="L156" s="160">
        <f t="shared" si="67"/>
        <v>0</v>
      </c>
      <c r="M156" s="160">
        <f t="shared" si="67"/>
        <v>1</v>
      </c>
      <c r="N156" s="160">
        <f t="shared" si="67"/>
        <v>0</v>
      </c>
      <c r="O156" s="160">
        <f t="shared" si="67"/>
        <v>0</v>
      </c>
      <c r="P156" s="160">
        <f t="shared" si="67"/>
        <v>0</v>
      </c>
      <c r="Q156" s="160">
        <f t="shared" si="67"/>
        <v>0</v>
      </c>
      <c r="R156" s="160">
        <f t="shared" si="67"/>
        <v>0</v>
      </c>
      <c r="S156" s="160">
        <f t="shared" si="67"/>
        <v>0</v>
      </c>
      <c r="T156" s="160">
        <f t="shared" si="67"/>
        <v>0</v>
      </c>
      <c r="U156" s="160">
        <f t="shared" si="67"/>
        <v>0</v>
      </c>
      <c r="V156" s="160">
        <f t="shared" si="67"/>
        <v>0</v>
      </c>
      <c r="W156" s="160">
        <f t="shared" si="68"/>
        <v>0</v>
      </c>
      <c r="X156" s="160">
        <f t="shared" si="68"/>
        <v>0</v>
      </c>
      <c r="Y156" s="160">
        <f t="shared" si="68"/>
        <v>0</v>
      </c>
      <c r="Z156" s="160">
        <f t="shared" si="68"/>
        <v>0</v>
      </c>
      <c r="AA156" s="160">
        <f t="shared" si="68"/>
        <v>0</v>
      </c>
      <c r="AB156" s="160">
        <f t="shared" si="68"/>
        <v>0</v>
      </c>
      <c r="AC156" s="160">
        <f t="shared" si="68"/>
        <v>0</v>
      </c>
      <c r="AD156" s="160">
        <f t="shared" si="68"/>
        <v>0</v>
      </c>
      <c r="AE156" s="160">
        <f t="shared" si="68"/>
        <v>0</v>
      </c>
      <c r="AF156" s="160">
        <f t="shared" si="68"/>
        <v>0</v>
      </c>
      <c r="AG156" s="160">
        <f t="shared" si="68"/>
        <v>0</v>
      </c>
      <c r="AH156" s="160">
        <f t="shared" si="68"/>
        <v>0</v>
      </c>
      <c r="AI156" s="160">
        <f t="shared" si="68"/>
        <v>0</v>
      </c>
      <c r="AJ156" s="160">
        <f t="shared" si="68"/>
        <v>0</v>
      </c>
    </row>
    <row r="157" spans="1:36" s="188" customFormat="1" ht="16.5" x14ac:dyDescent="0.25">
      <c r="A157" s="160"/>
      <c r="B157" s="153">
        <f t="shared" si="49"/>
        <v>109</v>
      </c>
      <c r="C157" s="163"/>
      <c r="D157" s="164"/>
      <c r="E157" s="160"/>
      <c r="F157" s="314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  <c r="AI157" s="160"/>
      <c r="AJ157" s="160"/>
    </row>
    <row r="158" spans="1:36" ht="16.5" x14ac:dyDescent="0.25">
      <c r="A158" s="166">
        <f>1+A151</f>
        <v>15</v>
      </c>
      <c r="B158" s="153">
        <f t="shared" si="49"/>
        <v>110</v>
      </c>
      <c r="C158" s="168" t="s">
        <v>444</v>
      </c>
      <c r="D158" s="170"/>
      <c r="E158" s="170"/>
      <c r="F158" s="314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</row>
    <row r="159" spans="1:36" ht="16.5" x14ac:dyDescent="0.25">
      <c r="A159" s="171">
        <f>0.01+A158</f>
        <v>15.01</v>
      </c>
      <c r="B159" s="167">
        <f t="shared" si="49"/>
        <v>111</v>
      </c>
      <c r="C159" s="169" t="s">
        <v>445</v>
      </c>
      <c r="D159" s="170" t="s">
        <v>364</v>
      </c>
      <c r="E159" s="157">
        <f t="shared" ref="E159:E162" si="71">+SUM(G159:AJ159)</f>
        <v>0</v>
      </c>
      <c r="F159" s="314">
        <v>5</v>
      </c>
      <c r="G159" s="171">
        <f t="shared" ref="G159:V162" si="72">+HLOOKUP(G$7,ARMADO_RP,$B159,0)</f>
        <v>0</v>
      </c>
      <c r="H159" s="171">
        <f t="shared" si="72"/>
        <v>0</v>
      </c>
      <c r="I159" s="171">
        <f t="shared" si="72"/>
        <v>0</v>
      </c>
      <c r="J159" s="171">
        <f t="shared" si="72"/>
        <v>0</v>
      </c>
      <c r="K159" s="171">
        <f t="shared" si="72"/>
        <v>0</v>
      </c>
      <c r="L159" s="171">
        <f t="shared" si="72"/>
        <v>0</v>
      </c>
      <c r="M159" s="171">
        <f t="shared" si="72"/>
        <v>0</v>
      </c>
      <c r="N159" s="171">
        <f t="shared" si="72"/>
        <v>0</v>
      </c>
      <c r="O159" s="171">
        <f t="shared" si="72"/>
        <v>0</v>
      </c>
      <c r="P159" s="171">
        <f t="shared" si="72"/>
        <v>0</v>
      </c>
      <c r="Q159" s="171">
        <f t="shared" si="72"/>
        <v>0</v>
      </c>
      <c r="R159" s="171">
        <f t="shared" si="72"/>
        <v>0</v>
      </c>
      <c r="S159" s="171">
        <f t="shared" si="72"/>
        <v>0</v>
      </c>
      <c r="T159" s="171">
        <f t="shared" si="72"/>
        <v>0</v>
      </c>
      <c r="U159" s="171">
        <f t="shared" si="72"/>
        <v>0</v>
      </c>
      <c r="V159" s="171">
        <f t="shared" si="72"/>
        <v>0</v>
      </c>
      <c r="W159" s="171">
        <f t="shared" ref="W159:AJ162" si="73">+HLOOKUP(W$7,ARMADO_RP,$B159,0)</f>
        <v>0</v>
      </c>
      <c r="X159" s="171">
        <f t="shared" si="73"/>
        <v>0</v>
      </c>
      <c r="Y159" s="171">
        <f t="shared" si="73"/>
        <v>0</v>
      </c>
      <c r="Z159" s="171">
        <f t="shared" si="73"/>
        <v>0</v>
      </c>
      <c r="AA159" s="171">
        <f t="shared" si="73"/>
        <v>0</v>
      </c>
      <c r="AB159" s="171">
        <f t="shared" si="73"/>
        <v>0</v>
      </c>
      <c r="AC159" s="171">
        <f t="shared" si="73"/>
        <v>0</v>
      </c>
      <c r="AD159" s="171">
        <f t="shared" si="73"/>
        <v>0</v>
      </c>
      <c r="AE159" s="171">
        <f t="shared" si="73"/>
        <v>0</v>
      </c>
      <c r="AF159" s="171">
        <f t="shared" si="73"/>
        <v>0</v>
      </c>
      <c r="AG159" s="171">
        <f t="shared" si="73"/>
        <v>0</v>
      </c>
      <c r="AH159" s="171">
        <f t="shared" si="73"/>
        <v>0</v>
      </c>
      <c r="AI159" s="171">
        <f t="shared" si="73"/>
        <v>0</v>
      </c>
      <c r="AJ159" s="171">
        <f t="shared" si="73"/>
        <v>0</v>
      </c>
    </row>
    <row r="160" spans="1:36" ht="16.5" x14ac:dyDescent="0.25">
      <c r="A160" s="171">
        <f t="shared" ref="A160:A162" si="74">0.01+A159</f>
        <v>15.02</v>
      </c>
      <c r="B160" s="167">
        <f t="shared" si="49"/>
        <v>112</v>
      </c>
      <c r="C160" s="169" t="s">
        <v>446</v>
      </c>
      <c r="D160" s="170" t="s">
        <v>364</v>
      </c>
      <c r="E160" s="157">
        <f t="shared" si="71"/>
        <v>0</v>
      </c>
      <c r="F160" s="314">
        <v>10</v>
      </c>
      <c r="G160" s="171">
        <f t="shared" si="72"/>
        <v>0</v>
      </c>
      <c r="H160" s="171">
        <f t="shared" si="72"/>
        <v>0</v>
      </c>
      <c r="I160" s="171">
        <f t="shared" si="72"/>
        <v>0</v>
      </c>
      <c r="J160" s="171">
        <f t="shared" si="72"/>
        <v>0</v>
      </c>
      <c r="K160" s="171">
        <f t="shared" si="72"/>
        <v>0</v>
      </c>
      <c r="L160" s="171">
        <f t="shared" si="72"/>
        <v>0</v>
      </c>
      <c r="M160" s="171">
        <f t="shared" si="72"/>
        <v>0</v>
      </c>
      <c r="N160" s="171">
        <f t="shared" si="72"/>
        <v>0</v>
      </c>
      <c r="O160" s="171">
        <f t="shared" si="72"/>
        <v>0</v>
      </c>
      <c r="P160" s="171">
        <f t="shared" si="72"/>
        <v>0</v>
      </c>
      <c r="Q160" s="171">
        <f t="shared" si="72"/>
        <v>0</v>
      </c>
      <c r="R160" s="171">
        <f t="shared" si="72"/>
        <v>0</v>
      </c>
      <c r="S160" s="171">
        <f t="shared" si="72"/>
        <v>0</v>
      </c>
      <c r="T160" s="171">
        <f t="shared" si="72"/>
        <v>0</v>
      </c>
      <c r="U160" s="171">
        <f t="shared" si="72"/>
        <v>0</v>
      </c>
      <c r="V160" s="171">
        <f t="shared" si="72"/>
        <v>0</v>
      </c>
      <c r="W160" s="171">
        <f t="shared" si="73"/>
        <v>0</v>
      </c>
      <c r="X160" s="171">
        <f t="shared" si="73"/>
        <v>0</v>
      </c>
      <c r="Y160" s="171">
        <f t="shared" si="73"/>
        <v>0</v>
      </c>
      <c r="Z160" s="171">
        <f t="shared" si="73"/>
        <v>0</v>
      </c>
      <c r="AA160" s="171">
        <f t="shared" si="73"/>
        <v>0</v>
      </c>
      <c r="AB160" s="171">
        <f t="shared" si="73"/>
        <v>0</v>
      </c>
      <c r="AC160" s="171">
        <f t="shared" si="73"/>
        <v>0</v>
      </c>
      <c r="AD160" s="171">
        <f t="shared" si="73"/>
        <v>0</v>
      </c>
      <c r="AE160" s="171">
        <f t="shared" si="73"/>
        <v>0</v>
      </c>
      <c r="AF160" s="171">
        <f t="shared" si="73"/>
        <v>0</v>
      </c>
      <c r="AG160" s="171">
        <f t="shared" si="73"/>
        <v>0</v>
      </c>
      <c r="AH160" s="171">
        <f t="shared" si="73"/>
        <v>0</v>
      </c>
      <c r="AI160" s="171">
        <f t="shared" si="73"/>
        <v>0</v>
      </c>
      <c r="AJ160" s="171">
        <f t="shared" si="73"/>
        <v>0</v>
      </c>
    </row>
    <row r="161" spans="1:36" s="188" customFormat="1" ht="16.5" x14ac:dyDescent="0.25">
      <c r="A161" s="191">
        <f t="shared" si="74"/>
        <v>15.03</v>
      </c>
      <c r="B161" s="192">
        <f t="shared" si="49"/>
        <v>113</v>
      </c>
      <c r="C161" s="193" t="s">
        <v>647</v>
      </c>
      <c r="D161" s="194" t="s">
        <v>364</v>
      </c>
      <c r="E161" s="160">
        <f t="shared" si="71"/>
        <v>0</v>
      </c>
      <c r="F161" s="314">
        <v>25</v>
      </c>
      <c r="G161" s="191">
        <f t="shared" si="72"/>
        <v>0</v>
      </c>
      <c r="H161" s="191">
        <f t="shared" si="72"/>
        <v>0</v>
      </c>
      <c r="I161" s="191">
        <f t="shared" si="72"/>
        <v>0</v>
      </c>
      <c r="J161" s="191">
        <f t="shared" si="72"/>
        <v>0</v>
      </c>
      <c r="K161" s="191">
        <f t="shared" si="72"/>
        <v>0</v>
      </c>
      <c r="L161" s="191">
        <f t="shared" si="72"/>
        <v>0</v>
      </c>
      <c r="M161" s="191">
        <f t="shared" si="72"/>
        <v>0</v>
      </c>
      <c r="N161" s="191">
        <f t="shared" si="72"/>
        <v>0</v>
      </c>
      <c r="O161" s="191">
        <f t="shared" si="72"/>
        <v>0</v>
      </c>
      <c r="P161" s="191">
        <f t="shared" si="72"/>
        <v>0</v>
      </c>
      <c r="Q161" s="191">
        <f t="shared" si="72"/>
        <v>0</v>
      </c>
      <c r="R161" s="191">
        <f t="shared" si="72"/>
        <v>0</v>
      </c>
      <c r="S161" s="191">
        <f t="shared" si="72"/>
        <v>0</v>
      </c>
      <c r="T161" s="191">
        <f t="shared" si="72"/>
        <v>0</v>
      </c>
      <c r="U161" s="191">
        <f t="shared" si="72"/>
        <v>0</v>
      </c>
      <c r="V161" s="191">
        <f t="shared" si="72"/>
        <v>0</v>
      </c>
      <c r="W161" s="191">
        <f t="shared" si="73"/>
        <v>0</v>
      </c>
      <c r="X161" s="191">
        <f t="shared" si="73"/>
        <v>0</v>
      </c>
      <c r="Y161" s="191">
        <f t="shared" si="73"/>
        <v>0</v>
      </c>
      <c r="Z161" s="191">
        <f t="shared" si="73"/>
        <v>0</v>
      </c>
      <c r="AA161" s="191">
        <f t="shared" si="73"/>
        <v>0</v>
      </c>
      <c r="AB161" s="191">
        <f t="shared" si="73"/>
        <v>0</v>
      </c>
      <c r="AC161" s="191">
        <f t="shared" si="73"/>
        <v>0</v>
      </c>
      <c r="AD161" s="191">
        <f t="shared" si="73"/>
        <v>0</v>
      </c>
      <c r="AE161" s="191">
        <f t="shared" si="73"/>
        <v>0</v>
      </c>
      <c r="AF161" s="191">
        <f t="shared" si="73"/>
        <v>0</v>
      </c>
      <c r="AG161" s="191">
        <f t="shared" si="73"/>
        <v>0</v>
      </c>
      <c r="AH161" s="191">
        <f t="shared" si="73"/>
        <v>0</v>
      </c>
      <c r="AI161" s="191">
        <f t="shared" si="73"/>
        <v>0</v>
      </c>
      <c r="AJ161" s="191">
        <f t="shared" si="73"/>
        <v>0</v>
      </c>
    </row>
    <row r="162" spans="1:36" s="188" customFormat="1" ht="16.5" x14ac:dyDescent="0.25">
      <c r="A162" s="191">
        <f t="shared" si="74"/>
        <v>15.04</v>
      </c>
      <c r="B162" s="192">
        <f t="shared" si="49"/>
        <v>114</v>
      </c>
      <c r="C162" s="193" t="s">
        <v>535</v>
      </c>
      <c r="D162" s="194" t="s">
        <v>364</v>
      </c>
      <c r="E162" s="160">
        <f t="shared" si="71"/>
        <v>1</v>
      </c>
      <c r="F162" s="314">
        <v>37.5</v>
      </c>
      <c r="G162" s="191">
        <f t="shared" si="72"/>
        <v>0</v>
      </c>
      <c r="H162" s="191">
        <f t="shared" si="72"/>
        <v>0</v>
      </c>
      <c r="I162" s="191">
        <f t="shared" si="72"/>
        <v>0</v>
      </c>
      <c r="J162" s="191">
        <f t="shared" si="72"/>
        <v>0</v>
      </c>
      <c r="K162" s="191">
        <f t="shared" si="72"/>
        <v>0</v>
      </c>
      <c r="L162" s="191">
        <f t="shared" si="72"/>
        <v>0</v>
      </c>
      <c r="M162" s="191">
        <f t="shared" si="72"/>
        <v>1</v>
      </c>
      <c r="N162" s="191">
        <f t="shared" si="72"/>
        <v>0</v>
      </c>
      <c r="O162" s="191">
        <f t="shared" si="72"/>
        <v>0</v>
      </c>
      <c r="P162" s="191">
        <f t="shared" si="72"/>
        <v>0</v>
      </c>
      <c r="Q162" s="191">
        <f t="shared" si="72"/>
        <v>0</v>
      </c>
      <c r="R162" s="191">
        <f t="shared" si="72"/>
        <v>0</v>
      </c>
      <c r="S162" s="191">
        <f t="shared" si="72"/>
        <v>0</v>
      </c>
      <c r="T162" s="191">
        <f t="shared" si="72"/>
        <v>0</v>
      </c>
      <c r="U162" s="191">
        <f t="shared" si="72"/>
        <v>0</v>
      </c>
      <c r="V162" s="191">
        <f t="shared" si="72"/>
        <v>0</v>
      </c>
      <c r="W162" s="191">
        <f t="shared" si="73"/>
        <v>0</v>
      </c>
      <c r="X162" s="191">
        <f t="shared" si="73"/>
        <v>0</v>
      </c>
      <c r="Y162" s="191">
        <f t="shared" si="73"/>
        <v>0</v>
      </c>
      <c r="Z162" s="191">
        <f t="shared" si="73"/>
        <v>0</v>
      </c>
      <c r="AA162" s="191">
        <f t="shared" si="73"/>
        <v>0</v>
      </c>
      <c r="AB162" s="191">
        <f t="shared" si="73"/>
        <v>0</v>
      </c>
      <c r="AC162" s="191">
        <f t="shared" si="73"/>
        <v>0</v>
      </c>
      <c r="AD162" s="191">
        <f t="shared" si="73"/>
        <v>0</v>
      </c>
      <c r="AE162" s="191">
        <f t="shared" si="73"/>
        <v>0</v>
      </c>
      <c r="AF162" s="191">
        <f t="shared" si="73"/>
        <v>0</v>
      </c>
      <c r="AG162" s="191">
        <f t="shared" si="73"/>
        <v>0</v>
      </c>
      <c r="AH162" s="191">
        <f t="shared" si="73"/>
        <v>0</v>
      </c>
      <c r="AI162" s="191">
        <f t="shared" si="73"/>
        <v>0</v>
      </c>
      <c r="AJ162" s="191">
        <f t="shared" si="73"/>
        <v>0</v>
      </c>
    </row>
    <row r="163" spans="1:36" ht="16.5" x14ac:dyDescent="0.25">
      <c r="A163" s="166">
        <f>A158+1</f>
        <v>16</v>
      </c>
      <c r="B163" s="167">
        <f t="shared" si="49"/>
        <v>115</v>
      </c>
      <c r="C163" s="168" t="s">
        <v>447</v>
      </c>
      <c r="D163" s="170"/>
      <c r="E163" s="170"/>
      <c r="F163" s="314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</row>
    <row r="164" spans="1:36" ht="16.5" x14ac:dyDescent="0.25">
      <c r="A164" s="157">
        <f t="shared" ref="A164:A166" si="75">+A163+0.01</f>
        <v>16.010000000000002</v>
      </c>
      <c r="B164" s="167">
        <f t="shared" si="49"/>
        <v>116</v>
      </c>
      <c r="C164" s="169" t="s">
        <v>448</v>
      </c>
      <c r="D164" s="170" t="s">
        <v>146</v>
      </c>
      <c r="E164" s="157">
        <f t="shared" ref="E164:E166" si="76">+SUM(G164:AJ164)</f>
        <v>0</v>
      </c>
      <c r="F164" s="314"/>
      <c r="G164" s="171">
        <f t="shared" ref="G164:P166" si="77">+HLOOKUP(G$7,ARMADO_RP,$B164,0)</f>
        <v>0</v>
      </c>
      <c r="H164" s="171">
        <f t="shared" si="77"/>
        <v>0</v>
      </c>
      <c r="I164" s="171">
        <f t="shared" si="77"/>
        <v>0</v>
      </c>
      <c r="J164" s="171">
        <f t="shared" si="77"/>
        <v>0</v>
      </c>
      <c r="K164" s="171">
        <f t="shared" si="77"/>
        <v>0</v>
      </c>
      <c r="L164" s="171">
        <f t="shared" si="77"/>
        <v>0</v>
      </c>
      <c r="M164" s="171">
        <f t="shared" si="77"/>
        <v>0</v>
      </c>
      <c r="N164" s="171">
        <f t="shared" si="77"/>
        <v>0</v>
      </c>
      <c r="O164" s="171">
        <f t="shared" si="77"/>
        <v>0</v>
      </c>
      <c r="P164" s="171">
        <f t="shared" si="77"/>
        <v>0</v>
      </c>
      <c r="Q164" s="171">
        <f t="shared" ref="Q164:Z166" si="78">+HLOOKUP(Q$7,ARMADO_RP,$B164,0)</f>
        <v>0</v>
      </c>
      <c r="R164" s="171">
        <f t="shared" si="78"/>
        <v>0</v>
      </c>
      <c r="S164" s="171">
        <f t="shared" si="78"/>
        <v>0</v>
      </c>
      <c r="T164" s="171">
        <f t="shared" si="78"/>
        <v>0</v>
      </c>
      <c r="U164" s="171">
        <f t="shared" si="78"/>
        <v>0</v>
      </c>
      <c r="V164" s="171">
        <f t="shared" si="78"/>
        <v>0</v>
      </c>
      <c r="W164" s="171">
        <f t="shared" si="78"/>
        <v>0</v>
      </c>
      <c r="X164" s="171">
        <f t="shared" si="78"/>
        <v>0</v>
      </c>
      <c r="Y164" s="171">
        <f t="shared" si="78"/>
        <v>0</v>
      </c>
      <c r="Z164" s="171">
        <f t="shared" si="78"/>
        <v>0</v>
      </c>
      <c r="AA164" s="171">
        <f t="shared" ref="AA164:AJ166" si="79">+HLOOKUP(AA$7,ARMADO_RP,$B164,0)</f>
        <v>0</v>
      </c>
      <c r="AB164" s="171">
        <f t="shared" si="79"/>
        <v>0</v>
      </c>
      <c r="AC164" s="171">
        <f t="shared" si="79"/>
        <v>0</v>
      </c>
      <c r="AD164" s="171">
        <f t="shared" si="79"/>
        <v>0</v>
      </c>
      <c r="AE164" s="171">
        <f t="shared" si="79"/>
        <v>0</v>
      </c>
      <c r="AF164" s="171">
        <f t="shared" si="79"/>
        <v>0</v>
      </c>
      <c r="AG164" s="171">
        <f t="shared" si="79"/>
        <v>0</v>
      </c>
      <c r="AH164" s="171">
        <f t="shared" si="79"/>
        <v>0</v>
      </c>
      <c r="AI164" s="171">
        <f t="shared" si="79"/>
        <v>0</v>
      </c>
      <c r="AJ164" s="171">
        <f t="shared" si="79"/>
        <v>0</v>
      </c>
    </row>
    <row r="165" spans="1:36" ht="16.5" x14ac:dyDescent="0.25">
      <c r="A165" s="157">
        <f t="shared" si="75"/>
        <v>16.020000000000003</v>
      </c>
      <c r="B165" s="167">
        <f t="shared" si="49"/>
        <v>117</v>
      </c>
      <c r="C165" s="169" t="s">
        <v>449</v>
      </c>
      <c r="D165" s="170" t="s">
        <v>146</v>
      </c>
      <c r="E165" s="157">
        <f t="shared" si="76"/>
        <v>6</v>
      </c>
      <c r="F165" s="251"/>
      <c r="G165" s="171">
        <f t="shared" si="77"/>
        <v>0</v>
      </c>
      <c r="H165" s="171">
        <f t="shared" si="77"/>
        <v>0</v>
      </c>
      <c r="I165" s="171">
        <f t="shared" si="77"/>
        <v>0</v>
      </c>
      <c r="J165" s="171">
        <f t="shared" si="77"/>
        <v>0</v>
      </c>
      <c r="K165" s="171">
        <f t="shared" si="77"/>
        <v>0</v>
      </c>
      <c r="L165" s="171">
        <f t="shared" si="77"/>
        <v>0</v>
      </c>
      <c r="M165" s="171">
        <f t="shared" si="77"/>
        <v>6</v>
      </c>
      <c r="N165" s="171">
        <f t="shared" si="77"/>
        <v>0</v>
      </c>
      <c r="O165" s="171">
        <f t="shared" si="77"/>
        <v>0</v>
      </c>
      <c r="P165" s="171">
        <f t="shared" si="77"/>
        <v>0</v>
      </c>
      <c r="Q165" s="171">
        <f t="shared" si="78"/>
        <v>0</v>
      </c>
      <c r="R165" s="171">
        <f t="shared" si="78"/>
        <v>0</v>
      </c>
      <c r="S165" s="171">
        <f t="shared" si="78"/>
        <v>0</v>
      </c>
      <c r="T165" s="171">
        <f t="shared" si="78"/>
        <v>0</v>
      </c>
      <c r="U165" s="171">
        <f t="shared" si="78"/>
        <v>0</v>
      </c>
      <c r="V165" s="171">
        <f t="shared" si="78"/>
        <v>0</v>
      </c>
      <c r="W165" s="171">
        <f t="shared" si="78"/>
        <v>0</v>
      </c>
      <c r="X165" s="171">
        <f t="shared" si="78"/>
        <v>0</v>
      </c>
      <c r="Y165" s="171">
        <f t="shared" si="78"/>
        <v>0</v>
      </c>
      <c r="Z165" s="171">
        <f t="shared" si="78"/>
        <v>0</v>
      </c>
      <c r="AA165" s="171">
        <f t="shared" si="79"/>
        <v>0</v>
      </c>
      <c r="AB165" s="171">
        <f t="shared" si="79"/>
        <v>0</v>
      </c>
      <c r="AC165" s="171">
        <f t="shared" si="79"/>
        <v>0</v>
      </c>
      <c r="AD165" s="171">
        <f t="shared" si="79"/>
        <v>0</v>
      </c>
      <c r="AE165" s="171">
        <f t="shared" si="79"/>
        <v>0</v>
      </c>
      <c r="AF165" s="171">
        <f t="shared" si="79"/>
        <v>0</v>
      </c>
      <c r="AG165" s="171">
        <f t="shared" si="79"/>
        <v>0</v>
      </c>
      <c r="AH165" s="171">
        <f t="shared" si="79"/>
        <v>0</v>
      </c>
      <c r="AI165" s="171">
        <f t="shared" si="79"/>
        <v>0</v>
      </c>
      <c r="AJ165" s="171">
        <f t="shared" si="79"/>
        <v>0</v>
      </c>
    </row>
    <row r="166" spans="1:36" s="188" customFormat="1" ht="16.5" x14ac:dyDescent="0.25">
      <c r="A166" s="160">
        <f t="shared" si="75"/>
        <v>16.030000000000005</v>
      </c>
      <c r="B166" s="192">
        <f t="shared" si="49"/>
        <v>118</v>
      </c>
      <c r="C166" s="163" t="s">
        <v>632</v>
      </c>
      <c r="D166" s="194" t="s">
        <v>146</v>
      </c>
      <c r="E166" s="157">
        <f t="shared" si="76"/>
        <v>12</v>
      </c>
      <c r="F166" s="315"/>
      <c r="G166" s="171">
        <f t="shared" si="77"/>
        <v>0</v>
      </c>
      <c r="H166" s="171">
        <f t="shared" si="77"/>
        <v>0</v>
      </c>
      <c r="I166" s="171">
        <f t="shared" si="77"/>
        <v>0</v>
      </c>
      <c r="J166" s="171">
        <f t="shared" si="77"/>
        <v>0</v>
      </c>
      <c r="K166" s="171">
        <f t="shared" si="77"/>
        <v>0</v>
      </c>
      <c r="L166" s="171">
        <f t="shared" si="77"/>
        <v>0</v>
      </c>
      <c r="M166" s="171">
        <f t="shared" si="77"/>
        <v>12</v>
      </c>
      <c r="N166" s="171">
        <f t="shared" si="77"/>
        <v>0</v>
      </c>
      <c r="O166" s="171">
        <f t="shared" si="77"/>
        <v>0</v>
      </c>
      <c r="P166" s="171">
        <f t="shared" si="77"/>
        <v>0</v>
      </c>
      <c r="Q166" s="171">
        <f t="shared" si="78"/>
        <v>0</v>
      </c>
      <c r="R166" s="171">
        <f t="shared" si="78"/>
        <v>0</v>
      </c>
      <c r="S166" s="171">
        <f t="shared" si="78"/>
        <v>0</v>
      </c>
      <c r="T166" s="171">
        <f t="shared" si="78"/>
        <v>0</v>
      </c>
      <c r="U166" s="171">
        <f t="shared" si="78"/>
        <v>0</v>
      </c>
      <c r="V166" s="171">
        <f t="shared" si="78"/>
        <v>0</v>
      </c>
      <c r="W166" s="171">
        <f t="shared" si="78"/>
        <v>0</v>
      </c>
      <c r="X166" s="171">
        <f t="shared" si="78"/>
        <v>0</v>
      </c>
      <c r="Y166" s="171">
        <f t="shared" si="78"/>
        <v>0</v>
      </c>
      <c r="Z166" s="171">
        <f t="shared" si="78"/>
        <v>0</v>
      </c>
      <c r="AA166" s="171">
        <f t="shared" si="79"/>
        <v>0</v>
      </c>
      <c r="AB166" s="171">
        <f t="shared" si="79"/>
        <v>0</v>
      </c>
      <c r="AC166" s="171">
        <f t="shared" si="79"/>
        <v>0</v>
      </c>
      <c r="AD166" s="171">
        <f t="shared" si="79"/>
        <v>0</v>
      </c>
      <c r="AE166" s="171">
        <f t="shared" si="79"/>
        <v>0</v>
      </c>
      <c r="AF166" s="171">
        <f t="shared" si="79"/>
        <v>0</v>
      </c>
      <c r="AG166" s="171">
        <f t="shared" si="79"/>
        <v>0</v>
      </c>
      <c r="AH166" s="171">
        <f t="shared" si="79"/>
        <v>0</v>
      </c>
      <c r="AI166" s="171">
        <f t="shared" si="79"/>
        <v>0</v>
      </c>
      <c r="AJ166" s="171">
        <f t="shared" si="79"/>
        <v>0</v>
      </c>
    </row>
    <row r="167" spans="1:36" ht="16.5" x14ac:dyDescent="0.25">
      <c r="A167" s="172"/>
      <c r="B167" s="167">
        <f t="shared" si="49"/>
        <v>119</v>
      </c>
      <c r="C167" s="174"/>
      <c r="D167" s="179"/>
      <c r="E167" s="179"/>
      <c r="F167" s="24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 spans="1:36" ht="16.5" x14ac:dyDescent="0.25">
      <c r="A168" s="175"/>
      <c r="B168" s="176">
        <f t="shared" si="49"/>
        <v>120</v>
      </c>
      <c r="C168" s="177"/>
      <c r="D168" s="178"/>
      <c r="E168" s="178"/>
      <c r="F168" s="252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</row>
    <row r="169" spans="1:36" ht="16.5" x14ac:dyDescent="0.25">
      <c r="A169" s="152">
        <v>0</v>
      </c>
      <c r="B169" s="153">
        <f t="shared" si="49"/>
        <v>121</v>
      </c>
      <c r="C169" s="154" t="s">
        <v>450</v>
      </c>
      <c r="D169" s="156"/>
      <c r="E169" s="156"/>
      <c r="F169" s="249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</row>
    <row r="170" spans="1:36" s="188" customFormat="1" ht="16.5" x14ac:dyDescent="0.25">
      <c r="A170" s="160">
        <v>0.1</v>
      </c>
      <c r="B170" s="161">
        <f t="shared" si="49"/>
        <v>122</v>
      </c>
      <c r="C170" s="162" t="s">
        <v>451</v>
      </c>
      <c r="D170" s="164" t="s">
        <v>452</v>
      </c>
      <c r="E170" s="157">
        <f>+ROUNDUP(SUM(G170:AJ170),0)</f>
        <v>1</v>
      </c>
      <c r="F170" s="249"/>
      <c r="G170" s="157">
        <f>+IF(G$2&lt;&gt;0,1/COUNTA(G$2:M$2),0)</f>
        <v>0.14285714285714285</v>
      </c>
      <c r="H170" s="157">
        <f t="shared" ref="H170:AJ170" si="80">+IF(H$2&lt;&gt;0,1/COUNTA(H$2:N$2),0)</f>
        <v>0.14285714285714285</v>
      </c>
      <c r="I170" s="157">
        <f t="shared" si="80"/>
        <v>0.14285714285714285</v>
      </c>
      <c r="J170" s="157">
        <f t="shared" si="80"/>
        <v>0.14285714285714285</v>
      </c>
      <c r="K170" s="157">
        <f t="shared" si="80"/>
        <v>0.14285714285714285</v>
      </c>
      <c r="L170" s="157">
        <f t="shared" si="80"/>
        <v>0.14285714285714285</v>
      </c>
      <c r="M170" s="157">
        <f t="shared" si="80"/>
        <v>0.14285714285714285</v>
      </c>
      <c r="N170" s="157">
        <f t="shared" si="80"/>
        <v>0</v>
      </c>
      <c r="O170" s="157">
        <f t="shared" si="80"/>
        <v>0</v>
      </c>
      <c r="P170" s="157">
        <f t="shared" si="80"/>
        <v>0</v>
      </c>
      <c r="Q170" s="157">
        <f t="shared" si="80"/>
        <v>0</v>
      </c>
      <c r="R170" s="157">
        <f t="shared" si="80"/>
        <v>0</v>
      </c>
      <c r="S170" s="157">
        <f t="shared" si="80"/>
        <v>0</v>
      </c>
      <c r="T170" s="157">
        <f t="shared" si="80"/>
        <v>0</v>
      </c>
      <c r="U170" s="157">
        <f t="shared" si="80"/>
        <v>0</v>
      </c>
      <c r="V170" s="157">
        <f t="shared" si="80"/>
        <v>0</v>
      </c>
      <c r="W170" s="157">
        <f t="shared" si="80"/>
        <v>0</v>
      </c>
      <c r="X170" s="157">
        <f t="shared" si="80"/>
        <v>0</v>
      </c>
      <c r="Y170" s="157">
        <f t="shared" si="80"/>
        <v>0</v>
      </c>
      <c r="Z170" s="157">
        <f t="shared" si="80"/>
        <v>0</v>
      </c>
      <c r="AA170" s="157">
        <f t="shared" si="80"/>
        <v>0</v>
      </c>
      <c r="AB170" s="157">
        <f t="shared" si="80"/>
        <v>0</v>
      </c>
      <c r="AC170" s="157">
        <f t="shared" si="80"/>
        <v>0</v>
      </c>
      <c r="AD170" s="157">
        <f t="shared" si="80"/>
        <v>0</v>
      </c>
      <c r="AE170" s="157">
        <f t="shared" si="80"/>
        <v>0</v>
      </c>
      <c r="AF170" s="157">
        <f t="shared" si="80"/>
        <v>0</v>
      </c>
      <c r="AG170" s="157">
        <f t="shared" si="80"/>
        <v>0</v>
      </c>
      <c r="AH170" s="157">
        <f t="shared" si="80"/>
        <v>0</v>
      </c>
      <c r="AI170" s="157">
        <f t="shared" si="80"/>
        <v>0</v>
      </c>
      <c r="AJ170" s="157">
        <f t="shared" si="80"/>
        <v>0</v>
      </c>
    </row>
    <row r="171" spans="1:36" ht="16.5" x14ac:dyDescent="0.25">
      <c r="A171" s="160"/>
      <c r="B171" s="161">
        <f t="shared" si="49"/>
        <v>123</v>
      </c>
      <c r="C171" s="162"/>
      <c r="D171" s="164"/>
      <c r="E171" s="164"/>
      <c r="F171" s="249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</row>
    <row r="172" spans="1:36" ht="16.5" x14ac:dyDescent="0.25">
      <c r="A172" s="166">
        <v>1</v>
      </c>
      <c r="B172" s="167">
        <f t="shared" si="49"/>
        <v>124</v>
      </c>
      <c r="C172" s="168" t="s">
        <v>453</v>
      </c>
      <c r="D172" s="170"/>
      <c r="E172" s="170"/>
      <c r="F172" s="251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</row>
    <row r="173" spans="1:36" ht="16.5" x14ac:dyDescent="0.25">
      <c r="A173" s="157">
        <f>+A172+0.01</f>
        <v>1.01</v>
      </c>
      <c r="B173" s="153">
        <f t="shared" si="49"/>
        <v>125</v>
      </c>
      <c r="C173" s="155" t="s">
        <v>454</v>
      </c>
      <c r="D173" s="156" t="s">
        <v>364</v>
      </c>
      <c r="E173" s="157">
        <f t="shared" ref="E173:E208" si="81">+SUM(G173:AJ173)</f>
        <v>0</v>
      </c>
      <c r="F173" s="314" t="s">
        <v>331</v>
      </c>
      <c r="G173" s="157">
        <f>+IF($F173=G$21,G$58,0)</f>
        <v>0</v>
      </c>
      <c r="H173" s="157">
        <f t="shared" ref="H173:AJ173" si="82">+IF($F173=H$21,H$58,0)</f>
        <v>0</v>
      </c>
      <c r="I173" s="157">
        <f t="shared" si="82"/>
        <v>0</v>
      </c>
      <c r="J173" s="157">
        <f t="shared" si="82"/>
        <v>0</v>
      </c>
      <c r="K173" s="157">
        <f t="shared" si="82"/>
        <v>0</v>
      </c>
      <c r="L173" s="157">
        <f t="shared" si="82"/>
        <v>0</v>
      </c>
      <c r="M173" s="157">
        <f t="shared" si="82"/>
        <v>0</v>
      </c>
      <c r="N173" s="157">
        <f t="shared" si="82"/>
        <v>0</v>
      </c>
      <c r="O173" s="157">
        <f t="shared" si="82"/>
        <v>0</v>
      </c>
      <c r="P173" s="157">
        <f t="shared" si="82"/>
        <v>0</v>
      </c>
      <c r="Q173" s="157">
        <f t="shared" si="82"/>
        <v>0</v>
      </c>
      <c r="R173" s="157">
        <f t="shared" si="82"/>
        <v>0</v>
      </c>
      <c r="S173" s="157">
        <f t="shared" si="82"/>
        <v>0</v>
      </c>
      <c r="T173" s="157">
        <f t="shared" si="82"/>
        <v>0</v>
      </c>
      <c r="U173" s="157">
        <f t="shared" si="82"/>
        <v>0</v>
      </c>
      <c r="V173" s="157">
        <f t="shared" si="82"/>
        <v>0</v>
      </c>
      <c r="W173" s="157">
        <f t="shared" si="82"/>
        <v>0</v>
      </c>
      <c r="X173" s="157">
        <f t="shared" si="82"/>
        <v>0</v>
      </c>
      <c r="Y173" s="157">
        <f t="shared" si="82"/>
        <v>0</v>
      </c>
      <c r="Z173" s="157">
        <f t="shared" si="82"/>
        <v>0</v>
      </c>
      <c r="AA173" s="157">
        <f t="shared" si="82"/>
        <v>0</v>
      </c>
      <c r="AB173" s="157">
        <f t="shared" si="82"/>
        <v>0</v>
      </c>
      <c r="AC173" s="157">
        <f t="shared" si="82"/>
        <v>0</v>
      </c>
      <c r="AD173" s="157">
        <f t="shared" si="82"/>
        <v>0</v>
      </c>
      <c r="AE173" s="157">
        <f t="shared" si="82"/>
        <v>0</v>
      </c>
      <c r="AF173" s="157">
        <f t="shared" si="82"/>
        <v>0</v>
      </c>
      <c r="AG173" s="157">
        <f t="shared" si="82"/>
        <v>0</v>
      </c>
      <c r="AH173" s="157">
        <f t="shared" si="82"/>
        <v>0</v>
      </c>
      <c r="AI173" s="157">
        <f t="shared" si="82"/>
        <v>0</v>
      </c>
      <c r="AJ173" s="157">
        <f t="shared" si="82"/>
        <v>0</v>
      </c>
    </row>
    <row r="174" spans="1:36" ht="16.5" x14ac:dyDescent="0.25">
      <c r="A174" s="157">
        <f t="shared" ref="A174:A208" si="83">+A173+0.01</f>
        <v>1.02</v>
      </c>
      <c r="B174" s="153">
        <f t="shared" si="49"/>
        <v>126</v>
      </c>
      <c r="C174" s="155" t="s">
        <v>455</v>
      </c>
      <c r="D174" s="156" t="s">
        <v>364</v>
      </c>
      <c r="E174" s="157">
        <f t="shared" si="81"/>
        <v>0</v>
      </c>
      <c r="F174" s="314" t="s">
        <v>331</v>
      </c>
      <c r="G174" s="157">
        <f>+IF($F174=G$21,G$59,0)</f>
        <v>0</v>
      </c>
      <c r="H174" s="157">
        <f t="shared" ref="H174:AJ174" si="84">+IF($F174=H$21,H$59,0)</f>
        <v>0</v>
      </c>
      <c r="I174" s="157">
        <f t="shared" si="84"/>
        <v>0</v>
      </c>
      <c r="J174" s="157">
        <f t="shared" si="84"/>
        <v>0</v>
      </c>
      <c r="K174" s="157">
        <f t="shared" si="84"/>
        <v>0</v>
      </c>
      <c r="L174" s="157">
        <f t="shared" si="84"/>
        <v>0</v>
      </c>
      <c r="M174" s="157">
        <f t="shared" si="84"/>
        <v>0</v>
      </c>
      <c r="N174" s="157">
        <f t="shared" si="84"/>
        <v>0</v>
      </c>
      <c r="O174" s="157">
        <f t="shared" si="84"/>
        <v>0</v>
      </c>
      <c r="P174" s="157">
        <f t="shared" si="84"/>
        <v>0</v>
      </c>
      <c r="Q174" s="157">
        <f t="shared" si="84"/>
        <v>0</v>
      </c>
      <c r="R174" s="157">
        <f t="shared" si="84"/>
        <v>0</v>
      </c>
      <c r="S174" s="157">
        <f t="shared" si="84"/>
        <v>0</v>
      </c>
      <c r="T174" s="157">
        <f t="shared" si="84"/>
        <v>0</v>
      </c>
      <c r="U174" s="157">
        <f t="shared" si="84"/>
        <v>0</v>
      </c>
      <c r="V174" s="157">
        <f t="shared" si="84"/>
        <v>0</v>
      </c>
      <c r="W174" s="157">
        <f t="shared" si="84"/>
        <v>0</v>
      </c>
      <c r="X174" s="157">
        <f t="shared" si="84"/>
        <v>0</v>
      </c>
      <c r="Y174" s="157">
        <f t="shared" si="84"/>
        <v>0</v>
      </c>
      <c r="Z174" s="157">
        <f t="shared" si="84"/>
        <v>0</v>
      </c>
      <c r="AA174" s="157">
        <f t="shared" si="84"/>
        <v>0</v>
      </c>
      <c r="AB174" s="157">
        <f t="shared" si="84"/>
        <v>0</v>
      </c>
      <c r="AC174" s="157">
        <f t="shared" si="84"/>
        <v>0</v>
      </c>
      <c r="AD174" s="157">
        <f t="shared" si="84"/>
        <v>0</v>
      </c>
      <c r="AE174" s="157">
        <f t="shared" si="84"/>
        <v>0</v>
      </c>
      <c r="AF174" s="157">
        <f t="shared" si="84"/>
        <v>0</v>
      </c>
      <c r="AG174" s="157">
        <f t="shared" si="84"/>
        <v>0</v>
      </c>
      <c r="AH174" s="157">
        <f t="shared" si="84"/>
        <v>0</v>
      </c>
      <c r="AI174" s="157">
        <f t="shared" si="84"/>
        <v>0</v>
      </c>
      <c r="AJ174" s="157">
        <f t="shared" si="84"/>
        <v>0</v>
      </c>
    </row>
    <row r="175" spans="1:36" ht="16.5" x14ac:dyDescent="0.25">
      <c r="A175" s="157">
        <f t="shared" si="83"/>
        <v>1.03</v>
      </c>
      <c r="B175" s="153">
        <f t="shared" si="49"/>
        <v>127</v>
      </c>
      <c r="C175" s="155" t="s">
        <v>456</v>
      </c>
      <c r="D175" s="156" t="s">
        <v>364</v>
      </c>
      <c r="E175" s="157">
        <f t="shared" si="81"/>
        <v>3</v>
      </c>
      <c r="F175" s="314" t="s">
        <v>331</v>
      </c>
      <c r="G175" s="157">
        <f>+IF($F175=G$21,G$60,0)</f>
        <v>0</v>
      </c>
      <c r="H175" s="157">
        <f t="shared" ref="H175:AJ175" si="85">+IF($F175=H$21,H$60,0)</f>
        <v>0</v>
      </c>
      <c r="I175" s="157">
        <f t="shared" si="85"/>
        <v>1</v>
      </c>
      <c r="J175" s="157">
        <f t="shared" si="85"/>
        <v>1</v>
      </c>
      <c r="K175" s="157">
        <f t="shared" si="85"/>
        <v>1</v>
      </c>
      <c r="L175" s="157">
        <f t="shared" si="85"/>
        <v>0</v>
      </c>
      <c r="M175" s="157">
        <f t="shared" si="85"/>
        <v>0</v>
      </c>
      <c r="N175" s="157">
        <f t="shared" si="85"/>
        <v>0</v>
      </c>
      <c r="O175" s="157">
        <f t="shared" si="85"/>
        <v>0</v>
      </c>
      <c r="P175" s="157">
        <f t="shared" si="85"/>
        <v>0</v>
      </c>
      <c r="Q175" s="157">
        <f t="shared" si="85"/>
        <v>0</v>
      </c>
      <c r="R175" s="157">
        <f t="shared" si="85"/>
        <v>0</v>
      </c>
      <c r="S175" s="157">
        <f t="shared" si="85"/>
        <v>0</v>
      </c>
      <c r="T175" s="157">
        <f t="shared" si="85"/>
        <v>0</v>
      </c>
      <c r="U175" s="157">
        <f t="shared" si="85"/>
        <v>0</v>
      </c>
      <c r="V175" s="157">
        <f t="shared" si="85"/>
        <v>0</v>
      </c>
      <c r="W175" s="157">
        <f t="shared" si="85"/>
        <v>0</v>
      </c>
      <c r="X175" s="157">
        <f t="shared" si="85"/>
        <v>0</v>
      </c>
      <c r="Y175" s="157">
        <f t="shared" si="85"/>
        <v>0</v>
      </c>
      <c r="Z175" s="157">
        <f t="shared" si="85"/>
        <v>0</v>
      </c>
      <c r="AA175" s="157">
        <f t="shared" si="85"/>
        <v>0</v>
      </c>
      <c r="AB175" s="157">
        <f t="shared" si="85"/>
        <v>0</v>
      </c>
      <c r="AC175" s="157">
        <f t="shared" si="85"/>
        <v>0</v>
      </c>
      <c r="AD175" s="157">
        <f t="shared" si="85"/>
        <v>0</v>
      </c>
      <c r="AE175" s="157">
        <f t="shared" si="85"/>
        <v>0</v>
      </c>
      <c r="AF175" s="157">
        <f t="shared" si="85"/>
        <v>0</v>
      </c>
      <c r="AG175" s="157">
        <f t="shared" si="85"/>
        <v>0</v>
      </c>
      <c r="AH175" s="157">
        <f t="shared" si="85"/>
        <v>0</v>
      </c>
      <c r="AI175" s="157">
        <f t="shared" si="85"/>
        <v>0</v>
      </c>
      <c r="AJ175" s="157">
        <f t="shared" si="85"/>
        <v>0</v>
      </c>
    </row>
    <row r="176" spans="1:36" ht="16.5" x14ac:dyDescent="0.25">
      <c r="A176" s="157">
        <f t="shared" si="83"/>
        <v>1.04</v>
      </c>
      <c r="B176" s="153">
        <f t="shared" si="49"/>
        <v>128</v>
      </c>
      <c r="C176" s="155" t="s">
        <v>457</v>
      </c>
      <c r="D176" s="156" t="s">
        <v>364</v>
      </c>
      <c r="E176" s="157">
        <f t="shared" si="81"/>
        <v>3</v>
      </c>
      <c r="F176" s="314" t="s">
        <v>331</v>
      </c>
      <c r="G176" s="157">
        <f>+IF($F176=G$21,G$61,0)</f>
        <v>0</v>
      </c>
      <c r="H176" s="157">
        <f t="shared" ref="H176:AJ176" si="86">+IF($F176=H$21,H$61,0)</f>
        <v>1</v>
      </c>
      <c r="I176" s="157">
        <f t="shared" si="86"/>
        <v>0</v>
      </c>
      <c r="J176" s="157">
        <f t="shared" si="86"/>
        <v>0</v>
      </c>
      <c r="K176" s="157">
        <f t="shared" si="86"/>
        <v>0</v>
      </c>
      <c r="L176" s="157">
        <f t="shared" si="86"/>
        <v>1</v>
      </c>
      <c r="M176" s="157">
        <f t="shared" si="86"/>
        <v>1</v>
      </c>
      <c r="N176" s="157">
        <f t="shared" si="86"/>
        <v>0</v>
      </c>
      <c r="O176" s="157">
        <f t="shared" si="86"/>
        <v>0</v>
      </c>
      <c r="P176" s="157">
        <f t="shared" si="86"/>
        <v>0</v>
      </c>
      <c r="Q176" s="157">
        <f t="shared" si="86"/>
        <v>0</v>
      </c>
      <c r="R176" s="157">
        <f t="shared" si="86"/>
        <v>0</v>
      </c>
      <c r="S176" s="157">
        <f t="shared" si="86"/>
        <v>0</v>
      </c>
      <c r="T176" s="157">
        <f t="shared" si="86"/>
        <v>0</v>
      </c>
      <c r="U176" s="157">
        <f t="shared" si="86"/>
        <v>0</v>
      </c>
      <c r="V176" s="157">
        <f t="shared" si="86"/>
        <v>0</v>
      </c>
      <c r="W176" s="157">
        <f t="shared" si="86"/>
        <v>0</v>
      </c>
      <c r="X176" s="157">
        <f t="shared" si="86"/>
        <v>0</v>
      </c>
      <c r="Y176" s="157">
        <f t="shared" si="86"/>
        <v>0</v>
      </c>
      <c r="Z176" s="157">
        <f t="shared" si="86"/>
        <v>0</v>
      </c>
      <c r="AA176" s="157">
        <f t="shared" si="86"/>
        <v>0</v>
      </c>
      <c r="AB176" s="157">
        <f t="shared" si="86"/>
        <v>0</v>
      </c>
      <c r="AC176" s="157">
        <f t="shared" si="86"/>
        <v>0</v>
      </c>
      <c r="AD176" s="157">
        <f t="shared" si="86"/>
        <v>0</v>
      </c>
      <c r="AE176" s="157">
        <f t="shared" si="86"/>
        <v>0</v>
      </c>
      <c r="AF176" s="157">
        <f t="shared" si="86"/>
        <v>0</v>
      </c>
      <c r="AG176" s="157">
        <f t="shared" si="86"/>
        <v>0</v>
      </c>
      <c r="AH176" s="157">
        <f t="shared" si="86"/>
        <v>0</v>
      </c>
      <c r="AI176" s="157">
        <f t="shared" si="86"/>
        <v>0</v>
      </c>
      <c r="AJ176" s="157">
        <f t="shared" si="86"/>
        <v>0</v>
      </c>
    </row>
    <row r="177" spans="1:36" ht="16.5" x14ac:dyDescent="0.25">
      <c r="A177" s="157">
        <f t="shared" si="83"/>
        <v>1.05</v>
      </c>
      <c r="B177" s="153">
        <f t="shared" si="49"/>
        <v>129</v>
      </c>
      <c r="C177" s="155" t="s">
        <v>458</v>
      </c>
      <c r="D177" s="156" t="s">
        <v>364</v>
      </c>
      <c r="E177" s="157">
        <f t="shared" si="81"/>
        <v>0</v>
      </c>
      <c r="F177" s="314" t="s">
        <v>101</v>
      </c>
      <c r="G177" s="157">
        <f>+IF($F177=G$21,G$64,0)</f>
        <v>0</v>
      </c>
      <c r="H177" s="157">
        <f t="shared" ref="H177:AJ177" si="87">+IF($F177=H$21,H$64,0)</f>
        <v>0</v>
      </c>
      <c r="I177" s="157">
        <f t="shared" si="87"/>
        <v>0</v>
      </c>
      <c r="J177" s="157">
        <f t="shared" si="87"/>
        <v>0</v>
      </c>
      <c r="K177" s="157">
        <f t="shared" si="87"/>
        <v>0</v>
      </c>
      <c r="L177" s="157">
        <f t="shared" si="87"/>
        <v>0</v>
      </c>
      <c r="M177" s="157">
        <f t="shared" si="87"/>
        <v>0</v>
      </c>
      <c r="N177" s="157">
        <f t="shared" si="87"/>
        <v>0</v>
      </c>
      <c r="O177" s="157">
        <f t="shared" si="87"/>
        <v>0</v>
      </c>
      <c r="P177" s="157">
        <f t="shared" si="87"/>
        <v>0</v>
      </c>
      <c r="Q177" s="157">
        <f t="shared" si="87"/>
        <v>0</v>
      </c>
      <c r="R177" s="157">
        <f t="shared" si="87"/>
        <v>0</v>
      </c>
      <c r="S177" s="157">
        <f t="shared" si="87"/>
        <v>0</v>
      </c>
      <c r="T177" s="157">
        <f t="shared" si="87"/>
        <v>0</v>
      </c>
      <c r="U177" s="157">
        <f t="shared" si="87"/>
        <v>0</v>
      </c>
      <c r="V177" s="157">
        <f t="shared" si="87"/>
        <v>0</v>
      </c>
      <c r="W177" s="157">
        <f t="shared" si="87"/>
        <v>0</v>
      </c>
      <c r="X177" s="157">
        <f t="shared" si="87"/>
        <v>0</v>
      </c>
      <c r="Y177" s="157">
        <f t="shared" si="87"/>
        <v>0</v>
      </c>
      <c r="Z177" s="157">
        <f t="shared" si="87"/>
        <v>0</v>
      </c>
      <c r="AA177" s="157">
        <f t="shared" si="87"/>
        <v>0</v>
      </c>
      <c r="AB177" s="157">
        <f t="shared" si="87"/>
        <v>0</v>
      </c>
      <c r="AC177" s="157">
        <f t="shared" si="87"/>
        <v>0</v>
      </c>
      <c r="AD177" s="157">
        <f t="shared" si="87"/>
        <v>0</v>
      </c>
      <c r="AE177" s="157">
        <f t="shared" si="87"/>
        <v>0</v>
      </c>
      <c r="AF177" s="157">
        <f t="shared" si="87"/>
        <v>0</v>
      </c>
      <c r="AG177" s="157">
        <f t="shared" si="87"/>
        <v>0</v>
      </c>
      <c r="AH177" s="157">
        <f t="shared" si="87"/>
        <v>0</v>
      </c>
      <c r="AI177" s="157">
        <f t="shared" si="87"/>
        <v>0</v>
      </c>
      <c r="AJ177" s="157">
        <f t="shared" si="87"/>
        <v>0</v>
      </c>
    </row>
    <row r="178" spans="1:36" ht="16.5" x14ac:dyDescent="0.25">
      <c r="A178" s="157">
        <f t="shared" si="83"/>
        <v>1.06</v>
      </c>
      <c r="B178" s="153">
        <f t="shared" si="49"/>
        <v>130</v>
      </c>
      <c r="C178" s="155" t="s">
        <v>459</v>
      </c>
      <c r="D178" s="156" t="s">
        <v>364</v>
      </c>
      <c r="E178" s="157">
        <f t="shared" si="81"/>
        <v>0</v>
      </c>
      <c r="F178" s="314" t="s">
        <v>331</v>
      </c>
      <c r="G178" s="157">
        <f>+IF($F178=G$21,G$52,0)</f>
        <v>0</v>
      </c>
      <c r="H178" s="157">
        <f t="shared" ref="H178:W179" si="88">+IF($F178=H$21,H$52,0)</f>
        <v>0</v>
      </c>
      <c r="I178" s="157">
        <f t="shared" si="88"/>
        <v>0</v>
      </c>
      <c r="J178" s="157">
        <f t="shared" si="88"/>
        <v>0</v>
      </c>
      <c r="K178" s="157">
        <f t="shared" si="88"/>
        <v>0</v>
      </c>
      <c r="L178" s="157">
        <f t="shared" si="88"/>
        <v>0</v>
      </c>
      <c r="M178" s="157">
        <f t="shared" si="88"/>
        <v>0</v>
      </c>
      <c r="N178" s="157">
        <f t="shared" si="88"/>
        <v>0</v>
      </c>
      <c r="O178" s="157">
        <f t="shared" si="88"/>
        <v>0</v>
      </c>
      <c r="P178" s="157">
        <f t="shared" si="88"/>
        <v>0</v>
      </c>
      <c r="Q178" s="157">
        <f t="shared" si="88"/>
        <v>0</v>
      </c>
      <c r="R178" s="157">
        <f t="shared" si="88"/>
        <v>0</v>
      </c>
      <c r="S178" s="157">
        <f t="shared" si="88"/>
        <v>0</v>
      </c>
      <c r="T178" s="157">
        <f t="shared" si="88"/>
        <v>0</v>
      </c>
      <c r="U178" s="157">
        <f t="shared" si="88"/>
        <v>0</v>
      </c>
      <c r="V178" s="157">
        <f t="shared" si="88"/>
        <v>0</v>
      </c>
      <c r="W178" s="157">
        <f t="shared" si="88"/>
        <v>0</v>
      </c>
      <c r="X178" s="157">
        <f t="shared" ref="X178:AJ179" si="89">+IF($F178=X$21,X$52,0)</f>
        <v>0</v>
      </c>
      <c r="Y178" s="157">
        <f t="shared" si="89"/>
        <v>0</v>
      </c>
      <c r="Z178" s="157">
        <f t="shared" si="89"/>
        <v>0</v>
      </c>
      <c r="AA178" s="157">
        <f t="shared" si="89"/>
        <v>0</v>
      </c>
      <c r="AB178" s="157">
        <f t="shared" si="89"/>
        <v>0</v>
      </c>
      <c r="AC178" s="157">
        <f t="shared" si="89"/>
        <v>0</v>
      </c>
      <c r="AD178" s="157">
        <f t="shared" si="89"/>
        <v>0</v>
      </c>
      <c r="AE178" s="157">
        <f t="shared" si="89"/>
        <v>0</v>
      </c>
      <c r="AF178" s="157">
        <f t="shared" si="89"/>
        <v>0</v>
      </c>
      <c r="AG178" s="157">
        <f t="shared" si="89"/>
        <v>0</v>
      </c>
      <c r="AH178" s="157">
        <f t="shared" si="89"/>
        <v>0</v>
      </c>
      <c r="AI178" s="157">
        <f t="shared" si="89"/>
        <v>0</v>
      </c>
      <c r="AJ178" s="157">
        <f t="shared" si="89"/>
        <v>0</v>
      </c>
    </row>
    <row r="179" spans="1:36" ht="16.5" x14ac:dyDescent="0.25">
      <c r="A179" s="157">
        <f t="shared" si="83"/>
        <v>1.07</v>
      </c>
      <c r="B179" s="153">
        <f t="shared" si="49"/>
        <v>131</v>
      </c>
      <c r="C179" s="155" t="s">
        <v>460</v>
      </c>
      <c r="D179" s="156" t="s">
        <v>364</v>
      </c>
      <c r="E179" s="157">
        <f t="shared" si="81"/>
        <v>0</v>
      </c>
      <c r="F179" s="314" t="s">
        <v>101</v>
      </c>
      <c r="G179" s="157">
        <f>+IF($F179=G$21,G$52,0)</f>
        <v>0</v>
      </c>
      <c r="H179" s="157">
        <f t="shared" si="88"/>
        <v>0</v>
      </c>
      <c r="I179" s="157">
        <f t="shared" si="88"/>
        <v>0</v>
      </c>
      <c r="J179" s="157">
        <f t="shared" si="88"/>
        <v>0</v>
      </c>
      <c r="K179" s="157">
        <f t="shared" si="88"/>
        <v>0</v>
      </c>
      <c r="L179" s="157">
        <f t="shared" si="88"/>
        <v>0</v>
      </c>
      <c r="M179" s="157">
        <f t="shared" si="88"/>
        <v>0</v>
      </c>
      <c r="N179" s="157">
        <f t="shared" si="88"/>
        <v>0</v>
      </c>
      <c r="O179" s="157">
        <f t="shared" si="88"/>
        <v>0</v>
      </c>
      <c r="P179" s="157">
        <f t="shared" si="88"/>
        <v>0</v>
      </c>
      <c r="Q179" s="157">
        <f t="shared" si="88"/>
        <v>0</v>
      </c>
      <c r="R179" s="157">
        <f t="shared" si="88"/>
        <v>0</v>
      </c>
      <c r="S179" s="157">
        <f t="shared" si="88"/>
        <v>0</v>
      </c>
      <c r="T179" s="157">
        <f t="shared" si="88"/>
        <v>0</v>
      </c>
      <c r="U179" s="157">
        <f t="shared" si="88"/>
        <v>0</v>
      </c>
      <c r="V179" s="157">
        <f t="shared" si="88"/>
        <v>0</v>
      </c>
      <c r="W179" s="157">
        <f t="shared" si="88"/>
        <v>0</v>
      </c>
      <c r="X179" s="157">
        <f t="shared" si="89"/>
        <v>0</v>
      </c>
      <c r="Y179" s="157">
        <f t="shared" si="89"/>
        <v>0</v>
      </c>
      <c r="Z179" s="157">
        <f t="shared" si="89"/>
        <v>0</v>
      </c>
      <c r="AA179" s="157">
        <f t="shared" si="89"/>
        <v>0</v>
      </c>
      <c r="AB179" s="157">
        <f t="shared" si="89"/>
        <v>0</v>
      </c>
      <c r="AC179" s="157">
        <f t="shared" si="89"/>
        <v>0</v>
      </c>
      <c r="AD179" s="157">
        <f t="shared" si="89"/>
        <v>0</v>
      </c>
      <c r="AE179" s="157">
        <f t="shared" si="89"/>
        <v>0</v>
      </c>
      <c r="AF179" s="157">
        <f t="shared" si="89"/>
        <v>0</v>
      </c>
      <c r="AG179" s="157">
        <f t="shared" si="89"/>
        <v>0</v>
      </c>
      <c r="AH179" s="157">
        <f t="shared" si="89"/>
        <v>0</v>
      </c>
      <c r="AI179" s="157">
        <f t="shared" si="89"/>
        <v>0</v>
      </c>
      <c r="AJ179" s="157">
        <f t="shared" si="89"/>
        <v>0</v>
      </c>
    </row>
    <row r="180" spans="1:36" ht="16.5" x14ac:dyDescent="0.25">
      <c r="A180" s="157">
        <f t="shared" si="83"/>
        <v>1.08</v>
      </c>
      <c r="B180" s="153">
        <f t="shared" si="49"/>
        <v>132</v>
      </c>
      <c r="C180" s="155" t="s">
        <v>461</v>
      </c>
      <c r="D180" s="156" t="s">
        <v>364</v>
      </c>
      <c r="E180" s="157">
        <f t="shared" si="81"/>
        <v>0</v>
      </c>
      <c r="F180" s="314" t="s">
        <v>331</v>
      </c>
      <c r="G180" s="157">
        <f t="shared" ref="G180:P181" si="90">+IF($F180=G$21,G$76,0)</f>
        <v>0</v>
      </c>
      <c r="H180" s="157">
        <f t="shared" si="90"/>
        <v>0</v>
      </c>
      <c r="I180" s="157">
        <f t="shared" si="90"/>
        <v>0</v>
      </c>
      <c r="J180" s="157">
        <f t="shared" si="90"/>
        <v>0</v>
      </c>
      <c r="K180" s="157">
        <f t="shared" si="90"/>
        <v>0</v>
      </c>
      <c r="L180" s="157">
        <f t="shared" si="90"/>
        <v>0</v>
      </c>
      <c r="M180" s="157">
        <f t="shared" si="90"/>
        <v>0</v>
      </c>
      <c r="N180" s="157">
        <f t="shared" si="90"/>
        <v>0</v>
      </c>
      <c r="O180" s="157">
        <f t="shared" si="90"/>
        <v>0</v>
      </c>
      <c r="P180" s="157">
        <f t="shared" si="90"/>
        <v>0</v>
      </c>
      <c r="Q180" s="157">
        <f t="shared" ref="Q180:Z181" si="91">+IF($F180=Q$21,Q$76,0)</f>
        <v>0</v>
      </c>
      <c r="R180" s="157">
        <f t="shared" si="91"/>
        <v>0</v>
      </c>
      <c r="S180" s="157">
        <f t="shared" si="91"/>
        <v>0</v>
      </c>
      <c r="T180" s="157">
        <f t="shared" si="91"/>
        <v>0</v>
      </c>
      <c r="U180" s="157">
        <f t="shared" si="91"/>
        <v>0</v>
      </c>
      <c r="V180" s="157">
        <f t="shared" si="91"/>
        <v>0</v>
      </c>
      <c r="W180" s="157">
        <f t="shared" si="91"/>
        <v>0</v>
      </c>
      <c r="X180" s="157">
        <f t="shared" si="91"/>
        <v>0</v>
      </c>
      <c r="Y180" s="157">
        <f t="shared" si="91"/>
        <v>0</v>
      </c>
      <c r="Z180" s="157">
        <f t="shared" si="91"/>
        <v>0</v>
      </c>
      <c r="AA180" s="157">
        <f t="shared" ref="AA180:AJ181" si="92">+IF($F180=AA$21,AA$76,0)</f>
        <v>0</v>
      </c>
      <c r="AB180" s="157">
        <f t="shared" si="92"/>
        <v>0</v>
      </c>
      <c r="AC180" s="157">
        <f t="shared" si="92"/>
        <v>0</v>
      </c>
      <c r="AD180" s="157">
        <f t="shared" si="92"/>
        <v>0</v>
      </c>
      <c r="AE180" s="157">
        <f t="shared" si="92"/>
        <v>0</v>
      </c>
      <c r="AF180" s="157">
        <f t="shared" si="92"/>
        <v>0</v>
      </c>
      <c r="AG180" s="157">
        <f t="shared" si="92"/>
        <v>0</v>
      </c>
      <c r="AH180" s="157">
        <f t="shared" si="92"/>
        <v>0</v>
      </c>
      <c r="AI180" s="157">
        <f t="shared" si="92"/>
        <v>0</v>
      </c>
      <c r="AJ180" s="157">
        <f t="shared" si="92"/>
        <v>0</v>
      </c>
    </row>
    <row r="181" spans="1:36" ht="16.5" x14ac:dyDescent="0.25">
      <c r="A181" s="157">
        <f t="shared" si="83"/>
        <v>1.0900000000000001</v>
      </c>
      <c r="B181" s="153">
        <f t="shared" ref="B181:B242" si="93">+B180+1</f>
        <v>133</v>
      </c>
      <c r="C181" s="155" t="s">
        <v>462</v>
      </c>
      <c r="D181" s="156" t="s">
        <v>364</v>
      </c>
      <c r="E181" s="157">
        <f t="shared" si="81"/>
        <v>0</v>
      </c>
      <c r="F181" s="314" t="s">
        <v>101</v>
      </c>
      <c r="G181" s="157">
        <f t="shared" si="90"/>
        <v>0</v>
      </c>
      <c r="H181" s="157">
        <f t="shared" si="90"/>
        <v>0</v>
      </c>
      <c r="I181" s="157">
        <f t="shared" si="90"/>
        <v>0</v>
      </c>
      <c r="J181" s="157">
        <f t="shared" si="90"/>
        <v>0</v>
      </c>
      <c r="K181" s="157">
        <f t="shared" si="90"/>
        <v>0</v>
      </c>
      <c r="L181" s="157">
        <f t="shared" si="90"/>
        <v>0</v>
      </c>
      <c r="M181" s="157">
        <f t="shared" si="90"/>
        <v>0</v>
      </c>
      <c r="N181" s="157">
        <f t="shared" si="90"/>
        <v>0</v>
      </c>
      <c r="O181" s="157">
        <f t="shared" si="90"/>
        <v>0</v>
      </c>
      <c r="P181" s="157">
        <f t="shared" si="90"/>
        <v>0</v>
      </c>
      <c r="Q181" s="157">
        <f t="shared" si="91"/>
        <v>0</v>
      </c>
      <c r="R181" s="157">
        <f t="shared" si="91"/>
        <v>0</v>
      </c>
      <c r="S181" s="157">
        <f t="shared" si="91"/>
        <v>0</v>
      </c>
      <c r="T181" s="157">
        <f t="shared" si="91"/>
        <v>0</v>
      </c>
      <c r="U181" s="157">
        <f t="shared" si="91"/>
        <v>0</v>
      </c>
      <c r="V181" s="157">
        <f t="shared" si="91"/>
        <v>0</v>
      </c>
      <c r="W181" s="157">
        <f t="shared" si="91"/>
        <v>0</v>
      </c>
      <c r="X181" s="157">
        <f t="shared" si="91"/>
        <v>0</v>
      </c>
      <c r="Y181" s="157">
        <f t="shared" si="91"/>
        <v>0</v>
      </c>
      <c r="Z181" s="157">
        <f t="shared" si="91"/>
        <v>0</v>
      </c>
      <c r="AA181" s="157">
        <f t="shared" si="92"/>
        <v>0</v>
      </c>
      <c r="AB181" s="157">
        <f t="shared" si="92"/>
        <v>0</v>
      </c>
      <c r="AC181" s="157">
        <f t="shared" si="92"/>
        <v>0</v>
      </c>
      <c r="AD181" s="157">
        <f t="shared" si="92"/>
        <v>0</v>
      </c>
      <c r="AE181" s="157">
        <f t="shared" si="92"/>
        <v>0</v>
      </c>
      <c r="AF181" s="157">
        <f t="shared" si="92"/>
        <v>0</v>
      </c>
      <c r="AG181" s="157">
        <f t="shared" si="92"/>
        <v>0</v>
      </c>
      <c r="AH181" s="157">
        <f t="shared" si="92"/>
        <v>0</v>
      </c>
      <c r="AI181" s="157">
        <f t="shared" si="92"/>
        <v>0</v>
      </c>
      <c r="AJ181" s="157">
        <f t="shared" si="92"/>
        <v>0</v>
      </c>
    </row>
    <row r="182" spans="1:36" ht="16.5" x14ac:dyDescent="0.25">
      <c r="A182" s="157">
        <f t="shared" si="83"/>
        <v>1.1000000000000001</v>
      </c>
      <c r="B182" s="153">
        <f t="shared" si="93"/>
        <v>134</v>
      </c>
      <c r="C182" s="155" t="s">
        <v>463</v>
      </c>
      <c r="D182" s="156" t="s">
        <v>364</v>
      </c>
      <c r="E182" s="157">
        <f t="shared" si="81"/>
        <v>12</v>
      </c>
      <c r="F182" s="314" t="s">
        <v>331</v>
      </c>
      <c r="G182" s="157">
        <f>+IF($F182=G$21,G$79,0)</f>
        <v>0</v>
      </c>
      <c r="H182" s="157">
        <f t="shared" ref="H182:AJ182" si="94">+IF($F182=H$21,H$79,0)</f>
        <v>2</v>
      </c>
      <c r="I182" s="157">
        <f t="shared" si="94"/>
        <v>2</v>
      </c>
      <c r="J182" s="157">
        <f t="shared" si="94"/>
        <v>2</v>
      </c>
      <c r="K182" s="157">
        <f t="shared" si="94"/>
        <v>2</v>
      </c>
      <c r="L182" s="157">
        <f t="shared" si="94"/>
        <v>2</v>
      </c>
      <c r="M182" s="157">
        <f t="shared" si="94"/>
        <v>2</v>
      </c>
      <c r="N182" s="157">
        <f t="shared" si="94"/>
        <v>0</v>
      </c>
      <c r="O182" s="157">
        <f t="shared" si="94"/>
        <v>0</v>
      </c>
      <c r="P182" s="157">
        <f t="shared" si="94"/>
        <v>0</v>
      </c>
      <c r="Q182" s="157">
        <f t="shared" si="94"/>
        <v>0</v>
      </c>
      <c r="R182" s="157">
        <f t="shared" si="94"/>
        <v>0</v>
      </c>
      <c r="S182" s="157">
        <f t="shared" si="94"/>
        <v>0</v>
      </c>
      <c r="T182" s="157">
        <f t="shared" si="94"/>
        <v>0</v>
      </c>
      <c r="U182" s="157">
        <f t="shared" si="94"/>
        <v>0</v>
      </c>
      <c r="V182" s="157">
        <f t="shared" si="94"/>
        <v>0</v>
      </c>
      <c r="W182" s="157">
        <f t="shared" si="94"/>
        <v>0</v>
      </c>
      <c r="X182" s="157">
        <f t="shared" si="94"/>
        <v>0</v>
      </c>
      <c r="Y182" s="157">
        <f t="shared" si="94"/>
        <v>0</v>
      </c>
      <c r="Z182" s="157">
        <f t="shared" si="94"/>
        <v>0</v>
      </c>
      <c r="AA182" s="157">
        <f t="shared" si="94"/>
        <v>0</v>
      </c>
      <c r="AB182" s="157">
        <f t="shared" si="94"/>
        <v>0</v>
      </c>
      <c r="AC182" s="157">
        <f t="shared" si="94"/>
        <v>0</v>
      </c>
      <c r="AD182" s="157">
        <f t="shared" si="94"/>
        <v>0</v>
      </c>
      <c r="AE182" s="157">
        <f t="shared" si="94"/>
        <v>0</v>
      </c>
      <c r="AF182" s="157">
        <f t="shared" si="94"/>
        <v>0</v>
      </c>
      <c r="AG182" s="157">
        <f t="shared" si="94"/>
        <v>0</v>
      </c>
      <c r="AH182" s="157">
        <f t="shared" si="94"/>
        <v>0</v>
      </c>
      <c r="AI182" s="157">
        <f t="shared" si="94"/>
        <v>0</v>
      </c>
      <c r="AJ182" s="157">
        <f t="shared" si="94"/>
        <v>0</v>
      </c>
    </row>
    <row r="183" spans="1:36" ht="16.5" x14ac:dyDescent="0.25">
      <c r="A183" s="157">
        <f t="shared" si="83"/>
        <v>1.1100000000000001</v>
      </c>
      <c r="B183" s="153">
        <f t="shared" si="93"/>
        <v>135</v>
      </c>
      <c r="C183" s="155" t="s">
        <v>464</v>
      </c>
      <c r="D183" s="156" t="s">
        <v>364</v>
      </c>
      <c r="E183" s="157">
        <f t="shared" si="81"/>
        <v>4</v>
      </c>
      <c r="F183" s="314" t="s">
        <v>331</v>
      </c>
      <c r="G183" s="157">
        <f>+IF($F183=G$21,G$84,0)</f>
        <v>0</v>
      </c>
      <c r="H183" s="157">
        <f t="shared" ref="H183:AJ183" si="95">+IF($F183=H$21,H$84,0)</f>
        <v>2</v>
      </c>
      <c r="I183" s="157">
        <f t="shared" si="95"/>
        <v>0</v>
      </c>
      <c r="J183" s="157">
        <f t="shared" si="95"/>
        <v>0</v>
      </c>
      <c r="K183" s="157">
        <f t="shared" si="95"/>
        <v>0</v>
      </c>
      <c r="L183" s="157">
        <f t="shared" si="95"/>
        <v>2</v>
      </c>
      <c r="M183" s="157">
        <f t="shared" si="95"/>
        <v>0</v>
      </c>
      <c r="N183" s="157">
        <f t="shared" si="95"/>
        <v>0</v>
      </c>
      <c r="O183" s="157">
        <f t="shared" si="95"/>
        <v>0</v>
      </c>
      <c r="P183" s="157">
        <f t="shared" si="95"/>
        <v>0</v>
      </c>
      <c r="Q183" s="157">
        <f t="shared" si="95"/>
        <v>0</v>
      </c>
      <c r="R183" s="157">
        <f t="shared" si="95"/>
        <v>0</v>
      </c>
      <c r="S183" s="157">
        <f t="shared" si="95"/>
        <v>0</v>
      </c>
      <c r="T183" s="157">
        <f t="shared" si="95"/>
        <v>0</v>
      </c>
      <c r="U183" s="157">
        <f t="shared" si="95"/>
        <v>0</v>
      </c>
      <c r="V183" s="157">
        <f t="shared" si="95"/>
        <v>0</v>
      </c>
      <c r="W183" s="157">
        <f t="shared" si="95"/>
        <v>0</v>
      </c>
      <c r="X183" s="157">
        <f t="shared" si="95"/>
        <v>0</v>
      </c>
      <c r="Y183" s="157">
        <f t="shared" si="95"/>
        <v>0</v>
      </c>
      <c r="Z183" s="157">
        <f t="shared" si="95"/>
        <v>0</v>
      </c>
      <c r="AA183" s="157">
        <f t="shared" si="95"/>
        <v>0</v>
      </c>
      <c r="AB183" s="157">
        <f t="shared" si="95"/>
        <v>0</v>
      </c>
      <c r="AC183" s="157">
        <f t="shared" si="95"/>
        <v>0</v>
      </c>
      <c r="AD183" s="157">
        <f t="shared" si="95"/>
        <v>0</v>
      </c>
      <c r="AE183" s="157">
        <f t="shared" si="95"/>
        <v>0</v>
      </c>
      <c r="AF183" s="157">
        <f t="shared" si="95"/>
        <v>0</v>
      </c>
      <c r="AG183" s="157">
        <f t="shared" si="95"/>
        <v>0</v>
      </c>
      <c r="AH183" s="157">
        <f t="shared" si="95"/>
        <v>0</v>
      </c>
      <c r="AI183" s="157">
        <f t="shared" si="95"/>
        <v>0</v>
      </c>
      <c r="AJ183" s="157">
        <f t="shared" si="95"/>
        <v>0</v>
      </c>
    </row>
    <row r="184" spans="1:36" ht="16.5" x14ac:dyDescent="0.25">
      <c r="A184" s="157">
        <f t="shared" si="83"/>
        <v>1.1200000000000001</v>
      </c>
      <c r="B184" s="153">
        <f t="shared" si="93"/>
        <v>136</v>
      </c>
      <c r="C184" s="155" t="s">
        <v>465</v>
      </c>
      <c r="D184" s="156" t="s">
        <v>389</v>
      </c>
      <c r="E184" s="157">
        <f t="shared" si="81"/>
        <v>0.79488000000000003</v>
      </c>
      <c r="F184" s="314" t="s">
        <v>331</v>
      </c>
      <c r="G184" s="157">
        <f t="shared" ref="G184:P185" si="96">+IF($F184=G$21,G$87,0)</f>
        <v>0</v>
      </c>
      <c r="H184" s="157">
        <f t="shared" si="96"/>
        <v>5.8167000000000003E-2</v>
      </c>
      <c r="I184" s="157">
        <f t="shared" si="96"/>
        <v>0.1656</v>
      </c>
      <c r="J184" s="157">
        <f t="shared" si="96"/>
        <v>0.1656</v>
      </c>
      <c r="K184" s="157">
        <f t="shared" si="96"/>
        <v>0.17657099999999998</v>
      </c>
      <c r="L184" s="157">
        <f t="shared" si="96"/>
        <v>0.17036099999999998</v>
      </c>
      <c r="M184" s="157">
        <f t="shared" si="96"/>
        <v>5.8580999999999994E-2</v>
      </c>
      <c r="N184" s="157">
        <f t="shared" si="96"/>
        <v>0</v>
      </c>
      <c r="O184" s="157">
        <f t="shared" si="96"/>
        <v>0</v>
      </c>
      <c r="P184" s="157">
        <f t="shared" si="96"/>
        <v>0</v>
      </c>
      <c r="Q184" s="157">
        <f t="shared" ref="Q184:Z185" si="97">+IF($F184=Q$21,Q$87,0)</f>
        <v>0</v>
      </c>
      <c r="R184" s="157">
        <f t="shared" si="97"/>
        <v>0</v>
      </c>
      <c r="S184" s="157">
        <f t="shared" si="97"/>
        <v>0</v>
      </c>
      <c r="T184" s="157">
        <f t="shared" si="97"/>
        <v>0</v>
      </c>
      <c r="U184" s="157">
        <f t="shared" si="97"/>
        <v>0</v>
      </c>
      <c r="V184" s="157">
        <f t="shared" si="97"/>
        <v>0</v>
      </c>
      <c r="W184" s="157">
        <f t="shared" si="97"/>
        <v>0</v>
      </c>
      <c r="X184" s="157">
        <f t="shared" si="97"/>
        <v>0</v>
      </c>
      <c r="Y184" s="157">
        <f t="shared" si="97"/>
        <v>0</v>
      </c>
      <c r="Z184" s="157">
        <f t="shared" si="97"/>
        <v>0</v>
      </c>
      <c r="AA184" s="157">
        <f t="shared" ref="AA184:AJ185" si="98">+IF($F184=AA$21,AA$87,0)</f>
        <v>0</v>
      </c>
      <c r="AB184" s="157">
        <f t="shared" si="98"/>
        <v>0</v>
      </c>
      <c r="AC184" s="157">
        <f t="shared" si="98"/>
        <v>0</v>
      </c>
      <c r="AD184" s="157">
        <f t="shared" si="98"/>
        <v>0</v>
      </c>
      <c r="AE184" s="157">
        <f t="shared" si="98"/>
        <v>0</v>
      </c>
      <c r="AF184" s="157">
        <f t="shared" si="98"/>
        <v>0</v>
      </c>
      <c r="AG184" s="157">
        <f t="shared" si="98"/>
        <v>0</v>
      </c>
      <c r="AH184" s="157">
        <f t="shared" si="98"/>
        <v>0</v>
      </c>
      <c r="AI184" s="157">
        <f t="shared" si="98"/>
        <v>0</v>
      </c>
      <c r="AJ184" s="157">
        <f t="shared" si="98"/>
        <v>0</v>
      </c>
    </row>
    <row r="185" spans="1:36" ht="16.5" x14ac:dyDescent="0.25">
      <c r="A185" s="157">
        <f t="shared" si="83"/>
        <v>1.1300000000000001</v>
      </c>
      <c r="B185" s="153">
        <f t="shared" si="93"/>
        <v>137</v>
      </c>
      <c r="C185" s="155" t="s">
        <v>466</v>
      </c>
      <c r="D185" s="156" t="s">
        <v>389</v>
      </c>
      <c r="E185" s="157">
        <f t="shared" si="81"/>
        <v>0</v>
      </c>
      <c r="F185" s="314" t="s">
        <v>101</v>
      </c>
      <c r="G185" s="157">
        <f t="shared" si="96"/>
        <v>0</v>
      </c>
      <c r="H185" s="157">
        <f t="shared" si="96"/>
        <v>0</v>
      </c>
      <c r="I185" s="157">
        <f t="shared" si="96"/>
        <v>0</v>
      </c>
      <c r="J185" s="157">
        <f t="shared" si="96"/>
        <v>0</v>
      </c>
      <c r="K185" s="157">
        <f t="shared" si="96"/>
        <v>0</v>
      </c>
      <c r="L185" s="157">
        <f t="shared" si="96"/>
        <v>0</v>
      </c>
      <c r="M185" s="157">
        <f t="shared" si="96"/>
        <v>0</v>
      </c>
      <c r="N185" s="157">
        <f t="shared" si="96"/>
        <v>0</v>
      </c>
      <c r="O185" s="157">
        <f t="shared" si="96"/>
        <v>0</v>
      </c>
      <c r="P185" s="157">
        <f t="shared" si="96"/>
        <v>0</v>
      </c>
      <c r="Q185" s="157">
        <f t="shared" si="97"/>
        <v>0</v>
      </c>
      <c r="R185" s="157">
        <f t="shared" si="97"/>
        <v>0</v>
      </c>
      <c r="S185" s="157">
        <f t="shared" si="97"/>
        <v>0</v>
      </c>
      <c r="T185" s="157">
        <f t="shared" si="97"/>
        <v>0</v>
      </c>
      <c r="U185" s="157">
        <f t="shared" si="97"/>
        <v>0</v>
      </c>
      <c r="V185" s="157">
        <f t="shared" si="97"/>
        <v>0</v>
      </c>
      <c r="W185" s="157">
        <f t="shared" si="97"/>
        <v>0</v>
      </c>
      <c r="X185" s="157">
        <f t="shared" si="97"/>
        <v>0</v>
      </c>
      <c r="Y185" s="157">
        <f t="shared" si="97"/>
        <v>0</v>
      </c>
      <c r="Z185" s="157">
        <f t="shared" si="97"/>
        <v>0</v>
      </c>
      <c r="AA185" s="157">
        <f t="shared" si="98"/>
        <v>0</v>
      </c>
      <c r="AB185" s="157">
        <f t="shared" si="98"/>
        <v>0</v>
      </c>
      <c r="AC185" s="157">
        <f t="shared" si="98"/>
        <v>0</v>
      </c>
      <c r="AD185" s="157">
        <f t="shared" si="98"/>
        <v>0</v>
      </c>
      <c r="AE185" s="157">
        <f t="shared" si="98"/>
        <v>0</v>
      </c>
      <c r="AF185" s="157">
        <f t="shared" si="98"/>
        <v>0</v>
      </c>
      <c r="AG185" s="157">
        <f t="shared" si="98"/>
        <v>0</v>
      </c>
      <c r="AH185" s="157">
        <f t="shared" si="98"/>
        <v>0</v>
      </c>
      <c r="AI185" s="157">
        <f t="shared" si="98"/>
        <v>0</v>
      </c>
      <c r="AJ185" s="157">
        <f t="shared" si="98"/>
        <v>0</v>
      </c>
    </row>
    <row r="186" spans="1:36" ht="16.5" x14ac:dyDescent="0.25">
      <c r="A186" s="157">
        <f t="shared" si="83"/>
        <v>1.1400000000000001</v>
      </c>
      <c r="B186" s="153">
        <f t="shared" si="93"/>
        <v>138</v>
      </c>
      <c r="C186" s="155" t="s">
        <v>467</v>
      </c>
      <c r="D186" s="156" t="s">
        <v>364</v>
      </c>
      <c r="E186" s="157">
        <f t="shared" si="81"/>
        <v>2</v>
      </c>
      <c r="F186" s="314" t="s">
        <v>331</v>
      </c>
      <c r="G186" s="157">
        <f t="shared" ref="G186:P187" si="99">+IF($F186=G$21,G$146,0)</f>
        <v>0</v>
      </c>
      <c r="H186" s="157">
        <f t="shared" si="99"/>
        <v>0</v>
      </c>
      <c r="I186" s="157">
        <f t="shared" si="99"/>
        <v>0</v>
      </c>
      <c r="J186" s="157">
        <f t="shared" si="99"/>
        <v>0</v>
      </c>
      <c r="K186" s="157">
        <f t="shared" si="99"/>
        <v>0</v>
      </c>
      <c r="L186" s="157">
        <f t="shared" si="99"/>
        <v>0</v>
      </c>
      <c r="M186" s="157">
        <f t="shared" si="99"/>
        <v>2</v>
      </c>
      <c r="N186" s="157">
        <f t="shared" si="99"/>
        <v>0</v>
      </c>
      <c r="O186" s="157">
        <f t="shared" si="99"/>
        <v>0</v>
      </c>
      <c r="P186" s="157">
        <f t="shared" si="99"/>
        <v>0</v>
      </c>
      <c r="Q186" s="157">
        <f t="shared" ref="Q186:Z187" si="100">+IF($F186=Q$21,Q$146,0)</f>
        <v>0</v>
      </c>
      <c r="R186" s="157">
        <f t="shared" si="100"/>
        <v>0</v>
      </c>
      <c r="S186" s="157">
        <f t="shared" si="100"/>
        <v>0</v>
      </c>
      <c r="T186" s="157">
        <f t="shared" si="100"/>
        <v>0</v>
      </c>
      <c r="U186" s="157">
        <f t="shared" si="100"/>
        <v>0</v>
      </c>
      <c r="V186" s="157">
        <f t="shared" si="100"/>
        <v>0</v>
      </c>
      <c r="W186" s="157">
        <f t="shared" si="100"/>
        <v>0</v>
      </c>
      <c r="X186" s="157">
        <f t="shared" si="100"/>
        <v>0</v>
      </c>
      <c r="Y186" s="157">
        <f t="shared" si="100"/>
        <v>0</v>
      </c>
      <c r="Z186" s="157">
        <f t="shared" si="100"/>
        <v>0</v>
      </c>
      <c r="AA186" s="157">
        <f t="shared" ref="AA186:AJ187" si="101">+IF($F186=AA$21,AA$146,0)</f>
        <v>0</v>
      </c>
      <c r="AB186" s="157">
        <f t="shared" si="101"/>
        <v>0</v>
      </c>
      <c r="AC186" s="157">
        <f t="shared" si="101"/>
        <v>0</v>
      </c>
      <c r="AD186" s="157">
        <f t="shared" si="101"/>
        <v>0</v>
      </c>
      <c r="AE186" s="157">
        <f t="shared" si="101"/>
        <v>0</v>
      </c>
      <c r="AF186" s="157">
        <f t="shared" si="101"/>
        <v>0</v>
      </c>
      <c r="AG186" s="157">
        <f t="shared" si="101"/>
        <v>0</v>
      </c>
      <c r="AH186" s="157">
        <f t="shared" si="101"/>
        <v>0</v>
      </c>
      <c r="AI186" s="157">
        <f t="shared" si="101"/>
        <v>0</v>
      </c>
      <c r="AJ186" s="157">
        <f t="shared" si="101"/>
        <v>0</v>
      </c>
    </row>
    <row r="187" spans="1:36" ht="16.5" x14ac:dyDescent="0.25">
      <c r="A187" s="157">
        <f t="shared" si="83"/>
        <v>1.1500000000000001</v>
      </c>
      <c r="B187" s="153">
        <f t="shared" si="93"/>
        <v>139</v>
      </c>
      <c r="C187" s="155" t="s">
        <v>468</v>
      </c>
      <c r="D187" s="156" t="s">
        <v>364</v>
      </c>
      <c r="E187" s="157">
        <f t="shared" si="81"/>
        <v>0</v>
      </c>
      <c r="F187" s="314" t="s">
        <v>101</v>
      </c>
      <c r="G187" s="157">
        <f t="shared" si="99"/>
        <v>0</v>
      </c>
      <c r="H187" s="157">
        <f t="shared" si="99"/>
        <v>0</v>
      </c>
      <c r="I187" s="157">
        <f t="shared" si="99"/>
        <v>0</v>
      </c>
      <c r="J187" s="157">
        <f t="shared" si="99"/>
        <v>0</v>
      </c>
      <c r="K187" s="157">
        <f t="shared" si="99"/>
        <v>0</v>
      </c>
      <c r="L187" s="157">
        <f t="shared" si="99"/>
        <v>0</v>
      </c>
      <c r="M187" s="157">
        <f t="shared" si="99"/>
        <v>0</v>
      </c>
      <c r="N187" s="157">
        <f t="shared" si="99"/>
        <v>0</v>
      </c>
      <c r="O187" s="157">
        <f t="shared" si="99"/>
        <v>0</v>
      </c>
      <c r="P187" s="157">
        <f t="shared" si="99"/>
        <v>0</v>
      </c>
      <c r="Q187" s="157">
        <f t="shared" si="100"/>
        <v>0</v>
      </c>
      <c r="R187" s="157">
        <f t="shared" si="100"/>
        <v>0</v>
      </c>
      <c r="S187" s="157">
        <f t="shared" si="100"/>
        <v>0</v>
      </c>
      <c r="T187" s="157">
        <f t="shared" si="100"/>
        <v>0</v>
      </c>
      <c r="U187" s="157">
        <f t="shared" si="100"/>
        <v>0</v>
      </c>
      <c r="V187" s="157">
        <f t="shared" si="100"/>
        <v>0</v>
      </c>
      <c r="W187" s="157">
        <f t="shared" si="100"/>
        <v>0</v>
      </c>
      <c r="X187" s="157">
        <f t="shared" si="100"/>
        <v>0</v>
      </c>
      <c r="Y187" s="157">
        <f t="shared" si="100"/>
        <v>0</v>
      </c>
      <c r="Z187" s="157">
        <f t="shared" si="100"/>
        <v>0</v>
      </c>
      <c r="AA187" s="157">
        <f t="shared" si="101"/>
        <v>0</v>
      </c>
      <c r="AB187" s="157">
        <f t="shared" si="101"/>
        <v>0</v>
      </c>
      <c r="AC187" s="157">
        <f t="shared" si="101"/>
        <v>0</v>
      </c>
      <c r="AD187" s="157">
        <f t="shared" si="101"/>
        <v>0</v>
      </c>
      <c r="AE187" s="157">
        <f t="shared" si="101"/>
        <v>0</v>
      </c>
      <c r="AF187" s="157">
        <f t="shared" si="101"/>
        <v>0</v>
      </c>
      <c r="AG187" s="157">
        <f t="shared" si="101"/>
        <v>0</v>
      </c>
      <c r="AH187" s="157">
        <f t="shared" si="101"/>
        <v>0</v>
      </c>
      <c r="AI187" s="157">
        <f t="shared" si="101"/>
        <v>0</v>
      </c>
      <c r="AJ187" s="157">
        <f t="shared" si="101"/>
        <v>0</v>
      </c>
    </row>
    <row r="188" spans="1:36" ht="16.5" x14ac:dyDescent="0.25">
      <c r="A188" s="157">
        <f t="shared" si="83"/>
        <v>1.1600000000000001</v>
      </c>
      <c r="B188" s="153">
        <f t="shared" si="93"/>
        <v>140</v>
      </c>
      <c r="C188" s="155" t="s">
        <v>469</v>
      </c>
      <c r="D188" s="156" t="s">
        <v>364</v>
      </c>
      <c r="E188" s="157">
        <f t="shared" si="81"/>
        <v>2</v>
      </c>
      <c r="F188" s="314" t="s">
        <v>331</v>
      </c>
      <c r="G188" s="157">
        <f t="shared" ref="G188:AJ188" si="102">+IF($F188=G$21,G$148+G$149,0)</f>
        <v>0</v>
      </c>
      <c r="H188" s="157">
        <f t="shared" si="102"/>
        <v>0</v>
      </c>
      <c r="I188" s="157">
        <f t="shared" si="102"/>
        <v>0</v>
      </c>
      <c r="J188" s="157">
        <f t="shared" si="102"/>
        <v>0</v>
      </c>
      <c r="K188" s="157">
        <f t="shared" si="102"/>
        <v>0</v>
      </c>
      <c r="L188" s="157">
        <f t="shared" si="102"/>
        <v>0</v>
      </c>
      <c r="M188" s="157">
        <f t="shared" si="102"/>
        <v>2</v>
      </c>
      <c r="N188" s="157">
        <f t="shared" si="102"/>
        <v>0</v>
      </c>
      <c r="O188" s="157">
        <f t="shared" si="102"/>
        <v>0</v>
      </c>
      <c r="P188" s="157">
        <f t="shared" si="102"/>
        <v>0</v>
      </c>
      <c r="Q188" s="157">
        <f t="shared" si="102"/>
        <v>0</v>
      </c>
      <c r="R188" s="157">
        <f t="shared" si="102"/>
        <v>0</v>
      </c>
      <c r="S188" s="157">
        <f t="shared" si="102"/>
        <v>0</v>
      </c>
      <c r="T188" s="157">
        <f t="shared" si="102"/>
        <v>0</v>
      </c>
      <c r="U188" s="157">
        <f t="shared" si="102"/>
        <v>0</v>
      </c>
      <c r="V188" s="157">
        <f t="shared" si="102"/>
        <v>0</v>
      </c>
      <c r="W188" s="157">
        <f t="shared" si="102"/>
        <v>0</v>
      </c>
      <c r="X188" s="157">
        <f t="shared" si="102"/>
        <v>0</v>
      </c>
      <c r="Y188" s="157">
        <f t="shared" si="102"/>
        <v>0</v>
      </c>
      <c r="Z188" s="157">
        <f t="shared" si="102"/>
        <v>0</v>
      </c>
      <c r="AA188" s="157">
        <f t="shared" si="102"/>
        <v>0</v>
      </c>
      <c r="AB188" s="157">
        <f t="shared" si="102"/>
        <v>0</v>
      </c>
      <c r="AC188" s="157">
        <f t="shared" si="102"/>
        <v>0</v>
      </c>
      <c r="AD188" s="157">
        <f t="shared" si="102"/>
        <v>0</v>
      </c>
      <c r="AE188" s="157">
        <f t="shared" si="102"/>
        <v>0</v>
      </c>
      <c r="AF188" s="157">
        <f t="shared" si="102"/>
        <v>0</v>
      </c>
      <c r="AG188" s="157">
        <f t="shared" si="102"/>
        <v>0</v>
      </c>
      <c r="AH188" s="157">
        <f t="shared" si="102"/>
        <v>0</v>
      </c>
      <c r="AI188" s="157">
        <f t="shared" si="102"/>
        <v>0</v>
      </c>
      <c r="AJ188" s="157">
        <f t="shared" si="102"/>
        <v>0</v>
      </c>
    </row>
    <row r="189" spans="1:36" ht="16.5" x14ac:dyDescent="0.25">
      <c r="A189" s="157">
        <f t="shared" si="83"/>
        <v>1.1700000000000002</v>
      </c>
      <c r="B189" s="153">
        <f t="shared" si="93"/>
        <v>141</v>
      </c>
      <c r="C189" s="155" t="s">
        <v>470</v>
      </c>
      <c r="D189" s="156" t="s">
        <v>364</v>
      </c>
      <c r="E189" s="157">
        <f t="shared" si="81"/>
        <v>0</v>
      </c>
      <c r="F189" s="314" t="s">
        <v>101</v>
      </c>
      <c r="G189" s="157">
        <f t="shared" ref="G189:AJ189" si="103">+IF($F189=G$21,G$148,0)</f>
        <v>0</v>
      </c>
      <c r="H189" s="157">
        <f t="shared" si="103"/>
        <v>0</v>
      </c>
      <c r="I189" s="157">
        <f t="shared" si="103"/>
        <v>0</v>
      </c>
      <c r="J189" s="157">
        <f t="shared" si="103"/>
        <v>0</v>
      </c>
      <c r="K189" s="157">
        <f t="shared" si="103"/>
        <v>0</v>
      </c>
      <c r="L189" s="157">
        <f t="shared" si="103"/>
        <v>0</v>
      </c>
      <c r="M189" s="157">
        <f t="shared" si="103"/>
        <v>0</v>
      </c>
      <c r="N189" s="157">
        <f t="shared" si="103"/>
        <v>0</v>
      </c>
      <c r="O189" s="157">
        <f t="shared" si="103"/>
        <v>0</v>
      </c>
      <c r="P189" s="157">
        <f t="shared" si="103"/>
        <v>0</v>
      </c>
      <c r="Q189" s="157">
        <f t="shared" si="103"/>
        <v>0</v>
      </c>
      <c r="R189" s="157">
        <f t="shared" si="103"/>
        <v>0</v>
      </c>
      <c r="S189" s="157">
        <f t="shared" si="103"/>
        <v>0</v>
      </c>
      <c r="T189" s="157">
        <f t="shared" si="103"/>
        <v>0</v>
      </c>
      <c r="U189" s="157">
        <f t="shared" si="103"/>
        <v>0</v>
      </c>
      <c r="V189" s="157">
        <f t="shared" si="103"/>
        <v>0</v>
      </c>
      <c r="W189" s="157">
        <f t="shared" si="103"/>
        <v>0</v>
      </c>
      <c r="X189" s="157">
        <f t="shared" si="103"/>
        <v>0</v>
      </c>
      <c r="Y189" s="157">
        <f t="shared" si="103"/>
        <v>0</v>
      </c>
      <c r="Z189" s="157">
        <f t="shared" si="103"/>
        <v>0</v>
      </c>
      <c r="AA189" s="157">
        <f t="shared" si="103"/>
        <v>0</v>
      </c>
      <c r="AB189" s="157">
        <f t="shared" si="103"/>
        <v>0</v>
      </c>
      <c r="AC189" s="157">
        <f t="shared" si="103"/>
        <v>0</v>
      </c>
      <c r="AD189" s="157">
        <f t="shared" si="103"/>
        <v>0</v>
      </c>
      <c r="AE189" s="157">
        <f t="shared" si="103"/>
        <v>0</v>
      </c>
      <c r="AF189" s="157">
        <f t="shared" si="103"/>
        <v>0</v>
      </c>
      <c r="AG189" s="157">
        <f t="shared" si="103"/>
        <v>0</v>
      </c>
      <c r="AH189" s="157">
        <f t="shared" si="103"/>
        <v>0</v>
      </c>
      <c r="AI189" s="157">
        <f t="shared" si="103"/>
        <v>0</v>
      </c>
      <c r="AJ189" s="157">
        <f t="shared" si="103"/>
        <v>0</v>
      </c>
    </row>
    <row r="190" spans="1:36" ht="16.5" x14ac:dyDescent="0.25">
      <c r="A190" s="157">
        <f t="shared" si="83"/>
        <v>1.1800000000000002</v>
      </c>
      <c r="B190" s="153">
        <f t="shared" si="93"/>
        <v>142</v>
      </c>
      <c r="C190" s="155" t="s">
        <v>471</v>
      </c>
      <c r="D190" s="156" t="s">
        <v>364</v>
      </c>
      <c r="E190" s="157">
        <f t="shared" si="81"/>
        <v>2</v>
      </c>
      <c r="F190" s="314" t="s">
        <v>331</v>
      </c>
      <c r="G190" s="157">
        <f>+IF($F190=G$21,G$129,0)</f>
        <v>0</v>
      </c>
      <c r="H190" s="157">
        <f t="shared" ref="H190:AJ190" si="104">+IF($F190=H$21,H$129,0)</f>
        <v>1</v>
      </c>
      <c r="I190" s="157">
        <f t="shared" si="104"/>
        <v>0</v>
      </c>
      <c r="J190" s="157">
        <f t="shared" si="104"/>
        <v>0</v>
      </c>
      <c r="K190" s="157">
        <f t="shared" si="104"/>
        <v>0</v>
      </c>
      <c r="L190" s="157">
        <f t="shared" si="104"/>
        <v>1</v>
      </c>
      <c r="M190" s="157">
        <f t="shared" si="104"/>
        <v>0</v>
      </c>
      <c r="N190" s="157">
        <f t="shared" si="104"/>
        <v>0</v>
      </c>
      <c r="O190" s="157">
        <f t="shared" si="104"/>
        <v>0</v>
      </c>
      <c r="P190" s="157">
        <f t="shared" si="104"/>
        <v>0</v>
      </c>
      <c r="Q190" s="157">
        <f t="shared" si="104"/>
        <v>0</v>
      </c>
      <c r="R190" s="157">
        <f t="shared" si="104"/>
        <v>0</v>
      </c>
      <c r="S190" s="157">
        <f t="shared" si="104"/>
        <v>0</v>
      </c>
      <c r="T190" s="157">
        <f t="shared" si="104"/>
        <v>0</v>
      </c>
      <c r="U190" s="157">
        <f t="shared" si="104"/>
        <v>0</v>
      </c>
      <c r="V190" s="157">
        <f t="shared" si="104"/>
        <v>0</v>
      </c>
      <c r="W190" s="157">
        <f t="shared" si="104"/>
        <v>0</v>
      </c>
      <c r="X190" s="157">
        <f t="shared" si="104"/>
        <v>0</v>
      </c>
      <c r="Y190" s="157">
        <f t="shared" si="104"/>
        <v>0</v>
      </c>
      <c r="Z190" s="157">
        <f t="shared" si="104"/>
        <v>0</v>
      </c>
      <c r="AA190" s="157">
        <f t="shared" si="104"/>
        <v>0</v>
      </c>
      <c r="AB190" s="157">
        <f t="shared" si="104"/>
        <v>0</v>
      </c>
      <c r="AC190" s="157">
        <f t="shared" si="104"/>
        <v>0</v>
      </c>
      <c r="AD190" s="157">
        <f t="shared" si="104"/>
        <v>0</v>
      </c>
      <c r="AE190" s="157">
        <f t="shared" si="104"/>
        <v>0</v>
      </c>
      <c r="AF190" s="157">
        <f t="shared" si="104"/>
        <v>0</v>
      </c>
      <c r="AG190" s="157">
        <f t="shared" si="104"/>
        <v>0</v>
      </c>
      <c r="AH190" s="157">
        <f t="shared" si="104"/>
        <v>0</v>
      </c>
      <c r="AI190" s="157">
        <f t="shared" si="104"/>
        <v>0</v>
      </c>
      <c r="AJ190" s="157">
        <f t="shared" si="104"/>
        <v>0</v>
      </c>
    </row>
    <row r="191" spans="1:36" ht="16.5" x14ac:dyDescent="0.25">
      <c r="A191" s="157">
        <f t="shared" si="83"/>
        <v>1.1900000000000002</v>
      </c>
      <c r="B191" s="153">
        <f t="shared" si="93"/>
        <v>143</v>
      </c>
      <c r="C191" s="155" t="s">
        <v>472</v>
      </c>
      <c r="D191" s="156" t="s">
        <v>364</v>
      </c>
      <c r="E191" s="157">
        <f t="shared" si="81"/>
        <v>3</v>
      </c>
      <c r="F191" s="314" t="s">
        <v>331</v>
      </c>
      <c r="G191" s="157">
        <f t="shared" ref="G191:P192" si="105">+IF($F191=G$21,G$135,0)</f>
        <v>0</v>
      </c>
      <c r="H191" s="157">
        <f t="shared" si="105"/>
        <v>0</v>
      </c>
      <c r="I191" s="157">
        <f t="shared" si="105"/>
        <v>0</v>
      </c>
      <c r="J191" s="157">
        <f t="shared" si="105"/>
        <v>0</v>
      </c>
      <c r="K191" s="157">
        <f t="shared" si="105"/>
        <v>0</v>
      </c>
      <c r="L191" s="157">
        <f t="shared" si="105"/>
        <v>0</v>
      </c>
      <c r="M191" s="157">
        <f t="shared" si="105"/>
        <v>3</v>
      </c>
      <c r="N191" s="157">
        <f t="shared" si="105"/>
        <v>0</v>
      </c>
      <c r="O191" s="157">
        <f t="shared" si="105"/>
        <v>0</v>
      </c>
      <c r="P191" s="157">
        <f t="shared" si="105"/>
        <v>0</v>
      </c>
      <c r="Q191" s="157">
        <f t="shared" ref="Q191:Z192" si="106">+IF($F191=Q$21,Q$135,0)</f>
        <v>0</v>
      </c>
      <c r="R191" s="157">
        <f t="shared" si="106"/>
        <v>0</v>
      </c>
      <c r="S191" s="157">
        <f t="shared" si="106"/>
        <v>0</v>
      </c>
      <c r="T191" s="157">
        <f t="shared" si="106"/>
        <v>0</v>
      </c>
      <c r="U191" s="157">
        <f t="shared" si="106"/>
        <v>0</v>
      </c>
      <c r="V191" s="157">
        <f t="shared" si="106"/>
        <v>0</v>
      </c>
      <c r="W191" s="157">
        <f t="shared" si="106"/>
        <v>0</v>
      </c>
      <c r="X191" s="157">
        <f t="shared" si="106"/>
        <v>0</v>
      </c>
      <c r="Y191" s="157">
        <f t="shared" si="106"/>
        <v>0</v>
      </c>
      <c r="Z191" s="157">
        <f t="shared" si="106"/>
        <v>0</v>
      </c>
      <c r="AA191" s="157">
        <f t="shared" ref="AA191:AJ192" si="107">+IF($F191=AA$21,AA$135,0)</f>
        <v>0</v>
      </c>
      <c r="AB191" s="157">
        <f t="shared" si="107"/>
        <v>0</v>
      </c>
      <c r="AC191" s="157">
        <f t="shared" si="107"/>
        <v>0</v>
      </c>
      <c r="AD191" s="157">
        <f t="shared" si="107"/>
        <v>0</v>
      </c>
      <c r="AE191" s="157">
        <f t="shared" si="107"/>
        <v>0</v>
      </c>
      <c r="AF191" s="157">
        <f t="shared" si="107"/>
        <v>0</v>
      </c>
      <c r="AG191" s="157">
        <f t="shared" si="107"/>
        <v>0</v>
      </c>
      <c r="AH191" s="157">
        <f t="shared" si="107"/>
        <v>0</v>
      </c>
      <c r="AI191" s="157">
        <f t="shared" si="107"/>
        <v>0</v>
      </c>
      <c r="AJ191" s="157">
        <f t="shared" si="107"/>
        <v>0</v>
      </c>
    </row>
    <row r="192" spans="1:36" ht="16.5" x14ac:dyDescent="0.25">
      <c r="A192" s="157">
        <f t="shared" si="83"/>
        <v>1.2000000000000002</v>
      </c>
      <c r="B192" s="153">
        <f t="shared" si="93"/>
        <v>144</v>
      </c>
      <c r="C192" s="155" t="s">
        <v>473</v>
      </c>
      <c r="D192" s="156" t="s">
        <v>364</v>
      </c>
      <c r="E192" s="157">
        <f t="shared" si="81"/>
        <v>0</v>
      </c>
      <c r="F192" s="314" t="s">
        <v>101</v>
      </c>
      <c r="G192" s="157">
        <f t="shared" si="105"/>
        <v>0</v>
      </c>
      <c r="H192" s="157">
        <f t="shared" si="105"/>
        <v>0</v>
      </c>
      <c r="I192" s="157">
        <f t="shared" si="105"/>
        <v>0</v>
      </c>
      <c r="J192" s="157">
        <f t="shared" si="105"/>
        <v>0</v>
      </c>
      <c r="K192" s="157">
        <f t="shared" si="105"/>
        <v>0</v>
      </c>
      <c r="L192" s="157">
        <f t="shared" si="105"/>
        <v>0</v>
      </c>
      <c r="M192" s="157">
        <f t="shared" si="105"/>
        <v>0</v>
      </c>
      <c r="N192" s="157">
        <f t="shared" si="105"/>
        <v>0</v>
      </c>
      <c r="O192" s="157">
        <f t="shared" si="105"/>
        <v>0</v>
      </c>
      <c r="P192" s="157">
        <f t="shared" si="105"/>
        <v>0</v>
      </c>
      <c r="Q192" s="157">
        <f t="shared" si="106"/>
        <v>0</v>
      </c>
      <c r="R192" s="157">
        <f t="shared" si="106"/>
        <v>0</v>
      </c>
      <c r="S192" s="157">
        <f t="shared" si="106"/>
        <v>0</v>
      </c>
      <c r="T192" s="157">
        <f t="shared" si="106"/>
        <v>0</v>
      </c>
      <c r="U192" s="157">
        <f t="shared" si="106"/>
        <v>0</v>
      </c>
      <c r="V192" s="157">
        <f t="shared" si="106"/>
        <v>0</v>
      </c>
      <c r="W192" s="157">
        <f t="shared" si="106"/>
        <v>0</v>
      </c>
      <c r="X192" s="157">
        <f t="shared" si="106"/>
        <v>0</v>
      </c>
      <c r="Y192" s="157">
        <f t="shared" si="106"/>
        <v>0</v>
      </c>
      <c r="Z192" s="157">
        <f t="shared" si="106"/>
        <v>0</v>
      </c>
      <c r="AA192" s="157">
        <f t="shared" si="107"/>
        <v>0</v>
      </c>
      <c r="AB192" s="157">
        <f t="shared" si="107"/>
        <v>0</v>
      </c>
      <c r="AC192" s="157">
        <f t="shared" si="107"/>
        <v>0</v>
      </c>
      <c r="AD192" s="157">
        <f t="shared" si="107"/>
        <v>0</v>
      </c>
      <c r="AE192" s="157">
        <f t="shared" si="107"/>
        <v>0</v>
      </c>
      <c r="AF192" s="157">
        <f t="shared" si="107"/>
        <v>0</v>
      </c>
      <c r="AG192" s="157">
        <f t="shared" si="107"/>
        <v>0</v>
      </c>
      <c r="AH192" s="157">
        <f t="shared" si="107"/>
        <v>0</v>
      </c>
      <c r="AI192" s="157">
        <f t="shared" si="107"/>
        <v>0</v>
      </c>
      <c r="AJ192" s="157">
        <f t="shared" si="107"/>
        <v>0</v>
      </c>
    </row>
    <row r="193" spans="1:36" ht="16.5" x14ac:dyDescent="0.25">
      <c r="A193" s="157">
        <f t="shared" si="83"/>
        <v>1.2100000000000002</v>
      </c>
      <c r="B193" s="153">
        <f t="shared" si="93"/>
        <v>145</v>
      </c>
      <c r="C193" s="155" t="s">
        <v>474</v>
      </c>
      <c r="D193" s="156" t="s">
        <v>389</v>
      </c>
      <c r="E193" s="157">
        <f t="shared" si="81"/>
        <v>0.04</v>
      </c>
      <c r="F193" s="314" t="s">
        <v>331</v>
      </c>
      <c r="G193" s="157">
        <f t="shared" ref="G193:P194" si="108">+IF($F193=G$21,G$98/1000,0)</f>
        <v>0</v>
      </c>
      <c r="H193" s="157">
        <f t="shared" si="108"/>
        <v>2.5000000000000001E-3</v>
      </c>
      <c r="I193" s="157">
        <f t="shared" si="108"/>
        <v>2.5000000000000001E-3</v>
      </c>
      <c r="J193" s="157">
        <f t="shared" si="108"/>
        <v>2.5000000000000001E-3</v>
      </c>
      <c r="K193" s="157">
        <f t="shared" si="108"/>
        <v>2.5000000000000001E-3</v>
      </c>
      <c r="L193" s="157">
        <f t="shared" si="108"/>
        <v>2.5000000000000001E-3</v>
      </c>
      <c r="M193" s="157">
        <f t="shared" si="108"/>
        <v>2.75E-2</v>
      </c>
      <c r="N193" s="157">
        <f t="shared" si="108"/>
        <v>0</v>
      </c>
      <c r="O193" s="157">
        <f t="shared" si="108"/>
        <v>0</v>
      </c>
      <c r="P193" s="157">
        <f t="shared" si="108"/>
        <v>0</v>
      </c>
      <c r="Q193" s="157">
        <f t="shared" ref="Q193:Z194" si="109">+IF($F193=Q$21,Q$98/1000,0)</f>
        <v>0</v>
      </c>
      <c r="R193" s="157">
        <f t="shared" si="109"/>
        <v>0</v>
      </c>
      <c r="S193" s="157">
        <f t="shared" si="109"/>
        <v>0</v>
      </c>
      <c r="T193" s="157">
        <f t="shared" si="109"/>
        <v>0</v>
      </c>
      <c r="U193" s="157">
        <f t="shared" si="109"/>
        <v>0</v>
      </c>
      <c r="V193" s="157">
        <f t="shared" si="109"/>
        <v>0</v>
      </c>
      <c r="W193" s="157">
        <f t="shared" si="109"/>
        <v>0</v>
      </c>
      <c r="X193" s="157">
        <f t="shared" si="109"/>
        <v>0</v>
      </c>
      <c r="Y193" s="157">
        <f t="shared" si="109"/>
        <v>0</v>
      </c>
      <c r="Z193" s="157">
        <f t="shared" si="109"/>
        <v>0</v>
      </c>
      <c r="AA193" s="157">
        <f t="shared" ref="AA193:AJ194" si="110">+IF($F193=AA$21,AA$98/1000,0)</f>
        <v>0</v>
      </c>
      <c r="AB193" s="157">
        <f t="shared" si="110"/>
        <v>0</v>
      </c>
      <c r="AC193" s="157">
        <f t="shared" si="110"/>
        <v>0</v>
      </c>
      <c r="AD193" s="157">
        <f t="shared" si="110"/>
        <v>0</v>
      </c>
      <c r="AE193" s="157">
        <f t="shared" si="110"/>
        <v>0</v>
      </c>
      <c r="AF193" s="157">
        <f t="shared" si="110"/>
        <v>0</v>
      </c>
      <c r="AG193" s="157">
        <f t="shared" si="110"/>
        <v>0</v>
      </c>
      <c r="AH193" s="157">
        <f t="shared" si="110"/>
        <v>0</v>
      </c>
      <c r="AI193" s="157">
        <f t="shared" si="110"/>
        <v>0</v>
      </c>
      <c r="AJ193" s="157">
        <f t="shared" si="110"/>
        <v>0</v>
      </c>
    </row>
    <row r="194" spans="1:36" ht="16.5" x14ac:dyDescent="0.25">
      <c r="A194" s="157">
        <f t="shared" si="83"/>
        <v>1.2200000000000002</v>
      </c>
      <c r="B194" s="153">
        <f t="shared" si="93"/>
        <v>146</v>
      </c>
      <c r="C194" s="155" t="s">
        <v>475</v>
      </c>
      <c r="D194" s="156" t="s">
        <v>389</v>
      </c>
      <c r="E194" s="157">
        <f t="shared" si="81"/>
        <v>0</v>
      </c>
      <c r="F194" s="314" t="s">
        <v>101</v>
      </c>
      <c r="G194" s="157">
        <f t="shared" si="108"/>
        <v>0</v>
      </c>
      <c r="H194" s="157">
        <f t="shared" si="108"/>
        <v>0</v>
      </c>
      <c r="I194" s="157">
        <f t="shared" si="108"/>
        <v>0</v>
      </c>
      <c r="J194" s="157">
        <f t="shared" si="108"/>
        <v>0</v>
      </c>
      <c r="K194" s="157">
        <f t="shared" si="108"/>
        <v>0</v>
      </c>
      <c r="L194" s="157">
        <f t="shared" si="108"/>
        <v>0</v>
      </c>
      <c r="M194" s="157">
        <f t="shared" si="108"/>
        <v>0</v>
      </c>
      <c r="N194" s="157">
        <f t="shared" si="108"/>
        <v>0</v>
      </c>
      <c r="O194" s="157">
        <f t="shared" si="108"/>
        <v>0</v>
      </c>
      <c r="P194" s="157">
        <f t="shared" si="108"/>
        <v>0</v>
      </c>
      <c r="Q194" s="157">
        <f t="shared" si="109"/>
        <v>0</v>
      </c>
      <c r="R194" s="157">
        <f t="shared" si="109"/>
        <v>0</v>
      </c>
      <c r="S194" s="157">
        <f t="shared" si="109"/>
        <v>0</v>
      </c>
      <c r="T194" s="157">
        <f t="shared" si="109"/>
        <v>0</v>
      </c>
      <c r="U194" s="157">
        <f t="shared" si="109"/>
        <v>0</v>
      </c>
      <c r="V194" s="157">
        <f t="shared" si="109"/>
        <v>0</v>
      </c>
      <c r="W194" s="157">
        <f t="shared" si="109"/>
        <v>0</v>
      </c>
      <c r="X194" s="157">
        <f t="shared" si="109"/>
        <v>0</v>
      </c>
      <c r="Y194" s="157">
        <f t="shared" si="109"/>
        <v>0</v>
      </c>
      <c r="Z194" s="157">
        <f t="shared" si="109"/>
        <v>0</v>
      </c>
      <c r="AA194" s="157">
        <f t="shared" si="110"/>
        <v>0</v>
      </c>
      <c r="AB194" s="157">
        <f t="shared" si="110"/>
        <v>0</v>
      </c>
      <c r="AC194" s="157">
        <f t="shared" si="110"/>
        <v>0</v>
      </c>
      <c r="AD194" s="157">
        <f t="shared" si="110"/>
        <v>0</v>
      </c>
      <c r="AE194" s="157">
        <f t="shared" si="110"/>
        <v>0</v>
      </c>
      <c r="AF194" s="157">
        <f t="shared" si="110"/>
        <v>0</v>
      </c>
      <c r="AG194" s="157">
        <f t="shared" si="110"/>
        <v>0</v>
      </c>
      <c r="AH194" s="157">
        <f t="shared" si="110"/>
        <v>0</v>
      </c>
      <c r="AI194" s="157">
        <f t="shared" si="110"/>
        <v>0</v>
      </c>
      <c r="AJ194" s="157">
        <f t="shared" si="110"/>
        <v>0</v>
      </c>
    </row>
    <row r="195" spans="1:36" ht="16.5" x14ac:dyDescent="0.25">
      <c r="A195" s="157">
        <f t="shared" si="83"/>
        <v>1.2300000000000002</v>
      </c>
      <c r="B195" s="153">
        <f t="shared" si="93"/>
        <v>147</v>
      </c>
      <c r="C195" s="155" t="s">
        <v>476</v>
      </c>
      <c r="D195" s="156" t="s">
        <v>477</v>
      </c>
      <c r="E195" s="157">
        <f t="shared" ref="E195:E196" si="111">+ROUNDUP(SUM(G195:AJ195),0)</f>
        <v>1</v>
      </c>
      <c r="F195" s="314" t="s">
        <v>331</v>
      </c>
      <c r="G195" s="157">
        <f t="shared" ref="G195:V196" si="112">+IF(G$2&lt;&gt;0,1/COUNTA(G$2:M$2),0)</f>
        <v>0.14285714285714285</v>
      </c>
      <c r="H195" s="157">
        <f t="shared" si="112"/>
        <v>0.14285714285714285</v>
      </c>
      <c r="I195" s="157">
        <f t="shared" si="112"/>
        <v>0.14285714285714285</v>
      </c>
      <c r="J195" s="157">
        <f t="shared" si="112"/>
        <v>0.14285714285714285</v>
      </c>
      <c r="K195" s="157">
        <f t="shared" si="112"/>
        <v>0.14285714285714285</v>
      </c>
      <c r="L195" s="157">
        <f t="shared" si="112"/>
        <v>0.14285714285714285</v>
      </c>
      <c r="M195" s="157">
        <f t="shared" si="112"/>
        <v>0.14285714285714285</v>
      </c>
      <c r="N195" s="157">
        <f t="shared" si="112"/>
        <v>0</v>
      </c>
      <c r="O195" s="157">
        <f t="shared" si="112"/>
        <v>0</v>
      </c>
      <c r="P195" s="157">
        <f t="shared" si="112"/>
        <v>0</v>
      </c>
      <c r="Q195" s="157">
        <f t="shared" si="112"/>
        <v>0</v>
      </c>
      <c r="R195" s="157">
        <f t="shared" si="112"/>
        <v>0</v>
      </c>
      <c r="S195" s="157">
        <f t="shared" si="112"/>
        <v>0</v>
      </c>
      <c r="T195" s="157">
        <f t="shared" si="112"/>
        <v>0</v>
      </c>
      <c r="U195" s="157">
        <f t="shared" si="112"/>
        <v>0</v>
      </c>
      <c r="V195" s="157">
        <f t="shared" si="112"/>
        <v>0</v>
      </c>
      <c r="W195" s="157">
        <f t="shared" ref="W195:AJ196" si="113">+IF(W$2&lt;&gt;0,1/COUNTA(W$2:AC$2),0)</f>
        <v>0</v>
      </c>
      <c r="X195" s="157">
        <f t="shared" si="113"/>
        <v>0</v>
      </c>
      <c r="Y195" s="157">
        <f t="shared" si="113"/>
        <v>0</v>
      </c>
      <c r="Z195" s="157">
        <f t="shared" si="113"/>
        <v>0</v>
      </c>
      <c r="AA195" s="157">
        <f t="shared" si="113"/>
        <v>0</v>
      </c>
      <c r="AB195" s="157">
        <f t="shared" si="113"/>
        <v>0</v>
      </c>
      <c r="AC195" s="157">
        <f t="shared" si="113"/>
        <v>0</v>
      </c>
      <c r="AD195" s="157">
        <f t="shared" si="113"/>
        <v>0</v>
      </c>
      <c r="AE195" s="157">
        <f t="shared" si="113"/>
        <v>0</v>
      </c>
      <c r="AF195" s="157">
        <f t="shared" si="113"/>
        <v>0</v>
      </c>
      <c r="AG195" s="157">
        <f t="shared" si="113"/>
        <v>0</v>
      </c>
      <c r="AH195" s="157">
        <f t="shared" si="113"/>
        <v>0</v>
      </c>
      <c r="AI195" s="157">
        <f t="shared" si="113"/>
        <v>0</v>
      </c>
      <c r="AJ195" s="157">
        <f t="shared" si="113"/>
        <v>0</v>
      </c>
    </row>
    <row r="196" spans="1:36" ht="16.5" x14ac:dyDescent="0.25">
      <c r="A196" s="157">
        <f t="shared" si="83"/>
        <v>1.2400000000000002</v>
      </c>
      <c r="B196" s="153">
        <f t="shared" si="93"/>
        <v>148</v>
      </c>
      <c r="C196" s="155" t="s">
        <v>478</v>
      </c>
      <c r="D196" s="156" t="s">
        <v>477</v>
      </c>
      <c r="E196" s="157">
        <f t="shared" si="111"/>
        <v>1</v>
      </c>
      <c r="F196" s="314" t="s">
        <v>101</v>
      </c>
      <c r="G196" s="157">
        <f t="shared" si="112"/>
        <v>0.14285714285714285</v>
      </c>
      <c r="H196" s="157">
        <f t="shared" si="112"/>
        <v>0.14285714285714285</v>
      </c>
      <c r="I196" s="157">
        <f t="shared" si="112"/>
        <v>0.14285714285714285</v>
      </c>
      <c r="J196" s="157">
        <f t="shared" si="112"/>
        <v>0.14285714285714285</v>
      </c>
      <c r="K196" s="157">
        <f t="shared" si="112"/>
        <v>0.14285714285714285</v>
      </c>
      <c r="L196" s="157">
        <f t="shared" si="112"/>
        <v>0.14285714285714285</v>
      </c>
      <c r="M196" s="157">
        <f t="shared" si="112"/>
        <v>0.14285714285714285</v>
      </c>
      <c r="N196" s="157">
        <f t="shared" si="112"/>
        <v>0</v>
      </c>
      <c r="O196" s="157">
        <f t="shared" si="112"/>
        <v>0</v>
      </c>
      <c r="P196" s="157">
        <f t="shared" si="112"/>
        <v>0</v>
      </c>
      <c r="Q196" s="157">
        <f t="shared" si="112"/>
        <v>0</v>
      </c>
      <c r="R196" s="157">
        <f t="shared" si="112"/>
        <v>0</v>
      </c>
      <c r="S196" s="157">
        <f t="shared" si="112"/>
        <v>0</v>
      </c>
      <c r="T196" s="157">
        <f t="shared" si="112"/>
        <v>0</v>
      </c>
      <c r="U196" s="157">
        <f t="shared" si="112"/>
        <v>0</v>
      </c>
      <c r="V196" s="157">
        <f t="shared" si="112"/>
        <v>0</v>
      </c>
      <c r="W196" s="157">
        <f t="shared" si="113"/>
        <v>0</v>
      </c>
      <c r="X196" s="157">
        <f t="shared" si="113"/>
        <v>0</v>
      </c>
      <c r="Y196" s="157">
        <f t="shared" si="113"/>
        <v>0</v>
      </c>
      <c r="Z196" s="157">
        <f t="shared" si="113"/>
        <v>0</v>
      </c>
      <c r="AA196" s="157">
        <f t="shared" si="113"/>
        <v>0</v>
      </c>
      <c r="AB196" s="157">
        <f t="shared" si="113"/>
        <v>0</v>
      </c>
      <c r="AC196" s="157">
        <f t="shared" si="113"/>
        <v>0</v>
      </c>
      <c r="AD196" s="157">
        <f t="shared" si="113"/>
        <v>0</v>
      </c>
      <c r="AE196" s="157">
        <f t="shared" si="113"/>
        <v>0</v>
      </c>
      <c r="AF196" s="157">
        <f t="shared" si="113"/>
        <v>0</v>
      </c>
      <c r="AG196" s="157">
        <f t="shared" si="113"/>
        <v>0</v>
      </c>
      <c r="AH196" s="157">
        <f t="shared" si="113"/>
        <v>0</v>
      </c>
      <c r="AI196" s="157">
        <f t="shared" si="113"/>
        <v>0</v>
      </c>
      <c r="AJ196" s="157">
        <f t="shared" si="113"/>
        <v>0</v>
      </c>
    </row>
    <row r="197" spans="1:36" ht="16.5" x14ac:dyDescent="0.25">
      <c r="A197" s="157">
        <f t="shared" si="83"/>
        <v>1.2500000000000002</v>
      </c>
      <c r="B197" s="153">
        <f t="shared" si="93"/>
        <v>149</v>
      </c>
      <c r="C197" s="155" t="s">
        <v>479</v>
      </c>
      <c r="D197" s="156" t="s">
        <v>364</v>
      </c>
      <c r="E197" s="157">
        <f t="shared" si="81"/>
        <v>0</v>
      </c>
      <c r="F197" s="314" t="s">
        <v>331</v>
      </c>
      <c r="G197" s="157">
        <f t="shared" ref="G197:P198" si="114">+IF($F197=G$21,G$152,0)</f>
        <v>0</v>
      </c>
      <c r="H197" s="157">
        <f t="shared" si="114"/>
        <v>0</v>
      </c>
      <c r="I197" s="157">
        <f t="shared" si="114"/>
        <v>0</v>
      </c>
      <c r="J197" s="157">
        <f t="shared" si="114"/>
        <v>0</v>
      </c>
      <c r="K197" s="157">
        <f t="shared" si="114"/>
        <v>0</v>
      </c>
      <c r="L197" s="157">
        <f t="shared" si="114"/>
        <v>0</v>
      </c>
      <c r="M197" s="157">
        <f t="shared" si="114"/>
        <v>0</v>
      </c>
      <c r="N197" s="157">
        <f t="shared" si="114"/>
        <v>0</v>
      </c>
      <c r="O197" s="157">
        <f t="shared" si="114"/>
        <v>0</v>
      </c>
      <c r="P197" s="157">
        <f t="shared" si="114"/>
        <v>0</v>
      </c>
      <c r="Q197" s="157">
        <f t="shared" ref="Q197:Z198" si="115">+IF($F197=Q$21,Q$152,0)</f>
        <v>0</v>
      </c>
      <c r="R197" s="157">
        <f t="shared" si="115"/>
        <v>0</v>
      </c>
      <c r="S197" s="157">
        <f t="shared" si="115"/>
        <v>0</v>
      </c>
      <c r="T197" s="157">
        <f t="shared" si="115"/>
        <v>0</v>
      </c>
      <c r="U197" s="157">
        <f t="shared" si="115"/>
        <v>0</v>
      </c>
      <c r="V197" s="157">
        <f t="shared" si="115"/>
        <v>0</v>
      </c>
      <c r="W197" s="157">
        <f t="shared" si="115"/>
        <v>0</v>
      </c>
      <c r="X197" s="157">
        <f t="shared" si="115"/>
        <v>0</v>
      </c>
      <c r="Y197" s="157">
        <f t="shared" si="115"/>
        <v>0</v>
      </c>
      <c r="Z197" s="157">
        <f t="shared" si="115"/>
        <v>0</v>
      </c>
      <c r="AA197" s="157">
        <f t="shared" ref="AA197:AJ198" si="116">+IF($F197=AA$21,AA$152,0)</f>
        <v>0</v>
      </c>
      <c r="AB197" s="157">
        <f t="shared" si="116"/>
        <v>0</v>
      </c>
      <c r="AC197" s="157">
        <f t="shared" si="116"/>
        <v>0</v>
      </c>
      <c r="AD197" s="157">
        <f t="shared" si="116"/>
        <v>0</v>
      </c>
      <c r="AE197" s="157">
        <f t="shared" si="116"/>
        <v>0</v>
      </c>
      <c r="AF197" s="157">
        <f t="shared" si="116"/>
        <v>0</v>
      </c>
      <c r="AG197" s="157">
        <f t="shared" si="116"/>
        <v>0</v>
      </c>
      <c r="AH197" s="157">
        <f t="shared" si="116"/>
        <v>0</v>
      </c>
      <c r="AI197" s="157">
        <f t="shared" si="116"/>
        <v>0</v>
      </c>
      <c r="AJ197" s="157">
        <f t="shared" si="116"/>
        <v>0</v>
      </c>
    </row>
    <row r="198" spans="1:36" ht="16.5" x14ac:dyDescent="0.25">
      <c r="A198" s="157">
        <f t="shared" si="83"/>
        <v>1.2600000000000002</v>
      </c>
      <c r="B198" s="153">
        <f t="shared" si="93"/>
        <v>150</v>
      </c>
      <c r="C198" s="155" t="s">
        <v>480</v>
      </c>
      <c r="D198" s="156" t="s">
        <v>364</v>
      </c>
      <c r="E198" s="157">
        <f t="shared" si="81"/>
        <v>0</v>
      </c>
      <c r="F198" s="314" t="s">
        <v>101</v>
      </c>
      <c r="G198" s="157">
        <f t="shared" si="114"/>
        <v>0</v>
      </c>
      <c r="H198" s="157">
        <f t="shared" si="114"/>
        <v>0</v>
      </c>
      <c r="I198" s="157">
        <f t="shared" si="114"/>
        <v>0</v>
      </c>
      <c r="J198" s="157">
        <f t="shared" si="114"/>
        <v>0</v>
      </c>
      <c r="K198" s="157">
        <f t="shared" si="114"/>
        <v>0</v>
      </c>
      <c r="L198" s="157">
        <f t="shared" si="114"/>
        <v>0</v>
      </c>
      <c r="M198" s="157">
        <f t="shared" si="114"/>
        <v>0</v>
      </c>
      <c r="N198" s="157">
        <f t="shared" si="114"/>
        <v>0</v>
      </c>
      <c r="O198" s="157">
        <f t="shared" si="114"/>
        <v>0</v>
      </c>
      <c r="P198" s="157">
        <f t="shared" si="114"/>
        <v>0</v>
      </c>
      <c r="Q198" s="157">
        <f t="shared" si="115"/>
        <v>0</v>
      </c>
      <c r="R198" s="157">
        <f t="shared" si="115"/>
        <v>0</v>
      </c>
      <c r="S198" s="157">
        <f t="shared" si="115"/>
        <v>0</v>
      </c>
      <c r="T198" s="157">
        <f t="shared" si="115"/>
        <v>0</v>
      </c>
      <c r="U198" s="157">
        <f t="shared" si="115"/>
        <v>0</v>
      </c>
      <c r="V198" s="157">
        <f t="shared" si="115"/>
        <v>0</v>
      </c>
      <c r="W198" s="157">
        <f t="shared" si="115"/>
        <v>0</v>
      </c>
      <c r="X198" s="157">
        <f t="shared" si="115"/>
        <v>0</v>
      </c>
      <c r="Y198" s="157">
        <f t="shared" si="115"/>
        <v>0</v>
      </c>
      <c r="Z198" s="157">
        <f t="shared" si="115"/>
        <v>0</v>
      </c>
      <c r="AA198" s="157">
        <f t="shared" si="116"/>
        <v>0</v>
      </c>
      <c r="AB198" s="157">
        <f t="shared" si="116"/>
        <v>0</v>
      </c>
      <c r="AC198" s="157">
        <f t="shared" si="116"/>
        <v>0</v>
      </c>
      <c r="AD198" s="157">
        <f t="shared" si="116"/>
        <v>0</v>
      </c>
      <c r="AE198" s="157">
        <f t="shared" si="116"/>
        <v>0</v>
      </c>
      <c r="AF198" s="157">
        <f t="shared" si="116"/>
        <v>0</v>
      </c>
      <c r="AG198" s="157">
        <f t="shared" si="116"/>
        <v>0</v>
      </c>
      <c r="AH198" s="157">
        <f t="shared" si="116"/>
        <v>0</v>
      </c>
      <c r="AI198" s="157">
        <f t="shared" si="116"/>
        <v>0</v>
      </c>
      <c r="AJ198" s="157">
        <f t="shared" si="116"/>
        <v>0</v>
      </c>
    </row>
    <row r="199" spans="1:36" ht="16.5" x14ac:dyDescent="0.25">
      <c r="A199" s="157">
        <f t="shared" si="83"/>
        <v>1.2700000000000002</v>
      </c>
      <c r="B199" s="153">
        <f t="shared" si="93"/>
        <v>151</v>
      </c>
      <c r="C199" s="155" t="s">
        <v>481</v>
      </c>
      <c r="D199" s="156" t="s">
        <v>364</v>
      </c>
      <c r="E199" s="157">
        <f t="shared" si="81"/>
        <v>0</v>
      </c>
      <c r="F199" s="314" t="s">
        <v>331</v>
      </c>
      <c r="G199" s="157">
        <f t="shared" ref="G199:AJ199" si="117">+IF($F199=G$21,G$153+G$155,0)</f>
        <v>0</v>
      </c>
      <c r="H199" s="157">
        <f t="shared" si="117"/>
        <v>0</v>
      </c>
      <c r="I199" s="157">
        <f t="shared" si="117"/>
        <v>0</v>
      </c>
      <c r="J199" s="157">
        <f t="shared" si="117"/>
        <v>0</v>
      </c>
      <c r="K199" s="157">
        <f t="shared" si="117"/>
        <v>0</v>
      </c>
      <c r="L199" s="157">
        <f t="shared" si="117"/>
        <v>0</v>
      </c>
      <c r="M199" s="157">
        <f t="shared" si="117"/>
        <v>0</v>
      </c>
      <c r="N199" s="157">
        <f t="shared" si="117"/>
        <v>0</v>
      </c>
      <c r="O199" s="157">
        <f t="shared" si="117"/>
        <v>0</v>
      </c>
      <c r="P199" s="157">
        <f t="shared" si="117"/>
        <v>0</v>
      </c>
      <c r="Q199" s="157">
        <f t="shared" si="117"/>
        <v>0</v>
      </c>
      <c r="R199" s="157">
        <f t="shared" si="117"/>
        <v>0</v>
      </c>
      <c r="S199" s="157">
        <f t="shared" si="117"/>
        <v>0</v>
      </c>
      <c r="T199" s="157">
        <f t="shared" si="117"/>
        <v>0</v>
      </c>
      <c r="U199" s="157">
        <f t="shared" si="117"/>
        <v>0</v>
      </c>
      <c r="V199" s="157">
        <f t="shared" si="117"/>
        <v>0</v>
      </c>
      <c r="W199" s="157">
        <f t="shared" si="117"/>
        <v>0</v>
      </c>
      <c r="X199" s="157">
        <f t="shared" si="117"/>
        <v>0</v>
      </c>
      <c r="Y199" s="157">
        <f t="shared" si="117"/>
        <v>0</v>
      </c>
      <c r="Z199" s="157">
        <f t="shared" si="117"/>
        <v>0</v>
      </c>
      <c r="AA199" s="157">
        <f t="shared" si="117"/>
        <v>0</v>
      </c>
      <c r="AB199" s="157">
        <f t="shared" si="117"/>
        <v>0</v>
      </c>
      <c r="AC199" s="157">
        <f t="shared" si="117"/>
        <v>0</v>
      </c>
      <c r="AD199" s="157">
        <f t="shared" si="117"/>
        <v>0</v>
      </c>
      <c r="AE199" s="157">
        <f t="shared" si="117"/>
        <v>0</v>
      </c>
      <c r="AF199" s="157">
        <f t="shared" si="117"/>
        <v>0</v>
      </c>
      <c r="AG199" s="157">
        <f t="shared" si="117"/>
        <v>0</v>
      </c>
      <c r="AH199" s="157">
        <f t="shared" si="117"/>
        <v>0</v>
      </c>
      <c r="AI199" s="157">
        <f t="shared" si="117"/>
        <v>0</v>
      </c>
      <c r="AJ199" s="157">
        <f t="shared" si="117"/>
        <v>0</v>
      </c>
    </row>
    <row r="200" spans="1:36" ht="16.5" x14ac:dyDescent="0.25">
      <c r="A200" s="157">
        <f t="shared" si="83"/>
        <v>1.2800000000000002</v>
      </c>
      <c r="B200" s="153">
        <f t="shared" si="93"/>
        <v>152</v>
      </c>
      <c r="C200" s="155" t="s">
        <v>482</v>
      </c>
      <c r="D200" s="156" t="s">
        <v>364</v>
      </c>
      <c r="E200" s="157">
        <f t="shared" si="81"/>
        <v>0</v>
      </c>
      <c r="F200" s="314" t="s">
        <v>331</v>
      </c>
      <c r="G200" s="157">
        <f t="shared" ref="G200:AJ200" si="118">+IF($F200=G$21,G$154,0)</f>
        <v>0</v>
      </c>
      <c r="H200" s="157">
        <f t="shared" si="118"/>
        <v>0</v>
      </c>
      <c r="I200" s="157">
        <f t="shared" si="118"/>
        <v>0</v>
      </c>
      <c r="J200" s="157">
        <f t="shared" si="118"/>
        <v>0</v>
      </c>
      <c r="K200" s="157">
        <f t="shared" si="118"/>
        <v>0</v>
      </c>
      <c r="L200" s="157">
        <f t="shared" si="118"/>
        <v>0</v>
      </c>
      <c r="M200" s="157">
        <f t="shared" si="118"/>
        <v>0</v>
      </c>
      <c r="N200" s="157">
        <f t="shared" si="118"/>
        <v>0</v>
      </c>
      <c r="O200" s="157">
        <f t="shared" si="118"/>
        <v>0</v>
      </c>
      <c r="P200" s="157">
        <f t="shared" si="118"/>
        <v>0</v>
      </c>
      <c r="Q200" s="157">
        <f t="shared" si="118"/>
        <v>0</v>
      </c>
      <c r="R200" s="157">
        <f t="shared" si="118"/>
        <v>0</v>
      </c>
      <c r="S200" s="157">
        <f t="shared" si="118"/>
        <v>0</v>
      </c>
      <c r="T200" s="157">
        <f t="shared" si="118"/>
        <v>0</v>
      </c>
      <c r="U200" s="157">
        <f t="shared" si="118"/>
        <v>0</v>
      </c>
      <c r="V200" s="157">
        <f t="shared" si="118"/>
        <v>0</v>
      </c>
      <c r="W200" s="157">
        <f t="shared" si="118"/>
        <v>0</v>
      </c>
      <c r="X200" s="157">
        <f t="shared" si="118"/>
        <v>0</v>
      </c>
      <c r="Y200" s="157">
        <f t="shared" si="118"/>
        <v>0</v>
      </c>
      <c r="Z200" s="157">
        <f t="shared" si="118"/>
        <v>0</v>
      </c>
      <c r="AA200" s="157">
        <f t="shared" si="118"/>
        <v>0</v>
      </c>
      <c r="AB200" s="157">
        <f t="shared" si="118"/>
        <v>0</v>
      </c>
      <c r="AC200" s="157">
        <f t="shared" si="118"/>
        <v>0</v>
      </c>
      <c r="AD200" s="157">
        <f t="shared" si="118"/>
        <v>0</v>
      </c>
      <c r="AE200" s="157">
        <f t="shared" si="118"/>
        <v>0</v>
      </c>
      <c r="AF200" s="157">
        <f t="shared" si="118"/>
        <v>0</v>
      </c>
      <c r="AG200" s="157">
        <f t="shared" si="118"/>
        <v>0</v>
      </c>
      <c r="AH200" s="157">
        <f t="shared" si="118"/>
        <v>0</v>
      </c>
      <c r="AI200" s="157">
        <f t="shared" si="118"/>
        <v>0</v>
      </c>
      <c r="AJ200" s="157">
        <f t="shared" si="118"/>
        <v>0</v>
      </c>
    </row>
    <row r="201" spans="1:36" ht="16.5" x14ac:dyDescent="0.25">
      <c r="A201" s="157">
        <f t="shared" si="83"/>
        <v>1.2900000000000003</v>
      </c>
      <c r="B201" s="153">
        <f t="shared" si="93"/>
        <v>153</v>
      </c>
      <c r="C201" s="155" t="s">
        <v>483</v>
      </c>
      <c r="D201" s="156" t="s">
        <v>364</v>
      </c>
      <c r="E201" s="157">
        <f t="shared" si="81"/>
        <v>15</v>
      </c>
      <c r="F201" s="314" t="s">
        <v>331</v>
      </c>
      <c r="G201" s="157">
        <f>+IF($F201=G$21,G$72+G$71,0)</f>
        <v>0</v>
      </c>
      <c r="H201" s="157">
        <f t="shared" ref="H201:AJ201" si="119">+IF($F201=H$21,H$72+H$71,0)</f>
        <v>2</v>
      </c>
      <c r="I201" s="157">
        <f t="shared" si="119"/>
        <v>2</v>
      </c>
      <c r="J201" s="157">
        <f t="shared" si="119"/>
        <v>2</v>
      </c>
      <c r="K201" s="157">
        <f t="shared" si="119"/>
        <v>2</v>
      </c>
      <c r="L201" s="157">
        <f t="shared" si="119"/>
        <v>2</v>
      </c>
      <c r="M201" s="157">
        <f t="shared" si="119"/>
        <v>5</v>
      </c>
      <c r="N201" s="157">
        <f t="shared" si="119"/>
        <v>0</v>
      </c>
      <c r="O201" s="157">
        <f t="shared" si="119"/>
        <v>0</v>
      </c>
      <c r="P201" s="157">
        <f t="shared" si="119"/>
        <v>0</v>
      </c>
      <c r="Q201" s="157">
        <f t="shared" si="119"/>
        <v>0</v>
      </c>
      <c r="R201" s="157">
        <f t="shared" si="119"/>
        <v>0</v>
      </c>
      <c r="S201" s="157">
        <f t="shared" si="119"/>
        <v>0</v>
      </c>
      <c r="T201" s="157">
        <f t="shared" si="119"/>
        <v>0</v>
      </c>
      <c r="U201" s="157">
        <f t="shared" si="119"/>
        <v>0</v>
      </c>
      <c r="V201" s="157">
        <f t="shared" si="119"/>
        <v>0</v>
      </c>
      <c r="W201" s="157">
        <f t="shared" si="119"/>
        <v>0</v>
      </c>
      <c r="X201" s="157">
        <f t="shared" si="119"/>
        <v>0</v>
      </c>
      <c r="Y201" s="157">
        <f t="shared" si="119"/>
        <v>0</v>
      </c>
      <c r="Z201" s="157">
        <f t="shared" si="119"/>
        <v>0</v>
      </c>
      <c r="AA201" s="157">
        <f t="shared" si="119"/>
        <v>0</v>
      </c>
      <c r="AB201" s="157">
        <f t="shared" si="119"/>
        <v>0</v>
      </c>
      <c r="AC201" s="157">
        <f t="shared" si="119"/>
        <v>0</v>
      </c>
      <c r="AD201" s="157">
        <f t="shared" si="119"/>
        <v>0</v>
      </c>
      <c r="AE201" s="157">
        <f t="shared" si="119"/>
        <v>0</v>
      </c>
      <c r="AF201" s="157">
        <f t="shared" si="119"/>
        <v>0</v>
      </c>
      <c r="AG201" s="157">
        <f t="shared" si="119"/>
        <v>0</v>
      </c>
      <c r="AH201" s="157">
        <f t="shared" si="119"/>
        <v>0</v>
      </c>
      <c r="AI201" s="157">
        <f t="shared" si="119"/>
        <v>0</v>
      </c>
      <c r="AJ201" s="157">
        <f t="shared" si="119"/>
        <v>0</v>
      </c>
    </row>
    <row r="202" spans="1:36" ht="16.5" x14ac:dyDescent="0.25">
      <c r="A202" s="157">
        <f t="shared" si="83"/>
        <v>1.3000000000000003</v>
      </c>
      <c r="B202" s="153">
        <f t="shared" si="93"/>
        <v>154</v>
      </c>
      <c r="C202" s="155" t="s">
        <v>484</v>
      </c>
      <c r="D202" s="156" t="s">
        <v>364</v>
      </c>
      <c r="E202" s="157">
        <f t="shared" si="81"/>
        <v>1</v>
      </c>
      <c r="F202" s="314" t="s">
        <v>331</v>
      </c>
      <c r="G202" s="157">
        <f>+IF($F202=G$21,G$73,0)</f>
        <v>0</v>
      </c>
      <c r="H202" s="157">
        <f t="shared" ref="H202:AJ202" si="120">+IF($F202=H$21,H$73,0)</f>
        <v>0</v>
      </c>
      <c r="I202" s="157">
        <f t="shared" si="120"/>
        <v>0</v>
      </c>
      <c r="J202" s="157">
        <f t="shared" si="120"/>
        <v>0</v>
      </c>
      <c r="K202" s="157">
        <f t="shared" si="120"/>
        <v>0</v>
      </c>
      <c r="L202" s="157">
        <f t="shared" si="120"/>
        <v>0</v>
      </c>
      <c r="M202" s="157">
        <f t="shared" si="120"/>
        <v>1</v>
      </c>
      <c r="N202" s="157">
        <f t="shared" si="120"/>
        <v>0</v>
      </c>
      <c r="O202" s="157">
        <f t="shared" si="120"/>
        <v>0</v>
      </c>
      <c r="P202" s="157">
        <f t="shared" si="120"/>
        <v>0</v>
      </c>
      <c r="Q202" s="157">
        <f t="shared" si="120"/>
        <v>0</v>
      </c>
      <c r="R202" s="157">
        <f t="shared" si="120"/>
        <v>0</v>
      </c>
      <c r="S202" s="157">
        <f t="shared" si="120"/>
        <v>0</v>
      </c>
      <c r="T202" s="157">
        <f t="shared" si="120"/>
        <v>0</v>
      </c>
      <c r="U202" s="157">
        <f t="shared" si="120"/>
        <v>0</v>
      </c>
      <c r="V202" s="157">
        <f t="shared" si="120"/>
        <v>0</v>
      </c>
      <c r="W202" s="157">
        <f t="shared" si="120"/>
        <v>0</v>
      </c>
      <c r="X202" s="157">
        <f t="shared" si="120"/>
        <v>0</v>
      </c>
      <c r="Y202" s="157">
        <f t="shared" si="120"/>
        <v>0</v>
      </c>
      <c r="Z202" s="157">
        <f t="shared" si="120"/>
        <v>0</v>
      </c>
      <c r="AA202" s="157">
        <f t="shared" si="120"/>
        <v>0</v>
      </c>
      <c r="AB202" s="157">
        <f t="shared" si="120"/>
        <v>0</v>
      </c>
      <c r="AC202" s="157">
        <f t="shared" si="120"/>
        <v>0</v>
      </c>
      <c r="AD202" s="157">
        <f t="shared" si="120"/>
        <v>0</v>
      </c>
      <c r="AE202" s="157">
        <f t="shared" si="120"/>
        <v>0</v>
      </c>
      <c r="AF202" s="157">
        <f t="shared" si="120"/>
        <v>0</v>
      </c>
      <c r="AG202" s="157">
        <f t="shared" si="120"/>
        <v>0</v>
      </c>
      <c r="AH202" s="157">
        <f t="shared" si="120"/>
        <v>0</v>
      </c>
      <c r="AI202" s="157">
        <f t="shared" si="120"/>
        <v>0</v>
      </c>
      <c r="AJ202" s="157">
        <f t="shared" si="120"/>
        <v>0</v>
      </c>
    </row>
    <row r="203" spans="1:36" s="188" customFormat="1" ht="16.5" x14ac:dyDescent="0.25">
      <c r="A203" s="160">
        <f t="shared" si="83"/>
        <v>1.3100000000000003</v>
      </c>
      <c r="B203" s="161">
        <f t="shared" si="93"/>
        <v>155</v>
      </c>
      <c r="C203" s="162" t="s">
        <v>551</v>
      </c>
      <c r="D203" s="164" t="s">
        <v>364</v>
      </c>
      <c r="E203" s="160">
        <f t="shared" si="81"/>
        <v>0</v>
      </c>
      <c r="F203" s="314" t="s">
        <v>101</v>
      </c>
      <c r="G203" s="160">
        <f>+IF($F203=G$21,G$67,0)</f>
        <v>0</v>
      </c>
      <c r="H203" s="160">
        <f t="shared" ref="H203:AJ203" si="121">+IF($F203=H$21,H$67,0)</f>
        <v>0</v>
      </c>
      <c r="I203" s="160">
        <f t="shared" si="121"/>
        <v>0</v>
      </c>
      <c r="J203" s="160">
        <f t="shared" si="121"/>
        <v>0</v>
      </c>
      <c r="K203" s="160">
        <f t="shared" si="121"/>
        <v>0</v>
      </c>
      <c r="L203" s="160">
        <f t="shared" si="121"/>
        <v>0</v>
      </c>
      <c r="M203" s="160">
        <f t="shared" si="121"/>
        <v>0</v>
      </c>
      <c r="N203" s="160">
        <f t="shared" si="121"/>
        <v>0</v>
      </c>
      <c r="O203" s="160">
        <f t="shared" si="121"/>
        <v>0</v>
      </c>
      <c r="P203" s="160">
        <f t="shared" si="121"/>
        <v>0</v>
      </c>
      <c r="Q203" s="160">
        <f t="shared" si="121"/>
        <v>0</v>
      </c>
      <c r="R203" s="160">
        <f t="shared" si="121"/>
        <v>0</v>
      </c>
      <c r="S203" s="160">
        <f t="shared" si="121"/>
        <v>0</v>
      </c>
      <c r="T203" s="160">
        <f t="shared" si="121"/>
        <v>0</v>
      </c>
      <c r="U203" s="160">
        <f t="shared" si="121"/>
        <v>0</v>
      </c>
      <c r="V203" s="160">
        <f t="shared" si="121"/>
        <v>0</v>
      </c>
      <c r="W203" s="160">
        <f t="shared" si="121"/>
        <v>0</v>
      </c>
      <c r="X203" s="160">
        <f t="shared" si="121"/>
        <v>0</v>
      </c>
      <c r="Y203" s="160">
        <f t="shared" si="121"/>
        <v>0</v>
      </c>
      <c r="Z203" s="160">
        <f t="shared" si="121"/>
        <v>0</v>
      </c>
      <c r="AA203" s="160">
        <f t="shared" si="121"/>
        <v>0</v>
      </c>
      <c r="AB203" s="160">
        <f t="shared" si="121"/>
        <v>0</v>
      </c>
      <c r="AC203" s="160">
        <f t="shared" si="121"/>
        <v>0</v>
      </c>
      <c r="AD203" s="160">
        <f t="shared" si="121"/>
        <v>0</v>
      </c>
      <c r="AE203" s="160">
        <f t="shared" si="121"/>
        <v>0</v>
      </c>
      <c r="AF203" s="160">
        <f t="shared" si="121"/>
        <v>0</v>
      </c>
      <c r="AG203" s="160">
        <f t="shared" si="121"/>
        <v>0</v>
      </c>
      <c r="AH203" s="160">
        <f t="shared" si="121"/>
        <v>0</v>
      </c>
      <c r="AI203" s="160">
        <f t="shared" si="121"/>
        <v>0</v>
      </c>
      <c r="AJ203" s="160">
        <f t="shared" si="121"/>
        <v>0</v>
      </c>
    </row>
    <row r="204" spans="1:36" s="188" customFormat="1" ht="16.5" x14ac:dyDescent="0.25">
      <c r="A204" s="160">
        <f t="shared" si="83"/>
        <v>1.3200000000000003</v>
      </c>
      <c r="B204" s="161">
        <f t="shared" si="93"/>
        <v>156</v>
      </c>
      <c r="C204" s="162" t="s">
        <v>552</v>
      </c>
      <c r="D204" s="164" t="s">
        <v>364</v>
      </c>
      <c r="E204" s="160">
        <f t="shared" si="81"/>
        <v>0</v>
      </c>
      <c r="F204" s="314" t="s">
        <v>101</v>
      </c>
      <c r="G204" s="160">
        <f>+IF($F204=G$21,G$68,0)</f>
        <v>0</v>
      </c>
      <c r="H204" s="160">
        <f t="shared" ref="H204:AJ204" si="122">+IF($F204=H$21,H$68,0)</f>
        <v>0</v>
      </c>
      <c r="I204" s="160">
        <f t="shared" si="122"/>
        <v>0</v>
      </c>
      <c r="J204" s="160">
        <f t="shared" si="122"/>
        <v>0</v>
      </c>
      <c r="K204" s="160">
        <f t="shared" si="122"/>
        <v>0</v>
      </c>
      <c r="L204" s="160">
        <f t="shared" si="122"/>
        <v>0</v>
      </c>
      <c r="M204" s="160">
        <f t="shared" si="122"/>
        <v>0</v>
      </c>
      <c r="N204" s="160">
        <f t="shared" si="122"/>
        <v>0</v>
      </c>
      <c r="O204" s="160">
        <f t="shared" si="122"/>
        <v>0</v>
      </c>
      <c r="P204" s="160">
        <f t="shared" si="122"/>
        <v>0</v>
      </c>
      <c r="Q204" s="160">
        <f t="shared" si="122"/>
        <v>0</v>
      </c>
      <c r="R204" s="160">
        <f t="shared" si="122"/>
        <v>0</v>
      </c>
      <c r="S204" s="160">
        <f t="shared" si="122"/>
        <v>0</v>
      </c>
      <c r="T204" s="160">
        <f t="shared" si="122"/>
        <v>0</v>
      </c>
      <c r="U204" s="160">
        <f t="shared" si="122"/>
        <v>0</v>
      </c>
      <c r="V204" s="160">
        <f t="shared" si="122"/>
        <v>0</v>
      </c>
      <c r="W204" s="160">
        <f t="shared" si="122"/>
        <v>0</v>
      </c>
      <c r="X204" s="160">
        <f t="shared" si="122"/>
        <v>0</v>
      </c>
      <c r="Y204" s="160">
        <f t="shared" si="122"/>
        <v>0</v>
      </c>
      <c r="Z204" s="160">
        <f t="shared" si="122"/>
        <v>0</v>
      </c>
      <c r="AA204" s="160">
        <f t="shared" si="122"/>
        <v>0</v>
      </c>
      <c r="AB204" s="160">
        <f t="shared" si="122"/>
        <v>0</v>
      </c>
      <c r="AC204" s="160">
        <f t="shared" si="122"/>
        <v>0</v>
      </c>
      <c r="AD204" s="160">
        <f t="shared" si="122"/>
        <v>0</v>
      </c>
      <c r="AE204" s="160">
        <f t="shared" si="122"/>
        <v>0</v>
      </c>
      <c r="AF204" s="160">
        <f t="shared" si="122"/>
        <v>0</v>
      </c>
      <c r="AG204" s="160">
        <f t="shared" si="122"/>
        <v>0</v>
      </c>
      <c r="AH204" s="160">
        <f t="shared" si="122"/>
        <v>0</v>
      </c>
      <c r="AI204" s="160">
        <f t="shared" si="122"/>
        <v>0</v>
      </c>
      <c r="AJ204" s="160">
        <f t="shared" si="122"/>
        <v>0</v>
      </c>
    </row>
    <row r="205" spans="1:36" s="188" customFormat="1" ht="16.5" x14ac:dyDescent="0.25">
      <c r="A205" s="160">
        <f t="shared" si="83"/>
        <v>1.3300000000000003</v>
      </c>
      <c r="B205" s="161">
        <f t="shared" si="93"/>
        <v>157</v>
      </c>
      <c r="C205" s="163" t="s">
        <v>634</v>
      </c>
      <c r="D205" s="164" t="s">
        <v>364</v>
      </c>
      <c r="E205" s="160">
        <f t="shared" si="81"/>
        <v>0</v>
      </c>
      <c r="F205" s="314" t="s">
        <v>331</v>
      </c>
      <c r="G205" s="160">
        <f>+IF($F205=G$21,G$54,0)</f>
        <v>0</v>
      </c>
      <c r="H205" s="160">
        <f t="shared" ref="H205:AJ205" si="123">+IF($F205=H$21,H$54,0)</f>
        <v>0</v>
      </c>
      <c r="I205" s="160">
        <f t="shared" si="123"/>
        <v>0</v>
      </c>
      <c r="J205" s="160">
        <f t="shared" si="123"/>
        <v>0</v>
      </c>
      <c r="K205" s="160">
        <f t="shared" si="123"/>
        <v>0</v>
      </c>
      <c r="L205" s="160">
        <f t="shared" si="123"/>
        <v>0</v>
      </c>
      <c r="M205" s="160">
        <f t="shared" si="123"/>
        <v>0</v>
      </c>
      <c r="N205" s="160">
        <f t="shared" si="123"/>
        <v>0</v>
      </c>
      <c r="O205" s="160">
        <f t="shared" si="123"/>
        <v>0</v>
      </c>
      <c r="P205" s="160">
        <f t="shared" si="123"/>
        <v>0</v>
      </c>
      <c r="Q205" s="160">
        <f t="shared" si="123"/>
        <v>0</v>
      </c>
      <c r="R205" s="160">
        <f t="shared" si="123"/>
        <v>0</v>
      </c>
      <c r="S205" s="160">
        <f t="shared" si="123"/>
        <v>0</v>
      </c>
      <c r="T205" s="160">
        <f t="shared" si="123"/>
        <v>0</v>
      </c>
      <c r="U205" s="160">
        <f t="shared" si="123"/>
        <v>0</v>
      </c>
      <c r="V205" s="160">
        <f t="shared" si="123"/>
        <v>0</v>
      </c>
      <c r="W205" s="160">
        <f t="shared" si="123"/>
        <v>0</v>
      </c>
      <c r="X205" s="160">
        <f t="shared" si="123"/>
        <v>0</v>
      </c>
      <c r="Y205" s="160">
        <f t="shared" si="123"/>
        <v>0</v>
      </c>
      <c r="Z205" s="160">
        <f t="shared" si="123"/>
        <v>0</v>
      </c>
      <c r="AA205" s="160">
        <f t="shared" si="123"/>
        <v>0</v>
      </c>
      <c r="AB205" s="160">
        <f t="shared" si="123"/>
        <v>0</v>
      </c>
      <c r="AC205" s="160">
        <f t="shared" si="123"/>
        <v>0</v>
      </c>
      <c r="AD205" s="160">
        <f t="shared" si="123"/>
        <v>0</v>
      </c>
      <c r="AE205" s="160">
        <f t="shared" si="123"/>
        <v>0</v>
      </c>
      <c r="AF205" s="160">
        <f t="shared" si="123"/>
        <v>0</v>
      </c>
      <c r="AG205" s="160">
        <f t="shared" si="123"/>
        <v>0</v>
      </c>
      <c r="AH205" s="160">
        <f t="shared" si="123"/>
        <v>0</v>
      </c>
      <c r="AI205" s="160">
        <f t="shared" si="123"/>
        <v>0</v>
      </c>
      <c r="AJ205" s="160">
        <f t="shared" si="123"/>
        <v>0</v>
      </c>
    </row>
    <row r="206" spans="1:36" s="188" customFormat="1" ht="16.5" x14ac:dyDescent="0.25">
      <c r="A206" s="160">
        <f t="shared" si="83"/>
        <v>1.3400000000000003</v>
      </c>
      <c r="B206" s="161">
        <f t="shared" si="93"/>
        <v>158</v>
      </c>
      <c r="C206" s="163" t="s">
        <v>635</v>
      </c>
      <c r="D206" s="164" t="s">
        <v>364</v>
      </c>
      <c r="E206" s="160">
        <f t="shared" si="81"/>
        <v>0</v>
      </c>
      <c r="F206" s="314" t="s">
        <v>331</v>
      </c>
      <c r="G206" s="160">
        <f>+IF($F206=G$21,G$55,0)</f>
        <v>0</v>
      </c>
      <c r="H206" s="160">
        <f t="shared" ref="H206:AJ206" si="124">+IF($F206=H$21,H$55,0)</f>
        <v>0</v>
      </c>
      <c r="I206" s="160">
        <f t="shared" si="124"/>
        <v>0</v>
      </c>
      <c r="J206" s="160">
        <f t="shared" si="124"/>
        <v>0</v>
      </c>
      <c r="K206" s="160">
        <f t="shared" si="124"/>
        <v>0</v>
      </c>
      <c r="L206" s="160">
        <f t="shared" si="124"/>
        <v>0</v>
      </c>
      <c r="M206" s="160">
        <f t="shared" si="124"/>
        <v>0</v>
      </c>
      <c r="N206" s="160">
        <f t="shared" si="124"/>
        <v>0</v>
      </c>
      <c r="O206" s="160">
        <f t="shared" si="124"/>
        <v>0</v>
      </c>
      <c r="P206" s="160">
        <f t="shared" si="124"/>
        <v>0</v>
      </c>
      <c r="Q206" s="160">
        <f t="shared" si="124"/>
        <v>0</v>
      </c>
      <c r="R206" s="160">
        <f t="shared" si="124"/>
        <v>0</v>
      </c>
      <c r="S206" s="160">
        <f t="shared" si="124"/>
        <v>0</v>
      </c>
      <c r="T206" s="160">
        <f t="shared" si="124"/>
        <v>0</v>
      </c>
      <c r="U206" s="160">
        <f t="shared" si="124"/>
        <v>0</v>
      </c>
      <c r="V206" s="160">
        <f t="shared" si="124"/>
        <v>0</v>
      </c>
      <c r="W206" s="160">
        <f t="shared" si="124"/>
        <v>0</v>
      </c>
      <c r="X206" s="160">
        <f t="shared" si="124"/>
        <v>0</v>
      </c>
      <c r="Y206" s="160">
        <f t="shared" si="124"/>
        <v>0</v>
      </c>
      <c r="Z206" s="160">
        <f t="shared" si="124"/>
        <v>0</v>
      </c>
      <c r="AA206" s="160">
        <f t="shared" si="124"/>
        <v>0</v>
      </c>
      <c r="AB206" s="160">
        <f t="shared" si="124"/>
        <v>0</v>
      </c>
      <c r="AC206" s="160">
        <f t="shared" si="124"/>
        <v>0</v>
      </c>
      <c r="AD206" s="160">
        <f t="shared" si="124"/>
        <v>0</v>
      </c>
      <c r="AE206" s="160">
        <f t="shared" si="124"/>
        <v>0</v>
      </c>
      <c r="AF206" s="160">
        <f t="shared" si="124"/>
        <v>0</v>
      </c>
      <c r="AG206" s="160">
        <f t="shared" si="124"/>
        <v>0</v>
      </c>
      <c r="AH206" s="160">
        <f t="shared" si="124"/>
        <v>0</v>
      </c>
      <c r="AI206" s="160">
        <f t="shared" si="124"/>
        <v>0</v>
      </c>
      <c r="AJ206" s="160">
        <f t="shared" si="124"/>
        <v>0</v>
      </c>
    </row>
    <row r="207" spans="1:36" s="188" customFormat="1" ht="16.5" x14ac:dyDescent="0.25">
      <c r="A207" s="160">
        <f t="shared" si="83"/>
        <v>1.3500000000000003</v>
      </c>
      <c r="B207" s="161">
        <f t="shared" si="93"/>
        <v>159</v>
      </c>
      <c r="C207" s="163" t="s">
        <v>636</v>
      </c>
      <c r="D207" s="164" t="s">
        <v>364</v>
      </c>
      <c r="E207" s="160">
        <f t="shared" si="81"/>
        <v>0</v>
      </c>
      <c r="F207" s="314" t="s">
        <v>101</v>
      </c>
      <c r="G207" s="160">
        <f>+IF($F207=G$21,G$84,0)</f>
        <v>0</v>
      </c>
      <c r="H207" s="160">
        <f t="shared" ref="H207:AJ207" si="125">+IF($F207=H$21,H$84,0)</f>
        <v>0</v>
      </c>
      <c r="I207" s="160">
        <f t="shared" si="125"/>
        <v>0</v>
      </c>
      <c r="J207" s="160">
        <f t="shared" si="125"/>
        <v>0</v>
      </c>
      <c r="K207" s="160">
        <f t="shared" si="125"/>
        <v>0</v>
      </c>
      <c r="L207" s="160">
        <f t="shared" si="125"/>
        <v>0</v>
      </c>
      <c r="M207" s="160">
        <f t="shared" si="125"/>
        <v>0</v>
      </c>
      <c r="N207" s="160">
        <f t="shared" si="125"/>
        <v>0</v>
      </c>
      <c r="O207" s="160">
        <f t="shared" si="125"/>
        <v>0</v>
      </c>
      <c r="P207" s="160">
        <f t="shared" si="125"/>
        <v>0</v>
      </c>
      <c r="Q207" s="160">
        <f t="shared" si="125"/>
        <v>0</v>
      </c>
      <c r="R207" s="160">
        <f t="shared" si="125"/>
        <v>0</v>
      </c>
      <c r="S207" s="160">
        <f t="shared" si="125"/>
        <v>0</v>
      </c>
      <c r="T207" s="160">
        <f t="shared" si="125"/>
        <v>0</v>
      </c>
      <c r="U207" s="160">
        <f t="shared" si="125"/>
        <v>0</v>
      </c>
      <c r="V207" s="160">
        <f t="shared" si="125"/>
        <v>0</v>
      </c>
      <c r="W207" s="160">
        <f t="shared" si="125"/>
        <v>0</v>
      </c>
      <c r="X207" s="160">
        <f t="shared" si="125"/>
        <v>0</v>
      </c>
      <c r="Y207" s="160">
        <f t="shared" si="125"/>
        <v>0</v>
      </c>
      <c r="Z207" s="160">
        <f t="shared" si="125"/>
        <v>0</v>
      </c>
      <c r="AA207" s="160">
        <f t="shared" si="125"/>
        <v>0</v>
      </c>
      <c r="AB207" s="160">
        <f t="shared" si="125"/>
        <v>0</v>
      </c>
      <c r="AC207" s="160">
        <f t="shared" si="125"/>
        <v>0</v>
      </c>
      <c r="AD207" s="160">
        <f t="shared" si="125"/>
        <v>0</v>
      </c>
      <c r="AE207" s="160">
        <f t="shared" si="125"/>
        <v>0</v>
      </c>
      <c r="AF207" s="160">
        <f t="shared" si="125"/>
        <v>0</v>
      </c>
      <c r="AG207" s="160">
        <f t="shared" si="125"/>
        <v>0</v>
      </c>
      <c r="AH207" s="160">
        <f t="shared" si="125"/>
        <v>0</v>
      </c>
      <c r="AI207" s="160">
        <f t="shared" si="125"/>
        <v>0</v>
      </c>
      <c r="AJ207" s="160">
        <f t="shared" si="125"/>
        <v>0</v>
      </c>
    </row>
    <row r="208" spans="1:36" s="188" customFormat="1" ht="16.5" x14ac:dyDescent="0.25">
      <c r="A208" s="160">
        <f t="shared" si="83"/>
        <v>1.3600000000000003</v>
      </c>
      <c r="B208" s="161">
        <f t="shared" si="93"/>
        <v>160</v>
      </c>
      <c r="C208" s="163" t="s">
        <v>655</v>
      </c>
      <c r="D208" s="164" t="s">
        <v>364</v>
      </c>
      <c r="E208" s="160">
        <f t="shared" si="81"/>
        <v>1</v>
      </c>
      <c r="F208" s="314" t="s">
        <v>331</v>
      </c>
      <c r="G208" s="160">
        <f t="shared" ref="G208:AJ208" si="126">+IF($F208=G$21,G$156,0)</f>
        <v>0</v>
      </c>
      <c r="H208" s="160">
        <f t="shared" si="126"/>
        <v>0</v>
      </c>
      <c r="I208" s="160">
        <f t="shared" si="126"/>
        <v>0</v>
      </c>
      <c r="J208" s="160">
        <f t="shared" si="126"/>
        <v>0</v>
      </c>
      <c r="K208" s="160">
        <f t="shared" si="126"/>
        <v>0</v>
      </c>
      <c r="L208" s="160">
        <f t="shared" si="126"/>
        <v>0</v>
      </c>
      <c r="M208" s="160">
        <f t="shared" si="126"/>
        <v>1</v>
      </c>
      <c r="N208" s="160">
        <f t="shared" si="126"/>
        <v>0</v>
      </c>
      <c r="O208" s="160">
        <f t="shared" si="126"/>
        <v>0</v>
      </c>
      <c r="P208" s="160">
        <f t="shared" si="126"/>
        <v>0</v>
      </c>
      <c r="Q208" s="160">
        <f t="shared" si="126"/>
        <v>0</v>
      </c>
      <c r="R208" s="160">
        <f t="shared" si="126"/>
        <v>0</v>
      </c>
      <c r="S208" s="160">
        <f t="shared" si="126"/>
        <v>0</v>
      </c>
      <c r="T208" s="160">
        <f t="shared" si="126"/>
        <v>0</v>
      </c>
      <c r="U208" s="160">
        <f t="shared" si="126"/>
        <v>0</v>
      </c>
      <c r="V208" s="160">
        <f t="shared" si="126"/>
        <v>0</v>
      </c>
      <c r="W208" s="160">
        <f t="shared" si="126"/>
        <v>0</v>
      </c>
      <c r="X208" s="160">
        <f t="shared" si="126"/>
        <v>0</v>
      </c>
      <c r="Y208" s="160">
        <f t="shared" si="126"/>
        <v>0</v>
      </c>
      <c r="Z208" s="160">
        <f t="shared" si="126"/>
        <v>0</v>
      </c>
      <c r="AA208" s="160">
        <f t="shared" si="126"/>
        <v>0</v>
      </c>
      <c r="AB208" s="160">
        <f t="shared" si="126"/>
        <v>0</v>
      </c>
      <c r="AC208" s="160">
        <f t="shared" si="126"/>
        <v>0</v>
      </c>
      <c r="AD208" s="160">
        <f t="shared" si="126"/>
        <v>0</v>
      </c>
      <c r="AE208" s="160">
        <f t="shared" si="126"/>
        <v>0</v>
      </c>
      <c r="AF208" s="160">
        <f t="shared" si="126"/>
        <v>0</v>
      </c>
      <c r="AG208" s="160">
        <f t="shared" si="126"/>
        <v>0</v>
      </c>
      <c r="AH208" s="160">
        <f t="shared" si="126"/>
        <v>0</v>
      </c>
      <c r="AI208" s="160">
        <f t="shared" si="126"/>
        <v>0</v>
      </c>
      <c r="AJ208" s="160">
        <f t="shared" si="126"/>
        <v>0</v>
      </c>
    </row>
    <row r="209" spans="1:36" ht="16.5" x14ac:dyDescent="0.25">
      <c r="A209" s="160"/>
      <c r="B209" s="161">
        <f t="shared" si="93"/>
        <v>161</v>
      </c>
      <c r="C209" s="162"/>
      <c r="D209" s="164"/>
      <c r="E209" s="164"/>
      <c r="F209" s="249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</row>
    <row r="210" spans="1:36" ht="16.5" x14ac:dyDescent="0.25">
      <c r="A210" s="166">
        <v>2</v>
      </c>
      <c r="B210" s="161">
        <f t="shared" si="93"/>
        <v>162</v>
      </c>
      <c r="C210" s="168" t="s">
        <v>485</v>
      </c>
      <c r="D210" s="170"/>
      <c r="E210" s="170"/>
      <c r="F210" s="251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</row>
    <row r="211" spans="1:36" ht="16.5" x14ac:dyDescent="0.25">
      <c r="A211" s="157">
        <f t="shared" ref="A211:A221" si="127">+A210+0.01</f>
        <v>2.0099999999999998</v>
      </c>
      <c r="B211" s="153">
        <f t="shared" si="93"/>
        <v>163</v>
      </c>
      <c r="C211" s="155" t="s">
        <v>486</v>
      </c>
      <c r="D211" s="156" t="s">
        <v>553</v>
      </c>
      <c r="E211" s="157">
        <f t="shared" ref="E211:E223" si="128">+SUM(G211:AJ211)</f>
        <v>5.4049999999999994</v>
      </c>
      <c r="F211" s="249"/>
      <c r="G211" s="157">
        <f t="shared" ref="G211:AJ211" si="129">+VLOOKUP(G$10&amp;" "&amp;G$11&amp;G$20,Vol_Poste,4,0)*G$28</f>
        <v>0</v>
      </c>
      <c r="H211" s="157">
        <f t="shared" si="129"/>
        <v>1.081</v>
      </c>
      <c r="I211" s="157">
        <f t="shared" si="129"/>
        <v>1.081</v>
      </c>
      <c r="J211" s="157">
        <f t="shared" si="129"/>
        <v>1.081</v>
      </c>
      <c r="K211" s="157">
        <f t="shared" si="129"/>
        <v>0</v>
      </c>
      <c r="L211" s="157">
        <f t="shared" si="129"/>
        <v>1.081</v>
      </c>
      <c r="M211" s="157">
        <f t="shared" si="129"/>
        <v>1.081</v>
      </c>
      <c r="N211" s="157">
        <f t="shared" si="129"/>
        <v>0</v>
      </c>
      <c r="O211" s="157">
        <f t="shared" si="129"/>
        <v>0</v>
      </c>
      <c r="P211" s="157">
        <f t="shared" si="129"/>
        <v>0</v>
      </c>
      <c r="Q211" s="157">
        <f t="shared" si="129"/>
        <v>0</v>
      </c>
      <c r="R211" s="157">
        <f t="shared" si="129"/>
        <v>0</v>
      </c>
      <c r="S211" s="157">
        <f t="shared" si="129"/>
        <v>0</v>
      </c>
      <c r="T211" s="157">
        <f t="shared" si="129"/>
        <v>0</v>
      </c>
      <c r="U211" s="157">
        <f t="shared" si="129"/>
        <v>0</v>
      </c>
      <c r="V211" s="157">
        <f t="shared" si="129"/>
        <v>0</v>
      </c>
      <c r="W211" s="157">
        <f t="shared" si="129"/>
        <v>0</v>
      </c>
      <c r="X211" s="157">
        <f t="shared" si="129"/>
        <v>0</v>
      </c>
      <c r="Y211" s="157">
        <f t="shared" si="129"/>
        <v>0</v>
      </c>
      <c r="Z211" s="157">
        <f t="shared" si="129"/>
        <v>0</v>
      </c>
      <c r="AA211" s="157">
        <f t="shared" si="129"/>
        <v>0</v>
      </c>
      <c r="AB211" s="157">
        <f t="shared" si="129"/>
        <v>0</v>
      </c>
      <c r="AC211" s="157">
        <f t="shared" si="129"/>
        <v>0</v>
      </c>
      <c r="AD211" s="157">
        <f t="shared" si="129"/>
        <v>0</v>
      </c>
      <c r="AE211" s="157">
        <f t="shared" si="129"/>
        <v>0</v>
      </c>
      <c r="AF211" s="157">
        <f t="shared" si="129"/>
        <v>0</v>
      </c>
      <c r="AG211" s="157">
        <f t="shared" si="129"/>
        <v>0</v>
      </c>
      <c r="AH211" s="157">
        <f t="shared" si="129"/>
        <v>0</v>
      </c>
      <c r="AI211" s="157">
        <f t="shared" si="129"/>
        <v>0</v>
      </c>
      <c r="AJ211" s="157">
        <f t="shared" si="129"/>
        <v>0</v>
      </c>
    </row>
    <row r="212" spans="1:36" ht="16.5" x14ac:dyDescent="0.25">
      <c r="A212" s="157">
        <f t="shared" si="127"/>
        <v>2.0199999999999996</v>
      </c>
      <c r="B212" s="153">
        <f t="shared" si="93"/>
        <v>164</v>
      </c>
      <c r="C212" s="155" t="s">
        <v>487</v>
      </c>
      <c r="D212" s="156" t="s">
        <v>553</v>
      </c>
      <c r="E212" s="157">
        <f t="shared" si="128"/>
        <v>1.018</v>
      </c>
      <c r="F212" s="249"/>
      <c r="G212" s="157">
        <f t="shared" ref="G212:AJ212" si="130">+VLOOKUP(G$10&amp;" "&amp;G$11&amp;G$20,Vol_Poste,4,0)*G$29</f>
        <v>0</v>
      </c>
      <c r="H212" s="157">
        <f t="shared" si="130"/>
        <v>0</v>
      </c>
      <c r="I212" s="157">
        <f t="shared" si="130"/>
        <v>0</v>
      </c>
      <c r="J212" s="157">
        <f t="shared" si="130"/>
        <v>0</v>
      </c>
      <c r="K212" s="157">
        <f t="shared" si="130"/>
        <v>1.018</v>
      </c>
      <c r="L212" s="157">
        <f t="shared" si="130"/>
        <v>0</v>
      </c>
      <c r="M212" s="157">
        <f t="shared" si="130"/>
        <v>0</v>
      </c>
      <c r="N212" s="157">
        <f t="shared" si="130"/>
        <v>0</v>
      </c>
      <c r="O212" s="157">
        <f t="shared" si="130"/>
        <v>0</v>
      </c>
      <c r="P212" s="157">
        <f t="shared" si="130"/>
        <v>0</v>
      </c>
      <c r="Q212" s="157">
        <f t="shared" si="130"/>
        <v>0</v>
      </c>
      <c r="R212" s="157">
        <f t="shared" si="130"/>
        <v>0</v>
      </c>
      <c r="S212" s="157">
        <f t="shared" si="130"/>
        <v>0</v>
      </c>
      <c r="T212" s="157">
        <f t="shared" si="130"/>
        <v>0</v>
      </c>
      <c r="U212" s="157">
        <f t="shared" si="130"/>
        <v>0</v>
      </c>
      <c r="V212" s="157">
        <f t="shared" si="130"/>
        <v>0</v>
      </c>
      <c r="W212" s="157">
        <f t="shared" si="130"/>
        <v>0</v>
      </c>
      <c r="X212" s="157">
        <f t="shared" si="130"/>
        <v>0</v>
      </c>
      <c r="Y212" s="157">
        <f t="shared" si="130"/>
        <v>0</v>
      </c>
      <c r="Z212" s="157">
        <f t="shared" si="130"/>
        <v>0</v>
      </c>
      <c r="AA212" s="157">
        <f t="shared" si="130"/>
        <v>0</v>
      </c>
      <c r="AB212" s="157">
        <f t="shared" si="130"/>
        <v>0</v>
      </c>
      <c r="AC212" s="157">
        <f t="shared" si="130"/>
        <v>0</v>
      </c>
      <c r="AD212" s="157">
        <f t="shared" si="130"/>
        <v>0</v>
      </c>
      <c r="AE212" s="157">
        <f t="shared" si="130"/>
        <v>0</v>
      </c>
      <c r="AF212" s="157">
        <f t="shared" si="130"/>
        <v>0</v>
      </c>
      <c r="AG212" s="157">
        <f t="shared" si="130"/>
        <v>0</v>
      </c>
      <c r="AH212" s="157">
        <f t="shared" si="130"/>
        <v>0</v>
      </c>
      <c r="AI212" s="157">
        <f t="shared" si="130"/>
        <v>0</v>
      </c>
      <c r="AJ212" s="157">
        <f t="shared" si="130"/>
        <v>0</v>
      </c>
    </row>
    <row r="213" spans="1:36" ht="16.5" x14ac:dyDescent="0.25">
      <c r="A213" s="157">
        <f t="shared" si="127"/>
        <v>2.0299999999999994</v>
      </c>
      <c r="B213" s="153">
        <f t="shared" si="93"/>
        <v>165</v>
      </c>
      <c r="C213" s="155" t="s">
        <v>488</v>
      </c>
      <c r="D213" s="156" t="s">
        <v>364</v>
      </c>
      <c r="E213" s="157">
        <f t="shared" si="128"/>
        <v>0</v>
      </c>
      <c r="F213" s="314" t="s">
        <v>214</v>
      </c>
      <c r="G213" s="157">
        <f>+IF($F213=G$10&amp;" "&amp;G$11,G$9,0)</f>
        <v>0</v>
      </c>
      <c r="H213" s="157">
        <f t="shared" ref="H213:AJ217" si="131">+IF($F213=H$10&amp;" "&amp;H$11,H$9,0)</f>
        <v>0</v>
      </c>
      <c r="I213" s="157">
        <f t="shared" si="131"/>
        <v>0</v>
      </c>
      <c r="J213" s="157">
        <f t="shared" si="131"/>
        <v>0</v>
      </c>
      <c r="K213" s="157">
        <f t="shared" si="131"/>
        <v>0</v>
      </c>
      <c r="L213" s="157">
        <f t="shared" si="131"/>
        <v>0</v>
      </c>
      <c r="M213" s="157">
        <f t="shared" si="131"/>
        <v>0</v>
      </c>
      <c r="N213" s="157">
        <f t="shared" si="131"/>
        <v>0</v>
      </c>
      <c r="O213" s="157">
        <f t="shared" si="131"/>
        <v>0</v>
      </c>
      <c r="P213" s="157">
        <f t="shared" si="131"/>
        <v>0</v>
      </c>
      <c r="Q213" s="157">
        <f t="shared" si="131"/>
        <v>0</v>
      </c>
      <c r="R213" s="157">
        <f t="shared" si="131"/>
        <v>0</v>
      </c>
      <c r="S213" s="157">
        <f t="shared" si="131"/>
        <v>0</v>
      </c>
      <c r="T213" s="157">
        <f t="shared" si="131"/>
        <v>0</v>
      </c>
      <c r="U213" s="157">
        <f t="shared" si="131"/>
        <v>0</v>
      </c>
      <c r="V213" s="157">
        <f t="shared" si="131"/>
        <v>0</v>
      </c>
      <c r="W213" s="157">
        <f t="shared" si="131"/>
        <v>0</v>
      </c>
      <c r="X213" s="157">
        <f t="shared" si="131"/>
        <v>0</v>
      </c>
      <c r="Y213" s="157">
        <f t="shared" si="131"/>
        <v>0</v>
      </c>
      <c r="Z213" s="157">
        <f t="shared" si="131"/>
        <v>0</v>
      </c>
      <c r="AA213" s="157">
        <f t="shared" si="131"/>
        <v>0</v>
      </c>
      <c r="AB213" s="157">
        <f t="shared" si="131"/>
        <v>0</v>
      </c>
      <c r="AC213" s="157">
        <f t="shared" si="131"/>
        <v>0</v>
      </c>
      <c r="AD213" s="157">
        <f t="shared" si="131"/>
        <v>0</v>
      </c>
      <c r="AE213" s="157">
        <f t="shared" si="131"/>
        <v>0</v>
      </c>
      <c r="AF213" s="157">
        <f t="shared" si="131"/>
        <v>0</v>
      </c>
      <c r="AG213" s="157">
        <f t="shared" si="131"/>
        <v>0</v>
      </c>
      <c r="AH213" s="157">
        <f t="shared" si="131"/>
        <v>0</v>
      </c>
      <c r="AI213" s="157">
        <f t="shared" si="131"/>
        <v>0</v>
      </c>
      <c r="AJ213" s="157">
        <f t="shared" si="131"/>
        <v>0</v>
      </c>
    </row>
    <row r="214" spans="1:36" ht="16.5" x14ac:dyDescent="0.25">
      <c r="A214" s="157">
        <f t="shared" si="127"/>
        <v>2.0399999999999991</v>
      </c>
      <c r="B214" s="153">
        <f t="shared" si="93"/>
        <v>166</v>
      </c>
      <c r="C214" s="155" t="s">
        <v>489</v>
      </c>
      <c r="D214" s="156" t="s">
        <v>364</v>
      </c>
      <c r="E214" s="157">
        <f t="shared" si="128"/>
        <v>0</v>
      </c>
      <c r="F214" s="314" t="s">
        <v>172</v>
      </c>
      <c r="G214" s="157">
        <f t="shared" ref="G214:V216" si="132">+IF($F214=G$10&amp;" "&amp;G$11,G$9,0)</f>
        <v>0</v>
      </c>
      <c r="H214" s="157">
        <f t="shared" si="132"/>
        <v>0</v>
      </c>
      <c r="I214" s="157">
        <f t="shared" si="132"/>
        <v>0</v>
      </c>
      <c r="J214" s="157">
        <f t="shared" si="132"/>
        <v>0</v>
      </c>
      <c r="K214" s="157">
        <f t="shared" si="132"/>
        <v>0</v>
      </c>
      <c r="L214" s="157">
        <f t="shared" si="132"/>
        <v>0</v>
      </c>
      <c r="M214" s="157">
        <f t="shared" si="132"/>
        <v>0</v>
      </c>
      <c r="N214" s="157">
        <f t="shared" si="132"/>
        <v>0</v>
      </c>
      <c r="O214" s="157">
        <f t="shared" si="132"/>
        <v>0</v>
      </c>
      <c r="P214" s="157">
        <f t="shared" si="132"/>
        <v>0</v>
      </c>
      <c r="Q214" s="157">
        <f t="shared" si="132"/>
        <v>0</v>
      </c>
      <c r="R214" s="157">
        <f t="shared" si="132"/>
        <v>0</v>
      </c>
      <c r="S214" s="157">
        <f t="shared" si="132"/>
        <v>0</v>
      </c>
      <c r="T214" s="157">
        <f t="shared" si="132"/>
        <v>0</v>
      </c>
      <c r="U214" s="157">
        <f t="shared" si="132"/>
        <v>0</v>
      </c>
      <c r="V214" s="157">
        <f t="shared" si="132"/>
        <v>0</v>
      </c>
      <c r="W214" s="157">
        <f t="shared" si="131"/>
        <v>0</v>
      </c>
      <c r="X214" s="157">
        <f t="shared" si="131"/>
        <v>0</v>
      </c>
      <c r="Y214" s="157">
        <f t="shared" si="131"/>
        <v>0</v>
      </c>
      <c r="Z214" s="157">
        <f t="shared" si="131"/>
        <v>0</v>
      </c>
      <c r="AA214" s="157">
        <f t="shared" si="131"/>
        <v>0</v>
      </c>
      <c r="AB214" s="157">
        <f t="shared" si="131"/>
        <v>0</v>
      </c>
      <c r="AC214" s="157">
        <f t="shared" si="131"/>
        <v>0</v>
      </c>
      <c r="AD214" s="157">
        <f t="shared" si="131"/>
        <v>0</v>
      </c>
      <c r="AE214" s="157">
        <f t="shared" si="131"/>
        <v>0</v>
      </c>
      <c r="AF214" s="157">
        <f t="shared" si="131"/>
        <v>0</v>
      </c>
      <c r="AG214" s="157">
        <f t="shared" si="131"/>
        <v>0</v>
      </c>
      <c r="AH214" s="157">
        <f t="shared" si="131"/>
        <v>0</v>
      </c>
      <c r="AI214" s="157">
        <f t="shared" si="131"/>
        <v>0</v>
      </c>
      <c r="AJ214" s="157">
        <f t="shared" si="131"/>
        <v>0</v>
      </c>
    </row>
    <row r="215" spans="1:36" ht="16.5" x14ac:dyDescent="0.25">
      <c r="A215" s="157">
        <f t="shared" si="127"/>
        <v>2.0499999999999989</v>
      </c>
      <c r="B215" s="153">
        <f t="shared" si="93"/>
        <v>167</v>
      </c>
      <c r="C215" s="155" t="s">
        <v>490</v>
      </c>
      <c r="D215" s="156" t="s">
        <v>364</v>
      </c>
      <c r="E215" s="157">
        <f t="shared" si="128"/>
        <v>3</v>
      </c>
      <c r="F215" s="314" t="s">
        <v>274</v>
      </c>
      <c r="G215" s="157">
        <f t="shared" si="132"/>
        <v>0</v>
      </c>
      <c r="H215" s="157">
        <f t="shared" si="131"/>
        <v>0</v>
      </c>
      <c r="I215" s="157">
        <f t="shared" si="131"/>
        <v>1</v>
      </c>
      <c r="J215" s="157">
        <f t="shared" si="131"/>
        <v>1</v>
      </c>
      <c r="K215" s="157">
        <f t="shared" si="131"/>
        <v>1</v>
      </c>
      <c r="L215" s="157">
        <f t="shared" si="131"/>
        <v>0</v>
      </c>
      <c r="M215" s="157">
        <f t="shared" si="131"/>
        <v>0</v>
      </c>
      <c r="N215" s="157">
        <f t="shared" si="131"/>
        <v>0</v>
      </c>
      <c r="O215" s="157">
        <f t="shared" si="131"/>
        <v>0</v>
      </c>
      <c r="P215" s="157">
        <f t="shared" si="131"/>
        <v>0</v>
      </c>
      <c r="Q215" s="157">
        <f t="shared" si="131"/>
        <v>0</v>
      </c>
      <c r="R215" s="157">
        <f t="shared" si="131"/>
        <v>0</v>
      </c>
      <c r="S215" s="157">
        <f t="shared" si="131"/>
        <v>0</v>
      </c>
      <c r="T215" s="157">
        <f t="shared" si="131"/>
        <v>0</v>
      </c>
      <c r="U215" s="157">
        <f t="shared" si="131"/>
        <v>0</v>
      </c>
      <c r="V215" s="157">
        <f t="shared" si="131"/>
        <v>0</v>
      </c>
      <c r="W215" s="157">
        <f t="shared" si="131"/>
        <v>0</v>
      </c>
      <c r="X215" s="157">
        <f t="shared" si="131"/>
        <v>0</v>
      </c>
      <c r="Y215" s="157">
        <f t="shared" si="131"/>
        <v>0</v>
      </c>
      <c r="Z215" s="157">
        <f t="shared" si="131"/>
        <v>0</v>
      </c>
      <c r="AA215" s="157">
        <f t="shared" si="131"/>
        <v>0</v>
      </c>
      <c r="AB215" s="157">
        <f t="shared" si="131"/>
        <v>0</v>
      </c>
      <c r="AC215" s="157">
        <f t="shared" si="131"/>
        <v>0</v>
      </c>
      <c r="AD215" s="157">
        <f t="shared" si="131"/>
        <v>0</v>
      </c>
      <c r="AE215" s="157">
        <f t="shared" si="131"/>
        <v>0</v>
      </c>
      <c r="AF215" s="157">
        <f t="shared" si="131"/>
        <v>0</v>
      </c>
      <c r="AG215" s="157">
        <f t="shared" si="131"/>
        <v>0</v>
      </c>
      <c r="AH215" s="157">
        <f t="shared" si="131"/>
        <v>0</v>
      </c>
      <c r="AI215" s="157">
        <f t="shared" si="131"/>
        <v>0</v>
      </c>
      <c r="AJ215" s="157">
        <f t="shared" si="131"/>
        <v>0</v>
      </c>
    </row>
    <row r="216" spans="1:36" ht="16.5" x14ac:dyDescent="0.25">
      <c r="A216" s="157">
        <f t="shared" si="127"/>
        <v>2.0599999999999987</v>
      </c>
      <c r="B216" s="153">
        <f t="shared" si="93"/>
        <v>168</v>
      </c>
      <c r="C216" s="155" t="s">
        <v>491</v>
      </c>
      <c r="D216" s="156" t="s">
        <v>364</v>
      </c>
      <c r="E216" s="157">
        <f t="shared" si="128"/>
        <v>3</v>
      </c>
      <c r="F216" s="314" t="s">
        <v>252</v>
      </c>
      <c r="G216" s="157">
        <f t="shared" si="132"/>
        <v>0</v>
      </c>
      <c r="H216" s="157">
        <f t="shared" si="131"/>
        <v>1</v>
      </c>
      <c r="I216" s="157">
        <f t="shared" si="131"/>
        <v>0</v>
      </c>
      <c r="J216" s="157">
        <f t="shared" si="131"/>
        <v>0</v>
      </c>
      <c r="K216" s="157">
        <f t="shared" si="131"/>
        <v>0</v>
      </c>
      <c r="L216" s="157">
        <f t="shared" si="131"/>
        <v>1</v>
      </c>
      <c r="M216" s="157">
        <f t="shared" si="131"/>
        <v>1</v>
      </c>
      <c r="N216" s="157">
        <f t="shared" si="131"/>
        <v>0</v>
      </c>
      <c r="O216" s="157">
        <f t="shared" si="131"/>
        <v>0</v>
      </c>
      <c r="P216" s="157">
        <f t="shared" si="131"/>
        <v>0</v>
      </c>
      <c r="Q216" s="157">
        <f t="shared" si="131"/>
        <v>0</v>
      </c>
      <c r="R216" s="157">
        <f t="shared" si="131"/>
        <v>0</v>
      </c>
      <c r="S216" s="157">
        <f t="shared" si="131"/>
        <v>0</v>
      </c>
      <c r="T216" s="157">
        <f t="shared" si="131"/>
        <v>0</v>
      </c>
      <c r="U216" s="157">
        <f t="shared" si="131"/>
        <v>0</v>
      </c>
      <c r="V216" s="157">
        <f t="shared" si="131"/>
        <v>0</v>
      </c>
      <c r="W216" s="157">
        <f t="shared" si="131"/>
        <v>0</v>
      </c>
      <c r="X216" s="157">
        <f t="shared" si="131"/>
        <v>0</v>
      </c>
      <c r="Y216" s="157">
        <f t="shared" si="131"/>
        <v>0</v>
      </c>
      <c r="Z216" s="157">
        <f t="shared" si="131"/>
        <v>0</v>
      </c>
      <c r="AA216" s="157">
        <f t="shared" si="131"/>
        <v>0</v>
      </c>
      <c r="AB216" s="157">
        <f t="shared" si="131"/>
        <v>0</v>
      </c>
      <c r="AC216" s="157">
        <f t="shared" si="131"/>
        <v>0</v>
      </c>
      <c r="AD216" s="157">
        <f t="shared" si="131"/>
        <v>0</v>
      </c>
      <c r="AE216" s="157">
        <f t="shared" si="131"/>
        <v>0</v>
      </c>
      <c r="AF216" s="157">
        <f t="shared" si="131"/>
        <v>0</v>
      </c>
      <c r="AG216" s="157">
        <f t="shared" si="131"/>
        <v>0</v>
      </c>
      <c r="AH216" s="157">
        <f t="shared" si="131"/>
        <v>0</v>
      </c>
      <c r="AI216" s="157">
        <f t="shared" si="131"/>
        <v>0</v>
      </c>
      <c r="AJ216" s="157">
        <f t="shared" si="131"/>
        <v>0</v>
      </c>
    </row>
    <row r="217" spans="1:36" ht="16.5" x14ac:dyDescent="0.25">
      <c r="A217" s="157">
        <f t="shared" si="127"/>
        <v>2.0699999999999985</v>
      </c>
      <c r="B217" s="153">
        <f t="shared" si="93"/>
        <v>169</v>
      </c>
      <c r="C217" s="155" t="s">
        <v>492</v>
      </c>
      <c r="D217" s="156" t="s">
        <v>364</v>
      </c>
      <c r="E217" s="157">
        <f t="shared" si="128"/>
        <v>0</v>
      </c>
      <c r="F217" s="249" t="s">
        <v>633</v>
      </c>
      <c r="G217" s="157">
        <f>+IF($F217=G$10&amp;" "&amp;G$11,G$9,0)</f>
        <v>0</v>
      </c>
      <c r="H217" s="157">
        <f t="shared" si="131"/>
        <v>0</v>
      </c>
      <c r="I217" s="157">
        <f t="shared" si="131"/>
        <v>0</v>
      </c>
      <c r="J217" s="157">
        <f t="shared" si="131"/>
        <v>0</v>
      </c>
      <c r="K217" s="157">
        <f t="shared" si="131"/>
        <v>0</v>
      </c>
      <c r="L217" s="157">
        <f t="shared" si="131"/>
        <v>0</v>
      </c>
      <c r="M217" s="157">
        <f t="shared" si="131"/>
        <v>0</v>
      </c>
      <c r="N217" s="157">
        <f t="shared" si="131"/>
        <v>0</v>
      </c>
      <c r="O217" s="157">
        <f t="shared" si="131"/>
        <v>0</v>
      </c>
      <c r="P217" s="157">
        <f t="shared" si="131"/>
        <v>0</v>
      </c>
      <c r="Q217" s="157">
        <f t="shared" si="131"/>
        <v>0</v>
      </c>
      <c r="R217" s="157">
        <f t="shared" si="131"/>
        <v>0</v>
      </c>
      <c r="S217" s="157">
        <f t="shared" si="131"/>
        <v>0</v>
      </c>
      <c r="T217" s="157">
        <f t="shared" si="131"/>
        <v>0</v>
      </c>
      <c r="U217" s="157">
        <f t="shared" si="131"/>
        <v>0</v>
      </c>
      <c r="V217" s="157">
        <f t="shared" si="131"/>
        <v>0</v>
      </c>
      <c r="W217" s="157">
        <f t="shared" si="131"/>
        <v>0</v>
      </c>
      <c r="X217" s="157">
        <f t="shared" si="131"/>
        <v>0</v>
      </c>
      <c r="Y217" s="157">
        <f t="shared" si="131"/>
        <v>0</v>
      </c>
      <c r="Z217" s="157">
        <f t="shared" si="131"/>
        <v>0</v>
      </c>
      <c r="AA217" s="157">
        <f t="shared" si="131"/>
        <v>0</v>
      </c>
      <c r="AB217" s="157">
        <f t="shared" si="131"/>
        <v>0</v>
      </c>
      <c r="AC217" s="157">
        <f t="shared" si="131"/>
        <v>0</v>
      </c>
      <c r="AD217" s="157">
        <f t="shared" si="131"/>
        <v>0</v>
      </c>
      <c r="AE217" s="157">
        <f t="shared" si="131"/>
        <v>0</v>
      </c>
      <c r="AF217" s="157">
        <f t="shared" si="131"/>
        <v>0</v>
      </c>
      <c r="AG217" s="157">
        <f t="shared" si="131"/>
        <v>0</v>
      </c>
      <c r="AH217" s="157">
        <f t="shared" si="131"/>
        <v>0</v>
      </c>
      <c r="AI217" s="157">
        <f t="shared" si="131"/>
        <v>0</v>
      </c>
      <c r="AJ217" s="157">
        <f t="shared" si="131"/>
        <v>0</v>
      </c>
    </row>
    <row r="218" spans="1:36" ht="16.5" x14ac:dyDescent="0.25">
      <c r="A218" s="157">
        <f t="shared" si="127"/>
        <v>2.0799999999999983</v>
      </c>
      <c r="B218" s="153">
        <f t="shared" si="93"/>
        <v>170</v>
      </c>
      <c r="C218" s="155" t="s">
        <v>493</v>
      </c>
      <c r="D218" s="156" t="s">
        <v>553</v>
      </c>
      <c r="E218" s="157">
        <f t="shared" si="128"/>
        <v>0</v>
      </c>
      <c r="F218" s="249" t="s">
        <v>555</v>
      </c>
      <c r="G218" s="157">
        <f t="shared" ref="G218:AJ218" si="133">+IF($F218=G$20,VLOOKUP(G$10&amp;" "&amp;G$11&amp;G$20,Vol_Poste,4,0)*G$9,0)</f>
        <v>0</v>
      </c>
      <c r="H218" s="157">
        <f t="shared" si="133"/>
        <v>0</v>
      </c>
      <c r="I218" s="157">
        <f t="shared" si="133"/>
        <v>0</v>
      </c>
      <c r="J218" s="157">
        <f t="shared" si="133"/>
        <v>0</v>
      </c>
      <c r="K218" s="157">
        <f t="shared" si="133"/>
        <v>0</v>
      </c>
      <c r="L218" s="157">
        <f t="shared" si="133"/>
        <v>0</v>
      </c>
      <c r="M218" s="157">
        <f t="shared" si="133"/>
        <v>0</v>
      </c>
      <c r="N218" s="157">
        <f t="shared" si="133"/>
        <v>0</v>
      </c>
      <c r="O218" s="157">
        <f t="shared" si="133"/>
        <v>0</v>
      </c>
      <c r="P218" s="157">
        <f t="shared" si="133"/>
        <v>0</v>
      </c>
      <c r="Q218" s="157">
        <f t="shared" si="133"/>
        <v>0</v>
      </c>
      <c r="R218" s="157">
        <f t="shared" si="133"/>
        <v>0</v>
      </c>
      <c r="S218" s="157">
        <f t="shared" si="133"/>
        <v>0</v>
      </c>
      <c r="T218" s="157">
        <f t="shared" si="133"/>
        <v>0</v>
      </c>
      <c r="U218" s="157">
        <f t="shared" si="133"/>
        <v>0</v>
      </c>
      <c r="V218" s="157">
        <f t="shared" si="133"/>
        <v>0</v>
      </c>
      <c r="W218" s="157">
        <f t="shared" si="133"/>
        <v>0</v>
      </c>
      <c r="X218" s="157">
        <f t="shared" si="133"/>
        <v>0</v>
      </c>
      <c r="Y218" s="157">
        <f t="shared" si="133"/>
        <v>0</v>
      </c>
      <c r="Z218" s="157">
        <f t="shared" si="133"/>
        <v>0</v>
      </c>
      <c r="AA218" s="157">
        <f t="shared" si="133"/>
        <v>0</v>
      </c>
      <c r="AB218" s="157">
        <f t="shared" si="133"/>
        <v>0</v>
      </c>
      <c r="AC218" s="157">
        <f t="shared" si="133"/>
        <v>0</v>
      </c>
      <c r="AD218" s="157">
        <f t="shared" si="133"/>
        <v>0</v>
      </c>
      <c r="AE218" s="157">
        <f t="shared" si="133"/>
        <v>0</v>
      </c>
      <c r="AF218" s="157">
        <f t="shared" si="133"/>
        <v>0</v>
      </c>
      <c r="AG218" s="157">
        <f t="shared" si="133"/>
        <v>0</v>
      </c>
      <c r="AH218" s="157">
        <f t="shared" si="133"/>
        <v>0</v>
      </c>
      <c r="AI218" s="157">
        <f t="shared" si="133"/>
        <v>0</v>
      </c>
      <c r="AJ218" s="157">
        <f t="shared" si="133"/>
        <v>0</v>
      </c>
    </row>
    <row r="219" spans="1:36" ht="16.5" x14ac:dyDescent="0.25">
      <c r="A219" s="157">
        <f t="shared" si="127"/>
        <v>2.0899999999999981</v>
      </c>
      <c r="B219" s="153">
        <f t="shared" si="93"/>
        <v>171</v>
      </c>
      <c r="C219" s="155" t="s">
        <v>494</v>
      </c>
      <c r="D219" s="156" t="s">
        <v>364</v>
      </c>
      <c r="E219" s="157">
        <f t="shared" si="128"/>
        <v>6</v>
      </c>
      <c r="F219" s="249" t="s">
        <v>554</v>
      </c>
      <c r="G219" s="157">
        <f>+SUM(G$215:G$216)</f>
        <v>0</v>
      </c>
      <c r="H219" s="157">
        <f t="shared" ref="H219:AJ219" si="134">+SUM(H$215:H$216)</f>
        <v>1</v>
      </c>
      <c r="I219" s="157">
        <f t="shared" si="134"/>
        <v>1</v>
      </c>
      <c r="J219" s="157">
        <f t="shared" si="134"/>
        <v>1</v>
      </c>
      <c r="K219" s="157">
        <f t="shared" si="134"/>
        <v>1</v>
      </c>
      <c r="L219" s="157">
        <f t="shared" si="134"/>
        <v>1</v>
      </c>
      <c r="M219" s="157">
        <f t="shared" si="134"/>
        <v>1</v>
      </c>
      <c r="N219" s="157">
        <f t="shared" si="134"/>
        <v>0</v>
      </c>
      <c r="O219" s="157">
        <f t="shared" si="134"/>
        <v>0</v>
      </c>
      <c r="P219" s="157">
        <f t="shared" si="134"/>
        <v>0</v>
      </c>
      <c r="Q219" s="157">
        <f t="shared" si="134"/>
        <v>0</v>
      </c>
      <c r="R219" s="157">
        <f t="shared" si="134"/>
        <v>0</v>
      </c>
      <c r="S219" s="157">
        <f t="shared" si="134"/>
        <v>0</v>
      </c>
      <c r="T219" s="157">
        <f t="shared" si="134"/>
        <v>0</v>
      </c>
      <c r="U219" s="157">
        <f t="shared" si="134"/>
        <v>0</v>
      </c>
      <c r="V219" s="157">
        <f t="shared" si="134"/>
        <v>0</v>
      </c>
      <c r="W219" s="157">
        <f t="shared" si="134"/>
        <v>0</v>
      </c>
      <c r="X219" s="157">
        <f t="shared" si="134"/>
        <v>0</v>
      </c>
      <c r="Y219" s="157">
        <f t="shared" si="134"/>
        <v>0</v>
      </c>
      <c r="Z219" s="157">
        <f t="shared" si="134"/>
        <v>0</v>
      </c>
      <c r="AA219" s="157">
        <f t="shared" si="134"/>
        <v>0</v>
      </c>
      <c r="AB219" s="157">
        <f t="shared" si="134"/>
        <v>0</v>
      </c>
      <c r="AC219" s="157">
        <f t="shared" si="134"/>
        <v>0</v>
      </c>
      <c r="AD219" s="157">
        <f t="shared" si="134"/>
        <v>0</v>
      </c>
      <c r="AE219" s="157">
        <f t="shared" si="134"/>
        <v>0</v>
      </c>
      <c r="AF219" s="157">
        <f t="shared" si="134"/>
        <v>0</v>
      </c>
      <c r="AG219" s="157">
        <f t="shared" si="134"/>
        <v>0</v>
      </c>
      <c r="AH219" s="157">
        <f t="shared" si="134"/>
        <v>0</v>
      </c>
      <c r="AI219" s="157">
        <f t="shared" si="134"/>
        <v>0</v>
      </c>
      <c r="AJ219" s="157">
        <f t="shared" si="134"/>
        <v>0</v>
      </c>
    </row>
    <row r="220" spans="1:36" ht="16.5" x14ac:dyDescent="0.25">
      <c r="A220" s="157">
        <f t="shared" si="127"/>
        <v>2.0999999999999979</v>
      </c>
      <c r="B220" s="153">
        <f t="shared" si="93"/>
        <v>172</v>
      </c>
      <c r="C220" s="155" t="s">
        <v>495</v>
      </c>
      <c r="D220" s="156" t="s">
        <v>364</v>
      </c>
      <c r="E220" s="157">
        <f t="shared" si="128"/>
        <v>0</v>
      </c>
      <c r="F220" s="249" t="s">
        <v>584</v>
      </c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</row>
    <row r="221" spans="1:36" ht="16.5" x14ac:dyDescent="0.25">
      <c r="A221" s="157">
        <f t="shared" si="127"/>
        <v>2.1099999999999977</v>
      </c>
      <c r="B221" s="153">
        <f t="shared" si="93"/>
        <v>173</v>
      </c>
      <c r="C221" s="155" t="s">
        <v>496</v>
      </c>
      <c r="D221" s="156" t="s">
        <v>364</v>
      </c>
      <c r="E221" s="157">
        <f t="shared" si="128"/>
        <v>6</v>
      </c>
      <c r="F221" s="249"/>
      <c r="G221" s="157">
        <f>+SUM(G$219:G$220)</f>
        <v>0</v>
      </c>
      <c r="H221" s="157">
        <f t="shared" ref="H221:AJ221" si="135">+SUM(H$219:H$220)</f>
        <v>1</v>
      </c>
      <c r="I221" s="157">
        <f t="shared" si="135"/>
        <v>1</v>
      </c>
      <c r="J221" s="157">
        <f t="shared" si="135"/>
        <v>1</v>
      </c>
      <c r="K221" s="157">
        <f t="shared" si="135"/>
        <v>1</v>
      </c>
      <c r="L221" s="157">
        <f t="shared" si="135"/>
        <v>1</v>
      </c>
      <c r="M221" s="157">
        <f t="shared" si="135"/>
        <v>1</v>
      </c>
      <c r="N221" s="157">
        <f t="shared" si="135"/>
        <v>0</v>
      </c>
      <c r="O221" s="157">
        <f t="shared" si="135"/>
        <v>0</v>
      </c>
      <c r="P221" s="157">
        <f t="shared" si="135"/>
        <v>0</v>
      </c>
      <c r="Q221" s="157">
        <f t="shared" si="135"/>
        <v>0</v>
      </c>
      <c r="R221" s="157">
        <f t="shared" si="135"/>
        <v>0</v>
      </c>
      <c r="S221" s="157">
        <f t="shared" si="135"/>
        <v>0</v>
      </c>
      <c r="T221" s="157">
        <f t="shared" si="135"/>
        <v>0</v>
      </c>
      <c r="U221" s="157">
        <f t="shared" si="135"/>
        <v>0</v>
      </c>
      <c r="V221" s="157">
        <f t="shared" si="135"/>
        <v>0</v>
      </c>
      <c r="W221" s="157">
        <f t="shared" si="135"/>
        <v>0</v>
      </c>
      <c r="X221" s="157">
        <f t="shared" si="135"/>
        <v>0</v>
      </c>
      <c r="Y221" s="157">
        <f t="shared" si="135"/>
        <v>0</v>
      </c>
      <c r="Z221" s="157">
        <f t="shared" si="135"/>
        <v>0</v>
      </c>
      <c r="AA221" s="157">
        <f t="shared" si="135"/>
        <v>0</v>
      </c>
      <c r="AB221" s="157">
        <f t="shared" si="135"/>
        <v>0</v>
      </c>
      <c r="AC221" s="157">
        <f t="shared" si="135"/>
        <v>0</v>
      </c>
      <c r="AD221" s="157">
        <f t="shared" si="135"/>
        <v>0</v>
      </c>
      <c r="AE221" s="157">
        <f t="shared" si="135"/>
        <v>0</v>
      </c>
      <c r="AF221" s="157">
        <f t="shared" si="135"/>
        <v>0</v>
      </c>
      <c r="AG221" s="157">
        <f t="shared" si="135"/>
        <v>0</v>
      </c>
      <c r="AH221" s="157">
        <f t="shared" si="135"/>
        <v>0</v>
      </c>
      <c r="AI221" s="157">
        <f t="shared" si="135"/>
        <v>0</v>
      </c>
      <c r="AJ221" s="157">
        <f t="shared" si="135"/>
        <v>0</v>
      </c>
    </row>
    <row r="222" spans="1:36" s="188" customFormat="1" ht="16.5" x14ac:dyDescent="0.25">
      <c r="A222" s="160">
        <f>+A220+0.01</f>
        <v>2.1099999999999977</v>
      </c>
      <c r="B222" s="161">
        <f t="shared" si="93"/>
        <v>174</v>
      </c>
      <c r="C222" s="162" t="s">
        <v>497</v>
      </c>
      <c r="D222" s="164" t="s">
        <v>364</v>
      </c>
      <c r="E222" s="157">
        <f t="shared" si="128"/>
        <v>0</v>
      </c>
      <c r="F222" s="314" t="s">
        <v>327</v>
      </c>
      <c r="G222" s="157">
        <f>+IF($F222=G$10&amp;" "&amp;G$11,G$9,0)</f>
        <v>0</v>
      </c>
      <c r="H222" s="157">
        <f t="shared" ref="H222:AJ222" si="136">+IF($F222=H$10&amp;" "&amp;H$11,H$9,0)</f>
        <v>0</v>
      </c>
      <c r="I222" s="157">
        <f t="shared" si="136"/>
        <v>0</v>
      </c>
      <c r="J222" s="157">
        <f t="shared" si="136"/>
        <v>0</v>
      </c>
      <c r="K222" s="157">
        <f t="shared" si="136"/>
        <v>0</v>
      </c>
      <c r="L222" s="157">
        <f t="shared" si="136"/>
        <v>0</v>
      </c>
      <c r="M222" s="157">
        <f t="shared" si="136"/>
        <v>0</v>
      </c>
      <c r="N222" s="157">
        <f t="shared" si="136"/>
        <v>0</v>
      </c>
      <c r="O222" s="157">
        <f t="shared" si="136"/>
        <v>0</v>
      </c>
      <c r="P222" s="157">
        <f t="shared" si="136"/>
        <v>0</v>
      </c>
      <c r="Q222" s="157">
        <f t="shared" si="136"/>
        <v>0</v>
      </c>
      <c r="R222" s="157">
        <f t="shared" si="136"/>
        <v>0</v>
      </c>
      <c r="S222" s="157">
        <f t="shared" si="136"/>
        <v>0</v>
      </c>
      <c r="T222" s="157">
        <f t="shared" si="136"/>
        <v>0</v>
      </c>
      <c r="U222" s="157">
        <f t="shared" si="136"/>
        <v>0</v>
      </c>
      <c r="V222" s="157">
        <f t="shared" si="136"/>
        <v>0</v>
      </c>
      <c r="W222" s="157">
        <f t="shared" si="136"/>
        <v>0</v>
      </c>
      <c r="X222" s="157">
        <f t="shared" si="136"/>
        <v>0</v>
      </c>
      <c r="Y222" s="157">
        <f t="shared" si="136"/>
        <v>0</v>
      </c>
      <c r="Z222" s="157">
        <f t="shared" si="136"/>
        <v>0</v>
      </c>
      <c r="AA222" s="157">
        <f t="shared" si="136"/>
        <v>0</v>
      </c>
      <c r="AB222" s="157">
        <f t="shared" si="136"/>
        <v>0</v>
      </c>
      <c r="AC222" s="157">
        <f t="shared" si="136"/>
        <v>0</v>
      </c>
      <c r="AD222" s="157">
        <f t="shared" si="136"/>
        <v>0</v>
      </c>
      <c r="AE222" s="157">
        <f t="shared" si="136"/>
        <v>0</v>
      </c>
      <c r="AF222" s="157">
        <f t="shared" si="136"/>
        <v>0</v>
      </c>
      <c r="AG222" s="157">
        <f t="shared" si="136"/>
        <v>0</v>
      </c>
      <c r="AH222" s="157">
        <f t="shared" si="136"/>
        <v>0</v>
      </c>
      <c r="AI222" s="157">
        <f t="shared" si="136"/>
        <v>0</v>
      </c>
      <c r="AJ222" s="157">
        <f t="shared" si="136"/>
        <v>0</v>
      </c>
    </row>
    <row r="223" spans="1:36" s="188" customFormat="1" ht="16.5" x14ac:dyDescent="0.25">
      <c r="A223" s="160">
        <f>+A221+0.01</f>
        <v>2.1199999999999974</v>
      </c>
      <c r="B223" s="161">
        <f t="shared" si="93"/>
        <v>175</v>
      </c>
      <c r="C223" s="162" t="s">
        <v>498</v>
      </c>
      <c r="D223" s="164" t="s">
        <v>364</v>
      </c>
      <c r="E223" s="157">
        <f t="shared" si="128"/>
        <v>0</v>
      </c>
      <c r="F223" s="314" t="s">
        <v>328</v>
      </c>
      <c r="G223" s="157">
        <f t="shared" ref="G223:AJ223" si="137">+IF($F223=G$10&amp;" "&amp;G$11,G$9,0)</f>
        <v>0</v>
      </c>
      <c r="H223" s="157">
        <f t="shared" si="137"/>
        <v>0</v>
      </c>
      <c r="I223" s="157">
        <f t="shared" si="137"/>
        <v>0</v>
      </c>
      <c r="J223" s="157">
        <f t="shared" si="137"/>
        <v>0</v>
      </c>
      <c r="K223" s="157">
        <f t="shared" si="137"/>
        <v>0</v>
      </c>
      <c r="L223" s="157">
        <f t="shared" si="137"/>
        <v>0</v>
      </c>
      <c r="M223" s="157">
        <f t="shared" si="137"/>
        <v>0</v>
      </c>
      <c r="N223" s="157">
        <f t="shared" si="137"/>
        <v>0</v>
      </c>
      <c r="O223" s="157">
        <f t="shared" si="137"/>
        <v>0</v>
      </c>
      <c r="P223" s="157">
        <f t="shared" si="137"/>
        <v>0</v>
      </c>
      <c r="Q223" s="157">
        <f t="shared" si="137"/>
        <v>0</v>
      </c>
      <c r="R223" s="157">
        <f t="shared" si="137"/>
        <v>0</v>
      </c>
      <c r="S223" s="157">
        <f t="shared" si="137"/>
        <v>0</v>
      </c>
      <c r="T223" s="157">
        <f t="shared" si="137"/>
        <v>0</v>
      </c>
      <c r="U223" s="157">
        <f t="shared" si="137"/>
        <v>0</v>
      </c>
      <c r="V223" s="157">
        <f t="shared" si="137"/>
        <v>0</v>
      </c>
      <c r="W223" s="157">
        <f t="shared" si="137"/>
        <v>0</v>
      </c>
      <c r="X223" s="157">
        <f t="shared" si="137"/>
        <v>0</v>
      </c>
      <c r="Y223" s="157">
        <f t="shared" si="137"/>
        <v>0</v>
      </c>
      <c r="Z223" s="157">
        <f t="shared" si="137"/>
        <v>0</v>
      </c>
      <c r="AA223" s="157">
        <f t="shared" si="137"/>
        <v>0</v>
      </c>
      <c r="AB223" s="157">
        <f t="shared" si="137"/>
        <v>0</v>
      </c>
      <c r="AC223" s="157">
        <f t="shared" si="137"/>
        <v>0</v>
      </c>
      <c r="AD223" s="157">
        <f t="shared" si="137"/>
        <v>0</v>
      </c>
      <c r="AE223" s="157">
        <f t="shared" si="137"/>
        <v>0</v>
      </c>
      <c r="AF223" s="157">
        <f t="shared" si="137"/>
        <v>0</v>
      </c>
      <c r="AG223" s="157">
        <f t="shared" si="137"/>
        <v>0</v>
      </c>
      <c r="AH223" s="157">
        <f t="shared" si="137"/>
        <v>0</v>
      </c>
      <c r="AI223" s="157">
        <f t="shared" si="137"/>
        <v>0</v>
      </c>
      <c r="AJ223" s="157">
        <f t="shared" si="137"/>
        <v>0</v>
      </c>
    </row>
    <row r="224" spans="1:36" ht="16.5" x14ac:dyDescent="0.25">
      <c r="A224" s="172"/>
      <c r="B224" s="173">
        <f t="shared" si="93"/>
        <v>176</v>
      </c>
      <c r="C224" s="174"/>
      <c r="D224" s="179"/>
      <c r="E224" s="179"/>
      <c r="F224" s="24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 spans="1:36" ht="16.5" x14ac:dyDescent="0.25">
      <c r="A225" s="166">
        <v>3</v>
      </c>
      <c r="B225" s="167">
        <f t="shared" si="93"/>
        <v>177</v>
      </c>
      <c r="C225" s="198" t="s">
        <v>499</v>
      </c>
      <c r="D225" s="170"/>
      <c r="E225" s="170"/>
      <c r="F225" s="251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</row>
    <row r="226" spans="1:36" ht="16.5" x14ac:dyDescent="0.25">
      <c r="A226" s="157">
        <f t="shared" ref="A226:A233" si="138">+A225+0.01</f>
        <v>3.01</v>
      </c>
      <c r="B226" s="153">
        <f t="shared" si="93"/>
        <v>178</v>
      </c>
      <c r="C226" s="199" t="s">
        <v>486</v>
      </c>
      <c r="D226" s="156" t="s">
        <v>553</v>
      </c>
      <c r="E226" s="157">
        <f t="shared" ref="E226:E233" si="139">+SUM(G226:AJ226)</f>
        <v>2.2360000000000002</v>
      </c>
      <c r="F226" s="249"/>
      <c r="G226" s="157">
        <f t="shared" ref="G226:AJ226" si="140">+VLOOKUP("RI",Vol_Retenida,4,0)*G$15*G$31+VLOOKUP("RV",Vol_Retenida,4,0)*G$16*G$31+VLOOKUP("RIY",Vol_Retenida,4,0)*G$17*G$31+VLOOKUP("RVY",Vol_Retenida,4,0)*G$18*G$31</f>
        <v>0</v>
      </c>
      <c r="H226" s="157">
        <f t="shared" si="140"/>
        <v>1.1180000000000001</v>
      </c>
      <c r="I226" s="157">
        <f t="shared" si="140"/>
        <v>0</v>
      </c>
      <c r="J226" s="157">
        <f t="shared" si="140"/>
        <v>0</v>
      </c>
      <c r="K226" s="157">
        <f t="shared" si="140"/>
        <v>0</v>
      </c>
      <c r="L226" s="157">
        <f t="shared" si="140"/>
        <v>1.1180000000000001</v>
      </c>
      <c r="M226" s="157">
        <f t="shared" si="140"/>
        <v>0</v>
      </c>
      <c r="N226" s="157">
        <f t="shared" si="140"/>
        <v>0</v>
      </c>
      <c r="O226" s="157">
        <f t="shared" si="140"/>
        <v>0</v>
      </c>
      <c r="P226" s="157">
        <f t="shared" si="140"/>
        <v>0</v>
      </c>
      <c r="Q226" s="157">
        <f t="shared" si="140"/>
        <v>0</v>
      </c>
      <c r="R226" s="157">
        <f t="shared" si="140"/>
        <v>0</v>
      </c>
      <c r="S226" s="157">
        <f t="shared" si="140"/>
        <v>0</v>
      </c>
      <c r="T226" s="157">
        <f t="shared" si="140"/>
        <v>0</v>
      </c>
      <c r="U226" s="157">
        <f t="shared" si="140"/>
        <v>0</v>
      </c>
      <c r="V226" s="157">
        <f t="shared" si="140"/>
        <v>0</v>
      </c>
      <c r="W226" s="157">
        <f t="shared" si="140"/>
        <v>0</v>
      </c>
      <c r="X226" s="157">
        <f t="shared" si="140"/>
        <v>0</v>
      </c>
      <c r="Y226" s="157">
        <f t="shared" si="140"/>
        <v>0</v>
      </c>
      <c r="Z226" s="157">
        <f t="shared" si="140"/>
        <v>0</v>
      </c>
      <c r="AA226" s="157">
        <f t="shared" si="140"/>
        <v>0</v>
      </c>
      <c r="AB226" s="157">
        <f t="shared" si="140"/>
        <v>0</v>
      </c>
      <c r="AC226" s="157">
        <f t="shared" si="140"/>
        <v>0</v>
      </c>
      <c r="AD226" s="157">
        <f t="shared" si="140"/>
        <v>0</v>
      </c>
      <c r="AE226" s="157">
        <f t="shared" si="140"/>
        <v>0</v>
      </c>
      <c r="AF226" s="157">
        <f t="shared" si="140"/>
        <v>0</v>
      </c>
      <c r="AG226" s="157">
        <f t="shared" si="140"/>
        <v>0</v>
      </c>
      <c r="AH226" s="157">
        <f t="shared" si="140"/>
        <v>0</v>
      </c>
      <c r="AI226" s="157">
        <f t="shared" si="140"/>
        <v>0</v>
      </c>
      <c r="AJ226" s="157">
        <f t="shared" si="140"/>
        <v>0</v>
      </c>
    </row>
    <row r="227" spans="1:36" ht="16.5" x14ac:dyDescent="0.25">
      <c r="A227" s="157">
        <f t="shared" si="138"/>
        <v>3.0199999999999996</v>
      </c>
      <c r="B227" s="153">
        <f t="shared" si="93"/>
        <v>179</v>
      </c>
      <c r="C227" s="199" t="s">
        <v>487</v>
      </c>
      <c r="D227" s="156" t="s">
        <v>553</v>
      </c>
      <c r="E227" s="157">
        <f t="shared" si="139"/>
        <v>0</v>
      </c>
      <c r="F227" s="249"/>
      <c r="G227" s="157">
        <f t="shared" ref="G227:AJ227" si="141">+VLOOKUP("RI",Vol_Retenida,4,0)*G$15*G$32+VLOOKUP("RV",Vol_Retenida,4,0)*G$16*G$32+VLOOKUP("RIY",Vol_Retenida,4,0)*G$17*G$32+VLOOKUP("RVY",Vol_Retenida,4,0)*G$18*G$32</f>
        <v>0</v>
      </c>
      <c r="H227" s="157">
        <f t="shared" si="141"/>
        <v>0</v>
      </c>
      <c r="I227" s="157">
        <f t="shared" si="141"/>
        <v>0</v>
      </c>
      <c r="J227" s="157">
        <f t="shared" si="141"/>
        <v>0</v>
      </c>
      <c r="K227" s="157">
        <f t="shared" si="141"/>
        <v>0</v>
      </c>
      <c r="L227" s="157">
        <f t="shared" si="141"/>
        <v>0</v>
      </c>
      <c r="M227" s="157">
        <f t="shared" si="141"/>
        <v>0</v>
      </c>
      <c r="N227" s="157">
        <f t="shared" si="141"/>
        <v>0</v>
      </c>
      <c r="O227" s="157">
        <f t="shared" si="141"/>
        <v>0</v>
      </c>
      <c r="P227" s="157">
        <f t="shared" si="141"/>
        <v>0</v>
      </c>
      <c r="Q227" s="157">
        <f t="shared" si="141"/>
        <v>0</v>
      </c>
      <c r="R227" s="157">
        <f t="shared" si="141"/>
        <v>0</v>
      </c>
      <c r="S227" s="157">
        <f t="shared" si="141"/>
        <v>0</v>
      </c>
      <c r="T227" s="157">
        <f t="shared" si="141"/>
        <v>0</v>
      </c>
      <c r="U227" s="157">
        <f t="shared" si="141"/>
        <v>0</v>
      </c>
      <c r="V227" s="157">
        <f t="shared" si="141"/>
        <v>0</v>
      </c>
      <c r="W227" s="157">
        <f t="shared" si="141"/>
        <v>0</v>
      </c>
      <c r="X227" s="157">
        <f t="shared" si="141"/>
        <v>0</v>
      </c>
      <c r="Y227" s="157">
        <f t="shared" si="141"/>
        <v>0</v>
      </c>
      <c r="Z227" s="157">
        <f t="shared" si="141"/>
        <v>0</v>
      </c>
      <c r="AA227" s="157">
        <f t="shared" si="141"/>
        <v>0</v>
      </c>
      <c r="AB227" s="157">
        <f t="shared" si="141"/>
        <v>0</v>
      </c>
      <c r="AC227" s="157">
        <f t="shared" si="141"/>
        <v>0</v>
      </c>
      <c r="AD227" s="157">
        <f t="shared" si="141"/>
        <v>0</v>
      </c>
      <c r="AE227" s="157">
        <f t="shared" si="141"/>
        <v>0</v>
      </c>
      <c r="AF227" s="157">
        <f t="shared" si="141"/>
        <v>0</v>
      </c>
      <c r="AG227" s="157">
        <f t="shared" si="141"/>
        <v>0</v>
      </c>
      <c r="AH227" s="157">
        <f t="shared" si="141"/>
        <v>0</v>
      </c>
      <c r="AI227" s="157">
        <f t="shared" si="141"/>
        <v>0</v>
      </c>
      <c r="AJ227" s="157">
        <f t="shared" si="141"/>
        <v>0</v>
      </c>
    </row>
    <row r="228" spans="1:36" ht="16.5" x14ac:dyDescent="0.25">
      <c r="A228" s="157">
        <f t="shared" si="138"/>
        <v>3.0299999999999994</v>
      </c>
      <c r="B228" s="153">
        <f t="shared" si="93"/>
        <v>180</v>
      </c>
      <c r="C228" s="199" t="s">
        <v>500</v>
      </c>
      <c r="D228" s="156" t="s">
        <v>364</v>
      </c>
      <c r="E228" s="157">
        <f t="shared" si="139"/>
        <v>0</v>
      </c>
      <c r="F228" s="249"/>
      <c r="G228" s="157">
        <f>+G$15</f>
        <v>0</v>
      </c>
      <c r="H228" s="157">
        <f t="shared" ref="H228:AJ228" si="142">+H$15</f>
        <v>0</v>
      </c>
      <c r="I228" s="157">
        <f t="shared" si="142"/>
        <v>0</v>
      </c>
      <c r="J228" s="157">
        <f t="shared" si="142"/>
        <v>0</v>
      </c>
      <c r="K228" s="157">
        <f t="shared" si="142"/>
        <v>0</v>
      </c>
      <c r="L228" s="157">
        <f t="shared" si="142"/>
        <v>0</v>
      </c>
      <c r="M228" s="157">
        <f t="shared" si="142"/>
        <v>0</v>
      </c>
      <c r="N228" s="157">
        <f t="shared" si="142"/>
        <v>0</v>
      </c>
      <c r="O228" s="157">
        <f t="shared" si="142"/>
        <v>0</v>
      </c>
      <c r="P228" s="157">
        <f t="shared" si="142"/>
        <v>0</v>
      </c>
      <c r="Q228" s="157">
        <f t="shared" si="142"/>
        <v>0</v>
      </c>
      <c r="R228" s="157">
        <f t="shared" si="142"/>
        <v>0</v>
      </c>
      <c r="S228" s="157">
        <f t="shared" si="142"/>
        <v>0</v>
      </c>
      <c r="T228" s="157">
        <f t="shared" si="142"/>
        <v>0</v>
      </c>
      <c r="U228" s="157">
        <f t="shared" si="142"/>
        <v>0</v>
      </c>
      <c r="V228" s="157">
        <f t="shared" si="142"/>
        <v>0</v>
      </c>
      <c r="W228" s="157">
        <f t="shared" si="142"/>
        <v>0</v>
      </c>
      <c r="X228" s="157">
        <f t="shared" si="142"/>
        <v>0</v>
      </c>
      <c r="Y228" s="157">
        <f t="shared" si="142"/>
        <v>0</v>
      </c>
      <c r="Z228" s="157">
        <f t="shared" si="142"/>
        <v>0</v>
      </c>
      <c r="AA228" s="157">
        <f t="shared" si="142"/>
        <v>0</v>
      </c>
      <c r="AB228" s="157">
        <f t="shared" si="142"/>
        <v>0</v>
      </c>
      <c r="AC228" s="157">
        <f t="shared" si="142"/>
        <v>0</v>
      </c>
      <c r="AD228" s="157">
        <f t="shared" si="142"/>
        <v>0</v>
      </c>
      <c r="AE228" s="157">
        <f t="shared" si="142"/>
        <v>0</v>
      </c>
      <c r="AF228" s="157">
        <f t="shared" si="142"/>
        <v>0</v>
      </c>
      <c r="AG228" s="157">
        <f t="shared" si="142"/>
        <v>0</v>
      </c>
      <c r="AH228" s="157">
        <f t="shared" si="142"/>
        <v>0</v>
      </c>
      <c r="AI228" s="157">
        <f t="shared" si="142"/>
        <v>0</v>
      </c>
      <c r="AJ228" s="157">
        <f t="shared" si="142"/>
        <v>0</v>
      </c>
    </row>
    <row r="229" spans="1:36" ht="16.5" x14ac:dyDescent="0.25">
      <c r="A229" s="157">
        <f t="shared" si="138"/>
        <v>3.0399999999999991</v>
      </c>
      <c r="B229" s="153">
        <f t="shared" si="93"/>
        <v>181</v>
      </c>
      <c r="C229" s="199" t="s">
        <v>501</v>
      </c>
      <c r="D229" s="156" t="s">
        <v>364</v>
      </c>
      <c r="E229" s="157">
        <f t="shared" si="139"/>
        <v>2</v>
      </c>
      <c r="F229" s="249"/>
      <c r="G229" s="157">
        <f>+G$17</f>
        <v>0</v>
      </c>
      <c r="H229" s="157">
        <f t="shared" ref="H229:AJ229" si="143">+H$17</f>
        <v>1</v>
      </c>
      <c r="I229" s="157">
        <f t="shared" si="143"/>
        <v>0</v>
      </c>
      <c r="J229" s="157">
        <f t="shared" si="143"/>
        <v>0</v>
      </c>
      <c r="K229" s="157">
        <f t="shared" si="143"/>
        <v>0</v>
      </c>
      <c r="L229" s="157">
        <f t="shared" si="143"/>
        <v>1</v>
      </c>
      <c r="M229" s="157">
        <f t="shared" si="143"/>
        <v>0</v>
      </c>
      <c r="N229" s="157">
        <f t="shared" si="143"/>
        <v>0</v>
      </c>
      <c r="O229" s="157">
        <f t="shared" si="143"/>
        <v>0</v>
      </c>
      <c r="P229" s="157">
        <f t="shared" si="143"/>
        <v>0</v>
      </c>
      <c r="Q229" s="157">
        <f t="shared" si="143"/>
        <v>0</v>
      </c>
      <c r="R229" s="157">
        <f t="shared" si="143"/>
        <v>0</v>
      </c>
      <c r="S229" s="157">
        <f t="shared" si="143"/>
        <v>0</v>
      </c>
      <c r="T229" s="157">
        <f t="shared" si="143"/>
        <v>0</v>
      </c>
      <c r="U229" s="157">
        <f t="shared" si="143"/>
        <v>0</v>
      </c>
      <c r="V229" s="157">
        <f t="shared" si="143"/>
        <v>0</v>
      </c>
      <c r="W229" s="157">
        <f t="shared" si="143"/>
        <v>0</v>
      </c>
      <c r="X229" s="157">
        <f t="shared" si="143"/>
        <v>0</v>
      </c>
      <c r="Y229" s="157">
        <f t="shared" si="143"/>
        <v>0</v>
      </c>
      <c r="Z229" s="157">
        <f t="shared" si="143"/>
        <v>0</v>
      </c>
      <c r="AA229" s="157">
        <f t="shared" si="143"/>
        <v>0</v>
      </c>
      <c r="AB229" s="157">
        <f t="shared" si="143"/>
        <v>0</v>
      </c>
      <c r="AC229" s="157">
        <f t="shared" si="143"/>
        <v>0</v>
      </c>
      <c r="AD229" s="157">
        <f t="shared" si="143"/>
        <v>0</v>
      </c>
      <c r="AE229" s="157">
        <f t="shared" si="143"/>
        <v>0</v>
      </c>
      <c r="AF229" s="157">
        <f t="shared" si="143"/>
        <v>0</v>
      </c>
      <c r="AG229" s="157">
        <f t="shared" si="143"/>
        <v>0</v>
      </c>
      <c r="AH229" s="157">
        <f t="shared" si="143"/>
        <v>0</v>
      </c>
      <c r="AI229" s="157">
        <f t="shared" si="143"/>
        <v>0</v>
      </c>
      <c r="AJ229" s="157">
        <f t="shared" si="143"/>
        <v>0</v>
      </c>
    </row>
    <row r="230" spans="1:36" ht="16.5" x14ac:dyDescent="0.25">
      <c r="A230" s="157">
        <f t="shared" si="138"/>
        <v>3.0499999999999989</v>
      </c>
      <c r="B230" s="153">
        <f t="shared" si="93"/>
        <v>182</v>
      </c>
      <c r="C230" s="199" t="s">
        <v>502</v>
      </c>
      <c r="D230" s="156" t="s">
        <v>553</v>
      </c>
      <c r="E230" s="157">
        <f t="shared" si="139"/>
        <v>2.1880000000000002</v>
      </c>
      <c r="F230" s="249"/>
      <c r="G230" s="157">
        <f t="shared" ref="G230:AJ230" si="144">+VLOOKUP("RI",Vol_Retenida,5,0)*G$15*G$31+VLOOKUP("RV",Vol_Retenida,5,0)*G$16*G$31+VLOOKUP("RIY",Vol_Retenida,5,0)*G$17*G$31+VLOOKUP("RVY",Vol_Retenida,5,0)*G$18*G$31</f>
        <v>0</v>
      </c>
      <c r="H230" s="157">
        <f t="shared" si="144"/>
        <v>1.0940000000000001</v>
      </c>
      <c r="I230" s="157">
        <f t="shared" si="144"/>
        <v>0</v>
      </c>
      <c r="J230" s="157">
        <f t="shared" si="144"/>
        <v>0</v>
      </c>
      <c r="K230" s="157">
        <f t="shared" si="144"/>
        <v>0</v>
      </c>
      <c r="L230" s="157">
        <f t="shared" si="144"/>
        <v>1.0940000000000001</v>
      </c>
      <c r="M230" s="157">
        <f t="shared" si="144"/>
        <v>0</v>
      </c>
      <c r="N230" s="157">
        <f t="shared" si="144"/>
        <v>0</v>
      </c>
      <c r="O230" s="157">
        <f t="shared" si="144"/>
        <v>0</v>
      </c>
      <c r="P230" s="157">
        <f t="shared" si="144"/>
        <v>0</v>
      </c>
      <c r="Q230" s="157">
        <f t="shared" si="144"/>
        <v>0</v>
      </c>
      <c r="R230" s="157">
        <f t="shared" si="144"/>
        <v>0</v>
      </c>
      <c r="S230" s="157">
        <f t="shared" si="144"/>
        <v>0</v>
      </c>
      <c r="T230" s="157">
        <f t="shared" si="144"/>
        <v>0</v>
      </c>
      <c r="U230" s="157">
        <f t="shared" si="144"/>
        <v>0</v>
      </c>
      <c r="V230" s="157">
        <f t="shared" si="144"/>
        <v>0</v>
      </c>
      <c r="W230" s="157">
        <f t="shared" si="144"/>
        <v>0</v>
      </c>
      <c r="X230" s="157">
        <f t="shared" si="144"/>
        <v>0</v>
      </c>
      <c r="Y230" s="157">
        <f t="shared" si="144"/>
        <v>0</v>
      </c>
      <c r="Z230" s="157">
        <f t="shared" si="144"/>
        <v>0</v>
      </c>
      <c r="AA230" s="157">
        <f t="shared" si="144"/>
        <v>0</v>
      </c>
      <c r="AB230" s="157">
        <f t="shared" si="144"/>
        <v>0</v>
      </c>
      <c r="AC230" s="157">
        <f t="shared" si="144"/>
        <v>0</v>
      </c>
      <c r="AD230" s="157">
        <f t="shared" si="144"/>
        <v>0</v>
      </c>
      <c r="AE230" s="157">
        <f t="shared" si="144"/>
        <v>0</v>
      </c>
      <c r="AF230" s="157">
        <f t="shared" si="144"/>
        <v>0</v>
      </c>
      <c r="AG230" s="157">
        <f t="shared" si="144"/>
        <v>0</v>
      </c>
      <c r="AH230" s="157">
        <f t="shared" si="144"/>
        <v>0</v>
      </c>
      <c r="AI230" s="157">
        <f t="shared" si="144"/>
        <v>0</v>
      </c>
      <c r="AJ230" s="157">
        <f t="shared" si="144"/>
        <v>0</v>
      </c>
    </row>
    <row r="231" spans="1:36" ht="16.5" x14ac:dyDescent="0.25">
      <c r="A231" s="157">
        <f t="shared" si="138"/>
        <v>3.0599999999999987</v>
      </c>
      <c r="B231" s="153">
        <f t="shared" si="93"/>
        <v>183</v>
      </c>
      <c r="C231" s="199" t="s">
        <v>503</v>
      </c>
      <c r="D231" s="156" t="s">
        <v>553</v>
      </c>
      <c r="E231" s="157">
        <f t="shared" si="139"/>
        <v>0</v>
      </c>
      <c r="F231" s="249"/>
      <c r="G231" s="157">
        <f t="shared" ref="G231:AJ231" si="145">+VLOOKUP("RI",Vol_Retenida,5,0)*G$15*G$32+VLOOKUP("RV",Vol_Retenida,5,0)*G$16*G$32+VLOOKUP("RIY",Vol_Retenida,5,0)*G$17*G$32+VLOOKUP("RVY",Vol_Retenida,5,0)*G$18*G$32</f>
        <v>0</v>
      </c>
      <c r="H231" s="157">
        <f t="shared" si="145"/>
        <v>0</v>
      </c>
      <c r="I231" s="157">
        <f t="shared" si="145"/>
        <v>0</v>
      </c>
      <c r="J231" s="157">
        <f t="shared" si="145"/>
        <v>0</v>
      </c>
      <c r="K231" s="157">
        <f t="shared" si="145"/>
        <v>0</v>
      </c>
      <c r="L231" s="157">
        <f t="shared" si="145"/>
        <v>0</v>
      </c>
      <c r="M231" s="157">
        <f t="shared" si="145"/>
        <v>0</v>
      </c>
      <c r="N231" s="157">
        <f t="shared" si="145"/>
        <v>0</v>
      </c>
      <c r="O231" s="157">
        <f t="shared" si="145"/>
        <v>0</v>
      </c>
      <c r="P231" s="157">
        <f t="shared" si="145"/>
        <v>0</v>
      </c>
      <c r="Q231" s="157">
        <f t="shared" si="145"/>
        <v>0</v>
      </c>
      <c r="R231" s="157">
        <f t="shared" si="145"/>
        <v>0</v>
      </c>
      <c r="S231" s="157">
        <f t="shared" si="145"/>
        <v>0</v>
      </c>
      <c r="T231" s="157">
        <f t="shared" si="145"/>
        <v>0</v>
      </c>
      <c r="U231" s="157">
        <f t="shared" si="145"/>
        <v>0</v>
      </c>
      <c r="V231" s="157">
        <f t="shared" si="145"/>
        <v>0</v>
      </c>
      <c r="W231" s="157">
        <f t="shared" si="145"/>
        <v>0</v>
      </c>
      <c r="X231" s="157">
        <f t="shared" si="145"/>
        <v>0</v>
      </c>
      <c r="Y231" s="157">
        <f t="shared" si="145"/>
        <v>0</v>
      </c>
      <c r="Z231" s="157">
        <f t="shared" si="145"/>
        <v>0</v>
      </c>
      <c r="AA231" s="157">
        <f t="shared" si="145"/>
        <v>0</v>
      </c>
      <c r="AB231" s="157">
        <f t="shared" si="145"/>
        <v>0</v>
      </c>
      <c r="AC231" s="157">
        <f t="shared" si="145"/>
        <v>0</v>
      </c>
      <c r="AD231" s="157">
        <f t="shared" si="145"/>
        <v>0</v>
      </c>
      <c r="AE231" s="157">
        <f t="shared" si="145"/>
        <v>0</v>
      </c>
      <c r="AF231" s="157">
        <f t="shared" si="145"/>
        <v>0</v>
      </c>
      <c r="AG231" s="157">
        <f t="shared" si="145"/>
        <v>0</v>
      </c>
      <c r="AH231" s="157">
        <f t="shared" si="145"/>
        <v>0</v>
      </c>
      <c r="AI231" s="157">
        <f t="shared" si="145"/>
        <v>0</v>
      </c>
      <c r="AJ231" s="157">
        <f t="shared" si="145"/>
        <v>0</v>
      </c>
    </row>
    <row r="232" spans="1:36" s="188" customFormat="1" ht="16.5" x14ac:dyDescent="0.25">
      <c r="A232" s="160">
        <f t="shared" si="138"/>
        <v>3.0699999999999985</v>
      </c>
      <c r="B232" s="161">
        <f t="shared" si="93"/>
        <v>184</v>
      </c>
      <c r="C232" s="316" t="s">
        <v>637</v>
      </c>
      <c r="D232" s="164" t="s">
        <v>364</v>
      </c>
      <c r="E232" s="157">
        <f t="shared" si="139"/>
        <v>0</v>
      </c>
      <c r="F232" s="246"/>
      <c r="G232" s="160">
        <f>+G$16</f>
        <v>0</v>
      </c>
      <c r="H232" s="160">
        <f t="shared" ref="H232:AJ232" si="146">+H$16</f>
        <v>0</v>
      </c>
      <c r="I232" s="160">
        <f t="shared" si="146"/>
        <v>0</v>
      </c>
      <c r="J232" s="160">
        <f t="shared" si="146"/>
        <v>0</v>
      </c>
      <c r="K232" s="160">
        <f t="shared" si="146"/>
        <v>0</v>
      </c>
      <c r="L232" s="160">
        <f t="shared" si="146"/>
        <v>0</v>
      </c>
      <c r="M232" s="160">
        <f t="shared" si="146"/>
        <v>0</v>
      </c>
      <c r="N232" s="160">
        <f t="shared" si="146"/>
        <v>0</v>
      </c>
      <c r="O232" s="160">
        <f t="shared" si="146"/>
        <v>0</v>
      </c>
      <c r="P232" s="160">
        <f t="shared" si="146"/>
        <v>0</v>
      </c>
      <c r="Q232" s="160">
        <f t="shared" si="146"/>
        <v>0</v>
      </c>
      <c r="R232" s="160">
        <f t="shared" si="146"/>
        <v>0</v>
      </c>
      <c r="S232" s="160">
        <f t="shared" si="146"/>
        <v>0</v>
      </c>
      <c r="T232" s="160">
        <f t="shared" si="146"/>
        <v>0</v>
      </c>
      <c r="U232" s="160">
        <f t="shared" si="146"/>
        <v>0</v>
      </c>
      <c r="V232" s="160">
        <f t="shared" si="146"/>
        <v>0</v>
      </c>
      <c r="W232" s="160">
        <f t="shared" si="146"/>
        <v>0</v>
      </c>
      <c r="X232" s="160">
        <f t="shared" si="146"/>
        <v>0</v>
      </c>
      <c r="Y232" s="160">
        <f t="shared" si="146"/>
        <v>0</v>
      </c>
      <c r="Z232" s="160">
        <f t="shared" si="146"/>
        <v>0</v>
      </c>
      <c r="AA232" s="160">
        <f t="shared" si="146"/>
        <v>0</v>
      </c>
      <c r="AB232" s="160">
        <f t="shared" si="146"/>
        <v>0</v>
      </c>
      <c r="AC232" s="160">
        <f t="shared" si="146"/>
        <v>0</v>
      </c>
      <c r="AD232" s="160">
        <f t="shared" si="146"/>
        <v>0</v>
      </c>
      <c r="AE232" s="160">
        <f t="shared" si="146"/>
        <v>0</v>
      </c>
      <c r="AF232" s="160">
        <f t="shared" si="146"/>
        <v>0</v>
      </c>
      <c r="AG232" s="160">
        <f t="shared" si="146"/>
        <v>0</v>
      </c>
      <c r="AH232" s="160">
        <f t="shared" si="146"/>
        <v>0</v>
      </c>
      <c r="AI232" s="160">
        <f t="shared" si="146"/>
        <v>0</v>
      </c>
      <c r="AJ232" s="160">
        <f t="shared" si="146"/>
        <v>0</v>
      </c>
    </row>
    <row r="233" spans="1:36" s="188" customFormat="1" ht="16.5" x14ac:dyDescent="0.25">
      <c r="A233" s="160">
        <f t="shared" si="138"/>
        <v>3.0799999999999983</v>
      </c>
      <c r="B233" s="161">
        <f t="shared" si="93"/>
        <v>185</v>
      </c>
      <c r="C233" s="316" t="s">
        <v>638</v>
      </c>
      <c r="D233" s="164" t="s">
        <v>364</v>
      </c>
      <c r="E233" s="157">
        <f t="shared" si="139"/>
        <v>0</v>
      </c>
      <c r="F233" s="246"/>
      <c r="G233" s="160">
        <f>+G$18</f>
        <v>0</v>
      </c>
      <c r="H233" s="160">
        <f t="shared" ref="H233:AJ233" si="147">+H$18</f>
        <v>0</v>
      </c>
      <c r="I233" s="160">
        <f t="shared" si="147"/>
        <v>0</v>
      </c>
      <c r="J233" s="160">
        <f t="shared" si="147"/>
        <v>0</v>
      </c>
      <c r="K233" s="160">
        <f t="shared" si="147"/>
        <v>0</v>
      </c>
      <c r="L233" s="160">
        <f t="shared" si="147"/>
        <v>0</v>
      </c>
      <c r="M233" s="160">
        <f t="shared" si="147"/>
        <v>0</v>
      </c>
      <c r="N233" s="160">
        <f t="shared" si="147"/>
        <v>0</v>
      </c>
      <c r="O233" s="160">
        <f t="shared" si="147"/>
        <v>0</v>
      </c>
      <c r="P233" s="160">
        <f t="shared" si="147"/>
        <v>0</v>
      </c>
      <c r="Q233" s="160">
        <f t="shared" si="147"/>
        <v>0</v>
      </c>
      <c r="R233" s="160">
        <f t="shared" si="147"/>
        <v>0</v>
      </c>
      <c r="S233" s="160">
        <f t="shared" si="147"/>
        <v>0</v>
      </c>
      <c r="T233" s="160">
        <f t="shared" si="147"/>
        <v>0</v>
      </c>
      <c r="U233" s="160">
        <f t="shared" si="147"/>
        <v>0</v>
      </c>
      <c r="V233" s="160">
        <f t="shared" si="147"/>
        <v>0</v>
      </c>
      <c r="W233" s="160">
        <f t="shared" si="147"/>
        <v>0</v>
      </c>
      <c r="X233" s="160">
        <f t="shared" si="147"/>
        <v>0</v>
      </c>
      <c r="Y233" s="160">
        <f t="shared" si="147"/>
        <v>0</v>
      </c>
      <c r="Z233" s="160">
        <f t="shared" si="147"/>
        <v>0</v>
      </c>
      <c r="AA233" s="160">
        <f t="shared" si="147"/>
        <v>0</v>
      </c>
      <c r="AB233" s="160">
        <f t="shared" si="147"/>
        <v>0</v>
      </c>
      <c r="AC233" s="160">
        <f t="shared" si="147"/>
        <v>0</v>
      </c>
      <c r="AD233" s="160">
        <f t="shared" si="147"/>
        <v>0</v>
      </c>
      <c r="AE233" s="160">
        <f t="shared" si="147"/>
        <v>0</v>
      </c>
      <c r="AF233" s="160">
        <f t="shared" si="147"/>
        <v>0</v>
      </c>
      <c r="AG233" s="160">
        <f t="shared" si="147"/>
        <v>0</v>
      </c>
      <c r="AH233" s="160">
        <f t="shared" si="147"/>
        <v>0</v>
      </c>
      <c r="AI233" s="160">
        <f t="shared" si="147"/>
        <v>0</v>
      </c>
      <c r="AJ233" s="160">
        <f t="shared" si="147"/>
        <v>0</v>
      </c>
    </row>
    <row r="234" spans="1:36" ht="16.5" x14ac:dyDescent="0.25">
      <c r="A234" s="157"/>
      <c r="B234" s="153">
        <f t="shared" si="93"/>
        <v>186</v>
      </c>
      <c r="C234" s="199"/>
      <c r="D234" s="156"/>
      <c r="E234" s="156"/>
      <c r="F234" s="249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</row>
    <row r="235" spans="1:36" ht="16.5" x14ac:dyDescent="0.25">
      <c r="A235" s="166">
        <v>4</v>
      </c>
      <c r="B235" s="167">
        <f t="shared" si="93"/>
        <v>187</v>
      </c>
      <c r="C235" s="168" t="s">
        <v>504</v>
      </c>
      <c r="D235" s="170"/>
      <c r="E235" s="170"/>
      <c r="F235" s="251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</row>
    <row r="236" spans="1:36" ht="16.5" x14ac:dyDescent="0.25">
      <c r="A236" s="157">
        <f>+A235+0.01</f>
        <v>4.01</v>
      </c>
      <c r="B236" s="153">
        <f t="shared" si="93"/>
        <v>188</v>
      </c>
      <c r="C236" s="155" t="s">
        <v>505</v>
      </c>
      <c r="D236" s="156" t="s">
        <v>410</v>
      </c>
      <c r="E236" s="157">
        <f t="shared" ref="E236:E252" si="148">+SUM(G236:AJ236)</f>
        <v>0</v>
      </c>
      <c r="F236" s="249"/>
      <c r="G236" s="157">
        <f t="shared" ref="G236:P245" si="149">+HLOOKUP(G$3,ARMADO_RP,$B236,0)+HLOOKUP(G$4,ARMADO_RP,$B236,0)</f>
        <v>0</v>
      </c>
      <c r="H236" s="157">
        <f t="shared" si="149"/>
        <v>0</v>
      </c>
      <c r="I236" s="157">
        <f t="shared" si="149"/>
        <v>0</v>
      </c>
      <c r="J236" s="157">
        <f t="shared" si="149"/>
        <v>0</v>
      </c>
      <c r="K236" s="157">
        <f t="shared" si="149"/>
        <v>0</v>
      </c>
      <c r="L236" s="157">
        <f t="shared" si="149"/>
        <v>0</v>
      </c>
      <c r="M236" s="157">
        <f t="shared" si="149"/>
        <v>0</v>
      </c>
      <c r="N236" s="157">
        <f t="shared" si="149"/>
        <v>0</v>
      </c>
      <c r="O236" s="157">
        <f t="shared" si="149"/>
        <v>0</v>
      </c>
      <c r="P236" s="157">
        <f t="shared" si="149"/>
        <v>0</v>
      </c>
      <c r="Q236" s="157">
        <f t="shared" ref="Q236:Z245" si="150">+HLOOKUP(Q$3,ARMADO_RP,$B236,0)+HLOOKUP(Q$4,ARMADO_RP,$B236,0)</f>
        <v>0</v>
      </c>
      <c r="R236" s="157">
        <f t="shared" si="150"/>
        <v>0</v>
      </c>
      <c r="S236" s="157">
        <f t="shared" si="150"/>
        <v>0</v>
      </c>
      <c r="T236" s="157">
        <f t="shared" si="150"/>
        <v>0</v>
      </c>
      <c r="U236" s="157">
        <f t="shared" si="150"/>
        <v>0</v>
      </c>
      <c r="V236" s="157">
        <f t="shared" si="150"/>
        <v>0</v>
      </c>
      <c r="W236" s="157">
        <f t="shared" si="150"/>
        <v>0</v>
      </c>
      <c r="X236" s="157">
        <f t="shared" si="150"/>
        <v>0</v>
      </c>
      <c r="Y236" s="157">
        <f t="shared" si="150"/>
        <v>0</v>
      </c>
      <c r="Z236" s="157">
        <f t="shared" si="150"/>
        <v>0</v>
      </c>
      <c r="AA236" s="157">
        <f t="shared" ref="AA236:AJ245" si="151">+HLOOKUP(AA$3,ARMADO_RP,$B236,0)+HLOOKUP(AA$4,ARMADO_RP,$B236,0)</f>
        <v>0</v>
      </c>
      <c r="AB236" s="157">
        <f t="shared" si="151"/>
        <v>0</v>
      </c>
      <c r="AC236" s="157">
        <f t="shared" si="151"/>
        <v>0</v>
      </c>
      <c r="AD236" s="157">
        <f t="shared" si="151"/>
        <v>0</v>
      </c>
      <c r="AE236" s="157">
        <f t="shared" si="151"/>
        <v>0</v>
      </c>
      <c r="AF236" s="157">
        <f t="shared" si="151"/>
        <v>0</v>
      </c>
      <c r="AG236" s="157">
        <f t="shared" si="151"/>
        <v>0</v>
      </c>
      <c r="AH236" s="157">
        <f t="shared" si="151"/>
        <v>0</v>
      </c>
      <c r="AI236" s="157">
        <f t="shared" si="151"/>
        <v>0</v>
      </c>
      <c r="AJ236" s="157">
        <f t="shared" si="151"/>
        <v>0</v>
      </c>
    </row>
    <row r="237" spans="1:36" ht="16.5" x14ac:dyDescent="0.25">
      <c r="A237" s="157">
        <f t="shared" ref="A237:A252" si="152">+A236+0.01</f>
        <v>4.0199999999999996</v>
      </c>
      <c r="B237" s="153">
        <f t="shared" si="93"/>
        <v>189</v>
      </c>
      <c r="C237" s="155" t="s">
        <v>506</v>
      </c>
      <c r="D237" s="156" t="s">
        <v>410</v>
      </c>
      <c r="E237" s="157">
        <f t="shared" si="148"/>
        <v>0</v>
      </c>
      <c r="F237" s="249"/>
      <c r="G237" s="157">
        <f t="shared" si="149"/>
        <v>0</v>
      </c>
      <c r="H237" s="157">
        <f t="shared" si="149"/>
        <v>0</v>
      </c>
      <c r="I237" s="157">
        <f t="shared" si="149"/>
        <v>0</v>
      </c>
      <c r="J237" s="157">
        <f t="shared" si="149"/>
        <v>0</v>
      </c>
      <c r="K237" s="157">
        <f t="shared" si="149"/>
        <v>0</v>
      </c>
      <c r="L237" s="157">
        <f t="shared" si="149"/>
        <v>0</v>
      </c>
      <c r="M237" s="157">
        <f t="shared" si="149"/>
        <v>0</v>
      </c>
      <c r="N237" s="157">
        <f t="shared" si="149"/>
        <v>0</v>
      </c>
      <c r="O237" s="157">
        <f t="shared" si="149"/>
        <v>0</v>
      </c>
      <c r="P237" s="157">
        <f t="shared" si="149"/>
        <v>0</v>
      </c>
      <c r="Q237" s="157">
        <f t="shared" si="150"/>
        <v>0</v>
      </c>
      <c r="R237" s="157">
        <f t="shared" si="150"/>
        <v>0</v>
      </c>
      <c r="S237" s="157">
        <f t="shared" si="150"/>
        <v>0</v>
      </c>
      <c r="T237" s="157">
        <f t="shared" si="150"/>
        <v>0</v>
      </c>
      <c r="U237" s="157">
        <f t="shared" si="150"/>
        <v>0</v>
      </c>
      <c r="V237" s="157">
        <f t="shared" si="150"/>
        <v>0</v>
      </c>
      <c r="W237" s="157">
        <f t="shared" si="150"/>
        <v>0</v>
      </c>
      <c r="X237" s="157">
        <f t="shared" si="150"/>
        <v>0</v>
      </c>
      <c r="Y237" s="157">
        <f t="shared" si="150"/>
        <v>0</v>
      </c>
      <c r="Z237" s="157">
        <f t="shared" si="150"/>
        <v>0</v>
      </c>
      <c r="AA237" s="157">
        <f t="shared" si="151"/>
        <v>0</v>
      </c>
      <c r="AB237" s="157">
        <f t="shared" si="151"/>
        <v>0</v>
      </c>
      <c r="AC237" s="157">
        <f t="shared" si="151"/>
        <v>0</v>
      </c>
      <c r="AD237" s="157">
        <f t="shared" si="151"/>
        <v>0</v>
      </c>
      <c r="AE237" s="157">
        <f t="shared" si="151"/>
        <v>0</v>
      </c>
      <c r="AF237" s="157">
        <f t="shared" si="151"/>
        <v>0</v>
      </c>
      <c r="AG237" s="157">
        <f t="shared" si="151"/>
        <v>0</v>
      </c>
      <c r="AH237" s="157">
        <f t="shared" si="151"/>
        <v>0</v>
      </c>
      <c r="AI237" s="157">
        <f t="shared" si="151"/>
        <v>0</v>
      </c>
      <c r="AJ237" s="157">
        <f t="shared" si="151"/>
        <v>0</v>
      </c>
    </row>
    <row r="238" spans="1:36" ht="16.5" x14ac:dyDescent="0.25">
      <c r="A238" s="157">
        <f t="shared" si="152"/>
        <v>4.0299999999999994</v>
      </c>
      <c r="B238" s="153">
        <f t="shared" si="93"/>
        <v>190</v>
      </c>
      <c r="C238" s="155" t="s">
        <v>507</v>
      </c>
      <c r="D238" s="156" t="s">
        <v>410</v>
      </c>
      <c r="E238" s="157">
        <f t="shared" si="148"/>
        <v>0</v>
      </c>
      <c r="F238" s="249"/>
      <c r="G238" s="157">
        <f t="shared" si="149"/>
        <v>0</v>
      </c>
      <c r="H238" s="157">
        <f t="shared" si="149"/>
        <v>0</v>
      </c>
      <c r="I238" s="157">
        <f t="shared" si="149"/>
        <v>0</v>
      </c>
      <c r="J238" s="157">
        <f t="shared" si="149"/>
        <v>0</v>
      </c>
      <c r="K238" s="157">
        <f t="shared" si="149"/>
        <v>0</v>
      </c>
      <c r="L238" s="157">
        <f t="shared" si="149"/>
        <v>0</v>
      </c>
      <c r="M238" s="157">
        <f t="shared" si="149"/>
        <v>0</v>
      </c>
      <c r="N238" s="157">
        <f t="shared" si="149"/>
        <v>0</v>
      </c>
      <c r="O238" s="157">
        <f t="shared" si="149"/>
        <v>0</v>
      </c>
      <c r="P238" s="157">
        <f t="shared" si="149"/>
        <v>0</v>
      </c>
      <c r="Q238" s="157">
        <f t="shared" si="150"/>
        <v>0</v>
      </c>
      <c r="R238" s="157">
        <f t="shared" si="150"/>
        <v>0</v>
      </c>
      <c r="S238" s="157">
        <f t="shared" si="150"/>
        <v>0</v>
      </c>
      <c r="T238" s="157">
        <f t="shared" si="150"/>
        <v>0</v>
      </c>
      <c r="U238" s="157">
        <f t="shared" si="150"/>
        <v>0</v>
      </c>
      <c r="V238" s="157">
        <f t="shared" si="150"/>
        <v>0</v>
      </c>
      <c r="W238" s="157">
        <f t="shared" si="150"/>
        <v>0</v>
      </c>
      <c r="X238" s="157">
        <f t="shared" si="150"/>
        <v>0</v>
      </c>
      <c r="Y238" s="157">
        <f t="shared" si="150"/>
        <v>0</v>
      </c>
      <c r="Z238" s="157">
        <f t="shared" si="150"/>
        <v>0</v>
      </c>
      <c r="AA238" s="157">
        <f t="shared" si="151"/>
        <v>0</v>
      </c>
      <c r="AB238" s="157">
        <f t="shared" si="151"/>
        <v>0</v>
      </c>
      <c r="AC238" s="157">
        <f t="shared" si="151"/>
        <v>0</v>
      </c>
      <c r="AD238" s="157">
        <f t="shared" si="151"/>
        <v>0</v>
      </c>
      <c r="AE238" s="157">
        <f t="shared" si="151"/>
        <v>0</v>
      </c>
      <c r="AF238" s="157">
        <f t="shared" si="151"/>
        <v>0</v>
      </c>
      <c r="AG238" s="157">
        <f t="shared" si="151"/>
        <v>0</v>
      </c>
      <c r="AH238" s="157">
        <f t="shared" si="151"/>
        <v>0</v>
      </c>
      <c r="AI238" s="157">
        <f t="shared" si="151"/>
        <v>0</v>
      </c>
      <c r="AJ238" s="157">
        <f t="shared" si="151"/>
        <v>0</v>
      </c>
    </row>
    <row r="239" spans="1:36" ht="16.5" x14ac:dyDescent="0.25">
      <c r="A239" s="157">
        <f t="shared" si="152"/>
        <v>4.0399999999999991</v>
      </c>
      <c r="B239" s="153">
        <f t="shared" si="93"/>
        <v>191</v>
      </c>
      <c r="C239" s="155" t="s">
        <v>508</v>
      </c>
      <c r="D239" s="156" t="s">
        <v>410</v>
      </c>
      <c r="E239" s="157">
        <f t="shared" si="148"/>
        <v>0</v>
      </c>
      <c r="F239" s="249"/>
      <c r="G239" s="157">
        <f t="shared" si="149"/>
        <v>0</v>
      </c>
      <c r="H239" s="157">
        <f t="shared" si="149"/>
        <v>0</v>
      </c>
      <c r="I239" s="157">
        <f t="shared" si="149"/>
        <v>0</v>
      </c>
      <c r="J239" s="157">
        <f t="shared" si="149"/>
        <v>0</v>
      </c>
      <c r="K239" s="157">
        <f t="shared" si="149"/>
        <v>0</v>
      </c>
      <c r="L239" s="157">
        <f t="shared" si="149"/>
        <v>0</v>
      </c>
      <c r="M239" s="157">
        <f t="shared" si="149"/>
        <v>0</v>
      </c>
      <c r="N239" s="157">
        <f t="shared" si="149"/>
        <v>0</v>
      </c>
      <c r="O239" s="157">
        <f t="shared" si="149"/>
        <v>0</v>
      </c>
      <c r="P239" s="157">
        <f t="shared" si="149"/>
        <v>0</v>
      </c>
      <c r="Q239" s="157">
        <f t="shared" si="150"/>
        <v>0</v>
      </c>
      <c r="R239" s="157">
        <f t="shared" si="150"/>
        <v>0</v>
      </c>
      <c r="S239" s="157">
        <f t="shared" si="150"/>
        <v>0</v>
      </c>
      <c r="T239" s="157">
        <f t="shared" si="150"/>
        <v>0</v>
      </c>
      <c r="U239" s="157">
        <f t="shared" si="150"/>
        <v>0</v>
      </c>
      <c r="V239" s="157">
        <f t="shared" si="150"/>
        <v>0</v>
      </c>
      <c r="W239" s="157">
        <f t="shared" si="150"/>
        <v>0</v>
      </c>
      <c r="X239" s="157">
        <f t="shared" si="150"/>
        <v>0</v>
      </c>
      <c r="Y239" s="157">
        <f t="shared" si="150"/>
        <v>0</v>
      </c>
      <c r="Z239" s="157">
        <f t="shared" si="150"/>
        <v>0</v>
      </c>
      <c r="AA239" s="157">
        <f t="shared" si="151"/>
        <v>0</v>
      </c>
      <c r="AB239" s="157">
        <f t="shared" si="151"/>
        <v>0</v>
      </c>
      <c r="AC239" s="157">
        <f t="shared" si="151"/>
        <v>0</v>
      </c>
      <c r="AD239" s="157">
        <f t="shared" si="151"/>
        <v>0</v>
      </c>
      <c r="AE239" s="157">
        <f t="shared" si="151"/>
        <v>0</v>
      </c>
      <c r="AF239" s="157">
        <f t="shared" si="151"/>
        <v>0</v>
      </c>
      <c r="AG239" s="157">
        <f t="shared" si="151"/>
        <v>0</v>
      </c>
      <c r="AH239" s="157">
        <f t="shared" si="151"/>
        <v>0</v>
      </c>
      <c r="AI239" s="157">
        <f t="shared" si="151"/>
        <v>0</v>
      </c>
      <c r="AJ239" s="157">
        <f t="shared" si="151"/>
        <v>0</v>
      </c>
    </row>
    <row r="240" spans="1:36" ht="16.5" x14ac:dyDescent="0.25">
      <c r="A240" s="157">
        <f t="shared" si="152"/>
        <v>4.0499999999999989</v>
      </c>
      <c r="B240" s="153">
        <f t="shared" si="93"/>
        <v>192</v>
      </c>
      <c r="C240" s="155" t="s">
        <v>509</v>
      </c>
      <c r="D240" s="156" t="s">
        <v>410</v>
      </c>
      <c r="E240" s="157">
        <f t="shared" si="148"/>
        <v>0</v>
      </c>
      <c r="F240" s="249"/>
      <c r="G240" s="157">
        <f t="shared" si="149"/>
        <v>0</v>
      </c>
      <c r="H240" s="157">
        <f t="shared" si="149"/>
        <v>0</v>
      </c>
      <c r="I240" s="157">
        <f t="shared" si="149"/>
        <v>0</v>
      </c>
      <c r="J240" s="157">
        <f t="shared" si="149"/>
        <v>0</v>
      </c>
      <c r="K240" s="157">
        <f t="shared" si="149"/>
        <v>0</v>
      </c>
      <c r="L240" s="157">
        <f t="shared" si="149"/>
        <v>0</v>
      </c>
      <c r="M240" s="157">
        <f t="shared" si="149"/>
        <v>0</v>
      </c>
      <c r="N240" s="157">
        <f t="shared" si="149"/>
        <v>0</v>
      </c>
      <c r="O240" s="157">
        <f t="shared" si="149"/>
        <v>0</v>
      </c>
      <c r="P240" s="157">
        <f t="shared" si="149"/>
        <v>0</v>
      </c>
      <c r="Q240" s="157">
        <f t="shared" si="150"/>
        <v>0</v>
      </c>
      <c r="R240" s="157">
        <f t="shared" si="150"/>
        <v>0</v>
      </c>
      <c r="S240" s="157">
        <f t="shared" si="150"/>
        <v>0</v>
      </c>
      <c r="T240" s="157">
        <f t="shared" si="150"/>
        <v>0</v>
      </c>
      <c r="U240" s="157">
        <f t="shared" si="150"/>
        <v>0</v>
      </c>
      <c r="V240" s="157">
        <f t="shared" si="150"/>
        <v>0</v>
      </c>
      <c r="W240" s="157">
        <f t="shared" si="150"/>
        <v>0</v>
      </c>
      <c r="X240" s="157">
        <f t="shared" si="150"/>
        <v>0</v>
      </c>
      <c r="Y240" s="157">
        <f t="shared" si="150"/>
        <v>0</v>
      </c>
      <c r="Z240" s="157">
        <f t="shared" si="150"/>
        <v>0</v>
      </c>
      <c r="AA240" s="157">
        <f t="shared" si="151"/>
        <v>0</v>
      </c>
      <c r="AB240" s="157">
        <f t="shared" si="151"/>
        <v>0</v>
      </c>
      <c r="AC240" s="157">
        <f t="shared" si="151"/>
        <v>0</v>
      </c>
      <c r="AD240" s="157">
        <f t="shared" si="151"/>
        <v>0</v>
      </c>
      <c r="AE240" s="157">
        <f t="shared" si="151"/>
        <v>0</v>
      </c>
      <c r="AF240" s="157">
        <f t="shared" si="151"/>
        <v>0</v>
      </c>
      <c r="AG240" s="157">
        <f t="shared" si="151"/>
        <v>0</v>
      </c>
      <c r="AH240" s="157">
        <f t="shared" si="151"/>
        <v>0</v>
      </c>
      <c r="AI240" s="157">
        <f t="shared" si="151"/>
        <v>0</v>
      </c>
      <c r="AJ240" s="157">
        <f t="shared" si="151"/>
        <v>0</v>
      </c>
    </row>
    <row r="241" spans="1:36" ht="16.5" x14ac:dyDescent="0.25">
      <c r="A241" s="157">
        <f t="shared" si="152"/>
        <v>4.0599999999999987</v>
      </c>
      <c r="B241" s="153">
        <f t="shared" si="93"/>
        <v>193</v>
      </c>
      <c r="C241" s="155" t="s">
        <v>510</v>
      </c>
      <c r="D241" s="156" t="s">
        <v>410</v>
      </c>
      <c r="E241" s="157">
        <f t="shared" si="148"/>
        <v>2</v>
      </c>
      <c r="F241" s="249"/>
      <c r="G241" s="157">
        <f t="shared" si="149"/>
        <v>0</v>
      </c>
      <c r="H241" s="157">
        <f t="shared" si="149"/>
        <v>1</v>
      </c>
      <c r="I241" s="157">
        <f t="shared" si="149"/>
        <v>0</v>
      </c>
      <c r="J241" s="157">
        <f t="shared" si="149"/>
        <v>0</v>
      </c>
      <c r="K241" s="157">
        <f t="shared" si="149"/>
        <v>0</v>
      </c>
      <c r="L241" s="157">
        <f t="shared" si="149"/>
        <v>1</v>
      </c>
      <c r="M241" s="157">
        <f t="shared" si="149"/>
        <v>0</v>
      </c>
      <c r="N241" s="157">
        <f t="shared" si="149"/>
        <v>0</v>
      </c>
      <c r="O241" s="157">
        <f t="shared" si="149"/>
        <v>0</v>
      </c>
      <c r="P241" s="157">
        <f t="shared" si="149"/>
        <v>0</v>
      </c>
      <c r="Q241" s="157">
        <f t="shared" si="150"/>
        <v>0</v>
      </c>
      <c r="R241" s="157">
        <f t="shared" si="150"/>
        <v>0</v>
      </c>
      <c r="S241" s="157">
        <f t="shared" si="150"/>
        <v>0</v>
      </c>
      <c r="T241" s="157">
        <f t="shared" si="150"/>
        <v>0</v>
      </c>
      <c r="U241" s="157">
        <f t="shared" si="150"/>
        <v>0</v>
      </c>
      <c r="V241" s="157">
        <f t="shared" si="150"/>
        <v>0</v>
      </c>
      <c r="W241" s="157">
        <f t="shared" si="150"/>
        <v>0</v>
      </c>
      <c r="X241" s="157">
        <f t="shared" si="150"/>
        <v>0</v>
      </c>
      <c r="Y241" s="157">
        <f t="shared" si="150"/>
        <v>0</v>
      </c>
      <c r="Z241" s="157">
        <f t="shared" si="150"/>
        <v>0</v>
      </c>
      <c r="AA241" s="157">
        <f t="shared" si="151"/>
        <v>0</v>
      </c>
      <c r="AB241" s="157">
        <f t="shared" si="151"/>
        <v>0</v>
      </c>
      <c r="AC241" s="157">
        <f t="shared" si="151"/>
        <v>0</v>
      </c>
      <c r="AD241" s="157">
        <f t="shared" si="151"/>
        <v>0</v>
      </c>
      <c r="AE241" s="157">
        <f t="shared" si="151"/>
        <v>0</v>
      </c>
      <c r="AF241" s="157">
        <f t="shared" si="151"/>
        <v>0</v>
      </c>
      <c r="AG241" s="157">
        <f t="shared" si="151"/>
        <v>0</v>
      </c>
      <c r="AH241" s="157">
        <f t="shared" si="151"/>
        <v>0</v>
      </c>
      <c r="AI241" s="157">
        <f t="shared" si="151"/>
        <v>0</v>
      </c>
      <c r="AJ241" s="157">
        <f t="shared" si="151"/>
        <v>0</v>
      </c>
    </row>
    <row r="242" spans="1:36" ht="16.5" x14ac:dyDescent="0.25">
      <c r="A242" s="157">
        <f t="shared" si="152"/>
        <v>4.0699999999999985</v>
      </c>
      <c r="B242" s="153">
        <f t="shared" si="93"/>
        <v>194</v>
      </c>
      <c r="C242" s="155" t="s">
        <v>511</v>
      </c>
      <c r="D242" s="156" t="s">
        <v>410</v>
      </c>
      <c r="E242" s="157">
        <f t="shared" si="148"/>
        <v>0</v>
      </c>
      <c r="F242" s="249"/>
      <c r="G242" s="157">
        <f t="shared" si="149"/>
        <v>0</v>
      </c>
      <c r="H242" s="157">
        <f t="shared" si="149"/>
        <v>0</v>
      </c>
      <c r="I242" s="157">
        <f t="shared" si="149"/>
        <v>0</v>
      </c>
      <c r="J242" s="157">
        <f t="shared" si="149"/>
        <v>0</v>
      </c>
      <c r="K242" s="157">
        <f t="shared" si="149"/>
        <v>0</v>
      </c>
      <c r="L242" s="157">
        <f t="shared" si="149"/>
        <v>0</v>
      </c>
      <c r="M242" s="157">
        <f t="shared" si="149"/>
        <v>0</v>
      </c>
      <c r="N242" s="157">
        <f t="shared" si="149"/>
        <v>0</v>
      </c>
      <c r="O242" s="157">
        <f t="shared" si="149"/>
        <v>0</v>
      </c>
      <c r="P242" s="157">
        <f t="shared" si="149"/>
        <v>0</v>
      </c>
      <c r="Q242" s="157">
        <f t="shared" si="150"/>
        <v>0</v>
      </c>
      <c r="R242" s="157">
        <f t="shared" si="150"/>
        <v>0</v>
      </c>
      <c r="S242" s="157">
        <f t="shared" si="150"/>
        <v>0</v>
      </c>
      <c r="T242" s="157">
        <f t="shared" si="150"/>
        <v>0</v>
      </c>
      <c r="U242" s="157">
        <f t="shared" si="150"/>
        <v>0</v>
      </c>
      <c r="V242" s="157">
        <f t="shared" si="150"/>
        <v>0</v>
      </c>
      <c r="W242" s="157">
        <f t="shared" si="150"/>
        <v>0</v>
      </c>
      <c r="X242" s="157">
        <f t="shared" si="150"/>
        <v>0</v>
      </c>
      <c r="Y242" s="157">
        <f t="shared" si="150"/>
        <v>0</v>
      </c>
      <c r="Z242" s="157">
        <f t="shared" si="150"/>
        <v>0</v>
      </c>
      <c r="AA242" s="157">
        <f t="shared" si="151"/>
        <v>0</v>
      </c>
      <c r="AB242" s="157">
        <f t="shared" si="151"/>
        <v>0</v>
      </c>
      <c r="AC242" s="157">
        <f t="shared" si="151"/>
        <v>0</v>
      </c>
      <c r="AD242" s="157">
        <f t="shared" si="151"/>
        <v>0</v>
      </c>
      <c r="AE242" s="157">
        <f t="shared" si="151"/>
        <v>0</v>
      </c>
      <c r="AF242" s="157">
        <f t="shared" si="151"/>
        <v>0</v>
      </c>
      <c r="AG242" s="157">
        <f t="shared" si="151"/>
        <v>0</v>
      </c>
      <c r="AH242" s="157">
        <f t="shared" si="151"/>
        <v>0</v>
      </c>
      <c r="AI242" s="157">
        <f t="shared" si="151"/>
        <v>0</v>
      </c>
      <c r="AJ242" s="157">
        <f t="shared" si="151"/>
        <v>0</v>
      </c>
    </row>
    <row r="243" spans="1:36" ht="16.5" x14ac:dyDescent="0.25">
      <c r="A243" s="157">
        <f t="shared" si="152"/>
        <v>4.0799999999999983</v>
      </c>
      <c r="B243" s="153">
        <f t="shared" ref="B243:B269" si="153">+B242+1</f>
        <v>195</v>
      </c>
      <c r="C243" s="155" t="s">
        <v>512</v>
      </c>
      <c r="D243" s="156" t="s">
        <v>410</v>
      </c>
      <c r="E243" s="157">
        <f t="shared" si="148"/>
        <v>4</v>
      </c>
      <c r="F243" s="249"/>
      <c r="G243" s="157">
        <f t="shared" si="149"/>
        <v>0</v>
      </c>
      <c r="H243" s="157">
        <f t="shared" si="149"/>
        <v>0</v>
      </c>
      <c r="I243" s="157">
        <f t="shared" si="149"/>
        <v>1</v>
      </c>
      <c r="J243" s="157">
        <f t="shared" si="149"/>
        <v>1</v>
      </c>
      <c r="K243" s="157">
        <f t="shared" si="149"/>
        <v>1</v>
      </c>
      <c r="L243" s="157">
        <f t="shared" si="149"/>
        <v>0</v>
      </c>
      <c r="M243" s="157">
        <f t="shared" si="149"/>
        <v>1</v>
      </c>
      <c r="N243" s="157">
        <f t="shared" si="149"/>
        <v>0</v>
      </c>
      <c r="O243" s="157">
        <f t="shared" si="149"/>
        <v>0</v>
      </c>
      <c r="P243" s="157">
        <f t="shared" si="149"/>
        <v>0</v>
      </c>
      <c r="Q243" s="157">
        <f t="shared" si="150"/>
        <v>0</v>
      </c>
      <c r="R243" s="157">
        <f t="shared" si="150"/>
        <v>0</v>
      </c>
      <c r="S243" s="157">
        <f t="shared" si="150"/>
        <v>0</v>
      </c>
      <c r="T243" s="157">
        <f t="shared" si="150"/>
        <v>0</v>
      </c>
      <c r="U243" s="157">
        <f t="shared" si="150"/>
        <v>0</v>
      </c>
      <c r="V243" s="157">
        <f t="shared" si="150"/>
        <v>0</v>
      </c>
      <c r="W243" s="157">
        <f t="shared" si="150"/>
        <v>0</v>
      </c>
      <c r="X243" s="157">
        <f t="shared" si="150"/>
        <v>0</v>
      </c>
      <c r="Y243" s="157">
        <f t="shared" si="150"/>
        <v>0</v>
      </c>
      <c r="Z243" s="157">
        <f t="shared" si="150"/>
        <v>0</v>
      </c>
      <c r="AA243" s="157">
        <f t="shared" si="151"/>
        <v>0</v>
      </c>
      <c r="AB243" s="157">
        <f t="shared" si="151"/>
        <v>0</v>
      </c>
      <c r="AC243" s="157">
        <f t="shared" si="151"/>
        <v>0</v>
      </c>
      <c r="AD243" s="157">
        <f t="shared" si="151"/>
        <v>0</v>
      </c>
      <c r="AE243" s="157">
        <f t="shared" si="151"/>
        <v>0</v>
      </c>
      <c r="AF243" s="157">
        <f t="shared" si="151"/>
        <v>0</v>
      </c>
      <c r="AG243" s="157">
        <f t="shared" si="151"/>
        <v>0</v>
      </c>
      <c r="AH243" s="157">
        <f t="shared" si="151"/>
        <v>0</v>
      </c>
      <c r="AI243" s="157">
        <f t="shared" si="151"/>
        <v>0</v>
      </c>
      <c r="AJ243" s="157">
        <f t="shared" si="151"/>
        <v>0</v>
      </c>
    </row>
    <row r="244" spans="1:36" ht="16.5" x14ac:dyDescent="0.25">
      <c r="A244" s="157">
        <f t="shared" si="152"/>
        <v>4.0899999999999981</v>
      </c>
      <c r="B244" s="153">
        <f t="shared" si="153"/>
        <v>196</v>
      </c>
      <c r="C244" s="155" t="s">
        <v>513</v>
      </c>
      <c r="D244" s="156" t="s">
        <v>410</v>
      </c>
      <c r="E244" s="157">
        <f t="shared" si="148"/>
        <v>0</v>
      </c>
      <c r="F244" s="249"/>
      <c r="G244" s="157">
        <f t="shared" si="149"/>
        <v>0</v>
      </c>
      <c r="H244" s="157">
        <f t="shared" si="149"/>
        <v>0</v>
      </c>
      <c r="I244" s="157">
        <f t="shared" si="149"/>
        <v>0</v>
      </c>
      <c r="J244" s="157">
        <f t="shared" si="149"/>
        <v>0</v>
      </c>
      <c r="K244" s="157">
        <f t="shared" si="149"/>
        <v>0</v>
      </c>
      <c r="L244" s="157">
        <f t="shared" si="149"/>
        <v>0</v>
      </c>
      <c r="M244" s="157">
        <f t="shared" si="149"/>
        <v>0</v>
      </c>
      <c r="N244" s="157">
        <f t="shared" si="149"/>
        <v>0</v>
      </c>
      <c r="O244" s="157">
        <f t="shared" si="149"/>
        <v>0</v>
      </c>
      <c r="P244" s="157">
        <f t="shared" si="149"/>
        <v>0</v>
      </c>
      <c r="Q244" s="157">
        <f t="shared" si="150"/>
        <v>0</v>
      </c>
      <c r="R244" s="157">
        <f t="shared" si="150"/>
        <v>0</v>
      </c>
      <c r="S244" s="157">
        <f t="shared" si="150"/>
        <v>0</v>
      </c>
      <c r="T244" s="157">
        <f t="shared" si="150"/>
        <v>0</v>
      </c>
      <c r="U244" s="157">
        <f t="shared" si="150"/>
        <v>0</v>
      </c>
      <c r="V244" s="157">
        <f t="shared" si="150"/>
        <v>0</v>
      </c>
      <c r="W244" s="157">
        <f t="shared" si="150"/>
        <v>0</v>
      </c>
      <c r="X244" s="157">
        <f t="shared" si="150"/>
        <v>0</v>
      </c>
      <c r="Y244" s="157">
        <f t="shared" si="150"/>
        <v>0</v>
      </c>
      <c r="Z244" s="157">
        <f t="shared" si="150"/>
        <v>0</v>
      </c>
      <c r="AA244" s="157">
        <f t="shared" si="151"/>
        <v>0</v>
      </c>
      <c r="AB244" s="157">
        <f t="shared" si="151"/>
        <v>0</v>
      </c>
      <c r="AC244" s="157">
        <f t="shared" si="151"/>
        <v>0</v>
      </c>
      <c r="AD244" s="157">
        <f t="shared" si="151"/>
        <v>0</v>
      </c>
      <c r="AE244" s="157">
        <f t="shared" si="151"/>
        <v>0</v>
      </c>
      <c r="AF244" s="157">
        <f t="shared" si="151"/>
        <v>0</v>
      </c>
      <c r="AG244" s="157">
        <f t="shared" si="151"/>
        <v>0</v>
      </c>
      <c r="AH244" s="157">
        <f t="shared" si="151"/>
        <v>0</v>
      </c>
      <c r="AI244" s="157">
        <f t="shared" si="151"/>
        <v>0</v>
      </c>
      <c r="AJ244" s="157">
        <f t="shared" si="151"/>
        <v>0</v>
      </c>
    </row>
    <row r="245" spans="1:36" ht="16.5" x14ac:dyDescent="0.25">
      <c r="A245" s="157">
        <f t="shared" si="152"/>
        <v>4.0999999999999979</v>
      </c>
      <c r="B245" s="153">
        <f t="shared" si="153"/>
        <v>197</v>
      </c>
      <c r="C245" s="155" t="s">
        <v>514</v>
      </c>
      <c r="D245" s="156" t="s">
        <v>410</v>
      </c>
      <c r="E245" s="157">
        <f t="shared" si="148"/>
        <v>1</v>
      </c>
      <c r="F245" s="249"/>
      <c r="G245" s="157">
        <f t="shared" si="149"/>
        <v>0</v>
      </c>
      <c r="H245" s="157">
        <f t="shared" si="149"/>
        <v>0</v>
      </c>
      <c r="I245" s="157">
        <f t="shared" si="149"/>
        <v>0</v>
      </c>
      <c r="J245" s="157">
        <f t="shared" si="149"/>
        <v>0</v>
      </c>
      <c r="K245" s="157">
        <f t="shared" si="149"/>
        <v>0</v>
      </c>
      <c r="L245" s="157">
        <f t="shared" si="149"/>
        <v>0</v>
      </c>
      <c r="M245" s="157">
        <f t="shared" si="149"/>
        <v>1</v>
      </c>
      <c r="N245" s="157">
        <f t="shared" si="149"/>
        <v>0</v>
      </c>
      <c r="O245" s="157">
        <f t="shared" si="149"/>
        <v>0</v>
      </c>
      <c r="P245" s="157">
        <f t="shared" si="149"/>
        <v>0</v>
      </c>
      <c r="Q245" s="157">
        <f t="shared" si="150"/>
        <v>0</v>
      </c>
      <c r="R245" s="157">
        <f t="shared" si="150"/>
        <v>0</v>
      </c>
      <c r="S245" s="157">
        <f t="shared" si="150"/>
        <v>0</v>
      </c>
      <c r="T245" s="157">
        <f t="shared" si="150"/>
        <v>0</v>
      </c>
      <c r="U245" s="157">
        <f t="shared" si="150"/>
        <v>0</v>
      </c>
      <c r="V245" s="157">
        <f t="shared" si="150"/>
        <v>0</v>
      </c>
      <c r="W245" s="157">
        <f t="shared" si="150"/>
        <v>0</v>
      </c>
      <c r="X245" s="157">
        <f t="shared" si="150"/>
        <v>0</v>
      </c>
      <c r="Y245" s="157">
        <f t="shared" si="150"/>
        <v>0</v>
      </c>
      <c r="Z245" s="157">
        <f t="shared" si="150"/>
        <v>0</v>
      </c>
      <c r="AA245" s="157">
        <f t="shared" si="151"/>
        <v>0</v>
      </c>
      <c r="AB245" s="157">
        <f t="shared" si="151"/>
        <v>0</v>
      </c>
      <c r="AC245" s="157">
        <f t="shared" si="151"/>
        <v>0</v>
      </c>
      <c r="AD245" s="157">
        <f t="shared" si="151"/>
        <v>0</v>
      </c>
      <c r="AE245" s="157">
        <f t="shared" si="151"/>
        <v>0</v>
      </c>
      <c r="AF245" s="157">
        <f t="shared" si="151"/>
        <v>0</v>
      </c>
      <c r="AG245" s="157">
        <f t="shared" si="151"/>
        <v>0</v>
      </c>
      <c r="AH245" s="157">
        <f t="shared" si="151"/>
        <v>0</v>
      </c>
      <c r="AI245" s="157">
        <f t="shared" si="151"/>
        <v>0</v>
      </c>
      <c r="AJ245" s="157">
        <f t="shared" si="151"/>
        <v>0</v>
      </c>
    </row>
    <row r="246" spans="1:36" s="188" customFormat="1" ht="16.5" x14ac:dyDescent="0.25">
      <c r="A246" s="160">
        <f t="shared" si="152"/>
        <v>4.1099999999999977</v>
      </c>
      <c r="B246" s="161">
        <f t="shared" si="153"/>
        <v>198</v>
      </c>
      <c r="C246" s="163" t="s">
        <v>536</v>
      </c>
      <c r="D246" s="164" t="s">
        <v>410</v>
      </c>
      <c r="E246" s="157">
        <f t="shared" si="148"/>
        <v>0</v>
      </c>
      <c r="F246" s="249"/>
      <c r="G246" s="160">
        <f t="shared" ref="G246:P252" si="154">+HLOOKUP(G$3,ARMADO_RP,$B246,0)+HLOOKUP(G$4,ARMADO_RP,$B246,0)</f>
        <v>0</v>
      </c>
      <c r="H246" s="160">
        <f t="shared" si="154"/>
        <v>0</v>
      </c>
      <c r="I246" s="160">
        <f t="shared" si="154"/>
        <v>0</v>
      </c>
      <c r="J246" s="160">
        <f t="shared" si="154"/>
        <v>0</v>
      </c>
      <c r="K246" s="160">
        <f t="shared" si="154"/>
        <v>0</v>
      </c>
      <c r="L246" s="160">
        <f t="shared" si="154"/>
        <v>0</v>
      </c>
      <c r="M246" s="160">
        <f t="shared" si="154"/>
        <v>0</v>
      </c>
      <c r="N246" s="160">
        <f t="shared" si="154"/>
        <v>0</v>
      </c>
      <c r="O246" s="160">
        <f t="shared" si="154"/>
        <v>0</v>
      </c>
      <c r="P246" s="160">
        <f t="shared" si="154"/>
        <v>0</v>
      </c>
      <c r="Q246" s="160">
        <f t="shared" ref="Q246:Z252" si="155">+HLOOKUP(Q$3,ARMADO_RP,$B246,0)+HLOOKUP(Q$4,ARMADO_RP,$B246,0)</f>
        <v>0</v>
      </c>
      <c r="R246" s="160">
        <f t="shared" si="155"/>
        <v>0</v>
      </c>
      <c r="S246" s="160">
        <f t="shared" si="155"/>
        <v>0</v>
      </c>
      <c r="T246" s="160">
        <f t="shared" si="155"/>
        <v>0</v>
      </c>
      <c r="U246" s="160">
        <f t="shared" si="155"/>
        <v>0</v>
      </c>
      <c r="V246" s="160">
        <f t="shared" si="155"/>
        <v>0</v>
      </c>
      <c r="W246" s="160">
        <f t="shared" si="155"/>
        <v>0</v>
      </c>
      <c r="X246" s="160">
        <f t="shared" si="155"/>
        <v>0</v>
      </c>
      <c r="Y246" s="160">
        <f t="shared" si="155"/>
        <v>0</v>
      </c>
      <c r="Z246" s="160">
        <f t="shared" si="155"/>
        <v>0</v>
      </c>
      <c r="AA246" s="160">
        <f t="shared" ref="AA246:AJ252" si="156">+HLOOKUP(AA$3,ARMADO_RP,$B246,0)+HLOOKUP(AA$4,ARMADO_RP,$B246,0)</f>
        <v>0</v>
      </c>
      <c r="AB246" s="160">
        <f t="shared" si="156"/>
        <v>0</v>
      </c>
      <c r="AC246" s="160">
        <f t="shared" si="156"/>
        <v>0</v>
      </c>
      <c r="AD246" s="160">
        <f t="shared" si="156"/>
        <v>0</v>
      </c>
      <c r="AE246" s="160">
        <f t="shared" si="156"/>
        <v>0</v>
      </c>
      <c r="AF246" s="160">
        <f t="shared" si="156"/>
        <v>0</v>
      </c>
      <c r="AG246" s="160">
        <f t="shared" si="156"/>
        <v>0</v>
      </c>
      <c r="AH246" s="160">
        <f t="shared" si="156"/>
        <v>0</v>
      </c>
      <c r="AI246" s="160">
        <f t="shared" si="156"/>
        <v>0</v>
      </c>
      <c r="AJ246" s="160">
        <f t="shared" si="156"/>
        <v>0</v>
      </c>
    </row>
    <row r="247" spans="1:36" s="188" customFormat="1" ht="16.5" x14ac:dyDescent="0.25">
      <c r="A247" s="160">
        <f t="shared" si="152"/>
        <v>4.1199999999999974</v>
      </c>
      <c r="B247" s="161">
        <f t="shared" si="153"/>
        <v>199</v>
      </c>
      <c r="C247" s="163" t="s">
        <v>537</v>
      </c>
      <c r="D247" s="164" t="s">
        <v>410</v>
      </c>
      <c r="E247" s="157">
        <f t="shared" si="148"/>
        <v>0</v>
      </c>
      <c r="F247" s="249"/>
      <c r="G247" s="160">
        <f t="shared" si="154"/>
        <v>0</v>
      </c>
      <c r="H247" s="160">
        <f t="shared" si="154"/>
        <v>0</v>
      </c>
      <c r="I247" s="160">
        <f t="shared" si="154"/>
        <v>0</v>
      </c>
      <c r="J247" s="160">
        <f t="shared" si="154"/>
        <v>0</v>
      </c>
      <c r="K247" s="160">
        <f t="shared" si="154"/>
        <v>0</v>
      </c>
      <c r="L247" s="160">
        <f t="shared" si="154"/>
        <v>0</v>
      </c>
      <c r="M247" s="160">
        <f t="shared" si="154"/>
        <v>0</v>
      </c>
      <c r="N247" s="160">
        <f t="shared" si="154"/>
        <v>0</v>
      </c>
      <c r="O247" s="160">
        <f t="shared" si="154"/>
        <v>0</v>
      </c>
      <c r="P247" s="160">
        <f t="shared" si="154"/>
        <v>0</v>
      </c>
      <c r="Q247" s="160">
        <f t="shared" si="155"/>
        <v>0</v>
      </c>
      <c r="R247" s="160">
        <f t="shared" si="155"/>
        <v>0</v>
      </c>
      <c r="S247" s="160">
        <f t="shared" si="155"/>
        <v>0</v>
      </c>
      <c r="T247" s="160">
        <f t="shared" si="155"/>
        <v>0</v>
      </c>
      <c r="U247" s="160">
        <f t="shared" si="155"/>
        <v>0</v>
      </c>
      <c r="V247" s="160">
        <f t="shared" si="155"/>
        <v>0</v>
      </c>
      <c r="W247" s="160">
        <f t="shared" si="155"/>
        <v>0</v>
      </c>
      <c r="X247" s="160">
        <f t="shared" si="155"/>
        <v>0</v>
      </c>
      <c r="Y247" s="160">
        <f t="shared" si="155"/>
        <v>0</v>
      </c>
      <c r="Z247" s="160">
        <f t="shared" si="155"/>
        <v>0</v>
      </c>
      <c r="AA247" s="160">
        <f t="shared" si="156"/>
        <v>0</v>
      </c>
      <c r="AB247" s="160">
        <f t="shared" si="156"/>
        <v>0</v>
      </c>
      <c r="AC247" s="160">
        <f t="shared" si="156"/>
        <v>0</v>
      </c>
      <c r="AD247" s="160">
        <f t="shared" si="156"/>
        <v>0</v>
      </c>
      <c r="AE247" s="160">
        <f t="shared" si="156"/>
        <v>0</v>
      </c>
      <c r="AF247" s="160">
        <f t="shared" si="156"/>
        <v>0</v>
      </c>
      <c r="AG247" s="160">
        <f t="shared" si="156"/>
        <v>0</v>
      </c>
      <c r="AH247" s="160">
        <f t="shared" si="156"/>
        <v>0</v>
      </c>
      <c r="AI247" s="160">
        <f t="shared" si="156"/>
        <v>0</v>
      </c>
      <c r="AJ247" s="160">
        <f t="shared" si="156"/>
        <v>0</v>
      </c>
    </row>
    <row r="248" spans="1:36" s="188" customFormat="1" ht="16.5" x14ac:dyDescent="0.25">
      <c r="A248" s="160">
        <f t="shared" si="152"/>
        <v>4.1299999999999972</v>
      </c>
      <c r="B248" s="161">
        <f t="shared" si="153"/>
        <v>200</v>
      </c>
      <c r="C248" s="163" t="s">
        <v>538</v>
      </c>
      <c r="D248" s="164" t="s">
        <v>410</v>
      </c>
      <c r="E248" s="157">
        <f t="shared" si="148"/>
        <v>0</v>
      </c>
      <c r="F248" s="249"/>
      <c r="G248" s="160">
        <f t="shared" si="154"/>
        <v>0</v>
      </c>
      <c r="H248" s="160">
        <f t="shared" si="154"/>
        <v>0</v>
      </c>
      <c r="I248" s="160">
        <f t="shared" si="154"/>
        <v>0</v>
      </c>
      <c r="J248" s="160">
        <f t="shared" si="154"/>
        <v>0</v>
      </c>
      <c r="K248" s="160">
        <f t="shared" si="154"/>
        <v>0</v>
      </c>
      <c r="L248" s="160">
        <f t="shared" si="154"/>
        <v>0</v>
      </c>
      <c r="M248" s="160">
        <f t="shared" si="154"/>
        <v>0</v>
      </c>
      <c r="N248" s="160">
        <f t="shared" si="154"/>
        <v>0</v>
      </c>
      <c r="O248" s="160">
        <f t="shared" si="154"/>
        <v>0</v>
      </c>
      <c r="P248" s="160">
        <f t="shared" si="154"/>
        <v>0</v>
      </c>
      <c r="Q248" s="160">
        <f t="shared" si="155"/>
        <v>0</v>
      </c>
      <c r="R248" s="160">
        <f t="shared" si="155"/>
        <v>0</v>
      </c>
      <c r="S248" s="160">
        <f t="shared" si="155"/>
        <v>0</v>
      </c>
      <c r="T248" s="160">
        <f t="shared" si="155"/>
        <v>0</v>
      </c>
      <c r="U248" s="160">
        <f t="shared" si="155"/>
        <v>0</v>
      </c>
      <c r="V248" s="160">
        <f t="shared" si="155"/>
        <v>0</v>
      </c>
      <c r="W248" s="160">
        <f t="shared" si="155"/>
        <v>0</v>
      </c>
      <c r="X248" s="160">
        <f t="shared" si="155"/>
        <v>0</v>
      </c>
      <c r="Y248" s="160">
        <f t="shared" si="155"/>
        <v>0</v>
      </c>
      <c r="Z248" s="160">
        <f t="shared" si="155"/>
        <v>0</v>
      </c>
      <c r="AA248" s="160">
        <f t="shared" si="156"/>
        <v>0</v>
      </c>
      <c r="AB248" s="160">
        <f t="shared" si="156"/>
        <v>0</v>
      </c>
      <c r="AC248" s="160">
        <f t="shared" si="156"/>
        <v>0</v>
      </c>
      <c r="AD248" s="160">
        <f t="shared" si="156"/>
        <v>0</v>
      </c>
      <c r="AE248" s="160">
        <f t="shared" si="156"/>
        <v>0</v>
      </c>
      <c r="AF248" s="160">
        <f t="shared" si="156"/>
        <v>0</v>
      </c>
      <c r="AG248" s="160">
        <f t="shared" si="156"/>
        <v>0</v>
      </c>
      <c r="AH248" s="160">
        <f t="shared" si="156"/>
        <v>0</v>
      </c>
      <c r="AI248" s="160">
        <f t="shared" si="156"/>
        <v>0</v>
      </c>
      <c r="AJ248" s="160">
        <f t="shared" si="156"/>
        <v>0</v>
      </c>
    </row>
    <row r="249" spans="1:36" s="188" customFormat="1" ht="16.5" x14ac:dyDescent="0.25">
      <c r="A249" s="160">
        <f t="shared" si="152"/>
        <v>4.139999999999997</v>
      </c>
      <c r="B249" s="161">
        <f t="shared" si="153"/>
        <v>201</v>
      </c>
      <c r="C249" s="163" t="s">
        <v>539</v>
      </c>
      <c r="D249" s="164" t="s">
        <v>410</v>
      </c>
      <c r="E249" s="157">
        <f t="shared" si="148"/>
        <v>0</v>
      </c>
      <c r="F249" s="249"/>
      <c r="G249" s="160">
        <f t="shared" si="154"/>
        <v>0</v>
      </c>
      <c r="H249" s="160">
        <f t="shared" si="154"/>
        <v>0</v>
      </c>
      <c r="I249" s="160">
        <f t="shared" si="154"/>
        <v>0</v>
      </c>
      <c r="J249" s="160">
        <f t="shared" si="154"/>
        <v>0</v>
      </c>
      <c r="K249" s="160">
        <f t="shared" si="154"/>
        <v>0</v>
      </c>
      <c r="L249" s="160">
        <f t="shared" si="154"/>
        <v>0</v>
      </c>
      <c r="M249" s="160">
        <f t="shared" si="154"/>
        <v>0</v>
      </c>
      <c r="N249" s="160">
        <f t="shared" si="154"/>
        <v>0</v>
      </c>
      <c r="O249" s="160">
        <f t="shared" si="154"/>
        <v>0</v>
      </c>
      <c r="P249" s="160">
        <f t="shared" si="154"/>
        <v>0</v>
      </c>
      <c r="Q249" s="160">
        <f t="shared" si="155"/>
        <v>0</v>
      </c>
      <c r="R249" s="160">
        <f t="shared" si="155"/>
        <v>0</v>
      </c>
      <c r="S249" s="160">
        <f t="shared" si="155"/>
        <v>0</v>
      </c>
      <c r="T249" s="160">
        <f t="shared" si="155"/>
        <v>0</v>
      </c>
      <c r="U249" s="160">
        <f t="shared" si="155"/>
        <v>0</v>
      </c>
      <c r="V249" s="160">
        <f t="shared" si="155"/>
        <v>0</v>
      </c>
      <c r="W249" s="160">
        <f t="shared" si="155"/>
        <v>0</v>
      </c>
      <c r="X249" s="160">
        <f t="shared" si="155"/>
        <v>0</v>
      </c>
      <c r="Y249" s="160">
        <f t="shared" si="155"/>
        <v>0</v>
      </c>
      <c r="Z249" s="160">
        <f t="shared" si="155"/>
        <v>0</v>
      </c>
      <c r="AA249" s="160">
        <f t="shared" si="156"/>
        <v>0</v>
      </c>
      <c r="AB249" s="160">
        <f t="shared" si="156"/>
        <v>0</v>
      </c>
      <c r="AC249" s="160">
        <f t="shared" si="156"/>
        <v>0</v>
      </c>
      <c r="AD249" s="160">
        <f t="shared" si="156"/>
        <v>0</v>
      </c>
      <c r="AE249" s="160">
        <f t="shared" si="156"/>
        <v>0</v>
      </c>
      <c r="AF249" s="160">
        <f t="shared" si="156"/>
        <v>0</v>
      </c>
      <c r="AG249" s="160">
        <f t="shared" si="156"/>
        <v>0</v>
      </c>
      <c r="AH249" s="160">
        <f t="shared" si="156"/>
        <v>0</v>
      </c>
      <c r="AI249" s="160">
        <f t="shared" si="156"/>
        <v>0</v>
      </c>
      <c r="AJ249" s="160">
        <f t="shared" si="156"/>
        <v>0</v>
      </c>
    </row>
    <row r="250" spans="1:36" s="188" customFormat="1" ht="16.5" x14ac:dyDescent="0.25">
      <c r="A250" s="160">
        <f t="shared" si="152"/>
        <v>4.1499999999999968</v>
      </c>
      <c r="B250" s="161">
        <f t="shared" si="153"/>
        <v>202</v>
      </c>
      <c r="C250" s="163" t="s">
        <v>540</v>
      </c>
      <c r="D250" s="164" t="s">
        <v>410</v>
      </c>
      <c r="E250" s="157">
        <f t="shared" si="148"/>
        <v>1</v>
      </c>
      <c r="F250" s="249"/>
      <c r="G250" s="160">
        <f t="shared" si="154"/>
        <v>1</v>
      </c>
      <c r="H250" s="160">
        <f t="shared" si="154"/>
        <v>0</v>
      </c>
      <c r="I250" s="160">
        <f t="shared" si="154"/>
        <v>0</v>
      </c>
      <c r="J250" s="160">
        <f t="shared" si="154"/>
        <v>0</v>
      </c>
      <c r="K250" s="160">
        <f t="shared" si="154"/>
        <v>0</v>
      </c>
      <c r="L250" s="160">
        <f t="shared" si="154"/>
        <v>0</v>
      </c>
      <c r="M250" s="160">
        <f t="shared" si="154"/>
        <v>0</v>
      </c>
      <c r="N250" s="160">
        <f t="shared" si="154"/>
        <v>0</v>
      </c>
      <c r="O250" s="160">
        <f t="shared" si="154"/>
        <v>0</v>
      </c>
      <c r="P250" s="160">
        <f t="shared" si="154"/>
        <v>0</v>
      </c>
      <c r="Q250" s="160">
        <f t="shared" si="155"/>
        <v>0</v>
      </c>
      <c r="R250" s="160">
        <f t="shared" si="155"/>
        <v>0</v>
      </c>
      <c r="S250" s="160">
        <f t="shared" si="155"/>
        <v>0</v>
      </c>
      <c r="T250" s="160">
        <f t="shared" si="155"/>
        <v>0</v>
      </c>
      <c r="U250" s="160">
        <f t="shared" si="155"/>
        <v>0</v>
      </c>
      <c r="V250" s="160">
        <f t="shared" si="155"/>
        <v>0</v>
      </c>
      <c r="W250" s="160">
        <f t="shared" si="155"/>
        <v>0</v>
      </c>
      <c r="X250" s="160">
        <f t="shared" si="155"/>
        <v>0</v>
      </c>
      <c r="Y250" s="160">
        <f t="shared" si="155"/>
        <v>0</v>
      </c>
      <c r="Z250" s="160">
        <f t="shared" si="155"/>
        <v>0</v>
      </c>
      <c r="AA250" s="160">
        <f t="shared" si="156"/>
        <v>0</v>
      </c>
      <c r="AB250" s="160">
        <f t="shared" si="156"/>
        <v>0</v>
      </c>
      <c r="AC250" s="160">
        <f t="shared" si="156"/>
        <v>0</v>
      </c>
      <c r="AD250" s="160">
        <f t="shared" si="156"/>
        <v>0</v>
      </c>
      <c r="AE250" s="160">
        <f t="shared" si="156"/>
        <v>0</v>
      </c>
      <c r="AF250" s="160">
        <f t="shared" si="156"/>
        <v>0</v>
      </c>
      <c r="AG250" s="160">
        <f t="shared" si="156"/>
        <v>0</v>
      </c>
      <c r="AH250" s="160">
        <f t="shared" si="156"/>
        <v>0</v>
      </c>
      <c r="AI250" s="160">
        <f t="shared" si="156"/>
        <v>0</v>
      </c>
      <c r="AJ250" s="160">
        <f t="shared" si="156"/>
        <v>0</v>
      </c>
    </row>
    <row r="251" spans="1:36" s="188" customFormat="1" ht="16.5" x14ac:dyDescent="0.25">
      <c r="A251" s="160">
        <f t="shared" si="152"/>
        <v>4.1599999999999966</v>
      </c>
      <c r="B251" s="161">
        <f t="shared" si="153"/>
        <v>203</v>
      </c>
      <c r="C251" s="163" t="s">
        <v>541</v>
      </c>
      <c r="D251" s="164" t="s">
        <v>410</v>
      </c>
      <c r="E251" s="157">
        <f t="shared" si="148"/>
        <v>0</v>
      </c>
      <c r="F251" s="249"/>
      <c r="G251" s="160">
        <f t="shared" si="154"/>
        <v>0</v>
      </c>
      <c r="H251" s="160">
        <f t="shared" si="154"/>
        <v>0</v>
      </c>
      <c r="I251" s="160">
        <f t="shared" si="154"/>
        <v>0</v>
      </c>
      <c r="J251" s="160">
        <f t="shared" si="154"/>
        <v>0</v>
      </c>
      <c r="K251" s="160">
        <f t="shared" si="154"/>
        <v>0</v>
      </c>
      <c r="L251" s="160">
        <f t="shared" si="154"/>
        <v>0</v>
      </c>
      <c r="M251" s="160">
        <f t="shared" si="154"/>
        <v>0</v>
      </c>
      <c r="N251" s="160">
        <f t="shared" si="154"/>
        <v>0</v>
      </c>
      <c r="O251" s="160">
        <f t="shared" si="154"/>
        <v>0</v>
      </c>
      <c r="P251" s="160">
        <f t="shared" si="154"/>
        <v>0</v>
      </c>
      <c r="Q251" s="160">
        <f t="shared" si="155"/>
        <v>0</v>
      </c>
      <c r="R251" s="160">
        <f t="shared" si="155"/>
        <v>0</v>
      </c>
      <c r="S251" s="160">
        <f t="shared" si="155"/>
        <v>0</v>
      </c>
      <c r="T251" s="160">
        <f t="shared" si="155"/>
        <v>0</v>
      </c>
      <c r="U251" s="160">
        <f t="shared" si="155"/>
        <v>0</v>
      </c>
      <c r="V251" s="160">
        <f t="shared" si="155"/>
        <v>0</v>
      </c>
      <c r="W251" s="160">
        <f t="shared" si="155"/>
        <v>0</v>
      </c>
      <c r="X251" s="160">
        <f t="shared" si="155"/>
        <v>0</v>
      </c>
      <c r="Y251" s="160">
        <f t="shared" si="155"/>
        <v>0</v>
      </c>
      <c r="Z251" s="160">
        <f t="shared" si="155"/>
        <v>0</v>
      </c>
      <c r="AA251" s="160">
        <f t="shared" si="156"/>
        <v>0</v>
      </c>
      <c r="AB251" s="160">
        <f t="shared" si="156"/>
        <v>0</v>
      </c>
      <c r="AC251" s="160">
        <f t="shared" si="156"/>
        <v>0</v>
      </c>
      <c r="AD251" s="160">
        <f t="shared" si="156"/>
        <v>0</v>
      </c>
      <c r="AE251" s="160">
        <f t="shared" si="156"/>
        <v>0</v>
      </c>
      <c r="AF251" s="160">
        <f t="shared" si="156"/>
        <v>0</v>
      </c>
      <c r="AG251" s="160">
        <f t="shared" si="156"/>
        <v>0</v>
      </c>
      <c r="AH251" s="160">
        <f t="shared" si="156"/>
        <v>0</v>
      </c>
      <c r="AI251" s="160">
        <f t="shared" si="156"/>
        <v>0</v>
      </c>
      <c r="AJ251" s="160">
        <f t="shared" si="156"/>
        <v>0</v>
      </c>
    </row>
    <row r="252" spans="1:36" s="188" customFormat="1" ht="16.5" x14ac:dyDescent="0.25">
      <c r="A252" s="160">
        <f t="shared" si="152"/>
        <v>4.1699999999999964</v>
      </c>
      <c r="B252" s="161">
        <f t="shared" si="153"/>
        <v>204</v>
      </c>
      <c r="C252" s="163" t="s">
        <v>542</v>
      </c>
      <c r="D252" s="164" t="s">
        <v>410</v>
      </c>
      <c r="E252" s="157">
        <f t="shared" si="148"/>
        <v>0</v>
      </c>
      <c r="F252" s="249"/>
      <c r="G252" s="160">
        <f t="shared" si="154"/>
        <v>0</v>
      </c>
      <c r="H252" s="160">
        <f t="shared" si="154"/>
        <v>0</v>
      </c>
      <c r="I252" s="160">
        <f t="shared" si="154"/>
        <v>0</v>
      </c>
      <c r="J252" s="160">
        <f t="shared" si="154"/>
        <v>0</v>
      </c>
      <c r="K252" s="160">
        <f t="shared" si="154"/>
        <v>0</v>
      </c>
      <c r="L252" s="160">
        <f t="shared" si="154"/>
        <v>0</v>
      </c>
      <c r="M252" s="160">
        <f t="shared" si="154"/>
        <v>0</v>
      </c>
      <c r="N252" s="160">
        <f t="shared" si="154"/>
        <v>0</v>
      </c>
      <c r="O252" s="160">
        <f t="shared" si="154"/>
        <v>0</v>
      </c>
      <c r="P252" s="160">
        <f t="shared" si="154"/>
        <v>0</v>
      </c>
      <c r="Q252" s="160">
        <f t="shared" si="155"/>
        <v>0</v>
      </c>
      <c r="R252" s="160">
        <f t="shared" si="155"/>
        <v>0</v>
      </c>
      <c r="S252" s="160">
        <f t="shared" si="155"/>
        <v>0</v>
      </c>
      <c r="T252" s="160">
        <f t="shared" si="155"/>
        <v>0</v>
      </c>
      <c r="U252" s="160">
        <f t="shared" si="155"/>
        <v>0</v>
      </c>
      <c r="V252" s="160">
        <f t="shared" si="155"/>
        <v>0</v>
      </c>
      <c r="W252" s="160">
        <f t="shared" si="155"/>
        <v>0</v>
      </c>
      <c r="X252" s="160">
        <f t="shared" si="155"/>
        <v>0</v>
      </c>
      <c r="Y252" s="160">
        <f t="shared" si="155"/>
        <v>0</v>
      </c>
      <c r="Z252" s="160">
        <f t="shared" si="155"/>
        <v>0</v>
      </c>
      <c r="AA252" s="160">
        <f t="shared" si="156"/>
        <v>0</v>
      </c>
      <c r="AB252" s="160">
        <f t="shared" si="156"/>
        <v>0</v>
      </c>
      <c r="AC252" s="160">
        <f t="shared" si="156"/>
        <v>0</v>
      </c>
      <c r="AD252" s="160">
        <f t="shared" si="156"/>
        <v>0</v>
      </c>
      <c r="AE252" s="160">
        <f t="shared" si="156"/>
        <v>0</v>
      </c>
      <c r="AF252" s="160">
        <f t="shared" si="156"/>
        <v>0</v>
      </c>
      <c r="AG252" s="160">
        <f t="shared" si="156"/>
        <v>0</v>
      </c>
      <c r="AH252" s="160">
        <f t="shared" si="156"/>
        <v>0</v>
      </c>
      <c r="AI252" s="160">
        <f t="shared" si="156"/>
        <v>0</v>
      </c>
      <c r="AJ252" s="160">
        <f t="shared" si="156"/>
        <v>0</v>
      </c>
    </row>
    <row r="253" spans="1:36" ht="16.5" x14ac:dyDescent="0.25">
      <c r="A253" s="172"/>
      <c r="B253" s="161">
        <f t="shared" si="153"/>
        <v>205</v>
      </c>
      <c r="C253" s="174"/>
      <c r="D253" s="179"/>
      <c r="E253" s="179"/>
      <c r="F253" s="24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 spans="1:36" ht="16.5" x14ac:dyDescent="0.25">
      <c r="A254" s="166">
        <v>5</v>
      </c>
      <c r="B254" s="167">
        <f t="shared" si="153"/>
        <v>206</v>
      </c>
      <c r="C254" s="168" t="s">
        <v>515</v>
      </c>
      <c r="D254" s="170"/>
      <c r="E254" s="170"/>
      <c r="F254" s="251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</row>
    <row r="255" spans="1:36" ht="16.5" x14ac:dyDescent="0.25">
      <c r="A255" s="157">
        <f>+A254+0.01</f>
        <v>5.01</v>
      </c>
      <c r="B255" s="153">
        <f t="shared" si="153"/>
        <v>207</v>
      </c>
      <c r="C255" s="155" t="s">
        <v>516</v>
      </c>
      <c r="D255" s="156" t="s">
        <v>389</v>
      </c>
      <c r="E255" s="157">
        <f>+SUM(G255:AJ255)</f>
        <v>0.79488000000000003</v>
      </c>
      <c r="F255" s="249" t="s">
        <v>62</v>
      </c>
      <c r="G255" s="157">
        <f t="shared" ref="G255:AJ255" si="157">+IF($F255=G$13,G$12*f_cond*G$14/1000,0)</f>
        <v>0</v>
      </c>
      <c r="H255" s="157">
        <f t="shared" si="157"/>
        <v>5.8167000000000003E-2</v>
      </c>
      <c r="I255" s="157">
        <f t="shared" si="157"/>
        <v>0.1656</v>
      </c>
      <c r="J255" s="157">
        <f t="shared" si="157"/>
        <v>0.1656</v>
      </c>
      <c r="K255" s="157">
        <f t="shared" si="157"/>
        <v>0.17657099999999998</v>
      </c>
      <c r="L255" s="157">
        <f t="shared" si="157"/>
        <v>0.17036099999999998</v>
      </c>
      <c r="M255" s="157">
        <f t="shared" si="157"/>
        <v>5.8580999999999994E-2</v>
      </c>
      <c r="N255" s="157">
        <f t="shared" si="157"/>
        <v>0</v>
      </c>
      <c r="O255" s="157">
        <f t="shared" si="157"/>
        <v>0</v>
      </c>
      <c r="P255" s="157">
        <f t="shared" si="157"/>
        <v>0</v>
      </c>
      <c r="Q255" s="157">
        <f t="shared" si="157"/>
        <v>0</v>
      </c>
      <c r="R255" s="157">
        <f t="shared" si="157"/>
        <v>0</v>
      </c>
      <c r="S255" s="157">
        <f t="shared" si="157"/>
        <v>0</v>
      </c>
      <c r="T255" s="157">
        <f t="shared" si="157"/>
        <v>0</v>
      </c>
      <c r="U255" s="157">
        <f t="shared" si="157"/>
        <v>0</v>
      </c>
      <c r="V255" s="157">
        <f t="shared" si="157"/>
        <v>0</v>
      </c>
      <c r="W255" s="157">
        <f t="shared" si="157"/>
        <v>0</v>
      </c>
      <c r="X255" s="157">
        <f t="shared" si="157"/>
        <v>0</v>
      </c>
      <c r="Y255" s="157">
        <f t="shared" si="157"/>
        <v>0</v>
      </c>
      <c r="Z255" s="157">
        <f t="shared" si="157"/>
        <v>0</v>
      </c>
      <c r="AA255" s="157">
        <f t="shared" si="157"/>
        <v>0</v>
      </c>
      <c r="AB255" s="157">
        <f t="shared" si="157"/>
        <v>0</v>
      </c>
      <c r="AC255" s="157">
        <f t="shared" si="157"/>
        <v>0</v>
      </c>
      <c r="AD255" s="157">
        <f t="shared" si="157"/>
        <v>0</v>
      </c>
      <c r="AE255" s="157">
        <f t="shared" si="157"/>
        <v>0</v>
      </c>
      <c r="AF255" s="157">
        <f t="shared" si="157"/>
        <v>0</v>
      </c>
      <c r="AG255" s="157">
        <f t="shared" si="157"/>
        <v>0</v>
      </c>
      <c r="AH255" s="157">
        <f t="shared" si="157"/>
        <v>0</v>
      </c>
      <c r="AI255" s="157">
        <f t="shared" si="157"/>
        <v>0</v>
      </c>
      <c r="AJ255" s="157">
        <f t="shared" si="157"/>
        <v>0</v>
      </c>
    </row>
    <row r="256" spans="1:36" ht="16.5" x14ac:dyDescent="0.25">
      <c r="A256" s="157"/>
      <c r="B256" s="153">
        <f t="shared" si="153"/>
        <v>208</v>
      </c>
      <c r="C256" s="155"/>
      <c r="D256" s="156"/>
      <c r="E256" s="156"/>
      <c r="F256" s="249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</row>
    <row r="257" spans="1:36" ht="16.5" x14ac:dyDescent="0.25">
      <c r="A257" s="166">
        <f>1+A254</f>
        <v>6</v>
      </c>
      <c r="B257" s="167">
        <f t="shared" si="153"/>
        <v>209</v>
      </c>
      <c r="C257" s="168" t="s">
        <v>517</v>
      </c>
      <c r="D257" s="170"/>
      <c r="E257" s="170"/>
      <c r="F257" s="251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</row>
    <row r="258" spans="1:36" ht="16.5" x14ac:dyDescent="0.25">
      <c r="A258" s="157">
        <f t="shared" ref="A258:A264" si="158">+A257+0.01</f>
        <v>6.01</v>
      </c>
      <c r="B258" s="153">
        <f t="shared" si="153"/>
        <v>210</v>
      </c>
      <c r="C258" s="155" t="s">
        <v>486</v>
      </c>
      <c r="D258" s="156" t="s">
        <v>553</v>
      </c>
      <c r="E258" s="157">
        <f t="shared" ref="E258:E264" si="159">+SUM(G258:AJ258)</f>
        <v>0</v>
      </c>
      <c r="F258" s="249"/>
      <c r="G258" s="157">
        <f t="shared" ref="G258:AJ258" si="160">+VLOOKUP(G$19,Vol_PAT,4,0)*G$33</f>
        <v>0</v>
      </c>
      <c r="H258" s="157">
        <f t="shared" si="160"/>
        <v>0</v>
      </c>
      <c r="I258" s="157">
        <f t="shared" si="160"/>
        <v>0</v>
      </c>
      <c r="J258" s="157">
        <f t="shared" si="160"/>
        <v>0</v>
      </c>
      <c r="K258" s="157">
        <f t="shared" si="160"/>
        <v>0</v>
      </c>
      <c r="L258" s="157">
        <f t="shared" si="160"/>
        <v>0</v>
      </c>
      <c r="M258" s="157">
        <f t="shared" si="160"/>
        <v>0</v>
      </c>
      <c r="N258" s="157">
        <f t="shared" si="160"/>
        <v>0</v>
      </c>
      <c r="O258" s="157">
        <f t="shared" si="160"/>
        <v>0</v>
      </c>
      <c r="P258" s="157">
        <f t="shared" si="160"/>
        <v>0</v>
      </c>
      <c r="Q258" s="157">
        <f t="shared" si="160"/>
        <v>0</v>
      </c>
      <c r="R258" s="157">
        <f t="shared" si="160"/>
        <v>0</v>
      </c>
      <c r="S258" s="157">
        <f t="shared" si="160"/>
        <v>0</v>
      </c>
      <c r="T258" s="157">
        <f t="shared" si="160"/>
        <v>0</v>
      </c>
      <c r="U258" s="157">
        <f t="shared" si="160"/>
        <v>0</v>
      </c>
      <c r="V258" s="157">
        <f t="shared" si="160"/>
        <v>0</v>
      </c>
      <c r="W258" s="157">
        <f t="shared" si="160"/>
        <v>0</v>
      </c>
      <c r="X258" s="157">
        <f t="shared" si="160"/>
        <v>0</v>
      </c>
      <c r="Y258" s="157">
        <f t="shared" si="160"/>
        <v>0</v>
      </c>
      <c r="Z258" s="157">
        <f t="shared" si="160"/>
        <v>0</v>
      </c>
      <c r="AA258" s="157">
        <f t="shared" si="160"/>
        <v>0</v>
      </c>
      <c r="AB258" s="157">
        <f t="shared" si="160"/>
        <v>0</v>
      </c>
      <c r="AC258" s="157">
        <f t="shared" si="160"/>
        <v>0</v>
      </c>
      <c r="AD258" s="157">
        <f t="shared" si="160"/>
        <v>0</v>
      </c>
      <c r="AE258" s="157">
        <f t="shared" si="160"/>
        <v>0</v>
      </c>
      <c r="AF258" s="157">
        <f t="shared" si="160"/>
        <v>0</v>
      </c>
      <c r="AG258" s="157">
        <f t="shared" si="160"/>
        <v>0</v>
      </c>
      <c r="AH258" s="157">
        <f t="shared" si="160"/>
        <v>0</v>
      </c>
      <c r="AI258" s="157">
        <f t="shared" si="160"/>
        <v>0</v>
      </c>
      <c r="AJ258" s="157">
        <f t="shared" si="160"/>
        <v>0</v>
      </c>
    </row>
    <row r="259" spans="1:36" ht="16.5" x14ac:dyDescent="0.25">
      <c r="A259" s="157">
        <f t="shared" si="158"/>
        <v>6.02</v>
      </c>
      <c r="B259" s="153">
        <f t="shared" si="153"/>
        <v>211</v>
      </c>
      <c r="C259" s="155" t="s">
        <v>487</v>
      </c>
      <c r="D259" s="156" t="s">
        <v>553</v>
      </c>
      <c r="E259" s="157">
        <f t="shared" si="159"/>
        <v>5.0890000000000004</v>
      </c>
      <c r="F259" s="249"/>
      <c r="G259" s="157">
        <f t="shared" ref="G259:AJ259" si="161">+VLOOKUP(G$19,Vol_PAT,4,0)*G$34</f>
        <v>0</v>
      </c>
      <c r="H259" s="157">
        <f t="shared" si="161"/>
        <v>0</v>
      </c>
      <c r="I259" s="157">
        <f t="shared" si="161"/>
        <v>0</v>
      </c>
      <c r="J259" s="157">
        <f t="shared" si="161"/>
        <v>0</v>
      </c>
      <c r="K259" s="157">
        <f t="shared" si="161"/>
        <v>0</v>
      </c>
      <c r="L259" s="157">
        <f t="shared" si="161"/>
        <v>0</v>
      </c>
      <c r="M259" s="157">
        <f t="shared" si="161"/>
        <v>5.0890000000000004</v>
      </c>
      <c r="N259" s="157">
        <f t="shared" si="161"/>
        <v>0</v>
      </c>
      <c r="O259" s="157">
        <f t="shared" si="161"/>
        <v>0</v>
      </c>
      <c r="P259" s="157">
        <f t="shared" si="161"/>
        <v>0</v>
      </c>
      <c r="Q259" s="157">
        <f t="shared" si="161"/>
        <v>0</v>
      </c>
      <c r="R259" s="157">
        <f t="shared" si="161"/>
        <v>0</v>
      </c>
      <c r="S259" s="157">
        <f t="shared" si="161"/>
        <v>0</v>
      </c>
      <c r="T259" s="157">
        <f t="shared" si="161"/>
        <v>0</v>
      </c>
      <c r="U259" s="157">
        <f t="shared" si="161"/>
        <v>0</v>
      </c>
      <c r="V259" s="157">
        <f t="shared" si="161"/>
        <v>0</v>
      </c>
      <c r="W259" s="157">
        <f t="shared" si="161"/>
        <v>0</v>
      </c>
      <c r="X259" s="157">
        <f t="shared" si="161"/>
        <v>0</v>
      </c>
      <c r="Y259" s="157">
        <f t="shared" si="161"/>
        <v>0</v>
      </c>
      <c r="Z259" s="157">
        <f t="shared" si="161"/>
        <v>0</v>
      </c>
      <c r="AA259" s="157">
        <f t="shared" si="161"/>
        <v>0</v>
      </c>
      <c r="AB259" s="157">
        <f t="shared" si="161"/>
        <v>0</v>
      </c>
      <c r="AC259" s="157">
        <f t="shared" si="161"/>
        <v>0</v>
      </c>
      <c r="AD259" s="157">
        <f t="shared" si="161"/>
        <v>0</v>
      </c>
      <c r="AE259" s="157">
        <f t="shared" si="161"/>
        <v>0</v>
      </c>
      <c r="AF259" s="157">
        <f t="shared" si="161"/>
        <v>0</v>
      </c>
      <c r="AG259" s="157">
        <f t="shared" si="161"/>
        <v>0</v>
      </c>
      <c r="AH259" s="157">
        <f t="shared" si="161"/>
        <v>0</v>
      </c>
      <c r="AI259" s="157">
        <f t="shared" si="161"/>
        <v>0</v>
      </c>
      <c r="AJ259" s="157">
        <f t="shared" si="161"/>
        <v>0</v>
      </c>
    </row>
    <row r="260" spans="1:36" ht="16.5" x14ac:dyDescent="0.25">
      <c r="A260" s="157">
        <f t="shared" si="158"/>
        <v>6.0299999999999994</v>
      </c>
      <c r="B260" s="153">
        <f t="shared" si="153"/>
        <v>212</v>
      </c>
      <c r="C260" s="155" t="s">
        <v>518</v>
      </c>
      <c r="D260" s="156" t="s">
        <v>364</v>
      </c>
      <c r="E260" s="157">
        <f t="shared" si="159"/>
        <v>5</v>
      </c>
      <c r="F260" s="249"/>
      <c r="G260" s="157">
        <f t="shared" ref="G260:P263" si="162">+HLOOKUP(G$3,ARMADO_RP,$B260,0)+HLOOKUP(G$4,ARMADO_RP,$B260,0)+HLOOKUP(G$19,ARMADO_RP,$B260,0)</f>
        <v>0</v>
      </c>
      <c r="H260" s="157">
        <f t="shared" si="162"/>
        <v>1</v>
      </c>
      <c r="I260" s="157">
        <f t="shared" si="162"/>
        <v>1</v>
      </c>
      <c r="J260" s="157">
        <f t="shared" si="162"/>
        <v>1</v>
      </c>
      <c r="K260" s="157">
        <f t="shared" si="162"/>
        <v>1</v>
      </c>
      <c r="L260" s="157">
        <f t="shared" si="162"/>
        <v>1</v>
      </c>
      <c r="M260" s="157">
        <f t="shared" si="162"/>
        <v>0</v>
      </c>
      <c r="N260" s="157">
        <f t="shared" si="162"/>
        <v>0</v>
      </c>
      <c r="O260" s="157">
        <f t="shared" si="162"/>
        <v>0</v>
      </c>
      <c r="P260" s="157">
        <f t="shared" si="162"/>
        <v>0</v>
      </c>
      <c r="Q260" s="157">
        <f t="shared" ref="Q260:Z263" si="163">+HLOOKUP(Q$3,ARMADO_RP,$B260,0)+HLOOKUP(Q$4,ARMADO_RP,$B260,0)+HLOOKUP(Q$19,ARMADO_RP,$B260,0)</f>
        <v>0</v>
      </c>
      <c r="R260" s="157">
        <f t="shared" si="163"/>
        <v>0</v>
      </c>
      <c r="S260" s="157">
        <f t="shared" si="163"/>
        <v>0</v>
      </c>
      <c r="T260" s="157">
        <f t="shared" si="163"/>
        <v>0</v>
      </c>
      <c r="U260" s="157">
        <f t="shared" si="163"/>
        <v>0</v>
      </c>
      <c r="V260" s="157">
        <f t="shared" si="163"/>
        <v>0</v>
      </c>
      <c r="W260" s="157">
        <f t="shared" si="163"/>
        <v>0</v>
      </c>
      <c r="X260" s="157">
        <f t="shared" si="163"/>
        <v>0</v>
      </c>
      <c r="Y260" s="157">
        <f t="shared" si="163"/>
        <v>0</v>
      </c>
      <c r="Z260" s="157">
        <f t="shared" si="163"/>
        <v>0</v>
      </c>
      <c r="AA260" s="157">
        <f t="shared" ref="AA260:AJ263" si="164">+HLOOKUP(AA$3,ARMADO_RP,$B260,0)+HLOOKUP(AA$4,ARMADO_RP,$B260,0)+HLOOKUP(AA$19,ARMADO_RP,$B260,0)</f>
        <v>0</v>
      </c>
      <c r="AB260" s="157">
        <f t="shared" si="164"/>
        <v>0</v>
      </c>
      <c r="AC260" s="157">
        <f t="shared" si="164"/>
        <v>0</v>
      </c>
      <c r="AD260" s="157">
        <f t="shared" si="164"/>
        <v>0</v>
      </c>
      <c r="AE260" s="157">
        <f t="shared" si="164"/>
        <v>0</v>
      </c>
      <c r="AF260" s="157">
        <f t="shared" si="164"/>
        <v>0</v>
      </c>
      <c r="AG260" s="157">
        <f t="shared" si="164"/>
        <v>0</v>
      </c>
      <c r="AH260" s="157">
        <f t="shared" si="164"/>
        <v>0</v>
      </c>
      <c r="AI260" s="157">
        <f t="shared" si="164"/>
        <v>0</v>
      </c>
      <c r="AJ260" s="157">
        <f t="shared" si="164"/>
        <v>0</v>
      </c>
    </row>
    <row r="261" spans="1:36" ht="16.5" x14ac:dyDescent="0.25">
      <c r="A261" s="157">
        <f t="shared" si="158"/>
        <v>6.0399999999999991</v>
      </c>
      <c r="B261" s="153">
        <f t="shared" si="153"/>
        <v>213</v>
      </c>
      <c r="C261" s="155" t="s">
        <v>519</v>
      </c>
      <c r="D261" s="156" t="s">
        <v>364</v>
      </c>
      <c r="E261" s="157">
        <f t="shared" si="159"/>
        <v>0</v>
      </c>
      <c r="F261" s="249"/>
      <c r="G261" s="157">
        <f t="shared" si="162"/>
        <v>0</v>
      </c>
      <c r="H261" s="157">
        <f t="shared" si="162"/>
        <v>0</v>
      </c>
      <c r="I261" s="157">
        <f t="shared" si="162"/>
        <v>0</v>
      </c>
      <c r="J261" s="157">
        <f t="shared" si="162"/>
        <v>0</v>
      </c>
      <c r="K261" s="157">
        <f t="shared" si="162"/>
        <v>0</v>
      </c>
      <c r="L261" s="157">
        <f t="shared" si="162"/>
        <v>0</v>
      </c>
      <c r="M261" s="157">
        <f t="shared" si="162"/>
        <v>0</v>
      </c>
      <c r="N261" s="157">
        <f t="shared" si="162"/>
        <v>0</v>
      </c>
      <c r="O261" s="157">
        <f t="shared" si="162"/>
        <v>0</v>
      </c>
      <c r="P261" s="157">
        <f t="shared" si="162"/>
        <v>0</v>
      </c>
      <c r="Q261" s="157">
        <f t="shared" si="163"/>
        <v>0</v>
      </c>
      <c r="R261" s="157">
        <f t="shared" si="163"/>
        <v>0</v>
      </c>
      <c r="S261" s="157">
        <f t="shared" si="163"/>
        <v>0</v>
      </c>
      <c r="T261" s="157">
        <f t="shared" si="163"/>
        <v>0</v>
      </c>
      <c r="U261" s="157">
        <f t="shared" si="163"/>
        <v>0</v>
      </c>
      <c r="V261" s="157">
        <f t="shared" si="163"/>
        <v>0</v>
      </c>
      <c r="W261" s="157">
        <f t="shared" si="163"/>
        <v>0</v>
      </c>
      <c r="X261" s="157">
        <f t="shared" si="163"/>
        <v>0</v>
      </c>
      <c r="Y261" s="157">
        <f t="shared" si="163"/>
        <v>0</v>
      </c>
      <c r="Z261" s="157">
        <f t="shared" si="163"/>
        <v>0</v>
      </c>
      <c r="AA261" s="157">
        <f t="shared" si="164"/>
        <v>0</v>
      </c>
      <c r="AB261" s="157">
        <f t="shared" si="164"/>
        <v>0</v>
      </c>
      <c r="AC261" s="157">
        <f t="shared" si="164"/>
        <v>0</v>
      </c>
      <c r="AD261" s="157">
        <f t="shared" si="164"/>
        <v>0</v>
      </c>
      <c r="AE261" s="157">
        <f t="shared" si="164"/>
        <v>0</v>
      </c>
      <c r="AF261" s="157">
        <f t="shared" si="164"/>
        <v>0</v>
      </c>
      <c r="AG261" s="157">
        <f t="shared" si="164"/>
        <v>0</v>
      </c>
      <c r="AH261" s="157">
        <f t="shared" si="164"/>
        <v>0</v>
      </c>
      <c r="AI261" s="157">
        <f t="shared" si="164"/>
        <v>0</v>
      </c>
      <c r="AJ261" s="157">
        <f t="shared" si="164"/>
        <v>0</v>
      </c>
    </row>
    <row r="262" spans="1:36" ht="16.5" x14ac:dyDescent="0.25">
      <c r="A262" s="157">
        <f t="shared" si="158"/>
        <v>6.0499999999999989</v>
      </c>
      <c r="B262" s="153">
        <f t="shared" si="153"/>
        <v>214</v>
      </c>
      <c r="C262" s="155" t="s">
        <v>520</v>
      </c>
      <c r="D262" s="156" t="s">
        <v>364</v>
      </c>
      <c r="E262" s="157">
        <f t="shared" si="159"/>
        <v>1</v>
      </c>
      <c r="F262" s="249"/>
      <c r="G262" s="157">
        <f t="shared" si="162"/>
        <v>0</v>
      </c>
      <c r="H262" s="157">
        <f t="shared" si="162"/>
        <v>0</v>
      </c>
      <c r="I262" s="157">
        <f t="shared" si="162"/>
        <v>0</v>
      </c>
      <c r="J262" s="157">
        <f t="shared" si="162"/>
        <v>0</v>
      </c>
      <c r="K262" s="157">
        <f t="shared" si="162"/>
        <v>0</v>
      </c>
      <c r="L262" s="157">
        <f t="shared" si="162"/>
        <v>0</v>
      </c>
      <c r="M262" s="157">
        <f t="shared" si="162"/>
        <v>1</v>
      </c>
      <c r="N262" s="157">
        <f t="shared" si="162"/>
        <v>0</v>
      </c>
      <c r="O262" s="157">
        <f t="shared" si="162"/>
        <v>0</v>
      </c>
      <c r="P262" s="157">
        <f t="shared" si="162"/>
        <v>0</v>
      </c>
      <c r="Q262" s="157">
        <f t="shared" si="163"/>
        <v>0</v>
      </c>
      <c r="R262" s="157">
        <f t="shared" si="163"/>
        <v>0</v>
      </c>
      <c r="S262" s="157">
        <f t="shared" si="163"/>
        <v>0</v>
      </c>
      <c r="T262" s="157">
        <f t="shared" si="163"/>
        <v>0</v>
      </c>
      <c r="U262" s="157">
        <f t="shared" si="163"/>
        <v>0</v>
      </c>
      <c r="V262" s="157">
        <f t="shared" si="163"/>
        <v>0</v>
      </c>
      <c r="W262" s="157">
        <f t="shared" si="163"/>
        <v>0</v>
      </c>
      <c r="X262" s="157">
        <f t="shared" si="163"/>
        <v>0</v>
      </c>
      <c r="Y262" s="157">
        <f t="shared" si="163"/>
        <v>0</v>
      </c>
      <c r="Z262" s="157">
        <f t="shared" si="163"/>
        <v>0</v>
      </c>
      <c r="AA262" s="157">
        <f t="shared" si="164"/>
        <v>0</v>
      </c>
      <c r="AB262" s="157">
        <f t="shared" si="164"/>
        <v>0</v>
      </c>
      <c r="AC262" s="157">
        <f t="shared" si="164"/>
        <v>0</v>
      </c>
      <c r="AD262" s="157">
        <f t="shared" si="164"/>
        <v>0</v>
      </c>
      <c r="AE262" s="157">
        <f t="shared" si="164"/>
        <v>0</v>
      </c>
      <c r="AF262" s="157">
        <f t="shared" si="164"/>
        <v>0</v>
      </c>
      <c r="AG262" s="157">
        <f t="shared" si="164"/>
        <v>0</v>
      </c>
      <c r="AH262" s="157">
        <f t="shared" si="164"/>
        <v>0</v>
      </c>
      <c r="AI262" s="157">
        <f t="shared" si="164"/>
        <v>0</v>
      </c>
      <c r="AJ262" s="157">
        <f t="shared" si="164"/>
        <v>0</v>
      </c>
    </row>
    <row r="263" spans="1:36" ht="16.5" x14ac:dyDescent="0.25">
      <c r="A263" s="157">
        <f t="shared" si="158"/>
        <v>6.0599999999999987</v>
      </c>
      <c r="B263" s="153">
        <f t="shared" si="153"/>
        <v>215</v>
      </c>
      <c r="C263" s="155" t="s">
        <v>521</v>
      </c>
      <c r="D263" s="156" t="s">
        <v>364</v>
      </c>
      <c r="E263" s="157">
        <f t="shared" si="159"/>
        <v>0</v>
      </c>
      <c r="F263" s="249"/>
      <c r="G263" s="157">
        <f t="shared" si="162"/>
        <v>0</v>
      </c>
      <c r="H263" s="157">
        <f t="shared" si="162"/>
        <v>0</v>
      </c>
      <c r="I263" s="157">
        <f t="shared" si="162"/>
        <v>0</v>
      </c>
      <c r="J263" s="157">
        <f t="shared" si="162"/>
        <v>0</v>
      </c>
      <c r="K263" s="157">
        <f t="shared" si="162"/>
        <v>0</v>
      </c>
      <c r="L263" s="157">
        <f t="shared" si="162"/>
        <v>0</v>
      </c>
      <c r="M263" s="157">
        <f t="shared" si="162"/>
        <v>0</v>
      </c>
      <c r="N263" s="157">
        <f t="shared" si="162"/>
        <v>0</v>
      </c>
      <c r="O263" s="157">
        <f t="shared" si="162"/>
        <v>0</v>
      </c>
      <c r="P263" s="157">
        <f t="shared" si="162"/>
        <v>0</v>
      </c>
      <c r="Q263" s="157">
        <f t="shared" si="163"/>
        <v>0</v>
      </c>
      <c r="R263" s="157">
        <f t="shared" si="163"/>
        <v>0</v>
      </c>
      <c r="S263" s="157">
        <f t="shared" si="163"/>
        <v>0</v>
      </c>
      <c r="T263" s="157">
        <f t="shared" si="163"/>
        <v>0</v>
      </c>
      <c r="U263" s="157">
        <f t="shared" si="163"/>
        <v>0</v>
      </c>
      <c r="V263" s="157">
        <f t="shared" si="163"/>
        <v>0</v>
      </c>
      <c r="W263" s="157">
        <f t="shared" si="163"/>
        <v>0</v>
      </c>
      <c r="X263" s="157">
        <f t="shared" si="163"/>
        <v>0</v>
      </c>
      <c r="Y263" s="157">
        <f t="shared" si="163"/>
        <v>0</v>
      </c>
      <c r="Z263" s="157">
        <f t="shared" si="163"/>
        <v>0</v>
      </c>
      <c r="AA263" s="157">
        <f t="shared" si="164"/>
        <v>0</v>
      </c>
      <c r="AB263" s="157">
        <f t="shared" si="164"/>
        <v>0</v>
      </c>
      <c r="AC263" s="157">
        <f t="shared" si="164"/>
        <v>0</v>
      </c>
      <c r="AD263" s="157">
        <f t="shared" si="164"/>
        <v>0</v>
      </c>
      <c r="AE263" s="157">
        <f t="shared" si="164"/>
        <v>0</v>
      </c>
      <c r="AF263" s="157">
        <f t="shared" si="164"/>
        <v>0</v>
      </c>
      <c r="AG263" s="157">
        <f t="shared" si="164"/>
        <v>0</v>
      </c>
      <c r="AH263" s="157">
        <f t="shared" si="164"/>
        <v>0</v>
      </c>
      <c r="AI263" s="157">
        <f t="shared" si="164"/>
        <v>0</v>
      </c>
      <c r="AJ263" s="157">
        <f t="shared" si="164"/>
        <v>0</v>
      </c>
    </row>
    <row r="264" spans="1:36" ht="16.5" x14ac:dyDescent="0.25">
      <c r="A264" s="157">
        <f t="shared" si="158"/>
        <v>6.0699999999999985</v>
      </c>
      <c r="B264" s="153">
        <f t="shared" si="153"/>
        <v>216</v>
      </c>
      <c r="C264" s="155" t="s">
        <v>522</v>
      </c>
      <c r="D264" s="156" t="s">
        <v>553</v>
      </c>
      <c r="E264" s="157">
        <f t="shared" si="159"/>
        <v>4.8250000000000002</v>
      </c>
      <c r="F264" s="249"/>
      <c r="G264" s="157">
        <f t="shared" ref="G264:AJ264" si="165">+VLOOKUP(G$19,Vol_PAT,5,0)</f>
        <v>0</v>
      </c>
      <c r="H264" s="157">
        <f t="shared" si="165"/>
        <v>0</v>
      </c>
      <c r="I264" s="157">
        <f t="shared" si="165"/>
        <v>0</v>
      </c>
      <c r="J264" s="157">
        <f t="shared" si="165"/>
        <v>0</v>
      </c>
      <c r="K264" s="157">
        <f t="shared" si="165"/>
        <v>0</v>
      </c>
      <c r="L264" s="157">
        <f t="shared" si="165"/>
        <v>0</v>
      </c>
      <c r="M264" s="157">
        <f t="shared" si="165"/>
        <v>4.8250000000000002</v>
      </c>
      <c r="N264" s="157">
        <f t="shared" si="165"/>
        <v>0</v>
      </c>
      <c r="O264" s="157">
        <f t="shared" si="165"/>
        <v>0</v>
      </c>
      <c r="P264" s="157">
        <f t="shared" si="165"/>
        <v>0</v>
      </c>
      <c r="Q264" s="157">
        <f t="shared" si="165"/>
        <v>0</v>
      </c>
      <c r="R264" s="157">
        <f t="shared" si="165"/>
        <v>0</v>
      </c>
      <c r="S264" s="157">
        <f t="shared" si="165"/>
        <v>0</v>
      </c>
      <c r="T264" s="157">
        <f t="shared" si="165"/>
        <v>0</v>
      </c>
      <c r="U264" s="157">
        <f t="shared" si="165"/>
        <v>0</v>
      </c>
      <c r="V264" s="157">
        <f t="shared" si="165"/>
        <v>0</v>
      </c>
      <c r="W264" s="157">
        <f t="shared" si="165"/>
        <v>0</v>
      </c>
      <c r="X264" s="157">
        <f t="shared" si="165"/>
        <v>0</v>
      </c>
      <c r="Y264" s="157">
        <f t="shared" si="165"/>
        <v>0</v>
      </c>
      <c r="Z264" s="157">
        <f t="shared" si="165"/>
        <v>0</v>
      </c>
      <c r="AA264" s="157">
        <f t="shared" si="165"/>
        <v>0</v>
      </c>
      <c r="AB264" s="157">
        <f t="shared" si="165"/>
        <v>0</v>
      </c>
      <c r="AC264" s="157">
        <f t="shared" si="165"/>
        <v>0</v>
      </c>
      <c r="AD264" s="157">
        <f t="shared" si="165"/>
        <v>0</v>
      </c>
      <c r="AE264" s="157">
        <f t="shared" si="165"/>
        <v>0</v>
      </c>
      <c r="AF264" s="157">
        <f t="shared" si="165"/>
        <v>0</v>
      </c>
      <c r="AG264" s="157">
        <f t="shared" si="165"/>
        <v>0</v>
      </c>
      <c r="AH264" s="157">
        <f t="shared" si="165"/>
        <v>0</v>
      </c>
      <c r="AI264" s="157">
        <f t="shared" si="165"/>
        <v>0</v>
      </c>
      <c r="AJ264" s="157">
        <f t="shared" si="165"/>
        <v>0</v>
      </c>
    </row>
    <row r="265" spans="1:36" ht="16.5" x14ac:dyDescent="0.25">
      <c r="A265" s="157"/>
      <c r="B265" s="153">
        <f t="shared" si="153"/>
        <v>217</v>
      </c>
      <c r="C265" s="155"/>
      <c r="D265" s="156"/>
      <c r="E265" s="156"/>
      <c r="F265" s="249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spans="1:36" ht="16.5" x14ac:dyDescent="0.25">
      <c r="A266" s="166">
        <f>1+A257</f>
        <v>7</v>
      </c>
      <c r="B266" s="167">
        <f t="shared" si="153"/>
        <v>218</v>
      </c>
      <c r="C266" s="168" t="s">
        <v>523</v>
      </c>
      <c r="D266" s="170"/>
      <c r="E266" s="170"/>
      <c r="F266" s="251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</row>
    <row r="267" spans="1:36" ht="16.5" x14ac:dyDescent="0.25">
      <c r="A267" s="157">
        <f t="shared" ref="A267:A268" si="166">+A266+0.01</f>
        <v>7.01</v>
      </c>
      <c r="B267" s="153">
        <f t="shared" si="153"/>
        <v>219</v>
      </c>
      <c r="C267" s="155" t="s">
        <v>524</v>
      </c>
      <c r="D267" s="156" t="s">
        <v>452</v>
      </c>
      <c r="E267" s="157">
        <f>+ROUNDUP(SUM(G267:AJ267),0)</f>
        <v>1</v>
      </c>
      <c r="F267" s="249"/>
      <c r="G267" s="157">
        <f>+IF(G$2&lt;&gt;0,1/COUNTA(G$2:M$2),0)</f>
        <v>0.14285714285714285</v>
      </c>
      <c r="H267" s="157">
        <f t="shared" ref="H267:W268" si="167">+IF(H$2&lt;&gt;0,1/COUNTA(H$2:N$2),0)</f>
        <v>0.14285714285714285</v>
      </c>
      <c r="I267" s="157">
        <f t="shared" si="167"/>
        <v>0.14285714285714285</v>
      </c>
      <c r="J267" s="157">
        <f t="shared" si="167"/>
        <v>0.14285714285714285</v>
      </c>
      <c r="K267" s="157">
        <f t="shared" si="167"/>
        <v>0.14285714285714285</v>
      </c>
      <c r="L267" s="157">
        <f t="shared" si="167"/>
        <v>0.14285714285714285</v>
      </c>
      <c r="M267" s="157">
        <f t="shared" si="167"/>
        <v>0.14285714285714285</v>
      </c>
      <c r="N267" s="157">
        <f t="shared" si="167"/>
        <v>0</v>
      </c>
      <c r="O267" s="157">
        <f t="shared" si="167"/>
        <v>0</v>
      </c>
      <c r="P267" s="157">
        <f t="shared" si="167"/>
        <v>0</v>
      </c>
      <c r="Q267" s="157">
        <f t="shared" si="167"/>
        <v>0</v>
      </c>
      <c r="R267" s="157">
        <f t="shared" si="167"/>
        <v>0</v>
      </c>
      <c r="S267" s="157">
        <f t="shared" si="167"/>
        <v>0</v>
      </c>
      <c r="T267" s="157">
        <f t="shared" si="167"/>
        <v>0</v>
      </c>
      <c r="U267" s="157">
        <f t="shared" si="167"/>
        <v>0</v>
      </c>
      <c r="V267" s="157">
        <f t="shared" si="167"/>
        <v>0</v>
      </c>
      <c r="W267" s="157">
        <f t="shared" si="167"/>
        <v>0</v>
      </c>
      <c r="X267" s="157">
        <f t="shared" ref="X267:AJ268" si="168">+IF(X$2&lt;&gt;0,1/COUNTA(X$2:AD$2),0)</f>
        <v>0</v>
      </c>
      <c r="Y267" s="157">
        <f t="shared" si="168"/>
        <v>0</v>
      </c>
      <c r="Z267" s="157">
        <f t="shared" si="168"/>
        <v>0</v>
      </c>
      <c r="AA267" s="157">
        <f t="shared" si="168"/>
        <v>0</v>
      </c>
      <c r="AB267" s="157">
        <f t="shared" si="168"/>
        <v>0</v>
      </c>
      <c r="AC267" s="157">
        <f t="shared" si="168"/>
        <v>0</v>
      </c>
      <c r="AD267" s="157">
        <f t="shared" si="168"/>
        <v>0</v>
      </c>
      <c r="AE267" s="157">
        <f t="shared" si="168"/>
        <v>0</v>
      </c>
      <c r="AF267" s="157">
        <f t="shared" si="168"/>
        <v>0</v>
      </c>
      <c r="AG267" s="157">
        <f t="shared" si="168"/>
        <v>0</v>
      </c>
      <c r="AH267" s="157">
        <f t="shared" si="168"/>
        <v>0</v>
      </c>
      <c r="AI267" s="157">
        <f t="shared" si="168"/>
        <v>0</v>
      </c>
      <c r="AJ267" s="157">
        <f t="shared" si="168"/>
        <v>0</v>
      </c>
    </row>
    <row r="268" spans="1:36" ht="16.5" x14ac:dyDescent="0.25">
      <c r="A268" s="157">
        <f t="shared" si="166"/>
        <v>7.02</v>
      </c>
      <c r="B268" s="153">
        <f t="shared" si="153"/>
        <v>220</v>
      </c>
      <c r="C268" s="155" t="s">
        <v>525</v>
      </c>
      <c r="D268" s="156" t="s">
        <v>452</v>
      </c>
      <c r="E268" s="157">
        <f>+ROUNDUP(SUM(G268:AJ268),0)</f>
        <v>1</v>
      </c>
      <c r="F268" s="249"/>
      <c r="G268" s="157">
        <f>+IF(G$2&lt;&gt;0,1/COUNTA(G$2:M$2),0)</f>
        <v>0.14285714285714285</v>
      </c>
      <c r="H268" s="157">
        <f t="shared" si="167"/>
        <v>0.14285714285714285</v>
      </c>
      <c r="I268" s="157">
        <f t="shared" si="167"/>
        <v>0.14285714285714285</v>
      </c>
      <c r="J268" s="157">
        <f t="shared" si="167"/>
        <v>0.14285714285714285</v>
      </c>
      <c r="K268" s="157">
        <f t="shared" si="167"/>
        <v>0.14285714285714285</v>
      </c>
      <c r="L268" s="157">
        <f t="shared" si="167"/>
        <v>0.14285714285714285</v>
      </c>
      <c r="M268" s="157">
        <f t="shared" si="167"/>
        <v>0.14285714285714285</v>
      </c>
      <c r="N268" s="157">
        <f t="shared" si="167"/>
        <v>0</v>
      </c>
      <c r="O268" s="157">
        <f t="shared" si="167"/>
        <v>0</v>
      </c>
      <c r="P268" s="157">
        <f t="shared" si="167"/>
        <v>0</v>
      </c>
      <c r="Q268" s="157">
        <f t="shared" si="167"/>
        <v>0</v>
      </c>
      <c r="R268" s="157">
        <f t="shared" si="167"/>
        <v>0</v>
      </c>
      <c r="S268" s="157">
        <f t="shared" si="167"/>
        <v>0</v>
      </c>
      <c r="T268" s="157">
        <f t="shared" si="167"/>
        <v>0</v>
      </c>
      <c r="U268" s="157">
        <f t="shared" si="167"/>
        <v>0</v>
      </c>
      <c r="V268" s="157">
        <f t="shared" si="167"/>
        <v>0</v>
      </c>
      <c r="W268" s="157">
        <f t="shared" si="167"/>
        <v>0</v>
      </c>
      <c r="X268" s="157">
        <f t="shared" si="168"/>
        <v>0</v>
      </c>
      <c r="Y268" s="157">
        <f t="shared" si="168"/>
        <v>0</v>
      </c>
      <c r="Z268" s="157">
        <f t="shared" si="168"/>
        <v>0</v>
      </c>
      <c r="AA268" s="157">
        <f t="shared" si="168"/>
        <v>0</v>
      </c>
      <c r="AB268" s="157">
        <f t="shared" si="168"/>
        <v>0</v>
      </c>
      <c r="AC268" s="157">
        <f t="shared" si="168"/>
        <v>0</v>
      </c>
      <c r="AD268" s="157">
        <f t="shared" si="168"/>
        <v>0</v>
      </c>
      <c r="AE268" s="157">
        <f t="shared" si="168"/>
        <v>0</v>
      </c>
      <c r="AF268" s="157">
        <f t="shared" si="168"/>
        <v>0</v>
      </c>
      <c r="AG268" s="157">
        <f t="shared" si="168"/>
        <v>0</v>
      </c>
      <c r="AH268" s="157">
        <f t="shared" si="168"/>
        <v>0</v>
      </c>
      <c r="AI268" s="157">
        <f t="shared" si="168"/>
        <v>0</v>
      </c>
      <c r="AJ268" s="157">
        <f t="shared" si="168"/>
        <v>0</v>
      </c>
    </row>
    <row r="269" spans="1:36" ht="16.5" x14ac:dyDescent="0.25">
      <c r="A269" s="172"/>
      <c r="B269" s="173">
        <f t="shared" si="153"/>
        <v>221</v>
      </c>
      <c r="C269" s="202"/>
      <c r="D269" s="179"/>
      <c r="E269" s="179"/>
      <c r="F269" s="24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 spans="1:36" ht="16.5" x14ac:dyDescent="0.25">
      <c r="A270" s="180"/>
      <c r="B270" s="181"/>
      <c r="C270" s="203"/>
      <c r="D270" s="182"/>
      <c r="E270" s="182"/>
      <c r="F270" s="253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</row>
  </sheetData>
  <mergeCells count="29">
    <mergeCell ref="D31:E31"/>
    <mergeCell ref="D32:E32"/>
    <mergeCell ref="D33:E33"/>
    <mergeCell ref="D34:E34"/>
    <mergeCell ref="C31:C32"/>
    <mergeCell ref="C33:C34"/>
    <mergeCell ref="C21:E21"/>
    <mergeCell ref="C2:E2"/>
    <mergeCell ref="D3:E3"/>
    <mergeCell ref="D4:E4"/>
    <mergeCell ref="D5:E5"/>
    <mergeCell ref="C6:C8"/>
    <mergeCell ref="D6:E6"/>
    <mergeCell ref="D7:E7"/>
    <mergeCell ref="D8:E8"/>
    <mergeCell ref="D9:E9"/>
    <mergeCell ref="D10:E10"/>
    <mergeCell ref="D11:E11"/>
    <mergeCell ref="D19:E19"/>
    <mergeCell ref="C20:E20"/>
    <mergeCell ref="C30:E30"/>
    <mergeCell ref="C22:E22"/>
    <mergeCell ref="C23:D24"/>
    <mergeCell ref="C25:E25"/>
    <mergeCell ref="C26:E26"/>
    <mergeCell ref="C27:E27"/>
    <mergeCell ref="C28:C29"/>
    <mergeCell ref="D28:E28"/>
    <mergeCell ref="D29:E29"/>
  </mergeCells>
  <pageMargins left="0.7" right="0.7" top="0.75" bottom="0.75" header="0.3" footer="0.3"/>
  <pageSetup scale="22" orientation="portrait" horizontalDpi="1200" verticalDpi="1200" r:id="rId1"/>
  <colBreaks count="1" manualBreakCount="1">
    <brk id="29" min="41" max="261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8E5B-7944-40DF-A3AD-82C754DEA95D}">
  <sheetPr filterMode="1">
    <tabColor theme="4" tint="0.59999389629810485"/>
  </sheetPr>
  <dimension ref="A1:AS59"/>
  <sheetViews>
    <sheetView showZeros="0" view="pageBreakPreview" topLeftCell="P1" zoomScaleSheetLayoutView="100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1</v>
      </c>
      <c r="T3" s="544" t="str">
        <f>+"RP-"&amp;S3</f>
        <v>RP-1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CONCHIPAMPA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HUAYLAS</v>
      </c>
      <c r="AA7" s="548"/>
      <c r="AB7" s="550" t="s">
        <v>116</v>
      </c>
      <c r="AC7" s="550"/>
      <c r="AD7" s="565" t="str">
        <f>+VLOOKUP($S$3,LOCALIDAD,5,0)</f>
        <v>PAMPAROMÁS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1</v>
      </c>
      <c r="B13" s="275" t="str">
        <f t="shared" ref="B13:B42" si="0">IF($H$7=VLOOKUP($A13,PLANILLA,3,0),VLOOKUP($A13,PLANILLA,B$12,0),0)</f>
        <v>0</v>
      </c>
      <c r="C13" s="276" t="str">
        <f t="shared" ref="C13:G22" si="1">IF($H$7=VLOOKUP($A13,PLANILLA,3,0),VLOOKUP($A13,PLANILLA,C$12,0),"-")</f>
        <v>-</v>
      </c>
      <c r="D13" s="276" t="str">
        <f t="shared" si="1"/>
        <v>DS-0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2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1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2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SI</v>
      </c>
      <c r="V13" s="279">
        <f t="shared" si="5"/>
        <v>0</v>
      </c>
      <c r="W13" s="280" t="str">
        <f t="shared" si="5"/>
        <v>174368.64</v>
      </c>
      <c r="X13" s="280" t="str">
        <f t="shared" si="5"/>
        <v>8980122.95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1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2</v>
      </c>
      <c r="B14" s="50">
        <f t="shared" si="0"/>
        <v>1</v>
      </c>
      <c r="C14" s="51" t="str">
        <f t="shared" si="1"/>
        <v>TS-0</v>
      </c>
      <c r="D14" s="51" t="str">
        <f t="shared" si="1"/>
        <v>-</v>
      </c>
      <c r="E14" s="51" t="str">
        <f t="shared" si="1"/>
        <v>-</v>
      </c>
      <c r="F14" s="51" t="str">
        <f t="shared" si="1"/>
        <v>-</v>
      </c>
      <c r="G14" s="51" t="str">
        <f t="shared" si="1"/>
        <v>-</v>
      </c>
      <c r="H14" s="52" t="str">
        <f t="shared" ref="H14:H42" si="10">+IF(G14&lt;&gt;0,VLOOKUP(G14,TRAFOS,2,FALSE),"-")</f>
        <v>-</v>
      </c>
      <c r="I14" s="51">
        <f t="shared" si="2"/>
        <v>1</v>
      </c>
      <c r="J14" s="51" t="str">
        <f t="shared" si="3"/>
        <v>CAC</v>
      </c>
      <c r="K14" s="52" t="str">
        <f t="shared" si="3"/>
        <v>12/300</v>
      </c>
      <c r="L14" s="53">
        <f t="shared" si="3"/>
        <v>22.2</v>
      </c>
      <c r="M14" s="51" t="str">
        <f t="shared" si="3"/>
        <v>35 mm² AAAC</v>
      </c>
      <c r="N14" s="51">
        <f t="shared" si="3"/>
        <v>1</v>
      </c>
      <c r="O14" s="51">
        <f t="shared" si="4"/>
        <v>1</v>
      </c>
      <c r="P14" s="51">
        <f t="shared" si="4"/>
        <v>0</v>
      </c>
      <c r="Q14" s="51">
        <f t="shared" si="4"/>
        <v>0</v>
      </c>
      <c r="R14" s="51">
        <f t="shared" si="4"/>
        <v>0</v>
      </c>
      <c r="S14" s="51" t="str">
        <f t="shared" si="5"/>
        <v>PAT-1C</v>
      </c>
      <c r="T14" s="51" t="str">
        <f t="shared" si="5"/>
        <v>CI-C</v>
      </c>
      <c r="U14" s="51" t="str">
        <f t="shared" si="5"/>
        <v>SI</v>
      </c>
      <c r="V14" s="54">
        <f t="shared" si="5"/>
        <v>0</v>
      </c>
      <c r="W14" s="55" t="str">
        <f t="shared" si="5"/>
        <v>174390.7176</v>
      </c>
      <c r="X14" s="55" t="str">
        <f t="shared" si="5"/>
        <v>8980123.4154</v>
      </c>
      <c r="Y14" s="56">
        <f t="shared" si="6"/>
        <v>2</v>
      </c>
      <c r="Z14" s="57" t="str">
        <f t="shared" si="7"/>
        <v>-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1</v>
      </c>
      <c r="AF14" s="59">
        <f t="shared" si="8"/>
        <v>0</v>
      </c>
      <c r="AG14" s="59">
        <f t="shared" si="8"/>
        <v>1</v>
      </c>
      <c r="AH14" s="427">
        <f t="shared" si="8"/>
        <v>0</v>
      </c>
      <c r="AI14" s="39"/>
      <c r="AJ14" s="39">
        <f t="shared" si="9"/>
        <v>1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x14ac:dyDescent="0.25">
      <c r="A15" s="38">
        <f t="shared" ref="A15:A42" si="11">+A14+1</f>
        <v>3</v>
      </c>
      <c r="B15" s="50">
        <f t="shared" si="0"/>
        <v>2</v>
      </c>
      <c r="C15" s="51" t="str">
        <f t="shared" si="1"/>
        <v>TS-0</v>
      </c>
      <c r="D15" s="51" t="str">
        <f t="shared" si="1"/>
        <v>-</v>
      </c>
      <c r="E15" s="51" t="str">
        <f t="shared" si="1"/>
        <v>-</v>
      </c>
      <c r="F15" s="51" t="str">
        <f t="shared" si="1"/>
        <v>-</v>
      </c>
      <c r="G15" s="51" t="str">
        <f t="shared" si="1"/>
        <v>-</v>
      </c>
      <c r="H15" s="52" t="str">
        <f t="shared" si="10"/>
        <v>-</v>
      </c>
      <c r="I15" s="51">
        <f t="shared" si="2"/>
        <v>1</v>
      </c>
      <c r="J15" s="51" t="str">
        <f t="shared" si="3"/>
        <v>CAC</v>
      </c>
      <c r="K15" s="52" t="str">
        <f t="shared" si="3"/>
        <v>12/300</v>
      </c>
      <c r="L15" s="53">
        <f t="shared" si="3"/>
        <v>45.3</v>
      </c>
      <c r="M15" s="51" t="str">
        <f t="shared" si="3"/>
        <v>35 mm² AAAC</v>
      </c>
      <c r="N15" s="51">
        <f t="shared" si="3"/>
        <v>1</v>
      </c>
      <c r="O15" s="51">
        <f t="shared" si="4"/>
        <v>1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 t="str">
        <f t="shared" si="5"/>
        <v>PAT-1C</v>
      </c>
      <c r="T15" s="51" t="str">
        <f t="shared" si="5"/>
        <v>CI-C</v>
      </c>
      <c r="U15" s="51" t="str">
        <f t="shared" si="5"/>
        <v>SI</v>
      </c>
      <c r="V15" s="54">
        <f t="shared" si="5"/>
        <v>0</v>
      </c>
      <c r="W15" s="55" t="str">
        <f t="shared" si="5"/>
        <v>174434.0564</v>
      </c>
      <c r="X15" s="55" t="str">
        <f t="shared" si="5"/>
        <v>8980110.6284</v>
      </c>
      <c r="Y15" s="56">
        <f t="shared" si="6"/>
        <v>2</v>
      </c>
      <c r="Z15" s="57" t="str">
        <f t="shared" si="7"/>
        <v>-</v>
      </c>
      <c r="AA15" s="58" t="str">
        <f t="shared" si="7"/>
        <v>NO</v>
      </c>
      <c r="AB15" s="59">
        <f t="shared" si="8"/>
        <v>1</v>
      </c>
      <c r="AC15" s="59">
        <f t="shared" si="8"/>
        <v>0</v>
      </c>
      <c r="AD15" s="148"/>
      <c r="AE15" s="426">
        <f t="shared" si="8"/>
        <v>1</v>
      </c>
      <c r="AF15" s="59">
        <f t="shared" si="8"/>
        <v>0</v>
      </c>
      <c r="AG15" s="59">
        <f t="shared" si="8"/>
        <v>1</v>
      </c>
      <c r="AH15" s="427">
        <f t="shared" si="8"/>
        <v>0</v>
      </c>
      <c r="AI15" s="39"/>
      <c r="AJ15" s="39">
        <f t="shared" si="9"/>
        <v>1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x14ac:dyDescent="0.25">
      <c r="A16" s="38">
        <f t="shared" si="11"/>
        <v>4</v>
      </c>
      <c r="B16" s="50">
        <f t="shared" si="0"/>
        <v>3</v>
      </c>
      <c r="C16" s="51" t="str">
        <f t="shared" si="1"/>
        <v>PS1-0</v>
      </c>
      <c r="D16" s="51" t="str">
        <f t="shared" si="1"/>
        <v>SMM-2P</v>
      </c>
      <c r="E16" s="51" t="str">
        <f t="shared" si="1"/>
        <v>2A-K</v>
      </c>
      <c r="F16" s="51" t="str">
        <f t="shared" si="1"/>
        <v>01</v>
      </c>
      <c r="G16" s="51" t="str">
        <f t="shared" si="1"/>
        <v>5kVA-1ø-13,2kV</v>
      </c>
      <c r="H16" s="52">
        <f t="shared" si="10"/>
        <v>5</v>
      </c>
      <c r="I16" s="51">
        <f t="shared" si="2"/>
        <v>1</v>
      </c>
      <c r="J16" s="51" t="str">
        <f t="shared" si="3"/>
        <v>CAC</v>
      </c>
      <c r="K16" s="52" t="str">
        <f t="shared" si="3"/>
        <v>12/300</v>
      </c>
      <c r="L16" s="53">
        <f t="shared" si="3"/>
        <v>29.8</v>
      </c>
      <c r="M16" s="51" t="str">
        <f t="shared" si="3"/>
        <v>35 mm² AAAC</v>
      </c>
      <c r="N16" s="51">
        <f t="shared" si="3"/>
        <v>1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PAT-3</v>
      </c>
      <c r="T16" s="51" t="str">
        <f t="shared" si="5"/>
        <v>CI-C</v>
      </c>
      <c r="U16" s="51" t="str">
        <f t="shared" si="5"/>
        <v>SI</v>
      </c>
      <c r="V16" s="54">
        <f t="shared" si="5"/>
        <v>0</v>
      </c>
      <c r="W16" s="55" t="str">
        <f t="shared" si="5"/>
        <v>174461.1523</v>
      </c>
      <c r="X16" s="55" t="str">
        <f t="shared" si="5"/>
        <v>8980123.1393</v>
      </c>
      <c r="Y16" s="56">
        <f t="shared" si="6"/>
        <v>2</v>
      </c>
      <c r="Z16" s="57" t="str">
        <f t="shared" si="7"/>
        <v>13,2kV</v>
      </c>
      <c r="AA16" s="58" t="str">
        <f t="shared" si="7"/>
        <v>NO</v>
      </c>
      <c r="AB16" s="59">
        <f t="shared" si="8"/>
        <v>1</v>
      </c>
      <c r="AC16" s="59">
        <f t="shared" si="8"/>
        <v>0</v>
      </c>
      <c r="AD16" s="148"/>
      <c r="AE16" s="426">
        <f t="shared" si="8"/>
        <v>0</v>
      </c>
      <c r="AF16" s="59">
        <f t="shared" si="8"/>
        <v>0</v>
      </c>
      <c r="AG16" s="59">
        <f t="shared" si="8"/>
        <v>1</v>
      </c>
      <c r="AH16" s="427">
        <f t="shared" si="8"/>
        <v>0</v>
      </c>
      <c r="AI16" s="39"/>
      <c r="AJ16" s="39">
        <f t="shared" si="9"/>
        <v>1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hidden="1" x14ac:dyDescent="0.25">
      <c r="A17" s="38">
        <f t="shared" si="11"/>
        <v>5</v>
      </c>
      <c r="B17" s="50">
        <f t="shared" si="0"/>
        <v>0</v>
      </c>
      <c r="C17" s="51" t="str">
        <f t="shared" si="1"/>
        <v>-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0</v>
      </c>
      <c r="J17" s="51" t="str">
        <f t="shared" si="3"/>
        <v>-</v>
      </c>
      <c r="K17" s="52" t="str">
        <f t="shared" si="3"/>
        <v>-</v>
      </c>
      <c r="L17" s="53" t="str">
        <f t="shared" si="3"/>
        <v>-</v>
      </c>
      <c r="M17" s="51" t="str">
        <f t="shared" si="3"/>
        <v>-</v>
      </c>
      <c r="N17" s="51" t="str">
        <f t="shared" si="3"/>
        <v>-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-</v>
      </c>
      <c r="T17" s="51" t="str">
        <f t="shared" si="5"/>
        <v>-</v>
      </c>
      <c r="U17" s="51" t="str">
        <f t="shared" si="5"/>
        <v>-</v>
      </c>
      <c r="V17" s="54" t="str">
        <f t="shared" si="5"/>
        <v>-</v>
      </c>
      <c r="W17" s="55" t="str">
        <f t="shared" si="5"/>
        <v>-</v>
      </c>
      <c r="X17" s="55" t="str">
        <f t="shared" si="5"/>
        <v>-</v>
      </c>
      <c r="Y17" s="56">
        <f t="shared" si="6"/>
        <v>0</v>
      </c>
      <c r="Z17" s="57" t="str">
        <f t="shared" si="7"/>
        <v>-</v>
      </c>
      <c r="AA17" s="58" t="str">
        <f t="shared" si="7"/>
        <v>-</v>
      </c>
      <c r="AB17" s="59">
        <f t="shared" si="8"/>
        <v>0</v>
      </c>
      <c r="AC17" s="59">
        <f t="shared" si="8"/>
        <v>0</v>
      </c>
      <c r="AD17" s="148"/>
      <c r="AE17" s="428"/>
      <c r="AF17" s="419"/>
      <c r="AG17" s="419"/>
      <c r="AH17" s="429"/>
      <c r="AI17" s="39"/>
      <c r="AJ17" s="39">
        <f t="shared" si="9"/>
        <v>0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hidden="1" x14ac:dyDescent="0.25">
      <c r="A18" s="38">
        <f t="shared" si="11"/>
        <v>6</v>
      </c>
      <c r="B18" s="50">
        <f t="shared" si="0"/>
        <v>0</v>
      </c>
      <c r="C18" s="51" t="str">
        <f t="shared" si="1"/>
        <v>-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0</v>
      </c>
      <c r="J18" s="51" t="str">
        <f t="shared" si="3"/>
        <v>-</v>
      </c>
      <c r="K18" s="52" t="str">
        <f t="shared" si="3"/>
        <v>-</v>
      </c>
      <c r="L18" s="53" t="str">
        <f t="shared" si="3"/>
        <v>-</v>
      </c>
      <c r="M18" s="51" t="str">
        <f t="shared" si="3"/>
        <v>-</v>
      </c>
      <c r="N18" s="51" t="str">
        <f t="shared" si="3"/>
        <v>-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 t="str">
        <f t="shared" si="5"/>
        <v>-</v>
      </c>
      <c r="T18" s="51" t="str">
        <f t="shared" si="5"/>
        <v>-</v>
      </c>
      <c r="U18" s="51" t="str">
        <f t="shared" si="5"/>
        <v>-</v>
      </c>
      <c r="V18" s="54" t="str">
        <f t="shared" si="5"/>
        <v>-</v>
      </c>
      <c r="W18" s="55" t="str">
        <f t="shared" si="5"/>
        <v>-</v>
      </c>
      <c r="X18" s="55" t="str">
        <f t="shared" si="5"/>
        <v>-</v>
      </c>
      <c r="Y18" s="56">
        <f t="shared" si="6"/>
        <v>0</v>
      </c>
      <c r="Z18" s="57" t="str">
        <f t="shared" si="7"/>
        <v>-</v>
      </c>
      <c r="AA18" s="58" t="str">
        <f t="shared" si="7"/>
        <v>-</v>
      </c>
      <c r="AB18" s="59">
        <f t="shared" si="8"/>
        <v>0</v>
      </c>
      <c r="AC18" s="59">
        <f t="shared" si="8"/>
        <v>0</v>
      </c>
      <c r="AD18" s="148"/>
      <c r="AE18" s="428"/>
      <c r="AF18" s="419"/>
      <c r="AG18" s="419"/>
      <c r="AH18" s="429"/>
      <c r="AI18" s="39"/>
      <c r="AJ18" s="39">
        <f t="shared" si="9"/>
        <v>0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hidden="1" x14ac:dyDescent="0.25">
      <c r="A19" s="38">
        <f t="shared" si="11"/>
        <v>7</v>
      </c>
      <c r="B19" s="50">
        <f t="shared" si="0"/>
        <v>0</v>
      </c>
      <c r="C19" s="51" t="str">
        <f t="shared" si="1"/>
        <v>-</v>
      </c>
      <c r="D19" s="51" t="str">
        <f t="shared" si="1"/>
        <v>-</v>
      </c>
      <c r="E19" s="51" t="str">
        <f t="shared" si="1"/>
        <v>-</v>
      </c>
      <c r="F19" s="51" t="str">
        <f t="shared" si="1"/>
        <v>-</v>
      </c>
      <c r="G19" s="51" t="str">
        <f t="shared" si="1"/>
        <v>-</v>
      </c>
      <c r="H19" s="52" t="str">
        <f t="shared" si="10"/>
        <v>-</v>
      </c>
      <c r="I19" s="51">
        <f t="shared" si="2"/>
        <v>0</v>
      </c>
      <c r="J19" s="51" t="str">
        <f t="shared" si="3"/>
        <v>-</v>
      </c>
      <c r="K19" s="52" t="str">
        <f t="shared" si="3"/>
        <v>-</v>
      </c>
      <c r="L19" s="53" t="str">
        <f t="shared" si="3"/>
        <v>-</v>
      </c>
      <c r="M19" s="51" t="str">
        <f t="shared" si="3"/>
        <v>-</v>
      </c>
      <c r="N19" s="51" t="str">
        <f t="shared" si="3"/>
        <v>-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-</v>
      </c>
      <c r="T19" s="51" t="str">
        <f t="shared" si="5"/>
        <v>-</v>
      </c>
      <c r="U19" s="51" t="str">
        <f t="shared" si="5"/>
        <v>-</v>
      </c>
      <c r="V19" s="54" t="str">
        <f t="shared" si="5"/>
        <v>-</v>
      </c>
      <c r="W19" s="55" t="str">
        <f t="shared" si="5"/>
        <v>-</v>
      </c>
      <c r="X19" s="55" t="str">
        <f t="shared" si="5"/>
        <v>-</v>
      </c>
      <c r="Y19" s="56">
        <f t="shared" si="6"/>
        <v>0</v>
      </c>
      <c r="Z19" s="57" t="str">
        <f t="shared" si="7"/>
        <v>-</v>
      </c>
      <c r="AA19" s="58" t="str">
        <f t="shared" si="7"/>
        <v>-</v>
      </c>
      <c r="AB19" s="59">
        <f t="shared" si="8"/>
        <v>0</v>
      </c>
      <c r="AC19" s="59">
        <f t="shared" si="8"/>
        <v>0</v>
      </c>
      <c r="AD19" s="148"/>
      <c r="AE19" s="428"/>
      <c r="AF19" s="419"/>
      <c r="AG19" s="419"/>
      <c r="AH19" s="429"/>
      <c r="AI19" s="39"/>
      <c r="AJ19" s="39">
        <f t="shared" si="9"/>
        <v>0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idden="1" x14ac:dyDescent="0.25">
      <c r="A20" s="38">
        <f t="shared" si="11"/>
        <v>8</v>
      </c>
      <c r="B20" s="50">
        <f t="shared" si="0"/>
        <v>0</v>
      </c>
      <c r="C20" s="51" t="str">
        <f t="shared" si="1"/>
        <v>-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0</v>
      </c>
      <c r="J20" s="51" t="str">
        <f t="shared" si="3"/>
        <v>-</v>
      </c>
      <c r="K20" s="52" t="str">
        <f t="shared" si="3"/>
        <v>-</v>
      </c>
      <c r="L20" s="53" t="str">
        <f t="shared" si="3"/>
        <v>-</v>
      </c>
      <c r="M20" s="51" t="str">
        <f t="shared" si="3"/>
        <v>-</v>
      </c>
      <c r="N20" s="51" t="str">
        <f t="shared" si="3"/>
        <v>-</v>
      </c>
      <c r="O20" s="51">
        <f t="shared" si="4"/>
        <v>0</v>
      </c>
      <c r="P20" s="51">
        <f t="shared" si="4"/>
        <v>0</v>
      </c>
      <c r="Q20" s="51">
        <f t="shared" si="4"/>
        <v>0</v>
      </c>
      <c r="R20" s="51">
        <f t="shared" si="4"/>
        <v>0</v>
      </c>
      <c r="S20" s="51" t="str">
        <f t="shared" si="5"/>
        <v>-</v>
      </c>
      <c r="T20" s="51" t="str">
        <f t="shared" si="5"/>
        <v>-</v>
      </c>
      <c r="U20" s="51" t="str">
        <f t="shared" si="5"/>
        <v>-</v>
      </c>
      <c r="V20" s="54" t="str">
        <f t="shared" si="5"/>
        <v>-</v>
      </c>
      <c r="W20" s="55" t="str">
        <f t="shared" si="5"/>
        <v>-</v>
      </c>
      <c r="X20" s="55" t="str">
        <f t="shared" si="5"/>
        <v>-</v>
      </c>
      <c r="Y20" s="56">
        <f t="shared" si="6"/>
        <v>0</v>
      </c>
      <c r="Z20" s="57" t="str">
        <f t="shared" si="7"/>
        <v>-</v>
      </c>
      <c r="AA20" s="58" t="str">
        <f t="shared" si="7"/>
        <v>-</v>
      </c>
      <c r="AB20" s="59">
        <f t="shared" si="8"/>
        <v>0</v>
      </c>
      <c r="AC20" s="59">
        <f t="shared" si="8"/>
        <v>0</v>
      </c>
      <c r="AD20" s="148"/>
      <c r="AE20" s="428"/>
      <c r="AF20" s="419"/>
      <c r="AG20" s="419"/>
      <c r="AH20" s="429"/>
      <c r="AI20" s="39"/>
      <c r="AJ20" s="39">
        <f t="shared" si="9"/>
        <v>0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idden="1" x14ac:dyDescent="0.25">
      <c r="A21" s="38">
        <f t="shared" si="11"/>
        <v>9</v>
      </c>
      <c r="B21" s="50">
        <f t="shared" si="0"/>
        <v>0</v>
      </c>
      <c r="C21" s="51" t="str">
        <f t="shared" si="1"/>
        <v>-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0</v>
      </c>
      <c r="J21" s="51" t="str">
        <f t="shared" si="3"/>
        <v>-</v>
      </c>
      <c r="K21" s="52" t="str">
        <f t="shared" si="3"/>
        <v>-</v>
      </c>
      <c r="L21" s="53" t="str">
        <f t="shared" si="3"/>
        <v>-</v>
      </c>
      <c r="M21" s="51" t="str">
        <f t="shared" si="3"/>
        <v>-</v>
      </c>
      <c r="N21" s="51" t="str">
        <f t="shared" si="3"/>
        <v>-</v>
      </c>
      <c r="O21" s="51">
        <f t="shared" si="4"/>
        <v>0</v>
      </c>
      <c r="P21" s="51">
        <f t="shared" si="4"/>
        <v>0</v>
      </c>
      <c r="Q21" s="51">
        <f t="shared" si="4"/>
        <v>0</v>
      </c>
      <c r="R21" s="51">
        <f t="shared" si="4"/>
        <v>0</v>
      </c>
      <c r="S21" s="51" t="str">
        <f t="shared" si="5"/>
        <v>-</v>
      </c>
      <c r="T21" s="51" t="str">
        <f t="shared" si="5"/>
        <v>-</v>
      </c>
      <c r="U21" s="51" t="str">
        <f t="shared" si="5"/>
        <v>-</v>
      </c>
      <c r="V21" s="54" t="str">
        <f t="shared" si="5"/>
        <v>-</v>
      </c>
      <c r="W21" s="55" t="str">
        <f t="shared" si="5"/>
        <v>-</v>
      </c>
      <c r="X21" s="55" t="str">
        <f t="shared" si="5"/>
        <v>-</v>
      </c>
      <c r="Y21" s="56">
        <f t="shared" si="6"/>
        <v>0</v>
      </c>
      <c r="Z21" s="57" t="str">
        <f t="shared" si="7"/>
        <v>-</v>
      </c>
      <c r="AA21" s="58" t="str">
        <f t="shared" si="7"/>
        <v>-</v>
      </c>
      <c r="AB21" s="59">
        <f t="shared" si="8"/>
        <v>0</v>
      </c>
      <c r="AC21" s="59">
        <f t="shared" si="8"/>
        <v>0</v>
      </c>
      <c r="AD21" s="148"/>
      <c r="AE21" s="428"/>
      <c r="AF21" s="419"/>
      <c r="AG21" s="419"/>
      <c r="AH21" s="429"/>
      <c r="AI21" s="39"/>
      <c r="AJ21" s="39">
        <f t="shared" si="9"/>
        <v>0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idden="1" x14ac:dyDescent="0.25">
      <c r="A22" s="38">
        <f t="shared" si="11"/>
        <v>10</v>
      </c>
      <c r="B22" s="50">
        <f t="shared" si="0"/>
        <v>0</v>
      </c>
      <c r="C22" s="51" t="str">
        <f t="shared" si="1"/>
        <v>-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0</v>
      </c>
      <c r="J22" s="51" t="str">
        <f t="shared" si="3"/>
        <v>-</v>
      </c>
      <c r="K22" s="52" t="str">
        <f t="shared" si="3"/>
        <v>-</v>
      </c>
      <c r="L22" s="53" t="str">
        <f t="shared" si="3"/>
        <v>-</v>
      </c>
      <c r="M22" s="51" t="str">
        <f t="shared" si="3"/>
        <v>-</v>
      </c>
      <c r="N22" s="51" t="str">
        <f t="shared" si="3"/>
        <v>-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-</v>
      </c>
      <c r="T22" s="51" t="str">
        <f t="shared" si="5"/>
        <v>-</v>
      </c>
      <c r="U22" s="51" t="str">
        <f t="shared" si="5"/>
        <v>-</v>
      </c>
      <c r="V22" s="54" t="str">
        <f t="shared" si="5"/>
        <v>-</v>
      </c>
      <c r="W22" s="55" t="str">
        <f t="shared" si="5"/>
        <v>-</v>
      </c>
      <c r="X22" s="55" t="str">
        <f t="shared" si="5"/>
        <v>-</v>
      </c>
      <c r="Y22" s="56">
        <f t="shared" si="6"/>
        <v>0</v>
      </c>
      <c r="Z22" s="57" t="str">
        <f t="shared" si="7"/>
        <v>-</v>
      </c>
      <c r="AA22" s="58" t="str">
        <f t="shared" si="7"/>
        <v>-</v>
      </c>
      <c r="AB22" s="59">
        <f t="shared" si="8"/>
        <v>0</v>
      </c>
      <c r="AC22" s="59">
        <f t="shared" si="8"/>
        <v>0</v>
      </c>
      <c r="AD22" s="148"/>
      <c r="AE22" s="428"/>
      <c r="AF22" s="419"/>
      <c r="AG22" s="419"/>
      <c r="AH22" s="429"/>
      <c r="AI22" s="39"/>
      <c r="AJ22" s="39">
        <f t="shared" si="9"/>
        <v>0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idden="1" x14ac:dyDescent="0.25">
      <c r="A23" s="38">
        <f t="shared" si="11"/>
        <v>11</v>
      </c>
      <c r="B23" s="50">
        <f t="shared" si="0"/>
        <v>0</v>
      </c>
      <c r="C23" s="51" t="str">
        <f t="shared" ref="C23:G32" si="12">IF($H$7=VLOOKUP($A23,PLANILLA,3,0),VLOOKUP($A23,PLANILLA,C$12,0),"-")</f>
        <v>-</v>
      </c>
      <c r="D23" s="51" t="str">
        <f t="shared" si="12"/>
        <v>-</v>
      </c>
      <c r="E23" s="51" t="str">
        <f t="shared" si="12"/>
        <v>-</v>
      </c>
      <c r="F23" s="51" t="str">
        <f t="shared" si="12"/>
        <v>-</v>
      </c>
      <c r="G23" s="51" t="str">
        <f t="shared" si="12"/>
        <v>-</v>
      </c>
      <c r="H23" s="52" t="str">
        <f t="shared" si="10"/>
        <v>-</v>
      </c>
      <c r="I23" s="51">
        <f t="shared" si="2"/>
        <v>0</v>
      </c>
      <c r="J23" s="51" t="str">
        <f t="shared" ref="J23:N32" si="13">IF($H$7=VLOOKUP($A23,PLANILLA,3,0),VLOOKUP($A23,PLANILLA,J$12,0),"-")</f>
        <v>-</v>
      </c>
      <c r="K23" s="52" t="str">
        <f t="shared" si="13"/>
        <v>-</v>
      </c>
      <c r="L23" s="53" t="str">
        <f t="shared" si="13"/>
        <v>-</v>
      </c>
      <c r="M23" s="51" t="str">
        <f t="shared" si="13"/>
        <v>-</v>
      </c>
      <c r="N23" s="51" t="str">
        <f t="shared" si="13"/>
        <v>-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ref="S23:X32" si="14">IF($H$7=VLOOKUP($A23,PLANILLA,3,0),VLOOKUP($A23,PLANILLA,S$12,0),"-")</f>
        <v>-</v>
      </c>
      <c r="T23" s="51" t="str">
        <f t="shared" si="14"/>
        <v>-</v>
      </c>
      <c r="U23" s="51" t="str">
        <f t="shared" si="14"/>
        <v>-</v>
      </c>
      <c r="V23" s="54" t="str">
        <f t="shared" si="14"/>
        <v>-</v>
      </c>
      <c r="W23" s="55" t="str">
        <f t="shared" si="14"/>
        <v>-</v>
      </c>
      <c r="X23" s="55" t="str">
        <f t="shared" si="14"/>
        <v>-</v>
      </c>
      <c r="Y23" s="56">
        <f t="shared" si="6"/>
        <v>0</v>
      </c>
      <c r="Z23" s="57" t="str">
        <f t="shared" si="7"/>
        <v>-</v>
      </c>
      <c r="AA23" s="58" t="str">
        <f t="shared" si="7"/>
        <v>-</v>
      </c>
      <c r="AB23" s="60">
        <f t="shared" si="8"/>
        <v>0</v>
      </c>
      <c r="AC23" s="60">
        <f t="shared" si="8"/>
        <v>0</v>
      </c>
      <c r="AD23" s="148"/>
      <c r="AE23" s="428"/>
      <c r="AF23" s="419"/>
      <c r="AG23" s="419"/>
      <c r="AH23" s="429"/>
      <c r="AI23" s="39"/>
      <c r="AJ23" s="39">
        <f t="shared" si="9"/>
        <v>0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idden="1" x14ac:dyDescent="0.25">
      <c r="A24" s="38">
        <f t="shared" si="11"/>
        <v>12</v>
      </c>
      <c r="B24" s="50">
        <f t="shared" si="0"/>
        <v>0</v>
      </c>
      <c r="C24" s="51" t="str">
        <f t="shared" si="12"/>
        <v>-</v>
      </c>
      <c r="D24" s="51" t="str">
        <f t="shared" si="12"/>
        <v>-</v>
      </c>
      <c r="E24" s="51" t="str">
        <f t="shared" si="12"/>
        <v>-</v>
      </c>
      <c r="F24" s="51" t="str">
        <f t="shared" si="12"/>
        <v>-</v>
      </c>
      <c r="G24" s="51" t="str">
        <f t="shared" si="12"/>
        <v>-</v>
      </c>
      <c r="H24" s="52" t="str">
        <f t="shared" si="10"/>
        <v>-</v>
      </c>
      <c r="I24" s="51">
        <f t="shared" si="2"/>
        <v>0</v>
      </c>
      <c r="J24" s="51" t="str">
        <f t="shared" si="13"/>
        <v>-</v>
      </c>
      <c r="K24" s="52" t="str">
        <f t="shared" si="13"/>
        <v>-</v>
      </c>
      <c r="L24" s="53" t="str">
        <f t="shared" si="13"/>
        <v>-</v>
      </c>
      <c r="M24" s="51" t="str">
        <f t="shared" si="13"/>
        <v>-</v>
      </c>
      <c r="N24" s="51" t="str">
        <f t="shared" si="13"/>
        <v>-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14"/>
        <v>-</v>
      </c>
      <c r="T24" s="51" t="str">
        <f t="shared" si="14"/>
        <v>-</v>
      </c>
      <c r="U24" s="51" t="str">
        <f t="shared" si="14"/>
        <v>-</v>
      </c>
      <c r="V24" s="54" t="str">
        <f t="shared" si="14"/>
        <v>-</v>
      </c>
      <c r="W24" s="55" t="str">
        <f t="shared" si="14"/>
        <v>-</v>
      </c>
      <c r="X24" s="55" t="str">
        <f t="shared" si="14"/>
        <v>-</v>
      </c>
      <c r="Y24" s="56">
        <f t="shared" si="6"/>
        <v>0</v>
      </c>
      <c r="Z24" s="57" t="str">
        <f t="shared" si="7"/>
        <v>-</v>
      </c>
      <c r="AA24" s="58" t="str">
        <f t="shared" si="7"/>
        <v>-</v>
      </c>
      <c r="AB24" s="60">
        <f t="shared" si="8"/>
        <v>0</v>
      </c>
      <c r="AC24" s="60">
        <f t="shared" si="8"/>
        <v>0</v>
      </c>
      <c r="AD24" s="148"/>
      <c r="AE24" s="428"/>
      <c r="AF24" s="419"/>
      <c r="AG24" s="419"/>
      <c r="AH24" s="429"/>
      <c r="AI24" s="39"/>
      <c r="AJ24" s="39">
        <f t="shared" si="9"/>
        <v>0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idden="1" x14ac:dyDescent="0.25">
      <c r="A25" s="38">
        <f t="shared" si="11"/>
        <v>13</v>
      </c>
      <c r="B25" s="50">
        <f t="shared" si="0"/>
        <v>0</v>
      </c>
      <c r="C25" s="51" t="str">
        <f t="shared" si="12"/>
        <v>-</v>
      </c>
      <c r="D25" s="51" t="str">
        <f t="shared" si="12"/>
        <v>-</v>
      </c>
      <c r="E25" s="51" t="str">
        <f t="shared" si="12"/>
        <v>-</v>
      </c>
      <c r="F25" s="51" t="str">
        <f t="shared" si="12"/>
        <v>-</v>
      </c>
      <c r="G25" s="51" t="str">
        <f t="shared" si="12"/>
        <v>-</v>
      </c>
      <c r="H25" s="52" t="str">
        <f t="shared" si="10"/>
        <v>-</v>
      </c>
      <c r="I25" s="51">
        <f t="shared" si="2"/>
        <v>0</v>
      </c>
      <c r="J25" s="51" t="str">
        <f t="shared" si="13"/>
        <v>-</v>
      </c>
      <c r="K25" s="52" t="str">
        <f t="shared" si="13"/>
        <v>-</v>
      </c>
      <c r="L25" s="53" t="str">
        <f t="shared" si="13"/>
        <v>-</v>
      </c>
      <c r="M25" s="51" t="str">
        <f t="shared" si="13"/>
        <v>-</v>
      </c>
      <c r="N25" s="51" t="str">
        <f t="shared" si="13"/>
        <v>-</v>
      </c>
      <c r="O25" s="51">
        <f t="shared" si="4"/>
        <v>0</v>
      </c>
      <c r="P25" s="51">
        <f t="shared" si="4"/>
        <v>0</v>
      </c>
      <c r="Q25" s="51">
        <f t="shared" si="4"/>
        <v>0</v>
      </c>
      <c r="R25" s="51">
        <f t="shared" si="4"/>
        <v>0</v>
      </c>
      <c r="S25" s="51" t="str">
        <f t="shared" si="14"/>
        <v>-</v>
      </c>
      <c r="T25" s="51" t="str">
        <f t="shared" si="14"/>
        <v>-</v>
      </c>
      <c r="U25" s="51" t="str">
        <f t="shared" si="14"/>
        <v>-</v>
      </c>
      <c r="V25" s="54" t="str">
        <f t="shared" si="14"/>
        <v>-</v>
      </c>
      <c r="W25" s="55" t="str">
        <f t="shared" si="14"/>
        <v>-</v>
      </c>
      <c r="X25" s="55" t="str">
        <f t="shared" si="14"/>
        <v>-</v>
      </c>
      <c r="Y25" s="56">
        <f t="shared" si="6"/>
        <v>0</v>
      </c>
      <c r="Z25" s="57" t="str">
        <f t="shared" si="7"/>
        <v>-</v>
      </c>
      <c r="AA25" s="58" t="str">
        <f t="shared" si="7"/>
        <v>-</v>
      </c>
      <c r="AB25" s="60">
        <f t="shared" si="8"/>
        <v>0</v>
      </c>
      <c r="AC25" s="60">
        <f t="shared" si="8"/>
        <v>0</v>
      </c>
      <c r="AD25" s="148"/>
      <c r="AE25" s="428"/>
      <c r="AF25" s="419"/>
      <c r="AG25" s="419"/>
      <c r="AH25" s="429"/>
      <c r="AI25" s="39"/>
      <c r="AJ25" s="39">
        <f t="shared" si="9"/>
        <v>0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idden="1" x14ac:dyDescent="0.25">
      <c r="A26" s="38">
        <f t="shared" si="11"/>
        <v>14</v>
      </c>
      <c r="B26" s="50">
        <f t="shared" si="0"/>
        <v>0</v>
      </c>
      <c r="C26" s="51" t="str">
        <f t="shared" si="12"/>
        <v>-</v>
      </c>
      <c r="D26" s="51" t="str">
        <f t="shared" si="12"/>
        <v>-</v>
      </c>
      <c r="E26" s="51" t="str">
        <f t="shared" si="12"/>
        <v>-</v>
      </c>
      <c r="F26" s="51" t="str">
        <f t="shared" si="12"/>
        <v>-</v>
      </c>
      <c r="G26" s="51" t="str">
        <f t="shared" si="12"/>
        <v>-</v>
      </c>
      <c r="H26" s="52" t="str">
        <f t="shared" si="10"/>
        <v>-</v>
      </c>
      <c r="I26" s="51">
        <f t="shared" si="2"/>
        <v>0</v>
      </c>
      <c r="J26" s="51" t="str">
        <f t="shared" si="13"/>
        <v>-</v>
      </c>
      <c r="K26" s="52" t="str">
        <f t="shared" si="13"/>
        <v>-</v>
      </c>
      <c r="L26" s="53" t="str">
        <f t="shared" si="13"/>
        <v>-</v>
      </c>
      <c r="M26" s="51" t="str">
        <f t="shared" si="13"/>
        <v>-</v>
      </c>
      <c r="N26" s="51" t="str">
        <f t="shared" si="13"/>
        <v>-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14"/>
        <v>-</v>
      </c>
      <c r="T26" s="51" t="str">
        <f t="shared" si="14"/>
        <v>-</v>
      </c>
      <c r="U26" s="51" t="str">
        <f t="shared" si="14"/>
        <v>-</v>
      </c>
      <c r="V26" s="54" t="str">
        <f t="shared" si="14"/>
        <v>-</v>
      </c>
      <c r="W26" s="55" t="str">
        <f t="shared" si="14"/>
        <v>-</v>
      </c>
      <c r="X26" s="55" t="str">
        <f t="shared" si="14"/>
        <v>-</v>
      </c>
      <c r="Y26" s="56">
        <f t="shared" si="6"/>
        <v>0</v>
      </c>
      <c r="Z26" s="57" t="str">
        <f t="shared" si="7"/>
        <v>-</v>
      </c>
      <c r="AA26" s="58" t="str">
        <f t="shared" si="7"/>
        <v>-</v>
      </c>
      <c r="AB26" s="60">
        <f t="shared" si="8"/>
        <v>0</v>
      </c>
      <c r="AC26" s="60">
        <f t="shared" si="8"/>
        <v>0</v>
      </c>
      <c r="AD26" s="148"/>
      <c r="AE26" s="428"/>
      <c r="AF26" s="419"/>
      <c r="AG26" s="419"/>
      <c r="AH26" s="429"/>
      <c r="AI26" s="39"/>
      <c r="AJ26" s="39">
        <f t="shared" si="9"/>
        <v>0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15</v>
      </c>
      <c r="B27" s="50">
        <f t="shared" si="0"/>
        <v>0</v>
      </c>
      <c r="C27" s="51" t="str">
        <f t="shared" si="12"/>
        <v>-</v>
      </c>
      <c r="D27" s="51" t="str">
        <f t="shared" si="12"/>
        <v>-</v>
      </c>
      <c r="E27" s="51" t="str">
        <f t="shared" si="12"/>
        <v>-</v>
      </c>
      <c r="F27" s="51" t="str">
        <f t="shared" si="12"/>
        <v>-</v>
      </c>
      <c r="G27" s="51" t="str">
        <f t="shared" si="12"/>
        <v>-</v>
      </c>
      <c r="H27" s="52" t="str">
        <f t="shared" si="10"/>
        <v>-</v>
      </c>
      <c r="I27" s="51">
        <f t="shared" si="2"/>
        <v>0</v>
      </c>
      <c r="J27" s="51" t="str">
        <f t="shared" si="13"/>
        <v>-</v>
      </c>
      <c r="K27" s="52" t="str">
        <f t="shared" si="13"/>
        <v>-</v>
      </c>
      <c r="L27" s="53" t="str">
        <f t="shared" si="13"/>
        <v>-</v>
      </c>
      <c r="M27" s="51" t="str">
        <f t="shared" si="13"/>
        <v>-</v>
      </c>
      <c r="N27" s="51" t="str">
        <f t="shared" si="1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14"/>
        <v>-</v>
      </c>
      <c r="T27" s="51" t="str">
        <f t="shared" si="14"/>
        <v>-</v>
      </c>
      <c r="U27" s="51" t="str">
        <f t="shared" si="14"/>
        <v>-</v>
      </c>
      <c r="V27" s="54" t="str">
        <f t="shared" si="14"/>
        <v>-</v>
      </c>
      <c r="W27" s="55" t="str">
        <f t="shared" si="14"/>
        <v>-</v>
      </c>
      <c r="X27" s="55" t="str">
        <f t="shared" si="14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16</v>
      </c>
      <c r="B28" s="50">
        <f t="shared" si="0"/>
        <v>0</v>
      </c>
      <c r="C28" s="51" t="str">
        <f t="shared" si="12"/>
        <v>-</v>
      </c>
      <c r="D28" s="51" t="str">
        <f t="shared" si="12"/>
        <v>-</v>
      </c>
      <c r="E28" s="51" t="str">
        <f t="shared" si="12"/>
        <v>-</v>
      </c>
      <c r="F28" s="51" t="str">
        <f t="shared" si="12"/>
        <v>-</v>
      </c>
      <c r="G28" s="51" t="str">
        <f t="shared" si="12"/>
        <v>-</v>
      </c>
      <c r="H28" s="52" t="str">
        <f t="shared" si="10"/>
        <v>-</v>
      </c>
      <c r="I28" s="51">
        <f t="shared" si="2"/>
        <v>0</v>
      </c>
      <c r="J28" s="51" t="str">
        <f t="shared" si="13"/>
        <v>-</v>
      </c>
      <c r="K28" s="52" t="str">
        <f t="shared" si="13"/>
        <v>-</v>
      </c>
      <c r="L28" s="53" t="str">
        <f t="shared" si="13"/>
        <v>-</v>
      </c>
      <c r="M28" s="51" t="str">
        <f t="shared" si="13"/>
        <v>-</v>
      </c>
      <c r="N28" s="51" t="str">
        <f t="shared" si="1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14"/>
        <v>-</v>
      </c>
      <c r="T28" s="51" t="str">
        <f t="shared" si="14"/>
        <v>-</v>
      </c>
      <c r="U28" s="51" t="str">
        <f t="shared" si="14"/>
        <v>-</v>
      </c>
      <c r="V28" s="54" t="str">
        <f t="shared" si="14"/>
        <v>-</v>
      </c>
      <c r="W28" s="55" t="str">
        <f t="shared" si="14"/>
        <v>-</v>
      </c>
      <c r="X28" s="55" t="str">
        <f t="shared" si="14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17</v>
      </c>
      <c r="B29" s="50">
        <f t="shared" si="0"/>
        <v>0</v>
      </c>
      <c r="C29" s="51" t="str">
        <f t="shared" si="12"/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si="13"/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si="14"/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18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19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20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21</v>
      </c>
      <c r="B33" s="50">
        <f t="shared" si="0"/>
        <v>0</v>
      </c>
      <c r="C33" s="51" t="str">
        <f t="shared" ref="C33:G42" si="15">IF($H$7=VLOOKUP($A33,PLANILLA,3,0),VLOOKUP($A33,PLANILLA,C$12,0),"-")</f>
        <v>-</v>
      </c>
      <c r="D33" s="51" t="str">
        <f t="shared" si="15"/>
        <v>-</v>
      </c>
      <c r="E33" s="51" t="str">
        <f t="shared" si="15"/>
        <v>-</v>
      </c>
      <c r="F33" s="51" t="str">
        <f t="shared" si="15"/>
        <v>-</v>
      </c>
      <c r="G33" s="51" t="str">
        <f t="shared" si="15"/>
        <v>-</v>
      </c>
      <c r="H33" s="52" t="str">
        <f t="shared" si="10"/>
        <v>-</v>
      </c>
      <c r="I33" s="51">
        <f t="shared" si="2"/>
        <v>0</v>
      </c>
      <c r="J33" s="51" t="str">
        <f t="shared" ref="J33:N42" si="16">IF($H$7=VLOOKUP($A33,PLANILLA,3,0),VLOOKUP($A33,PLANILLA,J$12,0),"-")</f>
        <v>-</v>
      </c>
      <c r="K33" s="52" t="str">
        <f t="shared" si="16"/>
        <v>-</v>
      </c>
      <c r="L33" s="53" t="str">
        <f t="shared" si="16"/>
        <v>-</v>
      </c>
      <c r="M33" s="51" t="str">
        <f t="shared" si="16"/>
        <v>-</v>
      </c>
      <c r="N33" s="51" t="str">
        <f t="shared" si="16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ref="S33:X42" si="17">IF($H$7=VLOOKUP($A33,PLANILLA,3,0),VLOOKUP($A33,PLANILLA,S$12,0),"-")</f>
        <v>-</v>
      </c>
      <c r="T33" s="51" t="str">
        <f t="shared" si="17"/>
        <v>-</v>
      </c>
      <c r="U33" s="51" t="str">
        <f t="shared" si="17"/>
        <v>-</v>
      </c>
      <c r="V33" s="54" t="str">
        <f t="shared" si="17"/>
        <v>-</v>
      </c>
      <c r="W33" s="55" t="str">
        <f t="shared" si="17"/>
        <v>-</v>
      </c>
      <c r="X33" s="55" t="str">
        <f t="shared" si="17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22</v>
      </c>
      <c r="B34" s="50">
        <f t="shared" si="0"/>
        <v>0</v>
      </c>
      <c r="C34" s="51" t="str">
        <f t="shared" si="15"/>
        <v>-</v>
      </c>
      <c r="D34" s="51" t="str">
        <f t="shared" si="15"/>
        <v>-</v>
      </c>
      <c r="E34" s="51" t="str">
        <f t="shared" si="15"/>
        <v>-</v>
      </c>
      <c r="F34" s="51" t="str">
        <f t="shared" si="15"/>
        <v>-</v>
      </c>
      <c r="G34" s="51" t="str">
        <f t="shared" si="15"/>
        <v>-</v>
      </c>
      <c r="H34" s="52" t="str">
        <f t="shared" si="10"/>
        <v>-</v>
      </c>
      <c r="I34" s="51">
        <f t="shared" si="2"/>
        <v>0</v>
      </c>
      <c r="J34" s="51" t="str">
        <f t="shared" si="16"/>
        <v>-</v>
      </c>
      <c r="K34" s="52" t="str">
        <f t="shared" si="16"/>
        <v>-</v>
      </c>
      <c r="L34" s="53" t="str">
        <f t="shared" si="16"/>
        <v>-</v>
      </c>
      <c r="M34" s="51" t="str">
        <f t="shared" si="16"/>
        <v>-</v>
      </c>
      <c r="N34" s="51" t="str">
        <f t="shared" si="16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7"/>
        <v>-</v>
      </c>
      <c r="T34" s="51" t="str">
        <f t="shared" si="17"/>
        <v>-</v>
      </c>
      <c r="U34" s="51" t="str">
        <f t="shared" si="17"/>
        <v>-</v>
      </c>
      <c r="V34" s="54" t="str">
        <f t="shared" si="17"/>
        <v>-</v>
      </c>
      <c r="W34" s="55" t="str">
        <f t="shared" si="17"/>
        <v>-</v>
      </c>
      <c r="X34" s="55" t="str">
        <f t="shared" si="17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23</v>
      </c>
      <c r="B35" s="50">
        <f t="shared" si="0"/>
        <v>0</v>
      </c>
      <c r="C35" s="51" t="str">
        <f t="shared" si="15"/>
        <v>-</v>
      </c>
      <c r="D35" s="51" t="str">
        <f t="shared" si="15"/>
        <v>-</v>
      </c>
      <c r="E35" s="51" t="str">
        <f t="shared" si="15"/>
        <v>-</v>
      </c>
      <c r="F35" s="51" t="str">
        <f t="shared" si="15"/>
        <v>-</v>
      </c>
      <c r="G35" s="51" t="str">
        <f t="shared" si="15"/>
        <v>-</v>
      </c>
      <c r="H35" s="52" t="str">
        <f t="shared" si="10"/>
        <v>-</v>
      </c>
      <c r="I35" s="51">
        <f t="shared" si="2"/>
        <v>0</v>
      </c>
      <c r="J35" s="51" t="str">
        <f t="shared" si="16"/>
        <v>-</v>
      </c>
      <c r="K35" s="52" t="str">
        <f t="shared" si="16"/>
        <v>-</v>
      </c>
      <c r="L35" s="53" t="str">
        <f t="shared" si="16"/>
        <v>-</v>
      </c>
      <c r="M35" s="51" t="str">
        <f t="shared" si="16"/>
        <v>-</v>
      </c>
      <c r="N35" s="51" t="str">
        <f t="shared" si="16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7"/>
        <v>-</v>
      </c>
      <c r="T35" s="51" t="str">
        <f t="shared" si="17"/>
        <v>-</v>
      </c>
      <c r="U35" s="51" t="str">
        <f t="shared" si="17"/>
        <v>-</v>
      </c>
      <c r="V35" s="54" t="str">
        <f t="shared" si="17"/>
        <v>-</v>
      </c>
      <c r="W35" s="55" t="str">
        <f t="shared" si="17"/>
        <v>-</v>
      </c>
      <c r="X35" s="55" t="str">
        <f t="shared" si="17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24</v>
      </c>
      <c r="B36" s="50">
        <f t="shared" si="0"/>
        <v>0</v>
      </c>
      <c r="C36" s="51" t="str">
        <f t="shared" si="15"/>
        <v>-</v>
      </c>
      <c r="D36" s="51" t="str">
        <f t="shared" si="15"/>
        <v>-</v>
      </c>
      <c r="E36" s="51" t="str">
        <f t="shared" si="15"/>
        <v>-</v>
      </c>
      <c r="F36" s="51" t="str">
        <f t="shared" si="15"/>
        <v>-</v>
      </c>
      <c r="G36" s="51" t="str">
        <f t="shared" si="15"/>
        <v>-</v>
      </c>
      <c r="H36" s="52" t="str">
        <f t="shared" si="10"/>
        <v>-</v>
      </c>
      <c r="I36" s="51">
        <f t="shared" si="2"/>
        <v>0</v>
      </c>
      <c r="J36" s="51" t="str">
        <f t="shared" si="16"/>
        <v>-</v>
      </c>
      <c r="K36" s="52" t="str">
        <f t="shared" si="16"/>
        <v>-</v>
      </c>
      <c r="L36" s="53" t="str">
        <f t="shared" si="16"/>
        <v>-</v>
      </c>
      <c r="M36" s="51" t="str">
        <f t="shared" si="16"/>
        <v>-</v>
      </c>
      <c r="N36" s="51" t="str">
        <f t="shared" si="16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7"/>
        <v>-</v>
      </c>
      <c r="T36" s="51" t="str">
        <f t="shared" si="17"/>
        <v>-</v>
      </c>
      <c r="U36" s="51" t="str">
        <f t="shared" si="17"/>
        <v>-</v>
      </c>
      <c r="V36" s="54" t="str">
        <f t="shared" si="17"/>
        <v>-</v>
      </c>
      <c r="W36" s="55" t="str">
        <f t="shared" si="17"/>
        <v>-</v>
      </c>
      <c r="X36" s="55" t="str">
        <f t="shared" si="17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25</v>
      </c>
      <c r="B37" s="50">
        <f t="shared" si="0"/>
        <v>0</v>
      </c>
      <c r="C37" s="51" t="str">
        <f t="shared" si="15"/>
        <v>-</v>
      </c>
      <c r="D37" s="51" t="str">
        <f t="shared" si="15"/>
        <v>-</v>
      </c>
      <c r="E37" s="51" t="str">
        <f t="shared" si="15"/>
        <v>-</v>
      </c>
      <c r="F37" s="51" t="str">
        <f t="shared" si="15"/>
        <v>-</v>
      </c>
      <c r="G37" s="51" t="str">
        <f t="shared" si="15"/>
        <v>-</v>
      </c>
      <c r="H37" s="52" t="str">
        <f t="shared" si="10"/>
        <v>-</v>
      </c>
      <c r="I37" s="51">
        <f t="shared" si="2"/>
        <v>0</v>
      </c>
      <c r="J37" s="51" t="str">
        <f t="shared" si="16"/>
        <v>-</v>
      </c>
      <c r="K37" s="52" t="str">
        <f t="shared" si="16"/>
        <v>-</v>
      </c>
      <c r="L37" s="53" t="str">
        <f t="shared" si="16"/>
        <v>-</v>
      </c>
      <c r="M37" s="51" t="str">
        <f t="shared" si="16"/>
        <v>-</v>
      </c>
      <c r="N37" s="51" t="str">
        <f t="shared" si="16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7"/>
        <v>-</v>
      </c>
      <c r="T37" s="51" t="str">
        <f t="shared" si="17"/>
        <v>-</v>
      </c>
      <c r="U37" s="51" t="str">
        <f t="shared" si="17"/>
        <v>-</v>
      </c>
      <c r="V37" s="54" t="str">
        <f t="shared" si="17"/>
        <v>-</v>
      </c>
      <c r="W37" s="55" t="str">
        <f t="shared" si="17"/>
        <v>-</v>
      </c>
      <c r="X37" s="55" t="str">
        <f t="shared" si="17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26</v>
      </c>
      <c r="B38" s="50">
        <f t="shared" si="0"/>
        <v>0</v>
      </c>
      <c r="C38" s="51" t="str">
        <f t="shared" si="15"/>
        <v>-</v>
      </c>
      <c r="D38" s="51" t="str">
        <f t="shared" si="15"/>
        <v>-</v>
      </c>
      <c r="E38" s="51" t="str">
        <f t="shared" si="15"/>
        <v>-</v>
      </c>
      <c r="F38" s="51" t="str">
        <f t="shared" si="15"/>
        <v>-</v>
      </c>
      <c r="G38" s="51" t="str">
        <f t="shared" si="15"/>
        <v>-</v>
      </c>
      <c r="H38" s="52" t="str">
        <f t="shared" si="10"/>
        <v>-</v>
      </c>
      <c r="I38" s="51">
        <f t="shared" si="2"/>
        <v>0</v>
      </c>
      <c r="J38" s="51" t="str">
        <f t="shared" si="16"/>
        <v>-</v>
      </c>
      <c r="K38" s="52" t="str">
        <f t="shared" si="16"/>
        <v>-</v>
      </c>
      <c r="L38" s="53" t="str">
        <f t="shared" si="16"/>
        <v>-</v>
      </c>
      <c r="M38" s="51" t="str">
        <f t="shared" si="16"/>
        <v>-</v>
      </c>
      <c r="N38" s="51" t="str">
        <f t="shared" si="16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7"/>
        <v>-</v>
      </c>
      <c r="T38" s="51" t="str">
        <f t="shared" si="17"/>
        <v>-</v>
      </c>
      <c r="U38" s="51" t="str">
        <f t="shared" si="17"/>
        <v>-</v>
      </c>
      <c r="V38" s="54" t="str">
        <f t="shared" si="17"/>
        <v>-</v>
      </c>
      <c r="W38" s="55" t="str">
        <f t="shared" si="17"/>
        <v>-</v>
      </c>
      <c r="X38" s="55" t="str">
        <f t="shared" si="17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27</v>
      </c>
      <c r="B39" s="50">
        <f t="shared" si="0"/>
        <v>0</v>
      </c>
      <c r="C39" s="51" t="str">
        <f t="shared" si="15"/>
        <v>-</v>
      </c>
      <c r="D39" s="51" t="str">
        <f t="shared" si="15"/>
        <v>-</v>
      </c>
      <c r="E39" s="51" t="str">
        <f t="shared" si="15"/>
        <v>-</v>
      </c>
      <c r="F39" s="51" t="str">
        <f t="shared" si="15"/>
        <v>-</v>
      </c>
      <c r="G39" s="51" t="str">
        <f t="shared" si="15"/>
        <v>-</v>
      </c>
      <c r="H39" s="52" t="str">
        <f t="shared" si="10"/>
        <v>-</v>
      </c>
      <c r="I39" s="51">
        <f t="shared" si="2"/>
        <v>0</v>
      </c>
      <c r="J39" s="51" t="str">
        <f t="shared" si="16"/>
        <v>-</v>
      </c>
      <c r="K39" s="52" t="str">
        <f t="shared" si="16"/>
        <v>-</v>
      </c>
      <c r="L39" s="53" t="str">
        <f t="shared" si="16"/>
        <v>-</v>
      </c>
      <c r="M39" s="51" t="str">
        <f t="shared" si="16"/>
        <v>-</v>
      </c>
      <c r="N39" s="51" t="str">
        <f t="shared" si="16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7"/>
        <v>-</v>
      </c>
      <c r="T39" s="51" t="str">
        <f t="shared" si="17"/>
        <v>-</v>
      </c>
      <c r="U39" s="51" t="str">
        <f t="shared" si="17"/>
        <v>-</v>
      </c>
      <c r="V39" s="54" t="str">
        <f t="shared" si="17"/>
        <v>-</v>
      </c>
      <c r="W39" s="55" t="str">
        <f t="shared" si="17"/>
        <v>-</v>
      </c>
      <c r="X39" s="55" t="str">
        <f t="shared" si="17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28</v>
      </c>
      <c r="B40" s="50">
        <f t="shared" si="0"/>
        <v>0</v>
      </c>
      <c r="C40" s="51" t="str">
        <f t="shared" si="15"/>
        <v>-</v>
      </c>
      <c r="D40" s="51" t="str">
        <f t="shared" si="15"/>
        <v>-</v>
      </c>
      <c r="E40" s="51" t="str">
        <f t="shared" si="15"/>
        <v>-</v>
      </c>
      <c r="F40" s="51" t="str">
        <f t="shared" si="15"/>
        <v>-</v>
      </c>
      <c r="G40" s="51" t="str">
        <f t="shared" si="15"/>
        <v>-</v>
      </c>
      <c r="H40" s="52" t="str">
        <f t="shared" si="10"/>
        <v>-</v>
      </c>
      <c r="I40" s="51">
        <f t="shared" si="2"/>
        <v>0</v>
      </c>
      <c r="J40" s="51" t="str">
        <f t="shared" si="16"/>
        <v>-</v>
      </c>
      <c r="K40" s="52" t="str">
        <f t="shared" si="16"/>
        <v>-</v>
      </c>
      <c r="L40" s="53" t="str">
        <f t="shared" si="16"/>
        <v>-</v>
      </c>
      <c r="M40" s="51" t="str">
        <f t="shared" si="16"/>
        <v>-</v>
      </c>
      <c r="N40" s="51" t="str">
        <f t="shared" si="16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7"/>
        <v>-</v>
      </c>
      <c r="T40" s="51" t="str">
        <f t="shared" si="17"/>
        <v>-</v>
      </c>
      <c r="U40" s="51" t="str">
        <f t="shared" si="17"/>
        <v>-</v>
      </c>
      <c r="V40" s="54" t="str">
        <f t="shared" si="17"/>
        <v>-</v>
      </c>
      <c r="W40" s="55" t="str">
        <f t="shared" si="17"/>
        <v>-</v>
      </c>
      <c r="X40" s="55" t="str">
        <f t="shared" si="17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29</v>
      </c>
      <c r="B41" s="50">
        <f t="shared" si="0"/>
        <v>0</v>
      </c>
      <c r="C41" s="51" t="str">
        <f t="shared" si="15"/>
        <v>-</v>
      </c>
      <c r="D41" s="51" t="str">
        <f t="shared" si="15"/>
        <v>-</v>
      </c>
      <c r="E41" s="51" t="str">
        <f t="shared" si="15"/>
        <v>-</v>
      </c>
      <c r="F41" s="51" t="str">
        <f t="shared" si="15"/>
        <v>-</v>
      </c>
      <c r="G41" s="51" t="str">
        <f t="shared" si="15"/>
        <v>-</v>
      </c>
      <c r="H41" s="52" t="str">
        <f t="shared" si="10"/>
        <v>-</v>
      </c>
      <c r="I41" s="51">
        <f t="shared" si="2"/>
        <v>0</v>
      </c>
      <c r="J41" s="51" t="str">
        <f t="shared" si="16"/>
        <v>-</v>
      </c>
      <c r="K41" s="52" t="str">
        <f t="shared" si="16"/>
        <v>-</v>
      </c>
      <c r="L41" s="53" t="str">
        <f t="shared" si="16"/>
        <v>-</v>
      </c>
      <c r="M41" s="51" t="str">
        <f t="shared" si="16"/>
        <v>-</v>
      </c>
      <c r="N41" s="51" t="str">
        <f t="shared" si="16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7"/>
        <v>-</v>
      </c>
      <c r="T41" s="51" t="str">
        <f t="shared" si="17"/>
        <v>-</v>
      </c>
      <c r="U41" s="51" t="str">
        <f t="shared" si="17"/>
        <v>-</v>
      </c>
      <c r="V41" s="54" t="str">
        <f t="shared" si="17"/>
        <v>-</v>
      </c>
      <c r="W41" s="55" t="str">
        <f t="shared" si="17"/>
        <v>-</v>
      </c>
      <c r="X41" s="55" t="str">
        <f t="shared" si="17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30</v>
      </c>
      <c r="B42" s="50">
        <f t="shared" si="0"/>
        <v>0</v>
      </c>
      <c r="C42" s="51" t="str">
        <f t="shared" si="15"/>
        <v>-</v>
      </c>
      <c r="D42" s="51" t="str">
        <f t="shared" si="15"/>
        <v>-</v>
      </c>
      <c r="E42" s="51" t="str">
        <f t="shared" si="15"/>
        <v>-</v>
      </c>
      <c r="F42" s="51" t="str">
        <f t="shared" si="15"/>
        <v>-</v>
      </c>
      <c r="G42" s="51" t="str">
        <f t="shared" si="15"/>
        <v>-</v>
      </c>
      <c r="H42" s="52" t="str">
        <f t="shared" si="10"/>
        <v>-</v>
      </c>
      <c r="I42" s="51">
        <f t="shared" si="2"/>
        <v>0</v>
      </c>
      <c r="J42" s="51" t="str">
        <f t="shared" si="16"/>
        <v>-</v>
      </c>
      <c r="K42" s="52" t="str">
        <f t="shared" si="16"/>
        <v>-</v>
      </c>
      <c r="L42" s="53" t="str">
        <f t="shared" si="16"/>
        <v>-</v>
      </c>
      <c r="M42" s="51" t="str">
        <f t="shared" si="16"/>
        <v>-</v>
      </c>
      <c r="N42" s="51" t="str">
        <f t="shared" si="16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7"/>
        <v>-</v>
      </c>
      <c r="T42" s="51" t="str">
        <f t="shared" si="17"/>
        <v>-</v>
      </c>
      <c r="U42" s="51" t="str">
        <f t="shared" si="17"/>
        <v>-</v>
      </c>
      <c r="V42" s="54" t="str">
        <f t="shared" si="17"/>
        <v>-</v>
      </c>
      <c r="W42" s="55" t="str">
        <f t="shared" si="17"/>
        <v>-</v>
      </c>
      <c r="X42" s="55" t="str">
        <f t="shared" si="17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2</v>
      </c>
      <c r="P44" s="76">
        <f>SUM(P13:P43)</f>
        <v>0</v>
      </c>
      <c r="Q44" s="76">
        <f>SUM(Q13:Q43)</f>
        <v>0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0</v>
      </c>
      <c r="E47" s="86"/>
      <c r="F47" s="86"/>
      <c r="G47" s="52" t="s">
        <v>74</v>
      </c>
      <c r="H47" s="85">
        <f t="shared" ref="H47:H56" si="18">+COUNTIF($C$13:$E$43,$G47)</f>
        <v>1</v>
      </c>
      <c r="I47" s="52"/>
      <c r="J47" s="85"/>
      <c r="K47" s="52" t="s">
        <v>90</v>
      </c>
      <c r="L47" s="85">
        <f t="shared" ref="L47:L54" si="19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20">COUNTIF($G$13:$G$43,$Y47)</f>
        <v>1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3</v>
      </c>
      <c r="E48" s="86"/>
      <c r="F48" s="86"/>
      <c r="G48" s="52" t="s">
        <v>105</v>
      </c>
      <c r="H48" s="85">
        <f t="shared" si="18"/>
        <v>0</v>
      </c>
      <c r="I48" s="52"/>
      <c r="J48" s="85"/>
      <c r="K48" s="52" t="s">
        <v>159</v>
      </c>
      <c r="L48" s="85">
        <f t="shared" si="19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20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0</v>
      </c>
      <c r="E49" s="86"/>
      <c r="F49" s="86"/>
      <c r="G49" s="52" t="s">
        <v>108</v>
      </c>
      <c r="H49" s="85">
        <f t="shared" si="18"/>
        <v>0</v>
      </c>
      <c r="I49" s="52"/>
      <c r="J49" s="85"/>
      <c r="K49" s="52" t="s">
        <v>160</v>
      </c>
      <c r="L49" s="85">
        <f t="shared" si="19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20"/>
        <v>0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0</v>
      </c>
      <c r="E50" s="86"/>
      <c r="F50" s="86"/>
      <c r="G50" s="52" t="s">
        <v>103</v>
      </c>
      <c r="H50" s="85">
        <f t="shared" si="18"/>
        <v>0</v>
      </c>
      <c r="I50" s="52"/>
      <c r="J50" s="85"/>
      <c r="K50" s="52" t="s">
        <v>161</v>
      </c>
      <c r="L50" s="85">
        <f t="shared" si="19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2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20"/>
        <v>0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21">+SUMIFS($I$13:$I$43,$J$13:$J$43,"CAC",$K$13:$K$43,"12/200")</f>
        <v>0</v>
      </c>
      <c r="E51" s="86"/>
      <c r="F51" s="86"/>
      <c r="G51" s="52" t="s">
        <v>104</v>
      </c>
      <c r="H51" s="85">
        <f t="shared" si="18"/>
        <v>0</v>
      </c>
      <c r="I51" s="52"/>
      <c r="J51" s="85"/>
      <c r="K51" s="52" t="s">
        <v>162</v>
      </c>
      <c r="L51" s="85">
        <f t="shared" si="19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20"/>
        <v>0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21"/>
        <v>0</v>
      </c>
      <c r="E52" s="86"/>
      <c r="F52" s="86"/>
      <c r="G52" s="52" t="s">
        <v>67</v>
      </c>
      <c r="H52" s="85">
        <f t="shared" si="18"/>
        <v>2</v>
      </c>
      <c r="I52" s="52"/>
      <c r="J52" s="85"/>
      <c r="K52" s="52" t="s">
        <v>163</v>
      </c>
      <c r="L52" s="85">
        <f t="shared" si="19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0</v>
      </c>
      <c r="U52" s="39"/>
      <c r="V52" s="98">
        <f>COUNTIF($S$13:$S$43,#REF!)</f>
        <v>0</v>
      </c>
      <c r="W52" s="39"/>
      <c r="X52" s="39"/>
      <c r="Y52" s="91" t="s">
        <v>259</v>
      </c>
      <c r="Z52" s="92"/>
      <c r="AA52" s="93"/>
      <c r="AB52" s="94">
        <f t="shared" si="20"/>
        <v>0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8"/>
        <v>0</v>
      </c>
      <c r="I53" s="52"/>
      <c r="J53" s="85"/>
      <c r="K53" s="52" t="s">
        <v>107</v>
      </c>
      <c r="L53" s="85">
        <f t="shared" si="19"/>
        <v>0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8"/>
        <v>0</v>
      </c>
      <c r="I54" s="52"/>
      <c r="J54" s="85"/>
      <c r="K54" s="52" t="s">
        <v>85</v>
      </c>
      <c r="L54" s="85">
        <f t="shared" si="19"/>
        <v>1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8"/>
        <v>1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8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9.7299999999999998E-2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>
    <filterColumn colId="0">
      <customFilters>
        <customFilter operator="notEqual" val=" "/>
      </customFilters>
    </filterColumn>
  </autoFilter>
  <mergeCells count="42">
    <mergeCell ref="Y46:AB46"/>
    <mergeCell ref="X7:Y8"/>
    <mergeCell ref="Z7:AA8"/>
    <mergeCell ref="AB7:AC8"/>
    <mergeCell ref="AJ7:AK8"/>
    <mergeCell ref="AB10:AC10"/>
    <mergeCell ref="AA9:AA11"/>
    <mergeCell ref="AD9:AD11"/>
    <mergeCell ref="Y9:Y11"/>
    <mergeCell ref="Z9:Z11"/>
    <mergeCell ref="AB9:AC9"/>
    <mergeCell ref="AD7:AD8"/>
    <mergeCell ref="AE9:AF9"/>
    <mergeCell ref="AE10:AF10"/>
    <mergeCell ref="AG9:AH9"/>
    <mergeCell ref="AG10:AH10"/>
    <mergeCell ref="B4:F5"/>
    <mergeCell ref="B7:F8"/>
    <mergeCell ref="G4:R4"/>
    <mergeCell ref="S3:S6"/>
    <mergeCell ref="T3:U6"/>
    <mergeCell ref="G5:R6"/>
    <mergeCell ref="V7:V8"/>
    <mergeCell ref="H10:H11"/>
    <mergeCell ref="G7:G8"/>
    <mergeCell ref="H7:R8"/>
    <mergeCell ref="W7:W8"/>
    <mergeCell ref="F9:H9"/>
    <mergeCell ref="B9:B11"/>
    <mergeCell ref="T9:T11"/>
    <mergeCell ref="U9:U11"/>
    <mergeCell ref="V9:V11"/>
    <mergeCell ref="W9:X10"/>
    <mergeCell ref="C10:C11"/>
    <mergeCell ref="D10:D11"/>
    <mergeCell ref="E10:E11"/>
    <mergeCell ref="F10:F11"/>
    <mergeCell ref="G10:G11"/>
    <mergeCell ref="I10:I11"/>
    <mergeCell ref="J10:J11"/>
    <mergeCell ref="K10:K11"/>
    <mergeCell ref="S10:S11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7CF1-D592-417C-8AC1-9E595983251C}">
  <sheetPr filterMode="1">
    <tabColor theme="4" tint="0.59999389629810485"/>
  </sheetPr>
  <dimension ref="A1:AS59"/>
  <sheetViews>
    <sheetView showZeros="0" view="pageBreakPreview" topLeftCell="P1" zoomScale="80" zoomScaleSheetLayoutView="80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2</v>
      </c>
      <c r="T3" s="544" t="str">
        <f>+"RP-"&amp;S3</f>
        <v>RP-2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PUEBLO NUEVO HUASCAR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HUAYLAS</v>
      </c>
      <c r="AA7" s="548"/>
      <c r="AB7" s="550" t="s">
        <v>116</v>
      </c>
      <c r="AC7" s="550"/>
      <c r="AD7" s="565" t="str">
        <f>+VLOOKUP($S$3,LOCALIDAD,5,0)</f>
        <v>PAMPAROMÁS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5</v>
      </c>
      <c r="B13" s="275" t="str">
        <f t="shared" ref="B13:B42" si="0">IF($H$7=VLOOKUP($A13,PLANILLA,3,0),VLOOKUP($A13,PLANILLA,B$12,0),0)</f>
        <v>0</v>
      </c>
      <c r="C13" s="276" t="str">
        <f t="shared" ref="C13:G28" si="1">IF($H$7=VLOOKUP($A13,PLANILLA,3,0),VLOOKUP($A13,PLANILLA,C$12,0),"-")</f>
        <v>-</v>
      </c>
      <c r="D13" s="276" t="str">
        <f t="shared" si="1"/>
        <v>DS-0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8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1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8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SI</v>
      </c>
      <c r="V13" s="279">
        <f t="shared" si="5"/>
        <v>0</v>
      </c>
      <c r="W13" s="280" t="str">
        <f t="shared" si="5"/>
        <v>172081.9996</v>
      </c>
      <c r="X13" s="280" t="str">
        <f t="shared" si="5"/>
        <v>8982503.9895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1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6</v>
      </c>
      <c r="B14" s="50">
        <f t="shared" si="0"/>
        <v>1</v>
      </c>
      <c r="C14" s="51" t="str">
        <f t="shared" si="1"/>
        <v>TS-0</v>
      </c>
      <c r="D14" s="51" t="str">
        <f t="shared" si="1"/>
        <v>-</v>
      </c>
      <c r="E14" s="51" t="str">
        <f t="shared" si="1"/>
        <v>-</v>
      </c>
      <c r="F14" s="51" t="str">
        <f t="shared" si="1"/>
        <v>-</v>
      </c>
      <c r="G14" s="51" t="str">
        <f t="shared" si="1"/>
        <v>-</v>
      </c>
      <c r="H14" s="52" t="str">
        <f t="shared" ref="H14:H42" si="10">+IF(G14&lt;&gt;0,VLOOKUP(G14,TRAFOS,2,FALSE),"-")</f>
        <v>-</v>
      </c>
      <c r="I14" s="51">
        <f t="shared" si="2"/>
        <v>1</v>
      </c>
      <c r="J14" s="51" t="str">
        <f t="shared" si="3"/>
        <v>CAC</v>
      </c>
      <c r="K14" s="52" t="str">
        <f t="shared" si="3"/>
        <v>12/300</v>
      </c>
      <c r="L14" s="53">
        <f t="shared" si="3"/>
        <v>29</v>
      </c>
      <c r="M14" s="51" t="str">
        <f t="shared" si="3"/>
        <v>35 mm² AAAC</v>
      </c>
      <c r="N14" s="51">
        <f t="shared" si="3"/>
        <v>1</v>
      </c>
      <c r="O14" s="51">
        <f t="shared" si="4"/>
        <v>1</v>
      </c>
      <c r="P14" s="51">
        <f t="shared" si="4"/>
        <v>0</v>
      </c>
      <c r="Q14" s="51">
        <f t="shared" si="4"/>
        <v>0</v>
      </c>
      <c r="R14" s="51">
        <f t="shared" si="4"/>
        <v>0</v>
      </c>
      <c r="S14" s="51" t="str">
        <f t="shared" si="5"/>
        <v>PAT-1C</v>
      </c>
      <c r="T14" s="51" t="str">
        <f t="shared" si="5"/>
        <v>CI-C</v>
      </c>
      <c r="U14" s="51" t="str">
        <f t="shared" si="5"/>
        <v>SI</v>
      </c>
      <c r="V14" s="54">
        <f t="shared" si="5"/>
        <v>0</v>
      </c>
      <c r="W14" s="55" t="str">
        <f t="shared" si="5"/>
        <v>172058.9236</v>
      </c>
      <c r="X14" s="55" t="str">
        <f t="shared" si="5"/>
        <v>8982521.5358</v>
      </c>
      <c r="Y14" s="56">
        <f t="shared" si="6"/>
        <v>2</v>
      </c>
      <c r="Z14" s="57" t="str">
        <f t="shared" si="7"/>
        <v>-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1</v>
      </c>
      <c r="AF14" s="59">
        <f t="shared" si="8"/>
        <v>0</v>
      </c>
      <c r="AG14" s="59">
        <f t="shared" si="8"/>
        <v>1</v>
      </c>
      <c r="AH14" s="427">
        <f t="shared" si="8"/>
        <v>0</v>
      </c>
      <c r="AI14" s="39"/>
      <c r="AJ14" s="39">
        <f t="shared" si="9"/>
        <v>1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x14ac:dyDescent="0.25">
      <c r="A15" s="38">
        <f t="shared" ref="A15:A42" si="11">+A14+1</f>
        <v>7</v>
      </c>
      <c r="B15" s="50">
        <f t="shared" si="0"/>
        <v>2</v>
      </c>
      <c r="C15" s="51" t="str">
        <f t="shared" si="1"/>
        <v>PA1-0</v>
      </c>
      <c r="D15" s="51" t="str">
        <f t="shared" si="1"/>
        <v>-</v>
      </c>
      <c r="E15" s="51" t="str">
        <f t="shared" si="1"/>
        <v>-</v>
      </c>
      <c r="F15" s="51" t="str">
        <f t="shared" si="1"/>
        <v>-</v>
      </c>
      <c r="G15" s="51" t="str">
        <f t="shared" si="1"/>
        <v>-</v>
      </c>
      <c r="H15" s="52" t="str">
        <f t="shared" si="10"/>
        <v>-</v>
      </c>
      <c r="I15" s="51">
        <f t="shared" si="2"/>
        <v>1</v>
      </c>
      <c r="J15" s="51" t="str">
        <f t="shared" si="3"/>
        <v>CAC</v>
      </c>
      <c r="K15" s="52" t="str">
        <f t="shared" si="3"/>
        <v>12/300</v>
      </c>
      <c r="L15" s="53">
        <f t="shared" si="3"/>
        <v>115.4</v>
      </c>
      <c r="M15" s="51" t="str">
        <f t="shared" si="3"/>
        <v>35 mm² AAAC</v>
      </c>
      <c r="N15" s="51">
        <f t="shared" si="3"/>
        <v>1</v>
      </c>
      <c r="O15" s="51">
        <f t="shared" si="4"/>
        <v>1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 t="str">
        <f t="shared" si="5"/>
        <v>PAT-1C</v>
      </c>
      <c r="T15" s="51" t="str">
        <f t="shared" si="5"/>
        <v>CI-C</v>
      </c>
      <c r="U15" s="51" t="str">
        <f t="shared" si="5"/>
        <v>SI</v>
      </c>
      <c r="V15" s="54">
        <f t="shared" si="5"/>
        <v>0</v>
      </c>
      <c r="W15" s="55" t="str">
        <f t="shared" si="5"/>
        <v>172038.253</v>
      </c>
      <c r="X15" s="55" t="str">
        <f t="shared" si="5"/>
        <v>8982634.9787</v>
      </c>
      <c r="Y15" s="56">
        <f t="shared" si="6"/>
        <v>2</v>
      </c>
      <c r="Z15" s="57" t="str">
        <f t="shared" si="7"/>
        <v>-</v>
      </c>
      <c r="AA15" s="58" t="str">
        <f t="shared" si="7"/>
        <v>NO</v>
      </c>
      <c r="AB15" s="59">
        <f t="shared" si="8"/>
        <v>1</v>
      </c>
      <c r="AC15" s="59">
        <f t="shared" si="8"/>
        <v>0</v>
      </c>
      <c r="AD15" s="148"/>
      <c r="AE15" s="426">
        <f t="shared" si="8"/>
        <v>1</v>
      </c>
      <c r="AF15" s="59">
        <f t="shared" si="8"/>
        <v>0</v>
      </c>
      <c r="AG15" s="59">
        <f t="shared" si="8"/>
        <v>1</v>
      </c>
      <c r="AH15" s="427">
        <f t="shared" si="8"/>
        <v>0</v>
      </c>
      <c r="AI15" s="39"/>
      <c r="AJ15" s="39">
        <f t="shared" si="9"/>
        <v>1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x14ac:dyDescent="0.25">
      <c r="A16" s="38">
        <f t="shared" si="11"/>
        <v>8</v>
      </c>
      <c r="B16" s="50">
        <f t="shared" si="0"/>
        <v>3</v>
      </c>
      <c r="C16" s="51" t="str">
        <f t="shared" si="1"/>
        <v>TS-0</v>
      </c>
      <c r="D16" s="51" t="str">
        <f t="shared" si="1"/>
        <v>-</v>
      </c>
      <c r="E16" s="51" t="str">
        <f t="shared" si="1"/>
        <v>-</v>
      </c>
      <c r="F16" s="51" t="str">
        <f t="shared" si="1"/>
        <v>-</v>
      </c>
      <c r="G16" s="51" t="str">
        <f t="shared" si="1"/>
        <v>-</v>
      </c>
      <c r="H16" s="52" t="str">
        <f t="shared" si="10"/>
        <v>-</v>
      </c>
      <c r="I16" s="51">
        <f t="shared" si="2"/>
        <v>1</v>
      </c>
      <c r="J16" s="51" t="str">
        <f t="shared" si="3"/>
        <v>CAC</v>
      </c>
      <c r="K16" s="52" t="str">
        <f t="shared" si="3"/>
        <v>12/300</v>
      </c>
      <c r="L16" s="53">
        <f t="shared" si="3"/>
        <v>63.1</v>
      </c>
      <c r="M16" s="51" t="str">
        <f t="shared" si="3"/>
        <v>35 mm² AAAC</v>
      </c>
      <c r="N16" s="51">
        <f t="shared" si="3"/>
        <v>1</v>
      </c>
      <c r="O16" s="51">
        <f t="shared" si="4"/>
        <v>1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PAT-1C</v>
      </c>
      <c r="T16" s="51" t="str">
        <f t="shared" si="5"/>
        <v>CI-C</v>
      </c>
      <c r="U16" s="51" t="str">
        <f t="shared" si="5"/>
        <v>SI</v>
      </c>
      <c r="V16" s="54">
        <f t="shared" si="5"/>
        <v>0</v>
      </c>
      <c r="W16" s="55" t="str">
        <f t="shared" si="5"/>
        <v>172036.9713</v>
      </c>
      <c r="X16" s="55" t="str">
        <f t="shared" si="5"/>
        <v>8982697.9748</v>
      </c>
      <c r="Y16" s="56">
        <f t="shared" si="6"/>
        <v>2</v>
      </c>
      <c r="Z16" s="57" t="str">
        <f t="shared" si="7"/>
        <v>-</v>
      </c>
      <c r="AA16" s="58" t="str">
        <f t="shared" si="7"/>
        <v>NO</v>
      </c>
      <c r="AB16" s="59">
        <f t="shared" si="8"/>
        <v>1</v>
      </c>
      <c r="AC16" s="59">
        <f t="shared" si="8"/>
        <v>0</v>
      </c>
      <c r="AD16" s="148"/>
      <c r="AE16" s="426">
        <f t="shared" si="8"/>
        <v>1</v>
      </c>
      <c r="AF16" s="59">
        <f t="shared" si="8"/>
        <v>0</v>
      </c>
      <c r="AG16" s="59">
        <f t="shared" si="8"/>
        <v>1</v>
      </c>
      <c r="AH16" s="427">
        <f t="shared" si="8"/>
        <v>0</v>
      </c>
      <c r="AI16" s="39"/>
      <c r="AJ16" s="39">
        <f t="shared" si="9"/>
        <v>1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x14ac:dyDescent="0.25">
      <c r="A17" s="38">
        <f t="shared" si="11"/>
        <v>9</v>
      </c>
      <c r="B17" s="50">
        <f t="shared" si="0"/>
        <v>4</v>
      </c>
      <c r="C17" s="51" t="str">
        <f t="shared" si="1"/>
        <v>PA1-0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1</v>
      </c>
      <c r="J17" s="51" t="str">
        <f t="shared" si="3"/>
        <v>CAC</v>
      </c>
      <c r="K17" s="52" t="str">
        <f t="shared" si="3"/>
        <v>12/300</v>
      </c>
      <c r="L17" s="53">
        <f t="shared" si="3"/>
        <v>36.4</v>
      </c>
      <c r="M17" s="51" t="str">
        <f t="shared" si="3"/>
        <v>35 mm² AAAC</v>
      </c>
      <c r="N17" s="51">
        <f t="shared" si="3"/>
        <v>1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PAT-1C</v>
      </c>
      <c r="T17" s="51" t="str">
        <f t="shared" si="5"/>
        <v>CI-C</v>
      </c>
      <c r="U17" s="51" t="str">
        <f t="shared" si="5"/>
        <v>SI</v>
      </c>
      <c r="V17" s="54">
        <f t="shared" si="5"/>
        <v>0</v>
      </c>
      <c r="W17" s="55" t="str">
        <f t="shared" si="5"/>
        <v>172070.8955</v>
      </c>
      <c r="X17" s="55" t="str">
        <f t="shared" si="5"/>
        <v>8982711.1068</v>
      </c>
      <c r="Y17" s="56">
        <f t="shared" si="6"/>
        <v>2</v>
      </c>
      <c r="Z17" s="57" t="str">
        <f t="shared" si="7"/>
        <v>-</v>
      </c>
      <c r="AA17" s="58" t="str">
        <f t="shared" si="7"/>
        <v>NO</v>
      </c>
      <c r="AB17" s="59">
        <f t="shared" si="8"/>
        <v>1</v>
      </c>
      <c r="AC17" s="59">
        <f t="shared" si="8"/>
        <v>0</v>
      </c>
      <c r="AD17" s="148"/>
      <c r="AE17" s="428">
        <f t="shared" si="8"/>
        <v>0</v>
      </c>
      <c r="AF17" s="419">
        <f t="shared" si="8"/>
        <v>0</v>
      </c>
      <c r="AG17" s="419">
        <f t="shared" si="8"/>
        <v>1</v>
      </c>
      <c r="AH17" s="429">
        <f t="shared" si="8"/>
        <v>0</v>
      </c>
      <c r="AI17" s="39"/>
      <c r="AJ17" s="39">
        <f t="shared" si="9"/>
        <v>1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x14ac:dyDescent="0.25">
      <c r="A18" s="38">
        <f t="shared" si="11"/>
        <v>10</v>
      </c>
      <c r="B18" s="50">
        <f t="shared" si="0"/>
        <v>5</v>
      </c>
      <c r="C18" s="51" t="str">
        <f t="shared" si="1"/>
        <v>PA1-0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1</v>
      </c>
      <c r="J18" s="51" t="str">
        <f t="shared" si="3"/>
        <v>CAC</v>
      </c>
      <c r="K18" s="52" t="str">
        <f t="shared" si="3"/>
        <v>12/300</v>
      </c>
      <c r="L18" s="53">
        <f t="shared" si="3"/>
        <v>37.9</v>
      </c>
      <c r="M18" s="51" t="str">
        <f t="shared" si="3"/>
        <v>35 mm² AAAC</v>
      </c>
      <c r="N18" s="51">
        <f t="shared" si="3"/>
        <v>1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 t="str">
        <f t="shared" si="5"/>
        <v>PAT-1C</v>
      </c>
      <c r="T18" s="51" t="str">
        <f t="shared" si="5"/>
        <v>CI-C</v>
      </c>
      <c r="U18" s="51" t="str">
        <f t="shared" si="5"/>
        <v>SI</v>
      </c>
      <c r="V18" s="54">
        <f t="shared" si="5"/>
        <v>0</v>
      </c>
      <c r="W18" s="55" t="str">
        <f t="shared" si="5"/>
        <v>172079.0269</v>
      </c>
      <c r="X18" s="55" t="str">
        <f t="shared" si="5"/>
        <v>8982674.0201</v>
      </c>
      <c r="Y18" s="56">
        <f t="shared" si="6"/>
        <v>2</v>
      </c>
      <c r="Z18" s="57" t="str">
        <f t="shared" si="7"/>
        <v>-</v>
      </c>
      <c r="AA18" s="58" t="str">
        <f t="shared" si="7"/>
        <v>NO</v>
      </c>
      <c r="AB18" s="59">
        <f t="shared" si="8"/>
        <v>1</v>
      </c>
      <c r="AC18" s="59">
        <f t="shared" si="8"/>
        <v>0</v>
      </c>
      <c r="AD18" s="148"/>
      <c r="AE18" s="428">
        <f t="shared" si="8"/>
        <v>0</v>
      </c>
      <c r="AF18" s="419">
        <f t="shared" si="8"/>
        <v>0</v>
      </c>
      <c r="AG18" s="419">
        <f t="shared" si="8"/>
        <v>1</v>
      </c>
      <c r="AH18" s="429">
        <f t="shared" si="8"/>
        <v>0</v>
      </c>
      <c r="AI18" s="39"/>
      <c r="AJ18" s="39">
        <f t="shared" si="9"/>
        <v>1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x14ac:dyDescent="0.25">
      <c r="A19" s="38">
        <f t="shared" si="11"/>
        <v>11</v>
      </c>
      <c r="B19" s="50">
        <f t="shared" si="0"/>
        <v>6</v>
      </c>
      <c r="C19" s="51" t="str">
        <f t="shared" si="1"/>
        <v>PS1-0</v>
      </c>
      <c r="D19" s="51" t="str">
        <f t="shared" si="1"/>
        <v>SMM-2P</v>
      </c>
      <c r="E19" s="51" t="str">
        <f t="shared" si="1"/>
        <v>2A-K</v>
      </c>
      <c r="F19" s="51" t="str">
        <f t="shared" si="1"/>
        <v>01</v>
      </c>
      <c r="G19" s="51" t="str">
        <f t="shared" si="1"/>
        <v>5kVA-1ø-13,2kV</v>
      </c>
      <c r="H19" s="52">
        <f t="shared" si="10"/>
        <v>5</v>
      </c>
      <c r="I19" s="51">
        <f t="shared" si="2"/>
        <v>1</v>
      </c>
      <c r="J19" s="51" t="str">
        <f t="shared" si="3"/>
        <v>CAC</v>
      </c>
      <c r="K19" s="52" t="str">
        <f t="shared" si="3"/>
        <v>12/300</v>
      </c>
      <c r="L19" s="53">
        <f t="shared" si="3"/>
        <v>38</v>
      </c>
      <c r="M19" s="51" t="str">
        <f t="shared" si="3"/>
        <v>35 mm² AAAC</v>
      </c>
      <c r="N19" s="51">
        <f t="shared" si="3"/>
        <v>1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PAT-3</v>
      </c>
      <c r="T19" s="51" t="str">
        <f t="shared" si="5"/>
        <v>CI-C</v>
      </c>
      <c r="U19" s="51" t="str">
        <f t="shared" si="5"/>
        <v>SI</v>
      </c>
      <c r="V19" s="54">
        <f t="shared" si="5"/>
        <v>0</v>
      </c>
      <c r="W19" s="55" t="str">
        <f t="shared" si="5"/>
        <v>172115.8626</v>
      </c>
      <c r="X19" s="55" t="str">
        <f t="shared" si="5"/>
        <v>8982666.8032</v>
      </c>
      <c r="Y19" s="56">
        <f t="shared" si="6"/>
        <v>2</v>
      </c>
      <c r="Z19" s="57" t="str">
        <f t="shared" si="7"/>
        <v>13,2kV</v>
      </c>
      <c r="AA19" s="58" t="str">
        <f t="shared" si="7"/>
        <v>NO</v>
      </c>
      <c r="AB19" s="59">
        <f t="shared" si="8"/>
        <v>1</v>
      </c>
      <c r="AC19" s="59">
        <f t="shared" si="8"/>
        <v>0</v>
      </c>
      <c r="AD19" s="148"/>
      <c r="AE19" s="428">
        <f t="shared" si="8"/>
        <v>0</v>
      </c>
      <c r="AF19" s="419">
        <f t="shared" si="8"/>
        <v>0</v>
      </c>
      <c r="AG19" s="419">
        <f t="shared" si="8"/>
        <v>1</v>
      </c>
      <c r="AH19" s="429">
        <f t="shared" si="8"/>
        <v>0</v>
      </c>
      <c r="AI19" s="39"/>
      <c r="AJ19" s="39">
        <f t="shared" si="9"/>
        <v>1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idden="1" x14ac:dyDescent="0.25">
      <c r="A20" s="38">
        <f t="shared" si="11"/>
        <v>12</v>
      </c>
      <c r="B20" s="50">
        <f t="shared" si="0"/>
        <v>0</v>
      </c>
      <c r="C20" s="51" t="str">
        <f t="shared" si="1"/>
        <v>-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0</v>
      </c>
      <c r="J20" s="51" t="str">
        <f t="shared" si="3"/>
        <v>-</v>
      </c>
      <c r="K20" s="52" t="str">
        <f t="shared" si="3"/>
        <v>-</v>
      </c>
      <c r="L20" s="53" t="str">
        <f t="shared" si="3"/>
        <v>-</v>
      </c>
      <c r="M20" s="51" t="str">
        <f t="shared" si="3"/>
        <v>-</v>
      </c>
      <c r="N20" s="51" t="str">
        <f t="shared" si="3"/>
        <v>-</v>
      </c>
      <c r="O20" s="51">
        <f t="shared" si="4"/>
        <v>0</v>
      </c>
      <c r="P20" s="51">
        <f t="shared" si="4"/>
        <v>0</v>
      </c>
      <c r="Q20" s="51">
        <f t="shared" si="4"/>
        <v>0</v>
      </c>
      <c r="R20" s="51">
        <f t="shared" si="4"/>
        <v>0</v>
      </c>
      <c r="S20" s="51" t="str">
        <f t="shared" si="5"/>
        <v>-</v>
      </c>
      <c r="T20" s="51" t="str">
        <f t="shared" si="5"/>
        <v>-</v>
      </c>
      <c r="U20" s="51" t="str">
        <f t="shared" si="5"/>
        <v>-</v>
      </c>
      <c r="V20" s="54" t="str">
        <f t="shared" si="5"/>
        <v>-</v>
      </c>
      <c r="W20" s="55" t="str">
        <f t="shared" si="5"/>
        <v>-</v>
      </c>
      <c r="X20" s="55" t="str">
        <f t="shared" si="5"/>
        <v>-</v>
      </c>
      <c r="Y20" s="56">
        <f t="shared" si="6"/>
        <v>0</v>
      </c>
      <c r="Z20" s="57" t="str">
        <f t="shared" si="7"/>
        <v>-</v>
      </c>
      <c r="AA20" s="58" t="str">
        <f t="shared" si="7"/>
        <v>-</v>
      </c>
      <c r="AB20" s="59">
        <f t="shared" si="8"/>
        <v>0</v>
      </c>
      <c r="AC20" s="59">
        <f t="shared" si="8"/>
        <v>0</v>
      </c>
      <c r="AD20" s="148"/>
      <c r="AE20" s="428"/>
      <c r="AF20" s="419"/>
      <c r="AG20" s="419"/>
      <c r="AH20" s="429"/>
      <c r="AI20" s="39"/>
      <c r="AJ20" s="39">
        <f t="shared" si="9"/>
        <v>0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idden="1" x14ac:dyDescent="0.25">
      <c r="A21" s="38">
        <f t="shared" si="11"/>
        <v>13</v>
      </c>
      <c r="B21" s="50">
        <f t="shared" si="0"/>
        <v>0</v>
      </c>
      <c r="C21" s="51" t="str">
        <f t="shared" si="1"/>
        <v>-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0</v>
      </c>
      <c r="J21" s="51" t="str">
        <f t="shared" si="3"/>
        <v>-</v>
      </c>
      <c r="K21" s="52" t="str">
        <f t="shared" si="3"/>
        <v>-</v>
      </c>
      <c r="L21" s="53" t="str">
        <f t="shared" si="3"/>
        <v>-</v>
      </c>
      <c r="M21" s="51" t="str">
        <f t="shared" si="3"/>
        <v>-</v>
      </c>
      <c r="N21" s="51" t="str">
        <f t="shared" si="3"/>
        <v>-</v>
      </c>
      <c r="O21" s="51">
        <f t="shared" si="4"/>
        <v>0</v>
      </c>
      <c r="P21" s="51">
        <f t="shared" si="4"/>
        <v>0</v>
      </c>
      <c r="Q21" s="51">
        <f t="shared" si="4"/>
        <v>0</v>
      </c>
      <c r="R21" s="51">
        <f t="shared" si="4"/>
        <v>0</v>
      </c>
      <c r="S21" s="51" t="str">
        <f t="shared" si="5"/>
        <v>-</v>
      </c>
      <c r="T21" s="51" t="str">
        <f t="shared" si="5"/>
        <v>-</v>
      </c>
      <c r="U21" s="51" t="str">
        <f t="shared" si="5"/>
        <v>-</v>
      </c>
      <c r="V21" s="54" t="str">
        <f t="shared" si="5"/>
        <v>-</v>
      </c>
      <c r="W21" s="55" t="str">
        <f t="shared" si="5"/>
        <v>-</v>
      </c>
      <c r="X21" s="55" t="str">
        <f t="shared" si="5"/>
        <v>-</v>
      </c>
      <c r="Y21" s="56">
        <f t="shared" si="6"/>
        <v>0</v>
      </c>
      <c r="Z21" s="57" t="str">
        <f t="shared" si="7"/>
        <v>-</v>
      </c>
      <c r="AA21" s="58" t="str">
        <f t="shared" si="7"/>
        <v>-</v>
      </c>
      <c r="AB21" s="59">
        <f t="shared" si="8"/>
        <v>0</v>
      </c>
      <c r="AC21" s="59">
        <f t="shared" si="8"/>
        <v>0</v>
      </c>
      <c r="AD21" s="148"/>
      <c r="AE21" s="428"/>
      <c r="AF21" s="419"/>
      <c r="AG21" s="419"/>
      <c r="AH21" s="429"/>
      <c r="AI21" s="39"/>
      <c r="AJ21" s="39">
        <f t="shared" si="9"/>
        <v>0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idden="1" x14ac:dyDescent="0.25">
      <c r="A22" s="38">
        <f t="shared" si="11"/>
        <v>14</v>
      </c>
      <c r="B22" s="50">
        <f t="shared" si="0"/>
        <v>0</v>
      </c>
      <c r="C22" s="51" t="str">
        <f t="shared" si="1"/>
        <v>-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0</v>
      </c>
      <c r="J22" s="51" t="str">
        <f t="shared" si="3"/>
        <v>-</v>
      </c>
      <c r="K22" s="52" t="str">
        <f t="shared" si="3"/>
        <v>-</v>
      </c>
      <c r="L22" s="53" t="str">
        <f t="shared" si="3"/>
        <v>-</v>
      </c>
      <c r="M22" s="51" t="str">
        <f t="shared" si="3"/>
        <v>-</v>
      </c>
      <c r="N22" s="51" t="str">
        <f t="shared" si="3"/>
        <v>-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-</v>
      </c>
      <c r="T22" s="51" t="str">
        <f t="shared" si="5"/>
        <v>-</v>
      </c>
      <c r="U22" s="51" t="str">
        <f t="shared" si="5"/>
        <v>-</v>
      </c>
      <c r="V22" s="54" t="str">
        <f t="shared" si="5"/>
        <v>-</v>
      </c>
      <c r="W22" s="55" t="str">
        <f t="shared" si="5"/>
        <v>-</v>
      </c>
      <c r="X22" s="55" t="str">
        <f t="shared" si="5"/>
        <v>-</v>
      </c>
      <c r="Y22" s="56">
        <f t="shared" si="6"/>
        <v>0</v>
      </c>
      <c r="Z22" s="57" t="str">
        <f t="shared" si="7"/>
        <v>-</v>
      </c>
      <c r="AA22" s="58" t="str">
        <f t="shared" si="7"/>
        <v>-</v>
      </c>
      <c r="AB22" s="59">
        <f t="shared" si="8"/>
        <v>0</v>
      </c>
      <c r="AC22" s="59">
        <f t="shared" si="8"/>
        <v>0</v>
      </c>
      <c r="AD22" s="148"/>
      <c r="AE22" s="428"/>
      <c r="AF22" s="419"/>
      <c r="AG22" s="419"/>
      <c r="AH22" s="429"/>
      <c r="AI22" s="39"/>
      <c r="AJ22" s="39">
        <f t="shared" si="9"/>
        <v>0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idden="1" x14ac:dyDescent="0.25">
      <c r="A23" s="38">
        <f t="shared" si="11"/>
        <v>15</v>
      </c>
      <c r="B23" s="50">
        <f t="shared" si="0"/>
        <v>0</v>
      </c>
      <c r="C23" s="51" t="str">
        <f t="shared" si="1"/>
        <v>-</v>
      </c>
      <c r="D23" s="51" t="str">
        <f t="shared" si="1"/>
        <v>-</v>
      </c>
      <c r="E23" s="51" t="str">
        <f t="shared" si="1"/>
        <v>-</v>
      </c>
      <c r="F23" s="51" t="str">
        <f t="shared" si="1"/>
        <v>-</v>
      </c>
      <c r="G23" s="51" t="str">
        <f t="shared" si="1"/>
        <v>-</v>
      </c>
      <c r="H23" s="52" t="str">
        <f t="shared" si="10"/>
        <v>-</v>
      </c>
      <c r="I23" s="51">
        <f t="shared" si="2"/>
        <v>0</v>
      </c>
      <c r="J23" s="51" t="str">
        <f t="shared" si="3"/>
        <v>-</v>
      </c>
      <c r="K23" s="52" t="str">
        <f t="shared" si="3"/>
        <v>-</v>
      </c>
      <c r="L23" s="53" t="str">
        <f t="shared" si="3"/>
        <v>-</v>
      </c>
      <c r="M23" s="51" t="str">
        <f t="shared" si="3"/>
        <v>-</v>
      </c>
      <c r="N23" s="51" t="str">
        <f t="shared" si="3"/>
        <v>-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si="5"/>
        <v>-</v>
      </c>
      <c r="T23" s="51" t="str">
        <f t="shared" si="5"/>
        <v>-</v>
      </c>
      <c r="U23" s="51" t="str">
        <f t="shared" si="5"/>
        <v>-</v>
      </c>
      <c r="V23" s="54" t="str">
        <f t="shared" si="5"/>
        <v>-</v>
      </c>
      <c r="W23" s="55" t="str">
        <f t="shared" si="5"/>
        <v>-</v>
      </c>
      <c r="X23" s="55" t="str">
        <f t="shared" si="5"/>
        <v>-</v>
      </c>
      <c r="Y23" s="56">
        <f t="shared" si="6"/>
        <v>0</v>
      </c>
      <c r="Z23" s="57" t="str">
        <f t="shared" si="7"/>
        <v>-</v>
      </c>
      <c r="AA23" s="58" t="str">
        <f t="shared" si="7"/>
        <v>-</v>
      </c>
      <c r="AB23" s="60">
        <f t="shared" si="8"/>
        <v>0</v>
      </c>
      <c r="AC23" s="60">
        <f t="shared" si="8"/>
        <v>0</v>
      </c>
      <c r="AD23" s="148"/>
      <c r="AE23" s="428"/>
      <c r="AF23" s="419"/>
      <c r="AG23" s="419"/>
      <c r="AH23" s="429"/>
      <c r="AI23" s="39"/>
      <c r="AJ23" s="39">
        <f t="shared" si="9"/>
        <v>0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idden="1" x14ac:dyDescent="0.25">
      <c r="A24" s="38">
        <f t="shared" si="11"/>
        <v>16</v>
      </c>
      <c r="B24" s="50">
        <f t="shared" si="0"/>
        <v>0</v>
      </c>
      <c r="C24" s="51" t="str">
        <f t="shared" si="1"/>
        <v>-</v>
      </c>
      <c r="D24" s="51" t="str">
        <f t="shared" si="1"/>
        <v>-</v>
      </c>
      <c r="E24" s="51" t="str">
        <f t="shared" si="1"/>
        <v>-</v>
      </c>
      <c r="F24" s="51" t="str">
        <f t="shared" si="1"/>
        <v>-</v>
      </c>
      <c r="G24" s="51" t="str">
        <f t="shared" si="1"/>
        <v>-</v>
      </c>
      <c r="H24" s="52" t="str">
        <f t="shared" si="10"/>
        <v>-</v>
      </c>
      <c r="I24" s="51">
        <f t="shared" si="2"/>
        <v>0</v>
      </c>
      <c r="J24" s="51" t="str">
        <f t="shared" si="3"/>
        <v>-</v>
      </c>
      <c r="K24" s="52" t="str">
        <f t="shared" si="3"/>
        <v>-</v>
      </c>
      <c r="L24" s="53" t="str">
        <f t="shared" si="3"/>
        <v>-</v>
      </c>
      <c r="M24" s="51" t="str">
        <f t="shared" si="3"/>
        <v>-</v>
      </c>
      <c r="N24" s="51" t="str">
        <f t="shared" si="3"/>
        <v>-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5"/>
        <v>-</v>
      </c>
      <c r="T24" s="51" t="str">
        <f t="shared" si="5"/>
        <v>-</v>
      </c>
      <c r="U24" s="51" t="str">
        <f t="shared" si="5"/>
        <v>-</v>
      </c>
      <c r="V24" s="54" t="str">
        <f t="shared" si="5"/>
        <v>-</v>
      </c>
      <c r="W24" s="55" t="str">
        <f t="shared" si="5"/>
        <v>-</v>
      </c>
      <c r="X24" s="55" t="str">
        <f t="shared" si="5"/>
        <v>-</v>
      </c>
      <c r="Y24" s="56">
        <f t="shared" si="6"/>
        <v>0</v>
      </c>
      <c r="Z24" s="57" t="str">
        <f t="shared" si="7"/>
        <v>-</v>
      </c>
      <c r="AA24" s="58" t="str">
        <f t="shared" si="7"/>
        <v>-</v>
      </c>
      <c r="AB24" s="60">
        <f t="shared" si="8"/>
        <v>0</v>
      </c>
      <c r="AC24" s="60">
        <f t="shared" si="8"/>
        <v>0</v>
      </c>
      <c r="AD24" s="148"/>
      <c r="AE24" s="428"/>
      <c r="AF24" s="419"/>
      <c r="AG24" s="419"/>
      <c r="AH24" s="429"/>
      <c r="AI24" s="39"/>
      <c r="AJ24" s="39">
        <f t="shared" si="9"/>
        <v>0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idden="1" x14ac:dyDescent="0.25">
      <c r="A25" s="38">
        <f t="shared" si="11"/>
        <v>17</v>
      </c>
      <c r="B25" s="50">
        <f t="shared" si="0"/>
        <v>0</v>
      </c>
      <c r="C25" s="51" t="str">
        <f t="shared" si="1"/>
        <v>-</v>
      </c>
      <c r="D25" s="51" t="str">
        <f t="shared" si="1"/>
        <v>-</v>
      </c>
      <c r="E25" s="51" t="str">
        <f t="shared" si="1"/>
        <v>-</v>
      </c>
      <c r="F25" s="51" t="str">
        <f t="shared" si="1"/>
        <v>-</v>
      </c>
      <c r="G25" s="51" t="str">
        <f t="shared" si="1"/>
        <v>-</v>
      </c>
      <c r="H25" s="52" t="str">
        <f t="shared" si="10"/>
        <v>-</v>
      </c>
      <c r="I25" s="51">
        <f t="shared" si="2"/>
        <v>0</v>
      </c>
      <c r="J25" s="51" t="str">
        <f t="shared" si="3"/>
        <v>-</v>
      </c>
      <c r="K25" s="52" t="str">
        <f t="shared" si="3"/>
        <v>-</v>
      </c>
      <c r="L25" s="53" t="str">
        <f t="shared" si="3"/>
        <v>-</v>
      </c>
      <c r="M25" s="51" t="str">
        <f t="shared" si="3"/>
        <v>-</v>
      </c>
      <c r="N25" s="51" t="str">
        <f t="shared" si="3"/>
        <v>-</v>
      </c>
      <c r="O25" s="51">
        <f t="shared" si="4"/>
        <v>0</v>
      </c>
      <c r="P25" s="51">
        <f t="shared" si="4"/>
        <v>0</v>
      </c>
      <c r="Q25" s="51">
        <f t="shared" si="4"/>
        <v>0</v>
      </c>
      <c r="R25" s="51">
        <f t="shared" si="4"/>
        <v>0</v>
      </c>
      <c r="S25" s="51" t="str">
        <f t="shared" si="5"/>
        <v>-</v>
      </c>
      <c r="T25" s="51" t="str">
        <f t="shared" si="5"/>
        <v>-</v>
      </c>
      <c r="U25" s="51" t="str">
        <f t="shared" si="5"/>
        <v>-</v>
      </c>
      <c r="V25" s="54" t="str">
        <f t="shared" si="5"/>
        <v>-</v>
      </c>
      <c r="W25" s="55" t="str">
        <f t="shared" si="5"/>
        <v>-</v>
      </c>
      <c r="X25" s="55" t="str">
        <f t="shared" si="5"/>
        <v>-</v>
      </c>
      <c r="Y25" s="56">
        <f t="shared" si="6"/>
        <v>0</v>
      </c>
      <c r="Z25" s="57" t="str">
        <f t="shared" si="7"/>
        <v>-</v>
      </c>
      <c r="AA25" s="58" t="str">
        <f t="shared" si="7"/>
        <v>-</v>
      </c>
      <c r="AB25" s="60">
        <f t="shared" si="8"/>
        <v>0</v>
      </c>
      <c r="AC25" s="60">
        <f t="shared" si="8"/>
        <v>0</v>
      </c>
      <c r="AD25" s="148"/>
      <c r="AE25" s="428"/>
      <c r="AF25" s="419"/>
      <c r="AG25" s="419"/>
      <c r="AH25" s="429"/>
      <c r="AI25" s="39"/>
      <c r="AJ25" s="39">
        <f t="shared" si="9"/>
        <v>0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idden="1" x14ac:dyDescent="0.25">
      <c r="A26" s="38">
        <f t="shared" si="11"/>
        <v>18</v>
      </c>
      <c r="B26" s="50">
        <f t="shared" si="0"/>
        <v>0</v>
      </c>
      <c r="C26" s="51" t="str">
        <f t="shared" si="1"/>
        <v>-</v>
      </c>
      <c r="D26" s="51" t="str">
        <f t="shared" si="1"/>
        <v>-</v>
      </c>
      <c r="E26" s="51" t="str">
        <f t="shared" si="1"/>
        <v>-</v>
      </c>
      <c r="F26" s="51" t="str">
        <f t="shared" si="1"/>
        <v>-</v>
      </c>
      <c r="G26" s="51" t="str">
        <f t="shared" si="1"/>
        <v>-</v>
      </c>
      <c r="H26" s="52" t="str">
        <f t="shared" si="10"/>
        <v>-</v>
      </c>
      <c r="I26" s="51">
        <f t="shared" si="2"/>
        <v>0</v>
      </c>
      <c r="J26" s="51" t="str">
        <f t="shared" si="3"/>
        <v>-</v>
      </c>
      <c r="K26" s="52" t="str">
        <f t="shared" si="3"/>
        <v>-</v>
      </c>
      <c r="L26" s="53" t="str">
        <f t="shared" si="3"/>
        <v>-</v>
      </c>
      <c r="M26" s="51" t="str">
        <f t="shared" si="3"/>
        <v>-</v>
      </c>
      <c r="N26" s="51" t="str">
        <f t="shared" si="3"/>
        <v>-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5"/>
        <v>-</v>
      </c>
      <c r="T26" s="51" t="str">
        <f t="shared" si="5"/>
        <v>-</v>
      </c>
      <c r="U26" s="51" t="str">
        <f t="shared" si="5"/>
        <v>-</v>
      </c>
      <c r="V26" s="54" t="str">
        <f t="shared" si="5"/>
        <v>-</v>
      </c>
      <c r="W26" s="55" t="str">
        <f t="shared" si="5"/>
        <v>-</v>
      </c>
      <c r="X26" s="55" t="str">
        <f t="shared" si="5"/>
        <v>-</v>
      </c>
      <c r="Y26" s="56">
        <f t="shared" si="6"/>
        <v>0</v>
      </c>
      <c r="Z26" s="57" t="str">
        <f t="shared" si="7"/>
        <v>-</v>
      </c>
      <c r="AA26" s="58" t="str">
        <f t="shared" si="7"/>
        <v>-</v>
      </c>
      <c r="AB26" s="60">
        <f t="shared" si="8"/>
        <v>0</v>
      </c>
      <c r="AC26" s="60">
        <f t="shared" si="8"/>
        <v>0</v>
      </c>
      <c r="AD26" s="148"/>
      <c r="AE26" s="428"/>
      <c r="AF26" s="419"/>
      <c r="AG26" s="419"/>
      <c r="AH26" s="429"/>
      <c r="AI26" s="39"/>
      <c r="AJ26" s="39">
        <f t="shared" si="9"/>
        <v>0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19</v>
      </c>
      <c r="B27" s="50">
        <f t="shared" si="0"/>
        <v>0</v>
      </c>
      <c r="C27" s="51" t="str">
        <f t="shared" si="1"/>
        <v>-</v>
      </c>
      <c r="D27" s="51" t="str">
        <f t="shared" si="1"/>
        <v>-</v>
      </c>
      <c r="E27" s="51" t="str">
        <f t="shared" si="1"/>
        <v>-</v>
      </c>
      <c r="F27" s="51" t="str">
        <f t="shared" si="1"/>
        <v>-</v>
      </c>
      <c r="G27" s="51" t="str">
        <f t="shared" si="1"/>
        <v>-</v>
      </c>
      <c r="H27" s="52" t="str">
        <f t="shared" si="10"/>
        <v>-</v>
      </c>
      <c r="I27" s="51">
        <f t="shared" si="2"/>
        <v>0</v>
      </c>
      <c r="J27" s="51" t="str">
        <f t="shared" si="3"/>
        <v>-</v>
      </c>
      <c r="K27" s="52" t="str">
        <f t="shared" si="3"/>
        <v>-</v>
      </c>
      <c r="L27" s="53" t="str">
        <f t="shared" si="3"/>
        <v>-</v>
      </c>
      <c r="M27" s="51" t="str">
        <f t="shared" si="3"/>
        <v>-</v>
      </c>
      <c r="N27" s="51" t="str">
        <f t="shared" si="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5"/>
        <v>-</v>
      </c>
      <c r="T27" s="51" t="str">
        <f t="shared" si="5"/>
        <v>-</v>
      </c>
      <c r="U27" s="51" t="str">
        <f t="shared" si="5"/>
        <v>-</v>
      </c>
      <c r="V27" s="54" t="str">
        <f t="shared" si="5"/>
        <v>-</v>
      </c>
      <c r="W27" s="55" t="str">
        <f t="shared" si="5"/>
        <v>-</v>
      </c>
      <c r="X27" s="55" t="str">
        <f t="shared" si="5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20</v>
      </c>
      <c r="B28" s="50">
        <f t="shared" si="0"/>
        <v>0</v>
      </c>
      <c r="C28" s="51" t="str">
        <f t="shared" si="1"/>
        <v>-</v>
      </c>
      <c r="D28" s="51" t="str">
        <f t="shared" si="1"/>
        <v>-</v>
      </c>
      <c r="E28" s="51" t="str">
        <f t="shared" si="1"/>
        <v>-</v>
      </c>
      <c r="F28" s="51" t="str">
        <f t="shared" si="1"/>
        <v>-</v>
      </c>
      <c r="G28" s="51" t="str">
        <f t="shared" si="1"/>
        <v>-</v>
      </c>
      <c r="H28" s="52" t="str">
        <f t="shared" si="10"/>
        <v>-</v>
      </c>
      <c r="I28" s="51">
        <f t="shared" si="2"/>
        <v>0</v>
      </c>
      <c r="J28" s="51" t="str">
        <f t="shared" si="3"/>
        <v>-</v>
      </c>
      <c r="K28" s="52" t="str">
        <f t="shared" si="3"/>
        <v>-</v>
      </c>
      <c r="L28" s="53" t="str">
        <f t="shared" si="3"/>
        <v>-</v>
      </c>
      <c r="M28" s="51" t="str">
        <f t="shared" si="3"/>
        <v>-</v>
      </c>
      <c r="N28" s="51" t="str">
        <f t="shared" si="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5"/>
        <v>-</v>
      </c>
      <c r="T28" s="51" t="str">
        <f t="shared" si="5"/>
        <v>-</v>
      </c>
      <c r="U28" s="51" t="str">
        <f t="shared" si="5"/>
        <v>-</v>
      </c>
      <c r="V28" s="54" t="str">
        <f t="shared" si="5"/>
        <v>-</v>
      </c>
      <c r="W28" s="55" t="str">
        <f t="shared" si="5"/>
        <v>-</v>
      </c>
      <c r="X28" s="55" t="str">
        <f t="shared" si="5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21</v>
      </c>
      <c r="B29" s="50">
        <f t="shared" si="0"/>
        <v>0</v>
      </c>
      <c r="C29" s="51" t="str">
        <f t="shared" ref="C29:G42" si="12">IF($H$7=VLOOKUP($A29,PLANILLA,3,0),VLOOKUP($A29,PLANILLA,C$12,0),"-")</f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ref="J29:N42" si="13">IF($H$7=VLOOKUP($A29,PLANILLA,3,0),VLOOKUP($A29,PLANILLA,J$12,0),"-")</f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ref="S29:X42" si="14">IF($H$7=VLOOKUP($A29,PLANILLA,3,0),VLOOKUP($A29,PLANILLA,S$12,0),"-")</f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22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23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24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25</v>
      </c>
      <c r="B33" s="50">
        <f t="shared" si="0"/>
        <v>0</v>
      </c>
      <c r="C33" s="51" t="str">
        <f t="shared" si="12"/>
        <v>-</v>
      </c>
      <c r="D33" s="51" t="str">
        <f t="shared" si="12"/>
        <v>-</v>
      </c>
      <c r="E33" s="51" t="str">
        <f t="shared" si="12"/>
        <v>-</v>
      </c>
      <c r="F33" s="51" t="str">
        <f t="shared" si="12"/>
        <v>-</v>
      </c>
      <c r="G33" s="51" t="str">
        <f t="shared" si="12"/>
        <v>-</v>
      </c>
      <c r="H33" s="52" t="str">
        <f t="shared" si="10"/>
        <v>-</v>
      </c>
      <c r="I33" s="51">
        <f t="shared" si="2"/>
        <v>0</v>
      </c>
      <c r="J33" s="51" t="str">
        <f t="shared" si="13"/>
        <v>-</v>
      </c>
      <c r="K33" s="52" t="str">
        <f t="shared" si="13"/>
        <v>-</v>
      </c>
      <c r="L33" s="53" t="str">
        <f t="shared" si="13"/>
        <v>-</v>
      </c>
      <c r="M33" s="51" t="str">
        <f t="shared" si="13"/>
        <v>-</v>
      </c>
      <c r="N33" s="51" t="str">
        <f t="shared" si="13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si="14"/>
        <v>-</v>
      </c>
      <c r="T33" s="51" t="str">
        <f t="shared" si="14"/>
        <v>-</v>
      </c>
      <c r="U33" s="51" t="str">
        <f t="shared" si="14"/>
        <v>-</v>
      </c>
      <c r="V33" s="54" t="str">
        <f t="shared" si="14"/>
        <v>-</v>
      </c>
      <c r="W33" s="55" t="str">
        <f t="shared" si="14"/>
        <v>-</v>
      </c>
      <c r="X33" s="55" t="str">
        <f t="shared" si="14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26</v>
      </c>
      <c r="B34" s="50">
        <f t="shared" si="0"/>
        <v>0</v>
      </c>
      <c r="C34" s="51" t="str">
        <f t="shared" si="12"/>
        <v>-</v>
      </c>
      <c r="D34" s="51" t="str">
        <f t="shared" si="12"/>
        <v>-</v>
      </c>
      <c r="E34" s="51" t="str">
        <f t="shared" si="12"/>
        <v>-</v>
      </c>
      <c r="F34" s="51" t="str">
        <f t="shared" si="12"/>
        <v>-</v>
      </c>
      <c r="G34" s="51" t="str">
        <f t="shared" si="12"/>
        <v>-</v>
      </c>
      <c r="H34" s="52" t="str">
        <f t="shared" si="10"/>
        <v>-</v>
      </c>
      <c r="I34" s="51">
        <f t="shared" si="2"/>
        <v>0</v>
      </c>
      <c r="J34" s="51" t="str">
        <f t="shared" si="13"/>
        <v>-</v>
      </c>
      <c r="K34" s="52" t="str">
        <f t="shared" si="13"/>
        <v>-</v>
      </c>
      <c r="L34" s="53" t="str">
        <f t="shared" si="13"/>
        <v>-</v>
      </c>
      <c r="M34" s="51" t="str">
        <f t="shared" si="13"/>
        <v>-</v>
      </c>
      <c r="N34" s="51" t="str">
        <f t="shared" si="13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4"/>
        <v>-</v>
      </c>
      <c r="T34" s="51" t="str">
        <f t="shared" si="14"/>
        <v>-</v>
      </c>
      <c r="U34" s="51" t="str">
        <f t="shared" si="14"/>
        <v>-</v>
      </c>
      <c r="V34" s="54" t="str">
        <f t="shared" si="14"/>
        <v>-</v>
      </c>
      <c r="W34" s="55" t="str">
        <f t="shared" si="14"/>
        <v>-</v>
      </c>
      <c r="X34" s="55" t="str">
        <f t="shared" si="14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27</v>
      </c>
      <c r="B35" s="50">
        <f t="shared" si="0"/>
        <v>0</v>
      </c>
      <c r="C35" s="51" t="str">
        <f t="shared" si="12"/>
        <v>-</v>
      </c>
      <c r="D35" s="51" t="str">
        <f t="shared" si="12"/>
        <v>-</v>
      </c>
      <c r="E35" s="51" t="str">
        <f t="shared" si="12"/>
        <v>-</v>
      </c>
      <c r="F35" s="51" t="str">
        <f t="shared" si="12"/>
        <v>-</v>
      </c>
      <c r="G35" s="51" t="str">
        <f t="shared" si="12"/>
        <v>-</v>
      </c>
      <c r="H35" s="52" t="str">
        <f t="shared" si="10"/>
        <v>-</v>
      </c>
      <c r="I35" s="51">
        <f t="shared" si="2"/>
        <v>0</v>
      </c>
      <c r="J35" s="51" t="str">
        <f t="shared" si="13"/>
        <v>-</v>
      </c>
      <c r="K35" s="52" t="str">
        <f t="shared" si="13"/>
        <v>-</v>
      </c>
      <c r="L35" s="53" t="str">
        <f t="shared" si="13"/>
        <v>-</v>
      </c>
      <c r="M35" s="51" t="str">
        <f t="shared" si="13"/>
        <v>-</v>
      </c>
      <c r="N35" s="51" t="str">
        <f t="shared" si="13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4"/>
        <v>-</v>
      </c>
      <c r="T35" s="51" t="str">
        <f t="shared" si="14"/>
        <v>-</v>
      </c>
      <c r="U35" s="51" t="str">
        <f t="shared" si="14"/>
        <v>-</v>
      </c>
      <c r="V35" s="54" t="str">
        <f t="shared" si="14"/>
        <v>-</v>
      </c>
      <c r="W35" s="55" t="str">
        <f t="shared" si="14"/>
        <v>-</v>
      </c>
      <c r="X35" s="55" t="str">
        <f t="shared" si="14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28</v>
      </c>
      <c r="B36" s="50">
        <f t="shared" si="0"/>
        <v>0</v>
      </c>
      <c r="C36" s="51" t="str">
        <f t="shared" si="12"/>
        <v>-</v>
      </c>
      <c r="D36" s="51" t="str">
        <f t="shared" si="12"/>
        <v>-</v>
      </c>
      <c r="E36" s="51" t="str">
        <f t="shared" si="12"/>
        <v>-</v>
      </c>
      <c r="F36" s="51" t="str">
        <f t="shared" si="12"/>
        <v>-</v>
      </c>
      <c r="G36" s="51" t="str">
        <f t="shared" si="12"/>
        <v>-</v>
      </c>
      <c r="H36" s="52" t="str">
        <f t="shared" si="10"/>
        <v>-</v>
      </c>
      <c r="I36" s="51">
        <f t="shared" si="2"/>
        <v>0</v>
      </c>
      <c r="J36" s="51" t="str">
        <f t="shared" si="13"/>
        <v>-</v>
      </c>
      <c r="K36" s="52" t="str">
        <f t="shared" si="13"/>
        <v>-</v>
      </c>
      <c r="L36" s="53" t="str">
        <f t="shared" si="13"/>
        <v>-</v>
      </c>
      <c r="M36" s="51" t="str">
        <f t="shared" si="13"/>
        <v>-</v>
      </c>
      <c r="N36" s="51" t="str">
        <f t="shared" si="13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4"/>
        <v>-</v>
      </c>
      <c r="T36" s="51" t="str">
        <f t="shared" si="14"/>
        <v>-</v>
      </c>
      <c r="U36" s="51" t="str">
        <f t="shared" si="14"/>
        <v>-</v>
      </c>
      <c r="V36" s="54" t="str">
        <f t="shared" si="14"/>
        <v>-</v>
      </c>
      <c r="W36" s="55" t="str">
        <f t="shared" si="14"/>
        <v>-</v>
      </c>
      <c r="X36" s="55" t="str">
        <f t="shared" si="14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29</v>
      </c>
      <c r="B37" s="50">
        <f t="shared" si="0"/>
        <v>0</v>
      </c>
      <c r="C37" s="51" t="str">
        <f t="shared" si="12"/>
        <v>-</v>
      </c>
      <c r="D37" s="51" t="str">
        <f t="shared" si="12"/>
        <v>-</v>
      </c>
      <c r="E37" s="51" t="str">
        <f t="shared" si="12"/>
        <v>-</v>
      </c>
      <c r="F37" s="51" t="str">
        <f t="shared" si="12"/>
        <v>-</v>
      </c>
      <c r="G37" s="51" t="str">
        <f t="shared" si="12"/>
        <v>-</v>
      </c>
      <c r="H37" s="52" t="str">
        <f t="shared" si="10"/>
        <v>-</v>
      </c>
      <c r="I37" s="51">
        <f t="shared" si="2"/>
        <v>0</v>
      </c>
      <c r="J37" s="51" t="str">
        <f t="shared" si="13"/>
        <v>-</v>
      </c>
      <c r="K37" s="52" t="str">
        <f t="shared" si="13"/>
        <v>-</v>
      </c>
      <c r="L37" s="53" t="str">
        <f t="shared" si="13"/>
        <v>-</v>
      </c>
      <c r="M37" s="51" t="str">
        <f t="shared" si="13"/>
        <v>-</v>
      </c>
      <c r="N37" s="51" t="str">
        <f t="shared" si="13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4"/>
        <v>-</v>
      </c>
      <c r="T37" s="51" t="str">
        <f t="shared" si="14"/>
        <v>-</v>
      </c>
      <c r="U37" s="51" t="str">
        <f t="shared" si="14"/>
        <v>-</v>
      </c>
      <c r="V37" s="54" t="str">
        <f t="shared" si="14"/>
        <v>-</v>
      </c>
      <c r="W37" s="55" t="str">
        <f t="shared" si="14"/>
        <v>-</v>
      </c>
      <c r="X37" s="55" t="str">
        <f t="shared" si="14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30</v>
      </c>
      <c r="B38" s="50">
        <f t="shared" si="0"/>
        <v>0</v>
      </c>
      <c r="C38" s="51" t="str">
        <f t="shared" si="12"/>
        <v>-</v>
      </c>
      <c r="D38" s="51" t="str">
        <f t="shared" si="12"/>
        <v>-</v>
      </c>
      <c r="E38" s="51" t="str">
        <f t="shared" si="12"/>
        <v>-</v>
      </c>
      <c r="F38" s="51" t="str">
        <f t="shared" si="12"/>
        <v>-</v>
      </c>
      <c r="G38" s="51" t="str">
        <f t="shared" si="12"/>
        <v>-</v>
      </c>
      <c r="H38" s="52" t="str">
        <f t="shared" si="10"/>
        <v>-</v>
      </c>
      <c r="I38" s="51">
        <f t="shared" si="2"/>
        <v>0</v>
      </c>
      <c r="J38" s="51" t="str">
        <f t="shared" si="13"/>
        <v>-</v>
      </c>
      <c r="K38" s="52" t="str">
        <f t="shared" si="13"/>
        <v>-</v>
      </c>
      <c r="L38" s="53" t="str">
        <f t="shared" si="13"/>
        <v>-</v>
      </c>
      <c r="M38" s="51" t="str">
        <f t="shared" si="13"/>
        <v>-</v>
      </c>
      <c r="N38" s="51" t="str">
        <f t="shared" si="13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4"/>
        <v>-</v>
      </c>
      <c r="T38" s="51" t="str">
        <f t="shared" si="14"/>
        <v>-</v>
      </c>
      <c r="U38" s="51" t="str">
        <f t="shared" si="14"/>
        <v>-</v>
      </c>
      <c r="V38" s="54" t="str">
        <f t="shared" si="14"/>
        <v>-</v>
      </c>
      <c r="W38" s="55" t="str">
        <f t="shared" si="14"/>
        <v>-</v>
      </c>
      <c r="X38" s="55" t="str">
        <f t="shared" si="14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31</v>
      </c>
      <c r="B39" s="50">
        <f t="shared" si="0"/>
        <v>0</v>
      </c>
      <c r="C39" s="51" t="str">
        <f t="shared" si="12"/>
        <v>-</v>
      </c>
      <c r="D39" s="51" t="str">
        <f t="shared" si="12"/>
        <v>-</v>
      </c>
      <c r="E39" s="51" t="str">
        <f t="shared" si="12"/>
        <v>-</v>
      </c>
      <c r="F39" s="51" t="str">
        <f t="shared" si="12"/>
        <v>-</v>
      </c>
      <c r="G39" s="51" t="str">
        <f t="shared" si="12"/>
        <v>-</v>
      </c>
      <c r="H39" s="52" t="str">
        <f t="shared" si="10"/>
        <v>-</v>
      </c>
      <c r="I39" s="51">
        <f t="shared" si="2"/>
        <v>0</v>
      </c>
      <c r="J39" s="51" t="str">
        <f t="shared" si="13"/>
        <v>-</v>
      </c>
      <c r="K39" s="52" t="str">
        <f t="shared" si="13"/>
        <v>-</v>
      </c>
      <c r="L39" s="53" t="str">
        <f t="shared" si="13"/>
        <v>-</v>
      </c>
      <c r="M39" s="51" t="str">
        <f t="shared" si="13"/>
        <v>-</v>
      </c>
      <c r="N39" s="51" t="str">
        <f t="shared" si="13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4"/>
        <v>-</v>
      </c>
      <c r="T39" s="51" t="str">
        <f t="shared" si="14"/>
        <v>-</v>
      </c>
      <c r="U39" s="51" t="str">
        <f t="shared" si="14"/>
        <v>-</v>
      </c>
      <c r="V39" s="54" t="str">
        <f t="shared" si="14"/>
        <v>-</v>
      </c>
      <c r="W39" s="55" t="str">
        <f t="shared" si="14"/>
        <v>-</v>
      </c>
      <c r="X39" s="55" t="str">
        <f t="shared" si="14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32</v>
      </c>
      <c r="B40" s="50">
        <f t="shared" si="0"/>
        <v>0</v>
      </c>
      <c r="C40" s="51" t="str">
        <f t="shared" si="12"/>
        <v>-</v>
      </c>
      <c r="D40" s="51" t="str">
        <f t="shared" si="12"/>
        <v>-</v>
      </c>
      <c r="E40" s="51" t="str">
        <f t="shared" si="12"/>
        <v>-</v>
      </c>
      <c r="F40" s="51" t="str">
        <f t="shared" si="12"/>
        <v>-</v>
      </c>
      <c r="G40" s="51" t="str">
        <f t="shared" si="12"/>
        <v>-</v>
      </c>
      <c r="H40" s="52" t="str">
        <f t="shared" si="10"/>
        <v>-</v>
      </c>
      <c r="I40" s="51">
        <f t="shared" si="2"/>
        <v>0</v>
      </c>
      <c r="J40" s="51" t="str">
        <f t="shared" si="13"/>
        <v>-</v>
      </c>
      <c r="K40" s="52" t="str">
        <f t="shared" si="13"/>
        <v>-</v>
      </c>
      <c r="L40" s="53" t="str">
        <f t="shared" si="13"/>
        <v>-</v>
      </c>
      <c r="M40" s="51" t="str">
        <f t="shared" si="13"/>
        <v>-</v>
      </c>
      <c r="N40" s="51" t="str">
        <f t="shared" si="13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4"/>
        <v>-</v>
      </c>
      <c r="T40" s="51" t="str">
        <f t="shared" si="14"/>
        <v>-</v>
      </c>
      <c r="U40" s="51" t="str">
        <f t="shared" si="14"/>
        <v>-</v>
      </c>
      <c r="V40" s="54" t="str">
        <f t="shared" si="14"/>
        <v>-</v>
      </c>
      <c r="W40" s="55" t="str">
        <f t="shared" si="14"/>
        <v>-</v>
      </c>
      <c r="X40" s="55" t="str">
        <f t="shared" si="14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33</v>
      </c>
      <c r="B41" s="50">
        <f t="shared" si="0"/>
        <v>0</v>
      </c>
      <c r="C41" s="51" t="str">
        <f t="shared" si="12"/>
        <v>-</v>
      </c>
      <c r="D41" s="51" t="str">
        <f t="shared" si="12"/>
        <v>-</v>
      </c>
      <c r="E41" s="51" t="str">
        <f t="shared" si="12"/>
        <v>-</v>
      </c>
      <c r="F41" s="51" t="str">
        <f t="shared" si="12"/>
        <v>-</v>
      </c>
      <c r="G41" s="51" t="str">
        <f t="shared" si="12"/>
        <v>-</v>
      </c>
      <c r="H41" s="52" t="str">
        <f t="shared" si="10"/>
        <v>-</v>
      </c>
      <c r="I41" s="51">
        <f t="shared" si="2"/>
        <v>0</v>
      </c>
      <c r="J41" s="51" t="str">
        <f t="shared" si="13"/>
        <v>-</v>
      </c>
      <c r="K41" s="52" t="str">
        <f t="shared" si="13"/>
        <v>-</v>
      </c>
      <c r="L41" s="53" t="str">
        <f t="shared" si="13"/>
        <v>-</v>
      </c>
      <c r="M41" s="51" t="str">
        <f t="shared" si="13"/>
        <v>-</v>
      </c>
      <c r="N41" s="51" t="str">
        <f t="shared" si="13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4"/>
        <v>-</v>
      </c>
      <c r="T41" s="51" t="str">
        <f t="shared" si="14"/>
        <v>-</v>
      </c>
      <c r="U41" s="51" t="str">
        <f t="shared" si="14"/>
        <v>-</v>
      </c>
      <c r="V41" s="54" t="str">
        <f t="shared" si="14"/>
        <v>-</v>
      </c>
      <c r="W41" s="55" t="str">
        <f t="shared" si="14"/>
        <v>-</v>
      </c>
      <c r="X41" s="55" t="str">
        <f t="shared" si="14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34</v>
      </c>
      <c r="B42" s="50">
        <f t="shared" si="0"/>
        <v>0</v>
      </c>
      <c r="C42" s="51" t="str">
        <f t="shared" si="12"/>
        <v>-</v>
      </c>
      <c r="D42" s="51" t="str">
        <f t="shared" si="12"/>
        <v>-</v>
      </c>
      <c r="E42" s="51" t="str">
        <f t="shared" si="12"/>
        <v>-</v>
      </c>
      <c r="F42" s="51" t="str">
        <f t="shared" si="12"/>
        <v>-</v>
      </c>
      <c r="G42" s="51" t="str">
        <f t="shared" si="12"/>
        <v>-</v>
      </c>
      <c r="H42" s="52" t="str">
        <f t="shared" si="10"/>
        <v>-</v>
      </c>
      <c r="I42" s="51">
        <f t="shared" si="2"/>
        <v>0</v>
      </c>
      <c r="J42" s="51" t="str">
        <f t="shared" si="13"/>
        <v>-</v>
      </c>
      <c r="K42" s="52" t="str">
        <f t="shared" si="13"/>
        <v>-</v>
      </c>
      <c r="L42" s="53" t="str">
        <f t="shared" si="13"/>
        <v>-</v>
      </c>
      <c r="M42" s="51" t="str">
        <f t="shared" si="13"/>
        <v>-</v>
      </c>
      <c r="N42" s="51" t="str">
        <f t="shared" si="13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4"/>
        <v>-</v>
      </c>
      <c r="T42" s="51" t="str">
        <f t="shared" si="14"/>
        <v>-</v>
      </c>
      <c r="U42" s="51" t="str">
        <f t="shared" si="14"/>
        <v>-</v>
      </c>
      <c r="V42" s="54" t="str">
        <f t="shared" si="14"/>
        <v>-</v>
      </c>
      <c r="W42" s="55" t="str">
        <f t="shared" si="14"/>
        <v>-</v>
      </c>
      <c r="X42" s="55" t="str">
        <f t="shared" si="14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3</v>
      </c>
      <c r="P44" s="76">
        <f>SUM(P13:P43)</f>
        <v>0</v>
      </c>
      <c r="Q44" s="76">
        <f>SUM(Q13:Q43)</f>
        <v>0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0</v>
      </c>
      <c r="E47" s="86"/>
      <c r="F47" s="86"/>
      <c r="G47" s="52" t="s">
        <v>74</v>
      </c>
      <c r="H47" s="85">
        <f t="shared" ref="H47:H56" si="15">+COUNTIF($C$13:$E$43,$G47)</f>
        <v>1</v>
      </c>
      <c r="I47" s="52"/>
      <c r="J47" s="85"/>
      <c r="K47" s="52" t="s">
        <v>90</v>
      </c>
      <c r="L47" s="85">
        <f t="shared" ref="L47:L54" si="16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17">COUNTIF($G$13:$G$43,$Y47)</f>
        <v>1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6</v>
      </c>
      <c r="E48" s="86"/>
      <c r="F48" s="86"/>
      <c r="G48" s="52" t="s">
        <v>105</v>
      </c>
      <c r="H48" s="85">
        <f t="shared" si="15"/>
        <v>3</v>
      </c>
      <c r="I48" s="52"/>
      <c r="J48" s="85"/>
      <c r="K48" s="52" t="s">
        <v>159</v>
      </c>
      <c r="L48" s="85">
        <f t="shared" si="16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17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0</v>
      </c>
      <c r="E49" s="86"/>
      <c r="F49" s="86"/>
      <c r="G49" s="52" t="s">
        <v>108</v>
      </c>
      <c r="H49" s="85">
        <f t="shared" si="15"/>
        <v>0</v>
      </c>
      <c r="I49" s="52"/>
      <c r="J49" s="85"/>
      <c r="K49" s="52" t="s">
        <v>160</v>
      </c>
      <c r="L49" s="85">
        <f t="shared" si="16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17"/>
        <v>0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0</v>
      </c>
      <c r="E50" s="86"/>
      <c r="F50" s="86"/>
      <c r="G50" s="52" t="s">
        <v>103</v>
      </c>
      <c r="H50" s="85">
        <f t="shared" si="15"/>
        <v>0</v>
      </c>
      <c r="I50" s="52"/>
      <c r="J50" s="85"/>
      <c r="K50" s="52" t="s">
        <v>161</v>
      </c>
      <c r="L50" s="85">
        <f t="shared" si="16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3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17"/>
        <v>0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18">+SUMIFS($I$13:$I$43,$J$13:$J$43,"CAC",$K$13:$K$43,"12/200")</f>
        <v>0</v>
      </c>
      <c r="E51" s="86"/>
      <c r="F51" s="86"/>
      <c r="G51" s="52" t="s">
        <v>104</v>
      </c>
      <c r="H51" s="85">
        <f t="shared" si="15"/>
        <v>0</v>
      </c>
      <c r="I51" s="52"/>
      <c r="J51" s="85"/>
      <c r="K51" s="52" t="s">
        <v>162</v>
      </c>
      <c r="L51" s="85">
        <f t="shared" si="16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17"/>
        <v>0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18"/>
        <v>0</v>
      </c>
      <c r="E52" s="86"/>
      <c r="F52" s="86"/>
      <c r="G52" s="52" t="s">
        <v>67</v>
      </c>
      <c r="H52" s="85">
        <f t="shared" si="15"/>
        <v>2</v>
      </c>
      <c r="I52" s="52"/>
      <c r="J52" s="85"/>
      <c r="K52" s="52" t="s">
        <v>163</v>
      </c>
      <c r="L52" s="85">
        <f t="shared" si="16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0</v>
      </c>
      <c r="U52" s="39"/>
      <c r="V52" s="98">
        <f>COUNTIF($S$13:$S$43,#REF!)</f>
        <v>0</v>
      </c>
      <c r="W52" s="39"/>
      <c r="X52" s="39"/>
      <c r="Y52" s="91" t="s">
        <v>259</v>
      </c>
      <c r="Z52" s="92"/>
      <c r="AA52" s="93"/>
      <c r="AB52" s="94">
        <f t="shared" si="17"/>
        <v>0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5"/>
        <v>0</v>
      </c>
      <c r="I53" s="52"/>
      <c r="J53" s="85"/>
      <c r="K53" s="52" t="s">
        <v>107</v>
      </c>
      <c r="L53" s="85">
        <f t="shared" si="16"/>
        <v>0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5"/>
        <v>0</v>
      </c>
      <c r="I54" s="52"/>
      <c r="J54" s="85"/>
      <c r="K54" s="52" t="s">
        <v>85</v>
      </c>
      <c r="L54" s="85">
        <f t="shared" si="16"/>
        <v>1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5"/>
        <v>1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5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0.31979999999999997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>
    <filterColumn colId="0">
      <customFilters>
        <customFilter operator="notEqual" val=" "/>
      </customFilters>
    </filterColumn>
  </autoFilter>
  <mergeCells count="42">
    <mergeCell ref="AE9:AF9"/>
    <mergeCell ref="AE10:AF10"/>
    <mergeCell ref="AG9:AH9"/>
    <mergeCell ref="AG10:AH10"/>
    <mergeCell ref="B7:F8"/>
    <mergeCell ref="G7:G8"/>
    <mergeCell ref="H7:R8"/>
    <mergeCell ref="S3:S6"/>
    <mergeCell ref="T3:U6"/>
    <mergeCell ref="B4:F5"/>
    <mergeCell ref="G4:R4"/>
    <mergeCell ref="G5:R6"/>
    <mergeCell ref="AJ7:AK8"/>
    <mergeCell ref="B9:B11"/>
    <mergeCell ref="F9:H9"/>
    <mergeCell ref="T9:T11"/>
    <mergeCell ref="U9:U11"/>
    <mergeCell ref="V9:V11"/>
    <mergeCell ref="W9:X10"/>
    <mergeCell ref="Y9:Y11"/>
    <mergeCell ref="Z9:Z11"/>
    <mergeCell ref="AA9:AA11"/>
    <mergeCell ref="V7:V8"/>
    <mergeCell ref="W7:W8"/>
    <mergeCell ref="X7:Y8"/>
    <mergeCell ref="Z7:AA8"/>
    <mergeCell ref="AB7:AC8"/>
    <mergeCell ref="AD7:AD8"/>
    <mergeCell ref="Y46:AB46"/>
    <mergeCell ref="AB9:AC9"/>
    <mergeCell ref="AD9:AD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S10:S11"/>
    <mergeCell ref="AB10:AC10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046C-3A44-43EE-AB1E-3413B2A7D293}">
  <sheetPr>
    <tabColor theme="4" tint="0.59999389629810485"/>
  </sheetPr>
  <dimension ref="A1:AS59"/>
  <sheetViews>
    <sheetView showZeros="0" view="pageBreakPreview" topLeftCell="Q1" zoomScale="80" zoomScaleSheetLayoutView="80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3</v>
      </c>
      <c r="T3" s="544" t="str">
        <f>+"RP-"&amp;S3</f>
        <v>RP-3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HUANCA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HUAYLAS</v>
      </c>
      <c r="AA7" s="548"/>
      <c r="AB7" s="550" t="s">
        <v>116</v>
      </c>
      <c r="AC7" s="550"/>
      <c r="AD7" s="565" t="str">
        <f>+VLOOKUP($S$3,LOCALIDAD,5,0)</f>
        <v>PAMPAROMÁS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12</v>
      </c>
      <c r="B13" s="275" t="str">
        <f t="shared" ref="B13:B42" si="0">IF($H$7=VLOOKUP($A13,PLANILLA,3,0),VLOOKUP($A13,PLANILLA,B$12,0),0)</f>
        <v>0</v>
      </c>
      <c r="C13" s="276" t="str">
        <f t="shared" ref="C13:G28" si="1">IF($H$7=VLOOKUP($A13,PLANILLA,3,0),VLOOKUP($A13,PLANILLA,C$12,0),"-")</f>
        <v>-</v>
      </c>
      <c r="D13" s="276" t="str">
        <f t="shared" si="1"/>
        <v>DS-0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8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1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8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NO</v>
      </c>
      <c r="V13" s="279">
        <f t="shared" si="5"/>
        <v>0</v>
      </c>
      <c r="W13" s="280" t="str">
        <f t="shared" si="5"/>
        <v>173294.2221</v>
      </c>
      <c r="X13" s="280" t="str">
        <f t="shared" si="5"/>
        <v>8978052.0843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1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13</v>
      </c>
      <c r="B14" s="50">
        <f t="shared" si="0"/>
        <v>1</v>
      </c>
      <c r="C14" s="51" t="str">
        <f t="shared" si="1"/>
        <v>PS1-0</v>
      </c>
      <c r="D14" s="51" t="str">
        <f t="shared" si="1"/>
        <v>SMM-2P</v>
      </c>
      <c r="E14" s="51" t="str">
        <f t="shared" si="1"/>
        <v>2A-K</v>
      </c>
      <c r="F14" s="51" t="str">
        <f t="shared" si="1"/>
        <v>01</v>
      </c>
      <c r="G14" s="51" t="str">
        <f t="shared" si="1"/>
        <v>5kVA-1ø-13,2kV</v>
      </c>
      <c r="H14" s="52">
        <f t="shared" ref="H14:H42" si="10">+IF(G14&lt;&gt;0,VLOOKUP(G14,TRAFOS,2,FALSE),"-")</f>
        <v>5</v>
      </c>
      <c r="I14" s="51">
        <f t="shared" si="2"/>
        <v>1</v>
      </c>
      <c r="J14" s="51" t="str">
        <f t="shared" si="3"/>
        <v>PRFV</v>
      </c>
      <c r="K14" s="52" t="str">
        <f t="shared" si="3"/>
        <v>12/300</v>
      </c>
      <c r="L14" s="53">
        <f t="shared" si="3"/>
        <v>24.2</v>
      </c>
      <c r="M14" s="51" t="str">
        <f t="shared" si="3"/>
        <v>35 mm² AAAC</v>
      </c>
      <c r="N14" s="51">
        <f t="shared" si="3"/>
        <v>1</v>
      </c>
      <c r="O14" s="51">
        <f t="shared" si="4"/>
        <v>0</v>
      </c>
      <c r="P14" s="51">
        <f t="shared" si="4"/>
        <v>0</v>
      </c>
      <c r="Q14" s="51">
        <f t="shared" si="4"/>
        <v>0</v>
      </c>
      <c r="R14" s="51">
        <f t="shared" si="4"/>
        <v>0</v>
      </c>
      <c r="S14" s="51" t="str">
        <f t="shared" si="5"/>
        <v>PAT-3</v>
      </c>
      <c r="T14" s="51" t="str">
        <f t="shared" si="5"/>
        <v>CI-C</v>
      </c>
      <c r="U14" s="51" t="str">
        <f t="shared" si="5"/>
        <v>NO</v>
      </c>
      <c r="V14" s="54">
        <f t="shared" si="5"/>
        <v>0</v>
      </c>
      <c r="W14" s="55" t="str">
        <f t="shared" si="5"/>
        <v>173284.3471</v>
      </c>
      <c r="X14" s="55" t="str">
        <f t="shared" si="5"/>
        <v>8978074.0845</v>
      </c>
      <c r="Y14" s="56">
        <f t="shared" si="6"/>
        <v>2</v>
      </c>
      <c r="Z14" s="57" t="str">
        <f t="shared" si="7"/>
        <v>13,2kV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0</v>
      </c>
      <c r="AF14" s="59">
        <f t="shared" si="8"/>
        <v>0</v>
      </c>
      <c r="AG14" s="59">
        <f t="shared" si="8"/>
        <v>1</v>
      </c>
      <c r="AH14" s="427">
        <f t="shared" si="8"/>
        <v>0</v>
      </c>
      <c r="AI14" s="39"/>
      <c r="AJ14" s="39">
        <f t="shared" si="9"/>
        <v>1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hidden="1" x14ac:dyDescent="0.25">
      <c r="A15" s="38">
        <f t="shared" ref="A15:A42" si="11">+A14+1</f>
        <v>14</v>
      </c>
      <c r="B15" s="50">
        <f t="shared" si="0"/>
        <v>0</v>
      </c>
      <c r="C15" s="51" t="str">
        <f t="shared" si="1"/>
        <v>-</v>
      </c>
      <c r="D15" s="51" t="str">
        <f t="shared" si="1"/>
        <v>-</v>
      </c>
      <c r="E15" s="51" t="str">
        <f t="shared" si="1"/>
        <v>-</v>
      </c>
      <c r="F15" s="51" t="str">
        <f t="shared" si="1"/>
        <v>-</v>
      </c>
      <c r="G15" s="51" t="str">
        <f t="shared" si="1"/>
        <v>-</v>
      </c>
      <c r="H15" s="52" t="str">
        <f t="shared" si="10"/>
        <v>-</v>
      </c>
      <c r="I15" s="51">
        <f t="shared" si="2"/>
        <v>0</v>
      </c>
      <c r="J15" s="51" t="str">
        <f t="shared" si="3"/>
        <v>-</v>
      </c>
      <c r="K15" s="52" t="str">
        <f t="shared" si="3"/>
        <v>-</v>
      </c>
      <c r="L15" s="53" t="str">
        <f t="shared" si="3"/>
        <v>-</v>
      </c>
      <c r="M15" s="51" t="str">
        <f t="shared" si="3"/>
        <v>-</v>
      </c>
      <c r="N15" s="51" t="str">
        <f t="shared" si="3"/>
        <v>-</v>
      </c>
      <c r="O15" s="51">
        <f t="shared" si="4"/>
        <v>0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 t="str">
        <f t="shared" si="5"/>
        <v>-</v>
      </c>
      <c r="T15" s="51" t="str">
        <f t="shared" si="5"/>
        <v>-</v>
      </c>
      <c r="U15" s="51" t="str">
        <f t="shared" si="5"/>
        <v>-</v>
      </c>
      <c r="V15" s="54" t="str">
        <f t="shared" si="5"/>
        <v>-</v>
      </c>
      <c r="W15" s="55" t="str">
        <f t="shared" si="5"/>
        <v>-</v>
      </c>
      <c r="X15" s="55" t="str">
        <f t="shared" si="5"/>
        <v>-</v>
      </c>
      <c r="Y15" s="56">
        <f t="shared" si="6"/>
        <v>0</v>
      </c>
      <c r="Z15" s="57" t="str">
        <f t="shared" si="7"/>
        <v>-</v>
      </c>
      <c r="AA15" s="58" t="str">
        <f t="shared" si="7"/>
        <v>-</v>
      </c>
      <c r="AB15" s="59">
        <f t="shared" si="8"/>
        <v>0</v>
      </c>
      <c r="AC15" s="59">
        <f t="shared" si="8"/>
        <v>0</v>
      </c>
      <c r="AD15" s="148"/>
      <c r="AE15" s="426">
        <f t="shared" si="8"/>
        <v>0</v>
      </c>
      <c r="AF15" s="59">
        <f t="shared" si="8"/>
        <v>0</v>
      </c>
      <c r="AG15" s="59">
        <f t="shared" si="8"/>
        <v>0</v>
      </c>
      <c r="AH15" s="427">
        <f t="shared" si="8"/>
        <v>0</v>
      </c>
      <c r="AI15" s="39"/>
      <c r="AJ15" s="39">
        <f t="shared" si="9"/>
        <v>0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hidden="1" x14ac:dyDescent="0.25">
      <c r="A16" s="38">
        <f t="shared" si="11"/>
        <v>15</v>
      </c>
      <c r="B16" s="50">
        <f t="shared" si="0"/>
        <v>0</v>
      </c>
      <c r="C16" s="51" t="str">
        <f t="shared" si="1"/>
        <v>-</v>
      </c>
      <c r="D16" s="51" t="str">
        <f t="shared" si="1"/>
        <v>-</v>
      </c>
      <c r="E16" s="51" t="str">
        <f t="shared" si="1"/>
        <v>-</v>
      </c>
      <c r="F16" s="51" t="str">
        <f t="shared" si="1"/>
        <v>-</v>
      </c>
      <c r="G16" s="51" t="str">
        <f t="shared" si="1"/>
        <v>-</v>
      </c>
      <c r="H16" s="52" t="str">
        <f t="shared" si="10"/>
        <v>-</v>
      </c>
      <c r="I16" s="51">
        <f t="shared" si="2"/>
        <v>0</v>
      </c>
      <c r="J16" s="51" t="str">
        <f t="shared" si="3"/>
        <v>-</v>
      </c>
      <c r="K16" s="52" t="str">
        <f t="shared" si="3"/>
        <v>-</v>
      </c>
      <c r="L16" s="53" t="str">
        <f t="shared" si="3"/>
        <v>-</v>
      </c>
      <c r="M16" s="51" t="str">
        <f t="shared" si="3"/>
        <v>-</v>
      </c>
      <c r="N16" s="51" t="str">
        <f t="shared" si="3"/>
        <v>-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-</v>
      </c>
      <c r="T16" s="51" t="str">
        <f t="shared" si="5"/>
        <v>-</v>
      </c>
      <c r="U16" s="51" t="str">
        <f t="shared" si="5"/>
        <v>-</v>
      </c>
      <c r="V16" s="54" t="str">
        <f t="shared" si="5"/>
        <v>-</v>
      </c>
      <c r="W16" s="55" t="str">
        <f t="shared" si="5"/>
        <v>-</v>
      </c>
      <c r="X16" s="55" t="str">
        <f t="shared" si="5"/>
        <v>-</v>
      </c>
      <c r="Y16" s="56">
        <f t="shared" si="6"/>
        <v>0</v>
      </c>
      <c r="Z16" s="57" t="str">
        <f t="shared" si="7"/>
        <v>-</v>
      </c>
      <c r="AA16" s="58" t="str">
        <f t="shared" si="7"/>
        <v>-</v>
      </c>
      <c r="AB16" s="59">
        <f t="shared" si="8"/>
        <v>0</v>
      </c>
      <c r="AC16" s="59">
        <f t="shared" si="8"/>
        <v>0</v>
      </c>
      <c r="AD16" s="148"/>
      <c r="AE16" s="426">
        <f t="shared" si="8"/>
        <v>0</v>
      </c>
      <c r="AF16" s="59">
        <f t="shared" si="8"/>
        <v>0</v>
      </c>
      <c r="AG16" s="59">
        <f t="shared" si="8"/>
        <v>0</v>
      </c>
      <c r="AH16" s="427">
        <f t="shared" si="8"/>
        <v>0</v>
      </c>
      <c r="AI16" s="39"/>
      <c r="AJ16" s="39">
        <f t="shared" si="9"/>
        <v>0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hidden="1" x14ac:dyDescent="0.25">
      <c r="A17" s="38">
        <f t="shared" si="11"/>
        <v>16</v>
      </c>
      <c r="B17" s="50">
        <f t="shared" si="0"/>
        <v>0</v>
      </c>
      <c r="C17" s="51" t="str">
        <f t="shared" si="1"/>
        <v>-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0</v>
      </c>
      <c r="J17" s="51" t="str">
        <f t="shared" si="3"/>
        <v>-</v>
      </c>
      <c r="K17" s="52" t="str">
        <f t="shared" si="3"/>
        <v>-</v>
      </c>
      <c r="L17" s="53" t="str">
        <f t="shared" si="3"/>
        <v>-</v>
      </c>
      <c r="M17" s="51" t="str">
        <f t="shared" si="3"/>
        <v>-</v>
      </c>
      <c r="N17" s="51" t="str">
        <f t="shared" si="3"/>
        <v>-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-</v>
      </c>
      <c r="T17" s="51" t="str">
        <f t="shared" si="5"/>
        <v>-</v>
      </c>
      <c r="U17" s="51" t="str">
        <f t="shared" si="5"/>
        <v>-</v>
      </c>
      <c r="V17" s="54" t="str">
        <f t="shared" si="5"/>
        <v>-</v>
      </c>
      <c r="W17" s="55" t="str">
        <f t="shared" si="5"/>
        <v>-</v>
      </c>
      <c r="X17" s="55" t="str">
        <f t="shared" si="5"/>
        <v>-</v>
      </c>
      <c r="Y17" s="56">
        <f t="shared" si="6"/>
        <v>0</v>
      </c>
      <c r="Z17" s="57" t="str">
        <f t="shared" si="7"/>
        <v>-</v>
      </c>
      <c r="AA17" s="58" t="str">
        <f t="shared" si="7"/>
        <v>-</v>
      </c>
      <c r="AB17" s="59">
        <f t="shared" si="8"/>
        <v>0</v>
      </c>
      <c r="AC17" s="59">
        <f t="shared" si="8"/>
        <v>0</v>
      </c>
      <c r="AD17" s="148"/>
      <c r="AE17" s="428"/>
      <c r="AF17" s="419"/>
      <c r="AG17" s="419"/>
      <c r="AH17" s="429"/>
      <c r="AI17" s="39"/>
      <c r="AJ17" s="39">
        <f t="shared" si="9"/>
        <v>0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hidden="1" x14ac:dyDescent="0.25">
      <c r="A18" s="38">
        <f t="shared" si="11"/>
        <v>17</v>
      </c>
      <c r="B18" s="50">
        <f t="shared" si="0"/>
        <v>0</v>
      </c>
      <c r="C18" s="51" t="str">
        <f t="shared" si="1"/>
        <v>-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0</v>
      </c>
      <c r="J18" s="51" t="str">
        <f t="shared" si="3"/>
        <v>-</v>
      </c>
      <c r="K18" s="52" t="str">
        <f t="shared" si="3"/>
        <v>-</v>
      </c>
      <c r="L18" s="53" t="str">
        <f t="shared" si="3"/>
        <v>-</v>
      </c>
      <c r="M18" s="51" t="str">
        <f t="shared" si="3"/>
        <v>-</v>
      </c>
      <c r="N18" s="51" t="str">
        <f t="shared" si="3"/>
        <v>-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 t="str">
        <f t="shared" si="5"/>
        <v>-</v>
      </c>
      <c r="T18" s="51" t="str">
        <f t="shared" si="5"/>
        <v>-</v>
      </c>
      <c r="U18" s="51" t="str">
        <f t="shared" si="5"/>
        <v>-</v>
      </c>
      <c r="V18" s="54" t="str">
        <f t="shared" si="5"/>
        <v>-</v>
      </c>
      <c r="W18" s="55" t="str">
        <f t="shared" si="5"/>
        <v>-</v>
      </c>
      <c r="X18" s="55" t="str">
        <f t="shared" si="5"/>
        <v>-</v>
      </c>
      <c r="Y18" s="56">
        <f t="shared" si="6"/>
        <v>0</v>
      </c>
      <c r="Z18" s="57" t="str">
        <f t="shared" si="7"/>
        <v>-</v>
      </c>
      <c r="AA18" s="58" t="str">
        <f t="shared" si="7"/>
        <v>-</v>
      </c>
      <c r="AB18" s="59">
        <f t="shared" si="8"/>
        <v>0</v>
      </c>
      <c r="AC18" s="59">
        <f t="shared" si="8"/>
        <v>0</v>
      </c>
      <c r="AD18" s="148"/>
      <c r="AE18" s="428"/>
      <c r="AF18" s="419"/>
      <c r="AG18" s="419"/>
      <c r="AH18" s="429"/>
      <c r="AI18" s="39"/>
      <c r="AJ18" s="39">
        <f t="shared" si="9"/>
        <v>0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hidden="1" x14ac:dyDescent="0.25">
      <c r="A19" s="38">
        <f t="shared" si="11"/>
        <v>18</v>
      </c>
      <c r="B19" s="50">
        <f t="shared" si="0"/>
        <v>0</v>
      </c>
      <c r="C19" s="51" t="str">
        <f t="shared" si="1"/>
        <v>-</v>
      </c>
      <c r="D19" s="51" t="str">
        <f t="shared" si="1"/>
        <v>-</v>
      </c>
      <c r="E19" s="51" t="str">
        <f t="shared" si="1"/>
        <v>-</v>
      </c>
      <c r="F19" s="51" t="str">
        <f t="shared" si="1"/>
        <v>-</v>
      </c>
      <c r="G19" s="51" t="str">
        <f t="shared" si="1"/>
        <v>-</v>
      </c>
      <c r="H19" s="52" t="str">
        <f t="shared" si="10"/>
        <v>-</v>
      </c>
      <c r="I19" s="51">
        <f t="shared" si="2"/>
        <v>0</v>
      </c>
      <c r="J19" s="51" t="str">
        <f t="shared" si="3"/>
        <v>-</v>
      </c>
      <c r="K19" s="52" t="str">
        <f t="shared" si="3"/>
        <v>-</v>
      </c>
      <c r="L19" s="53" t="str">
        <f t="shared" si="3"/>
        <v>-</v>
      </c>
      <c r="M19" s="51" t="str">
        <f t="shared" si="3"/>
        <v>-</v>
      </c>
      <c r="N19" s="51" t="str">
        <f t="shared" si="3"/>
        <v>-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-</v>
      </c>
      <c r="T19" s="51" t="str">
        <f t="shared" si="5"/>
        <v>-</v>
      </c>
      <c r="U19" s="51" t="str">
        <f t="shared" si="5"/>
        <v>-</v>
      </c>
      <c r="V19" s="54" t="str">
        <f t="shared" si="5"/>
        <v>-</v>
      </c>
      <c r="W19" s="55" t="str">
        <f t="shared" si="5"/>
        <v>-</v>
      </c>
      <c r="X19" s="55" t="str">
        <f t="shared" si="5"/>
        <v>-</v>
      </c>
      <c r="Y19" s="56">
        <f t="shared" si="6"/>
        <v>0</v>
      </c>
      <c r="Z19" s="57" t="str">
        <f t="shared" si="7"/>
        <v>-</v>
      </c>
      <c r="AA19" s="58" t="str">
        <f t="shared" si="7"/>
        <v>-</v>
      </c>
      <c r="AB19" s="59">
        <f t="shared" si="8"/>
        <v>0</v>
      </c>
      <c r="AC19" s="59">
        <f t="shared" si="8"/>
        <v>0</v>
      </c>
      <c r="AD19" s="148"/>
      <c r="AE19" s="428"/>
      <c r="AF19" s="419"/>
      <c r="AG19" s="419"/>
      <c r="AH19" s="429"/>
      <c r="AI19" s="39"/>
      <c r="AJ19" s="39">
        <f t="shared" si="9"/>
        <v>0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idden="1" x14ac:dyDescent="0.25">
      <c r="A20" s="38">
        <f t="shared" si="11"/>
        <v>19</v>
      </c>
      <c r="B20" s="50">
        <f t="shared" si="0"/>
        <v>0</v>
      </c>
      <c r="C20" s="51" t="str">
        <f t="shared" si="1"/>
        <v>-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0</v>
      </c>
      <c r="J20" s="51" t="str">
        <f t="shared" si="3"/>
        <v>-</v>
      </c>
      <c r="K20" s="52" t="str">
        <f t="shared" si="3"/>
        <v>-</v>
      </c>
      <c r="L20" s="53" t="str">
        <f t="shared" si="3"/>
        <v>-</v>
      </c>
      <c r="M20" s="51" t="str">
        <f t="shared" si="3"/>
        <v>-</v>
      </c>
      <c r="N20" s="51" t="str">
        <f t="shared" si="3"/>
        <v>-</v>
      </c>
      <c r="O20" s="51">
        <f t="shared" si="4"/>
        <v>0</v>
      </c>
      <c r="P20" s="51">
        <f t="shared" si="4"/>
        <v>0</v>
      </c>
      <c r="Q20" s="51">
        <f t="shared" si="4"/>
        <v>0</v>
      </c>
      <c r="R20" s="51">
        <f t="shared" si="4"/>
        <v>0</v>
      </c>
      <c r="S20" s="51" t="str">
        <f t="shared" si="5"/>
        <v>-</v>
      </c>
      <c r="T20" s="51" t="str">
        <f t="shared" si="5"/>
        <v>-</v>
      </c>
      <c r="U20" s="51" t="str">
        <f t="shared" si="5"/>
        <v>-</v>
      </c>
      <c r="V20" s="54" t="str">
        <f t="shared" si="5"/>
        <v>-</v>
      </c>
      <c r="W20" s="55" t="str">
        <f t="shared" si="5"/>
        <v>-</v>
      </c>
      <c r="X20" s="55" t="str">
        <f t="shared" si="5"/>
        <v>-</v>
      </c>
      <c r="Y20" s="56">
        <f t="shared" si="6"/>
        <v>0</v>
      </c>
      <c r="Z20" s="57" t="str">
        <f t="shared" si="7"/>
        <v>-</v>
      </c>
      <c r="AA20" s="58" t="str">
        <f t="shared" si="7"/>
        <v>-</v>
      </c>
      <c r="AB20" s="59">
        <f t="shared" si="8"/>
        <v>0</v>
      </c>
      <c r="AC20" s="59">
        <f t="shared" si="8"/>
        <v>0</v>
      </c>
      <c r="AD20" s="148"/>
      <c r="AE20" s="428"/>
      <c r="AF20" s="419"/>
      <c r="AG20" s="419"/>
      <c r="AH20" s="429"/>
      <c r="AI20" s="39"/>
      <c r="AJ20" s="39">
        <f t="shared" si="9"/>
        <v>0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idden="1" x14ac:dyDescent="0.25">
      <c r="A21" s="38">
        <f t="shared" si="11"/>
        <v>20</v>
      </c>
      <c r="B21" s="50">
        <f t="shared" si="0"/>
        <v>0</v>
      </c>
      <c r="C21" s="51" t="str">
        <f t="shared" si="1"/>
        <v>-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0</v>
      </c>
      <c r="J21" s="51" t="str">
        <f t="shared" si="3"/>
        <v>-</v>
      </c>
      <c r="K21" s="52" t="str">
        <f t="shared" si="3"/>
        <v>-</v>
      </c>
      <c r="L21" s="53" t="str">
        <f t="shared" si="3"/>
        <v>-</v>
      </c>
      <c r="M21" s="51" t="str">
        <f t="shared" si="3"/>
        <v>-</v>
      </c>
      <c r="N21" s="51" t="str">
        <f t="shared" si="3"/>
        <v>-</v>
      </c>
      <c r="O21" s="51">
        <f t="shared" si="4"/>
        <v>0</v>
      </c>
      <c r="P21" s="51">
        <f t="shared" si="4"/>
        <v>0</v>
      </c>
      <c r="Q21" s="51">
        <f t="shared" si="4"/>
        <v>0</v>
      </c>
      <c r="R21" s="51">
        <f t="shared" si="4"/>
        <v>0</v>
      </c>
      <c r="S21" s="51" t="str">
        <f t="shared" si="5"/>
        <v>-</v>
      </c>
      <c r="T21" s="51" t="str">
        <f t="shared" si="5"/>
        <v>-</v>
      </c>
      <c r="U21" s="51" t="str">
        <f t="shared" si="5"/>
        <v>-</v>
      </c>
      <c r="V21" s="54" t="str">
        <f t="shared" si="5"/>
        <v>-</v>
      </c>
      <c r="W21" s="55" t="str">
        <f t="shared" si="5"/>
        <v>-</v>
      </c>
      <c r="X21" s="55" t="str">
        <f t="shared" si="5"/>
        <v>-</v>
      </c>
      <c r="Y21" s="56">
        <f t="shared" si="6"/>
        <v>0</v>
      </c>
      <c r="Z21" s="57" t="str">
        <f t="shared" si="7"/>
        <v>-</v>
      </c>
      <c r="AA21" s="58" t="str">
        <f t="shared" si="7"/>
        <v>-</v>
      </c>
      <c r="AB21" s="59">
        <f t="shared" si="8"/>
        <v>0</v>
      </c>
      <c r="AC21" s="59">
        <f t="shared" si="8"/>
        <v>0</v>
      </c>
      <c r="AD21" s="148"/>
      <c r="AE21" s="428"/>
      <c r="AF21" s="419"/>
      <c r="AG21" s="419"/>
      <c r="AH21" s="429"/>
      <c r="AI21" s="39"/>
      <c r="AJ21" s="39">
        <f t="shared" si="9"/>
        <v>0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idden="1" x14ac:dyDescent="0.25">
      <c r="A22" s="38">
        <f t="shared" si="11"/>
        <v>21</v>
      </c>
      <c r="B22" s="50">
        <f t="shared" si="0"/>
        <v>0</v>
      </c>
      <c r="C22" s="51" t="str">
        <f t="shared" si="1"/>
        <v>-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0</v>
      </c>
      <c r="J22" s="51" t="str">
        <f t="shared" si="3"/>
        <v>-</v>
      </c>
      <c r="K22" s="52" t="str">
        <f t="shared" si="3"/>
        <v>-</v>
      </c>
      <c r="L22" s="53" t="str">
        <f t="shared" si="3"/>
        <v>-</v>
      </c>
      <c r="M22" s="51" t="str">
        <f t="shared" si="3"/>
        <v>-</v>
      </c>
      <c r="N22" s="51" t="str">
        <f t="shared" si="3"/>
        <v>-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-</v>
      </c>
      <c r="T22" s="51" t="str">
        <f t="shared" si="5"/>
        <v>-</v>
      </c>
      <c r="U22" s="51" t="str">
        <f t="shared" si="5"/>
        <v>-</v>
      </c>
      <c r="V22" s="54" t="str">
        <f t="shared" si="5"/>
        <v>-</v>
      </c>
      <c r="W22" s="55" t="str">
        <f t="shared" si="5"/>
        <v>-</v>
      </c>
      <c r="X22" s="55" t="str">
        <f t="shared" si="5"/>
        <v>-</v>
      </c>
      <c r="Y22" s="56">
        <f t="shared" si="6"/>
        <v>0</v>
      </c>
      <c r="Z22" s="57" t="str">
        <f t="shared" si="7"/>
        <v>-</v>
      </c>
      <c r="AA22" s="58" t="str">
        <f t="shared" si="7"/>
        <v>-</v>
      </c>
      <c r="AB22" s="59">
        <f t="shared" si="8"/>
        <v>0</v>
      </c>
      <c r="AC22" s="59">
        <f t="shared" si="8"/>
        <v>0</v>
      </c>
      <c r="AD22" s="148"/>
      <c r="AE22" s="428"/>
      <c r="AF22" s="419"/>
      <c r="AG22" s="419"/>
      <c r="AH22" s="429"/>
      <c r="AI22" s="39"/>
      <c r="AJ22" s="39">
        <f t="shared" si="9"/>
        <v>0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idden="1" x14ac:dyDescent="0.25">
      <c r="A23" s="38">
        <f t="shared" si="11"/>
        <v>22</v>
      </c>
      <c r="B23" s="50">
        <f t="shared" si="0"/>
        <v>0</v>
      </c>
      <c r="C23" s="51" t="str">
        <f t="shared" si="1"/>
        <v>-</v>
      </c>
      <c r="D23" s="51" t="str">
        <f t="shared" si="1"/>
        <v>-</v>
      </c>
      <c r="E23" s="51" t="str">
        <f t="shared" si="1"/>
        <v>-</v>
      </c>
      <c r="F23" s="51" t="str">
        <f t="shared" si="1"/>
        <v>-</v>
      </c>
      <c r="G23" s="51" t="str">
        <f t="shared" si="1"/>
        <v>-</v>
      </c>
      <c r="H23" s="52" t="str">
        <f t="shared" si="10"/>
        <v>-</v>
      </c>
      <c r="I23" s="51">
        <f t="shared" si="2"/>
        <v>0</v>
      </c>
      <c r="J23" s="51" t="str">
        <f t="shared" si="3"/>
        <v>-</v>
      </c>
      <c r="K23" s="52" t="str">
        <f t="shared" si="3"/>
        <v>-</v>
      </c>
      <c r="L23" s="53" t="str">
        <f t="shared" si="3"/>
        <v>-</v>
      </c>
      <c r="M23" s="51" t="str">
        <f t="shared" si="3"/>
        <v>-</v>
      </c>
      <c r="N23" s="51" t="str">
        <f t="shared" si="3"/>
        <v>-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si="5"/>
        <v>-</v>
      </c>
      <c r="T23" s="51" t="str">
        <f t="shared" si="5"/>
        <v>-</v>
      </c>
      <c r="U23" s="51" t="str">
        <f t="shared" si="5"/>
        <v>-</v>
      </c>
      <c r="V23" s="54" t="str">
        <f t="shared" si="5"/>
        <v>-</v>
      </c>
      <c r="W23" s="55" t="str">
        <f t="shared" si="5"/>
        <v>-</v>
      </c>
      <c r="X23" s="55" t="str">
        <f t="shared" si="5"/>
        <v>-</v>
      </c>
      <c r="Y23" s="56">
        <f t="shared" si="6"/>
        <v>0</v>
      </c>
      <c r="Z23" s="57" t="str">
        <f t="shared" si="7"/>
        <v>-</v>
      </c>
      <c r="AA23" s="58" t="str">
        <f t="shared" si="7"/>
        <v>-</v>
      </c>
      <c r="AB23" s="60">
        <f t="shared" si="8"/>
        <v>0</v>
      </c>
      <c r="AC23" s="60">
        <f t="shared" si="8"/>
        <v>0</v>
      </c>
      <c r="AD23" s="148"/>
      <c r="AE23" s="428"/>
      <c r="AF23" s="419"/>
      <c r="AG23" s="419"/>
      <c r="AH23" s="429"/>
      <c r="AI23" s="39"/>
      <c r="AJ23" s="39">
        <f t="shared" si="9"/>
        <v>0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idden="1" x14ac:dyDescent="0.25">
      <c r="A24" s="38">
        <f t="shared" si="11"/>
        <v>23</v>
      </c>
      <c r="B24" s="50">
        <f t="shared" si="0"/>
        <v>0</v>
      </c>
      <c r="C24" s="51" t="str">
        <f t="shared" si="1"/>
        <v>-</v>
      </c>
      <c r="D24" s="51" t="str">
        <f t="shared" si="1"/>
        <v>-</v>
      </c>
      <c r="E24" s="51" t="str">
        <f t="shared" si="1"/>
        <v>-</v>
      </c>
      <c r="F24" s="51" t="str">
        <f t="shared" si="1"/>
        <v>-</v>
      </c>
      <c r="G24" s="51" t="str">
        <f t="shared" si="1"/>
        <v>-</v>
      </c>
      <c r="H24" s="52" t="str">
        <f t="shared" si="10"/>
        <v>-</v>
      </c>
      <c r="I24" s="51">
        <f t="shared" si="2"/>
        <v>0</v>
      </c>
      <c r="J24" s="51" t="str">
        <f t="shared" si="3"/>
        <v>-</v>
      </c>
      <c r="K24" s="52" t="str">
        <f t="shared" si="3"/>
        <v>-</v>
      </c>
      <c r="L24" s="53" t="str">
        <f t="shared" si="3"/>
        <v>-</v>
      </c>
      <c r="M24" s="51" t="str">
        <f t="shared" si="3"/>
        <v>-</v>
      </c>
      <c r="N24" s="51" t="str">
        <f t="shared" si="3"/>
        <v>-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5"/>
        <v>-</v>
      </c>
      <c r="T24" s="51" t="str">
        <f t="shared" si="5"/>
        <v>-</v>
      </c>
      <c r="U24" s="51" t="str">
        <f t="shared" si="5"/>
        <v>-</v>
      </c>
      <c r="V24" s="54" t="str">
        <f t="shared" si="5"/>
        <v>-</v>
      </c>
      <c r="W24" s="55" t="str">
        <f t="shared" si="5"/>
        <v>-</v>
      </c>
      <c r="X24" s="55" t="str">
        <f t="shared" si="5"/>
        <v>-</v>
      </c>
      <c r="Y24" s="56">
        <f t="shared" si="6"/>
        <v>0</v>
      </c>
      <c r="Z24" s="57" t="str">
        <f t="shared" si="7"/>
        <v>-</v>
      </c>
      <c r="AA24" s="58" t="str">
        <f t="shared" si="7"/>
        <v>-</v>
      </c>
      <c r="AB24" s="60">
        <f t="shared" si="8"/>
        <v>0</v>
      </c>
      <c r="AC24" s="60">
        <f t="shared" si="8"/>
        <v>0</v>
      </c>
      <c r="AD24" s="148"/>
      <c r="AE24" s="428"/>
      <c r="AF24" s="419"/>
      <c r="AG24" s="419"/>
      <c r="AH24" s="429"/>
      <c r="AI24" s="39"/>
      <c r="AJ24" s="39">
        <f t="shared" si="9"/>
        <v>0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idden="1" x14ac:dyDescent="0.25">
      <c r="A25" s="38">
        <f t="shared" si="11"/>
        <v>24</v>
      </c>
      <c r="B25" s="50">
        <f t="shared" si="0"/>
        <v>0</v>
      </c>
      <c r="C25" s="51" t="str">
        <f t="shared" si="1"/>
        <v>-</v>
      </c>
      <c r="D25" s="51" t="str">
        <f t="shared" si="1"/>
        <v>-</v>
      </c>
      <c r="E25" s="51" t="str">
        <f t="shared" si="1"/>
        <v>-</v>
      </c>
      <c r="F25" s="51" t="str">
        <f t="shared" si="1"/>
        <v>-</v>
      </c>
      <c r="G25" s="51" t="str">
        <f t="shared" si="1"/>
        <v>-</v>
      </c>
      <c r="H25" s="52" t="str">
        <f t="shared" si="10"/>
        <v>-</v>
      </c>
      <c r="I25" s="51">
        <f t="shared" si="2"/>
        <v>0</v>
      </c>
      <c r="J25" s="51" t="str">
        <f t="shared" si="3"/>
        <v>-</v>
      </c>
      <c r="K25" s="52" t="str">
        <f t="shared" si="3"/>
        <v>-</v>
      </c>
      <c r="L25" s="53" t="str">
        <f t="shared" si="3"/>
        <v>-</v>
      </c>
      <c r="M25" s="51" t="str">
        <f t="shared" si="3"/>
        <v>-</v>
      </c>
      <c r="N25" s="51" t="str">
        <f t="shared" si="3"/>
        <v>-</v>
      </c>
      <c r="O25" s="51">
        <f t="shared" si="4"/>
        <v>0</v>
      </c>
      <c r="P25" s="51">
        <f t="shared" si="4"/>
        <v>0</v>
      </c>
      <c r="Q25" s="51">
        <f t="shared" si="4"/>
        <v>0</v>
      </c>
      <c r="R25" s="51">
        <f t="shared" si="4"/>
        <v>0</v>
      </c>
      <c r="S25" s="51" t="str">
        <f t="shared" si="5"/>
        <v>-</v>
      </c>
      <c r="T25" s="51" t="str">
        <f t="shared" si="5"/>
        <v>-</v>
      </c>
      <c r="U25" s="51" t="str">
        <f t="shared" si="5"/>
        <v>-</v>
      </c>
      <c r="V25" s="54" t="str">
        <f t="shared" si="5"/>
        <v>-</v>
      </c>
      <c r="W25" s="55" t="str">
        <f t="shared" si="5"/>
        <v>-</v>
      </c>
      <c r="X25" s="55" t="str">
        <f t="shared" si="5"/>
        <v>-</v>
      </c>
      <c r="Y25" s="56">
        <f t="shared" si="6"/>
        <v>0</v>
      </c>
      <c r="Z25" s="57" t="str">
        <f t="shared" si="7"/>
        <v>-</v>
      </c>
      <c r="AA25" s="58" t="str">
        <f t="shared" si="7"/>
        <v>-</v>
      </c>
      <c r="AB25" s="60">
        <f t="shared" si="8"/>
        <v>0</v>
      </c>
      <c r="AC25" s="60">
        <f t="shared" si="8"/>
        <v>0</v>
      </c>
      <c r="AD25" s="148"/>
      <c r="AE25" s="428"/>
      <c r="AF25" s="419"/>
      <c r="AG25" s="419"/>
      <c r="AH25" s="429"/>
      <c r="AI25" s="39"/>
      <c r="AJ25" s="39">
        <f t="shared" si="9"/>
        <v>0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idden="1" x14ac:dyDescent="0.25">
      <c r="A26" s="38">
        <f t="shared" si="11"/>
        <v>25</v>
      </c>
      <c r="B26" s="50">
        <f t="shared" si="0"/>
        <v>0</v>
      </c>
      <c r="C26" s="51" t="str">
        <f t="shared" si="1"/>
        <v>-</v>
      </c>
      <c r="D26" s="51" t="str">
        <f t="shared" si="1"/>
        <v>-</v>
      </c>
      <c r="E26" s="51" t="str">
        <f t="shared" si="1"/>
        <v>-</v>
      </c>
      <c r="F26" s="51" t="str">
        <f t="shared" si="1"/>
        <v>-</v>
      </c>
      <c r="G26" s="51" t="str">
        <f t="shared" si="1"/>
        <v>-</v>
      </c>
      <c r="H26" s="52" t="str">
        <f t="shared" si="10"/>
        <v>-</v>
      </c>
      <c r="I26" s="51">
        <f t="shared" si="2"/>
        <v>0</v>
      </c>
      <c r="J26" s="51" t="str">
        <f t="shared" si="3"/>
        <v>-</v>
      </c>
      <c r="K26" s="52" t="str">
        <f t="shared" si="3"/>
        <v>-</v>
      </c>
      <c r="L26" s="53" t="str">
        <f t="shared" si="3"/>
        <v>-</v>
      </c>
      <c r="M26" s="51" t="str">
        <f t="shared" si="3"/>
        <v>-</v>
      </c>
      <c r="N26" s="51" t="str">
        <f t="shared" si="3"/>
        <v>-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5"/>
        <v>-</v>
      </c>
      <c r="T26" s="51" t="str">
        <f t="shared" si="5"/>
        <v>-</v>
      </c>
      <c r="U26" s="51" t="str">
        <f t="shared" si="5"/>
        <v>-</v>
      </c>
      <c r="V26" s="54" t="str">
        <f t="shared" si="5"/>
        <v>-</v>
      </c>
      <c r="W26" s="55" t="str">
        <f t="shared" si="5"/>
        <v>-</v>
      </c>
      <c r="X26" s="55" t="str">
        <f t="shared" si="5"/>
        <v>-</v>
      </c>
      <c r="Y26" s="56">
        <f t="shared" si="6"/>
        <v>0</v>
      </c>
      <c r="Z26" s="57" t="str">
        <f t="shared" si="7"/>
        <v>-</v>
      </c>
      <c r="AA26" s="58" t="str">
        <f t="shared" si="7"/>
        <v>-</v>
      </c>
      <c r="AB26" s="60">
        <f t="shared" si="8"/>
        <v>0</v>
      </c>
      <c r="AC26" s="60">
        <f t="shared" si="8"/>
        <v>0</v>
      </c>
      <c r="AD26" s="148"/>
      <c r="AE26" s="428"/>
      <c r="AF26" s="419"/>
      <c r="AG26" s="419"/>
      <c r="AH26" s="429"/>
      <c r="AI26" s="39"/>
      <c r="AJ26" s="39">
        <f t="shared" si="9"/>
        <v>0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26</v>
      </c>
      <c r="B27" s="50">
        <f t="shared" si="0"/>
        <v>0</v>
      </c>
      <c r="C27" s="51" t="str">
        <f t="shared" si="1"/>
        <v>-</v>
      </c>
      <c r="D27" s="51" t="str">
        <f t="shared" si="1"/>
        <v>-</v>
      </c>
      <c r="E27" s="51" t="str">
        <f t="shared" si="1"/>
        <v>-</v>
      </c>
      <c r="F27" s="51" t="str">
        <f t="shared" si="1"/>
        <v>-</v>
      </c>
      <c r="G27" s="51" t="str">
        <f t="shared" si="1"/>
        <v>-</v>
      </c>
      <c r="H27" s="52" t="str">
        <f t="shared" si="10"/>
        <v>-</v>
      </c>
      <c r="I27" s="51">
        <f t="shared" si="2"/>
        <v>0</v>
      </c>
      <c r="J27" s="51" t="str">
        <f t="shared" si="3"/>
        <v>-</v>
      </c>
      <c r="K27" s="52" t="str">
        <f t="shared" si="3"/>
        <v>-</v>
      </c>
      <c r="L27" s="53" t="str">
        <f t="shared" si="3"/>
        <v>-</v>
      </c>
      <c r="M27" s="51" t="str">
        <f t="shared" si="3"/>
        <v>-</v>
      </c>
      <c r="N27" s="51" t="str">
        <f t="shared" si="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5"/>
        <v>-</v>
      </c>
      <c r="T27" s="51" t="str">
        <f t="shared" si="5"/>
        <v>-</v>
      </c>
      <c r="U27" s="51" t="str">
        <f t="shared" si="5"/>
        <v>-</v>
      </c>
      <c r="V27" s="54" t="str">
        <f t="shared" si="5"/>
        <v>-</v>
      </c>
      <c r="W27" s="55" t="str">
        <f t="shared" si="5"/>
        <v>-</v>
      </c>
      <c r="X27" s="55" t="str">
        <f t="shared" si="5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27</v>
      </c>
      <c r="B28" s="50">
        <f t="shared" si="0"/>
        <v>0</v>
      </c>
      <c r="C28" s="51" t="str">
        <f t="shared" si="1"/>
        <v>-</v>
      </c>
      <c r="D28" s="51" t="str">
        <f t="shared" si="1"/>
        <v>-</v>
      </c>
      <c r="E28" s="51" t="str">
        <f t="shared" si="1"/>
        <v>-</v>
      </c>
      <c r="F28" s="51" t="str">
        <f t="shared" si="1"/>
        <v>-</v>
      </c>
      <c r="G28" s="51" t="str">
        <f t="shared" si="1"/>
        <v>-</v>
      </c>
      <c r="H28" s="52" t="str">
        <f t="shared" si="10"/>
        <v>-</v>
      </c>
      <c r="I28" s="51">
        <f t="shared" si="2"/>
        <v>0</v>
      </c>
      <c r="J28" s="51" t="str">
        <f t="shared" si="3"/>
        <v>-</v>
      </c>
      <c r="K28" s="52" t="str">
        <f t="shared" si="3"/>
        <v>-</v>
      </c>
      <c r="L28" s="53" t="str">
        <f t="shared" si="3"/>
        <v>-</v>
      </c>
      <c r="M28" s="51" t="str">
        <f t="shared" si="3"/>
        <v>-</v>
      </c>
      <c r="N28" s="51" t="str">
        <f t="shared" si="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5"/>
        <v>-</v>
      </c>
      <c r="T28" s="51" t="str">
        <f t="shared" si="5"/>
        <v>-</v>
      </c>
      <c r="U28" s="51" t="str">
        <f t="shared" si="5"/>
        <v>-</v>
      </c>
      <c r="V28" s="54" t="str">
        <f t="shared" si="5"/>
        <v>-</v>
      </c>
      <c r="W28" s="55" t="str">
        <f t="shared" si="5"/>
        <v>-</v>
      </c>
      <c r="X28" s="55" t="str">
        <f t="shared" si="5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28</v>
      </c>
      <c r="B29" s="50">
        <f t="shared" si="0"/>
        <v>0</v>
      </c>
      <c r="C29" s="51" t="str">
        <f t="shared" ref="C29:G42" si="12">IF($H$7=VLOOKUP($A29,PLANILLA,3,0),VLOOKUP($A29,PLANILLA,C$12,0),"-")</f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ref="J29:N42" si="13">IF($H$7=VLOOKUP($A29,PLANILLA,3,0),VLOOKUP($A29,PLANILLA,J$12,0),"-")</f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ref="S29:X42" si="14">IF($H$7=VLOOKUP($A29,PLANILLA,3,0),VLOOKUP($A29,PLANILLA,S$12,0),"-")</f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29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30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31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32</v>
      </c>
      <c r="B33" s="50">
        <f t="shared" si="0"/>
        <v>0</v>
      </c>
      <c r="C33" s="51" t="str">
        <f t="shared" si="12"/>
        <v>-</v>
      </c>
      <c r="D33" s="51" t="str">
        <f t="shared" si="12"/>
        <v>-</v>
      </c>
      <c r="E33" s="51" t="str">
        <f t="shared" si="12"/>
        <v>-</v>
      </c>
      <c r="F33" s="51" t="str">
        <f t="shared" si="12"/>
        <v>-</v>
      </c>
      <c r="G33" s="51" t="str">
        <f t="shared" si="12"/>
        <v>-</v>
      </c>
      <c r="H33" s="52" t="str">
        <f t="shared" si="10"/>
        <v>-</v>
      </c>
      <c r="I33" s="51">
        <f t="shared" si="2"/>
        <v>0</v>
      </c>
      <c r="J33" s="51" t="str">
        <f t="shared" si="13"/>
        <v>-</v>
      </c>
      <c r="K33" s="52" t="str">
        <f t="shared" si="13"/>
        <v>-</v>
      </c>
      <c r="L33" s="53" t="str">
        <f t="shared" si="13"/>
        <v>-</v>
      </c>
      <c r="M33" s="51" t="str">
        <f t="shared" si="13"/>
        <v>-</v>
      </c>
      <c r="N33" s="51" t="str">
        <f t="shared" si="13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si="14"/>
        <v>-</v>
      </c>
      <c r="T33" s="51" t="str">
        <f t="shared" si="14"/>
        <v>-</v>
      </c>
      <c r="U33" s="51" t="str">
        <f t="shared" si="14"/>
        <v>-</v>
      </c>
      <c r="V33" s="54" t="str">
        <f t="shared" si="14"/>
        <v>-</v>
      </c>
      <c r="W33" s="55" t="str">
        <f t="shared" si="14"/>
        <v>-</v>
      </c>
      <c r="X33" s="55" t="str">
        <f t="shared" si="14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33</v>
      </c>
      <c r="B34" s="50">
        <f t="shared" si="0"/>
        <v>0</v>
      </c>
      <c r="C34" s="51" t="str">
        <f t="shared" si="12"/>
        <v>-</v>
      </c>
      <c r="D34" s="51" t="str">
        <f t="shared" si="12"/>
        <v>-</v>
      </c>
      <c r="E34" s="51" t="str">
        <f t="shared" si="12"/>
        <v>-</v>
      </c>
      <c r="F34" s="51" t="str">
        <f t="shared" si="12"/>
        <v>-</v>
      </c>
      <c r="G34" s="51" t="str">
        <f t="shared" si="12"/>
        <v>-</v>
      </c>
      <c r="H34" s="52" t="str">
        <f t="shared" si="10"/>
        <v>-</v>
      </c>
      <c r="I34" s="51">
        <f t="shared" si="2"/>
        <v>0</v>
      </c>
      <c r="J34" s="51" t="str">
        <f t="shared" si="13"/>
        <v>-</v>
      </c>
      <c r="K34" s="52" t="str">
        <f t="shared" si="13"/>
        <v>-</v>
      </c>
      <c r="L34" s="53" t="str">
        <f t="shared" si="13"/>
        <v>-</v>
      </c>
      <c r="M34" s="51" t="str">
        <f t="shared" si="13"/>
        <v>-</v>
      </c>
      <c r="N34" s="51" t="str">
        <f t="shared" si="13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4"/>
        <v>-</v>
      </c>
      <c r="T34" s="51" t="str">
        <f t="shared" si="14"/>
        <v>-</v>
      </c>
      <c r="U34" s="51" t="str">
        <f t="shared" si="14"/>
        <v>-</v>
      </c>
      <c r="V34" s="54" t="str">
        <f t="shared" si="14"/>
        <v>-</v>
      </c>
      <c r="W34" s="55" t="str">
        <f t="shared" si="14"/>
        <v>-</v>
      </c>
      <c r="X34" s="55" t="str">
        <f t="shared" si="14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34</v>
      </c>
      <c r="B35" s="50">
        <f t="shared" si="0"/>
        <v>0</v>
      </c>
      <c r="C35" s="51" t="str">
        <f t="shared" si="12"/>
        <v>-</v>
      </c>
      <c r="D35" s="51" t="str">
        <f t="shared" si="12"/>
        <v>-</v>
      </c>
      <c r="E35" s="51" t="str">
        <f t="shared" si="12"/>
        <v>-</v>
      </c>
      <c r="F35" s="51" t="str">
        <f t="shared" si="12"/>
        <v>-</v>
      </c>
      <c r="G35" s="51" t="str">
        <f t="shared" si="12"/>
        <v>-</v>
      </c>
      <c r="H35" s="52" t="str">
        <f t="shared" si="10"/>
        <v>-</v>
      </c>
      <c r="I35" s="51">
        <f t="shared" si="2"/>
        <v>0</v>
      </c>
      <c r="J35" s="51" t="str">
        <f t="shared" si="13"/>
        <v>-</v>
      </c>
      <c r="K35" s="52" t="str">
        <f t="shared" si="13"/>
        <v>-</v>
      </c>
      <c r="L35" s="53" t="str">
        <f t="shared" si="13"/>
        <v>-</v>
      </c>
      <c r="M35" s="51" t="str">
        <f t="shared" si="13"/>
        <v>-</v>
      </c>
      <c r="N35" s="51" t="str">
        <f t="shared" si="13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4"/>
        <v>-</v>
      </c>
      <c r="T35" s="51" t="str">
        <f t="shared" si="14"/>
        <v>-</v>
      </c>
      <c r="U35" s="51" t="str">
        <f t="shared" si="14"/>
        <v>-</v>
      </c>
      <c r="V35" s="54" t="str">
        <f t="shared" si="14"/>
        <v>-</v>
      </c>
      <c r="W35" s="55" t="str">
        <f t="shared" si="14"/>
        <v>-</v>
      </c>
      <c r="X35" s="55" t="str">
        <f t="shared" si="14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35</v>
      </c>
      <c r="B36" s="50">
        <f t="shared" si="0"/>
        <v>0</v>
      </c>
      <c r="C36" s="51" t="str">
        <f t="shared" si="12"/>
        <v>-</v>
      </c>
      <c r="D36" s="51" t="str">
        <f t="shared" si="12"/>
        <v>-</v>
      </c>
      <c r="E36" s="51" t="str">
        <f t="shared" si="12"/>
        <v>-</v>
      </c>
      <c r="F36" s="51" t="str">
        <f t="shared" si="12"/>
        <v>-</v>
      </c>
      <c r="G36" s="51" t="str">
        <f t="shared" si="12"/>
        <v>-</v>
      </c>
      <c r="H36" s="52" t="str">
        <f t="shared" si="10"/>
        <v>-</v>
      </c>
      <c r="I36" s="51">
        <f t="shared" si="2"/>
        <v>0</v>
      </c>
      <c r="J36" s="51" t="str">
        <f t="shared" si="13"/>
        <v>-</v>
      </c>
      <c r="K36" s="52" t="str">
        <f t="shared" si="13"/>
        <v>-</v>
      </c>
      <c r="L36" s="53" t="str">
        <f t="shared" si="13"/>
        <v>-</v>
      </c>
      <c r="M36" s="51" t="str">
        <f t="shared" si="13"/>
        <v>-</v>
      </c>
      <c r="N36" s="51" t="str">
        <f t="shared" si="13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4"/>
        <v>-</v>
      </c>
      <c r="T36" s="51" t="str">
        <f t="shared" si="14"/>
        <v>-</v>
      </c>
      <c r="U36" s="51" t="str">
        <f t="shared" si="14"/>
        <v>-</v>
      </c>
      <c r="V36" s="54" t="str">
        <f t="shared" si="14"/>
        <v>-</v>
      </c>
      <c r="W36" s="55" t="str">
        <f t="shared" si="14"/>
        <v>-</v>
      </c>
      <c r="X36" s="55" t="str">
        <f t="shared" si="14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36</v>
      </c>
      <c r="B37" s="50">
        <f t="shared" si="0"/>
        <v>0</v>
      </c>
      <c r="C37" s="51" t="str">
        <f t="shared" si="12"/>
        <v>-</v>
      </c>
      <c r="D37" s="51" t="str">
        <f t="shared" si="12"/>
        <v>-</v>
      </c>
      <c r="E37" s="51" t="str">
        <f t="shared" si="12"/>
        <v>-</v>
      </c>
      <c r="F37" s="51" t="str">
        <f t="shared" si="12"/>
        <v>-</v>
      </c>
      <c r="G37" s="51" t="str">
        <f t="shared" si="12"/>
        <v>-</v>
      </c>
      <c r="H37" s="52" t="str">
        <f t="shared" si="10"/>
        <v>-</v>
      </c>
      <c r="I37" s="51">
        <f t="shared" si="2"/>
        <v>0</v>
      </c>
      <c r="J37" s="51" t="str">
        <f t="shared" si="13"/>
        <v>-</v>
      </c>
      <c r="K37" s="52" t="str">
        <f t="shared" si="13"/>
        <v>-</v>
      </c>
      <c r="L37" s="53" t="str">
        <f t="shared" si="13"/>
        <v>-</v>
      </c>
      <c r="M37" s="51" t="str">
        <f t="shared" si="13"/>
        <v>-</v>
      </c>
      <c r="N37" s="51" t="str">
        <f t="shared" si="13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4"/>
        <v>-</v>
      </c>
      <c r="T37" s="51" t="str">
        <f t="shared" si="14"/>
        <v>-</v>
      </c>
      <c r="U37" s="51" t="str">
        <f t="shared" si="14"/>
        <v>-</v>
      </c>
      <c r="V37" s="54" t="str">
        <f t="shared" si="14"/>
        <v>-</v>
      </c>
      <c r="W37" s="55" t="str">
        <f t="shared" si="14"/>
        <v>-</v>
      </c>
      <c r="X37" s="55" t="str">
        <f t="shared" si="14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37</v>
      </c>
      <c r="B38" s="50">
        <f t="shared" si="0"/>
        <v>0</v>
      </c>
      <c r="C38" s="51" t="str">
        <f t="shared" si="12"/>
        <v>-</v>
      </c>
      <c r="D38" s="51" t="str">
        <f t="shared" si="12"/>
        <v>-</v>
      </c>
      <c r="E38" s="51" t="str">
        <f t="shared" si="12"/>
        <v>-</v>
      </c>
      <c r="F38" s="51" t="str">
        <f t="shared" si="12"/>
        <v>-</v>
      </c>
      <c r="G38" s="51" t="str">
        <f t="shared" si="12"/>
        <v>-</v>
      </c>
      <c r="H38" s="52" t="str">
        <f t="shared" si="10"/>
        <v>-</v>
      </c>
      <c r="I38" s="51">
        <f t="shared" si="2"/>
        <v>0</v>
      </c>
      <c r="J38" s="51" t="str">
        <f t="shared" si="13"/>
        <v>-</v>
      </c>
      <c r="K38" s="52" t="str">
        <f t="shared" si="13"/>
        <v>-</v>
      </c>
      <c r="L38" s="53" t="str">
        <f t="shared" si="13"/>
        <v>-</v>
      </c>
      <c r="M38" s="51" t="str">
        <f t="shared" si="13"/>
        <v>-</v>
      </c>
      <c r="N38" s="51" t="str">
        <f t="shared" si="13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4"/>
        <v>-</v>
      </c>
      <c r="T38" s="51" t="str">
        <f t="shared" si="14"/>
        <v>-</v>
      </c>
      <c r="U38" s="51" t="str">
        <f t="shared" si="14"/>
        <v>-</v>
      </c>
      <c r="V38" s="54" t="str">
        <f t="shared" si="14"/>
        <v>-</v>
      </c>
      <c r="W38" s="55" t="str">
        <f t="shared" si="14"/>
        <v>-</v>
      </c>
      <c r="X38" s="55" t="str">
        <f t="shared" si="14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38</v>
      </c>
      <c r="B39" s="50">
        <f t="shared" si="0"/>
        <v>0</v>
      </c>
      <c r="C39" s="51" t="str">
        <f t="shared" si="12"/>
        <v>-</v>
      </c>
      <c r="D39" s="51" t="str">
        <f t="shared" si="12"/>
        <v>-</v>
      </c>
      <c r="E39" s="51" t="str">
        <f t="shared" si="12"/>
        <v>-</v>
      </c>
      <c r="F39" s="51" t="str">
        <f t="shared" si="12"/>
        <v>-</v>
      </c>
      <c r="G39" s="51" t="str">
        <f t="shared" si="12"/>
        <v>-</v>
      </c>
      <c r="H39" s="52" t="str">
        <f t="shared" si="10"/>
        <v>-</v>
      </c>
      <c r="I39" s="51">
        <f t="shared" si="2"/>
        <v>0</v>
      </c>
      <c r="J39" s="51" t="str">
        <f t="shared" si="13"/>
        <v>-</v>
      </c>
      <c r="K39" s="52" t="str">
        <f t="shared" si="13"/>
        <v>-</v>
      </c>
      <c r="L39" s="53" t="str">
        <f t="shared" si="13"/>
        <v>-</v>
      </c>
      <c r="M39" s="51" t="str">
        <f t="shared" si="13"/>
        <v>-</v>
      </c>
      <c r="N39" s="51" t="str">
        <f t="shared" si="13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4"/>
        <v>-</v>
      </c>
      <c r="T39" s="51" t="str">
        <f t="shared" si="14"/>
        <v>-</v>
      </c>
      <c r="U39" s="51" t="str">
        <f t="shared" si="14"/>
        <v>-</v>
      </c>
      <c r="V39" s="54" t="str">
        <f t="shared" si="14"/>
        <v>-</v>
      </c>
      <c r="W39" s="55" t="str">
        <f t="shared" si="14"/>
        <v>-</v>
      </c>
      <c r="X39" s="55" t="str">
        <f t="shared" si="14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39</v>
      </c>
      <c r="B40" s="50">
        <f t="shared" si="0"/>
        <v>0</v>
      </c>
      <c r="C40" s="51" t="str">
        <f t="shared" si="12"/>
        <v>-</v>
      </c>
      <c r="D40" s="51" t="str">
        <f t="shared" si="12"/>
        <v>-</v>
      </c>
      <c r="E40" s="51" t="str">
        <f t="shared" si="12"/>
        <v>-</v>
      </c>
      <c r="F40" s="51" t="str">
        <f t="shared" si="12"/>
        <v>-</v>
      </c>
      <c r="G40" s="51" t="str">
        <f t="shared" si="12"/>
        <v>-</v>
      </c>
      <c r="H40" s="52" t="str">
        <f t="shared" si="10"/>
        <v>-</v>
      </c>
      <c r="I40" s="51">
        <f t="shared" si="2"/>
        <v>0</v>
      </c>
      <c r="J40" s="51" t="str">
        <f t="shared" si="13"/>
        <v>-</v>
      </c>
      <c r="K40" s="52" t="str">
        <f t="shared" si="13"/>
        <v>-</v>
      </c>
      <c r="L40" s="53" t="str">
        <f t="shared" si="13"/>
        <v>-</v>
      </c>
      <c r="M40" s="51" t="str">
        <f t="shared" si="13"/>
        <v>-</v>
      </c>
      <c r="N40" s="51" t="str">
        <f t="shared" si="13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4"/>
        <v>-</v>
      </c>
      <c r="T40" s="51" t="str">
        <f t="shared" si="14"/>
        <v>-</v>
      </c>
      <c r="U40" s="51" t="str">
        <f t="shared" si="14"/>
        <v>-</v>
      </c>
      <c r="V40" s="54" t="str">
        <f t="shared" si="14"/>
        <v>-</v>
      </c>
      <c r="W40" s="55" t="str">
        <f t="shared" si="14"/>
        <v>-</v>
      </c>
      <c r="X40" s="55" t="str">
        <f t="shared" si="14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40</v>
      </c>
      <c r="B41" s="50">
        <f t="shared" si="0"/>
        <v>0</v>
      </c>
      <c r="C41" s="51" t="str">
        <f t="shared" si="12"/>
        <v>-</v>
      </c>
      <c r="D41" s="51" t="str">
        <f t="shared" si="12"/>
        <v>-</v>
      </c>
      <c r="E41" s="51" t="str">
        <f t="shared" si="12"/>
        <v>-</v>
      </c>
      <c r="F41" s="51" t="str">
        <f t="shared" si="12"/>
        <v>-</v>
      </c>
      <c r="G41" s="51" t="str">
        <f t="shared" si="12"/>
        <v>-</v>
      </c>
      <c r="H41" s="52" t="str">
        <f t="shared" si="10"/>
        <v>-</v>
      </c>
      <c r="I41" s="51">
        <f t="shared" si="2"/>
        <v>0</v>
      </c>
      <c r="J41" s="51" t="str">
        <f t="shared" si="13"/>
        <v>-</v>
      </c>
      <c r="K41" s="52" t="str">
        <f t="shared" si="13"/>
        <v>-</v>
      </c>
      <c r="L41" s="53" t="str">
        <f t="shared" si="13"/>
        <v>-</v>
      </c>
      <c r="M41" s="51" t="str">
        <f t="shared" si="13"/>
        <v>-</v>
      </c>
      <c r="N41" s="51" t="str">
        <f t="shared" si="13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4"/>
        <v>-</v>
      </c>
      <c r="T41" s="51" t="str">
        <f t="shared" si="14"/>
        <v>-</v>
      </c>
      <c r="U41" s="51" t="str">
        <f t="shared" si="14"/>
        <v>-</v>
      </c>
      <c r="V41" s="54" t="str">
        <f t="shared" si="14"/>
        <v>-</v>
      </c>
      <c r="W41" s="55" t="str">
        <f t="shared" si="14"/>
        <v>-</v>
      </c>
      <c r="X41" s="55" t="str">
        <f t="shared" si="14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41</v>
      </c>
      <c r="B42" s="50">
        <f t="shared" si="0"/>
        <v>0</v>
      </c>
      <c r="C42" s="51" t="str">
        <f t="shared" si="12"/>
        <v>-</v>
      </c>
      <c r="D42" s="51" t="str">
        <f t="shared" si="12"/>
        <v>-</v>
      </c>
      <c r="E42" s="51" t="str">
        <f t="shared" si="12"/>
        <v>-</v>
      </c>
      <c r="F42" s="51" t="str">
        <f t="shared" si="12"/>
        <v>-</v>
      </c>
      <c r="G42" s="51" t="str">
        <f t="shared" si="12"/>
        <v>-</v>
      </c>
      <c r="H42" s="52" t="str">
        <f t="shared" si="10"/>
        <v>-</v>
      </c>
      <c r="I42" s="51">
        <f t="shared" si="2"/>
        <v>0</v>
      </c>
      <c r="J42" s="51" t="str">
        <f t="shared" si="13"/>
        <v>-</v>
      </c>
      <c r="K42" s="52" t="str">
        <f t="shared" si="13"/>
        <v>-</v>
      </c>
      <c r="L42" s="53" t="str">
        <f t="shared" si="13"/>
        <v>-</v>
      </c>
      <c r="M42" s="51" t="str">
        <f t="shared" si="13"/>
        <v>-</v>
      </c>
      <c r="N42" s="51" t="str">
        <f t="shared" si="13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4"/>
        <v>-</v>
      </c>
      <c r="T42" s="51" t="str">
        <f t="shared" si="14"/>
        <v>-</v>
      </c>
      <c r="U42" s="51" t="str">
        <f t="shared" si="14"/>
        <v>-</v>
      </c>
      <c r="V42" s="54" t="str">
        <f t="shared" si="14"/>
        <v>-</v>
      </c>
      <c r="W42" s="55" t="str">
        <f t="shared" si="14"/>
        <v>-</v>
      </c>
      <c r="X42" s="55" t="str">
        <f t="shared" si="14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hidden="1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0</v>
      </c>
      <c r="P44" s="76">
        <f>SUM(P13:P43)</f>
        <v>0</v>
      </c>
      <c r="Q44" s="76">
        <f>SUM(Q13:Q43)</f>
        <v>0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0</v>
      </c>
      <c r="E47" s="86"/>
      <c r="F47" s="86"/>
      <c r="G47" s="52" t="s">
        <v>74</v>
      </c>
      <c r="H47" s="85">
        <f t="shared" ref="H47:H56" si="15">+COUNTIF($C$13:$E$43,$G47)</f>
        <v>1</v>
      </c>
      <c r="I47" s="52"/>
      <c r="J47" s="85"/>
      <c r="K47" s="52" t="s">
        <v>90</v>
      </c>
      <c r="L47" s="85">
        <f t="shared" ref="L47:L54" si="16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17">COUNTIF($G$13:$G$43,$Y47)</f>
        <v>1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0</v>
      </c>
      <c r="E48" s="86"/>
      <c r="F48" s="86"/>
      <c r="G48" s="52" t="s">
        <v>105</v>
      </c>
      <c r="H48" s="85">
        <f t="shared" si="15"/>
        <v>0</v>
      </c>
      <c r="I48" s="52"/>
      <c r="J48" s="85"/>
      <c r="K48" s="52" t="s">
        <v>159</v>
      </c>
      <c r="L48" s="85">
        <f t="shared" si="16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17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0</v>
      </c>
      <c r="E49" s="86"/>
      <c r="F49" s="86"/>
      <c r="G49" s="52" t="s">
        <v>108</v>
      </c>
      <c r="H49" s="85">
        <f t="shared" si="15"/>
        <v>0</v>
      </c>
      <c r="I49" s="52"/>
      <c r="J49" s="85"/>
      <c r="K49" s="52" t="s">
        <v>160</v>
      </c>
      <c r="L49" s="85">
        <f t="shared" si="16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17"/>
        <v>0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0</v>
      </c>
      <c r="E50" s="86"/>
      <c r="F50" s="86"/>
      <c r="G50" s="52" t="s">
        <v>103</v>
      </c>
      <c r="H50" s="85">
        <f t="shared" si="15"/>
        <v>0</v>
      </c>
      <c r="I50" s="52"/>
      <c r="J50" s="85"/>
      <c r="K50" s="52" t="s">
        <v>161</v>
      </c>
      <c r="L50" s="85">
        <f t="shared" si="16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0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17"/>
        <v>0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18">+SUMIFS($I$13:$I$43,$J$13:$J$43,"CAC",$K$13:$K$43,"12/200")</f>
        <v>0</v>
      </c>
      <c r="E51" s="86"/>
      <c r="F51" s="86"/>
      <c r="G51" s="52" t="s">
        <v>104</v>
      </c>
      <c r="H51" s="85">
        <f t="shared" si="15"/>
        <v>0</v>
      </c>
      <c r="I51" s="52"/>
      <c r="J51" s="85"/>
      <c r="K51" s="52" t="s">
        <v>162</v>
      </c>
      <c r="L51" s="85">
        <f t="shared" si="16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17"/>
        <v>0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18"/>
        <v>0</v>
      </c>
      <c r="E52" s="86"/>
      <c r="F52" s="86"/>
      <c r="G52" s="52" t="s">
        <v>67</v>
      </c>
      <c r="H52" s="85">
        <f t="shared" si="15"/>
        <v>0</v>
      </c>
      <c r="I52" s="52"/>
      <c r="J52" s="85"/>
      <c r="K52" s="52" t="s">
        <v>163</v>
      </c>
      <c r="L52" s="85">
        <f t="shared" si="16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0</v>
      </c>
      <c r="U52" s="39"/>
      <c r="V52" s="98">
        <f>COUNTIF($S$13:$S$43,#REF!)</f>
        <v>0</v>
      </c>
      <c r="W52" s="39"/>
      <c r="X52" s="39"/>
      <c r="Y52" s="91" t="s">
        <v>259</v>
      </c>
      <c r="Z52" s="92"/>
      <c r="AA52" s="93"/>
      <c r="AB52" s="94">
        <f t="shared" si="17"/>
        <v>0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5"/>
        <v>0</v>
      </c>
      <c r="I53" s="52"/>
      <c r="J53" s="85"/>
      <c r="K53" s="52" t="s">
        <v>107</v>
      </c>
      <c r="L53" s="85">
        <f t="shared" si="16"/>
        <v>0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5"/>
        <v>0</v>
      </c>
      <c r="I54" s="52"/>
      <c r="J54" s="85"/>
      <c r="K54" s="52" t="s">
        <v>85</v>
      </c>
      <c r="L54" s="85">
        <f t="shared" si="16"/>
        <v>1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5"/>
        <v>1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5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2.4199999999999999E-2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/>
  <mergeCells count="42">
    <mergeCell ref="AE9:AF9"/>
    <mergeCell ref="AE10:AF10"/>
    <mergeCell ref="AG9:AH9"/>
    <mergeCell ref="AG10:AH10"/>
    <mergeCell ref="B7:F8"/>
    <mergeCell ref="G7:G8"/>
    <mergeCell ref="H7:R8"/>
    <mergeCell ref="S3:S6"/>
    <mergeCell ref="T3:U6"/>
    <mergeCell ref="B4:F5"/>
    <mergeCell ref="G4:R4"/>
    <mergeCell ref="G5:R6"/>
    <mergeCell ref="AJ7:AK8"/>
    <mergeCell ref="B9:B11"/>
    <mergeCell ref="F9:H9"/>
    <mergeCell ref="T9:T11"/>
    <mergeCell ref="U9:U11"/>
    <mergeCell ref="V9:V11"/>
    <mergeCell ref="W9:X10"/>
    <mergeCell ref="Y9:Y11"/>
    <mergeCell ref="Z9:Z11"/>
    <mergeCell ref="AA9:AA11"/>
    <mergeCell ref="V7:V8"/>
    <mergeCell ref="W7:W8"/>
    <mergeCell ref="X7:Y8"/>
    <mergeCell ref="Z7:AA8"/>
    <mergeCell ref="AB7:AC8"/>
    <mergeCell ref="AD7:AD8"/>
    <mergeCell ref="Y46:AB46"/>
    <mergeCell ref="AB9:AC9"/>
    <mergeCell ref="AD9:AD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S10:S11"/>
    <mergeCell ref="AB10:AC10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C957-58CC-4FC9-A772-C46029808B82}">
  <sheetPr>
    <tabColor theme="4" tint="0.59999389629810485"/>
  </sheetPr>
  <dimension ref="A1:AS59"/>
  <sheetViews>
    <sheetView showZeros="0" view="pageBreakPreview" topLeftCell="Q1" zoomScale="80" zoomScaleSheetLayoutView="80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6</v>
      </c>
      <c r="T3" s="544" t="str">
        <f>+"RP-"&amp;S3</f>
        <v>RP-6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CUTICALLA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SANTA</v>
      </c>
      <c r="AA7" s="548"/>
      <c r="AB7" s="550" t="s">
        <v>116</v>
      </c>
      <c r="AC7" s="550"/>
      <c r="AD7" s="565" t="str">
        <f>+VLOOKUP($S$3,LOCALIDAD,5,0)</f>
        <v>CACERES DEL PERU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14</v>
      </c>
      <c r="B13" s="275" t="str">
        <f t="shared" ref="B13:B42" si="0">IF($H$7=VLOOKUP($A13,PLANILLA,3,0),VLOOKUP($A13,PLANILLA,B$12,0),0)</f>
        <v>0</v>
      </c>
      <c r="C13" s="276" t="str">
        <f t="shared" ref="C13:G28" si="1">IF($H$7=VLOOKUP($A13,PLANILLA,3,0),VLOOKUP($A13,PLANILLA,C$12,0),"-")</f>
        <v>-</v>
      </c>
      <c r="D13" s="276" t="str">
        <f t="shared" si="1"/>
        <v>DS-0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8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1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8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NO</v>
      </c>
      <c r="V13" s="279">
        <f t="shared" si="5"/>
        <v>0</v>
      </c>
      <c r="W13" s="280" t="str">
        <f t="shared" si="5"/>
        <v>827655.2368</v>
      </c>
      <c r="X13" s="280" t="str">
        <f t="shared" si="5"/>
        <v>9006937.0561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1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15</v>
      </c>
      <c r="B14" s="50">
        <f t="shared" si="0"/>
        <v>1</v>
      </c>
      <c r="C14" s="51" t="str">
        <f t="shared" si="1"/>
        <v>PS1-0</v>
      </c>
      <c r="D14" s="51" t="str">
        <f t="shared" si="1"/>
        <v>SMM-2P</v>
      </c>
      <c r="E14" s="51" t="str">
        <f t="shared" si="1"/>
        <v>2A-K</v>
      </c>
      <c r="F14" s="51" t="str">
        <f t="shared" si="1"/>
        <v>01</v>
      </c>
      <c r="G14" s="51" t="str">
        <f t="shared" si="1"/>
        <v>5kVA-1ø-13,2kV</v>
      </c>
      <c r="H14" s="52">
        <f t="shared" ref="H14:H42" si="10">+IF(G14&lt;&gt;0,VLOOKUP(G14,TRAFOS,2,FALSE),"-")</f>
        <v>5</v>
      </c>
      <c r="I14" s="51">
        <f t="shared" si="2"/>
        <v>1</v>
      </c>
      <c r="J14" s="51" t="str">
        <f t="shared" si="3"/>
        <v>PRFV</v>
      </c>
      <c r="K14" s="52" t="str">
        <f t="shared" si="3"/>
        <v>12/300</v>
      </c>
      <c r="L14" s="53">
        <f t="shared" si="3"/>
        <v>30.6</v>
      </c>
      <c r="M14" s="51" t="str">
        <f t="shared" si="3"/>
        <v>35 mm² AAAC</v>
      </c>
      <c r="N14" s="51">
        <f t="shared" si="3"/>
        <v>1</v>
      </c>
      <c r="O14" s="51">
        <f t="shared" si="4"/>
        <v>0</v>
      </c>
      <c r="P14" s="51">
        <f t="shared" si="4"/>
        <v>0</v>
      </c>
      <c r="Q14" s="51">
        <f t="shared" si="4"/>
        <v>0</v>
      </c>
      <c r="R14" s="51">
        <f t="shared" si="4"/>
        <v>0</v>
      </c>
      <c r="S14" s="51" t="str">
        <f t="shared" si="5"/>
        <v>PAT-3</v>
      </c>
      <c r="T14" s="51" t="str">
        <f t="shared" si="5"/>
        <v>CI-C</v>
      </c>
      <c r="U14" s="51" t="str">
        <f t="shared" si="5"/>
        <v>NO</v>
      </c>
      <c r="V14" s="54">
        <f t="shared" si="5"/>
        <v>0</v>
      </c>
      <c r="W14" s="55" t="str">
        <f t="shared" si="5"/>
        <v>827664.3627</v>
      </c>
      <c r="X14" s="55" t="str">
        <f t="shared" si="5"/>
        <v>9006966.2543</v>
      </c>
      <c r="Y14" s="56">
        <f t="shared" si="6"/>
        <v>2</v>
      </c>
      <c r="Z14" s="57" t="str">
        <f t="shared" si="7"/>
        <v>13,2kV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0</v>
      </c>
      <c r="AF14" s="59">
        <f t="shared" si="8"/>
        <v>0</v>
      </c>
      <c r="AG14" s="59">
        <f t="shared" si="8"/>
        <v>1</v>
      </c>
      <c r="AH14" s="427">
        <f t="shared" si="8"/>
        <v>0</v>
      </c>
      <c r="AI14" s="39"/>
      <c r="AJ14" s="39">
        <f t="shared" si="9"/>
        <v>1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hidden="1" x14ac:dyDescent="0.25">
      <c r="A15" s="38">
        <f t="shared" ref="A15:A42" si="11">+A14+1</f>
        <v>16</v>
      </c>
      <c r="B15" s="50">
        <f t="shared" si="0"/>
        <v>0</v>
      </c>
      <c r="C15" s="51" t="str">
        <f t="shared" si="1"/>
        <v>-</v>
      </c>
      <c r="D15" s="51" t="str">
        <f t="shared" si="1"/>
        <v>-</v>
      </c>
      <c r="E15" s="51" t="str">
        <f t="shared" si="1"/>
        <v>-</v>
      </c>
      <c r="F15" s="51" t="str">
        <f t="shared" si="1"/>
        <v>-</v>
      </c>
      <c r="G15" s="51" t="str">
        <f t="shared" si="1"/>
        <v>-</v>
      </c>
      <c r="H15" s="52" t="str">
        <f t="shared" si="10"/>
        <v>-</v>
      </c>
      <c r="I15" s="51">
        <f t="shared" si="2"/>
        <v>0</v>
      </c>
      <c r="J15" s="51" t="str">
        <f t="shared" si="3"/>
        <v>-</v>
      </c>
      <c r="K15" s="52" t="str">
        <f t="shared" si="3"/>
        <v>-</v>
      </c>
      <c r="L15" s="53" t="str">
        <f t="shared" si="3"/>
        <v>-</v>
      </c>
      <c r="M15" s="51" t="str">
        <f t="shared" si="3"/>
        <v>-</v>
      </c>
      <c r="N15" s="51" t="str">
        <f t="shared" si="3"/>
        <v>-</v>
      </c>
      <c r="O15" s="51">
        <f t="shared" si="4"/>
        <v>0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 t="str">
        <f t="shared" si="5"/>
        <v>-</v>
      </c>
      <c r="T15" s="51" t="str">
        <f t="shared" si="5"/>
        <v>-</v>
      </c>
      <c r="U15" s="51" t="str">
        <f t="shared" si="5"/>
        <v>-</v>
      </c>
      <c r="V15" s="54" t="str">
        <f t="shared" si="5"/>
        <v>-</v>
      </c>
      <c r="W15" s="55" t="str">
        <f t="shared" si="5"/>
        <v>-</v>
      </c>
      <c r="X15" s="55" t="str">
        <f t="shared" si="5"/>
        <v>-</v>
      </c>
      <c r="Y15" s="56">
        <f t="shared" si="6"/>
        <v>0</v>
      </c>
      <c r="Z15" s="57" t="str">
        <f t="shared" si="7"/>
        <v>-</v>
      </c>
      <c r="AA15" s="58" t="str">
        <f t="shared" si="7"/>
        <v>-</v>
      </c>
      <c r="AB15" s="59">
        <f t="shared" si="8"/>
        <v>0</v>
      </c>
      <c r="AC15" s="59">
        <f t="shared" si="8"/>
        <v>0</v>
      </c>
      <c r="AD15" s="148"/>
      <c r="AE15" s="426">
        <f t="shared" si="8"/>
        <v>0</v>
      </c>
      <c r="AF15" s="59">
        <f t="shared" si="8"/>
        <v>0</v>
      </c>
      <c r="AG15" s="59">
        <f t="shared" si="8"/>
        <v>0</v>
      </c>
      <c r="AH15" s="427">
        <f t="shared" si="8"/>
        <v>0</v>
      </c>
      <c r="AI15" s="39"/>
      <c r="AJ15" s="39">
        <f t="shared" si="9"/>
        <v>0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hidden="1" x14ac:dyDescent="0.25">
      <c r="A16" s="38">
        <f t="shared" si="11"/>
        <v>17</v>
      </c>
      <c r="B16" s="50">
        <f t="shared" si="0"/>
        <v>0</v>
      </c>
      <c r="C16" s="51" t="str">
        <f t="shared" si="1"/>
        <v>-</v>
      </c>
      <c r="D16" s="51" t="str">
        <f t="shared" si="1"/>
        <v>-</v>
      </c>
      <c r="E16" s="51" t="str">
        <f t="shared" si="1"/>
        <v>-</v>
      </c>
      <c r="F16" s="51" t="str">
        <f t="shared" si="1"/>
        <v>-</v>
      </c>
      <c r="G16" s="51" t="str">
        <f t="shared" si="1"/>
        <v>-</v>
      </c>
      <c r="H16" s="52" t="str">
        <f t="shared" si="10"/>
        <v>-</v>
      </c>
      <c r="I16" s="51">
        <f t="shared" si="2"/>
        <v>0</v>
      </c>
      <c r="J16" s="51" t="str">
        <f t="shared" si="3"/>
        <v>-</v>
      </c>
      <c r="K16" s="52" t="str">
        <f t="shared" si="3"/>
        <v>-</v>
      </c>
      <c r="L16" s="53" t="str">
        <f t="shared" si="3"/>
        <v>-</v>
      </c>
      <c r="M16" s="51" t="str">
        <f t="shared" si="3"/>
        <v>-</v>
      </c>
      <c r="N16" s="51" t="str">
        <f t="shared" si="3"/>
        <v>-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-</v>
      </c>
      <c r="T16" s="51" t="str">
        <f t="shared" si="5"/>
        <v>-</v>
      </c>
      <c r="U16" s="51" t="str">
        <f t="shared" si="5"/>
        <v>-</v>
      </c>
      <c r="V16" s="54" t="str">
        <f t="shared" si="5"/>
        <v>-</v>
      </c>
      <c r="W16" s="55" t="str">
        <f t="shared" si="5"/>
        <v>-</v>
      </c>
      <c r="X16" s="55" t="str">
        <f t="shared" si="5"/>
        <v>-</v>
      </c>
      <c r="Y16" s="56">
        <f t="shared" si="6"/>
        <v>0</v>
      </c>
      <c r="Z16" s="57" t="str">
        <f t="shared" si="7"/>
        <v>-</v>
      </c>
      <c r="AA16" s="58" t="str">
        <f t="shared" si="7"/>
        <v>-</v>
      </c>
      <c r="AB16" s="59">
        <f t="shared" si="8"/>
        <v>0</v>
      </c>
      <c r="AC16" s="59">
        <f t="shared" si="8"/>
        <v>0</v>
      </c>
      <c r="AD16" s="148"/>
      <c r="AE16" s="426">
        <f t="shared" si="8"/>
        <v>0</v>
      </c>
      <c r="AF16" s="59">
        <f t="shared" si="8"/>
        <v>0</v>
      </c>
      <c r="AG16" s="59">
        <f t="shared" si="8"/>
        <v>0</v>
      </c>
      <c r="AH16" s="427">
        <f t="shared" si="8"/>
        <v>0</v>
      </c>
      <c r="AI16" s="39"/>
      <c r="AJ16" s="39">
        <f t="shared" si="9"/>
        <v>0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hidden="1" x14ac:dyDescent="0.25">
      <c r="A17" s="38">
        <f t="shared" si="11"/>
        <v>18</v>
      </c>
      <c r="B17" s="50">
        <f t="shared" si="0"/>
        <v>0</v>
      </c>
      <c r="C17" s="51" t="str">
        <f t="shared" si="1"/>
        <v>-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0</v>
      </c>
      <c r="J17" s="51" t="str">
        <f t="shared" si="3"/>
        <v>-</v>
      </c>
      <c r="K17" s="52" t="str">
        <f t="shared" si="3"/>
        <v>-</v>
      </c>
      <c r="L17" s="53" t="str">
        <f t="shared" si="3"/>
        <v>-</v>
      </c>
      <c r="M17" s="51" t="str">
        <f t="shared" si="3"/>
        <v>-</v>
      </c>
      <c r="N17" s="51" t="str">
        <f t="shared" si="3"/>
        <v>-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-</v>
      </c>
      <c r="T17" s="51" t="str">
        <f t="shared" si="5"/>
        <v>-</v>
      </c>
      <c r="U17" s="51" t="str">
        <f t="shared" si="5"/>
        <v>-</v>
      </c>
      <c r="V17" s="54" t="str">
        <f t="shared" si="5"/>
        <v>-</v>
      </c>
      <c r="W17" s="55" t="str">
        <f t="shared" si="5"/>
        <v>-</v>
      </c>
      <c r="X17" s="55" t="str">
        <f t="shared" si="5"/>
        <v>-</v>
      </c>
      <c r="Y17" s="56">
        <f t="shared" si="6"/>
        <v>0</v>
      </c>
      <c r="Z17" s="57" t="str">
        <f t="shared" si="7"/>
        <v>-</v>
      </c>
      <c r="AA17" s="58" t="str">
        <f t="shared" si="7"/>
        <v>-</v>
      </c>
      <c r="AB17" s="59">
        <f t="shared" si="8"/>
        <v>0</v>
      </c>
      <c r="AC17" s="59">
        <f t="shared" si="8"/>
        <v>0</v>
      </c>
      <c r="AD17" s="148"/>
      <c r="AE17" s="428"/>
      <c r="AF17" s="419"/>
      <c r="AG17" s="419"/>
      <c r="AH17" s="429"/>
      <c r="AI17" s="39"/>
      <c r="AJ17" s="39">
        <f t="shared" si="9"/>
        <v>0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hidden="1" x14ac:dyDescent="0.25">
      <c r="A18" s="38">
        <f t="shared" si="11"/>
        <v>19</v>
      </c>
      <c r="B18" s="50">
        <f t="shared" si="0"/>
        <v>0</v>
      </c>
      <c r="C18" s="51" t="str">
        <f t="shared" si="1"/>
        <v>-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0</v>
      </c>
      <c r="J18" s="51" t="str">
        <f t="shared" si="3"/>
        <v>-</v>
      </c>
      <c r="K18" s="52" t="str">
        <f t="shared" si="3"/>
        <v>-</v>
      </c>
      <c r="L18" s="53" t="str">
        <f t="shared" si="3"/>
        <v>-</v>
      </c>
      <c r="M18" s="51" t="str">
        <f t="shared" si="3"/>
        <v>-</v>
      </c>
      <c r="N18" s="51" t="str">
        <f t="shared" si="3"/>
        <v>-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 t="str">
        <f t="shared" si="5"/>
        <v>-</v>
      </c>
      <c r="T18" s="51" t="str">
        <f t="shared" si="5"/>
        <v>-</v>
      </c>
      <c r="U18" s="51" t="str">
        <f t="shared" si="5"/>
        <v>-</v>
      </c>
      <c r="V18" s="54" t="str">
        <f t="shared" si="5"/>
        <v>-</v>
      </c>
      <c r="W18" s="55" t="str">
        <f t="shared" si="5"/>
        <v>-</v>
      </c>
      <c r="X18" s="55" t="str">
        <f t="shared" si="5"/>
        <v>-</v>
      </c>
      <c r="Y18" s="56">
        <f t="shared" si="6"/>
        <v>0</v>
      </c>
      <c r="Z18" s="57" t="str">
        <f t="shared" si="7"/>
        <v>-</v>
      </c>
      <c r="AA18" s="58" t="str">
        <f t="shared" si="7"/>
        <v>-</v>
      </c>
      <c r="AB18" s="59">
        <f t="shared" si="8"/>
        <v>0</v>
      </c>
      <c r="AC18" s="59">
        <f t="shared" si="8"/>
        <v>0</v>
      </c>
      <c r="AD18" s="148"/>
      <c r="AE18" s="428"/>
      <c r="AF18" s="419"/>
      <c r="AG18" s="419"/>
      <c r="AH18" s="429"/>
      <c r="AI18" s="39"/>
      <c r="AJ18" s="39">
        <f t="shared" si="9"/>
        <v>0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hidden="1" x14ac:dyDescent="0.25">
      <c r="A19" s="38">
        <f t="shared" si="11"/>
        <v>20</v>
      </c>
      <c r="B19" s="50">
        <f t="shared" si="0"/>
        <v>0</v>
      </c>
      <c r="C19" s="51" t="str">
        <f t="shared" si="1"/>
        <v>-</v>
      </c>
      <c r="D19" s="51" t="str">
        <f t="shared" si="1"/>
        <v>-</v>
      </c>
      <c r="E19" s="51" t="str">
        <f t="shared" si="1"/>
        <v>-</v>
      </c>
      <c r="F19" s="51" t="str">
        <f t="shared" si="1"/>
        <v>-</v>
      </c>
      <c r="G19" s="51" t="str">
        <f t="shared" si="1"/>
        <v>-</v>
      </c>
      <c r="H19" s="52" t="str">
        <f t="shared" si="10"/>
        <v>-</v>
      </c>
      <c r="I19" s="51">
        <f t="shared" si="2"/>
        <v>0</v>
      </c>
      <c r="J19" s="51" t="str">
        <f t="shared" si="3"/>
        <v>-</v>
      </c>
      <c r="K19" s="52" t="str">
        <f t="shared" si="3"/>
        <v>-</v>
      </c>
      <c r="L19" s="53" t="str">
        <f t="shared" si="3"/>
        <v>-</v>
      </c>
      <c r="M19" s="51" t="str">
        <f t="shared" si="3"/>
        <v>-</v>
      </c>
      <c r="N19" s="51" t="str">
        <f t="shared" si="3"/>
        <v>-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-</v>
      </c>
      <c r="T19" s="51" t="str">
        <f t="shared" si="5"/>
        <v>-</v>
      </c>
      <c r="U19" s="51" t="str">
        <f t="shared" si="5"/>
        <v>-</v>
      </c>
      <c r="V19" s="54" t="str">
        <f t="shared" si="5"/>
        <v>-</v>
      </c>
      <c r="W19" s="55" t="str">
        <f t="shared" si="5"/>
        <v>-</v>
      </c>
      <c r="X19" s="55" t="str">
        <f t="shared" si="5"/>
        <v>-</v>
      </c>
      <c r="Y19" s="56">
        <f t="shared" si="6"/>
        <v>0</v>
      </c>
      <c r="Z19" s="57" t="str">
        <f t="shared" si="7"/>
        <v>-</v>
      </c>
      <c r="AA19" s="58" t="str">
        <f t="shared" si="7"/>
        <v>-</v>
      </c>
      <c r="AB19" s="59">
        <f t="shared" si="8"/>
        <v>0</v>
      </c>
      <c r="AC19" s="59">
        <f t="shared" si="8"/>
        <v>0</v>
      </c>
      <c r="AD19" s="148"/>
      <c r="AE19" s="428"/>
      <c r="AF19" s="419"/>
      <c r="AG19" s="419"/>
      <c r="AH19" s="429"/>
      <c r="AI19" s="39"/>
      <c r="AJ19" s="39">
        <f t="shared" si="9"/>
        <v>0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idden="1" x14ac:dyDescent="0.25">
      <c r="A20" s="38">
        <f t="shared" si="11"/>
        <v>21</v>
      </c>
      <c r="B20" s="50">
        <f t="shared" si="0"/>
        <v>0</v>
      </c>
      <c r="C20" s="51" t="str">
        <f t="shared" si="1"/>
        <v>-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0</v>
      </c>
      <c r="J20" s="51" t="str">
        <f t="shared" si="3"/>
        <v>-</v>
      </c>
      <c r="K20" s="52" t="str">
        <f t="shared" si="3"/>
        <v>-</v>
      </c>
      <c r="L20" s="53" t="str">
        <f t="shared" si="3"/>
        <v>-</v>
      </c>
      <c r="M20" s="51" t="str">
        <f t="shared" si="3"/>
        <v>-</v>
      </c>
      <c r="N20" s="51" t="str">
        <f t="shared" si="3"/>
        <v>-</v>
      </c>
      <c r="O20" s="51">
        <f t="shared" si="4"/>
        <v>0</v>
      </c>
      <c r="P20" s="51">
        <f t="shared" si="4"/>
        <v>0</v>
      </c>
      <c r="Q20" s="51">
        <f t="shared" si="4"/>
        <v>0</v>
      </c>
      <c r="R20" s="51">
        <f t="shared" si="4"/>
        <v>0</v>
      </c>
      <c r="S20" s="51" t="str">
        <f t="shared" si="5"/>
        <v>-</v>
      </c>
      <c r="T20" s="51" t="str">
        <f t="shared" si="5"/>
        <v>-</v>
      </c>
      <c r="U20" s="51" t="str">
        <f t="shared" si="5"/>
        <v>-</v>
      </c>
      <c r="V20" s="54" t="str">
        <f t="shared" si="5"/>
        <v>-</v>
      </c>
      <c r="W20" s="55" t="str">
        <f t="shared" si="5"/>
        <v>-</v>
      </c>
      <c r="X20" s="55" t="str">
        <f t="shared" si="5"/>
        <v>-</v>
      </c>
      <c r="Y20" s="56">
        <f t="shared" si="6"/>
        <v>0</v>
      </c>
      <c r="Z20" s="57" t="str">
        <f t="shared" si="7"/>
        <v>-</v>
      </c>
      <c r="AA20" s="58" t="str">
        <f t="shared" si="7"/>
        <v>-</v>
      </c>
      <c r="AB20" s="59">
        <f t="shared" si="8"/>
        <v>0</v>
      </c>
      <c r="AC20" s="59">
        <f t="shared" si="8"/>
        <v>0</v>
      </c>
      <c r="AD20" s="148"/>
      <c r="AE20" s="428"/>
      <c r="AF20" s="419"/>
      <c r="AG20" s="419"/>
      <c r="AH20" s="429"/>
      <c r="AI20" s="39"/>
      <c r="AJ20" s="39">
        <f t="shared" si="9"/>
        <v>0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idden="1" x14ac:dyDescent="0.25">
      <c r="A21" s="38">
        <f t="shared" si="11"/>
        <v>22</v>
      </c>
      <c r="B21" s="50">
        <f t="shared" si="0"/>
        <v>0</v>
      </c>
      <c r="C21" s="51" t="str">
        <f t="shared" si="1"/>
        <v>-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0</v>
      </c>
      <c r="J21" s="51" t="str">
        <f t="shared" si="3"/>
        <v>-</v>
      </c>
      <c r="K21" s="52" t="str">
        <f t="shared" si="3"/>
        <v>-</v>
      </c>
      <c r="L21" s="53" t="str">
        <f t="shared" si="3"/>
        <v>-</v>
      </c>
      <c r="M21" s="51" t="str">
        <f t="shared" si="3"/>
        <v>-</v>
      </c>
      <c r="N21" s="51" t="str">
        <f t="shared" si="3"/>
        <v>-</v>
      </c>
      <c r="O21" s="51">
        <f t="shared" si="4"/>
        <v>0</v>
      </c>
      <c r="P21" s="51">
        <f t="shared" si="4"/>
        <v>0</v>
      </c>
      <c r="Q21" s="51">
        <f t="shared" si="4"/>
        <v>0</v>
      </c>
      <c r="R21" s="51">
        <f t="shared" si="4"/>
        <v>0</v>
      </c>
      <c r="S21" s="51" t="str">
        <f t="shared" si="5"/>
        <v>-</v>
      </c>
      <c r="T21" s="51" t="str">
        <f t="shared" si="5"/>
        <v>-</v>
      </c>
      <c r="U21" s="51" t="str">
        <f t="shared" si="5"/>
        <v>-</v>
      </c>
      <c r="V21" s="54" t="str">
        <f t="shared" si="5"/>
        <v>-</v>
      </c>
      <c r="W21" s="55" t="str">
        <f t="shared" si="5"/>
        <v>-</v>
      </c>
      <c r="X21" s="55" t="str">
        <f t="shared" si="5"/>
        <v>-</v>
      </c>
      <c r="Y21" s="56">
        <f t="shared" si="6"/>
        <v>0</v>
      </c>
      <c r="Z21" s="57" t="str">
        <f t="shared" si="7"/>
        <v>-</v>
      </c>
      <c r="AA21" s="58" t="str">
        <f t="shared" si="7"/>
        <v>-</v>
      </c>
      <c r="AB21" s="59">
        <f t="shared" si="8"/>
        <v>0</v>
      </c>
      <c r="AC21" s="59">
        <f t="shared" si="8"/>
        <v>0</v>
      </c>
      <c r="AD21" s="148"/>
      <c r="AE21" s="428"/>
      <c r="AF21" s="419"/>
      <c r="AG21" s="419"/>
      <c r="AH21" s="429"/>
      <c r="AI21" s="39"/>
      <c r="AJ21" s="39">
        <f t="shared" si="9"/>
        <v>0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idden="1" x14ac:dyDescent="0.25">
      <c r="A22" s="38">
        <f t="shared" si="11"/>
        <v>23</v>
      </c>
      <c r="B22" s="50">
        <f t="shared" si="0"/>
        <v>0</v>
      </c>
      <c r="C22" s="51" t="str">
        <f t="shared" si="1"/>
        <v>-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0</v>
      </c>
      <c r="J22" s="51" t="str">
        <f t="shared" si="3"/>
        <v>-</v>
      </c>
      <c r="K22" s="52" t="str">
        <f t="shared" si="3"/>
        <v>-</v>
      </c>
      <c r="L22" s="53" t="str">
        <f t="shared" si="3"/>
        <v>-</v>
      </c>
      <c r="M22" s="51" t="str">
        <f t="shared" si="3"/>
        <v>-</v>
      </c>
      <c r="N22" s="51" t="str">
        <f t="shared" si="3"/>
        <v>-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-</v>
      </c>
      <c r="T22" s="51" t="str">
        <f t="shared" si="5"/>
        <v>-</v>
      </c>
      <c r="U22" s="51" t="str">
        <f t="shared" si="5"/>
        <v>-</v>
      </c>
      <c r="V22" s="54" t="str">
        <f t="shared" si="5"/>
        <v>-</v>
      </c>
      <c r="W22" s="55" t="str">
        <f t="shared" si="5"/>
        <v>-</v>
      </c>
      <c r="X22" s="55" t="str">
        <f t="shared" si="5"/>
        <v>-</v>
      </c>
      <c r="Y22" s="56">
        <f t="shared" si="6"/>
        <v>0</v>
      </c>
      <c r="Z22" s="57" t="str">
        <f t="shared" si="7"/>
        <v>-</v>
      </c>
      <c r="AA22" s="58" t="str">
        <f t="shared" si="7"/>
        <v>-</v>
      </c>
      <c r="AB22" s="59">
        <f t="shared" si="8"/>
        <v>0</v>
      </c>
      <c r="AC22" s="59">
        <f t="shared" si="8"/>
        <v>0</v>
      </c>
      <c r="AD22" s="148"/>
      <c r="AE22" s="428"/>
      <c r="AF22" s="419"/>
      <c r="AG22" s="419"/>
      <c r="AH22" s="429"/>
      <c r="AI22" s="39"/>
      <c r="AJ22" s="39">
        <f t="shared" si="9"/>
        <v>0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idden="1" x14ac:dyDescent="0.25">
      <c r="A23" s="38">
        <f t="shared" si="11"/>
        <v>24</v>
      </c>
      <c r="B23" s="50">
        <f t="shared" si="0"/>
        <v>0</v>
      </c>
      <c r="C23" s="51" t="str">
        <f t="shared" si="1"/>
        <v>-</v>
      </c>
      <c r="D23" s="51" t="str">
        <f t="shared" si="1"/>
        <v>-</v>
      </c>
      <c r="E23" s="51" t="str">
        <f t="shared" si="1"/>
        <v>-</v>
      </c>
      <c r="F23" s="51" t="str">
        <f t="shared" si="1"/>
        <v>-</v>
      </c>
      <c r="G23" s="51" t="str">
        <f t="shared" si="1"/>
        <v>-</v>
      </c>
      <c r="H23" s="52" t="str">
        <f t="shared" si="10"/>
        <v>-</v>
      </c>
      <c r="I23" s="51">
        <f t="shared" si="2"/>
        <v>0</v>
      </c>
      <c r="J23" s="51" t="str">
        <f t="shared" si="3"/>
        <v>-</v>
      </c>
      <c r="K23" s="52" t="str">
        <f t="shared" si="3"/>
        <v>-</v>
      </c>
      <c r="L23" s="53" t="str">
        <f t="shared" si="3"/>
        <v>-</v>
      </c>
      <c r="M23" s="51" t="str">
        <f t="shared" si="3"/>
        <v>-</v>
      </c>
      <c r="N23" s="51" t="str">
        <f t="shared" si="3"/>
        <v>-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si="5"/>
        <v>-</v>
      </c>
      <c r="T23" s="51" t="str">
        <f t="shared" si="5"/>
        <v>-</v>
      </c>
      <c r="U23" s="51" t="str">
        <f t="shared" si="5"/>
        <v>-</v>
      </c>
      <c r="V23" s="54" t="str">
        <f t="shared" si="5"/>
        <v>-</v>
      </c>
      <c r="W23" s="55" t="str">
        <f t="shared" si="5"/>
        <v>-</v>
      </c>
      <c r="X23" s="55" t="str">
        <f t="shared" si="5"/>
        <v>-</v>
      </c>
      <c r="Y23" s="56">
        <f t="shared" si="6"/>
        <v>0</v>
      </c>
      <c r="Z23" s="57" t="str">
        <f t="shared" si="7"/>
        <v>-</v>
      </c>
      <c r="AA23" s="58" t="str">
        <f t="shared" si="7"/>
        <v>-</v>
      </c>
      <c r="AB23" s="60">
        <f t="shared" si="8"/>
        <v>0</v>
      </c>
      <c r="AC23" s="60">
        <f t="shared" si="8"/>
        <v>0</v>
      </c>
      <c r="AD23" s="148"/>
      <c r="AE23" s="428"/>
      <c r="AF23" s="419"/>
      <c r="AG23" s="419"/>
      <c r="AH23" s="429"/>
      <c r="AI23" s="39"/>
      <c r="AJ23" s="39">
        <f t="shared" si="9"/>
        <v>0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idden="1" x14ac:dyDescent="0.25">
      <c r="A24" s="38">
        <f t="shared" si="11"/>
        <v>25</v>
      </c>
      <c r="B24" s="50">
        <f t="shared" si="0"/>
        <v>0</v>
      </c>
      <c r="C24" s="51" t="str">
        <f t="shared" si="1"/>
        <v>-</v>
      </c>
      <c r="D24" s="51" t="str">
        <f t="shared" si="1"/>
        <v>-</v>
      </c>
      <c r="E24" s="51" t="str">
        <f t="shared" si="1"/>
        <v>-</v>
      </c>
      <c r="F24" s="51" t="str">
        <f t="shared" si="1"/>
        <v>-</v>
      </c>
      <c r="G24" s="51" t="str">
        <f t="shared" si="1"/>
        <v>-</v>
      </c>
      <c r="H24" s="52" t="str">
        <f t="shared" si="10"/>
        <v>-</v>
      </c>
      <c r="I24" s="51">
        <f t="shared" si="2"/>
        <v>0</v>
      </c>
      <c r="J24" s="51" t="str">
        <f t="shared" si="3"/>
        <v>-</v>
      </c>
      <c r="K24" s="52" t="str">
        <f t="shared" si="3"/>
        <v>-</v>
      </c>
      <c r="L24" s="53" t="str">
        <f t="shared" si="3"/>
        <v>-</v>
      </c>
      <c r="M24" s="51" t="str">
        <f t="shared" si="3"/>
        <v>-</v>
      </c>
      <c r="N24" s="51" t="str">
        <f t="shared" si="3"/>
        <v>-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5"/>
        <v>-</v>
      </c>
      <c r="T24" s="51" t="str">
        <f t="shared" si="5"/>
        <v>-</v>
      </c>
      <c r="U24" s="51" t="str">
        <f t="shared" si="5"/>
        <v>-</v>
      </c>
      <c r="V24" s="54" t="str">
        <f t="shared" si="5"/>
        <v>-</v>
      </c>
      <c r="W24" s="55" t="str">
        <f t="shared" si="5"/>
        <v>-</v>
      </c>
      <c r="X24" s="55" t="str">
        <f t="shared" si="5"/>
        <v>-</v>
      </c>
      <c r="Y24" s="56">
        <f t="shared" si="6"/>
        <v>0</v>
      </c>
      <c r="Z24" s="57" t="str">
        <f t="shared" si="7"/>
        <v>-</v>
      </c>
      <c r="AA24" s="58" t="str">
        <f t="shared" si="7"/>
        <v>-</v>
      </c>
      <c r="AB24" s="60">
        <f t="shared" si="8"/>
        <v>0</v>
      </c>
      <c r="AC24" s="60">
        <f t="shared" si="8"/>
        <v>0</v>
      </c>
      <c r="AD24" s="148"/>
      <c r="AE24" s="428"/>
      <c r="AF24" s="419"/>
      <c r="AG24" s="419"/>
      <c r="AH24" s="429"/>
      <c r="AI24" s="39"/>
      <c r="AJ24" s="39">
        <f t="shared" si="9"/>
        <v>0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idden="1" x14ac:dyDescent="0.25">
      <c r="A25" s="38">
        <f t="shared" si="11"/>
        <v>26</v>
      </c>
      <c r="B25" s="50">
        <f t="shared" si="0"/>
        <v>0</v>
      </c>
      <c r="C25" s="51" t="str">
        <f t="shared" si="1"/>
        <v>-</v>
      </c>
      <c r="D25" s="51" t="str">
        <f t="shared" si="1"/>
        <v>-</v>
      </c>
      <c r="E25" s="51" t="str">
        <f t="shared" si="1"/>
        <v>-</v>
      </c>
      <c r="F25" s="51" t="str">
        <f t="shared" si="1"/>
        <v>-</v>
      </c>
      <c r="G25" s="51" t="str">
        <f t="shared" si="1"/>
        <v>-</v>
      </c>
      <c r="H25" s="52" t="str">
        <f t="shared" si="10"/>
        <v>-</v>
      </c>
      <c r="I25" s="51">
        <f t="shared" si="2"/>
        <v>0</v>
      </c>
      <c r="J25" s="51" t="str">
        <f t="shared" si="3"/>
        <v>-</v>
      </c>
      <c r="K25" s="52" t="str">
        <f t="shared" si="3"/>
        <v>-</v>
      </c>
      <c r="L25" s="53" t="str">
        <f t="shared" si="3"/>
        <v>-</v>
      </c>
      <c r="M25" s="51" t="str">
        <f t="shared" si="3"/>
        <v>-</v>
      </c>
      <c r="N25" s="51" t="str">
        <f t="shared" si="3"/>
        <v>-</v>
      </c>
      <c r="O25" s="51">
        <f t="shared" si="4"/>
        <v>0</v>
      </c>
      <c r="P25" s="51">
        <f t="shared" si="4"/>
        <v>0</v>
      </c>
      <c r="Q25" s="51">
        <f t="shared" si="4"/>
        <v>0</v>
      </c>
      <c r="R25" s="51">
        <f t="shared" si="4"/>
        <v>0</v>
      </c>
      <c r="S25" s="51" t="str">
        <f t="shared" si="5"/>
        <v>-</v>
      </c>
      <c r="T25" s="51" t="str">
        <f t="shared" si="5"/>
        <v>-</v>
      </c>
      <c r="U25" s="51" t="str">
        <f t="shared" si="5"/>
        <v>-</v>
      </c>
      <c r="V25" s="54" t="str">
        <f t="shared" si="5"/>
        <v>-</v>
      </c>
      <c r="W25" s="55" t="str">
        <f t="shared" si="5"/>
        <v>-</v>
      </c>
      <c r="X25" s="55" t="str">
        <f t="shared" si="5"/>
        <v>-</v>
      </c>
      <c r="Y25" s="56">
        <f t="shared" si="6"/>
        <v>0</v>
      </c>
      <c r="Z25" s="57" t="str">
        <f t="shared" si="7"/>
        <v>-</v>
      </c>
      <c r="AA25" s="58" t="str">
        <f t="shared" si="7"/>
        <v>-</v>
      </c>
      <c r="AB25" s="60">
        <f t="shared" si="8"/>
        <v>0</v>
      </c>
      <c r="AC25" s="60">
        <f t="shared" si="8"/>
        <v>0</v>
      </c>
      <c r="AD25" s="148"/>
      <c r="AE25" s="428"/>
      <c r="AF25" s="419"/>
      <c r="AG25" s="419"/>
      <c r="AH25" s="429"/>
      <c r="AI25" s="39"/>
      <c r="AJ25" s="39">
        <f t="shared" si="9"/>
        <v>0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idden="1" x14ac:dyDescent="0.25">
      <c r="A26" s="38">
        <f t="shared" si="11"/>
        <v>27</v>
      </c>
      <c r="B26" s="50">
        <f t="shared" si="0"/>
        <v>0</v>
      </c>
      <c r="C26" s="51" t="str">
        <f t="shared" si="1"/>
        <v>-</v>
      </c>
      <c r="D26" s="51" t="str">
        <f t="shared" si="1"/>
        <v>-</v>
      </c>
      <c r="E26" s="51" t="str">
        <f t="shared" si="1"/>
        <v>-</v>
      </c>
      <c r="F26" s="51" t="str">
        <f t="shared" si="1"/>
        <v>-</v>
      </c>
      <c r="G26" s="51" t="str">
        <f t="shared" si="1"/>
        <v>-</v>
      </c>
      <c r="H26" s="52" t="str">
        <f t="shared" si="10"/>
        <v>-</v>
      </c>
      <c r="I26" s="51">
        <f t="shared" si="2"/>
        <v>0</v>
      </c>
      <c r="J26" s="51" t="str">
        <f t="shared" si="3"/>
        <v>-</v>
      </c>
      <c r="K26" s="52" t="str">
        <f t="shared" si="3"/>
        <v>-</v>
      </c>
      <c r="L26" s="53" t="str">
        <f t="shared" si="3"/>
        <v>-</v>
      </c>
      <c r="M26" s="51" t="str">
        <f t="shared" si="3"/>
        <v>-</v>
      </c>
      <c r="N26" s="51" t="str">
        <f t="shared" si="3"/>
        <v>-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5"/>
        <v>-</v>
      </c>
      <c r="T26" s="51" t="str">
        <f t="shared" si="5"/>
        <v>-</v>
      </c>
      <c r="U26" s="51" t="str">
        <f t="shared" si="5"/>
        <v>-</v>
      </c>
      <c r="V26" s="54" t="str">
        <f t="shared" si="5"/>
        <v>-</v>
      </c>
      <c r="W26" s="55" t="str">
        <f t="shared" si="5"/>
        <v>-</v>
      </c>
      <c r="X26" s="55" t="str">
        <f t="shared" si="5"/>
        <v>-</v>
      </c>
      <c r="Y26" s="56">
        <f t="shared" si="6"/>
        <v>0</v>
      </c>
      <c r="Z26" s="57" t="str">
        <f t="shared" si="7"/>
        <v>-</v>
      </c>
      <c r="AA26" s="58" t="str">
        <f t="shared" si="7"/>
        <v>-</v>
      </c>
      <c r="AB26" s="60">
        <f t="shared" si="8"/>
        <v>0</v>
      </c>
      <c r="AC26" s="60">
        <f t="shared" si="8"/>
        <v>0</v>
      </c>
      <c r="AD26" s="148"/>
      <c r="AE26" s="428"/>
      <c r="AF26" s="419"/>
      <c r="AG26" s="419"/>
      <c r="AH26" s="429"/>
      <c r="AI26" s="39"/>
      <c r="AJ26" s="39">
        <f t="shared" si="9"/>
        <v>0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28</v>
      </c>
      <c r="B27" s="50">
        <f t="shared" si="0"/>
        <v>0</v>
      </c>
      <c r="C27" s="51" t="str">
        <f t="shared" si="1"/>
        <v>-</v>
      </c>
      <c r="D27" s="51" t="str">
        <f t="shared" si="1"/>
        <v>-</v>
      </c>
      <c r="E27" s="51" t="str">
        <f t="shared" si="1"/>
        <v>-</v>
      </c>
      <c r="F27" s="51" t="str">
        <f t="shared" si="1"/>
        <v>-</v>
      </c>
      <c r="G27" s="51" t="str">
        <f t="shared" si="1"/>
        <v>-</v>
      </c>
      <c r="H27" s="52" t="str">
        <f t="shared" si="10"/>
        <v>-</v>
      </c>
      <c r="I27" s="51">
        <f t="shared" si="2"/>
        <v>0</v>
      </c>
      <c r="J27" s="51" t="str">
        <f t="shared" si="3"/>
        <v>-</v>
      </c>
      <c r="K27" s="52" t="str">
        <f t="shared" si="3"/>
        <v>-</v>
      </c>
      <c r="L27" s="53" t="str">
        <f t="shared" si="3"/>
        <v>-</v>
      </c>
      <c r="M27" s="51" t="str">
        <f t="shared" si="3"/>
        <v>-</v>
      </c>
      <c r="N27" s="51" t="str">
        <f t="shared" si="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5"/>
        <v>-</v>
      </c>
      <c r="T27" s="51" t="str">
        <f t="shared" si="5"/>
        <v>-</v>
      </c>
      <c r="U27" s="51" t="str">
        <f t="shared" si="5"/>
        <v>-</v>
      </c>
      <c r="V27" s="54" t="str">
        <f t="shared" si="5"/>
        <v>-</v>
      </c>
      <c r="W27" s="55" t="str">
        <f t="shared" si="5"/>
        <v>-</v>
      </c>
      <c r="X27" s="55" t="str">
        <f t="shared" si="5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29</v>
      </c>
      <c r="B28" s="50">
        <f t="shared" si="0"/>
        <v>0</v>
      </c>
      <c r="C28" s="51" t="str">
        <f t="shared" si="1"/>
        <v>-</v>
      </c>
      <c r="D28" s="51" t="str">
        <f t="shared" si="1"/>
        <v>-</v>
      </c>
      <c r="E28" s="51" t="str">
        <f t="shared" si="1"/>
        <v>-</v>
      </c>
      <c r="F28" s="51" t="str">
        <f t="shared" si="1"/>
        <v>-</v>
      </c>
      <c r="G28" s="51" t="str">
        <f t="shared" si="1"/>
        <v>-</v>
      </c>
      <c r="H28" s="52" t="str">
        <f t="shared" si="10"/>
        <v>-</v>
      </c>
      <c r="I28" s="51">
        <f t="shared" si="2"/>
        <v>0</v>
      </c>
      <c r="J28" s="51" t="str">
        <f t="shared" si="3"/>
        <v>-</v>
      </c>
      <c r="K28" s="52" t="str">
        <f t="shared" si="3"/>
        <v>-</v>
      </c>
      <c r="L28" s="53" t="str">
        <f t="shared" si="3"/>
        <v>-</v>
      </c>
      <c r="M28" s="51" t="str">
        <f t="shared" si="3"/>
        <v>-</v>
      </c>
      <c r="N28" s="51" t="str">
        <f t="shared" si="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5"/>
        <v>-</v>
      </c>
      <c r="T28" s="51" t="str">
        <f t="shared" si="5"/>
        <v>-</v>
      </c>
      <c r="U28" s="51" t="str">
        <f t="shared" si="5"/>
        <v>-</v>
      </c>
      <c r="V28" s="54" t="str">
        <f t="shared" si="5"/>
        <v>-</v>
      </c>
      <c r="W28" s="55" t="str">
        <f t="shared" si="5"/>
        <v>-</v>
      </c>
      <c r="X28" s="55" t="str">
        <f t="shared" si="5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30</v>
      </c>
      <c r="B29" s="50">
        <f t="shared" si="0"/>
        <v>0</v>
      </c>
      <c r="C29" s="51" t="str">
        <f t="shared" ref="C29:G42" si="12">IF($H$7=VLOOKUP($A29,PLANILLA,3,0),VLOOKUP($A29,PLANILLA,C$12,0),"-")</f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ref="J29:N42" si="13">IF($H$7=VLOOKUP($A29,PLANILLA,3,0),VLOOKUP($A29,PLANILLA,J$12,0),"-")</f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ref="S29:X42" si="14">IF($H$7=VLOOKUP($A29,PLANILLA,3,0),VLOOKUP($A29,PLANILLA,S$12,0),"-")</f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31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32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33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34</v>
      </c>
      <c r="B33" s="50">
        <f t="shared" si="0"/>
        <v>0</v>
      </c>
      <c r="C33" s="51" t="str">
        <f t="shared" si="12"/>
        <v>-</v>
      </c>
      <c r="D33" s="51" t="str">
        <f t="shared" si="12"/>
        <v>-</v>
      </c>
      <c r="E33" s="51" t="str">
        <f t="shared" si="12"/>
        <v>-</v>
      </c>
      <c r="F33" s="51" t="str">
        <f t="shared" si="12"/>
        <v>-</v>
      </c>
      <c r="G33" s="51" t="str">
        <f t="shared" si="12"/>
        <v>-</v>
      </c>
      <c r="H33" s="52" t="str">
        <f t="shared" si="10"/>
        <v>-</v>
      </c>
      <c r="I33" s="51">
        <f t="shared" si="2"/>
        <v>0</v>
      </c>
      <c r="J33" s="51" t="str">
        <f t="shared" si="13"/>
        <v>-</v>
      </c>
      <c r="K33" s="52" t="str">
        <f t="shared" si="13"/>
        <v>-</v>
      </c>
      <c r="L33" s="53" t="str">
        <f t="shared" si="13"/>
        <v>-</v>
      </c>
      <c r="M33" s="51" t="str">
        <f t="shared" si="13"/>
        <v>-</v>
      </c>
      <c r="N33" s="51" t="str">
        <f t="shared" si="13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si="14"/>
        <v>-</v>
      </c>
      <c r="T33" s="51" t="str">
        <f t="shared" si="14"/>
        <v>-</v>
      </c>
      <c r="U33" s="51" t="str">
        <f t="shared" si="14"/>
        <v>-</v>
      </c>
      <c r="V33" s="54" t="str">
        <f t="shared" si="14"/>
        <v>-</v>
      </c>
      <c r="W33" s="55" t="str">
        <f t="shared" si="14"/>
        <v>-</v>
      </c>
      <c r="X33" s="55" t="str">
        <f t="shared" si="14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35</v>
      </c>
      <c r="B34" s="50">
        <f t="shared" si="0"/>
        <v>0</v>
      </c>
      <c r="C34" s="51" t="str">
        <f t="shared" si="12"/>
        <v>-</v>
      </c>
      <c r="D34" s="51" t="str">
        <f t="shared" si="12"/>
        <v>-</v>
      </c>
      <c r="E34" s="51" t="str">
        <f t="shared" si="12"/>
        <v>-</v>
      </c>
      <c r="F34" s="51" t="str">
        <f t="shared" si="12"/>
        <v>-</v>
      </c>
      <c r="G34" s="51" t="str">
        <f t="shared" si="12"/>
        <v>-</v>
      </c>
      <c r="H34" s="52" t="str">
        <f t="shared" si="10"/>
        <v>-</v>
      </c>
      <c r="I34" s="51">
        <f t="shared" si="2"/>
        <v>0</v>
      </c>
      <c r="J34" s="51" t="str">
        <f t="shared" si="13"/>
        <v>-</v>
      </c>
      <c r="K34" s="52" t="str">
        <f t="shared" si="13"/>
        <v>-</v>
      </c>
      <c r="L34" s="53" t="str">
        <f t="shared" si="13"/>
        <v>-</v>
      </c>
      <c r="M34" s="51" t="str">
        <f t="shared" si="13"/>
        <v>-</v>
      </c>
      <c r="N34" s="51" t="str">
        <f t="shared" si="13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4"/>
        <v>-</v>
      </c>
      <c r="T34" s="51" t="str">
        <f t="shared" si="14"/>
        <v>-</v>
      </c>
      <c r="U34" s="51" t="str">
        <f t="shared" si="14"/>
        <v>-</v>
      </c>
      <c r="V34" s="54" t="str">
        <f t="shared" si="14"/>
        <v>-</v>
      </c>
      <c r="W34" s="55" t="str">
        <f t="shared" si="14"/>
        <v>-</v>
      </c>
      <c r="X34" s="55" t="str">
        <f t="shared" si="14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36</v>
      </c>
      <c r="B35" s="50">
        <f t="shared" si="0"/>
        <v>0</v>
      </c>
      <c r="C35" s="51" t="str">
        <f t="shared" si="12"/>
        <v>-</v>
      </c>
      <c r="D35" s="51" t="str">
        <f t="shared" si="12"/>
        <v>-</v>
      </c>
      <c r="E35" s="51" t="str">
        <f t="shared" si="12"/>
        <v>-</v>
      </c>
      <c r="F35" s="51" t="str">
        <f t="shared" si="12"/>
        <v>-</v>
      </c>
      <c r="G35" s="51" t="str">
        <f t="shared" si="12"/>
        <v>-</v>
      </c>
      <c r="H35" s="52" t="str">
        <f t="shared" si="10"/>
        <v>-</v>
      </c>
      <c r="I35" s="51">
        <f t="shared" si="2"/>
        <v>0</v>
      </c>
      <c r="J35" s="51" t="str">
        <f t="shared" si="13"/>
        <v>-</v>
      </c>
      <c r="K35" s="52" t="str">
        <f t="shared" si="13"/>
        <v>-</v>
      </c>
      <c r="L35" s="53" t="str">
        <f t="shared" si="13"/>
        <v>-</v>
      </c>
      <c r="M35" s="51" t="str">
        <f t="shared" si="13"/>
        <v>-</v>
      </c>
      <c r="N35" s="51" t="str">
        <f t="shared" si="13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4"/>
        <v>-</v>
      </c>
      <c r="T35" s="51" t="str">
        <f t="shared" si="14"/>
        <v>-</v>
      </c>
      <c r="U35" s="51" t="str">
        <f t="shared" si="14"/>
        <v>-</v>
      </c>
      <c r="V35" s="54" t="str">
        <f t="shared" si="14"/>
        <v>-</v>
      </c>
      <c r="W35" s="55" t="str">
        <f t="shared" si="14"/>
        <v>-</v>
      </c>
      <c r="X35" s="55" t="str">
        <f t="shared" si="14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37</v>
      </c>
      <c r="B36" s="50">
        <f t="shared" si="0"/>
        <v>0</v>
      </c>
      <c r="C36" s="51" t="str">
        <f t="shared" si="12"/>
        <v>-</v>
      </c>
      <c r="D36" s="51" t="str">
        <f t="shared" si="12"/>
        <v>-</v>
      </c>
      <c r="E36" s="51" t="str">
        <f t="shared" si="12"/>
        <v>-</v>
      </c>
      <c r="F36" s="51" t="str">
        <f t="shared" si="12"/>
        <v>-</v>
      </c>
      <c r="G36" s="51" t="str">
        <f t="shared" si="12"/>
        <v>-</v>
      </c>
      <c r="H36" s="52" t="str">
        <f t="shared" si="10"/>
        <v>-</v>
      </c>
      <c r="I36" s="51">
        <f t="shared" si="2"/>
        <v>0</v>
      </c>
      <c r="J36" s="51" t="str">
        <f t="shared" si="13"/>
        <v>-</v>
      </c>
      <c r="K36" s="52" t="str">
        <f t="shared" si="13"/>
        <v>-</v>
      </c>
      <c r="L36" s="53" t="str">
        <f t="shared" si="13"/>
        <v>-</v>
      </c>
      <c r="M36" s="51" t="str">
        <f t="shared" si="13"/>
        <v>-</v>
      </c>
      <c r="N36" s="51" t="str">
        <f t="shared" si="13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4"/>
        <v>-</v>
      </c>
      <c r="T36" s="51" t="str">
        <f t="shared" si="14"/>
        <v>-</v>
      </c>
      <c r="U36" s="51" t="str">
        <f t="shared" si="14"/>
        <v>-</v>
      </c>
      <c r="V36" s="54" t="str">
        <f t="shared" si="14"/>
        <v>-</v>
      </c>
      <c r="W36" s="55" t="str">
        <f t="shared" si="14"/>
        <v>-</v>
      </c>
      <c r="X36" s="55" t="str">
        <f t="shared" si="14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38</v>
      </c>
      <c r="B37" s="50">
        <f t="shared" si="0"/>
        <v>0</v>
      </c>
      <c r="C37" s="51" t="str">
        <f t="shared" si="12"/>
        <v>-</v>
      </c>
      <c r="D37" s="51" t="str">
        <f t="shared" si="12"/>
        <v>-</v>
      </c>
      <c r="E37" s="51" t="str">
        <f t="shared" si="12"/>
        <v>-</v>
      </c>
      <c r="F37" s="51" t="str">
        <f t="shared" si="12"/>
        <v>-</v>
      </c>
      <c r="G37" s="51" t="str">
        <f t="shared" si="12"/>
        <v>-</v>
      </c>
      <c r="H37" s="52" t="str">
        <f t="shared" si="10"/>
        <v>-</v>
      </c>
      <c r="I37" s="51">
        <f t="shared" si="2"/>
        <v>0</v>
      </c>
      <c r="J37" s="51" t="str">
        <f t="shared" si="13"/>
        <v>-</v>
      </c>
      <c r="K37" s="52" t="str">
        <f t="shared" si="13"/>
        <v>-</v>
      </c>
      <c r="L37" s="53" t="str">
        <f t="shared" si="13"/>
        <v>-</v>
      </c>
      <c r="M37" s="51" t="str">
        <f t="shared" si="13"/>
        <v>-</v>
      </c>
      <c r="N37" s="51" t="str">
        <f t="shared" si="13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4"/>
        <v>-</v>
      </c>
      <c r="T37" s="51" t="str">
        <f t="shared" si="14"/>
        <v>-</v>
      </c>
      <c r="U37" s="51" t="str">
        <f t="shared" si="14"/>
        <v>-</v>
      </c>
      <c r="V37" s="54" t="str">
        <f t="shared" si="14"/>
        <v>-</v>
      </c>
      <c r="W37" s="55" t="str">
        <f t="shared" si="14"/>
        <v>-</v>
      </c>
      <c r="X37" s="55" t="str">
        <f t="shared" si="14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39</v>
      </c>
      <c r="B38" s="50">
        <f t="shared" si="0"/>
        <v>0</v>
      </c>
      <c r="C38" s="51" t="str">
        <f t="shared" si="12"/>
        <v>-</v>
      </c>
      <c r="D38" s="51" t="str">
        <f t="shared" si="12"/>
        <v>-</v>
      </c>
      <c r="E38" s="51" t="str">
        <f t="shared" si="12"/>
        <v>-</v>
      </c>
      <c r="F38" s="51" t="str">
        <f t="shared" si="12"/>
        <v>-</v>
      </c>
      <c r="G38" s="51" t="str">
        <f t="shared" si="12"/>
        <v>-</v>
      </c>
      <c r="H38" s="52" t="str">
        <f t="shared" si="10"/>
        <v>-</v>
      </c>
      <c r="I38" s="51">
        <f t="shared" si="2"/>
        <v>0</v>
      </c>
      <c r="J38" s="51" t="str">
        <f t="shared" si="13"/>
        <v>-</v>
      </c>
      <c r="K38" s="52" t="str">
        <f t="shared" si="13"/>
        <v>-</v>
      </c>
      <c r="L38" s="53" t="str">
        <f t="shared" si="13"/>
        <v>-</v>
      </c>
      <c r="M38" s="51" t="str">
        <f t="shared" si="13"/>
        <v>-</v>
      </c>
      <c r="N38" s="51" t="str">
        <f t="shared" si="13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4"/>
        <v>-</v>
      </c>
      <c r="T38" s="51" t="str">
        <f t="shared" si="14"/>
        <v>-</v>
      </c>
      <c r="U38" s="51" t="str">
        <f t="shared" si="14"/>
        <v>-</v>
      </c>
      <c r="V38" s="54" t="str">
        <f t="shared" si="14"/>
        <v>-</v>
      </c>
      <c r="W38" s="55" t="str">
        <f t="shared" si="14"/>
        <v>-</v>
      </c>
      <c r="X38" s="55" t="str">
        <f t="shared" si="14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40</v>
      </c>
      <c r="B39" s="50">
        <f t="shared" si="0"/>
        <v>0</v>
      </c>
      <c r="C39" s="51" t="str">
        <f t="shared" si="12"/>
        <v>-</v>
      </c>
      <c r="D39" s="51" t="str">
        <f t="shared" si="12"/>
        <v>-</v>
      </c>
      <c r="E39" s="51" t="str">
        <f t="shared" si="12"/>
        <v>-</v>
      </c>
      <c r="F39" s="51" t="str">
        <f t="shared" si="12"/>
        <v>-</v>
      </c>
      <c r="G39" s="51" t="str">
        <f t="shared" si="12"/>
        <v>-</v>
      </c>
      <c r="H39" s="52" t="str">
        <f t="shared" si="10"/>
        <v>-</v>
      </c>
      <c r="I39" s="51">
        <f t="shared" si="2"/>
        <v>0</v>
      </c>
      <c r="J39" s="51" t="str">
        <f t="shared" si="13"/>
        <v>-</v>
      </c>
      <c r="K39" s="52" t="str">
        <f t="shared" si="13"/>
        <v>-</v>
      </c>
      <c r="L39" s="53" t="str">
        <f t="shared" si="13"/>
        <v>-</v>
      </c>
      <c r="M39" s="51" t="str">
        <f t="shared" si="13"/>
        <v>-</v>
      </c>
      <c r="N39" s="51" t="str">
        <f t="shared" si="13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4"/>
        <v>-</v>
      </c>
      <c r="T39" s="51" t="str">
        <f t="shared" si="14"/>
        <v>-</v>
      </c>
      <c r="U39" s="51" t="str">
        <f t="shared" si="14"/>
        <v>-</v>
      </c>
      <c r="V39" s="54" t="str">
        <f t="shared" si="14"/>
        <v>-</v>
      </c>
      <c r="W39" s="55" t="str">
        <f t="shared" si="14"/>
        <v>-</v>
      </c>
      <c r="X39" s="55" t="str">
        <f t="shared" si="14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41</v>
      </c>
      <c r="B40" s="50">
        <f t="shared" si="0"/>
        <v>0</v>
      </c>
      <c r="C40" s="51" t="str">
        <f t="shared" si="12"/>
        <v>-</v>
      </c>
      <c r="D40" s="51" t="str">
        <f t="shared" si="12"/>
        <v>-</v>
      </c>
      <c r="E40" s="51" t="str">
        <f t="shared" si="12"/>
        <v>-</v>
      </c>
      <c r="F40" s="51" t="str">
        <f t="shared" si="12"/>
        <v>-</v>
      </c>
      <c r="G40" s="51" t="str">
        <f t="shared" si="12"/>
        <v>-</v>
      </c>
      <c r="H40" s="52" t="str">
        <f t="shared" si="10"/>
        <v>-</v>
      </c>
      <c r="I40" s="51">
        <f t="shared" si="2"/>
        <v>0</v>
      </c>
      <c r="J40" s="51" t="str">
        <f t="shared" si="13"/>
        <v>-</v>
      </c>
      <c r="K40" s="52" t="str">
        <f t="shared" si="13"/>
        <v>-</v>
      </c>
      <c r="L40" s="53" t="str">
        <f t="shared" si="13"/>
        <v>-</v>
      </c>
      <c r="M40" s="51" t="str">
        <f t="shared" si="13"/>
        <v>-</v>
      </c>
      <c r="N40" s="51" t="str">
        <f t="shared" si="13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4"/>
        <v>-</v>
      </c>
      <c r="T40" s="51" t="str">
        <f t="shared" si="14"/>
        <v>-</v>
      </c>
      <c r="U40" s="51" t="str">
        <f t="shared" si="14"/>
        <v>-</v>
      </c>
      <c r="V40" s="54" t="str">
        <f t="shared" si="14"/>
        <v>-</v>
      </c>
      <c r="W40" s="55" t="str">
        <f t="shared" si="14"/>
        <v>-</v>
      </c>
      <c r="X40" s="55" t="str">
        <f t="shared" si="14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42</v>
      </c>
      <c r="B41" s="50">
        <f t="shared" si="0"/>
        <v>0</v>
      </c>
      <c r="C41" s="51" t="str">
        <f t="shared" si="12"/>
        <v>-</v>
      </c>
      <c r="D41" s="51" t="str">
        <f t="shared" si="12"/>
        <v>-</v>
      </c>
      <c r="E41" s="51" t="str">
        <f t="shared" si="12"/>
        <v>-</v>
      </c>
      <c r="F41" s="51" t="str">
        <f t="shared" si="12"/>
        <v>-</v>
      </c>
      <c r="G41" s="51" t="str">
        <f t="shared" si="12"/>
        <v>-</v>
      </c>
      <c r="H41" s="52" t="str">
        <f t="shared" si="10"/>
        <v>-</v>
      </c>
      <c r="I41" s="51">
        <f t="shared" si="2"/>
        <v>0</v>
      </c>
      <c r="J41" s="51" t="str">
        <f t="shared" si="13"/>
        <v>-</v>
      </c>
      <c r="K41" s="52" t="str">
        <f t="shared" si="13"/>
        <v>-</v>
      </c>
      <c r="L41" s="53" t="str">
        <f t="shared" si="13"/>
        <v>-</v>
      </c>
      <c r="M41" s="51" t="str">
        <f t="shared" si="13"/>
        <v>-</v>
      </c>
      <c r="N41" s="51" t="str">
        <f t="shared" si="13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4"/>
        <v>-</v>
      </c>
      <c r="T41" s="51" t="str">
        <f t="shared" si="14"/>
        <v>-</v>
      </c>
      <c r="U41" s="51" t="str">
        <f t="shared" si="14"/>
        <v>-</v>
      </c>
      <c r="V41" s="54" t="str">
        <f t="shared" si="14"/>
        <v>-</v>
      </c>
      <c r="W41" s="55" t="str">
        <f t="shared" si="14"/>
        <v>-</v>
      </c>
      <c r="X41" s="55" t="str">
        <f t="shared" si="14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43</v>
      </c>
      <c r="B42" s="50">
        <f t="shared" si="0"/>
        <v>0</v>
      </c>
      <c r="C42" s="51" t="str">
        <f t="shared" si="12"/>
        <v>-</v>
      </c>
      <c r="D42" s="51" t="str">
        <f t="shared" si="12"/>
        <v>-</v>
      </c>
      <c r="E42" s="51" t="str">
        <f t="shared" si="12"/>
        <v>-</v>
      </c>
      <c r="F42" s="51" t="str">
        <f t="shared" si="12"/>
        <v>-</v>
      </c>
      <c r="G42" s="51" t="str">
        <f t="shared" si="12"/>
        <v>-</v>
      </c>
      <c r="H42" s="52" t="str">
        <f t="shared" si="10"/>
        <v>-</v>
      </c>
      <c r="I42" s="51">
        <f t="shared" si="2"/>
        <v>0</v>
      </c>
      <c r="J42" s="51" t="str">
        <f t="shared" si="13"/>
        <v>-</v>
      </c>
      <c r="K42" s="52" t="str">
        <f t="shared" si="13"/>
        <v>-</v>
      </c>
      <c r="L42" s="53" t="str">
        <f t="shared" si="13"/>
        <v>-</v>
      </c>
      <c r="M42" s="51" t="str">
        <f t="shared" si="13"/>
        <v>-</v>
      </c>
      <c r="N42" s="51" t="str">
        <f t="shared" si="13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4"/>
        <v>-</v>
      </c>
      <c r="T42" s="51" t="str">
        <f t="shared" si="14"/>
        <v>-</v>
      </c>
      <c r="U42" s="51" t="str">
        <f t="shared" si="14"/>
        <v>-</v>
      </c>
      <c r="V42" s="54" t="str">
        <f t="shared" si="14"/>
        <v>-</v>
      </c>
      <c r="W42" s="55" t="str">
        <f t="shared" si="14"/>
        <v>-</v>
      </c>
      <c r="X42" s="55" t="str">
        <f t="shared" si="14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hidden="1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0</v>
      </c>
      <c r="P44" s="76">
        <f>SUM(P13:P43)</f>
        <v>0</v>
      </c>
      <c r="Q44" s="76">
        <f>SUM(Q13:Q43)</f>
        <v>0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0</v>
      </c>
      <c r="E47" s="86"/>
      <c r="F47" s="86"/>
      <c r="G47" s="52" t="s">
        <v>74</v>
      </c>
      <c r="H47" s="85">
        <f t="shared" ref="H47:H56" si="15">+COUNTIF($C$13:$E$43,$G47)</f>
        <v>1</v>
      </c>
      <c r="I47" s="52"/>
      <c r="J47" s="85"/>
      <c r="K47" s="52" t="s">
        <v>90</v>
      </c>
      <c r="L47" s="85">
        <f t="shared" ref="L47:L54" si="16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17">COUNTIF($G$13:$G$43,$Y47)</f>
        <v>1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0</v>
      </c>
      <c r="E48" s="86"/>
      <c r="F48" s="86"/>
      <c r="G48" s="52" t="s">
        <v>105</v>
      </c>
      <c r="H48" s="85">
        <f t="shared" si="15"/>
        <v>0</v>
      </c>
      <c r="I48" s="52"/>
      <c r="J48" s="85"/>
      <c r="K48" s="52" t="s">
        <v>159</v>
      </c>
      <c r="L48" s="85">
        <f t="shared" si="16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17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0</v>
      </c>
      <c r="E49" s="86"/>
      <c r="F49" s="86"/>
      <c r="G49" s="52" t="s">
        <v>108</v>
      </c>
      <c r="H49" s="85">
        <f t="shared" si="15"/>
        <v>0</v>
      </c>
      <c r="I49" s="52"/>
      <c r="J49" s="85"/>
      <c r="K49" s="52" t="s">
        <v>160</v>
      </c>
      <c r="L49" s="85">
        <f t="shared" si="16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17"/>
        <v>0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0</v>
      </c>
      <c r="E50" s="86"/>
      <c r="F50" s="86"/>
      <c r="G50" s="52" t="s">
        <v>103</v>
      </c>
      <c r="H50" s="85">
        <f t="shared" si="15"/>
        <v>0</v>
      </c>
      <c r="I50" s="52"/>
      <c r="J50" s="85"/>
      <c r="K50" s="52" t="s">
        <v>161</v>
      </c>
      <c r="L50" s="85">
        <f t="shared" si="16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0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17"/>
        <v>0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18">+SUMIFS($I$13:$I$43,$J$13:$J$43,"CAC",$K$13:$K$43,"12/200")</f>
        <v>0</v>
      </c>
      <c r="E51" s="86"/>
      <c r="F51" s="86"/>
      <c r="G51" s="52" t="s">
        <v>104</v>
      </c>
      <c r="H51" s="85">
        <f t="shared" si="15"/>
        <v>0</v>
      </c>
      <c r="I51" s="52"/>
      <c r="J51" s="85"/>
      <c r="K51" s="52" t="s">
        <v>162</v>
      </c>
      <c r="L51" s="85">
        <f t="shared" si="16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17"/>
        <v>0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18"/>
        <v>0</v>
      </c>
      <c r="E52" s="86"/>
      <c r="F52" s="86"/>
      <c r="G52" s="52" t="s">
        <v>67</v>
      </c>
      <c r="H52" s="85">
        <f t="shared" si="15"/>
        <v>0</v>
      </c>
      <c r="I52" s="52"/>
      <c r="J52" s="85"/>
      <c r="K52" s="52" t="s">
        <v>163</v>
      </c>
      <c r="L52" s="85">
        <f t="shared" si="16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0</v>
      </c>
      <c r="U52" s="39"/>
      <c r="V52" s="98">
        <f>COUNTIF($S$13:$S$43,#REF!)</f>
        <v>0</v>
      </c>
      <c r="W52" s="39"/>
      <c r="X52" s="39"/>
      <c r="Y52" s="91" t="s">
        <v>259</v>
      </c>
      <c r="Z52" s="92"/>
      <c r="AA52" s="93"/>
      <c r="AB52" s="94">
        <f t="shared" si="17"/>
        <v>0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5"/>
        <v>0</v>
      </c>
      <c r="I53" s="52"/>
      <c r="J53" s="85"/>
      <c r="K53" s="52" t="s">
        <v>107</v>
      </c>
      <c r="L53" s="85">
        <f t="shared" si="16"/>
        <v>0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5"/>
        <v>0</v>
      </c>
      <c r="I54" s="52"/>
      <c r="J54" s="85"/>
      <c r="K54" s="52" t="s">
        <v>85</v>
      </c>
      <c r="L54" s="85">
        <f t="shared" si="16"/>
        <v>1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5"/>
        <v>1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5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3.0600000000000002E-2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/>
  <mergeCells count="42">
    <mergeCell ref="AE9:AF9"/>
    <mergeCell ref="AE10:AF10"/>
    <mergeCell ref="AG9:AH9"/>
    <mergeCell ref="AG10:AH10"/>
    <mergeCell ref="B7:F8"/>
    <mergeCell ref="G7:G8"/>
    <mergeCell ref="H7:R8"/>
    <mergeCell ref="S3:S6"/>
    <mergeCell ref="T3:U6"/>
    <mergeCell ref="B4:F5"/>
    <mergeCell ref="G4:R4"/>
    <mergeCell ref="G5:R6"/>
    <mergeCell ref="AJ7:AK8"/>
    <mergeCell ref="B9:B11"/>
    <mergeCell ref="F9:H9"/>
    <mergeCell ref="T9:T11"/>
    <mergeCell ref="U9:U11"/>
    <mergeCell ref="V9:V11"/>
    <mergeCell ref="W9:X10"/>
    <mergeCell ref="Y9:Y11"/>
    <mergeCell ref="Z9:Z11"/>
    <mergeCell ref="AA9:AA11"/>
    <mergeCell ref="V7:V8"/>
    <mergeCell ref="W7:W8"/>
    <mergeCell ref="X7:Y8"/>
    <mergeCell ref="Z7:AA8"/>
    <mergeCell ref="AB7:AC8"/>
    <mergeCell ref="AD7:AD8"/>
    <mergeCell ref="Y46:AB46"/>
    <mergeCell ref="AB9:AC9"/>
    <mergeCell ref="AD9:AD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S10:S11"/>
    <mergeCell ref="AB10:AC10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B690-5E8C-4D68-81A5-07DFD2B4F819}">
  <sheetPr>
    <tabColor theme="4" tint="0.59999389629810485"/>
  </sheetPr>
  <dimension ref="A1:AS59"/>
  <sheetViews>
    <sheetView showZeros="0" view="pageBreakPreview" topLeftCell="Q1" zoomScale="80" zoomScaleSheetLayoutView="80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7</v>
      </c>
      <c r="T3" s="544" t="str">
        <f>+"RP-"&amp;S3</f>
        <v>RP-7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HICHIK YACU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SANTA</v>
      </c>
      <c r="AA7" s="548"/>
      <c r="AB7" s="550" t="s">
        <v>116</v>
      </c>
      <c r="AC7" s="550"/>
      <c r="AD7" s="565" t="str">
        <f>+VLOOKUP($S$3,LOCALIDAD,5,0)</f>
        <v>CACERES DEL PERU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16</v>
      </c>
      <c r="B13" s="275" t="str">
        <f t="shared" ref="B13:B42" si="0">IF($H$7=VLOOKUP($A13,PLANILLA,3,0),VLOOKUP($A13,PLANILLA,B$12,0),0)</f>
        <v>0</v>
      </c>
      <c r="C13" s="276" t="str">
        <f t="shared" ref="C13:G28" si="1">IF($H$7=VLOOKUP($A13,PLANILLA,3,0),VLOOKUP($A13,PLANILLA,C$12,0),"-")</f>
        <v>DS-0</v>
      </c>
      <c r="D13" s="276" t="str">
        <f t="shared" si="1"/>
        <v>DS-0A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8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2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8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SI</v>
      </c>
      <c r="V13" s="279">
        <f t="shared" si="5"/>
        <v>0</v>
      </c>
      <c r="W13" s="280" t="str">
        <f t="shared" si="5"/>
        <v>820915.9873</v>
      </c>
      <c r="X13" s="280" t="str">
        <f t="shared" si="5"/>
        <v>9007045.0102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1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17</v>
      </c>
      <c r="B14" s="50">
        <f t="shared" si="0"/>
        <v>1</v>
      </c>
      <c r="C14" s="51" t="str">
        <f t="shared" si="1"/>
        <v>PS1-2</v>
      </c>
      <c r="D14" s="51" t="str">
        <f t="shared" si="1"/>
        <v>-</v>
      </c>
      <c r="E14" s="51" t="str">
        <f t="shared" si="1"/>
        <v>-</v>
      </c>
      <c r="F14" s="51" t="str">
        <f t="shared" si="1"/>
        <v>-</v>
      </c>
      <c r="G14" s="51" t="str">
        <f t="shared" si="1"/>
        <v>-</v>
      </c>
      <c r="H14" s="52" t="str">
        <f t="shared" ref="H14:H42" si="10">+IF(G14&lt;&gt;0,VLOOKUP(G14,TRAFOS,2,FALSE),"-")</f>
        <v>-</v>
      </c>
      <c r="I14" s="51">
        <f t="shared" si="2"/>
        <v>1</v>
      </c>
      <c r="J14" s="51" t="str">
        <f t="shared" si="3"/>
        <v>CAC</v>
      </c>
      <c r="K14" s="52" t="str">
        <f t="shared" si="3"/>
        <v>12/200</v>
      </c>
      <c r="L14" s="53">
        <f t="shared" si="3"/>
        <v>25</v>
      </c>
      <c r="M14" s="51" t="str">
        <f t="shared" si="3"/>
        <v>35 mm² AAAC</v>
      </c>
      <c r="N14" s="51">
        <f t="shared" si="3"/>
        <v>2</v>
      </c>
      <c r="O14" s="51">
        <f t="shared" si="4"/>
        <v>0</v>
      </c>
      <c r="P14" s="51">
        <f t="shared" si="4"/>
        <v>0</v>
      </c>
      <c r="Q14" s="51">
        <f t="shared" si="4"/>
        <v>0</v>
      </c>
      <c r="R14" s="51">
        <f t="shared" si="4"/>
        <v>0</v>
      </c>
      <c r="S14" s="51" t="str">
        <f t="shared" si="5"/>
        <v>PAT-1C</v>
      </c>
      <c r="T14" s="51" t="str">
        <f t="shared" si="5"/>
        <v>CI-C</v>
      </c>
      <c r="U14" s="51" t="str">
        <f t="shared" si="5"/>
        <v>SI</v>
      </c>
      <c r="V14" s="54">
        <f t="shared" si="5"/>
        <v>0</v>
      </c>
      <c r="W14" s="55" t="str">
        <f t="shared" si="5"/>
        <v>820892.3973</v>
      </c>
      <c r="X14" s="55" t="str">
        <f t="shared" si="5"/>
        <v>9007053.00</v>
      </c>
      <c r="Y14" s="56">
        <f t="shared" si="6"/>
        <v>2</v>
      </c>
      <c r="Z14" s="57" t="str">
        <f t="shared" si="7"/>
        <v>-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0</v>
      </c>
      <c r="AF14" s="59">
        <f t="shared" si="8"/>
        <v>0</v>
      </c>
      <c r="AG14" s="59">
        <f t="shared" si="8"/>
        <v>1</v>
      </c>
      <c r="AH14" s="427">
        <f t="shared" si="8"/>
        <v>0</v>
      </c>
      <c r="AI14" s="39"/>
      <c r="AJ14" s="39">
        <f t="shared" si="9"/>
        <v>1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x14ac:dyDescent="0.25">
      <c r="A15" s="38">
        <f t="shared" ref="A15:A42" si="11">+A14+1</f>
        <v>18</v>
      </c>
      <c r="B15" s="50">
        <f t="shared" si="0"/>
        <v>2</v>
      </c>
      <c r="C15" s="51" t="str">
        <f t="shared" si="1"/>
        <v>PS1-2</v>
      </c>
      <c r="D15" s="51" t="str">
        <f t="shared" si="1"/>
        <v>SBM-2P</v>
      </c>
      <c r="E15" s="51" t="str">
        <f t="shared" si="1"/>
        <v>2A-K</v>
      </c>
      <c r="F15" s="51" t="str">
        <f t="shared" si="1"/>
        <v>01</v>
      </c>
      <c r="G15" s="51" t="str">
        <f t="shared" si="1"/>
        <v>5kVA-2ø-22,9kV</v>
      </c>
      <c r="H15" s="52">
        <f t="shared" si="10"/>
        <v>5</v>
      </c>
      <c r="I15" s="51">
        <f t="shared" si="2"/>
        <v>1</v>
      </c>
      <c r="J15" s="51" t="str">
        <f t="shared" si="3"/>
        <v>CAC</v>
      </c>
      <c r="K15" s="52" t="str">
        <f t="shared" si="3"/>
        <v>12/300</v>
      </c>
      <c r="L15" s="53">
        <f t="shared" si="3"/>
        <v>15.5</v>
      </c>
      <c r="M15" s="51" t="str">
        <f t="shared" si="3"/>
        <v>35 mm² AAAC</v>
      </c>
      <c r="N15" s="51">
        <f t="shared" si="3"/>
        <v>2</v>
      </c>
      <c r="O15" s="51">
        <f t="shared" si="4"/>
        <v>0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 t="str">
        <f t="shared" si="5"/>
        <v>PAT-3</v>
      </c>
      <c r="T15" s="51" t="str">
        <f t="shared" si="5"/>
        <v>CI-C</v>
      </c>
      <c r="U15" s="51" t="str">
        <f t="shared" si="5"/>
        <v>SI</v>
      </c>
      <c r="V15" s="54">
        <f t="shared" si="5"/>
        <v>0</v>
      </c>
      <c r="W15" s="55" t="str">
        <f t="shared" si="5"/>
        <v>820877.7455</v>
      </c>
      <c r="X15" s="55" t="str">
        <f t="shared" si="5"/>
        <v>9007057.9625</v>
      </c>
      <c r="Y15" s="56">
        <f t="shared" si="6"/>
        <v>2</v>
      </c>
      <c r="Z15" s="57" t="str">
        <f t="shared" si="7"/>
        <v>22,9kV</v>
      </c>
      <c r="AA15" s="58" t="str">
        <f t="shared" si="7"/>
        <v>NO</v>
      </c>
      <c r="AB15" s="59">
        <f t="shared" si="8"/>
        <v>1</v>
      </c>
      <c r="AC15" s="59">
        <f t="shared" si="8"/>
        <v>0</v>
      </c>
      <c r="AD15" s="148"/>
      <c r="AE15" s="426">
        <f t="shared" si="8"/>
        <v>0</v>
      </c>
      <c r="AF15" s="59">
        <f t="shared" si="8"/>
        <v>0</v>
      </c>
      <c r="AG15" s="59">
        <f t="shared" si="8"/>
        <v>1</v>
      </c>
      <c r="AH15" s="427">
        <f t="shared" si="8"/>
        <v>0</v>
      </c>
      <c r="AI15" s="39"/>
      <c r="AJ15" s="39">
        <f t="shared" si="9"/>
        <v>1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hidden="1" x14ac:dyDescent="0.25">
      <c r="A16" s="38">
        <f t="shared" si="11"/>
        <v>19</v>
      </c>
      <c r="B16" s="50">
        <f t="shared" si="0"/>
        <v>0</v>
      </c>
      <c r="C16" s="51" t="str">
        <f t="shared" si="1"/>
        <v>-</v>
      </c>
      <c r="D16" s="51" t="str">
        <f t="shared" si="1"/>
        <v>-</v>
      </c>
      <c r="E16" s="51" t="str">
        <f t="shared" si="1"/>
        <v>-</v>
      </c>
      <c r="F16" s="51" t="str">
        <f t="shared" si="1"/>
        <v>-</v>
      </c>
      <c r="G16" s="51" t="str">
        <f t="shared" si="1"/>
        <v>-</v>
      </c>
      <c r="H16" s="52" t="str">
        <f t="shared" si="10"/>
        <v>-</v>
      </c>
      <c r="I16" s="51">
        <f t="shared" si="2"/>
        <v>0</v>
      </c>
      <c r="J16" s="51" t="str">
        <f t="shared" si="3"/>
        <v>-</v>
      </c>
      <c r="K16" s="52" t="str">
        <f t="shared" si="3"/>
        <v>-</v>
      </c>
      <c r="L16" s="53" t="str">
        <f t="shared" si="3"/>
        <v>-</v>
      </c>
      <c r="M16" s="51" t="str">
        <f t="shared" si="3"/>
        <v>-</v>
      </c>
      <c r="N16" s="51" t="str">
        <f t="shared" si="3"/>
        <v>-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-</v>
      </c>
      <c r="T16" s="51" t="str">
        <f t="shared" si="5"/>
        <v>-</v>
      </c>
      <c r="U16" s="51" t="str">
        <f t="shared" si="5"/>
        <v>-</v>
      </c>
      <c r="V16" s="54" t="str">
        <f t="shared" si="5"/>
        <v>-</v>
      </c>
      <c r="W16" s="55" t="str">
        <f t="shared" si="5"/>
        <v>-</v>
      </c>
      <c r="X16" s="55" t="str">
        <f t="shared" si="5"/>
        <v>-</v>
      </c>
      <c r="Y16" s="56">
        <f t="shared" si="6"/>
        <v>0</v>
      </c>
      <c r="Z16" s="57" t="str">
        <f t="shared" si="7"/>
        <v>-</v>
      </c>
      <c r="AA16" s="58" t="str">
        <f t="shared" si="7"/>
        <v>-</v>
      </c>
      <c r="AB16" s="59">
        <f t="shared" si="8"/>
        <v>0</v>
      </c>
      <c r="AC16" s="59">
        <f t="shared" si="8"/>
        <v>0</v>
      </c>
      <c r="AD16" s="148"/>
      <c r="AE16" s="426">
        <f t="shared" si="8"/>
        <v>0</v>
      </c>
      <c r="AF16" s="59">
        <f t="shared" si="8"/>
        <v>0</v>
      </c>
      <c r="AG16" s="59">
        <f t="shared" si="8"/>
        <v>0</v>
      </c>
      <c r="AH16" s="427">
        <f t="shared" si="8"/>
        <v>0</v>
      </c>
      <c r="AI16" s="39"/>
      <c r="AJ16" s="39">
        <f t="shared" si="9"/>
        <v>0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hidden="1" x14ac:dyDescent="0.25">
      <c r="A17" s="38">
        <f t="shared" si="11"/>
        <v>20</v>
      </c>
      <c r="B17" s="50">
        <f t="shared" si="0"/>
        <v>0</v>
      </c>
      <c r="C17" s="51" t="str">
        <f t="shared" si="1"/>
        <v>-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0</v>
      </c>
      <c r="J17" s="51" t="str">
        <f t="shared" si="3"/>
        <v>-</v>
      </c>
      <c r="K17" s="52" t="str">
        <f t="shared" si="3"/>
        <v>-</v>
      </c>
      <c r="L17" s="53" t="str">
        <f t="shared" si="3"/>
        <v>-</v>
      </c>
      <c r="M17" s="51" t="str">
        <f t="shared" si="3"/>
        <v>-</v>
      </c>
      <c r="N17" s="51" t="str">
        <f t="shared" si="3"/>
        <v>-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-</v>
      </c>
      <c r="T17" s="51" t="str">
        <f t="shared" si="5"/>
        <v>-</v>
      </c>
      <c r="U17" s="51" t="str">
        <f t="shared" si="5"/>
        <v>-</v>
      </c>
      <c r="V17" s="54" t="str">
        <f t="shared" si="5"/>
        <v>-</v>
      </c>
      <c r="W17" s="55" t="str">
        <f t="shared" si="5"/>
        <v>-</v>
      </c>
      <c r="X17" s="55" t="str">
        <f t="shared" si="5"/>
        <v>-</v>
      </c>
      <c r="Y17" s="56">
        <f t="shared" si="6"/>
        <v>0</v>
      </c>
      <c r="Z17" s="57" t="str">
        <f t="shared" si="7"/>
        <v>-</v>
      </c>
      <c r="AA17" s="58" t="str">
        <f t="shared" si="7"/>
        <v>-</v>
      </c>
      <c r="AB17" s="59">
        <f t="shared" si="8"/>
        <v>0</v>
      </c>
      <c r="AC17" s="59">
        <f t="shared" si="8"/>
        <v>0</v>
      </c>
      <c r="AD17" s="148"/>
      <c r="AE17" s="428"/>
      <c r="AF17" s="419"/>
      <c r="AG17" s="419"/>
      <c r="AH17" s="429"/>
      <c r="AI17" s="39"/>
      <c r="AJ17" s="39">
        <f t="shared" si="9"/>
        <v>0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hidden="1" x14ac:dyDescent="0.25">
      <c r="A18" s="38">
        <f t="shared" si="11"/>
        <v>21</v>
      </c>
      <c r="B18" s="50">
        <f t="shared" si="0"/>
        <v>0</v>
      </c>
      <c r="C18" s="51" t="str">
        <f t="shared" si="1"/>
        <v>-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0</v>
      </c>
      <c r="J18" s="51" t="str">
        <f t="shared" si="3"/>
        <v>-</v>
      </c>
      <c r="K18" s="52" t="str">
        <f t="shared" si="3"/>
        <v>-</v>
      </c>
      <c r="L18" s="53" t="str">
        <f t="shared" si="3"/>
        <v>-</v>
      </c>
      <c r="M18" s="51" t="str">
        <f t="shared" si="3"/>
        <v>-</v>
      </c>
      <c r="N18" s="51" t="str">
        <f t="shared" si="3"/>
        <v>-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 t="str">
        <f t="shared" si="5"/>
        <v>-</v>
      </c>
      <c r="T18" s="51" t="str">
        <f t="shared" si="5"/>
        <v>-</v>
      </c>
      <c r="U18" s="51" t="str">
        <f t="shared" si="5"/>
        <v>-</v>
      </c>
      <c r="V18" s="54" t="str">
        <f t="shared" si="5"/>
        <v>-</v>
      </c>
      <c r="W18" s="55" t="str">
        <f t="shared" si="5"/>
        <v>-</v>
      </c>
      <c r="X18" s="55" t="str">
        <f t="shared" si="5"/>
        <v>-</v>
      </c>
      <c r="Y18" s="56">
        <f t="shared" si="6"/>
        <v>0</v>
      </c>
      <c r="Z18" s="57" t="str">
        <f t="shared" si="7"/>
        <v>-</v>
      </c>
      <c r="AA18" s="58" t="str">
        <f t="shared" si="7"/>
        <v>-</v>
      </c>
      <c r="AB18" s="59">
        <f t="shared" si="8"/>
        <v>0</v>
      </c>
      <c r="AC18" s="59">
        <f t="shared" si="8"/>
        <v>0</v>
      </c>
      <c r="AD18" s="148"/>
      <c r="AE18" s="428"/>
      <c r="AF18" s="419"/>
      <c r="AG18" s="419"/>
      <c r="AH18" s="429"/>
      <c r="AI18" s="39"/>
      <c r="AJ18" s="39">
        <f t="shared" si="9"/>
        <v>0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hidden="1" x14ac:dyDescent="0.25">
      <c r="A19" s="38">
        <f t="shared" si="11"/>
        <v>22</v>
      </c>
      <c r="B19" s="50">
        <f t="shared" si="0"/>
        <v>0</v>
      </c>
      <c r="C19" s="51" t="str">
        <f t="shared" si="1"/>
        <v>-</v>
      </c>
      <c r="D19" s="51" t="str">
        <f t="shared" si="1"/>
        <v>-</v>
      </c>
      <c r="E19" s="51" t="str">
        <f t="shared" si="1"/>
        <v>-</v>
      </c>
      <c r="F19" s="51" t="str">
        <f t="shared" si="1"/>
        <v>-</v>
      </c>
      <c r="G19" s="51" t="str">
        <f t="shared" si="1"/>
        <v>-</v>
      </c>
      <c r="H19" s="52" t="str">
        <f t="shared" si="10"/>
        <v>-</v>
      </c>
      <c r="I19" s="51">
        <f t="shared" si="2"/>
        <v>0</v>
      </c>
      <c r="J19" s="51" t="str">
        <f t="shared" si="3"/>
        <v>-</v>
      </c>
      <c r="K19" s="52" t="str">
        <f t="shared" si="3"/>
        <v>-</v>
      </c>
      <c r="L19" s="53" t="str">
        <f t="shared" si="3"/>
        <v>-</v>
      </c>
      <c r="M19" s="51" t="str">
        <f t="shared" si="3"/>
        <v>-</v>
      </c>
      <c r="N19" s="51" t="str">
        <f t="shared" si="3"/>
        <v>-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-</v>
      </c>
      <c r="T19" s="51" t="str">
        <f t="shared" si="5"/>
        <v>-</v>
      </c>
      <c r="U19" s="51" t="str">
        <f t="shared" si="5"/>
        <v>-</v>
      </c>
      <c r="V19" s="54" t="str">
        <f t="shared" si="5"/>
        <v>-</v>
      </c>
      <c r="W19" s="55" t="str">
        <f t="shared" si="5"/>
        <v>-</v>
      </c>
      <c r="X19" s="55" t="str">
        <f t="shared" si="5"/>
        <v>-</v>
      </c>
      <c r="Y19" s="56">
        <f t="shared" si="6"/>
        <v>0</v>
      </c>
      <c r="Z19" s="57" t="str">
        <f t="shared" si="7"/>
        <v>-</v>
      </c>
      <c r="AA19" s="58" t="str">
        <f t="shared" si="7"/>
        <v>-</v>
      </c>
      <c r="AB19" s="59">
        <f t="shared" si="8"/>
        <v>0</v>
      </c>
      <c r="AC19" s="59">
        <f t="shared" si="8"/>
        <v>0</v>
      </c>
      <c r="AD19" s="148"/>
      <c r="AE19" s="428"/>
      <c r="AF19" s="419"/>
      <c r="AG19" s="419"/>
      <c r="AH19" s="429"/>
      <c r="AI19" s="39"/>
      <c r="AJ19" s="39">
        <f t="shared" si="9"/>
        <v>0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idden="1" x14ac:dyDescent="0.25">
      <c r="A20" s="38">
        <f t="shared" si="11"/>
        <v>23</v>
      </c>
      <c r="B20" s="50">
        <f t="shared" si="0"/>
        <v>0</v>
      </c>
      <c r="C20" s="51" t="str">
        <f t="shared" si="1"/>
        <v>-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0</v>
      </c>
      <c r="J20" s="51" t="str">
        <f t="shared" si="3"/>
        <v>-</v>
      </c>
      <c r="K20" s="52" t="str">
        <f t="shared" si="3"/>
        <v>-</v>
      </c>
      <c r="L20" s="53" t="str">
        <f t="shared" si="3"/>
        <v>-</v>
      </c>
      <c r="M20" s="51" t="str">
        <f t="shared" si="3"/>
        <v>-</v>
      </c>
      <c r="N20" s="51" t="str">
        <f t="shared" si="3"/>
        <v>-</v>
      </c>
      <c r="O20" s="51">
        <f t="shared" si="4"/>
        <v>0</v>
      </c>
      <c r="P20" s="51">
        <f t="shared" si="4"/>
        <v>0</v>
      </c>
      <c r="Q20" s="51">
        <f t="shared" si="4"/>
        <v>0</v>
      </c>
      <c r="R20" s="51">
        <f t="shared" si="4"/>
        <v>0</v>
      </c>
      <c r="S20" s="51" t="str">
        <f t="shared" si="5"/>
        <v>-</v>
      </c>
      <c r="T20" s="51" t="str">
        <f t="shared" si="5"/>
        <v>-</v>
      </c>
      <c r="U20" s="51" t="str">
        <f t="shared" si="5"/>
        <v>-</v>
      </c>
      <c r="V20" s="54" t="str">
        <f t="shared" si="5"/>
        <v>-</v>
      </c>
      <c r="W20" s="55" t="str">
        <f t="shared" si="5"/>
        <v>-</v>
      </c>
      <c r="X20" s="55" t="str">
        <f t="shared" si="5"/>
        <v>-</v>
      </c>
      <c r="Y20" s="56">
        <f t="shared" si="6"/>
        <v>0</v>
      </c>
      <c r="Z20" s="57" t="str">
        <f t="shared" si="7"/>
        <v>-</v>
      </c>
      <c r="AA20" s="58" t="str">
        <f t="shared" si="7"/>
        <v>-</v>
      </c>
      <c r="AB20" s="59">
        <f t="shared" si="8"/>
        <v>0</v>
      </c>
      <c r="AC20" s="59">
        <f t="shared" si="8"/>
        <v>0</v>
      </c>
      <c r="AD20" s="148"/>
      <c r="AE20" s="428"/>
      <c r="AF20" s="419"/>
      <c r="AG20" s="419"/>
      <c r="AH20" s="429"/>
      <c r="AI20" s="39"/>
      <c r="AJ20" s="39">
        <f t="shared" si="9"/>
        <v>0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idden="1" x14ac:dyDescent="0.25">
      <c r="A21" s="38">
        <f t="shared" si="11"/>
        <v>24</v>
      </c>
      <c r="B21" s="50">
        <f t="shared" si="0"/>
        <v>0</v>
      </c>
      <c r="C21" s="51" t="str">
        <f t="shared" si="1"/>
        <v>-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0</v>
      </c>
      <c r="J21" s="51" t="str">
        <f t="shared" si="3"/>
        <v>-</v>
      </c>
      <c r="K21" s="52" t="str">
        <f t="shared" si="3"/>
        <v>-</v>
      </c>
      <c r="L21" s="53" t="str">
        <f t="shared" si="3"/>
        <v>-</v>
      </c>
      <c r="M21" s="51" t="str">
        <f t="shared" si="3"/>
        <v>-</v>
      </c>
      <c r="N21" s="51" t="str">
        <f t="shared" si="3"/>
        <v>-</v>
      </c>
      <c r="O21" s="51">
        <f t="shared" si="4"/>
        <v>0</v>
      </c>
      <c r="P21" s="51">
        <f t="shared" si="4"/>
        <v>0</v>
      </c>
      <c r="Q21" s="51">
        <f t="shared" si="4"/>
        <v>0</v>
      </c>
      <c r="R21" s="51">
        <f t="shared" si="4"/>
        <v>0</v>
      </c>
      <c r="S21" s="51" t="str">
        <f t="shared" si="5"/>
        <v>-</v>
      </c>
      <c r="T21" s="51" t="str">
        <f t="shared" si="5"/>
        <v>-</v>
      </c>
      <c r="U21" s="51" t="str">
        <f t="shared" si="5"/>
        <v>-</v>
      </c>
      <c r="V21" s="54" t="str">
        <f t="shared" si="5"/>
        <v>-</v>
      </c>
      <c r="W21" s="55" t="str">
        <f t="shared" si="5"/>
        <v>-</v>
      </c>
      <c r="X21" s="55" t="str">
        <f t="shared" si="5"/>
        <v>-</v>
      </c>
      <c r="Y21" s="56">
        <f t="shared" si="6"/>
        <v>0</v>
      </c>
      <c r="Z21" s="57" t="str">
        <f t="shared" si="7"/>
        <v>-</v>
      </c>
      <c r="AA21" s="58" t="str">
        <f t="shared" si="7"/>
        <v>-</v>
      </c>
      <c r="AB21" s="59">
        <f t="shared" si="8"/>
        <v>0</v>
      </c>
      <c r="AC21" s="59">
        <f t="shared" si="8"/>
        <v>0</v>
      </c>
      <c r="AD21" s="148"/>
      <c r="AE21" s="428"/>
      <c r="AF21" s="419"/>
      <c r="AG21" s="419"/>
      <c r="AH21" s="429"/>
      <c r="AI21" s="39"/>
      <c r="AJ21" s="39">
        <f t="shared" si="9"/>
        <v>0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idden="1" x14ac:dyDescent="0.25">
      <c r="A22" s="38">
        <f t="shared" si="11"/>
        <v>25</v>
      </c>
      <c r="B22" s="50">
        <f t="shared" si="0"/>
        <v>0</v>
      </c>
      <c r="C22" s="51" t="str">
        <f t="shared" si="1"/>
        <v>-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0</v>
      </c>
      <c r="J22" s="51" t="str">
        <f t="shared" si="3"/>
        <v>-</v>
      </c>
      <c r="K22" s="52" t="str">
        <f t="shared" si="3"/>
        <v>-</v>
      </c>
      <c r="L22" s="53" t="str">
        <f t="shared" si="3"/>
        <v>-</v>
      </c>
      <c r="M22" s="51" t="str">
        <f t="shared" si="3"/>
        <v>-</v>
      </c>
      <c r="N22" s="51" t="str">
        <f t="shared" si="3"/>
        <v>-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-</v>
      </c>
      <c r="T22" s="51" t="str">
        <f t="shared" si="5"/>
        <v>-</v>
      </c>
      <c r="U22" s="51" t="str">
        <f t="shared" si="5"/>
        <v>-</v>
      </c>
      <c r="V22" s="54" t="str">
        <f t="shared" si="5"/>
        <v>-</v>
      </c>
      <c r="W22" s="55" t="str">
        <f t="shared" si="5"/>
        <v>-</v>
      </c>
      <c r="X22" s="55" t="str">
        <f t="shared" si="5"/>
        <v>-</v>
      </c>
      <c r="Y22" s="56">
        <f t="shared" si="6"/>
        <v>0</v>
      </c>
      <c r="Z22" s="57" t="str">
        <f t="shared" si="7"/>
        <v>-</v>
      </c>
      <c r="AA22" s="58" t="str">
        <f t="shared" si="7"/>
        <v>-</v>
      </c>
      <c r="AB22" s="59">
        <f t="shared" si="8"/>
        <v>0</v>
      </c>
      <c r="AC22" s="59">
        <f t="shared" si="8"/>
        <v>0</v>
      </c>
      <c r="AD22" s="148"/>
      <c r="AE22" s="428"/>
      <c r="AF22" s="419"/>
      <c r="AG22" s="419"/>
      <c r="AH22" s="429"/>
      <c r="AI22" s="39"/>
      <c r="AJ22" s="39">
        <f t="shared" si="9"/>
        <v>0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idden="1" x14ac:dyDescent="0.25">
      <c r="A23" s="38">
        <f t="shared" si="11"/>
        <v>26</v>
      </c>
      <c r="B23" s="50">
        <f t="shared" si="0"/>
        <v>0</v>
      </c>
      <c r="C23" s="51" t="str">
        <f t="shared" si="1"/>
        <v>-</v>
      </c>
      <c r="D23" s="51" t="str">
        <f t="shared" si="1"/>
        <v>-</v>
      </c>
      <c r="E23" s="51" t="str">
        <f t="shared" si="1"/>
        <v>-</v>
      </c>
      <c r="F23" s="51" t="str">
        <f t="shared" si="1"/>
        <v>-</v>
      </c>
      <c r="G23" s="51" t="str">
        <f t="shared" si="1"/>
        <v>-</v>
      </c>
      <c r="H23" s="52" t="str">
        <f t="shared" si="10"/>
        <v>-</v>
      </c>
      <c r="I23" s="51">
        <f t="shared" si="2"/>
        <v>0</v>
      </c>
      <c r="J23" s="51" t="str">
        <f t="shared" si="3"/>
        <v>-</v>
      </c>
      <c r="K23" s="52" t="str">
        <f t="shared" si="3"/>
        <v>-</v>
      </c>
      <c r="L23" s="53" t="str">
        <f t="shared" si="3"/>
        <v>-</v>
      </c>
      <c r="M23" s="51" t="str">
        <f t="shared" si="3"/>
        <v>-</v>
      </c>
      <c r="N23" s="51" t="str">
        <f t="shared" si="3"/>
        <v>-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si="5"/>
        <v>-</v>
      </c>
      <c r="T23" s="51" t="str">
        <f t="shared" si="5"/>
        <v>-</v>
      </c>
      <c r="U23" s="51" t="str">
        <f t="shared" si="5"/>
        <v>-</v>
      </c>
      <c r="V23" s="54" t="str">
        <f t="shared" si="5"/>
        <v>-</v>
      </c>
      <c r="W23" s="55" t="str">
        <f t="shared" si="5"/>
        <v>-</v>
      </c>
      <c r="X23" s="55" t="str">
        <f t="shared" si="5"/>
        <v>-</v>
      </c>
      <c r="Y23" s="56">
        <f t="shared" si="6"/>
        <v>0</v>
      </c>
      <c r="Z23" s="57" t="str">
        <f t="shared" si="7"/>
        <v>-</v>
      </c>
      <c r="AA23" s="58" t="str">
        <f t="shared" si="7"/>
        <v>-</v>
      </c>
      <c r="AB23" s="60">
        <f t="shared" si="8"/>
        <v>0</v>
      </c>
      <c r="AC23" s="60">
        <f t="shared" si="8"/>
        <v>0</v>
      </c>
      <c r="AD23" s="148"/>
      <c r="AE23" s="428"/>
      <c r="AF23" s="419"/>
      <c r="AG23" s="419"/>
      <c r="AH23" s="429"/>
      <c r="AI23" s="39"/>
      <c r="AJ23" s="39">
        <f t="shared" si="9"/>
        <v>0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idden="1" x14ac:dyDescent="0.25">
      <c r="A24" s="38">
        <f t="shared" si="11"/>
        <v>27</v>
      </c>
      <c r="B24" s="50">
        <f t="shared" si="0"/>
        <v>0</v>
      </c>
      <c r="C24" s="51" t="str">
        <f t="shared" si="1"/>
        <v>-</v>
      </c>
      <c r="D24" s="51" t="str">
        <f t="shared" si="1"/>
        <v>-</v>
      </c>
      <c r="E24" s="51" t="str">
        <f t="shared" si="1"/>
        <v>-</v>
      </c>
      <c r="F24" s="51" t="str">
        <f t="shared" si="1"/>
        <v>-</v>
      </c>
      <c r="G24" s="51" t="str">
        <f t="shared" si="1"/>
        <v>-</v>
      </c>
      <c r="H24" s="52" t="str">
        <f t="shared" si="10"/>
        <v>-</v>
      </c>
      <c r="I24" s="51">
        <f t="shared" si="2"/>
        <v>0</v>
      </c>
      <c r="J24" s="51" t="str">
        <f t="shared" si="3"/>
        <v>-</v>
      </c>
      <c r="K24" s="52" t="str">
        <f t="shared" si="3"/>
        <v>-</v>
      </c>
      <c r="L24" s="53" t="str">
        <f t="shared" si="3"/>
        <v>-</v>
      </c>
      <c r="M24" s="51" t="str">
        <f t="shared" si="3"/>
        <v>-</v>
      </c>
      <c r="N24" s="51" t="str">
        <f t="shared" si="3"/>
        <v>-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5"/>
        <v>-</v>
      </c>
      <c r="T24" s="51" t="str">
        <f t="shared" si="5"/>
        <v>-</v>
      </c>
      <c r="U24" s="51" t="str">
        <f t="shared" si="5"/>
        <v>-</v>
      </c>
      <c r="V24" s="54" t="str">
        <f t="shared" si="5"/>
        <v>-</v>
      </c>
      <c r="W24" s="55" t="str">
        <f t="shared" si="5"/>
        <v>-</v>
      </c>
      <c r="X24" s="55" t="str">
        <f t="shared" si="5"/>
        <v>-</v>
      </c>
      <c r="Y24" s="56">
        <f t="shared" si="6"/>
        <v>0</v>
      </c>
      <c r="Z24" s="57" t="str">
        <f t="shared" si="7"/>
        <v>-</v>
      </c>
      <c r="AA24" s="58" t="str">
        <f t="shared" si="7"/>
        <v>-</v>
      </c>
      <c r="AB24" s="60">
        <f t="shared" si="8"/>
        <v>0</v>
      </c>
      <c r="AC24" s="60">
        <f t="shared" si="8"/>
        <v>0</v>
      </c>
      <c r="AD24" s="148"/>
      <c r="AE24" s="428"/>
      <c r="AF24" s="419"/>
      <c r="AG24" s="419"/>
      <c r="AH24" s="429"/>
      <c r="AI24" s="39"/>
      <c r="AJ24" s="39">
        <f t="shared" si="9"/>
        <v>0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idden="1" x14ac:dyDescent="0.25">
      <c r="A25" s="38">
        <f t="shared" si="11"/>
        <v>28</v>
      </c>
      <c r="B25" s="50">
        <f t="shared" si="0"/>
        <v>0</v>
      </c>
      <c r="C25" s="51" t="str">
        <f t="shared" si="1"/>
        <v>-</v>
      </c>
      <c r="D25" s="51" t="str">
        <f t="shared" si="1"/>
        <v>-</v>
      </c>
      <c r="E25" s="51" t="str">
        <f t="shared" si="1"/>
        <v>-</v>
      </c>
      <c r="F25" s="51" t="str">
        <f t="shared" si="1"/>
        <v>-</v>
      </c>
      <c r="G25" s="51" t="str">
        <f t="shared" si="1"/>
        <v>-</v>
      </c>
      <c r="H25" s="52" t="str">
        <f t="shared" si="10"/>
        <v>-</v>
      </c>
      <c r="I25" s="51">
        <f t="shared" si="2"/>
        <v>0</v>
      </c>
      <c r="J25" s="51" t="str">
        <f t="shared" si="3"/>
        <v>-</v>
      </c>
      <c r="K25" s="52" t="str">
        <f t="shared" si="3"/>
        <v>-</v>
      </c>
      <c r="L25" s="53" t="str">
        <f t="shared" si="3"/>
        <v>-</v>
      </c>
      <c r="M25" s="51" t="str">
        <f t="shared" si="3"/>
        <v>-</v>
      </c>
      <c r="N25" s="51" t="str">
        <f t="shared" si="3"/>
        <v>-</v>
      </c>
      <c r="O25" s="51">
        <f t="shared" si="4"/>
        <v>0</v>
      </c>
      <c r="P25" s="51">
        <f t="shared" si="4"/>
        <v>0</v>
      </c>
      <c r="Q25" s="51">
        <f t="shared" si="4"/>
        <v>0</v>
      </c>
      <c r="R25" s="51">
        <f t="shared" si="4"/>
        <v>0</v>
      </c>
      <c r="S25" s="51" t="str">
        <f t="shared" si="5"/>
        <v>-</v>
      </c>
      <c r="T25" s="51" t="str">
        <f t="shared" si="5"/>
        <v>-</v>
      </c>
      <c r="U25" s="51" t="str">
        <f t="shared" si="5"/>
        <v>-</v>
      </c>
      <c r="V25" s="54" t="str">
        <f t="shared" si="5"/>
        <v>-</v>
      </c>
      <c r="W25" s="55" t="str">
        <f t="shared" si="5"/>
        <v>-</v>
      </c>
      <c r="X25" s="55" t="str">
        <f t="shared" si="5"/>
        <v>-</v>
      </c>
      <c r="Y25" s="56">
        <f t="shared" si="6"/>
        <v>0</v>
      </c>
      <c r="Z25" s="57" t="str">
        <f t="shared" si="7"/>
        <v>-</v>
      </c>
      <c r="AA25" s="58" t="str">
        <f t="shared" si="7"/>
        <v>-</v>
      </c>
      <c r="AB25" s="60">
        <f t="shared" si="8"/>
        <v>0</v>
      </c>
      <c r="AC25" s="60">
        <f t="shared" si="8"/>
        <v>0</v>
      </c>
      <c r="AD25" s="148"/>
      <c r="AE25" s="428"/>
      <c r="AF25" s="419"/>
      <c r="AG25" s="419"/>
      <c r="AH25" s="429"/>
      <c r="AI25" s="39"/>
      <c r="AJ25" s="39">
        <f t="shared" si="9"/>
        <v>0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idden="1" x14ac:dyDescent="0.25">
      <c r="A26" s="38">
        <f t="shared" si="11"/>
        <v>29</v>
      </c>
      <c r="B26" s="50">
        <f t="shared" si="0"/>
        <v>0</v>
      </c>
      <c r="C26" s="51" t="str">
        <f t="shared" si="1"/>
        <v>-</v>
      </c>
      <c r="D26" s="51" t="str">
        <f t="shared" si="1"/>
        <v>-</v>
      </c>
      <c r="E26" s="51" t="str">
        <f t="shared" si="1"/>
        <v>-</v>
      </c>
      <c r="F26" s="51" t="str">
        <f t="shared" si="1"/>
        <v>-</v>
      </c>
      <c r="G26" s="51" t="str">
        <f t="shared" si="1"/>
        <v>-</v>
      </c>
      <c r="H26" s="52" t="str">
        <f t="shared" si="10"/>
        <v>-</v>
      </c>
      <c r="I26" s="51">
        <f t="shared" si="2"/>
        <v>0</v>
      </c>
      <c r="J26" s="51" t="str">
        <f t="shared" si="3"/>
        <v>-</v>
      </c>
      <c r="K26" s="52" t="str">
        <f t="shared" si="3"/>
        <v>-</v>
      </c>
      <c r="L26" s="53" t="str">
        <f t="shared" si="3"/>
        <v>-</v>
      </c>
      <c r="M26" s="51" t="str">
        <f t="shared" si="3"/>
        <v>-</v>
      </c>
      <c r="N26" s="51" t="str">
        <f t="shared" si="3"/>
        <v>-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5"/>
        <v>-</v>
      </c>
      <c r="T26" s="51" t="str">
        <f t="shared" si="5"/>
        <v>-</v>
      </c>
      <c r="U26" s="51" t="str">
        <f t="shared" si="5"/>
        <v>-</v>
      </c>
      <c r="V26" s="54" t="str">
        <f t="shared" si="5"/>
        <v>-</v>
      </c>
      <c r="W26" s="55" t="str">
        <f t="shared" si="5"/>
        <v>-</v>
      </c>
      <c r="X26" s="55" t="str">
        <f t="shared" si="5"/>
        <v>-</v>
      </c>
      <c r="Y26" s="56">
        <f t="shared" si="6"/>
        <v>0</v>
      </c>
      <c r="Z26" s="57" t="str">
        <f t="shared" si="7"/>
        <v>-</v>
      </c>
      <c r="AA26" s="58" t="str">
        <f t="shared" si="7"/>
        <v>-</v>
      </c>
      <c r="AB26" s="60">
        <f t="shared" si="8"/>
        <v>0</v>
      </c>
      <c r="AC26" s="60">
        <f t="shared" si="8"/>
        <v>0</v>
      </c>
      <c r="AD26" s="148"/>
      <c r="AE26" s="428"/>
      <c r="AF26" s="419"/>
      <c r="AG26" s="419"/>
      <c r="AH26" s="429"/>
      <c r="AI26" s="39"/>
      <c r="AJ26" s="39">
        <f t="shared" si="9"/>
        <v>0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30</v>
      </c>
      <c r="B27" s="50">
        <f t="shared" si="0"/>
        <v>0</v>
      </c>
      <c r="C27" s="51" t="str">
        <f t="shared" si="1"/>
        <v>-</v>
      </c>
      <c r="D27" s="51" t="str">
        <f t="shared" si="1"/>
        <v>-</v>
      </c>
      <c r="E27" s="51" t="str">
        <f t="shared" si="1"/>
        <v>-</v>
      </c>
      <c r="F27" s="51" t="str">
        <f t="shared" si="1"/>
        <v>-</v>
      </c>
      <c r="G27" s="51" t="str">
        <f t="shared" si="1"/>
        <v>-</v>
      </c>
      <c r="H27" s="52" t="str">
        <f t="shared" si="10"/>
        <v>-</v>
      </c>
      <c r="I27" s="51">
        <f t="shared" si="2"/>
        <v>0</v>
      </c>
      <c r="J27" s="51" t="str">
        <f t="shared" si="3"/>
        <v>-</v>
      </c>
      <c r="K27" s="52" t="str">
        <f t="shared" si="3"/>
        <v>-</v>
      </c>
      <c r="L27" s="53" t="str">
        <f t="shared" si="3"/>
        <v>-</v>
      </c>
      <c r="M27" s="51" t="str">
        <f t="shared" si="3"/>
        <v>-</v>
      </c>
      <c r="N27" s="51" t="str">
        <f t="shared" si="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5"/>
        <v>-</v>
      </c>
      <c r="T27" s="51" t="str">
        <f t="shared" si="5"/>
        <v>-</v>
      </c>
      <c r="U27" s="51" t="str">
        <f t="shared" si="5"/>
        <v>-</v>
      </c>
      <c r="V27" s="54" t="str">
        <f t="shared" si="5"/>
        <v>-</v>
      </c>
      <c r="W27" s="55" t="str">
        <f t="shared" si="5"/>
        <v>-</v>
      </c>
      <c r="X27" s="55" t="str">
        <f t="shared" si="5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31</v>
      </c>
      <c r="B28" s="50">
        <f t="shared" si="0"/>
        <v>0</v>
      </c>
      <c r="C28" s="51" t="str">
        <f t="shared" si="1"/>
        <v>-</v>
      </c>
      <c r="D28" s="51" t="str">
        <f t="shared" si="1"/>
        <v>-</v>
      </c>
      <c r="E28" s="51" t="str">
        <f t="shared" si="1"/>
        <v>-</v>
      </c>
      <c r="F28" s="51" t="str">
        <f t="shared" si="1"/>
        <v>-</v>
      </c>
      <c r="G28" s="51" t="str">
        <f t="shared" si="1"/>
        <v>-</v>
      </c>
      <c r="H28" s="52" t="str">
        <f t="shared" si="10"/>
        <v>-</v>
      </c>
      <c r="I28" s="51">
        <f t="shared" si="2"/>
        <v>0</v>
      </c>
      <c r="J28" s="51" t="str">
        <f t="shared" si="3"/>
        <v>-</v>
      </c>
      <c r="K28" s="52" t="str">
        <f t="shared" si="3"/>
        <v>-</v>
      </c>
      <c r="L28" s="53" t="str">
        <f t="shared" si="3"/>
        <v>-</v>
      </c>
      <c r="M28" s="51" t="str">
        <f t="shared" si="3"/>
        <v>-</v>
      </c>
      <c r="N28" s="51" t="str">
        <f t="shared" si="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5"/>
        <v>-</v>
      </c>
      <c r="T28" s="51" t="str">
        <f t="shared" si="5"/>
        <v>-</v>
      </c>
      <c r="U28" s="51" t="str">
        <f t="shared" si="5"/>
        <v>-</v>
      </c>
      <c r="V28" s="54" t="str">
        <f t="shared" si="5"/>
        <v>-</v>
      </c>
      <c r="W28" s="55" t="str">
        <f t="shared" si="5"/>
        <v>-</v>
      </c>
      <c r="X28" s="55" t="str">
        <f t="shared" si="5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32</v>
      </c>
      <c r="B29" s="50">
        <f t="shared" si="0"/>
        <v>0</v>
      </c>
      <c r="C29" s="51" t="str">
        <f t="shared" ref="C29:G42" si="12">IF($H$7=VLOOKUP($A29,PLANILLA,3,0),VLOOKUP($A29,PLANILLA,C$12,0),"-")</f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ref="J29:N42" si="13">IF($H$7=VLOOKUP($A29,PLANILLA,3,0),VLOOKUP($A29,PLANILLA,J$12,0),"-")</f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ref="S29:X42" si="14">IF($H$7=VLOOKUP($A29,PLANILLA,3,0),VLOOKUP($A29,PLANILLA,S$12,0),"-")</f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33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34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35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36</v>
      </c>
      <c r="B33" s="50">
        <f t="shared" si="0"/>
        <v>0</v>
      </c>
      <c r="C33" s="51" t="str">
        <f t="shared" si="12"/>
        <v>-</v>
      </c>
      <c r="D33" s="51" t="str">
        <f t="shared" si="12"/>
        <v>-</v>
      </c>
      <c r="E33" s="51" t="str">
        <f t="shared" si="12"/>
        <v>-</v>
      </c>
      <c r="F33" s="51" t="str">
        <f t="shared" si="12"/>
        <v>-</v>
      </c>
      <c r="G33" s="51" t="str">
        <f t="shared" si="12"/>
        <v>-</v>
      </c>
      <c r="H33" s="52" t="str">
        <f t="shared" si="10"/>
        <v>-</v>
      </c>
      <c r="I33" s="51">
        <f t="shared" si="2"/>
        <v>0</v>
      </c>
      <c r="J33" s="51" t="str">
        <f t="shared" si="13"/>
        <v>-</v>
      </c>
      <c r="K33" s="52" t="str">
        <f t="shared" si="13"/>
        <v>-</v>
      </c>
      <c r="L33" s="53" t="str">
        <f t="shared" si="13"/>
        <v>-</v>
      </c>
      <c r="M33" s="51" t="str">
        <f t="shared" si="13"/>
        <v>-</v>
      </c>
      <c r="N33" s="51" t="str">
        <f t="shared" si="13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si="14"/>
        <v>-</v>
      </c>
      <c r="T33" s="51" t="str">
        <f t="shared" si="14"/>
        <v>-</v>
      </c>
      <c r="U33" s="51" t="str">
        <f t="shared" si="14"/>
        <v>-</v>
      </c>
      <c r="V33" s="54" t="str">
        <f t="shared" si="14"/>
        <v>-</v>
      </c>
      <c r="W33" s="55" t="str">
        <f t="shared" si="14"/>
        <v>-</v>
      </c>
      <c r="X33" s="55" t="str">
        <f t="shared" si="14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37</v>
      </c>
      <c r="B34" s="50">
        <f t="shared" si="0"/>
        <v>0</v>
      </c>
      <c r="C34" s="51" t="str">
        <f t="shared" si="12"/>
        <v>-</v>
      </c>
      <c r="D34" s="51" t="str">
        <f t="shared" si="12"/>
        <v>-</v>
      </c>
      <c r="E34" s="51" t="str">
        <f t="shared" si="12"/>
        <v>-</v>
      </c>
      <c r="F34" s="51" t="str">
        <f t="shared" si="12"/>
        <v>-</v>
      </c>
      <c r="G34" s="51" t="str">
        <f t="shared" si="12"/>
        <v>-</v>
      </c>
      <c r="H34" s="52" t="str">
        <f t="shared" si="10"/>
        <v>-</v>
      </c>
      <c r="I34" s="51">
        <f t="shared" si="2"/>
        <v>0</v>
      </c>
      <c r="J34" s="51" t="str">
        <f t="shared" si="13"/>
        <v>-</v>
      </c>
      <c r="K34" s="52" t="str">
        <f t="shared" si="13"/>
        <v>-</v>
      </c>
      <c r="L34" s="53" t="str">
        <f t="shared" si="13"/>
        <v>-</v>
      </c>
      <c r="M34" s="51" t="str">
        <f t="shared" si="13"/>
        <v>-</v>
      </c>
      <c r="N34" s="51" t="str">
        <f t="shared" si="13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4"/>
        <v>-</v>
      </c>
      <c r="T34" s="51" t="str">
        <f t="shared" si="14"/>
        <v>-</v>
      </c>
      <c r="U34" s="51" t="str">
        <f t="shared" si="14"/>
        <v>-</v>
      </c>
      <c r="V34" s="54" t="str">
        <f t="shared" si="14"/>
        <v>-</v>
      </c>
      <c r="W34" s="55" t="str">
        <f t="shared" si="14"/>
        <v>-</v>
      </c>
      <c r="X34" s="55" t="str">
        <f t="shared" si="14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38</v>
      </c>
      <c r="B35" s="50">
        <f t="shared" si="0"/>
        <v>0</v>
      </c>
      <c r="C35" s="51" t="str">
        <f t="shared" si="12"/>
        <v>-</v>
      </c>
      <c r="D35" s="51" t="str">
        <f t="shared" si="12"/>
        <v>-</v>
      </c>
      <c r="E35" s="51" t="str">
        <f t="shared" si="12"/>
        <v>-</v>
      </c>
      <c r="F35" s="51" t="str">
        <f t="shared" si="12"/>
        <v>-</v>
      </c>
      <c r="G35" s="51" t="str">
        <f t="shared" si="12"/>
        <v>-</v>
      </c>
      <c r="H35" s="52" t="str">
        <f t="shared" si="10"/>
        <v>-</v>
      </c>
      <c r="I35" s="51">
        <f t="shared" si="2"/>
        <v>0</v>
      </c>
      <c r="J35" s="51" t="str">
        <f t="shared" si="13"/>
        <v>-</v>
      </c>
      <c r="K35" s="52" t="str">
        <f t="shared" si="13"/>
        <v>-</v>
      </c>
      <c r="L35" s="53" t="str">
        <f t="shared" si="13"/>
        <v>-</v>
      </c>
      <c r="M35" s="51" t="str">
        <f t="shared" si="13"/>
        <v>-</v>
      </c>
      <c r="N35" s="51" t="str">
        <f t="shared" si="13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4"/>
        <v>-</v>
      </c>
      <c r="T35" s="51" t="str">
        <f t="shared" si="14"/>
        <v>-</v>
      </c>
      <c r="U35" s="51" t="str">
        <f t="shared" si="14"/>
        <v>-</v>
      </c>
      <c r="V35" s="54" t="str">
        <f t="shared" si="14"/>
        <v>-</v>
      </c>
      <c r="W35" s="55" t="str">
        <f t="shared" si="14"/>
        <v>-</v>
      </c>
      <c r="X35" s="55" t="str">
        <f t="shared" si="14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39</v>
      </c>
      <c r="B36" s="50">
        <f t="shared" si="0"/>
        <v>0</v>
      </c>
      <c r="C36" s="51" t="str">
        <f t="shared" si="12"/>
        <v>-</v>
      </c>
      <c r="D36" s="51" t="str">
        <f t="shared" si="12"/>
        <v>-</v>
      </c>
      <c r="E36" s="51" t="str">
        <f t="shared" si="12"/>
        <v>-</v>
      </c>
      <c r="F36" s="51" t="str">
        <f t="shared" si="12"/>
        <v>-</v>
      </c>
      <c r="G36" s="51" t="str">
        <f t="shared" si="12"/>
        <v>-</v>
      </c>
      <c r="H36" s="52" t="str">
        <f t="shared" si="10"/>
        <v>-</v>
      </c>
      <c r="I36" s="51">
        <f t="shared" si="2"/>
        <v>0</v>
      </c>
      <c r="J36" s="51" t="str">
        <f t="shared" si="13"/>
        <v>-</v>
      </c>
      <c r="K36" s="52" t="str">
        <f t="shared" si="13"/>
        <v>-</v>
      </c>
      <c r="L36" s="53" t="str">
        <f t="shared" si="13"/>
        <v>-</v>
      </c>
      <c r="M36" s="51" t="str">
        <f t="shared" si="13"/>
        <v>-</v>
      </c>
      <c r="N36" s="51" t="str">
        <f t="shared" si="13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4"/>
        <v>-</v>
      </c>
      <c r="T36" s="51" t="str">
        <f t="shared" si="14"/>
        <v>-</v>
      </c>
      <c r="U36" s="51" t="str">
        <f t="shared" si="14"/>
        <v>-</v>
      </c>
      <c r="V36" s="54" t="str">
        <f t="shared" si="14"/>
        <v>-</v>
      </c>
      <c r="W36" s="55" t="str">
        <f t="shared" si="14"/>
        <v>-</v>
      </c>
      <c r="X36" s="55" t="str">
        <f t="shared" si="14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40</v>
      </c>
      <c r="B37" s="50">
        <f t="shared" si="0"/>
        <v>0</v>
      </c>
      <c r="C37" s="51" t="str">
        <f t="shared" si="12"/>
        <v>-</v>
      </c>
      <c r="D37" s="51" t="str">
        <f t="shared" si="12"/>
        <v>-</v>
      </c>
      <c r="E37" s="51" t="str">
        <f t="shared" si="12"/>
        <v>-</v>
      </c>
      <c r="F37" s="51" t="str">
        <f t="shared" si="12"/>
        <v>-</v>
      </c>
      <c r="G37" s="51" t="str">
        <f t="shared" si="12"/>
        <v>-</v>
      </c>
      <c r="H37" s="52" t="str">
        <f t="shared" si="10"/>
        <v>-</v>
      </c>
      <c r="I37" s="51">
        <f t="shared" si="2"/>
        <v>0</v>
      </c>
      <c r="J37" s="51" t="str">
        <f t="shared" si="13"/>
        <v>-</v>
      </c>
      <c r="K37" s="52" t="str">
        <f t="shared" si="13"/>
        <v>-</v>
      </c>
      <c r="L37" s="53" t="str">
        <f t="shared" si="13"/>
        <v>-</v>
      </c>
      <c r="M37" s="51" t="str">
        <f t="shared" si="13"/>
        <v>-</v>
      </c>
      <c r="N37" s="51" t="str">
        <f t="shared" si="13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4"/>
        <v>-</v>
      </c>
      <c r="T37" s="51" t="str">
        <f t="shared" si="14"/>
        <v>-</v>
      </c>
      <c r="U37" s="51" t="str">
        <f t="shared" si="14"/>
        <v>-</v>
      </c>
      <c r="V37" s="54" t="str">
        <f t="shared" si="14"/>
        <v>-</v>
      </c>
      <c r="W37" s="55" t="str">
        <f t="shared" si="14"/>
        <v>-</v>
      </c>
      <c r="X37" s="55" t="str">
        <f t="shared" si="14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41</v>
      </c>
      <c r="B38" s="50">
        <f t="shared" si="0"/>
        <v>0</v>
      </c>
      <c r="C38" s="51" t="str">
        <f t="shared" si="12"/>
        <v>-</v>
      </c>
      <c r="D38" s="51" t="str">
        <f t="shared" si="12"/>
        <v>-</v>
      </c>
      <c r="E38" s="51" t="str">
        <f t="shared" si="12"/>
        <v>-</v>
      </c>
      <c r="F38" s="51" t="str">
        <f t="shared" si="12"/>
        <v>-</v>
      </c>
      <c r="G38" s="51" t="str">
        <f t="shared" si="12"/>
        <v>-</v>
      </c>
      <c r="H38" s="52" t="str">
        <f t="shared" si="10"/>
        <v>-</v>
      </c>
      <c r="I38" s="51">
        <f t="shared" si="2"/>
        <v>0</v>
      </c>
      <c r="J38" s="51" t="str">
        <f t="shared" si="13"/>
        <v>-</v>
      </c>
      <c r="K38" s="52" t="str">
        <f t="shared" si="13"/>
        <v>-</v>
      </c>
      <c r="L38" s="53" t="str">
        <f t="shared" si="13"/>
        <v>-</v>
      </c>
      <c r="M38" s="51" t="str">
        <f t="shared" si="13"/>
        <v>-</v>
      </c>
      <c r="N38" s="51" t="str">
        <f t="shared" si="13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4"/>
        <v>-</v>
      </c>
      <c r="T38" s="51" t="str">
        <f t="shared" si="14"/>
        <v>-</v>
      </c>
      <c r="U38" s="51" t="str">
        <f t="shared" si="14"/>
        <v>-</v>
      </c>
      <c r="V38" s="54" t="str">
        <f t="shared" si="14"/>
        <v>-</v>
      </c>
      <c r="W38" s="55" t="str">
        <f t="shared" si="14"/>
        <v>-</v>
      </c>
      <c r="X38" s="55" t="str">
        <f t="shared" si="14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42</v>
      </c>
      <c r="B39" s="50">
        <f t="shared" si="0"/>
        <v>0</v>
      </c>
      <c r="C39" s="51" t="str">
        <f t="shared" si="12"/>
        <v>-</v>
      </c>
      <c r="D39" s="51" t="str">
        <f t="shared" si="12"/>
        <v>-</v>
      </c>
      <c r="E39" s="51" t="str">
        <f t="shared" si="12"/>
        <v>-</v>
      </c>
      <c r="F39" s="51" t="str">
        <f t="shared" si="12"/>
        <v>-</v>
      </c>
      <c r="G39" s="51" t="str">
        <f t="shared" si="12"/>
        <v>-</v>
      </c>
      <c r="H39" s="52" t="str">
        <f t="shared" si="10"/>
        <v>-</v>
      </c>
      <c r="I39" s="51">
        <f t="shared" si="2"/>
        <v>0</v>
      </c>
      <c r="J39" s="51" t="str">
        <f t="shared" si="13"/>
        <v>-</v>
      </c>
      <c r="K39" s="52" t="str">
        <f t="shared" si="13"/>
        <v>-</v>
      </c>
      <c r="L39" s="53" t="str">
        <f t="shared" si="13"/>
        <v>-</v>
      </c>
      <c r="M39" s="51" t="str">
        <f t="shared" si="13"/>
        <v>-</v>
      </c>
      <c r="N39" s="51" t="str">
        <f t="shared" si="13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4"/>
        <v>-</v>
      </c>
      <c r="T39" s="51" t="str">
        <f t="shared" si="14"/>
        <v>-</v>
      </c>
      <c r="U39" s="51" t="str">
        <f t="shared" si="14"/>
        <v>-</v>
      </c>
      <c r="V39" s="54" t="str">
        <f t="shared" si="14"/>
        <v>-</v>
      </c>
      <c r="W39" s="55" t="str">
        <f t="shared" si="14"/>
        <v>-</v>
      </c>
      <c r="X39" s="55" t="str">
        <f t="shared" si="14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43</v>
      </c>
      <c r="B40" s="50">
        <f t="shared" si="0"/>
        <v>0</v>
      </c>
      <c r="C40" s="51" t="str">
        <f t="shared" si="12"/>
        <v>-</v>
      </c>
      <c r="D40" s="51" t="str">
        <f t="shared" si="12"/>
        <v>-</v>
      </c>
      <c r="E40" s="51" t="str">
        <f t="shared" si="12"/>
        <v>-</v>
      </c>
      <c r="F40" s="51" t="str">
        <f t="shared" si="12"/>
        <v>-</v>
      </c>
      <c r="G40" s="51" t="str">
        <f t="shared" si="12"/>
        <v>-</v>
      </c>
      <c r="H40" s="52" t="str">
        <f t="shared" si="10"/>
        <v>-</v>
      </c>
      <c r="I40" s="51">
        <f t="shared" si="2"/>
        <v>0</v>
      </c>
      <c r="J40" s="51" t="str">
        <f t="shared" si="13"/>
        <v>-</v>
      </c>
      <c r="K40" s="52" t="str">
        <f t="shared" si="13"/>
        <v>-</v>
      </c>
      <c r="L40" s="53" t="str">
        <f t="shared" si="13"/>
        <v>-</v>
      </c>
      <c r="M40" s="51" t="str">
        <f t="shared" si="13"/>
        <v>-</v>
      </c>
      <c r="N40" s="51" t="str">
        <f t="shared" si="13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4"/>
        <v>-</v>
      </c>
      <c r="T40" s="51" t="str">
        <f t="shared" si="14"/>
        <v>-</v>
      </c>
      <c r="U40" s="51" t="str">
        <f t="shared" si="14"/>
        <v>-</v>
      </c>
      <c r="V40" s="54" t="str">
        <f t="shared" si="14"/>
        <v>-</v>
      </c>
      <c r="W40" s="55" t="str">
        <f t="shared" si="14"/>
        <v>-</v>
      </c>
      <c r="X40" s="55" t="str">
        <f t="shared" si="14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44</v>
      </c>
      <c r="B41" s="50">
        <f t="shared" si="0"/>
        <v>0</v>
      </c>
      <c r="C41" s="51" t="str">
        <f t="shared" si="12"/>
        <v>-</v>
      </c>
      <c r="D41" s="51" t="str">
        <f t="shared" si="12"/>
        <v>-</v>
      </c>
      <c r="E41" s="51" t="str">
        <f t="shared" si="12"/>
        <v>-</v>
      </c>
      <c r="F41" s="51" t="str">
        <f t="shared" si="12"/>
        <v>-</v>
      </c>
      <c r="G41" s="51" t="str">
        <f t="shared" si="12"/>
        <v>-</v>
      </c>
      <c r="H41" s="52" t="str">
        <f t="shared" si="10"/>
        <v>-</v>
      </c>
      <c r="I41" s="51">
        <f t="shared" si="2"/>
        <v>0</v>
      </c>
      <c r="J41" s="51" t="str">
        <f t="shared" si="13"/>
        <v>-</v>
      </c>
      <c r="K41" s="52" t="str">
        <f t="shared" si="13"/>
        <v>-</v>
      </c>
      <c r="L41" s="53" t="str">
        <f t="shared" si="13"/>
        <v>-</v>
      </c>
      <c r="M41" s="51" t="str">
        <f t="shared" si="13"/>
        <v>-</v>
      </c>
      <c r="N41" s="51" t="str">
        <f t="shared" si="13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4"/>
        <v>-</v>
      </c>
      <c r="T41" s="51" t="str">
        <f t="shared" si="14"/>
        <v>-</v>
      </c>
      <c r="U41" s="51" t="str">
        <f t="shared" si="14"/>
        <v>-</v>
      </c>
      <c r="V41" s="54" t="str">
        <f t="shared" si="14"/>
        <v>-</v>
      </c>
      <c r="W41" s="55" t="str">
        <f t="shared" si="14"/>
        <v>-</v>
      </c>
      <c r="X41" s="55" t="str">
        <f t="shared" si="14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45</v>
      </c>
      <c r="B42" s="50">
        <f t="shared" si="0"/>
        <v>0</v>
      </c>
      <c r="C42" s="51" t="str">
        <f t="shared" si="12"/>
        <v>-</v>
      </c>
      <c r="D42" s="51" t="str">
        <f t="shared" si="12"/>
        <v>-</v>
      </c>
      <c r="E42" s="51" t="str">
        <f t="shared" si="12"/>
        <v>-</v>
      </c>
      <c r="F42" s="51" t="str">
        <f t="shared" si="12"/>
        <v>-</v>
      </c>
      <c r="G42" s="51" t="str">
        <f t="shared" si="12"/>
        <v>-</v>
      </c>
      <c r="H42" s="52" t="str">
        <f t="shared" si="10"/>
        <v>-</v>
      </c>
      <c r="I42" s="51">
        <f t="shared" si="2"/>
        <v>0</v>
      </c>
      <c r="J42" s="51" t="str">
        <f t="shared" si="13"/>
        <v>-</v>
      </c>
      <c r="K42" s="52" t="str">
        <f t="shared" si="13"/>
        <v>-</v>
      </c>
      <c r="L42" s="53" t="str">
        <f t="shared" si="13"/>
        <v>-</v>
      </c>
      <c r="M42" s="51" t="str">
        <f t="shared" si="13"/>
        <v>-</v>
      </c>
      <c r="N42" s="51" t="str">
        <f t="shared" si="13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4"/>
        <v>-</v>
      </c>
      <c r="T42" s="51" t="str">
        <f t="shared" si="14"/>
        <v>-</v>
      </c>
      <c r="U42" s="51" t="str">
        <f t="shared" si="14"/>
        <v>-</v>
      </c>
      <c r="V42" s="54" t="str">
        <f t="shared" si="14"/>
        <v>-</v>
      </c>
      <c r="W42" s="55" t="str">
        <f t="shared" si="14"/>
        <v>-</v>
      </c>
      <c r="X42" s="55" t="str">
        <f t="shared" si="14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hidden="1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0</v>
      </c>
      <c r="P44" s="76">
        <f>SUM(P13:P43)</f>
        <v>0</v>
      </c>
      <c r="Q44" s="76">
        <f>SUM(Q13:Q43)</f>
        <v>0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1</v>
      </c>
      <c r="E47" s="86"/>
      <c r="F47" s="86"/>
      <c r="G47" s="52" t="s">
        <v>74</v>
      </c>
      <c r="H47" s="85">
        <f t="shared" ref="H47:H56" si="15">+COUNTIF($C$13:$E$43,$G47)</f>
        <v>0</v>
      </c>
      <c r="I47" s="52"/>
      <c r="J47" s="85"/>
      <c r="K47" s="52" t="s">
        <v>90</v>
      </c>
      <c r="L47" s="85">
        <f t="shared" ref="L47:L54" si="16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17">COUNTIF($G$13:$G$43,$Y47)</f>
        <v>0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1</v>
      </c>
      <c r="E48" s="86"/>
      <c r="F48" s="86"/>
      <c r="G48" s="52" t="s">
        <v>105</v>
      </c>
      <c r="H48" s="85">
        <f t="shared" si="15"/>
        <v>0</v>
      </c>
      <c r="I48" s="52"/>
      <c r="J48" s="85"/>
      <c r="K48" s="52" t="s">
        <v>159</v>
      </c>
      <c r="L48" s="85">
        <f t="shared" si="16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17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0</v>
      </c>
      <c r="E49" s="86"/>
      <c r="F49" s="86"/>
      <c r="G49" s="52" t="s">
        <v>108</v>
      </c>
      <c r="H49" s="85">
        <f t="shared" si="15"/>
        <v>0</v>
      </c>
      <c r="I49" s="52"/>
      <c r="J49" s="85"/>
      <c r="K49" s="52" t="s">
        <v>160</v>
      </c>
      <c r="L49" s="85">
        <f t="shared" si="16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17"/>
        <v>1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0</v>
      </c>
      <c r="E50" s="86"/>
      <c r="F50" s="86"/>
      <c r="G50" s="52" t="s">
        <v>103</v>
      </c>
      <c r="H50" s="85">
        <f t="shared" si="15"/>
        <v>0</v>
      </c>
      <c r="I50" s="52"/>
      <c r="J50" s="85"/>
      <c r="K50" s="52" t="s">
        <v>161</v>
      </c>
      <c r="L50" s="85">
        <f t="shared" si="16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0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17"/>
        <v>0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18">+SUMIFS($I$13:$I$43,$J$13:$J$43,"CAC",$K$13:$K$43,"12/200")</f>
        <v>1</v>
      </c>
      <c r="E51" s="86"/>
      <c r="F51" s="86"/>
      <c r="G51" s="52" t="s">
        <v>104</v>
      </c>
      <c r="H51" s="85">
        <f t="shared" si="15"/>
        <v>0</v>
      </c>
      <c r="I51" s="52"/>
      <c r="J51" s="85"/>
      <c r="K51" s="52" t="s">
        <v>162</v>
      </c>
      <c r="L51" s="85">
        <f t="shared" si="16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17"/>
        <v>0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18"/>
        <v>1</v>
      </c>
      <c r="E52" s="86"/>
      <c r="F52" s="86"/>
      <c r="G52" s="52" t="s">
        <v>67</v>
      </c>
      <c r="H52" s="85">
        <f t="shared" si="15"/>
        <v>0</v>
      </c>
      <c r="I52" s="52"/>
      <c r="J52" s="85"/>
      <c r="K52" s="52" t="s">
        <v>163</v>
      </c>
      <c r="L52" s="85">
        <f t="shared" si="16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0</v>
      </c>
      <c r="U52" s="39"/>
      <c r="V52" s="98">
        <f>COUNTIF($S$13:$S$43,#REF!)</f>
        <v>0</v>
      </c>
      <c r="W52" s="39"/>
      <c r="X52" s="39"/>
      <c r="Y52" s="91" t="s">
        <v>259</v>
      </c>
      <c r="Z52" s="92"/>
      <c r="AA52" s="93"/>
      <c r="AB52" s="94">
        <f t="shared" si="17"/>
        <v>0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5"/>
        <v>0</v>
      </c>
      <c r="I53" s="52"/>
      <c r="J53" s="85"/>
      <c r="K53" s="52" t="s">
        <v>107</v>
      </c>
      <c r="L53" s="85">
        <f t="shared" si="16"/>
        <v>0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5"/>
        <v>0</v>
      </c>
      <c r="I54" s="52"/>
      <c r="J54" s="85"/>
      <c r="K54" s="52" t="s">
        <v>85</v>
      </c>
      <c r="L54" s="85">
        <f t="shared" si="16"/>
        <v>0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5"/>
        <v>1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5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8.1000000000000003E-2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/>
  <mergeCells count="42">
    <mergeCell ref="AE9:AF9"/>
    <mergeCell ref="AE10:AF10"/>
    <mergeCell ref="AG9:AH9"/>
    <mergeCell ref="AG10:AH10"/>
    <mergeCell ref="B7:F8"/>
    <mergeCell ref="G7:G8"/>
    <mergeCell ref="H7:R8"/>
    <mergeCell ref="S3:S6"/>
    <mergeCell ref="T3:U6"/>
    <mergeCell ref="B4:F5"/>
    <mergeCell ref="G4:R4"/>
    <mergeCell ref="G5:R6"/>
    <mergeCell ref="AJ7:AK8"/>
    <mergeCell ref="B9:B11"/>
    <mergeCell ref="F9:H9"/>
    <mergeCell ref="T9:T11"/>
    <mergeCell ref="U9:U11"/>
    <mergeCell ref="V9:V11"/>
    <mergeCell ref="W9:X10"/>
    <mergeCell ref="Y9:Y11"/>
    <mergeCell ref="Z9:Z11"/>
    <mergeCell ref="AA9:AA11"/>
    <mergeCell ref="V7:V8"/>
    <mergeCell ref="W7:W8"/>
    <mergeCell ref="X7:Y8"/>
    <mergeCell ref="Z7:AA8"/>
    <mergeCell ref="AB7:AC8"/>
    <mergeCell ref="AD7:AD8"/>
    <mergeCell ref="Y46:AB46"/>
    <mergeCell ref="AB9:AC9"/>
    <mergeCell ref="AD9:AD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S10:S11"/>
    <mergeCell ref="AB10:AC10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43C0-0FF0-44E7-890C-830B3AD3007C}">
  <sheetPr>
    <tabColor theme="4" tint="0.59999389629810485"/>
  </sheetPr>
  <dimension ref="A1:AS59"/>
  <sheetViews>
    <sheetView showZeros="0" view="pageBreakPreview" topLeftCell="P1" zoomScale="80" zoomScaleSheetLayoutView="80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8</v>
      </c>
      <c r="T3" s="544" t="str">
        <f>+"RP-"&amp;S3</f>
        <v>RP-8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MAL PASO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SANTA</v>
      </c>
      <c r="AA7" s="548"/>
      <c r="AB7" s="550" t="s">
        <v>116</v>
      </c>
      <c r="AC7" s="550"/>
      <c r="AD7" s="565" t="str">
        <f>+VLOOKUP($S$3,LOCALIDAD,5,0)</f>
        <v>CACERES DEL PERU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19</v>
      </c>
      <c r="B13" s="275" t="str">
        <f t="shared" ref="B13:B42" si="0">IF($H$7=VLOOKUP($A13,PLANILLA,3,0),VLOOKUP($A13,PLANILLA,B$12,0),0)</f>
        <v>0</v>
      </c>
      <c r="C13" s="276" t="str">
        <f t="shared" ref="C13:G28" si="1">IF($H$7=VLOOKUP($A13,PLANILLA,3,0),VLOOKUP($A13,PLANILLA,C$12,0),"-")</f>
        <v>DS-0</v>
      </c>
      <c r="D13" s="276" t="str">
        <f t="shared" si="1"/>
        <v>DS-0A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8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2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8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SI</v>
      </c>
      <c r="V13" s="279">
        <f t="shared" si="5"/>
        <v>0</v>
      </c>
      <c r="W13" s="280" t="str">
        <f t="shared" si="5"/>
        <v>821816.32</v>
      </c>
      <c r="X13" s="280" t="str">
        <f t="shared" si="5"/>
        <v>9005158.4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1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20</v>
      </c>
      <c r="B14" s="50">
        <f t="shared" si="0"/>
        <v>1</v>
      </c>
      <c r="C14" s="51" t="str">
        <f t="shared" si="1"/>
        <v>PS1-2</v>
      </c>
      <c r="D14" s="51" t="str">
        <f t="shared" si="1"/>
        <v>SBM-2P</v>
      </c>
      <c r="E14" s="51" t="str">
        <f t="shared" si="1"/>
        <v>2A-K</v>
      </c>
      <c r="F14" s="51" t="str">
        <f t="shared" si="1"/>
        <v>01</v>
      </c>
      <c r="G14" s="51" t="str">
        <f t="shared" si="1"/>
        <v>5kVA-2ø-22,9kV</v>
      </c>
      <c r="H14" s="52">
        <f t="shared" ref="H14:H42" si="10">+IF(G14&lt;&gt;0,VLOOKUP(G14,TRAFOS,2,FALSE),"-")</f>
        <v>5</v>
      </c>
      <c r="I14" s="51">
        <f t="shared" si="2"/>
        <v>1</v>
      </c>
      <c r="J14" s="51" t="str">
        <f t="shared" si="3"/>
        <v>CAC</v>
      </c>
      <c r="K14" s="52" t="str">
        <f t="shared" si="3"/>
        <v>12/300</v>
      </c>
      <c r="L14" s="53">
        <f t="shared" si="3"/>
        <v>42.7</v>
      </c>
      <c r="M14" s="51" t="str">
        <f t="shared" si="3"/>
        <v>35 mm² AAAC</v>
      </c>
      <c r="N14" s="51">
        <f t="shared" si="3"/>
        <v>2</v>
      </c>
      <c r="O14" s="51">
        <f t="shared" si="4"/>
        <v>0</v>
      </c>
      <c r="P14" s="51">
        <f t="shared" si="4"/>
        <v>0</v>
      </c>
      <c r="Q14" s="51">
        <f t="shared" si="4"/>
        <v>0</v>
      </c>
      <c r="R14" s="51">
        <f t="shared" si="4"/>
        <v>0</v>
      </c>
      <c r="S14" s="51" t="str">
        <f t="shared" si="5"/>
        <v>PAT-3</v>
      </c>
      <c r="T14" s="51" t="str">
        <f t="shared" si="5"/>
        <v>CI-C</v>
      </c>
      <c r="U14" s="51" t="str">
        <f t="shared" si="5"/>
        <v>SI</v>
      </c>
      <c r="V14" s="54">
        <f t="shared" si="5"/>
        <v>0</v>
      </c>
      <c r="W14" s="55" t="str">
        <f t="shared" si="5"/>
        <v>821777.92</v>
      </c>
      <c r="X14" s="55" t="str">
        <f t="shared" si="5"/>
        <v>9005137.92</v>
      </c>
      <c r="Y14" s="56">
        <f t="shared" si="6"/>
        <v>2</v>
      </c>
      <c r="Z14" s="57" t="str">
        <f t="shared" si="7"/>
        <v>22,9kV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0</v>
      </c>
      <c r="AF14" s="59">
        <f t="shared" si="8"/>
        <v>0</v>
      </c>
      <c r="AG14" s="59">
        <f t="shared" si="8"/>
        <v>1</v>
      </c>
      <c r="AH14" s="427">
        <f t="shared" si="8"/>
        <v>0</v>
      </c>
      <c r="AI14" s="39"/>
      <c r="AJ14" s="39">
        <f t="shared" si="9"/>
        <v>1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hidden="1" x14ac:dyDescent="0.25">
      <c r="A15" s="38">
        <f t="shared" ref="A15:A42" si="11">+A14+1</f>
        <v>21</v>
      </c>
      <c r="B15" s="50">
        <f t="shared" si="0"/>
        <v>0</v>
      </c>
      <c r="C15" s="51" t="str">
        <f t="shared" si="1"/>
        <v>-</v>
      </c>
      <c r="D15" s="51" t="str">
        <f t="shared" si="1"/>
        <v>-</v>
      </c>
      <c r="E15" s="51" t="str">
        <f t="shared" si="1"/>
        <v>-</v>
      </c>
      <c r="F15" s="51" t="str">
        <f t="shared" si="1"/>
        <v>-</v>
      </c>
      <c r="G15" s="51" t="str">
        <f t="shared" si="1"/>
        <v>-</v>
      </c>
      <c r="H15" s="52" t="str">
        <f t="shared" si="10"/>
        <v>-</v>
      </c>
      <c r="I15" s="51">
        <f t="shared" si="2"/>
        <v>0</v>
      </c>
      <c r="J15" s="51" t="str">
        <f t="shared" si="3"/>
        <v>-</v>
      </c>
      <c r="K15" s="52" t="str">
        <f t="shared" si="3"/>
        <v>-</v>
      </c>
      <c r="L15" s="53" t="str">
        <f t="shared" si="3"/>
        <v>-</v>
      </c>
      <c r="M15" s="51" t="str">
        <f t="shared" si="3"/>
        <v>-</v>
      </c>
      <c r="N15" s="51" t="str">
        <f t="shared" si="3"/>
        <v>-</v>
      </c>
      <c r="O15" s="51">
        <f t="shared" si="4"/>
        <v>0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 t="str">
        <f t="shared" si="5"/>
        <v>-</v>
      </c>
      <c r="T15" s="51" t="str">
        <f t="shared" si="5"/>
        <v>-</v>
      </c>
      <c r="U15" s="51" t="str">
        <f t="shared" si="5"/>
        <v>-</v>
      </c>
      <c r="V15" s="54" t="str">
        <f t="shared" si="5"/>
        <v>-</v>
      </c>
      <c r="W15" s="55" t="str">
        <f t="shared" si="5"/>
        <v>-</v>
      </c>
      <c r="X15" s="55" t="str">
        <f t="shared" si="5"/>
        <v>-</v>
      </c>
      <c r="Y15" s="56">
        <f t="shared" si="6"/>
        <v>0</v>
      </c>
      <c r="Z15" s="57" t="str">
        <f t="shared" si="7"/>
        <v>-</v>
      </c>
      <c r="AA15" s="58" t="str">
        <f t="shared" si="7"/>
        <v>-</v>
      </c>
      <c r="AB15" s="59">
        <f t="shared" si="8"/>
        <v>0</v>
      </c>
      <c r="AC15" s="59">
        <f t="shared" si="8"/>
        <v>0</v>
      </c>
      <c r="AD15" s="148"/>
      <c r="AE15" s="426">
        <f t="shared" si="8"/>
        <v>0</v>
      </c>
      <c r="AF15" s="59">
        <f t="shared" si="8"/>
        <v>0</v>
      </c>
      <c r="AG15" s="59">
        <f t="shared" si="8"/>
        <v>0</v>
      </c>
      <c r="AH15" s="427">
        <f t="shared" si="8"/>
        <v>0</v>
      </c>
      <c r="AI15" s="39"/>
      <c r="AJ15" s="39">
        <f t="shared" si="9"/>
        <v>0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hidden="1" x14ac:dyDescent="0.25">
      <c r="A16" s="38">
        <f t="shared" si="11"/>
        <v>22</v>
      </c>
      <c r="B16" s="50">
        <f t="shared" si="0"/>
        <v>0</v>
      </c>
      <c r="C16" s="51" t="str">
        <f t="shared" si="1"/>
        <v>-</v>
      </c>
      <c r="D16" s="51" t="str">
        <f t="shared" si="1"/>
        <v>-</v>
      </c>
      <c r="E16" s="51" t="str">
        <f t="shared" si="1"/>
        <v>-</v>
      </c>
      <c r="F16" s="51" t="str">
        <f t="shared" si="1"/>
        <v>-</v>
      </c>
      <c r="G16" s="51" t="str">
        <f t="shared" si="1"/>
        <v>-</v>
      </c>
      <c r="H16" s="52" t="str">
        <f t="shared" si="10"/>
        <v>-</v>
      </c>
      <c r="I16" s="51">
        <f t="shared" si="2"/>
        <v>0</v>
      </c>
      <c r="J16" s="51" t="str">
        <f t="shared" si="3"/>
        <v>-</v>
      </c>
      <c r="K16" s="52" t="str">
        <f t="shared" si="3"/>
        <v>-</v>
      </c>
      <c r="L16" s="53" t="str">
        <f t="shared" si="3"/>
        <v>-</v>
      </c>
      <c r="M16" s="51" t="str">
        <f t="shared" si="3"/>
        <v>-</v>
      </c>
      <c r="N16" s="51" t="str">
        <f t="shared" si="3"/>
        <v>-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-</v>
      </c>
      <c r="T16" s="51" t="str">
        <f t="shared" si="5"/>
        <v>-</v>
      </c>
      <c r="U16" s="51" t="str">
        <f t="shared" si="5"/>
        <v>-</v>
      </c>
      <c r="V16" s="54" t="str">
        <f t="shared" si="5"/>
        <v>-</v>
      </c>
      <c r="W16" s="55" t="str">
        <f t="shared" si="5"/>
        <v>-</v>
      </c>
      <c r="X16" s="55" t="str">
        <f t="shared" si="5"/>
        <v>-</v>
      </c>
      <c r="Y16" s="56">
        <f t="shared" si="6"/>
        <v>0</v>
      </c>
      <c r="Z16" s="57" t="str">
        <f t="shared" si="7"/>
        <v>-</v>
      </c>
      <c r="AA16" s="58" t="str">
        <f t="shared" si="7"/>
        <v>-</v>
      </c>
      <c r="AB16" s="59">
        <f t="shared" si="8"/>
        <v>0</v>
      </c>
      <c r="AC16" s="59">
        <f t="shared" si="8"/>
        <v>0</v>
      </c>
      <c r="AD16" s="148"/>
      <c r="AE16" s="426">
        <f t="shared" si="8"/>
        <v>0</v>
      </c>
      <c r="AF16" s="59">
        <f t="shared" si="8"/>
        <v>0</v>
      </c>
      <c r="AG16" s="59">
        <f t="shared" si="8"/>
        <v>0</v>
      </c>
      <c r="AH16" s="427">
        <f t="shared" si="8"/>
        <v>0</v>
      </c>
      <c r="AI16" s="39"/>
      <c r="AJ16" s="39">
        <f t="shared" si="9"/>
        <v>0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hidden="1" x14ac:dyDescent="0.25">
      <c r="A17" s="38">
        <f t="shared" si="11"/>
        <v>23</v>
      </c>
      <c r="B17" s="50">
        <f t="shared" si="0"/>
        <v>0</v>
      </c>
      <c r="C17" s="51" t="str">
        <f t="shared" si="1"/>
        <v>-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0</v>
      </c>
      <c r="J17" s="51" t="str">
        <f t="shared" si="3"/>
        <v>-</v>
      </c>
      <c r="K17" s="52" t="str">
        <f t="shared" si="3"/>
        <v>-</v>
      </c>
      <c r="L17" s="53" t="str">
        <f t="shared" si="3"/>
        <v>-</v>
      </c>
      <c r="M17" s="51" t="str">
        <f t="shared" si="3"/>
        <v>-</v>
      </c>
      <c r="N17" s="51" t="str">
        <f t="shared" si="3"/>
        <v>-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-</v>
      </c>
      <c r="T17" s="51" t="str">
        <f t="shared" si="5"/>
        <v>-</v>
      </c>
      <c r="U17" s="51" t="str">
        <f t="shared" si="5"/>
        <v>-</v>
      </c>
      <c r="V17" s="54" t="str">
        <f t="shared" si="5"/>
        <v>-</v>
      </c>
      <c r="W17" s="55" t="str">
        <f t="shared" si="5"/>
        <v>-</v>
      </c>
      <c r="X17" s="55" t="str">
        <f t="shared" si="5"/>
        <v>-</v>
      </c>
      <c r="Y17" s="56">
        <f t="shared" si="6"/>
        <v>0</v>
      </c>
      <c r="Z17" s="57" t="str">
        <f t="shared" si="7"/>
        <v>-</v>
      </c>
      <c r="AA17" s="58" t="str">
        <f t="shared" si="7"/>
        <v>-</v>
      </c>
      <c r="AB17" s="59">
        <f t="shared" si="8"/>
        <v>0</v>
      </c>
      <c r="AC17" s="59">
        <f t="shared" si="8"/>
        <v>0</v>
      </c>
      <c r="AD17" s="148"/>
      <c r="AE17" s="428"/>
      <c r="AF17" s="419"/>
      <c r="AG17" s="419"/>
      <c r="AH17" s="429"/>
      <c r="AI17" s="39"/>
      <c r="AJ17" s="39">
        <f t="shared" si="9"/>
        <v>0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hidden="1" x14ac:dyDescent="0.25">
      <c r="A18" s="38">
        <f t="shared" si="11"/>
        <v>24</v>
      </c>
      <c r="B18" s="50">
        <f t="shared" si="0"/>
        <v>0</v>
      </c>
      <c r="C18" s="51" t="str">
        <f t="shared" si="1"/>
        <v>-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0</v>
      </c>
      <c r="J18" s="51" t="str">
        <f t="shared" si="3"/>
        <v>-</v>
      </c>
      <c r="K18" s="52" t="str">
        <f t="shared" si="3"/>
        <v>-</v>
      </c>
      <c r="L18" s="53" t="str">
        <f t="shared" si="3"/>
        <v>-</v>
      </c>
      <c r="M18" s="51" t="str">
        <f t="shared" si="3"/>
        <v>-</v>
      </c>
      <c r="N18" s="51" t="str">
        <f t="shared" si="3"/>
        <v>-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 t="str">
        <f t="shared" si="5"/>
        <v>-</v>
      </c>
      <c r="T18" s="51" t="str">
        <f t="shared" si="5"/>
        <v>-</v>
      </c>
      <c r="U18" s="51" t="str">
        <f t="shared" si="5"/>
        <v>-</v>
      </c>
      <c r="V18" s="54" t="str">
        <f t="shared" si="5"/>
        <v>-</v>
      </c>
      <c r="W18" s="55" t="str">
        <f t="shared" si="5"/>
        <v>-</v>
      </c>
      <c r="X18" s="55" t="str">
        <f t="shared" si="5"/>
        <v>-</v>
      </c>
      <c r="Y18" s="56">
        <f t="shared" si="6"/>
        <v>0</v>
      </c>
      <c r="Z18" s="57" t="str">
        <f t="shared" si="7"/>
        <v>-</v>
      </c>
      <c r="AA18" s="58" t="str">
        <f t="shared" si="7"/>
        <v>-</v>
      </c>
      <c r="AB18" s="59">
        <f t="shared" si="8"/>
        <v>0</v>
      </c>
      <c r="AC18" s="59">
        <f t="shared" si="8"/>
        <v>0</v>
      </c>
      <c r="AD18" s="148"/>
      <c r="AE18" s="428"/>
      <c r="AF18" s="419"/>
      <c r="AG18" s="419"/>
      <c r="AH18" s="429"/>
      <c r="AI18" s="39"/>
      <c r="AJ18" s="39">
        <f t="shared" si="9"/>
        <v>0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hidden="1" x14ac:dyDescent="0.25">
      <c r="A19" s="38">
        <f t="shared" si="11"/>
        <v>25</v>
      </c>
      <c r="B19" s="50">
        <f t="shared" si="0"/>
        <v>0</v>
      </c>
      <c r="C19" s="51" t="str">
        <f t="shared" si="1"/>
        <v>-</v>
      </c>
      <c r="D19" s="51" t="str">
        <f t="shared" si="1"/>
        <v>-</v>
      </c>
      <c r="E19" s="51" t="str">
        <f t="shared" si="1"/>
        <v>-</v>
      </c>
      <c r="F19" s="51" t="str">
        <f t="shared" si="1"/>
        <v>-</v>
      </c>
      <c r="G19" s="51" t="str">
        <f t="shared" si="1"/>
        <v>-</v>
      </c>
      <c r="H19" s="52" t="str">
        <f t="shared" si="10"/>
        <v>-</v>
      </c>
      <c r="I19" s="51">
        <f t="shared" si="2"/>
        <v>0</v>
      </c>
      <c r="J19" s="51" t="str">
        <f t="shared" si="3"/>
        <v>-</v>
      </c>
      <c r="K19" s="52" t="str">
        <f t="shared" si="3"/>
        <v>-</v>
      </c>
      <c r="L19" s="53" t="str">
        <f t="shared" si="3"/>
        <v>-</v>
      </c>
      <c r="M19" s="51" t="str">
        <f t="shared" si="3"/>
        <v>-</v>
      </c>
      <c r="N19" s="51" t="str">
        <f t="shared" si="3"/>
        <v>-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-</v>
      </c>
      <c r="T19" s="51" t="str">
        <f t="shared" si="5"/>
        <v>-</v>
      </c>
      <c r="U19" s="51" t="str">
        <f t="shared" si="5"/>
        <v>-</v>
      </c>
      <c r="V19" s="54" t="str">
        <f t="shared" si="5"/>
        <v>-</v>
      </c>
      <c r="W19" s="55" t="str">
        <f t="shared" si="5"/>
        <v>-</v>
      </c>
      <c r="X19" s="55" t="str">
        <f t="shared" si="5"/>
        <v>-</v>
      </c>
      <c r="Y19" s="56">
        <f t="shared" si="6"/>
        <v>0</v>
      </c>
      <c r="Z19" s="57" t="str">
        <f t="shared" si="7"/>
        <v>-</v>
      </c>
      <c r="AA19" s="58" t="str">
        <f t="shared" si="7"/>
        <v>-</v>
      </c>
      <c r="AB19" s="59">
        <f t="shared" si="8"/>
        <v>0</v>
      </c>
      <c r="AC19" s="59">
        <f t="shared" si="8"/>
        <v>0</v>
      </c>
      <c r="AD19" s="148"/>
      <c r="AE19" s="428"/>
      <c r="AF19" s="419"/>
      <c r="AG19" s="419"/>
      <c r="AH19" s="429"/>
      <c r="AI19" s="39"/>
      <c r="AJ19" s="39">
        <f t="shared" si="9"/>
        <v>0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idden="1" x14ac:dyDescent="0.25">
      <c r="A20" s="38">
        <f t="shared" si="11"/>
        <v>26</v>
      </c>
      <c r="B20" s="50">
        <f t="shared" si="0"/>
        <v>0</v>
      </c>
      <c r="C20" s="51" t="str">
        <f t="shared" si="1"/>
        <v>-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0</v>
      </c>
      <c r="J20" s="51" t="str">
        <f t="shared" si="3"/>
        <v>-</v>
      </c>
      <c r="K20" s="52" t="str">
        <f t="shared" si="3"/>
        <v>-</v>
      </c>
      <c r="L20" s="53" t="str">
        <f t="shared" si="3"/>
        <v>-</v>
      </c>
      <c r="M20" s="51" t="str">
        <f t="shared" si="3"/>
        <v>-</v>
      </c>
      <c r="N20" s="51" t="str">
        <f t="shared" si="3"/>
        <v>-</v>
      </c>
      <c r="O20" s="51">
        <f t="shared" si="4"/>
        <v>0</v>
      </c>
      <c r="P20" s="51">
        <f t="shared" si="4"/>
        <v>0</v>
      </c>
      <c r="Q20" s="51">
        <f t="shared" si="4"/>
        <v>0</v>
      </c>
      <c r="R20" s="51">
        <f t="shared" si="4"/>
        <v>0</v>
      </c>
      <c r="S20" s="51" t="str">
        <f t="shared" si="5"/>
        <v>-</v>
      </c>
      <c r="T20" s="51" t="str">
        <f t="shared" si="5"/>
        <v>-</v>
      </c>
      <c r="U20" s="51" t="str">
        <f t="shared" si="5"/>
        <v>-</v>
      </c>
      <c r="V20" s="54" t="str">
        <f t="shared" si="5"/>
        <v>-</v>
      </c>
      <c r="W20" s="55" t="str">
        <f t="shared" si="5"/>
        <v>-</v>
      </c>
      <c r="X20" s="55" t="str">
        <f t="shared" si="5"/>
        <v>-</v>
      </c>
      <c r="Y20" s="56">
        <f t="shared" si="6"/>
        <v>0</v>
      </c>
      <c r="Z20" s="57" t="str">
        <f t="shared" si="7"/>
        <v>-</v>
      </c>
      <c r="AA20" s="58" t="str">
        <f t="shared" si="7"/>
        <v>-</v>
      </c>
      <c r="AB20" s="59">
        <f t="shared" si="8"/>
        <v>0</v>
      </c>
      <c r="AC20" s="59">
        <f t="shared" si="8"/>
        <v>0</v>
      </c>
      <c r="AD20" s="148"/>
      <c r="AE20" s="428"/>
      <c r="AF20" s="419"/>
      <c r="AG20" s="419"/>
      <c r="AH20" s="429"/>
      <c r="AI20" s="39"/>
      <c r="AJ20" s="39">
        <f t="shared" si="9"/>
        <v>0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idden="1" x14ac:dyDescent="0.25">
      <c r="A21" s="38">
        <f t="shared" si="11"/>
        <v>27</v>
      </c>
      <c r="B21" s="50">
        <f t="shared" si="0"/>
        <v>0</v>
      </c>
      <c r="C21" s="51" t="str">
        <f t="shared" si="1"/>
        <v>-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0</v>
      </c>
      <c r="J21" s="51" t="str">
        <f t="shared" si="3"/>
        <v>-</v>
      </c>
      <c r="K21" s="52" t="str">
        <f t="shared" si="3"/>
        <v>-</v>
      </c>
      <c r="L21" s="53" t="str">
        <f t="shared" si="3"/>
        <v>-</v>
      </c>
      <c r="M21" s="51" t="str">
        <f t="shared" si="3"/>
        <v>-</v>
      </c>
      <c r="N21" s="51" t="str">
        <f t="shared" si="3"/>
        <v>-</v>
      </c>
      <c r="O21" s="51">
        <f t="shared" si="4"/>
        <v>0</v>
      </c>
      <c r="P21" s="51">
        <f t="shared" si="4"/>
        <v>0</v>
      </c>
      <c r="Q21" s="51">
        <f t="shared" si="4"/>
        <v>0</v>
      </c>
      <c r="R21" s="51">
        <f t="shared" si="4"/>
        <v>0</v>
      </c>
      <c r="S21" s="51" t="str">
        <f t="shared" si="5"/>
        <v>-</v>
      </c>
      <c r="T21" s="51" t="str">
        <f t="shared" si="5"/>
        <v>-</v>
      </c>
      <c r="U21" s="51" t="str">
        <f t="shared" si="5"/>
        <v>-</v>
      </c>
      <c r="V21" s="54" t="str">
        <f t="shared" si="5"/>
        <v>-</v>
      </c>
      <c r="W21" s="55" t="str">
        <f t="shared" si="5"/>
        <v>-</v>
      </c>
      <c r="X21" s="55" t="str">
        <f t="shared" si="5"/>
        <v>-</v>
      </c>
      <c r="Y21" s="56">
        <f t="shared" si="6"/>
        <v>0</v>
      </c>
      <c r="Z21" s="57" t="str">
        <f t="shared" si="7"/>
        <v>-</v>
      </c>
      <c r="AA21" s="58" t="str">
        <f t="shared" si="7"/>
        <v>-</v>
      </c>
      <c r="AB21" s="59">
        <f t="shared" si="8"/>
        <v>0</v>
      </c>
      <c r="AC21" s="59">
        <f t="shared" si="8"/>
        <v>0</v>
      </c>
      <c r="AD21" s="148"/>
      <c r="AE21" s="428"/>
      <c r="AF21" s="419"/>
      <c r="AG21" s="419"/>
      <c r="AH21" s="429"/>
      <c r="AI21" s="39"/>
      <c r="AJ21" s="39">
        <f t="shared" si="9"/>
        <v>0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idden="1" x14ac:dyDescent="0.25">
      <c r="A22" s="38">
        <f t="shared" si="11"/>
        <v>28</v>
      </c>
      <c r="B22" s="50">
        <f t="shared" si="0"/>
        <v>0</v>
      </c>
      <c r="C22" s="51" t="str">
        <f t="shared" si="1"/>
        <v>-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0</v>
      </c>
      <c r="J22" s="51" t="str">
        <f t="shared" si="3"/>
        <v>-</v>
      </c>
      <c r="K22" s="52" t="str">
        <f t="shared" si="3"/>
        <v>-</v>
      </c>
      <c r="L22" s="53" t="str">
        <f t="shared" si="3"/>
        <v>-</v>
      </c>
      <c r="M22" s="51" t="str">
        <f t="shared" si="3"/>
        <v>-</v>
      </c>
      <c r="N22" s="51" t="str">
        <f t="shared" si="3"/>
        <v>-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-</v>
      </c>
      <c r="T22" s="51" t="str">
        <f t="shared" si="5"/>
        <v>-</v>
      </c>
      <c r="U22" s="51" t="str">
        <f t="shared" si="5"/>
        <v>-</v>
      </c>
      <c r="V22" s="54" t="str">
        <f t="shared" si="5"/>
        <v>-</v>
      </c>
      <c r="W22" s="55" t="str">
        <f t="shared" si="5"/>
        <v>-</v>
      </c>
      <c r="X22" s="55" t="str">
        <f t="shared" si="5"/>
        <v>-</v>
      </c>
      <c r="Y22" s="56">
        <f t="shared" si="6"/>
        <v>0</v>
      </c>
      <c r="Z22" s="57" t="str">
        <f t="shared" si="7"/>
        <v>-</v>
      </c>
      <c r="AA22" s="58" t="str">
        <f t="shared" si="7"/>
        <v>-</v>
      </c>
      <c r="AB22" s="59">
        <f t="shared" si="8"/>
        <v>0</v>
      </c>
      <c r="AC22" s="59">
        <f t="shared" si="8"/>
        <v>0</v>
      </c>
      <c r="AD22" s="148"/>
      <c r="AE22" s="428"/>
      <c r="AF22" s="419"/>
      <c r="AG22" s="419"/>
      <c r="AH22" s="429"/>
      <c r="AI22" s="39"/>
      <c r="AJ22" s="39">
        <f t="shared" si="9"/>
        <v>0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idden="1" x14ac:dyDescent="0.25">
      <c r="A23" s="38">
        <f t="shared" si="11"/>
        <v>29</v>
      </c>
      <c r="B23" s="50">
        <f t="shared" si="0"/>
        <v>0</v>
      </c>
      <c r="C23" s="51" t="str">
        <f t="shared" si="1"/>
        <v>-</v>
      </c>
      <c r="D23" s="51" t="str">
        <f t="shared" si="1"/>
        <v>-</v>
      </c>
      <c r="E23" s="51" t="str">
        <f t="shared" si="1"/>
        <v>-</v>
      </c>
      <c r="F23" s="51" t="str">
        <f t="shared" si="1"/>
        <v>-</v>
      </c>
      <c r="G23" s="51" t="str">
        <f t="shared" si="1"/>
        <v>-</v>
      </c>
      <c r="H23" s="52" t="str">
        <f t="shared" si="10"/>
        <v>-</v>
      </c>
      <c r="I23" s="51">
        <f t="shared" si="2"/>
        <v>0</v>
      </c>
      <c r="J23" s="51" t="str">
        <f t="shared" si="3"/>
        <v>-</v>
      </c>
      <c r="K23" s="52" t="str">
        <f t="shared" si="3"/>
        <v>-</v>
      </c>
      <c r="L23" s="53" t="str">
        <f t="shared" si="3"/>
        <v>-</v>
      </c>
      <c r="M23" s="51" t="str">
        <f t="shared" si="3"/>
        <v>-</v>
      </c>
      <c r="N23" s="51" t="str">
        <f t="shared" si="3"/>
        <v>-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si="5"/>
        <v>-</v>
      </c>
      <c r="T23" s="51" t="str">
        <f t="shared" si="5"/>
        <v>-</v>
      </c>
      <c r="U23" s="51" t="str">
        <f t="shared" si="5"/>
        <v>-</v>
      </c>
      <c r="V23" s="54" t="str">
        <f t="shared" si="5"/>
        <v>-</v>
      </c>
      <c r="W23" s="55" t="str">
        <f t="shared" si="5"/>
        <v>-</v>
      </c>
      <c r="X23" s="55" t="str">
        <f t="shared" si="5"/>
        <v>-</v>
      </c>
      <c r="Y23" s="56">
        <f t="shared" si="6"/>
        <v>0</v>
      </c>
      <c r="Z23" s="57" t="str">
        <f t="shared" si="7"/>
        <v>-</v>
      </c>
      <c r="AA23" s="58" t="str">
        <f t="shared" si="7"/>
        <v>-</v>
      </c>
      <c r="AB23" s="60">
        <f t="shared" si="8"/>
        <v>0</v>
      </c>
      <c r="AC23" s="60">
        <f t="shared" si="8"/>
        <v>0</v>
      </c>
      <c r="AD23" s="148"/>
      <c r="AE23" s="428"/>
      <c r="AF23" s="419"/>
      <c r="AG23" s="419"/>
      <c r="AH23" s="429"/>
      <c r="AI23" s="39"/>
      <c r="AJ23" s="39">
        <f t="shared" si="9"/>
        <v>0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idden="1" x14ac:dyDescent="0.25">
      <c r="A24" s="38">
        <f t="shared" si="11"/>
        <v>30</v>
      </c>
      <c r="B24" s="50">
        <f t="shared" si="0"/>
        <v>0</v>
      </c>
      <c r="C24" s="51" t="str">
        <f t="shared" si="1"/>
        <v>-</v>
      </c>
      <c r="D24" s="51" t="str">
        <f t="shared" si="1"/>
        <v>-</v>
      </c>
      <c r="E24" s="51" t="str">
        <f t="shared" si="1"/>
        <v>-</v>
      </c>
      <c r="F24" s="51" t="str">
        <f t="shared" si="1"/>
        <v>-</v>
      </c>
      <c r="G24" s="51" t="str">
        <f t="shared" si="1"/>
        <v>-</v>
      </c>
      <c r="H24" s="52" t="str">
        <f t="shared" si="10"/>
        <v>-</v>
      </c>
      <c r="I24" s="51">
        <f t="shared" si="2"/>
        <v>0</v>
      </c>
      <c r="J24" s="51" t="str">
        <f t="shared" si="3"/>
        <v>-</v>
      </c>
      <c r="K24" s="52" t="str">
        <f t="shared" si="3"/>
        <v>-</v>
      </c>
      <c r="L24" s="53" t="str">
        <f t="shared" si="3"/>
        <v>-</v>
      </c>
      <c r="M24" s="51" t="str">
        <f t="shared" si="3"/>
        <v>-</v>
      </c>
      <c r="N24" s="51" t="str">
        <f t="shared" si="3"/>
        <v>-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5"/>
        <v>-</v>
      </c>
      <c r="T24" s="51" t="str">
        <f t="shared" si="5"/>
        <v>-</v>
      </c>
      <c r="U24" s="51" t="str">
        <f t="shared" si="5"/>
        <v>-</v>
      </c>
      <c r="V24" s="54" t="str">
        <f t="shared" si="5"/>
        <v>-</v>
      </c>
      <c r="W24" s="55" t="str">
        <f t="shared" si="5"/>
        <v>-</v>
      </c>
      <c r="X24" s="55" t="str">
        <f t="shared" si="5"/>
        <v>-</v>
      </c>
      <c r="Y24" s="56">
        <f t="shared" si="6"/>
        <v>0</v>
      </c>
      <c r="Z24" s="57" t="str">
        <f t="shared" si="7"/>
        <v>-</v>
      </c>
      <c r="AA24" s="58" t="str">
        <f t="shared" si="7"/>
        <v>-</v>
      </c>
      <c r="AB24" s="60">
        <f t="shared" si="8"/>
        <v>0</v>
      </c>
      <c r="AC24" s="60">
        <f t="shared" si="8"/>
        <v>0</v>
      </c>
      <c r="AD24" s="148"/>
      <c r="AE24" s="428"/>
      <c r="AF24" s="419"/>
      <c r="AG24" s="419"/>
      <c r="AH24" s="429"/>
      <c r="AI24" s="39"/>
      <c r="AJ24" s="39">
        <f t="shared" si="9"/>
        <v>0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idden="1" x14ac:dyDescent="0.25">
      <c r="A25" s="38">
        <f t="shared" si="11"/>
        <v>31</v>
      </c>
      <c r="B25" s="50">
        <f t="shared" si="0"/>
        <v>0</v>
      </c>
      <c r="C25" s="51" t="str">
        <f t="shared" si="1"/>
        <v>-</v>
      </c>
      <c r="D25" s="51" t="str">
        <f t="shared" si="1"/>
        <v>-</v>
      </c>
      <c r="E25" s="51" t="str">
        <f t="shared" si="1"/>
        <v>-</v>
      </c>
      <c r="F25" s="51" t="str">
        <f t="shared" si="1"/>
        <v>-</v>
      </c>
      <c r="G25" s="51" t="str">
        <f t="shared" si="1"/>
        <v>-</v>
      </c>
      <c r="H25" s="52" t="str">
        <f t="shared" si="10"/>
        <v>-</v>
      </c>
      <c r="I25" s="51">
        <f t="shared" si="2"/>
        <v>0</v>
      </c>
      <c r="J25" s="51" t="str">
        <f t="shared" si="3"/>
        <v>-</v>
      </c>
      <c r="K25" s="52" t="str">
        <f t="shared" si="3"/>
        <v>-</v>
      </c>
      <c r="L25" s="53" t="str">
        <f t="shared" si="3"/>
        <v>-</v>
      </c>
      <c r="M25" s="51" t="str">
        <f t="shared" si="3"/>
        <v>-</v>
      </c>
      <c r="N25" s="51" t="str">
        <f t="shared" si="3"/>
        <v>-</v>
      </c>
      <c r="O25" s="51">
        <f t="shared" si="4"/>
        <v>0</v>
      </c>
      <c r="P25" s="51">
        <f t="shared" si="4"/>
        <v>0</v>
      </c>
      <c r="Q25" s="51">
        <f t="shared" si="4"/>
        <v>0</v>
      </c>
      <c r="R25" s="51">
        <f t="shared" si="4"/>
        <v>0</v>
      </c>
      <c r="S25" s="51" t="str">
        <f t="shared" si="5"/>
        <v>-</v>
      </c>
      <c r="T25" s="51" t="str">
        <f t="shared" si="5"/>
        <v>-</v>
      </c>
      <c r="U25" s="51" t="str">
        <f t="shared" si="5"/>
        <v>-</v>
      </c>
      <c r="V25" s="54" t="str">
        <f t="shared" si="5"/>
        <v>-</v>
      </c>
      <c r="W25" s="55" t="str">
        <f t="shared" si="5"/>
        <v>-</v>
      </c>
      <c r="X25" s="55" t="str">
        <f t="shared" si="5"/>
        <v>-</v>
      </c>
      <c r="Y25" s="56">
        <f t="shared" si="6"/>
        <v>0</v>
      </c>
      <c r="Z25" s="57" t="str">
        <f t="shared" si="7"/>
        <v>-</v>
      </c>
      <c r="AA25" s="58" t="str">
        <f t="shared" si="7"/>
        <v>-</v>
      </c>
      <c r="AB25" s="60">
        <f t="shared" si="8"/>
        <v>0</v>
      </c>
      <c r="AC25" s="60">
        <f t="shared" si="8"/>
        <v>0</v>
      </c>
      <c r="AD25" s="148"/>
      <c r="AE25" s="428"/>
      <c r="AF25" s="419"/>
      <c r="AG25" s="419"/>
      <c r="AH25" s="429"/>
      <c r="AI25" s="39"/>
      <c r="AJ25" s="39">
        <f t="shared" si="9"/>
        <v>0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idden="1" x14ac:dyDescent="0.25">
      <c r="A26" s="38">
        <f t="shared" si="11"/>
        <v>32</v>
      </c>
      <c r="B26" s="50">
        <f t="shared" si="0"/>
        <v>0</v>
      </c>
      <c r="C26" s="51" t="str">
        <f t="shared" si="1"/>
        <v>-</v>
      </c>
      <c r="D26" s="51" t="str">
        <f t="shared" si="1"/>
        <v>-</v>
      </c>
      <c r="E26" s="51" t="str">
        <f t="shared" si="1"/>
        <v>-</v>
      </c>
      <c r="F26" s="51" t="str">
        <f t="shared" si="1"/>
        <v>-</v>
      </c>
      <c r="G26" s="51" t="str">
        <f t="shared" si="1"/>
        <v>-</v>
      </c>
      <c r="H26" s="52" t="str">
        <f t="shared" si="10"/>
        <v>-</v>
      </c>
      <c r="I26" s="51">
        <f t="shared" si="2"/>
        <v>0</v>
      </c>
      <c r="J26" s="51" t="str">
        <f t="shared" si="3"/>
        <v>-</v>
      </c>
      <c r="K26" s="52" t="str">
        <f t="shared" si="3"/>
        <v>-</v>
      </c>
      <c r="L26" s="53" t="str">
        <f t="shared" si="3"/>
        <v>-</v>
      </c>
      <c r="M26" s="51" t="str">
        <f t="shared" si="3"/>
        <v>-</v>
      </c>
      <c r="N26" s="51" t="str">
        <f t="shared" si="3"/>
        <v>-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5"/>
        <v>-</v>
      </c>
      <c r="T26" s="51" t="str">
        <f t="shared" si="5"/>
        <v>-</v>
      </c>
      <c r="U26" s="51" t="str">
        <f t="shared" si="5"/>
        <v>-</v>
      </c>
      <c r="V26" s="54" t="str">
        <f t="shared" si="5"/>
        <v>-</v>
      </c>
      <c r="W26" s="55" t="str">
        <f t="shared" si="5"/>
        <v>-</v>
      </c>
      <c r="X26" s="55" t="str">
        <f t="shared" si="5"/>
        <v>-</v>
      </c>
      <c r="Y26" s="56">
        <f t="shared" si="6"/>
        <v>0</v>
      </c>
      <c r="Z26" s="57" t="str">
        <f t="shared" si="7"/>
        <v>-</v>
      </c>
      <c r="AA26" s="58" t="str">
        <f t="shared" si="7"/>
        <v>-</v>
      </c>
      <c r="AB26" s="60">
        <f t="shared" si="8"/>
        <v>0</v>
      </c>
      <c r="AC26" s="60">
        <f t="shared" si="8"/>
        <v>0</v>
      </c>
      <c r="AD26" s="148"/>
      <c r="AE26" s="428"/>
      <c r="AF26" s="419"/>
      <c r="AG26" s="419"/>
      <c r="AH26" s="429"/>
      <c r="AI26" s="39"/>
      <c r="AJ26" s="39">
        <f t="shared" si="9"/>
        <v>0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33</v>
      </c>
      <c r="B27" s="50">
        <f t="shared" si="0"/>
        <v>0</v>
      </c>
      <c r="C27" s="51" t="str">
        <f t="shared" si="1"/>
        <v>-</v>
      </c>
      <c r="D27" s="51" t="str">
        <f t="shared" si="1"/>
        <v>-</v>
      </c>
      <c r="E27" s="51" t="str">
        <f t="shared" si="1"/>
        <v>-</v>
      </c>
      <c r="F27" s="51" t="str">
        <f t="shared" si="1"/>
        <v>-</v>
      </c>
      <c r="G27" s="51" t="str">
        <f t="shared" si="1"/>
        <v>-</v>
      </c>
      <c r="H27" s="52" t="str">
        <f t="shared" si="10"/>
        <v>-</v>
      </c>
      <c r="I27" s="51">
        <f t="shared" si="2"/>
        <v>0</v>
      </c>
      <c r="J27" s="51" t="str">
        <f t="shared" si="3"/>
        <v>-</v>
      </c>
      <c r="K27" s="52" t="str">
        <f t="shared" si="3"/>
        <v>-</v>
      </c>
      <c r="L27" s="53" t="str">
        <f t="shared" si="3"/>
        <v>-</v>
      </c>
      <c r="M27" s="51" t="str">
        <f t="shared" si="3"/>
        <v>-</v>
      </c>
      <c r="N27" s="51" t="str">
        <f t="shared" si="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5"/>
        <v>-</v>
      </c>
      <c r="T27" s="51" t="str">
        <f t="shared" si="5"/>
        <v>-</v>
      </c>
      <c r="U27" s="51" t="str">
        <f t="shared" si="5"/>
        <v>-</v>
      </c>
      <c r="V27" s="54" t="str">
        <f t="shared" si="5"/>
        <v>-</v>
      </c>
      <c r="W27" s="55" t="str">
        <f t="shared" si="5"/>
        <v>-</v>
      </c>
      <c r="X27" s="55" t="str">
        <f t="shared" si="5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34</v>
      </c>
      <c r="B28" s="50">
        <f t="shared" si="0"/>
        <v>0</v>
      </c>
      <c r="C28" s="51" t="str">
        <f t="shared" si="1"/>
        <v>-</v>
      </c>
      <c r="D28" s="51" t="str">
        <f t="shared" si="1"/>
        <v>-</v>
      </c>
      <c r="E28" s="51" t="str">
        <f t="shared" si="1"/>
        <v>-</v>
      </c>
      <c r="F28" s="51" t="str">
        <f t="shared" si="1"/>
        <v>-</v>
      </c>
      <c r="G28" s="51" t="str">
        <f t="shared" si="1"/>
        <v>-</v>
      </c>
      <c r="H28" s="52" t="str">
        <f t="shared" si="10"/>
        <v>-</v>
      </c>
      <c r="I28" s="51">
        <f t="shared" si="2"/>
        <v>0</v>
      </c>
      <c r="J28" s="51" t="str">
        <f t="shared" si="3"/>
        <v>-</v>
      </c>
      <c r="K28" s="52" t="str">
        <f t="shared" si="3"/>
        <v>-</v>
      </c>
      <c r="L28" s="53" t="str">
        <f t="shared" si="3"/>
        <v>-</v>
      </c>
      <c r="M28" s="51" t="str">
        <f t="shared" si="3"/>
        <v>-</v>
      </c>
      <c r="N28" s="51" t="str">
        <f t="shared" si="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5"/>
        <v>-</v>
      </c>
      <c r="T28" s="51" t="str">
        <f t="shared" si="5"/>
        <v>-</v>
      </c>
      <c r="U28" s="51" t="str">
        <f t="shared" si="5"/>
        <v>-</v>
      </c>
      <c r="V28" s="54" t="str">
        <f t="shared" si="5"/>
        <v>-</v>
      </c>
      <c r="W28" s="55" t="str">
        <f t="shared" si="5"/>
        <v>-</v>
      </c>
      <c r="X28" s="55" t="str">
        <f t="shared" si="5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35</v>
      </c>
      <c r="B29" s="50">
        <f t="shared" si="0"/>
        <v>0</v>
      </c>
      <c r="C29" s="51" t="str">
        <f t="shared" ref="C29:G42" si="12">IF($H$7=VLOOKUP($A29,PLANILLA,3,0),VLOOKUP($A29,PLANILLA,C$12,0),"-")</f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ref="J29:N42" si="13">IF($H$7=VLOOKUP($A29,PLANILLA,3,0),VLOOKUP($A29,PLANILLA,J$12,0),"-")</f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ref="S29:X42" si="14">IF($H$7=VLOOKUP($A29,PLANILLA,3,0),VLOOKUP($A29,PLANILLA,S$12,0),"-")</f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36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37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38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39</v>
      </c>
      <c r="B33" s="50">
        <f t="shared" si="0"/>
        <v>0</v>
      </c>
      <c r="C33" s="51" t="str">
        <f t="shared" si="12"/>
        <v>-</v>
      </c>
      <c r="D33" s="51" t="str">
        <f t="shared" si="12"/>
        <v>-</v>
      </c>
      <c r="E33" s="51" t="str">
        <f t="shared" si="12"/>
        <v>-</v>
      </c>
      <c r="F33" s="51" t="str">
        <f t="shared" si="12"/>
        <v>-</v>
      </c>
      <c r="G33" s="51" t="str">
        <f t="shared" si="12"/>
        <v>-</v>
      </c>
      <c r="H33" s="52" t="str">
        <f t="shared" si="10"/>
        <v>-</v>
      </c>
      <c r="I33" s="51">
        <f t="shared" si="2"/>
        <v>0</v>
      </c>
      <c r="J33" s="51" t="str">
        <f t="shared" si="13"/>
        <v>-</v>
      </c>
      <c r="K33" s="52" t="str">
        <f t="shared" si="13"/>
        <v>-</v>
      </c>
      <c r="L33" s="53" t="str">
        <f t="shared" si="13"/>
        <v>-</v>
      </c>
      <c r="M33" s="51" t="str">
        <f t="shared" si="13"/>
        <v>-</v>
      </c>
      <c r="N33" s="51" t="str">
        <f t="shared" si="13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si="14"/>
        <v>-</v>
      </c>
      <c r="T33" s="51" t="str">
        <f t="shared" si="14"/>
        <v>-</v>
      </c>
      <c r="U33" s="51" t="str">
        <f t="shared" si="14"/>
        <v>-</v>
      </c>
      <c r="V33" s="54" t="str">
        <f t="shared" si="14"/>
        <v>-</v>
      </c>
      <c r="W33" s="55" t="str">
        <f t="shared" si="14"/>
        <v>-</v>
      </c>
      <c r="X33" s="55" t="str">
        <f t="shared" si="14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40</v>
      </c>
      <c r="B34" s="50">
        <f t="shared" si="0"/>
        <v>0</v>
      </c>
      <c r="C34" s="51" t="str">
        <f t="shared" si="12"/>
        <v>-</v>
      </c>
      <c r="D34" s="51" t="str">
        <f t="shared" si="12"/>
        <v>-</v>
      </c>
      <c r="E34" s="51" t="str">
        <f t="shared" si="12"/>
        <v>-</v>
      </c>
      <c r="F34" s="51" t="str">
        <f t="shared" si="12"/>
        <v>-</v>
      </c>
      <c r="G34" s="51" t="str">
        <f t="shared" si="12"/>
        <v>-</v>
      </c>
      <c r="H34" s="52" t="str">
        <f t="shared" si="10"/>
        <v>-</v>
      </c>
      <c r="I34" s="51">
        <f t="shared" si="2"/>
        <v>0</v>
      </c>
      <c r="J34" s="51" t="str">
        <f t="shared" si="13"/>
        <v>-</v>
      </c>
      <c r="K34" s="52" t="str">
        <f t="shared" si="13"/>
        <v>-</v>
      </c>
      <c r="L34" s="53" t="str">
        <f t="shared" si="13"/>
        <v>-</v>
      </c>
      <c r="M34" s="51" t="str">
        <f t="shared" si="13"/>
        <v>-</v>
      </c>
      <c r="N34" s="51" t="str">
        <f t="shared" si="13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4"/>
        <v>-</v>
      </c>
      <c r="T34" s="51" t="str">
        <f t="shared" si="14"/>
        <v>-</v>
      </c>
      <c r="U34" s="51" t="str">
        <f t="shared" si="14"/>
        <v>-</v>
      </c>
      <c r="V34" s="54" t="str">
        <f t="shared" si="14"/>
        <v>-</v>
      </c>
      <c r="W34" s="55" t="str">
        <f t="shared" si="14"/>
        <v>-</v>
      </c>
      <c r="X34" s="55" t="str">
        <f t="shared" si="14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41</v>
      </c>
      <c r="B35" s="50">
        <f t="shared" si="0"/>
        <v>0</v>
      </c>
      <c r="C35" s="51" t="str">
        <f t="shared" si="12"/>
        <v>-</v>
      </c>
      <c r="D35" s="51" t="str">
        <f t="shared" si="12"/>
        <v>-</v>
      </c>
      <c r="E35" s="51" t="str">
        <f t="shared" si="12"/>
        <v>-</v>
      </c>
      <c r="F35" s="51" t="str">
        <f t="shared" si="12"/>
        <v>-</v>
      </c>
      <c r="G35" s="51" t="str">
        <f t="shared" si="12"/>
        <v>-</v>
      </c>
      <c r="H35" s="52" t="str">
        <f t="shared" si="10"/>
        <v>-</v>
      </c>
      <c r="I35" s="51">
        <f t="shared" si="2"/>
        <v>0</v>
      </c>
      <c r="J35" s="51" t="str">
        <f t="shared" si="13"/>
        <v>-</v>
      </c>
      <c r="K35" s="52" t="str">
        <f t="shared" si="13"/>
        <v>-</v>
      </c>
      <c r="L35" s="53" t="str">
        <f t="shared" si="13"/>
        <v>-</v>
      </c>
      <c r="M35" s="51" t="str">
        <f t="shared" si="13"/>
        <v>-</v>
      </c>
      <c r="N35" s="51" t="str">
        <f t="shared" si="13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4"/>
        <v>-</v>
      </c>
      <c r="T35" s="51" t="str">
        <f t="shared" si="14"/>
        <v>-</v>
      </c>
      <c r="U35" s="51" t="str">
        <f t="shared" si="14"/>
        <v>-</v>
      </c>
      <c r="V35" s="54" t="str">
        <f t="shared" si="14"/>
        <v>-</v>
      </c>
      <c r="W35" s="55" t="str">
        <f t="shared" si="14"/>
        <v>-</v>
      </c>
      <c r="X35" s="55" t="str">
        <f t="shared" si="14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42</v>
      </c>
      <c r="B36" s="50">
        <f t="shared" si="0"/>
        <v>0</v>
      </c>
      <c r="C36" s="51" t="str">
        <f t="shared" si="12"/>
        <v>-</v>
      </c>
      <c r="D36" s="51" t="str">
        <f t="shared" si="12"/>
        <v>-</v>
      </c>
      <c r="E36" s="51" t="str">
        <f t="shared" si="12"/>
        <v>-</v>
      </c>
      <c r="F36" s="51" t="str">
        <f t="shared" si="12"/>
        <v>-</v>
      </c>
      <c r="G36" s="51" t="str">
        <f t="shared" si="12"/>
        <v>-</v>
      </c>
      <c r="H36" s="52" t="str">
        <f t="shared" si="10"/>
        <v>-</v>
      </c>
      <c r="I36" s="51">
        <f t="shared" si="2"/>
        <v>0</v>
      </c>
      <c r="J36" s="51" t="str">
        <f t="shared" si="13"/>
        <v>-</v>
      </c>
      <c r="K36" s="52" t="str">
        <f t="shared" si="13"/>
        <v>-</v>
      </c>
      <c r="L36" s="53" t="str">
        <f t="shared" si="13"/>
        <v>-</v>
      </c>
      <c r="M36" s="51" t="str">
        <f t="shared" si="13"/>
        <v>-</v>
      </c>
      <c r="N36" s="51" t="str">
        <f t="shared" si="13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4"/>
        <v>-</v>
      </c>
      <c r="T36" s="51" t="str">
        <f t="shared" si="14"/>
        <v>-</v>
      </c>
      <c r="U36" s="51" t="str">
        <f t="shared" si="14"/>
        <v>-</v>
      </c>
      <c r="V36" s="54" t="str">
        <f t="shared" si="14"/>
        <v>-</v>
      </c>
      <c r="W36" s="55" t="str">
        <f t="shared" si="14"/>
        <v>-</v>
      </c>
      <c r="X36" s="55" t="str">
        <f t="shared" si="14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43</v>
      </c>
      <c r="B37" s="50">
        <f t="shared" si="0"/>
        <v>0</v>
      </c>
      <c r="C37" s="51" t="str">
        <f t="shared" si="12"/>
        <v>-</v>
      </c>
      <c r="D37" s="51" t="str">
        <f t="shared" si="12"/>
        <v>-</v>
      </c>
      <c r="E37" s="51" t="str">
        <f t="shared" si="12"/>
        <v>-</v>
      </c>
      <c r="F37" s="51" t="str">
        <f t="shared" si="12"/>
        <v>-</v>
      </c>
      <c r="G37" s="51" t="str">
        <f t="shared" si="12"/>
        <v>-</v>
      </c>
      <c r="H37" s="52" t="str">
        <f t="shared" si="10"/>
        <v>-</v>
      </c>
      <c r="I37" s="51">
        <f t="shared" si="2"/>
        <v>0</v>
      </c>
      <c r="J37" s="51" t="str">
        <f t="shared" si="13"/>
        <v>-</v>
      </c>
      <c r="K37" s="52" t="str">
        <f t="shared" si="13"/>
        <v>-</v>
      </c>
      <c r="L37" s="53" t="str">
        <f t="shared" si="13"/>
        <v>-</v>
      </c>
      <c r="M37" s="51" t="str">
        <f t="shared" si="13"/>
        <v>-</v>
      </c>
      <c r="N37" s="51" t="str">
        <f t="shared" si="13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4"/>
        <v>-</v>
      </c>
      <c r="T37" s="51" t="str">
        <f t="shared" si="14"/>
        <v>-</v>
      </c>
      <c r="U37" s="51" t="str">
        <f t="shared" si="14"/>
        <v>-</v>
      </c>
      <c r="V37" s="54" t="str">
        <f t="shared" si="14"/>
        <v>-</v>
      </c>
      <c r="W37" s="55" t="str">
        <f t="shared" si="14"/>
        <v>-</v>
      </c>
      <c r="X37" s="55" t="str">
        <f t="shared" si="14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44</v>
      </c>
      <c r="B38" s="50">
        <f t="shared" si="0"/>
        <v>0</v>
      </c>
      <c r="C38" s="51" t="str">
        <f t="shared" si="12"/>
        <v>-</v>
      </c>
      <c r="D38" s="51" t="str">
        <f t="shared" si="12"/>
        <v>-</v>
      </c>
      <c r="E38" s="51" t="str">
        <f t="shared" si="12"/>
        <v>-</v>
      </c>
      <c r="F38" s="51" t="str">
        <f t="shared" si="12"/>
        <v>-</v>
      </c>
      <c r="G38" s="51" t="str">
        <f t="shared" si="12"/>
        <v>-</v>
      </c>
      <c r="H38" s="52" t="str">
        <f t="shared" si="10"/>
        <v>-</v>
      </c>
      <c r="I38" s="51">
        <f t="shared" si="2"/>
        <v>0</v>
      </c>
      <c r="J38" s="51" t="str">
        <f t="shared" si="13"/>
        <v>-</v>
      </c>
      <c r="K38" s="52" t="str">
        <f t="shared" si="13"/>
        <v>-</v>
      </c>
      <c r="L38" s="53" t="str">
        <f t="shared" si="13"/>
        <v>-</v>
      </c>
      <c r="M38" s="51" t="str">
        <f t="shared" si="13"/>
        <v>-</v>
      </c>
      <c r="N38" s="51" t="str">
        <f t="shared" si="13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4"/>
        <v>-</v>
      </c>
      <c r="T38" s="51" t="str">
        <f t="shared" si="14"/>
        <v>-</v>
      </c>
      <c r="U38" s="51" t="str">
        <f t="shared" si="14"/>
        <v>-</v>
      </c>
      <c r="V38" s="54" t="str">
        <f t="shared" si="14"/>
        <v>-</v>
      </c>
      <c r="W38" s="55" t="str">
        <f t="shared" si="14"/>
        <v>-</v>
      </c>
      <c r="X38" s="55" t="str">
        <f t="shared" si="14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45</v>
      </c>
      <c r="B39" s="50">
        <f t="shared" si="0"/>
        <v>0</v>
      </c>
      <c r="C39" s="51" t="str">
        <f t="shared" si="12"/>
        <v>-</v>
      </c>
      <c r="D39" s="51" t="str">
        <f t="shared" si="12"/>
        <v>-</v>
      </c>
      <c r="E39" s="51" t="str">
        <f t="shared" si="12"/>
        <v>-</v>
      </c>
      <c r="F39" s="51" t="str">
        <f t="shared" si="12"/>
        <v>-</v>
      </c>
      <c r="G39" s="51" t="str">
        <f t="shared" si="12"/>
        <v>-</v>
      </c>
      <c r="H39" s="52" t="str">
        <f t="shared" si="10"/>
        <v>-</v>
      </c>
      <c r="I39" s="51">
        <f t="shared" si="2"/>
        <v>0</v>
      </c>
      <c r="J39" s="51" t="str">
        <f t="shared" si="13"/>
        <v>-</v>
      </c>
      <c r="K39" s="52" t="str">
        <f t="shared" si="13"/>
        <v>-</v>
      </c>
      <c r="L39" s="53" t="str">
        <f t="shared" si="13"/>
        <v>-</v>
      </c>
      <c r="M39" s="51" t="str">
        <f t="shared" si="13"/>
        <v>-</v>
      </c>
      <c r="N39" s="51" t="str">
        <f t="shared" si="13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4"/>
        <v>-</v>
      </c>
      <c r="T39" s="51" t="str">
        <f t="shared" si="14"/>
        <v>-</v>
      </c>
      <c r="U39" s="51" t="str">
        <f t="shared" si="14"/>
        <v>-</v>
      </c>
      <c r="V39" s="54" t="str">
        <f t="shared" si="14"/>
        <v>-</v>
      </c>
      <c r="W39" s="55" t="str">
        <f t="shared" si="14"/>
        <v>-</v>
      </c>
      <c r="X39" s="55" t="str">
        <f t="shared" si="14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46</v>
      </c>
      <c r="B40" s="50">
        <f t="shared" si="0"/>
        <v>0</v>
      </c>
      <c r="C40" s="51" t="str">
        <f t="shared" si="12"/>
        <v>-</v>
      </c>
      <c r="D40" s="51" t="str">
        <f t="shared" si="12"/>
        <v>-</v>
      </c>
      <c r="E40" s="51" t="str">
        <f t="shared" si="12"/>
        <v>-</v>
      </c>
      <c r="F40" s="51" t="str">
        <f t="shared" si="12"/>
        <v>-</v>
      </c>
      <c r="G40" s="51" t="str">
        <f t="shared" si="12"/>
        <v>-</v>
      </c>
      <c r="H40" s="52" t="str">
        <f t="shared" si="10"/>
        <v>-</v>
      </c>
      <c r="I40" s="51">
        <f t="shared" si="2"/>
        <v>0</v>
      </c>
      <c r="J40" s="51" t="str">
        <f t="shared" si="13"/>
        <v>-</v>
      </c>
      <c r="K40" s="52" t="str">
        <f t="shared" si="13"/>
        <v>-</v>
      </c>
      <c r="L40" s="53" t="str">
        <f t="shared" si="13"/>
        <v>-</v>
      </c>
      <c r="M40" s="51" t="str">
        <f t="shared" si="13"/>
        <v>-</v>
      </c>
      <c r="N40" s="51" t="str">
        <f t="shared" si="13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4"/>
        <v>-</v>
      </c>
      <c r="T40" s="51" t="str">
        <f t="shared" si="14"/>
        <v>-</v>
      </c>
      <c r="U40" s="51" t="str">
        <f t="shared" si="14"/>
        <v>-</v>
      </c>
      <c r="V40" s="54" t="str">
        <f t="shared" si="14"/>
        <v>-</v>
      </c>
      <c r="W40" s="55" t="str">
        <f t="shared" si="14"/>
        <v>-</v>
      </c>
      <c r="X40" s="55" t="str">
        <f t="shared" si="14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47</v>
      </c>
      <c r="B41" s="50">
        <f t="shared" si="0"/>
        <v>0</v>
      </c>
      <c r="C41" s="51" t="str">
        <f t="shared" si="12"/>
        <v>-</v>
      </c>
      <c r="D41" s="51" t="str">
        <f t="shared" si="12"/>
        <v>-</v>
      </c>
      <c r="E41" s="51" t="str">
        <f t="shared" si="12"/>
        <v>-</v>
      </c>
      <c r="F41" s="51" t="str">
        <f t="shared" si="12"/>
        <v>-</v>
      </c>
      <c r="G41" s="51" t="str">
        <f t="shared" si="12"/>
        <v>-</v>
      </c>
      <c r="H41" s="52" t="str">
        <f t="shared" si="10"/>
        <v>-</v>
      </c>
      <c r="I41" s="51">
        <f t="shared" si="2"/>
        <v>0</v>
      </c>
      <c r="J41" s="51" t="str">
        <f t="shared" si="13"/>
        <v>-</v>
      </c>
      <c r="K41" s="52" t="str">
        <f t="shared" si="13"/>
        <v>-</v>
      </c>
      <c r="L41" s="53" t="str">
        <f t="shared" si="13"/>
        <v>-</v>
      </c>
      <c r="M41" s="51" t="str">
        <f t="shared" si="13"/>
        <v>-</v>
      </c>
      <c r="N41" s="51" t="str">
        <f t="shared" si="13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4"/>
        <v>-</v>
      </c>
      <c r="T41" s="51" t="str">
        <f t="shared" si="14"/>
        <v>-</v>
      </c>
      <c r="U41" s="51" t="str">
        <f t="shared" si="14"/>
        <v>-</v>
      </c>
      <c r="V41" s="54" t="str">
        <f t="shared" si="14"/>
        <v>-</v>
      </c>
      <c r="W41" s="55" t="str">
        <f t="shared" si="14"/>
        <v>-</v>
      </c>
      <c r="X41" s="55" t="str">
        <f t="shared" si="14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48</v>
      </c>
      <c r="B42" s="50">
        <f t="shared" si="0"/>
        <v>0</v>
      </c>
      <c r="C42" s="51" t="str">
        <f t="shared" si="12"/>
        <v>-</v>
      </c>
      <c r="D42" s="51" t="str">
        <f t="shared" si="12"/>
        <v>-</v>
      </c>
      <c r="E42" s="51" t="str">
        <f t="shared" si="12"/>
        <v>-</v>
      </c>
      <c r="F42" s="51" t="str">
        <f t="shared" si="12"/>
        <v>-</v>
      </c>
      <c r="G42" s="51" t="str">
        <f t="shared" si="12"/>
        <v>-</v>
      </c>
      <c r="H42" s="52" t="str">
        <f t="shared" si="10"/>
        <v>-</v>
      </c>
      <c r="I42" s="51">
        <f t="shared" si="2"/>
        <v>0</v>
      </c>
      <c r="J42" s="51" t="str">
        <f t="shared" si="13"/>
        <v>-</v>
      </c>
      <c r="K42" s="52" t="str">
        <f t="shared" si="13"/>
        <v>-</v>
      </c>
      <c r="L42" s="53" t="str">
        <f t="shared" si="13"/>
        <v>-</v>
      </c>
      <c r="M42" s="51" t="str">
        <f t="shared" si="13"/>
        <v>-</v>
      </c>
      <c r="N42" s="51" t="str">
        <f t="shared" si="13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4"/>
        <v>-</v>
      </c>
      <c r="T42" s="51" t="str">
        <f t="shared" si="14"/>
        <v>-</v>
      </c>
      <c r="U42" s="51" t="str">
        <f t="shared" si="14"/>
        <v>-</v>
      </c>
      <c r="V42" s="54" t="str">
        <f t="shared" si="14"/>
        <v>-</v>
      </c>
      <c r="W42" s="55" t="str">
        <f t="shared" si="14"/>
        <v>-</v>
      </c>
      <c r="X42" s="55" t="str">
        <f t="shared" si="14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hidden="1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0</v>
      </c>
      <c r="P44" s="76">
        <f>SUM(P13:P43)</f>
        <v>0</v>
      </c>
      <c r="Q44" s="76">
        <f>SUM(Q13:Q43)</f>
        <v>0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0</v>
      </c>
      <c r="E47" s="86"/>
      <c r="F47" s="86"/>
      <c r="G47" s="52" t="s">
        <v>74</v>
      </c>
      <c r="H47" s="85">
        <f t="shared" ref="H47:H56" si="15">+COUNTIF($C$13:$E$43,$G47)</f>
        <v>0</v>
      </c>
      <c r="I47" s="52"/>
      <c r="J47" s="85"/>
      <c r="K47" s="52" t="s">
        <v>90</v>
      </c>
      <c r="L47" s="85">
        <f t="shared" ref="L47:L54" si="16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17">COUNTIF($G$13:$G$43,$Y47)</f>
        <v>0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1</v>
      </c>
      <c r="E48" s="86"/>
      <c r="F48" s="86"/>
      <c r="G48" s="52" t="s">
        <v>105</v>
      </c>
      <c r="H48" s="85">
        <f t="shared" si="15"/>
        <v>0</v>
      </c>
      <c r="I48" s="52"/>
      <c r="J48" s="85"/>
      <c r="K48" s="52" t="s">
        <v>159</v>
      </c>
      <c r="L48" s="85">
        <f t="shared" si="16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17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0</v>
      </c>
      <c r="E49" s="86"/>
      <c r="F49" s="86"/>
      <c r="G49" s="52" t="s">
        <v>108</v>
      </c>
      <c r="H49" s="85">
        <f t="shared" si="15"/>
        <v>0</v>
      </c>
      <c r="I49" s="52"/>
      <c r="J49" s="85"/>
      <c r="K49" s="52" t="s">
        <v>160</v>
      </c>
      <c r="L49" s="85">
        <f t="shared" si="16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17"/>
        <v>1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0</v>
      </c>
      <c r="E50" s="86"/>
      <c r="F50" s="86"/>
      <c r="G50" s="52" t="s">
        <v>103</v>
      </c>
      <c r="H50" s="85">
        <f t="shared" si="15"/>
        <v>0</v>
      </c>
      <c r="I50" s="52"/>
      <c r="J50" s="85"/>
      <c r="K50" s="52" t="s">
        <v>161</v>
      </c>
      <c r="L50" s="85">
        <f t="shared" si="16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0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17"/>
        <v>0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18">+SUMIFS($I$13:$I$43,$J$13:$J$43,"CAC",$K$13:$K$43,"12/200")</f>
        <v>0</v>
      </c>
      <c r="E51" s="86"/>
      <c r="F51" s="86"/>
      <c r="G51" s="52" t="s">
        <v>104</v>
      </c>
      <c r="H51" s="85">
        <f t="shared" si="15"/>
        <v>0</v>
      </c>
      <c r="I51" s="52"/>
      <c r="J51" s="85"/>
      <c r="K51" s="52" t="s">
        <v>162</v>
      </c>
      <c r="L51" s="85">
        <f t="shared" si="16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17"/>
        <v>0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18"/>
        <v>0</v>
      </c>
      <c r="E52" s="86"/>
      <c r="F52" s="86"/>
      <c r="G52" s="52" t="s">
        <v>67</v>
      </c>
      <c r="H52" s="85">
        <f t="shared" si="15"/>
        <v>0</v>
      </c>
      <c r="I52" s="52"/>
      <c r="J52" s="85"/>
      <c r="K52" s="52" t="s">
        <v>163</v>
      </c>
      <c r="L52" s="85">
        <f t="shared" si="16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0</v>
      </c>
      <c r="U52" s="39"/>
      <c r="V52" s="98">
        <f>COUNTIF($S$13:$S$43,#REF!)</f>
        <v>0</v>
      </c>
      <c r="W52" s="39"/>
      <c r="X52" s="39"/>
      <c r="Y52" s="91" t="s">
        <v>259</v>
      </c>
      <c r="Z52" s="92"/>
      <c r="AA52" s="93"/>
      <c r="AB52" s="94">
        <f t="shared" si="17"/>
        <v>0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5"/>
        <v>0</v>
      </c>
      <c r="I53" s="52"/>
      <c r="J53" s="85"/>
      <c r="K53" s="52" t="s">
        <v>107</v>
      </c>
      <c r="L53" s="85">
        <f t="shared" si="16"/>
        <v>0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5"/>
        <v>0</v>
      </c>
      <c r="I54" s="52"/>
      <c r="J54" s="85"/>
      <c r="K54" s="52" t="s">
        <v>85</v>
      </c>
      <c r="L54" s="85">
        <f t="shared" si="16"/>
        <v>0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5"/>
        <v>1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5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8.5400000000000004E-2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/>
  <mergeCells count="42">
    <mergeCell ref="AE9:AF9"/>
    <mergeCell ref="AE10:AF10"/>
    <mergeCell ref="AG9:AH9"/>
    <mergeCell ref="AG10:AH10"/>
    <mergeCell ref="B7:F8"/>
    <mergeCell ref="G7:G8"/>
    <mergeCell ref="H7:R8"/>
    <mergeCell ref="S3:S6"/>
    <mergeCell ref="T3:U6"/>
    <mergeCell ref="B4:F5"/>
    <mergeCell ref="G4:R4"/>
    <mergeCell ref="G5:R6"/>
    <mergeCell ref="AJ7:AK8"/>
    <mergeCell ref="B9:B11"/>
    <mergeCell ref="F9:H9"/>
    <mergeCell ref="T9:T11"/>
    <mergeCell ref="U9:U11"/>
    <mergeCell ref="V9:V11"/>
    <mergeCell ref="W9:X10"/>
    <mergeCell ref="Y9:Y11"/>
    <mergeCell ref="Z9:Z11"/>
    <mergeCell ref="AA9:AA11"/>
    <mergeCell ref="V7:V8"/>
    <mergeCell ref="W7:W8"/>
    <mergeCell ref="X7:Y8"/>
    <mergeCell ref="Z7:AA8"/>
    <mergeCell ref="AB7:AC8"/>
    <mergeCell ref="AD7:AD8"/>
    <mergeCell ref="Y46:AB46"/>
    <mergeCell ref="AB9:AC9"/>
    <mergeCell ref="AD9:AD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S10:S11"/>
    <mergeCell ref="AB10:AC10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30CE-F42E-46B9-B34B-7543C2B16D52}">
  <sheetPr>
    <tabColor rgb="FFFF0000"/>
  </sheetPr>
  <dimension ref="A1:AS59"/>
  <sheetViews>
    <sheetView showZeros="0" view="pageBreakPreview" topLeftCell="L1" zoomScale="80" zoomScaleSheetLayoutView="80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9</v>
      </c>
      <c r="T3" s="544" t="str">
        <f>+"RP-"&amp;S3</f>
        <v>RP-9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QUESHQUE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SANTA</v>
      </c>
      <c r="AA7" s="548"/>
      <c r="AB7" s="550" t="s">
        <v>116</v>
      </c>
      <c r="AC7" s="550"/>
      <c r="AD7" s="565" t="str">
        <f>+VLOOKUP($S$3,LOCALIDAD,5,0)</f>
        <v>CACERES DEL PERU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21</v>
      </c>
      <c r="B13" s="275">
        <f t="shared" ref="B13:B42" si="0">IF($H$7=VLOOKUP($A13,PLANILLA,3,0),VLOOKUP($A13,PLANILLA,B$12,0),0)</f>
        <v>0</v>
      </c>
      <c r="C13" s="276">
        <f t="shared" ref="C13:G28" si="1">IF($H$7=VLOOKUP($A13,PLANILLA,3,0),VLOOKUP($A13,PLANILLA,C$12,0),"-")</f>
        <v>0</v>
      </c>
      <c r="D13" s="276">
        <f t="shared" si="1"/>
        <v>0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8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1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8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SI</v>
      </c>
      <c r="V13" s="279">
        <f t="shared" si="5"/>
        <v>0</v>
      </c>
      <c r="W13" s="280" t="str">
        <f t="shared" si="5"/>
        <v>821672.9083</v>
      </c>
      <c r="X13" s="280" t="str">
        <f t="shared" si="5"/>
        <v>9009910.98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0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22</v>
      </c>
      <c r="B14" s="50">
        <f t="shared" si="0"/>
        <v>0</v>
      </c>
      <c r="C14" s="51">
        <f t="shared" si="1"/>
        <v>0</v>
      </c>
      <c r="D14" s="51">
        <f t="shared" si="1"/>
        <v>0</v>
      </c>
      <c r="E14" s="51" t="str">
        <f t="shared" si="1"/>
        <v>-</v>
      </c>
      <c r="F14" s="51" t="str">
        <f t="shared" si="1"/>
        <v>01</v>
      </c>
      <c r="G14" s="51" t="str">
        <f t="shared" si="1"/>
        <v>-</v>
      </c>
      <c r="H14" s="52" t="str">
        <f t="shared" ref="H14:H42" si="10">+IF(G14&lt;&gt;0,VLOOKUP(G14,TRAFOS,2,FALSE),"-")</f>
        <v>-</v>
      </c>
      <c r="I14" s="51">
        <f t="shared" si="2"/>
        <v>0</v>
      </c>
      <c r="J14" s="51" t="str">
        <f t="shared" si="3"/>
        <v>CAC</v>
      </c>
      <c r="K14" s="52" t="str">
        <f t="shared" si="3"/>
        <v>12/300</v>
      </c>
      <c r="L14" s="53">
        <f t="shared" si="3"/>
        <v>0</v>
      </c>
      <c r="M14" s="51" t="str">
        <f t="shared" si="3"/>
        <v>35 mm² AAAC</v>
      </c>
      <c r="N14" s="51">
        <f t="shared" si="3"/>
        <v>1</v>
      </c>
      <c r="O14" s="51">
        <f t="shared" si="4"/>
        <v>0</v>
      </c>
      <c r="P14" s="51">
        <f t="shared" si="4"/>
        <v>0</v>
      </c>
      <c r="Q14" s="51">
        <f t="shared" si="4"/>
        <v>0</v>
      </c>
      <c r="R14" s="51">
        <f t="shared" si="4"/>
        <v>0</v>
      </c>
      <c r="S14" s="51" t="str">
        <f t="shared" si="5"/>
        <v>-</v>
      </c>
      <c r="T14" s="51" t="str">
        <f t="shared" si="5"/>
        <v>CI-C</v>
      </c>
      <c r="U14" s="51" t="str">
        <f t="shared" si="5"/>
        <v>SI</v>
      </c>
      <c r="V14" s="54">
        <f t="shared" si="5"/>
        <v>0</v>
      </c>
      <c r="W14" s="55" t="str">
        <f t="shared" si="5"/>
        <v>821657.538</v>
      </c>
      <c r="X14" s="55" t="str">
        <f t="shared" si="5"/>
        <v>9009913.86</v>
      </c>
      <c r="Y14" s="56">
        <f t="shared" si="6"/>
        <v>2</v>
      </c>
      <c r="Z14" s="57" t="str">
        <f t="shared" si="7"/>
        <v>-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0</v>
      </c>
      <c r="AF14" s="59">
        <f t="shared" si="8"/>
        <v>0</v>
      </c>
      <c r="AG14" s="59">
        <f t="shared" si="8"/>
        <v>0</v>
      </c>
      <c r="AH14" s="427">
        <f t="shared" si="8"/>
        <v>0</v>
      </c>
      <c r="AI14" s="39"/>
      <c r="AJ14" s="39">
        <f t="shared" si="9"/>
        <v>0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hidden="1" x14ac:dyDescent="0.25">
      <c r="A15" s="38">
        <f t="shared" ref="A15:A42" si="11">+A14+1</f>
        <v>23</v>
      </c>
      <c r="B15" s="50">
        <f t="shared" si="0"/>
        <v>0</v>
      </c>
      <c r="C15" s="51" t="str">
        <f t="shared" si="1"/>
        <v>-</v>
      </c>
      <c r="D15" s="51" t="str">
        <f t="shared" si="1"/>
        <v>-</v>
      </c>
      <c r="E15" s="51" t="str">
        <f t="shared" si="1"/>
        <v>-</v>
      </c>
      <c r="F15" s="51" t="str">
        <f t="shared" si="1"/>
        <v>-</v>
      </c>
      <c r="G15" s="51" t="str">
        <f t="shared" si="1"/>
        <v>-</v>
      </c>
      <c r="H15" s="52" t="str">
        <f t="shared" si="10"/>
        <v>-</v>
      </c>
      <c r="I15" s="51">
        <f t="shared" si="2"/>
        <v>0</v>
      </c>
      <c r="J15" s="51" t="str">
        <f t="shared" si="3"/>
        <v>-</v>
      </c>
      <c r="K15" s="52" t="str">
        <f t="shared" si="3"/>
        <v>-</v>
      </c>
      <c r="L15" s="53" t="str">
        <f t="shared" si="3"/>
        <v>-</v>
      </c>
      <c r="M15" s="51" t="str">
        <f t="shared" si="3"/>
        <v>-</v>
      </c>
      <c r="N15" s="51" t="str">
        <f t="shared" si="3"/>
        <v>-</v>
      </c>
      <c r="O15" s="51">
        <f t="shared" si="4"/>
        <v>0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 t="str">
        <f t="shared" si="5"/>
        <v>-</v>
      </c>
      <c r="T15" s="51" t="str">
        <f t="shared" si="5"/>
        <v>-</v>
      </c>
      <c r="U15" s="51" t="str">
        <f t="shared" si="5"/>
        <v>-</v>
      </c>
      <c r="V15" s="54" t="str">
        <f t="shared" si="5"/>
        <v>-</v>
      </c>
      <c r="W15" s="55" t="str">
        <f t="shared" si="5"/>
        <v>-</v>
      </c>
      <c r="X15" s="55" t="str">
        <f t="shared" si="5"/>
        <v>-</v>
      </c>
      <c r="Y15" s="56">
        <f t="shared" si="6"/>
        <v>0</v>
      </c>
      <c r="Z15" s="57" t="str">
        <f t="shared" si="7"/>
        <v>-</v>
      </c>
      <c r="AA15" s="58" t="str">
        <f t="shared" si="7"/>
        <v>-</v>
      </c>
      <c r="AB15" s="59">
        <f t="shared" si="8"/>
        <v>0</v>
      </c>
      <c r="AC15" s="59">
        <f t="shared" si="8"/>
        <v>0</v>
      </c>
      <c r="AD15" s="148"/>
      <c r="AE15" s="426">
        <f t="shared" si="8"/>
        <v>0</v>
      </c>
      <c r="AF15" s="59">
        <f t="shared" si="8"/>
        <v>0</v>
      </c>
      <c r="AG15" s="59">
        <f t="shared" si="8"/>
        <v>0</v>
      </c>
      <c r="AH15" s="427">
        <f t="shared" si="8"/>
        <v>0</v>
      </c>
      <c r="AI15" s="39"/>
      <c r="AJ15" s="39">
        <f t="shared" si="9"/>
        <v>0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hidden="1" x14ac:dyDescent="0.25">
      <c r="A16" s="38">
        <f t="shared" si="11"/>
        <v>24</v>
      </c>
      <c r="B16" s="50">
        <f t="shared" si="0"/>
        <v>0</v>
      </c>
      <c r="C16" s="51" t="str">
        <f t="shared" si="1"/>
        <v>-</v>
      </c>
      <c r="D16" s="51" t="str">
        <f t="shared" si="1"/>
        <v>-</v>
      </c>
      <c r="E16" s="51" t="str">
        <f t="shared" si="1"/>
        <v>-</v>
      </c>
      <c r="F16" s="51" t="str">
        <f t="shared" si="1"/>
        <v>-</v>
      </c>
      <c r="G16" s="51" t="str">
        <f t="shared" si="1"/>
        <v>-</v>
      </c>
      <c r="H16" s="52" t="str">
        <f t="shared" si="10"/>
        <v>-</v>
      </c>
      <c r="I16" s="51">
        <f t="shared" si="2"/>
        <v>0</v>
      </c>
      <c r="J16" s="51" t="str">
        <f t="shared" si="3"/>
        <v>-</v>
      </c>
      <c r="K16" s="52" t="str">
        <f t="shared" si="3"/>
        <v>-</v>
      </c>
      <c r="L16" s="53" t="str">
        <f t="shared" si="3"/>
        <v>-</v>
      </c>
      <c r="M16" s="51" t="str">
        <f t="shared" si="3"/>
        <v>-</v>
      </c>
      <c r="N16" s="51" t="str">
        <f t="shared" si="3"/>
        <v>-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-</v>
      </c>
      <c r="T16" s="51" t="str">
        <f t="shared" si="5"/>
        <v>-</v>
      </c>
      <c r="U16" s="51" t="str">
        <f t="shared" si="5"/>
        <v>-</v>
      </c>
      <c r="V16" s="54" t="str">
        <f t="shared" si="5"/>
        <v>-</v>
      </c>
      <c r="W16" s="55" t="str">
        <f t="shared" si="5"/>
        <v>-</v>
      </c>
      <c r="X16" s="55" t="str">
        <f t="shared" si="5"/>
        <v>-</v>
      </c>
      <c r="Y16" s="56">
        <f t="shared" si="6"/>
        <v>0</v>
      </c>
      <c r="Z16" s="57" t="str">
        <f t="shared" si="7"/>
        <v>-</v>
      </c>
      <c r="AA16" s="58" t="str">
        <f t="shared" si="7"/>
        <v>-</v>
      </c>
      <c r="AB16" s="59">
        <f t="shared" si="8"/>
        <v>0</v>
      </c>
      <c r="AC16" s="59">
        <f t="shared" si="8"/>
        <v>0</v>
      </c>
      <c r="AD16" s="148"/>
      <c r="AE16" s="426">
        <f t="shared" si="8"/>
        <v>0</v>
      </c>
      <c r="AF16" s="59">
        <f t="shared" si="8"/>
        <v>0</v>
      </c>
      <c r="AG16" s="59">
        <f t="shared" si="8"/>
        <v>0</v>
      </c>
      <c r="AH16" s="427">
        <f t="shared" si="8"/>
        <v>0</v>
      </c>
      <c r="AI16" s="39"/>
      <c r="AJ16" s="39">
        <f t="shared" si="9"/>
        <v>0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hidden="1" x14ac:dyDescent="0.25">
      <c r="A17" s="38">
        <f t="shared" si="11"/>
        <v>25</v>
      </c>
      <c r="B17" s="50">
        <f t="shared" si="0"/>
        <v>0</v>
      </c>
      <c r="C17" s="51" t="str">
        <f t="shared" si="1"/>
        <v>-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0</v>
      </c>
      <c r="J17" s="51" t="str">
        <f t="shared" si="3"/>
        <v>-</v>
      </c>
      <c r="K17" s="52" t="str">
        <f t="shared" si="3"/>
        <v>-</v>
      </c>
      <c r="L17" s="53" t="str">
        <f t="shared" si="3"/>
        <v>-</v>
      </c>
      <c r="M17" s="51" t="str">
        <f t="shared" si="3"/>
        <v>-</v>
      </c>
      <c r="N17" s="51" t="str">
        <f t="shared" si="3"/>
        <v>-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-</v>
      </c>
      <c r="T17" s="51" t="str">
        <f t="shared" si="5"/>
        <v>-</v>
      </c>
      <c r="U17" s="51" t="str">
        <f t="shared" si="5"/>
        <v>-</v>
      </c>
      <c r="V17" s="54" t="str">
        <f t="shared" si="5"/>
        <v>-</v>
      </c>
      <c r="W17" s="55" t="str">
        <f t="shared" si="5"/>
        <v>-</v>
      </c>
      <c r="X17" s="55" t="str">
        <f t="shared" si="5"/>
        <v>-</v>
      </c>
      <c r="Y17" s="56">
        <f t="shared" si="6"/>
        <v>0</v>
      </c>
      <c r="Z17" s="57" t="str">
        <f t="shared" si="7"/>
        <v>-</v>
      </c>
      <c r="AA17" s="58" t="str">
        <f t="shared" si="7"/>
        <v>-</v>
      </c>
      <c r="AB17" s="59">
        <f t="shared" si="8"/>
        <v>0</v>
      </c>
      <c r="AC17" s="59">
        <f t="shared" si="8"/>
        <v>0</v>
      </c>
      <c r="AD17" s="148"/>
      <c r="AE17" s="428"/>
      <c r="AF17" s="419"/>
      <c r="AG17" s="419"/>
      <c r="AH17" s="429"/>
      <c r="AI17" s="39"/>
      <c r="AJ17" s="39">
        <f t="shared" si="9"/>
        <v>0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hidden="1" x14ac:dyDescent="0.25">
      <c r="A18" s="38">
        <f t="shared" si="11"/>
        <v>26</v>
      </c>
      <c r="B18" s="50">
        <f t="shared" si="0"/>
        <v>0</v>
      </c>
      <c r="C18" s="51" t="str">
        <f t="shared" si="1"/>
        <v>-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0</v>
      </c>
      <c r="J18" s="51" t="str">
        <f t="shared" si="3"/>
        <v>-</v>
      </c>
      <c r="K18" s="52" t="str">
        <f t="shared" si="3"/>
        <v>-</v>
      </c>
      <c r="L18" s="53" t="str">
        <f t="shared" si="3"/>
        <v>-</v>
      </c>
      <c r="M18" s="51" t="str">
        <f t="shared" si="3"/>
        <v>-</v>
      </c>
      <c r="N18" s="51" t="str">
        <f t="shared" si="3"/>
        <v>-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 t="str">
        <f t="shared" si="5"/>
        <v>-</v>
      </c>
      <c r="T18" s="51" t="str">
        <f t="shared" si="5"/>
        <v>-</v>
      </c>
      <c r="U18" s="51" t="str">
        <f t="shared" si="5"/>
        <v>-</v>
      </c>
      <c r="V18" s="54" t="str">
        <f t="shared" si="5"/>
        <v>-</v>
      </c>
      <c r="W18" s="55" t="str">
        <f t="shared" si="5"/>
        <v>-</v>
      </c>
      <c r="X18" s="55" t="str">
        <f t="shared" si="5"/>
        <v>-</v>
      </c>
      <c r="Y18" s="56">
        <f t="shared" si="6"/>
        <v>0</v>
      </c>
      <c r="Z18" s="57" t="str">
        <f t="shared" si="7"/>
        <v>-</v>
      </c>
      <c r="AA18" s="58" t="str">
        <f t="shared" si="7"/>
        <v>-</v>
      </c>
      <c r="AB18" s="59">
        <f t="shared" si="8"/>
        <v>0</v>
      </c>
      <c r="AC18" s="59">
        <f t="shared" si="8"/>
        <v>0</v>
      </c>
      <c r="AD18" s="148"/>
      <c r="AE18" s="428"/>
      <c r="AF18" s="419"/>
      <c r="AG18" s="419"/>
      <c r="AH18" s="429"/>
      <c r="AI18" s="39"/>
      <c r="AJ18" s="39">
        <f t="shared" si="9"/>
        <v>0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hidden="1" x14ac:dyDescent="0.25">
      <c r="A19" s="38">
        <f t="shared" si="11"/>
        <v>27</v>
      </c>
      <c r="B19" s="50">
        <f t="shared" si="0"/>
        <v>0</v>
      </c>
      <c r="C19" s="51" t="str">
        <f t="shared" si="1"/>
        <v>-</v>
      </c>
      <c r="D19" s="51" t="str">
        <f t="shared" si="1"/>
        <v>-</v>
      </c>
      <c r="E19" s="51" t="str">
        <f t="shared" si="1"/>
        <v>-</v>
      </c>
      <c r="F19" s="51" t="str">
        <f t="shared" si="1"/>
        <v>-</v>
      </c>
      <c r="G19" s="51" t="str">
        <f t="shared" si="1"/>
        <v>-</v>
      </c>
      <c r="H19" s="52" t="str">
        <f t="shared" si="10"/>
        <v>-</v>
      </c>
      <c r="I19" s="51">
        <f t="shared" si="2"/>
        <v>0</v>
      </c>
      <c r="J19" s="51" t="str">
        <f t="shared" si="3"/>
        <v>-</v>
      </c>
      <c r="K19" s="52" t="str">
        <f t="shared" si="3"/>
        <v>-</v>
      </c>
      <c r="L19" s="53" t="str">
        <f t="shared" si="3"/>
        <v>-</v>
      </c>
      <c r="M19" s="51" t="str">
        <f t="shared" si="3"/>
        <v>-</v>
      </c>
      <c r="N19" s="51" t="str">
        <f t="shared" si="3"/>
        <v>-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-</v>
      </c>
      <c r="T19" s="51" t="str">
        <f t="shared" si="5"/>
        <v>-</v>
      </c>
      <c r="U19" s="51" t="str">
        <f t="shared" si="5"/>
        <v>-</v>
      </c>
      <c r="V19" s="54" t="str">
        <f t="shared" si="5"/>
        <v>-</v>
      </c>
      <c r="W19" s="55" t="str">
        <f t="shared" si="5"/>
        <v>-</v>
      </c>
      <c r="X19" s="55" t="str">
        <f t="shared" si="5"/>
        <v>-</v>
      </c>
      <c r="Y19" s="56">
        <f t="shared" si="6"/>
        <v>0</v>
      </c>
      <c r="Z19" s="57" t="str">
        <f t="shared" si="7"/>
        <v>-</v>
      </c>
      <c r="AA19" s="58" t="str">
        <f t="shared" si="7"/>
        <v>-</v>
      </c>
      <c r="AB19" s="59">
        <f t="shared" si="8"/>
        <v>0</v>
      </c>
      <c r="AC19" s="59">
        <f t="shared" si="8"/>
        <v>0</v>
      </c>
      <c r="AD19" s="148"/>
      <c r="AE19" s="428"/>
      <c r="AF19" s="419"/>
      <c r="AG19" s="419"/>
      <c r="AH19" s="429"/>
      <c r="AI19" s="39"/>
      <c r="AJ19" s="39">
        <f t="shared" si="9"/>
        <v>0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idden="1" x14ac:dyDescent="0.25">
      <c r="A20" s="38">
        <f t="shared" si="11"/>
        <v>28</v>
      </c>
      <c r="B20" s="50">
        <f t="shared" si="0"/>
        <v>0</v>
      </c>
      <c r="C20" s="51" t="str">
        <f t="shared" si="1"/>
        <v>-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0</v>
      </c>
      <c r="J20" s="51" t="str">
        <f t="shared" si="3"/>
        <v>-</v>
      </c>
      <c r="K20" s="52" t="str">
        <f t="shared" si="3"/>
        <v>-</v>
      </c>
      <c r="L20" s="53" t="str">
        <f t="shared" si="3"/>
        <v>-</v>
      </c>
      <c r="M20" s="51" t="str">
        <f t="shared" si="3"/>
        <v>-</v>
      </c>
      <c r="N20" s="51" t="str">
        <f t="shared" si="3"/>
        <v>-</v>
      </c>
      <c r="O20" s="51">
        <f t="shared" si="4"/>
        <v>0</v>
      </c>
      <c r="P20" s="51">
        <f t="shared" si="4"/>
        <v>0</v>
      </c>
      <c r="Q20" s="51">
        <f t="shared" si="4"/>
        <v>0</v>
      </c>
      <c r="R20" s="51">
        <f t="shared" si="4"/>
        <v>0</v>
      </c>
      <c r="S20" s="51" t="str">
        <f t="shared" si="5"/>
        <v>-</v>
      </c>
      <c r="T20" s="51" t="str">
        <f t="shared" si="5"/>
        <v>-</v>
      </c>
      <c r="U20" s="51" t="str">
        <f t="shared" si="5"/>
        <v>-</v>
      </c>
      <c r="V20" s="54" t="str">
        <f t="shared" si="5"/>
        <v>-</v>
      </c>
      <c r="W20" s="55" t="str">
        <f t="shared" si="5"/>
        <v>-</v>
      </c>
      <c r="X20" s="55" t="str">
        <f t="shared" si="5"/>
        <v>-</v>
      </c>
      <c r="Y20" s="56">
        <f t="shared" si="6"/>
        <v>0</v>
      </c>
      <c r="Z20" s="57" t="str">
        <f t="shared" si="7"/>
        <v>-</v>
      </c>
      <c r="AA20" s="58" t="str">
        <f t="shared" si="7"/>
        <v>-</v>
      </c>
      <c r="AB20" s="59">
        <f t="shared" si="8"/>
        <v>0</v>
      </c>
      <c r="AC20" s="59">
        <f t="shared" si="8"/>
        <v>0</v>
      </c>
      <c r="AD20" s="148"/>
      <c r="AE20" s="428"/>
      <c r="AF20" s="419"/>
      <c r="AG20" s="419"/>
      <c r="AH20" s="429"/>
      <c r="AI20" s="39"/>
      <c r="AJ20" s="39">
        <f t="shared" si="9"/>
        <v>0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idden="1" x14ac:dyDescent="0.25">
      <c r="A21" s="38">
        <f t="shared" si="11"/>
        <v>29</v>
      </c>
      <c r="B21" s="50">
        <f t="shared" si="0"/>
        <v>0</v>
      </c>
      <c r="C21" s="51" t="str">
        <f t="shared" si="1"/>
        <v>-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0</v>
      </c>
      <c r="J21" s="51" t="str">
        <f t="shared" si="3"/>
        <v>-</v>
      </c>
      <c r="K21" s="52" t="str">
        <f t="shared" si="3"/>
        <v>-</v>
      </c>
      <c r="L21" s="53" t="str">
        <f t="shared" si="3"/>
        <v>-</v>
      </c>
      <c r="M21" s="51" t="str">
        <f t="shared" si="3"/>
        <v>-</v>
      </c>
      <c r="N21" s="51" t="str">
        <f t="shared" si="3"/>
        <v>-</v>
      </c>
      <c r="O21" s="51">
        <f t="shared" si="4"/>
        <v>0</v>
      </c>
      <c r="P21" s="51">
        <f t="shared" si="4"/>
        <v>0</v>
      </c>
      <c r="Q21" s="51">
        <f t="shared" si="4"/>
        <v>0</v>
      </c>
      <c r="R21" s="51">
        <f t="shared" si="4"/>
        <v>0</v>
      </c>
      <c r="S21" s="51" t="str">
        <f t="shared" si="5"/>
        <v>-</v>
      </c>
      <c r="T21" s="51" t="str">
        <f t="shared" si="5"/>
        <v>-</v>
      </c>
      <c r="U21" s="51" t="str">
        <f t="shared" si="5"/>
        <v>-</v>
      </c>
      <c r="V21" s="54" t="str">
        <f t="shared" si="5"/>
        <v>-</v>
      </c>
      <c r="W21" s="55" t="str">
        <f t="shared" si="5"/>
        <v>-</v>
      </c>
      <c r="X21" s="55" t="str">
        <f t="shared" si="5"/>
        <v>-</v>
      </c>
      <c r="Y21" s="56">
        <f t="shared" si="6"/>
        <v>0</v>
      </c>
      <c r="Z21" s="57" t="str">
        <f t="shared" si="7"/>
        <v>-</v>
      </c>
      <c r="AA21" s="58" t="str">
        <f t="shared" si="7"/>
        <v>-</v>
      </c>
      <c r="AB21" s="59">
        <f t="shared" si="8"/>
        <v>0</v>
      </c>
      <c r="AC21" s="59">
        <f t="shared" si="8"/>
        <v>0</v>
      </c>
      <c r="AD21" s="148"/>
      <c r="AE21" s="428"/>
      <c r="AF21" s="419"/>
      <c r="AG21" s="419"/>
      <c r="AH21" s="429"/>
      <c r="AI21" s="39"/>
      <c r="AJ21" s="39">
        <f t="shared" si="9"/>
        <v>0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idden="1" x14ac:dyDescent="0.25">
      <c r="A22" s="38">
        <f t="shared" si="11"/>
        <v>30</v>
      </c>
      <c r="B22" s="50">
        <f t="shared" si="0"/>
        <v>0</v>
      </c>
      <c r="C22" s="51" t="str">
        <f t="shared" si="1"/>
        <v>-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0</v>
      </c>
      <c r="J22" s="51" t="str">
        <f t="shared" si="3"/>
        <v>-</v>
      </c>
      <c r="K22" s="52" t="str">
        <f t="shared" si="3"/>
        <v>-</v>
      </c>
      <c r="L22" s="53" t="str">
        <f t="shared" si="3"/>
        <v>-</v>
      </c>
      <c r="M22" s="51" t="str">
        <f t="shared" si="3"/>
        <v>-</v>
      </c>
      <c r="N22" s="51" t="str">
        <f t="shared" si="3"/>
        <v>-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-</v>
      </c>
      <c r="T22" s="51" t="str">
        <f t="shared" si="5"/>
        <v>-</v>
      </c>
      <c r="U22" s="51" t="str">
        <f t="shared" si="5"/>
        <v>-</v>
      </c>
      <c r="V22" s="54" t="str">
        <f t="shared" si="5"/>
        <v>-</v>
      </c>
      <c r="W22" s="55" t="str">
        <f t="shared" si="5"/>
        <v>-</v>
      </c>
      <c r="X22" s="55" t="str">
        <f t="shared" si="5"/>
        <v>-</v>
      </c>
      <c r="Y22" s="56">
        <f t="shared" si="6"/>
        <v>0</v>
      </c>
      <c r="Z22" s="57" t="str">
        <f t="shared" si="7"/>
        <v>-</v>
      </c>
      <c r="AA22" s="58" t="str">
        <f t="shared" si="7"/>
        <v>-</v>
      </c>
      <c r="AB22" s="59">
        <f t="shared" si="8"/>
        <v>0</v>
      </c>
      <c r="AC22" s="59">
        <f t="shared" si="8"/>
        <v>0</v>
      </c>
      <c r="AD22" s="148"/>
      <c r="AE22" s="428"/>
      <c r="AF22" s="419"/>
      <c r="AG22" s="419"/>
      <c r="AH22" s="429"/>
      <c r="AI22" s="39"/>
      <c r="AJ22" s="39">
        <f t="shared" si="9"/>
        <v>0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idden="1" x14ac:dyDescent="0.25">
      <c r="A23" s="38">
        <f t="shared" si="11"/>
        <v>31</v>
      </c>
      <c r="B23" s="50">
        <f t="shared" si="0"/>
        <v>0</v>
      </c>
      <c r="C23" s="51" t="str">
        <f t="shared" si="1"/>
        <v>-</v>
      </c>
      <c r="D23" s="51" t="str">
        <f t="shared" si="1"/>
        <v>-</v>
      </c>
      <c r="E23" s="51" t="str">
        <f t="shared" si="1"/>
        <v>-</v>
      </c>
      <c r="F23" s="51" t="str">
        <f t="shared" si="1"/>
        <v>-</v>
      </c>
      <c r="G23" s="51" t="str">
        <f t="shared" si="1"/>
        <v>-</v>
      </c>
      <c r="H23" s="52" t="str">
        <f t="shared" si="10"/>
        <v>-</v>
      </c>
      <c r="I23" s="51">
        <f t="shared" si="2"/>
        <v>0</v>
      </c>
      <c r="J23" s="51" t="str">
        <f t="shared" si="3"/>
        <v>-</v>
      </c>
      <c r="K23" s="52" t="str">
        <f t="shared" si="3"/>
        <v>-</v>
      </c>
      <c r="L23" s="53" t="str">
        <f t="shared" si="3"/>
        <v>-</v>
      </c>
      <c r="M23" s="51" t="str">
        <f t="shared" si="3"/>
        <v>-</v>
      </c>
      <c r="N23" s="51" t="str">
        <f t="shared" si="3"/>
        <v>-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si="5"/>
        <v>-</v>
      </c>
      <c r="T23" s="51" t="str">
        <f t="shared" si="5"/>
        <v>-</v>
      </c>
      <c r="U23" s="51" t="str">
        <f t="shared" si="5"/>
        <v>-</v>
      </c>
      <c r="V23" s="54" t="str">
        <f t="shared" si="5"/>
        <v>-</v>
      </c>
      <c r="W23" s="55" t="str">
        <f t="shared" si="5"/>
        <v>-</v>
      </c>
      <c r="X23" s="55" t="str">
        <f t="shared" si="5"/>
        <v>-</v>
      </c>
      <c r="Y23" s="56">
        <f t="shared" si="6"/>
        <v>0</v>
      </c>
      <c r="Z23" s="57" t="str">
        <f t="shared" si="7"/>
        <v>-</v>
      </c>
      <c r="AA23" s="58" t="str">
        <f t="shared" si="7"/>
        <v>-</v>
      </c>
      <c r="AB23" s="60">
        <f t="shared" si="8"/>
        <v>0</v>
      </c>
      <c r="AC23" s="60">
        <f t="shared" si="8"/>
        <v>0</v>
      </c>
      <c r="AD23" s="148"/>
      <c r="AE23" s="428"/>
      <c r="AF23" s="419"/>
      <c r="AG23" s="419"/>
      <c r="AH23" s="429"/>
      <c r="AI23" s="39"/>
      <c r="AJ23" s="39">
        <f t="shared" si="9"/>
        <v>0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idden="1" x14ac:dyDescent="0.25">
      <c r="A24" s="38">
        <f t="shared" si="11"/>
        <v>32</v>
      </c>
      <c r="B24" s="50">
        <f t="shared" si="0"/>
        <v>0</v>
      </c>
      <c r="C24" s="51" t="str">
        <f t="shared" si="1"/>
        <v>-</v>
      </c>
      <c r="D24" s="51" t="str">
        <f t="shared" si="1"/>
        <v>-</v>
      </c>
      <c r="E24" s="51" t="str">
        <f t="shared" si="1"/>
        <v>-</v>
      </c>
      <c r="F24" s="51" t="str">
        <f t="shared" si="1"/>
        <v>-</v>
      </c>
      <c r="G24" s="51" t="str">
        <f t="shared" si="1"/>
        <v>-</v>
      </c>
      <c r="H24" s="52" t="str">
        <f t="shared" si="10"/>
        <v>-</v>
      </c>
      <c r="I24" s="51">
        <f t="shared" si="2"/>
        <v>0</v>
      </c>
      <c r="J24" s="51" t="str">
        <f t="shared" si="3"/>
        <v>-</v>
      </c>
      <c r="K24" s="52" t="str">
        <f t="shared" si="3"/>
        <v>-</v>
      </c>
      <c r="L24" s="53" t="str">
        <f t="shared" si="3"/>
        <v>-</v>
      </c>
      <c r="M24" s="51" t="str">
        <f t="shared" si="3"/>
        <v>-</v>
      </c>
      <c r="N24" s="51" t="str">
        <f t="shared" si="3"/>
        <v>-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5"/>
        <v>-</v>
      </c>
      <c r="T24" s="51" t="str">
        <f t="shared" si="5"/>
        <v>-</v>
      </c>
      <c r="U24" s="51" t="str">
        <f t="shared" si="5"/>
        <v>-</v>
      </c>
      <c r="V24" s="54" t="str">
        <f t="shared" si="5"/>
        <v>-</v>
      </c>
      <c r="W24" s="55" t="str">
        <f t="shared" si="5"/>
        <v>-</v>
      </c>
      <c r="X24" s="55" t="str">
        <f t="shared" si="5"/>
        <v>-</v>
      </c>
      <c r="Y24" s="56">
        <f t="shared" si="6"/>
        <v>0</v>
      </c>
      <c r="Z24" s="57" t="str">
        <f t="shared" si="7"/>
        <v>-</v>
      </c>
      <c r="AA24" s="58" t="str">
        <f t="shared" si="7"/>
        <v>-</v>
      </c>
      <c r="AB24" s="60">
        <f t="shared" si="8"/>
        <v>0</v>
      </c>
      <c r="AC24" s="60">
        <f t="shared" si="8"/>
        <v>0</v>
      </c>
      <c r="AD24" s="148"/>
      <c r="AE24" s="428"/>
      <c r="AF24" s="419"/>
      <c r="AG24" s="419"/>
      <c r="AH24" s="429"/>
      <c r="AI24" s="39"/>
      <c r="AJ24" s="39">
        <f t="shared" si="9"/>
        <v>0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idden="1" x14ac:dyDescent="0.25">
      <c r="A25" s="38">
        <f t="shared" si="11"/>
        <v>33</v>
      </c>
      <c r="B25" s="50">
        <f t="shared" si="0"/>
        <v>0</v>
      </c>
      <c r="C25" s="51" t="str">
        <f t="shared" si="1"/>
        <v>-</v>
      </c>
      <c r="D25" s="51" t="str">
        <f t="shared" si="1"/>
        <v>-</v>
      </c>
      <c r="E25" s="51" t="str">
        <f t="shared" si="1"/>
        <v>-</v>
      </c>
      <c r="F25" s="51" t="str">
        <f t="shared" si="1"/>
        <v>-</v>
      </c>
      <c r="G25" s="51" t="str">
        <f t="shared" si="1"/>
        <v>-</v>
      </c>
      <c r="H25" s="52" t="str">
        <f t="shared" si="10"/>
        <v>-</v>
      </c>
      <c r="I25" s="51">
        <f t="shared" si="2"/>
        <v>0</v>
      </c>
      <c r="J25" s="51" t="str">
        <f t="shared" si="3"/>
        <v>-</v>
      </c>
      <c r="K25" s="52" t="str">
        <f t="shared" si="3"/>
        <v>-</v>
      </c>
      <c r="L25" s="53" t="str">
        <f t="shared" si="3"/>
        <v>-</v>
      </c>
      <c r="M25" s="51" t="str">
        <f t="shared" si="3"/>
        <v>-</v>
      </c>
      <c r="N25" s="51" t="str">
        <f t="shared" si="3"/>
        <v>-</v>
      </c>
      <c r="O25" s="51">
        <f t="shared" si="4"/>
        <v>0</v>
      </c>
      <c r="P25" s="51">
        <f t="shared" si="4"/>
        <v>0</v>
      </c>
      <c r="Q25" s="51">
        <f t="shared" si="4"/>
        <v>0</v>
      </c>
      <c r="R25" s="51">
        <f t="shared" si="4"/>
        <v>0</v>
      </c>
      <c r="S25" s="51" t="str">
        <f t="shared" si="5"/>
        <v>-</v>
      </c>
      <c r="T25" s="51" t="str">
        <f t="shared" si="5"/>
        <v>-</v>
      </c>
      <c r="U25" s="51" t="str">
        <f t="shared" si="5"/>
        <v>-</v>
      </c>
      <c r="V25" s="54" t="str">
        <f t="shared" si="5"/>
        <v>-</v>
      </c>
      <c r="W25" s="55" t="str">
        <f t="shared" si="5"/>
        <v>-</v>
      </c>
      <c r="X25" s="55" t="str">
        <f t="shared" si="5"/>
        <v>-</v>
      </c>
      <c r="Y25" s="56">
        <f t="shared" si="6"/>
        <v>0</v>
      </c>
      <c r="Z25" s="57" t="str">
        <f t="shared" si="7"/>
        <v>-</v>
      </c>
      <c r="AA25" s="58" t="str">
        <f t="shared" si="7"/>
        <v>-</v>
      </c>
      <c r="AB25" s="60">
        <f t="shared" si="8"/>
        <v>0</v>
      </c>
      <c r="AC25" s="60">
        <f t="shared" si="8"/>
        <v>0</v>
      </c>
      <c r="AD25" s="148"/>
      <c r="AE25" s="428"/>
      <c r="AF25" s="419"/>
      <c r="AG25" s="419"/>
      <c r="AH25" s="429"/>
      <c r="AI25" s="39"/>
      <c r="AJ25" s="39">
        <f t="shared" si="9"/>
        <v>0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idden="1" x14ac:dyDescent="0.25">
      <c r="A26" s="38">
        <f t="shared" si="11"/>
        <v>34</v>
      </c>
      <c r="B26" s="50">
        <f t="shared" si="0"/>
        <v>0</v>
      </c>
      <c r="C26" s="51" t="str">
        <f t="shared" si="1"/>
        <v>-</v>
      </c>
      <c r="D26" s="51" t="str">
        <f t="shared" si="1"/>
        <v>-</v>
      </c>
      <c r="E26" s="51" t="str">
        <f t="shared" si="1"/>
        <v>-</v>
      </c>
      <c r="F26" s="51" t="str">
        <f t="shared" si="1"/>
        <v>-</v>
      </c>
      <c r="G26" s="51" t="str">
        <f t="shared" si="1"/>
        <v>-</v>
      </c>
      <c r="H26" s="52" t="str">
        <f t="shared" si="10"/>
        <v>-</v>
      </c>
      <c r="I26" s="51">
        <f t="shared" si="2"/>
        <v>0</v>
      </c>
      <c r="J26" s="51" t="str">
        <f t="shared" si="3"/>
        <v>-</v>
      </c>
      <c r="K26" s="52" t="str">
        <f t="shared" si="3"/>
        <v>-</v>
      </c>
      <c r="L26" s="53" t="str">
        <f t="shared" si="3"/>
        <v>-</v>
      </c>
      <c r="M26" s="51" t="str">
        <f t="shared" si="3"/>
        <v>-</v>
      </c>
      <c r="N26" s="51" t="str">
        <f t="shared" si="3"/>
        <v>-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5"/>
        <v>-</v>
      </c>
      <c r="T26" s="51" t="str">
        <f t="shared" si="5"/>
        <v>-</v>
      </c>
      <c r="U26" s="51" t="str">
        <f t="shared" si="5"/>
        <v>-</v>
      </c>
      <c r="V26" s="54" t="str">
        <f t="shared" si="5"/>
        <v>-</v>
      </c>
      <c r="W26" s="55" t="str">
        <f t="shared" si="5"/>
        <v>-</v>
      </c>
      <c r="X26" s="55" t="str">
        <f t="shared" si="5"/>
        <v>-</v>
      </c>
      <c r="Y26" s="56">
        <f t="shared" si="6"/>
        <v>0</v>
      </c>
      <c r="Z26" s="57" t="str">
        <f t="shared" si="7"/>
        <v>-</v>
      </c>
      <c r="AA26" s="58" t="str">
        <f t="shared" si="7"/>
        <v>-</v>
      </c>
      <c r="AB26" s="60">
        <f t="shared" si="8"/>
        <v>0</v>
      </c>
      <c r="AC26" s="60">
        <f t="shared" si="8"/>
        <v>0</v>
      </c>
      <c r="AD26" s="148"/>
      <c r="AE26" s="428"/>
      <c r="AF26" s="419"/>
      <c r="AG26" s="419"/>
      <c r="AH26" s="429"/>
      <c r="AI26" s="39"/>
      <c r="AJ26" s="39">
        <f t="shared" si="9"/>
        <v>0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35</v>
      </c>
      <c r="B27" s="50">
        <f t="shared" si="0"/>
        <v>0</v>
      </c>
      <c r="C27" s="51" t="str">
        <f t="shared" si="1"/>
        <v>-</v>
      </c>
      <c r="D27" s="51" t="str">
        <f t="shared" si="1"/>
        <v>-</v>
      </c>
      <c r="E27" s="51" t="str">
        <f t="shared" si="1"/>
        <v>-</v>
      </c>
      <c r="F27" s="51" t="str">
        <f t="shared" si="1"/>
        <v>-</v>
      </c>
      <c r="G27" s="51" t="str">
        <f t="shared" si="1"/>
        <v>-</v>
      </c>
      <c r="H27" s="52" t="str">
        <f t="shared" si="10"/>
        <v>-</v>
      </c>
      <c r="I27" s="51">
        <f t="shared" si="2"/>
        <v>0</v>
      </c>
      <c r="J27" s="51" t="str">
        <f t="shared" si="3"/>
        <v>-</v>
      </c>
      <c r="K27" s="52" t="str">
        <f t="shared" si="3"/>
        <v>-</v>
      </c>
      <c r="L27" s="53" t="str">
        <f t="shared" si="3"/>
        <v>-</v>
      </c>
      <c r="M27" s="51" t="str">
        <f t="shared" si="3"/>
        <v>-</v>
      </c>
      <c r="N27" s="51" t="str">
        <f t="shared" si="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5"/>
        <v>-</v>
      </c>
      <c r="T27" s="51" t="str">
        <f t="shared" si="5"/>
        <v>-</v>
      </c>
      <c r="U27" s="51" t="str">
        <f t="shared" si="5"/>
        <v>-</v>
      </c>
      <c r="V27" s="54" t="str">
        <f t="shared" si="5"/>
        <v>-</v>
      </c>
      <c r="W27" s="55" t="str">
        <f t="shared" si="5"/>
        <v>-</v>
      </c>
      <c r="X27" s="55" t="str">
        <f t="shared" si="5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36</v>
      </c>
      <c r="B28" s="50">
        <f t="shared" si="0"/>
        <v>0</v>
      </c>
      <c r="C28" s="51" t="str">
        <f t="shared" si="1"/>
        <v>-</v>
      </c>
      <c r="D28" s="51" t="str">
        <f t="shared" si="1"/>
        <v>-</v>
      </c>
      <c r="E28" s="51" t="str">
        <f t="shared" si="1"/>
        <v>-</v>
      </c>
      <c r="F28" s="51" t="str">
        <f t="shared" si="1"/>
        <v>-</v>
      </c>
      <c r="G28" s="51" t="str">
        <f t="shared" si="1"/>
        <v>-</v>
      </c>
      <c r="H28" s="52" t="str">
        <f t="shared" si="10"/>
        <v>-</v>
      </c>
      <c r="I28" s="51">
        <f t="shared" si="2"/>
        <v>0</v>
      </c>
      <c r="J28" s="51" t="str">
        <f t="shared" si="3"/>
        <v>-</v>
      </c>
      <c r="K28" s="52" t="str">
        <f t="shared" si="3"/>
        <v>-</v>
      </c>
      <c r="L28" s="53" t="str">
        <f t="shared" si="3"/>
        <v>-</v>
      </c>
      <c r="M28" s="51" t="str">
        <f t="shared" si="3"/>
        <v>-</v>
      </c>
      <c r="N28" s="51" t="str">
        <f t="shared" si="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5"/>
        <v>-</v>
      </c>
      <c r="T28" s="51" t="str">
        <f t="shared" si="5"/>
        <v>-</v>
      </c>
      <c r="U28" s="51" t="str">
        <f t="shared" si="5"/>
        <v>-</v>
      </c>
      <c r="V28" s="54" t="str">
        <f t="shared" si="5"/>
        <v>-</v>
      </c>
      <c r="W28" s="55" t="str">
        <f t="shared" si="5"/>
        <v>-</v>
      </c>
      <c r="X28" s="55" t="str">
        <f t="shared" si="5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37</v>
      </c>
      <c r="B29" s="50">
        <f t="shared" si="0"/>
        <v>0</v>
      </c>
      <c r="C29" s="51" t="str">
        <f t="shared" ref="C29:G42" si="12">IF($H$7=VLOOKUP($A29,PLANILLA,3,0),VLOOKUP($A29,PLANILLA,C$12,0),"-")</f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ref="J29:N42" si="13">IF($H$7=VLOOKUP($A29,PLANILLA,3,0),VLOOKUP($A29,PLANILLA,J$12,0),"-")</f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ref="S29:X42" si="14">IF($H$7=VLOOKUP($A29,PLANILLA,3,0),VLOOKUP($A29,PLANILLA,S$12,0),"-")</f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38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39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40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41</v>
      </c>
      <c r="B33" s="50">
        <f t="shared" si="0"/>
        <v>0</v>
      </c>
      <c r="C33" s="51" t="str">
        <f t="shared" si="12"/>
        <v>-</v>
      </c>
      <c r="D33" s="51" t="str">
        <f t="shared" si="12"/>
        <v>-</v>
      </c>
      <c r="E33" s="51" t="str">
        <f t="shared" si="12"/>
        <v>-</v>
      </c>
      <c r="F33" s="51" t="str">
        <f t="shared" si="12"/>
        <v>-</v>
      </c>
      <c r="G33" s="51" t="str">
        <f t="shared" si="12"/>
        <v>-</v>
      </c>
      <c r="H33" s="52" t="str">
        <f t="shared" si="10"/>
        <v>-</v>
      </c>
      <c r="I33" s="51">
        <f t="shared" si="2"/>
        <v>0</v>
      </c>
      <c r="J33" s="51" t="str">
        <f t="shared" si="13"/>
        <v>-</v>
      </c>
      <c r="K33" s="52" t="str">
        <f t="shared" si="13"/>
        <v>-</v>
      </c>
      <c r="L33" s="53" t="str">
        <f t="shared" si="13"/>
        <v>-</v>
      </c>
      <c r="M33" s="51" t="str">
        <f t="shared" si="13"/>
        <v>-</v>
      </c>
      <c r="N33" s="51" t="str">
        <f t="shared" si="13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si="14"/>
        <v>-</v>
      </c>
      <c r="T33" s="51" t="str">
        <f t="shared" si="14"/>
        <v>-</v>
      </c>
      <c r="U33" s="51" t="str">
        <f t="shared" si="14"/>
        <v>-</v>
      </c>
      <c r="V33" s="54" t="str">
        <f t="shared" si="14"/>
        <v>-</v>
      </c>
      <c r="W33" s="55" t="str">
        <f t="shared" si="14"/>
        <v>-</v>
      </c>
      <c r="X33" s="55" t="str">
        <f t="shared" si="14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42</v>
      </c>
      <c r="B34" s="50">
        <f t="shared" si="0"/>
        <v>0</v>
      </c>
      <c r="C34" s="51" t="str">
        <f t="shared" si="12"/>
        <v>-</v>
      </c>
      <c r="D34" s="51" t="str">
        <f t="shared" si="12"/>
        <v>-</v>
      </c>
      <c r="E34" s="51" t="str">
        <f t="shared" si="12"/>
        <v>-</v>
      </c>
      <c r="F34" s="51" t="str">
        <f t="shared" si="12"/>
        <v>-</v>
      </c>
      <c r="G34" s="51" t="str">
        <f t="shared" si="12"/>
        <v>-</v>
      </c>
      <c r="H34" s="52" t="str">
        <f t="shared" si="10"/>
        <v>-</v>
      </c>
      <c r="I34" s="51">
        <f t="shared" si="2"/>
        <v>0</v>
      </c>
      <c r="J34" s="51" t="str">
        <f t="shared" si="13"/>
        <v>-</v>
      </c>
      <c r="K34" s="52" t="str">
        <f t="shared" si="13"/>
        <v>-</v>
      </c>
      <c r="L34" s="53" t="str">
        <f t="shared" si="13"/>
        <v>-</v>
      </c>
      <c r="M34" s="51" t="str">
        <f t="shared" si="13"/>
        <v>-</v>
      </c>
      <c r="N34" s="51" t="str">
        <f t="shared" si="13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4"/>
        <v>-</v>
      </c>
      <c r="T34" s="51" t="str">
        <f t="shared" si="14"/>
        <v>-</v>
      </c>
      <c r="U34" s="51" t="str">
        <f t="shared" si="14"/>
        <v>-</v>
      </c>
      <c r="V34" s="54" t="str">
        <f t="shared" si="14"/>
        <v>-</v>
      </c>
      <c r="W34" s="55" t="str">
        <f t="shared" si="14"/>
        <v>-</v>
      </c>
      <c r="X34" s="55" t="str">
        <f t="shared" si="14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43</v>
      </c>
      <c r="B35" s="50">
        <f t="shared" si="0"/>
        <v>0</v>
      </c>
      <c r="C35" s="51" t="str">
        <f t="shared" si="12"/>
        <v>-</v>
      </c>
      <c r="D35" s="51" t="str">
        <f t="shared" si="12"/>
        <v>-</v>
      </c>
      <c r="E35" s="51" t="str">
        <f t="shared" si="12"/>
        <v>-</v>
      </c>
      <c r="F35" s="51" t="str">
        <f t="shared" si="12"/>
        <v>-</v>
      </c>
      <c r="G35" s="51" t="str">
        <f t="shared" si="12"/>
        <v>-</v>
      </c>
      <c r="H35" s="52" t="str">
        <f t="shared" si="10"/>
        <v>-</v>
      </c>
      <c r="I35" s="51">
        <f t="shared" si="2"/>
        <v>0</v>
      </c>
      <c r="J35" s="51" t="str">
        <f t="shared" si="13"/>
        <v>-</v>
      </c>
      <c r="K35" s="52" t="str">
        <f t="shared" si="13"/>
        <v>-</v>
      </c>
      <c r="L35" s="53" t="str">
        <f t="shared" si="13"/>
        <v>-</v>
      </c>
      <c r="M35" s="51" t="str">
        <f t="shared" si="13"/>
        <v>-</v>
      </c>
      <c r="N35" s="51" t="str">
        <f t="shared" si="13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4"/>
        <v>-</v>
      </c>
      <c r="T35" s="51" t="str">
        <f t="shared" si="14"/>
        <v>-</v>
      </c>
      <c r="U35" s="51" t="str">
        <f t="shared" si="14"/>
        <v>-</v>
      </c>
      <c r="V35" s="54" t="str">
        <f t="shared" si="14"/>
        <v>-</v>
      </c>
      <c r="W35" s="55" t="str">
        <f t="shared" si="14"/>
        <v>-</v>
      </c>
      <c r="X35" s="55" t="str">
        <f t="shared" si="14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44</v>
      </c>
      <c r="B36" s="50">
        <f t="shared" si="0"/>
        <v>0</v>
      </c>
      <c r="C36" s="51" t="str">
        <f t="shared" si="12"/>
        <v>-</v>
      </c>
      <c r="D36" s="51" t="str">
        <f t="shared" si="12"/>
        <v>-</v>
      </c>
      <c r="E36" s="51" t="str">
        <f t="shared" si="12"/>
        <v>-</v>
      </c>
      <c r="F36" s="51" t="str">
        <f t="shared" si="12"/>
        <v>-</v>
      </c>
      <c r="G36" s="51" t="str">
        <f t="shared" si="12"/>
        <v>-</v>
      </c>
      <c r="H36" s="52" t="str">
        <f t="shared" si="10"/>
        <v>-</v>
      </c>
      <c r="I36" s="51">
        <f t="shared" si="2"/>
        <v>0</v>
      </c>
      <c r="J36" s="51" t="str">
        <f t="shared" si="13"/>
        <v>-</v>
      </c>
      <c r="K36" s="52" t="str">
        <f t="shared" si="13"/>
        <v>-</v>
      </c>
      <c r="L36" s="53" t="str">
        <f t="shared" si="13"/>
        <v>-</v>
      </c>
      <c r="M36" s="51" t="str">
        <f t="shared" si="13"/>
        <v>-</v>
      </c>
      <c r="N36" s="51" t="str">
        <f t="shared" si="13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4"/>
        <v>-</v>
      </c>
      <c r="T36" s="51" t="str">
        <f t="shared" si="14"/>
        <v>-</v>
      </c>
      <c r="U36" s="51" t="str">
        <f t="shared" si="14"/>
        <v>-</v>
      </c>
      <c r="V36" s="54" t="str">
        <f t="shared" si="14"/>
        <v>-</v>
      </c>
      <c r="W36" s="55" t="str">
        <f t="shared" si="14"/>
        <v>-</v>
      </c>
      <c r="X36" s="55" t="str">
        <f t="shared" si="14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45</v>
      </c>
      <c r="B37" s="50">
        <f t="shared" si="0"/>
        <v>0</v>
      </c>
      <c r="C37" s="51" t="str">
        <f t="shared" si="12"/>
        <v>-</v>
      </c>
      <c r="D37" s="51" t="str">
        <f t="shared" si="12"/>
        <v>-</v>
      </c>
      <c r="E37" s="51" t="str">
        <f t="shared" si="12"/>
        <v>-</v>
      </c>
      <c r="F37" s="51" t="str">
        <f t="shared" si="12"/>
        <v>-</v>
      </c>
      <c r="G37" s="51" t="str">
        <f t="shared" si="12"/>
        <v>-</v>
      </c>
      <c r="H37" s="52" t="str">
        <f t="shared" si="10"/>
        <v>-</v>
      </c>
      <c r="I37" s="51">
        <f t="shared" si="2"/>
        <v>0</v>
      </c>
      <c r="J37" s="51" t="str">
        <f t="shared" si="13"/>
        <v>-</v>
      </c>
      <c r="K37" s="52" t="str">
        <f t="shared" si="13"/>
        <v>-</v>
      </c>
      <c r="L37" s="53" t="str">
        <f t="shared" si="13"/>
        <v>-</v>
      </c>
      <c r="M37" s="51" t="str">
        <f t="shared" si="13"/>
        <v>-</v>
      </c>
      <c r="N37" s="51" t="str">
        <f t="shared" si="13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4"/>
        <v>-</v>
      </c>
      <c r="T37" s="51" t="str">
        <f t="shared" si="14"/>
        <v>-</v>
      </c>
      <c r="U37" s="51" t="str">
        <f t="shared" si="14"/>
        <v>-</v>
      </c>
      <c r="V37" s="54" t="str">
        <f t="shared" si="14"/>
        <v>-</v>
      </c>
      <c r="W37" s="55" t="str">
        <f t="shared" si="14"/>
        <v>-</v>
      </c>
      <c r="X37" s="55" t="str">
        <f t="shared" si="14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46</v>
      </c>
      <c r="B38" s="50">
        <f t="shared" si="0"/>
        <v>0</v>
      </c>
      <c r="C38" s="51" t="str">
        <f t="shared" si="12"/>
        <v>-</v>
      </c>
      <c r="D38" s="51" t="str">
        <f t="shared" si="12"/>
        <v>-</v>
      </c>
      <c r="E38" s="51" t="str">
        <f t="shared" si="12"/>
        <v>-</v>
      </c>
      <c r="F38" s="51" t="str">
        <f t="shared" si="12"/>
        <v>-</v>
      </c>
      <c r="G38" s="51" t="str">
        <f t="shared" si="12"/>
        <v>-</v>
      </c>
      <c r="H38" s="52" t="str">
        <f t="shared" si="10"/>
        <v>-</v>
      </c>
      <c r="I38" s="51">
        <f t="shared" si="2"/>
        <v>0</v>
      </c>
      <c r="J38" s="51" t="str">
        <f t="shared" si="13"/>
        <v>-</v>
      </c>
      <c r="K38" s="52" t="str">
        <f t="shared" si="13"/>
        <v>-</v>
      </c>
      <c r="L38" s="53" t="str">
        <f t="shared" si="13"/>
        <v>-</v>
      </c>
      <c r="M38" s="51" t="str">
        <f t="shared" si="13"/>
        <v>-</v>
      </c>
      <c r="N38" s="51" t="str">
        <f t="shared" si="13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4"/>
        <v>-</v>
      </c>
      <c r="T38" s="51" t="str">
        <f t="shared" si="14"/>
        <v>-</v>
      </c>
      <c r="U38" s="51" t="str">
        <f t="shared" si="14"/>
        <v>-</v>
      </c>
      <c r="V38" s="54" t="str">
        <f t="shared" si="14"/>
        <v>-</v>
      </c>
      <c r="W38" s="55" t="str">
        <f t="shared" si="14"/>
        <v>-</v>
      </c>
      <c r="X38" s="55" t="str">
        <f t="shared" si="14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47</v>
      </c>
      <c r="B39" s="50">
        <f t="shared" si="0"/>
        <v>0</v>
      </c>
      <c r="C39" s="51" t="str">
        <f t="shared" si="12"/>
        <v>-</v>
      </c>
      <c r="D39" s="51" t="str">
        <f t="shared" si="12"/>
        <v>-</v>
      </c>
      <c r="E39" s="51" t="str">
        <f t="shared" si="12"/>
        <v>-</v>
      </c>
      <c r="F39" s="51" t="str">
        <f t="shared" si="12"/>
        <v>-</v>
      </c>
      <c r="G39" s="51" t="str">
        <f t="shared" si="12"/>
        <v>-</v>
      </c>
      <c r="H39" s="52" t="str">
        <f t="shared" si="10"/>
        <v>-</v>
      </c>
      <c r="I39" s="51">
        <f t="shared" si="2"/>
        <v>0</v>
      </c>
      <c r="J39" s="51" t="str">
        <f t="shared" si="13"/>
        <v>-</v>
      </c>
      <c r="K39" s="52" t="str">
        <f t="shared" si="13"/>
        <v>-</v>
      </c>
      <c r="L39" s="53" t="str">
        <f t="shared" si="13"/>
        <v>-</v>
      </c>
      <c r="M39" s="51" t="str">
        <f t="shared" si="13"/>
        <v>-</v>
      </c>
      <c r="N39" s="51" t="str">
        <f t="shared" si="13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4"/>
        <v>-</v>
      </c>
      <c r="T39" s="51" t="str">
        <f t="shared" si="14"/>
        <v>-</v>
      </c>
      <c r="U39" s="51" t="str">
        <f t="shared" si="14"/>
        <v>-</v>
      </c>
      <c r="V39" s="54" t="str">
        <f t="shared" si="14"/>
        <v>-</v>
      </c>
      <c r="W39" s="55" t="str">
        <f t="shared" si="14"/>
        <v>-</v>
      </c>
      <c r="X39" s="55" t="str">
        <f t="shared" si="14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48</v>
      </c>
      <c r="B40" s="50">
        <f t="shared" si="0"/>
        <v>0</v>
      </c>
      <c r="C40" s="51" t="str">
        <f t="shared" si="12"/>
        <v>-</v>
      </c>
      <c r="D40" s="51" t="str">
        <f t="shared" si="12"/>
        <v>-</v>
      </c>
      <c r="E40" s="51" t="str">
        <f t="shared" si="12"/>
        <v>-</v>
      </c>
      <c r="F40" s="51" t="str">
        <f t="shared" si="12"/>
        <v>-</v>
      </c>
      <c r="G40" s="51" t="str">
        <f t="shared" si="12"/>
        <v>-</v>
      </c>
      <c r="H40" s="52" t="str">
        <f t="shared" si="10"/>
        <v>-</v>
      </c>
      <c r="I40" s="51">
        <f t="shared" si="2"/>
        <v>0</v>
      </c>
      <c r="J40" s="51" t="str">
        <f t="shared" si="13"/>
        <v>-</v>
      </c>
      <c r="K40" s="52" t="str">
        <f t="shared" si="13"/>
        <v>-</v>
      </c>
      <c r="L40" s="53" t="str">
        <f t="shared" si="13"/>
        <v>-</v>
      </c>
      <c r="M40" s="51" t="str">
        <f t="shared" si="13"/>
        <v>-</v>
      </c>
      <c r="N40" s="51" t="str">
        <f t="shared" si="13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4"/>
        <v>-</v>
      </c>
      <c r="T40" s="51" t="str">
        <f t="shared" si="14"/>
        <v>-</v>
      </c>
      <c r="U40" s="51" t="str">
        <f t="shared" si="14"/>
        <v>-</v>
      </c>
      <c r="V40" s="54" t="str">
        <f t="shared" si="14"/>
        <v>-</v>
      </c>
      <c r="W40" s="55" t="str">
        <f t="shared" si="14"/>
        <v>-</v>
      </c>
      <c r="X40" s="55" t="str">
        <f t="shared" si="14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49</v>
      </c>
      <c r="B41" s="50">
        <f t="shared" si="0"/>
        <v>0</v>
      </c>
      <c r="C41" s="51" t="str">
        <f t="shared" si="12"/>
        <v>-</v>
      </c>
      <c r="D41" s="51" t="str">
        <f t="shared" si="12"/>
        <v>-</v>
      </c>
      <c r="E41" s="51" t="str">
        <f t="shared" si="12"/>
        <v>-</v>
      </c>
      <c r="F41" s="51" t="str">
        <f t="shared" si="12"/>
        <v>-</v>
      </c>
      <c r="G41" s="51" t="str">
        <f t="shared" si="12"/>
        <v>-</v>
      </c>
      <c r="H41" s="52" t="str">
        <f t="shared" si="10"/>
        <v>-</v>
      </c>
      <c r="I41" s="51">
        <f t="shared" si="2"/>
        <v>0</v>
      </c>
      <c r="J41" s="51" t="str">
        <f t="shared" si="13"/>
        <v>-</v>
      </c>
      <c r="K41" s="52" t="str">
        <f t="shared" si="13"/>
        <v>-</v>
      </c>
      <c r="L41" s="53" t="str">
        <f t="shared" si="13"/>
        <v>-</v>
      </c>
      <c r="M41" s="51" t="str">
        <f t="shared" si="13"/>
        <v>-</v>
      </c>
      <c r="N41" s="51" t="str">
        <f t="shared" si="13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4"/>
        <v>-</v>
      </c>
      <c r="T41" s="51" t="str">
        <f t="shared" si="14"/>
        <v>-</v>
      </c>
      <c r="U41" s="51" t="str">
        <f t="shared" si="14"/>
        <v>-</v>
      </c>
      <c r="V41" s="54" t="str">
        <f t="shared" si="14"/>
        <v>-</v>
      </c>
      <c r="W41" s="55" t="str">
        <f t="shared" si="14"/>
        <v>-</v>
      </c>
      <c r="X41" s="55" t="str">
        <f t="shared" si="14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50</v>
      </c>
      <c r="B42" s="50">
        <f t="shared" si="0"/>
        <v>0</v>
      </c>
      <c r="C42" s="51" t="str">
        <f t="shared" si="12"/>
        <v>-</v>
      </c>
      <c r="D42" s="51" t="str">
        <f t="shared" si="12"/>
        <v>-</v>
      </c>
      <c r="E42" s="51" t="str">
        <f t="shared" si="12"/>
        <v>-</v>
      </c>
      <c r="F42" s="51" t="str">
        <f t="shared" si="12"/>
        <v>-</v>
      </c>
      <c r="G42" s="51" t="str">
        <f t="shared" si="12"/>
        <v>-</v>
      </c>
      <c r="H42" s="52" t="str">
        <f t="shared" si="10"/>
        <v>-</v>
      </c>
      <c r="I42" s="51">
        <f t="shared" si="2"/>
        <v>0</v>
      </c>
      <c r="J42" s="51" t="str">
        <f t="shared" si="13"/>
        <v>-</v>
      </c>
      <c r="K42" s="52" t="str">
        <f t="shared" si="13"/>
        <v>-</v>
      </c>
      <c r="L42" s="53" t="str">
        <f t="shared" si="13"/>
        <v>-</v>
      </c>
      <c r="M42" s="51" t="str">
        <f t="shared" si="13"/>
        <v>-</v>
      </c>
      <c r="N42" s="51" t="str">
        <f t="shared" si="13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4"/>
        <v>-</v>
      </c>
      <c r="T42" s="51" t="str">
        <f t="shared" si="14"/>
        <v>-</v>
      </c>
      <c r="U42" s="51" t="str">
        <f t="shared" si="14"/>
        <v>-</v>
      </c>
      <c r="V42" s="54" t="str">
        <f t="shared" si="14"/>
        <v>-</v>
      </c>
      <c r="W42" s="55" t="str">
        <f t="shared" si="14"/>
        <v>-</v>
      </c>
      <c r="X42" s="55" t="str">
        <f t="shared" si="14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hidden="1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0</v>
      </c>
      <c r="P44" s="76">
        <f>SUM(P13:P43)</f>
        <v>0</v>
      </c>
      <c r="Q44" s="76">
        <f>SUM(Q13:Q43)</f>
        <v>0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0</v>
      </c>
      <c r="E47" s="86"/>
      <c r="F47" s="86"/>
      <c r="G47" s="52" t="s">
        <v>74</v>
      </c>
      <c r="H47" s="85">
        <f t="shared" ref="H47:H56" si="15">+COUNTIF($C$13:$E$43,$G47)</f>
        <v>0</v>
      </c>
      <c r="I47" s="52"/>
      <c r="J47" s="85"/>
      <c r="K47" s="52" t="s">
        <v>90</v>
      </c>
      <c r="L47" s="85">
        <f t="shared" ref="L47:L54" si="16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17">COUNTIF($G$13:$G$43,$Y47)</f>
        <v>0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0</v>
      </c>
      <c r="E48" s="86"/>
      <c r="F48" s="86"/>
      <c r="G48" s="52" t="s">
        <v>105</v>
      </c>
      <c r="H48" s="85">
        <f t="shared" si="15"/>
        <v>0</v>
      </c>
      <c r="I48" s="52"/>
      <c r="J48" s="85"/>
      <c r="K48" s="52" t="s">
        <v>159</v>
      </c>
      <c r="L48" s="85">
        <f t="shared" si="16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17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0</v>
      </c>
      <c r="E49" s="86"/>
      <c r="F49" s="86"/>
      <c r="G49" s="52" t="s">
        <v>108</v>
      </c>
      <c r="H49" s="85">
        <f t="shared" si="15"/>
        <v>0</v>
      </c>
      <c r="I49" s="52"/>
      <c r="J49" s="85"/>
      <c r="K49" s="52" t="s">
        <v>160</v>
      </c>
      <c r="L49" s="85">
        <f t="shared" si="16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17"/>
        <v>0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0</v>
      </c>
      <c r="E50" s="86"/>
      <c r="F50" s="86"/>
      <c r="G50" s="52" t="s">
        <v>103</v>
      </c>
      <c r="H50" s="85">
        <f t="shared" si="15"/>
        <v>0</v>
      </c>
      <c r="I50" s="52"/>
      <c r="J50" s="85"/>
      <c r="K50" s="52" t="s">
        <v>161</v>
      </c>
      <c r="L50" s="85">
        <f t="shared" si="16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0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17"/>
        <v>0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18">+SUMIFS($I$13:$I$43,$J$13:$J$43,"CAC",$K$13:$K$43,"12/200")</f>
        <v>0</v>
      </c>
      <c r="E51" s="86"/>
      <c r="F51" s="86"/>
      <c r="G51" s="52" t="s">
        <v>104</v>
      </c>
      <c r="H51" s="85">
        <f t="shared" si="15"/>
        <v>0</v>
      </c>
      <c r="I51" s="52"/>
      <c r="J51" s="85"/>
      <c r="K51" s="52" t="s">
        <v>162</v>
      </c>
      <c r="L51" s="85">
        <f t="shared" si="16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17"/>
        <v>0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18"/>
        <v>0</v>
      </c>
      <c r="E52" s="86"/>
      <c r="F52" s="86"/>
      <c r="G52" s="52" t="s">
        <v>67</v>
      </c>
      <c r="H52" s="85">
        <f t="shared" si="15"/>
        <v>0</v>
      </c>
      <c r="I52" s="52"/>
      <c r="J52" s="85"/>
      <c r="K52" s="52" t="s">
        <v>163</v>
      </c>
      <c r="L52" s="85">
        <f t="shared" si="16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0</v>
      </c>
      <c r="U52" s="39"/>
      <c r="V52" s="98">
        <f>COUNTIF($S$13:$S$43,#REF!)</f>
        <v>0</v>
      </c>
      <c r="W52" s="39"/>
      <c r="X52" s="39"/>
      <c r="Y52" s="91" t="s">
        <v>259</v>
      </c>
      <c r="Z52" s="92"/>
      <c r="AA52" s="93"/>
      <c r="AB52" s="94">
        <f t="shared" si="17"/>
        <v>0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5"/>
        <v>0</v>
      </c>
      <c r="I53" s="52"/>
      <c r="J53" s="85"/>
      <c r="K53" s="52" t="s">
        <v>107</v>
      </c>
      <c r="L53" s="85">
        <f t="shared" si="16"/>
        <v>0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5"/>
        <v>0</v>
      </c>
      <c r="I54" s="52"/>
      <c r="J54" s="85"/>
      <c r="K54" s="52" t="s">
        <v>85</v>
      </c>
      <c r="L54" s="85">
        <f t="shared" si="16"/>
        <v>0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5"/>
        <v>0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5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0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/>
  <mergeCells count="42">
    <mergeCell ref="AE9:AF9"/>
    <mergeCell ref="AE10:AF10"/>
    <mergeCell ref="AG9:AH9"/>
    <mergeCell ref="AG10:AH10"/>
    <mergeCell ref="B7:F8"/>
    <mergeCell ref="G7:G8"/>
    <mergeCell ref="H7:R8"/>
    <mergeCell ref="S3:S6"/>
    <mergeCell ref="T3:U6"/>
    <mergeCell ref="B4:F5"/>
    <mergeCell ref="G4:R4"/>
    <mergeCell ref="G5:R6"/>
    <mergeCell ref="AJ7:AK8"/>
    <mergeCell ref="B9:B11"/>
    <mergeCell ref="F9:H9"/>
    <mergeCell ref="T9:T11"/>
    <mergeCell ref="U9:U11"/>
    <mergeCell ref="V9:V11"/>
    <mergeCell ref="W9:X10"/>
    <mergeCell ref="Y9:Y11"/>
    <mergeCell ref="Z9:Z11"/>
    <mergeCell ref="AA9:AA11"/>
    <mergeCell ref="V7:V8"/>
    <mergeCell ref="W7:W8"/>
    <mergeCell ref="X7:Y8"/>
    <mergeCell ref="Z7:AA8"/>
    <mergeCell ref="AB7:AC8"/>
    <mergeCell ref="AD7:AD8"/>
    <mergeCell ref="Y46:AB46"/>
    <mergeCell ref="AB9:AC9"/>
    <mergeCell ref="AD9:AD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S10:S11"/>
    <mergeCell ref="AB10:AC10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76B1-CE25-454A-B81C-AFA0166AFD09}">
  <sheetPr>
    <tabColor theme="4" tint="0.59999389629810485"/>
  </sheetPr>
  <dimension ref="A1:AS59"/>
  <sheetViews>
    <sheetView showZeros="0" view="pageBreakPreview" topLeftCell="V1" zoomScale="80" zoomScaleSheetLayoutView="80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10</v>
      </c>
      <c r="T3" s="544" t="str">
        <f>+"RP-"&amp;S3</f>
        <v>RP-10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QUITA COLCAP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SANTA</v>
      </c>
      <c r="AA7" s="548"/>
      <c r="AB7" s="550" t="s">
        <v>116</v>
      </c>
      <c r="AC7" s="550"/>
      <c r="AD7" s="565" t="str">
        <f>+VLOOKUP($S$3,LOCALIDAD,5,0)</f>
        <v>CACERES DEL PERU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23</v>
      </c>
      <c r="B13" s="275">
        <f t="shared" ref="B13:B42" si="0">IF($H$7=VLOOKUP($A13,PLANILLA,3,0),VLOOKUP($A13,PLANILLA,B$12,0),0)</f>
        <v>1</v>
      </c>
      <c r="C13" s="276" t="str">
        <f t="shared" ref="C13:G28" si="1">IF($H$7=VLOOKUP($A13,PLANILLA,3,0),VLOOKUP($A13,PLANILLA,C$12,0),"-")</f>
        <v>-</v>
      </c>
      <c r="D13" s="276" t="str">
        <f t="shared" si="1"/>
        <v>DS-0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8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1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8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NO</v>
      </c>
      <c r="V13" s="279">
        <f t="shared" si="5"/>
        <v>0</v>
      </c>
      <c r="W13" s="280" t="str">
        <f t="shared" si="5"/>
        <v>824014.03</v>
      </c>
      <c r="X13" s="280" t="str">
        <f t="shared" si="5"/>
        <v>9005995.55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1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24</v>
      </c>
      <c r="B14" s="50">
        <f t="shared" si="0"/>
        <v>2</v>
      </c>
      <c r="C14" s="51" t="str">
        <f t="shared" si="1"/>
        <v>PS1-0</v>
      </c>
      <c r="D14" s="51" t="str">
        <f t="shared" si="1"/>
        <v>SMM-2P</v>
      </c>
      <c r="E14" s="51" t="str">
        <f t="shared" si="1"/>
        <v>2A-K</v>
      </c>
      <c r="F14" s="51" t="str">
        <f t="shared" si="1"/>
        <v>01</v>
      </c>
      <c r="G14" s="51" t="str">
        <f t="shared" si="1"/>
        <v>5kVA-1ø-13,2kV</v>
      </c>
      <c r="H14" s="52">
        <f t="shared" ref="H14:H42" si="10">+IF(G14&lt;&gt;0,VLOOKUP(G14,TRAFOS,2,FALSE),"-")</f>
        <v>5</v>
      </c>
      <c r="I14" s="51">
        <f t="shared" si="2"/>
        <v>1</v>
      </c>
      <c r="J14" s="51" t="str">
        <f t="shared" si="3"/>
        <v>PRFV</v>
      </c>
      <c r="K14" s="52" t="str">
        <f t="shared" si="3"/>
        <v>12/300</v>
      </c>
      <c r="L14" s="53">
        <f t="shared" si="3"/>
        <v>34.42</v>
      </c>
      <c r="M14" s="51" t="str">
        <f t="shared" si="3"/>
        <v>35 mm² AAAC</v>
      </c>
      <c r="N14" s="51">
        <f t="shared" si="3"/>
        <v>1</v>
      </c>
      <c r="O14" s="51">
        <f t="shared" si="4"/>
        <v>0</v>
      </c>
      <c r="P14" s="51">
        <f t="shared" si="4"/>
        <v>0</v>
      </c>
      <c r="Q14" s="51">
        <f t="shared" si="4"/>
        <v>0</v>
      </c>
      <c r="R14" s="51">
        <f t="shared" si="4"/>
        <v>0</v>
      </c>
      <c r="S14" s="51" t="str">
        <f t="shared" si="5"/>
        <v>PAT-3</v>
      </c>
      <c r="T14" s="51" t="str">
        <f t="shared" si="5"/>
        <v>CI-C</v>
      </c>
      <c r="U14" s="51" t="str">
        <f t="shared" si="5"/>
        <v>NO</v>
      </c>
      <c r="V14" s="54">
        <f t="shared" si="5"/>
        <v>0</v>
      </c>
      <c r="W14" s="55" t="str">
        <f t="shared" si="5"/>
        <v>824037.11</v>
      </c>
      <c r="X14" s="55" t="str">
        <f t="shared" si="5"/>
        <v>9005969.88</v>
      </c>
      <c r="Y14" s="56">
        <f t="shared" si="6"/>
        <v>2</v>
      </c>
      <c r="Z14" s="57" t="str">
        <f t="shared" si="7"/>
        <v>13,2kV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0</v>
      </c>
      <c r="AF14" s="59">
        <f t="shared" si="8"/>
        <v>0</v>
      </c>
      <c r="AG14" s="59">
        <f t="shared" si="8"/>
        <v>1</v>
      </c>
      <c r="AH14" s="427">
        <f t="shared" si="8"/>
        <v>0</v>
      </c>
      <c r="AI14" s="39"/>
      <c r="AJ14" s="39">
        <f t="shared" si="9"/>
        <v>1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hidden="1" x14ac:dyDescent="0.25">
      <c r="A15" s="38">
        <f t="shared" ref="A15:A42" si="11">+A14+1</f>
        <v>25</v>
      </c>
      <c r="B15" s="50">
        <f t="shared" si="0"/>
        <v>0</v>
      </c>
      <c r="C15" s="51" t="str">
        <f t="shared" si="1"/>
        <v>-</v>
      </c>
      <c r="D15" s="51" t="str">
        <f t="shared" si="1"/>
        <v>-</v>
      </c>
      <c r="E15" s="51" t="str">
        <f t="shared" si="1"/>
        <v>-</v>
      </c>
      <c r="F15" s="51" t="str">
        <f t="shared" si="1"/>
        <v>-</v>
      </c>
      <c r="G15" s="51" t="str">
        <f t="shared" si="1"/>
        <v>-</v>
      </c>
      <c r="H15" s="52" t="str">
        <f t="shared" si="10"/>
        <v>-</v>
      </c>
      <c r="I15" s="51">
        <f t="shared" si="2"/>
        <v>0</v>
      </c>
      <c r="J15" s="51" t="str">
        <f t="shared" si="3"/>
        <v>-</v>
      </c>
      <c r="K15" s="52" t="str">
        <f t="shared" si="3"/>
        <v>-</v>
      </c>
      <c r="L15" s="53" t="str">
        <f t="shared" si="3"/>
        <v>-</v>
      </c>
      <c r="M15" s="51" t="str">
        <f t="shared" si="3"/>
        <v>-</v>
      </c>
      <c r="N15" s="51" t="str">
        <f t="shared" si="3"/>
        <v>-</v>
      </c>
      <c r="O15" s="51">
        <f t="shared" si="4"/>
        <v>0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 t="str">
        <f t="shared" si="5"/>
        <v>-</v>
      </c>
      <c r="T15" s="51" t="str">
        <f t="shared" si="5"/>
        <v>-</v>
      </c>
      <c r="U15" s="51" t="str">
        <f t="shared" si="5"/>
        <v>-</v>
      </c>
      <c r="V15" s="54" t="str">
        <f t="shared" si="5"/>
        <v>-</v>
      </c>
      <c r="W15" s="55" t="str">
        <f t="shared" si="5"/>
        <v>-</v>
      </c>
      <c r="X15" s="55" t="str">
        <f t="shared" si="5"/>
        <v>-</v>
      </c>
      <c r="Y15" s="56">
        <f t="shared" si="6"/>
        <v>0</v>
      </c>
      <c r="Z15" s="57" t="str">
        <f t="shared" si="7"/>
        <v>-</v>
      </c>
      <c r="AA15" s="58" t="str">
        <f t="shared" si="7"/>
        <v>-</v>
      </c>
      <c r="AB15" s="59">
        <f t="shared" si="8"/>
        <v>0</v>
      </c>
      <c r="AC15" s="59">
        <f t="shared" si="8"/>
        <v>0</v>
      </c>
      <c r="AD15" s="148"/>
      <c r="AE15" s="426">
        <f t="shared" si="8"/>
        <v>0</v>
      </c>
      <c r="AF15" s="59">
        <f t="shared" si="8"/>
        <v>0</v>
      </c>
      <c r="AG15" s="59">
        <f t="shared" si="8"/>
        <v>0</v>
      </c>
      <c r="AH15" s="427">
        <f t="shared" si="8"/>
        <v>0</v>
      </c>
      <c r="AI15" s="39"/>
      <c r="AJ15" s="39">
        <f t="shared" si="9"/>
        <v>0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hidden="1" x14ac:dyDescent="0.25">
      <c r="A16" s="38">
        <f t="shared" si="11"/>
        <v>26</v>
      </c>
      <c r="B16" s="50">
        <f t="shared" si="0"/>
        <v>0</v>
      </c>
      <c r="C16" s="51" t="str">
        <f t="shared" si="1"/>
        <v>-</v>
      </c>
      <c r="D16" s="51" t="str">
        <f t="shared" si="1"/>
        <v>-</v>
      </c>
      <c r="E16" s="51" t="str">
        <f t="shared" si="1"/>
        <v>-</v>
      </c>
      <c r="F16" s="51" t="str">
        <f t="shared" si="1"/>
        <v>-</v>
      </c>
      <c r="G16" s="51" t="str">
        <f t="shared" si="1"/>
        <v>-</v>
      </c>
      <c r="H16" s="52" t="str">
        <f t="shared" si="10"/>
        <v>-</v>
      </c>
      <c r="I16" s="51">
        <f t="shared" si="2"/>
        <v>0</v>
      </c>
      <c r="J16" s="51" t="str">
        <f t="shared" si="3"/>
        <v>-</v>
      </c>
      <c r="K16" s="52" t="str">
        <f t="shared" si="3"/>
        <v>-</v>
      </c>
      <c r="L16" s="53" t="str">
        <f t="shared" si="3"/>
        <v>-</v>
      </c>
      <c r="M16" s="51" t="str">
        <f t="shared" si="3"/>
        <v>-</v>
      </c>
      <c r="N16" s="51" t="str">
        <f t="shared" si="3"/>
        <v>-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-</v>
      </c>
      <c r="T16" s="51" t="str">
        <f t="shared" si="5"/>
        <v>-</v>
      </c>
      <c r="U16" s="51" t="str">
        <f t="shared" si="5"/>
        <v>-</v>
      </c>
      <c r="V16" s="54" t="str">
        <f t="shared" si="5"/>
        <v>-</v>
      </c>
      <c r="W16" s="55" t="str">
        <f t="shared" si="5"/>
        <v>-</v>
      </c>
      <c r="X16" s="55" t="str">
        <f t="shared" si="5"/>
        <v>-</v>
      </c>
      <c r="Y16" s="56">
        <f t="shared" si="6"/>
        <v>0</v>
      </c>
      <c r="Z16" s="57" t="str">
        <f t="shared" si="7"/>
        <v>-</v>
      </c>
      <c r="AA16" s="58" t="str">
        <f t="shared" si="7"/>
        <v>-</v>
      </c>
      <c r="AB16" s="59">
        <f t="shared" si="8"/>
        <v>0</v>
      </c>
      <c r="AC16" s="59">
        <f t="shared" si="8"/>
        <v>0</v>
      </c>
      <c r="AD16" s="148"/>
      <c r="AE16" s="426">
        <f t="shared" si="8"/>
        <v>0</v>
      </c>
      <c r="AF16" s="59">
        <f t="shared" si="8"/>
        <v>0</v>
      </c>
      <c r="AG16" s="59">
        <f t="shared" si="8"/>
        <v>0</v>
      </c>
      <c r="AH16" s="427">
        <f t="shared" si="8"/>
        <v>0</v>
      </c>
      <c r="AI16" s="39"/>
      <c r="AJ16" s="39">
        <f t="shared" si="9"/>
        <v>0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hidden="1" x14ac:dyDescent="0.25">
      <c r="A17" s="38">
        <f t="shared" si="11"/>
        <v>27</v>
      </c>
      <c r="B17" s="50">
        <f t="shared" si="0"/>
        <v>0</v>
      </c>
      <c r="C17" s="51" t="str">
        <f t="shared" si="1"/>
        <v>-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0</v>
      </c>
      <c r="J17" s="51" t="str">
        <f t="shared" si="3"/>
        <v>-</v>
      </c>
      <c r="K17" s="52" t="str">
        <f t="shared" si="3"/>
        <v>-</v>
      </c>
      <c r="L17" s="53" t="str">
        <f t="shared" si="3"/>
        <v>-</v>
      </c>
      <c r="M17" s="51" t="str">
        <f t="shared" si="3"/>
        <v>-</v>
      </c>
      <c r="N17" s="51" t="str">
        <f t="shared" si="3"/>
        <v>-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-</v>
      </c>
      <c r="T17" s="51" t="str">
        <f t="shared" si="5"/>
        <v>-</v>
      </c>
      <c r="U17" s="51" t="str">
        <f t="shared" si="5"/>
        <v>-</v>
      </c>
      <c r="V17" s="54" t="str">
        <f t="shared" si="5"/>
        <v>-</v>
      </c>
      <c r="W17" s="55" t="str">
        <f t="shared" si="5"/>
        <v>-</v>
      </c>
      <c r="X17" s="55" t="str">
        <f t="shared" si="5"/>
        <v>-</v>
      </c>
      <c r="Y17" s="56">
        <f t="shared" si="6"/>
        <v>0</v>
      </c>
      <c r="Z17" s="57" t="str">
        <f t="shared" si="7"/>
        <v>-</v>
      </c>
      <c r="AA17" s="58" t="str">
        <f t="shared" si="7"/>
        <v>-</v>
      </c>
      <c r="AB17" s="59">
        <f t="shared" si="8"/>
        <v>0</v>
      </c>
      <c r="AC17" s="59">
        <f t="shared" si="8"/>
        <v>0</v>
      </c>
      <c r="AD17" s="148"/>
      <c r="AE17" s="428"/>
      <c r="AF17" s="419"/>
      <c r="AG17" s="419"/>
      <c r="AH17" s="429"/>
      <c r="AI17" s="39"/>
      <c r="AJ17" s="39">
        <f t="shared" si="9"/>
        <v>0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hidden="1" x14ac:dyDescent="0.25">
      <c r="A18" s="38">
        <f t="shared" si="11"/>
        <v>28</v>
      </c>
      <c r="B18" s="50">
        <f t="shared" si="0"/>
        <v>0</v>
      </c>
      <c r="C18" s="51" t="str">
        <f t="shared" si="1"/>
        <v>-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0</v>
      </c>
      <c r="J18" s="51" t="str">
        <f t="shared" si="3"/>
        <v>-</v>
      </c>
      <c r="K18" s="52" t="str">
        <f t="shared" si="3"/>
        <v>-</v>
      </c>
      <c r="L18" s="53" t="str">
        <f t="shared" si="3"/>
        <v>-</v>
      </c>
      <c r="M18" s="51" t="str">
        <f t="shared" si="3"/>
        <v>-</v>
      </c>
      <c r="N18" s="51" t="str">
        <f t="shared" si="3"/>
        <v>-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 t="str">
        <f t="shared" si="5"/>
        <v>-</v>
      </c>
      <c r="T18" s="51" t="str">
        <f t="shared" si="5"/>
        <v>-</v>
      </c>
      <c r="U18" s="51" t="str">
        <f t="shared" si="5"/>
        <v>-</v>
      </c>
      <c r="V18" s="54" t="str">
        <f t="shared" si="5"/>
        <v>-</v>
      </c>
      <c r="W18" s="55" t="str">
        <f t="shared" si="5"/>
        <v>-</v>
      </c>
      <c r="X18" s="55" t="str">
        <f t="shared" si="5"/>
        <v>-</v>
      </c>
      <c r="Y18" s="56">
        <f t="shared" si="6"/>
        <v>0</v>
      </c>
      <c r="Z18" s="57" t="str">
        <f t="shared" si="7"/>
        <v>-</v>
      </c>
      <c r="AA18" s="58" t="str">
        <f t="shared" si="7"/>
        <v>-</v>
      </c>
      <c r="AB18" s="59">
        <f t="shared" si="8"/>
        <v>0</v>
      </c>
      <c r="AC18" s="59">
        <f t="shared" si="8"/>
        <v>0</v>
      </c>
      <c r="AD18" s="148"/>
      <c r="AE18" s="428"/>
      <c r="AF18" s="419"/>
      <c r="AG18" s="419"/>
      <c r="AH18" s="429"/>
      <c r="AI18" s="39"/>
      <c r="AJ18" s="39">
        <f t="shared" si="9"/>
        <v>0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hidden="1" x14ac:dyDescent="0.25">
      <c r="A19" s="38">
        <f t="shared" si="11"/>
        <v>29</v>
      </c>
      <c r="B19" s="50">
        <f t="shared" si="0"/>
        <v>0</v>
      </c>
      <c r="C19" s="51" t="str">
        <f t="shared" si="1"/>
        <v>-</v>
      </c>
      <c r="D19" s="51" t="str">
        <f t="shared" si="1"/>
        <v>-</v>
      </c>
      <c r="E19" s="51" t="str">
        <f t="shared" si="1"/>
        <v>-</v>
      </c>
      <c r="F19" s="51" t="str">
        <f t="shared" si="1"/>
        <v>-</v>
      </c>
      <c r="G19" s="51" t="str">
        <f t="shared" si="1"/>
        <v>-</v>
      </c>
      <c r="H19" s="52" t="str">
        <f t="shared" si="10"/>
        <v>-</v>
      </c>
      <c r="I19" s="51">
        <f t="shared" si="2"/>
        <v>0</v>
      </c>
      <c r="J19" s="51" t="str">
        <f t="shared" si="3"/>
        <v>-</v>
      </c>
      <c r="K19" s="52" t="str">
        <f t="shared" si="3"/>
        <v>-</v>
      </c>
      <c r="L19" s="53" t="str">
        <f t="shared" si="3"/>
        <v>-</v>
      </c>
      <c r="M19" s="51" t="str">
        <f t="shared" si="3"/>
        <v>-</v>
      </c>
      <c r="N19" s="51" t="str">
        <f t="shared" si="3"/>
        <v>-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-</v>
      </c>
      <c r="T19" s="51" t="str">
        <f t="shared" si="5"/>
        <v>-</v>
      </c>
      <c r="U19" s="51" t="str">
        <f t="shared" si="5"/>
        <v>-</v>
      </c>
      <c r="V19" s="54" t="str">
        <f t="shared" si="5"/>
        <v>-</v>
      </c>
      <c r="W19" s="55" t="str">
        <f t="shared" si="5"/>
        <v>-</v>
      </c>
      <c r="X19" s="55" t="str">
        <f t="shared" si="5"/>
        <v>-</v>
      </c>
      <c r="Y19" s="56">
        <f t="shared" si="6"/>
        <v>0</v>
      </c>
      <c r="Z19" s="57" t="str">
        <f t="shared" si="7"/>
        <v>-</v>
      </c>
      <c r="AA19" s="58" t="str">
        <f t="shared" si="7"/>
        <v>-</v>
      </c>
      <c r="AB19" s="59">
        <f t="shared" si="8"/>
        <v>0</v>
      </c>
      <c r="AC19" s="59">
        <f t="shared" si="8"/>
        <v>0</v>
      </c>
      <c r="AD19" s="148"/>
      <c r="AE19" s="428"/>
      <c r="AF19" s="419"/>
      <c r="AG19" s="419"/>
      <c r="AH19" s="429"/>
      <c r="AI19" s="39"/>
      <c r="AJ19" s="39">
        <f t="shared" si="9"/>
        <v>0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idden="1" x14ac:dyDescent="0.25">
      <c r="A20" s="38">
        <f t="shared" si="11"/>
        <v>30</v>
      </c>
      <c r="B20" s="50">
        <f t="shared" si="0"/>
        <v>0</v>
      </c>
      <c r="C20" s="51" t="str">
        <f t="shared" si="1"/>
        <v>-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0</v>
      </c>
      <c r="J20" s="51" t="str">
        <f t="shared" si="3"/>
        <v>-</v>
      </c>
      <c r="K20" s="52" t="str">
        <f t="shared" si="3"/>
        <v>-</v>
      </c>
      <c r="L20" s="53" t="str">
        <f t="shared" si="3"/>
        <v>-</v>
      </c>
      <c r="M20" s="51" t="str">
        <f t="shared" si="3"/>
        <v>-</v>
      </c>
      <c r="N20" s="51" t="str">
        <f t="shared" si="3"/>
        <v>-</v>
      </c>
      <c r="O20" s="51">
        <f t="shared" si="4"/>
        <v>0</v>
      </c>
      <c r="P20" s="51">
        <f t="shared" si="4"/>
        <v>0</v>
      </c>
      <c r="Q20" s="51">
        <f t="shared" si="4"/>
        <v>0</v>
      </c>
      <c r="R20" s="51">
        <f t="shared" si="4"/>
        <v>0</v>
      </c>
      <c r="S20" s="51" t="str">
        <f t="shared" si="5"/>
        <v>-</v>
      </c>
      <c r="T20" s="51" t="str">
        <f t="shared" si="5"/>
        <v>-</v>
      </c>
      <c r="U20" s="51" t="str">
        <f t="shared" si="5"/>
        <v>-</v>
      </c>
      <c r="V20" s="54" t="str">
        <f t="shared" si="5"/>
        <v>-</v>
      </c>
      <c r="W20" s="55" t="str">
        <f t="shared" si="5"/>
        <v>-</v>
      </c>
      <c r="X20" s="55" t="str">
        <f t="shared" si="5"/>
        <v>-</v>
      </c>
      <c r="Y20" s="56">
        <f t="shared" si="6"/>
        <v>0</v>
      </c>
      <c r="Z20" s="57" t="str">
        <f t="shared" si="7"/>
        <v>-</v>
      </c>
      <c r="AA20" s="58" t="str">
        <f t="shared" si="7"/>
        <v>-</v>
      </c>
      <c r="AB20" s="59">
        <f t="shared" si="8"/>
        <v>0</v>
      </c>
      <c r="AC20" s="59">
        <f t="shared" si="8"/>
        <v>0</v>
      </c>
      <c r="AD20" s="148"/>
      <c r="AE20" s="428"/>
      <c r="AF20" s="419"/>
      <c r="AG20" s="419"/>
      <c r="AH20" s="429"/>
      <c r="AI20" s="39"/>
      <c r="AJ20" s="39">
        <f t="shared" si="9"/>
        <v>0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idden="1" x14ac:dyDescent="0.25">
      <c r="A21" s="38">
        <f t="shared" si="11"/>
        <v>31</v>
      </c>
      <c r="B21" s="50">
        <f t="shared" si="0"/>
        <v>0</v>
      </c>
      <c r="C21" s="51" t="str">
        <f t="shared" si="1"/>
        <v>-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0</v>
      </c>
      <c r="J21" s="51" t="str">
        <f t="shared" si="3"/>
        <v>-</v>
      </c>
      <c r="K21" s="52" t="str">
        <f t="shared" si="3"/>
        <v>-</v>
      </c>
      <c r="L21" s="53" t="str">
        <f t="shared" si="3"/>
        <v>-</v>
      </c>
      <c r="M21" s="51" t="str">
        <f t="shared" si="3"/>
        <v>-</v>
      </c>
      <c r="N21" s="51" t="str">
        <f t="shared" si="3"/>
        <v>-</v>
      </c>
      <c r="O21" s="51">
        <f t="shared" si="4"/>
        <v>0</v>
      </c>
      <c r="P21" s="51">
        <f t="shared" si="4"/>
        <v>0</v>
      </c>
      <c r="Q21" s="51">
        <f t="shared" si="4"/>
        <v>0</v>
      </c>
      <c r="R21" s="51">
        <f t="shared" si="4"/>
        <v>0</v>
      </c>
      <c r="S21" s="51" t="str">
        <f t="shared" si="5"/>
        <v>-</v>
      </c>
      <c r="T21" s="51" t="str">
        <f t="shared" si="5"/>
        <v>-</v>
      </c>
      <c r="U21" s="51" t="str">
        <f t="shared" si="5"/>
        <v>-</v>
      </c>
      <c r="V21" s="54" t="str">
        <f t="shared" si="5"/>
        <v>-</v>
      </c>
      <c r="W21" s="55" t="str">
        <f t="shared" si="5"/>
        <v>-</v>
      </c>
      <c r="X21" s="55" t="str">
        <f t="shared" si="5"/>
        <v>-</v>
      </c>
      <c r="Y21" s="56">
        <f t="shared" si="6"/>
        <v>0</v>
      </c>
      <c r="Z21" s="57" t="str">
        <f t="shared" si="7"/>
        <v>-</v>
      </c>
      <c r="AA21" s="58" t="str">
        <f t="shared" si="7"/>
        <v>-</v>
      </c>
      <c r="AB21" s="59">
        <f t="shared" si="8"/>
        <v>0</v>
      </c>
      <c r="AC21" s="59">
        <f t="shared" si="8"/>
        <v>0</v>
      </c>
      <c r="AD21" s="148"/>
      <c r="AE21" s="428"/>
      <c r="AF21" s="419"/>
      <c r="AG21" s="419"/>
      <c r="AH21" s="429"/>
      <c r="AI21" s="39"/>
      <c r="AJ21" s="39">
        <f t="shared" si="9"/>
        <v>0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idden="1" x14ac:dyDescent="0.25">
      <c r="A22" s="38">
        <f t="shared" si="11"/>
        <v>32</v>
      </c>
      <c r="B22" s="50">
        <f t="shared" si="0"/>
        <v>0</v>
      </c>
      <c r="C22" s="51" t="str">
        <f t="shared" si="1"/>
        <v>-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0</v>
      </c>
      <c r="J22" s="51" t="str">
        <f t="shared" si="3"/>
        <v>-</v>
      </c>
      <c r="K22" s="52" t="str">
        <f t="shared" si="3"/>
        <v>-</v>
      </c>
      <c r="L22" s="53" t="str">
        <f t="shared" si="3"/>
        <v>-</v>
      </c>
      <c r="M22" s="51" t="str">
        <f t="shared" si="3"/>
        <v>-</v>
      </c>
      <c r="N22" s="51" t="str">
        <f t="shared" si="3"/>
        <v>-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-</v>
      </c>
      <c r="T22" s="51" t="str">
        <f t="shared" si="5"/>
        <v>-</v>
      </c>
      <c r="U22" s="51" t="str">
        <f t="shared" si="5"/>
        <v>-</v>
      </c>
      <c r="V22" s="54" t="str">
        <f t="shared" si="5"/>
        <v>-</v>
      </c>
      <c r="W22" s="55" t="str">
        <f t="shared" si="5"/>
        <v>-</v>
      </c>
      <c r="X22" s="55" t="str">
        <f t="shared" si="5"/>
        <v>-</v>
      </c>
      <c r="Y22" s="56">
        <f t="shared" si="6"/>
        <v>0</v>
      </c>
      <c r="Z22" s="57" t="str">
        <f t="shared" si="7"/>
        <v>-</v>
      </c>
      <c r="AA22" s="58" t="str">
        <f t="shared" si="7"/>
        <v>-</v>
      </c>
      <c r="AB22" s="59">
        <f t="shared" si="8"/>
        <v>0</v>
      </c>
      <c r="AC22" s="59">
        <f t="shared" si="8"/>
        <v>0</v>
      </c>
      <c r="AD22" s="148"/>
      <c r="AE22" s="428"/>
      <c r="AF22" s="419"/>
      <c r="AG22" s="419"/>
      <c r="AH22" s="429"/>
      <c r="AI22" s="39"/>
      <c r="AJ22" s="39">
        <f t="shared" si="9"/>
        <v>0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idden="1" x14ac:dyDescent="0.25">
      <c r="A23" s="38">
        <f t="shared" si="11"/>
        <v>33</v>
      </c>
      <c r="B23" s="50">
        <f t="shared" si="0"/>
        <v>0</v>
      </c>
      <c r="C23" s="51" t="str">
        <f t="shared" si="1"/>
        <v>-</v>
      </c>
      <c r="D23" s="51" t="str">
        <f t="shared" si="1"/>
        <v>-</v>
      </c>
      <c r="E23" s="51" t="str">
        <f t="shared" si="1"/>
        <v>-</v>
      </c>
      <c r="F23" s="51" t="str">
        <f t="shared" si="1"/>
        <v>-</v>
      </c>
      <c r="G23" s="51" t="str">
        <f t="shared" si="1"/>
        <v>-</v>
      </c>
      <c r="H23" s="52" t="str">
        <f t="shared" si="10"/>
        <v>-</v>
      </c>
      <c r="I23" s="51">
        <f t="shared" si="2"/>
        <v>0</v>
      </c>
      <c r="J23" s="51" t="str">
        <f t="shared" si="3"/>
        <v>-</v>
      </c>
      <c r="K23" s="52" t="str">
        <f t="shared" si="3"/>
        <v>-</v>
      </c>
      <c r="L23" s="53" t="str">
        <f t="shared" si="3"/>
        <v>-</v>
      </c>
      <c r="M23" s="51" t="str">
        <f t="shared" si="3"/>
        <v>-</v>
      </c>
      <c r="N23" s="51" t="str">
        <f t="shared" si="3"/>
        <v>-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si="5"/>
        <v>-</v>
      </c>
      <c r="T23" s="51" t="str">
        <f t="shared" si="5"/>
        <v>-</v>
      </c>
      <c r="U23" s="51" t="str">
        <f t="shared" si="5"/>
        <v>-</v>
      </c>
      <c r="V23" s="54" t="str">
        <f t="shared" si="5"/>
        <v>-</v>
      </c>
      <c r="W23" s="55" t="str">
        <f t="shared" si="5"/>
        <v>-</v>
      </c>
      <c r="X23" s="55" t="str">
        <f t="shared" si="5"/>
        <v>-</v>
      </c>
      <c r="Y23" s="56">
        <f t="shared" si="6"/>
        <v>0</v>
      </c>
      <c r="Z23" s="57" t="str">
        <f t="shared" si="7"/>
        <v>-</v>
      </c>
      <c r="AA23" s="58" t="str">
        <f t="shared" si="7"/>
        <v>-</v>
      </c>
      <c r="AB23" s="60">
        <f t="shared" si="8"/>
        <v>0</v>
      </c>
      <c r="AC23" s="60">
        <f t="shared" si="8"/>
        <v>0</v>
      </c>
      <c r="AD23" s="148"/>
      <c r="AE23" s="428"/>
      <c r="AF23" s="419"/>
      <c r="AG23" s="419"/>
      <c r="AH23" s="429"/>
      <c r="AI23" s="39"/>
      <c r="AJ23" s="39">
        <f t="shared" si="9"/>
        <v>0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idden="1" x14ac:dyDescent="0.25">
      <c r="A24" s="38">
        <f t="shared" si="11"/>
        <v>34</v>
      </c>
      <c r="B24" s="50">
        <f t="shared" si="0"/>
        <v>0</v>
      </c>
      <c r="C24" s="51" t="str">
        <f t="shared" si="1"/>
        <v>-</v>
      </c>
      <c r="D24" s="51" t="str">
        <f t="shared" si="1"/>
        <v>-</v>
      </c>
      <c r="E24" s="51" t="str">
        <f t="shared" si="1"/>
        <v>-</v>
      </c>
      <c r="F24" s="51" t="str">
        <f t="shared" si="1"/>
        <v>-</v>
      </c>
      <c r="G24" s="51" t="str">
        <f t="shared" si="1"/>
        <v>-</v>
      </c>
      <c r="H24" s="52" t="str">
        <f t="shared" si="10"/>
        <v>-</v>
      </c>
      <c r="I24" s="51">
        <f t="shared" si="2"/>
        <v>0</v>
      </c>
      <c r="J24" s="51" t="str">
        <f t="shared" si="3"/>
        <v>-</v>
      </c>
      <c r="K24" s="52" t="str">
        <f t="shared" si="3"/>
        <v>-</v>
      </c>
      <c r="L24" s="53" t="str">
        <f t="shared" si="3"/>
        <v>-</v>
      </c>
      <c r="M24" s="51" t="str">
        <f t="shared" si="3"/>
        <v>-</v>
      </c>
      <c r="N24" s="51" t="str">
        <f t="shared" si="3"/>
        <v>-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5"/>
        <v>-</v>
      </c>
      <c r="T24" s="51" t="str">
        <f t="shared" si="5"/>
        <v>-</v>
      </c>
      <c r="U24" s="51" t="str">
        <f t="shared" si="5"/>
        <v>-</v>
      </c>
      <c r="V24" s="54" t="str">
        <f t="shared" si="5"/>
        <v>-</v>
      </c>
      <c r="W24" s="55" t="str">
        <f t="shared" si="5"/>
        <v>-</v>
      </c>
      <c r="X24" s="55" t="str">
        <f t="shared" si="5"/>
        <v>-</v>
      </c>
      <c r="Y24" s="56">
        <f t="shared" si="6"/>
        <v>0</v>
      </c>
      <c r="Z24" s="57" t="str">
        <f t="shared" si="7"/>
        <v>-</v>
      </c>
      <c r="AA24" s="58" t="str">
        <f t="shared" si="7"/>
        <v>-</v>
      </c>
      <c r="AB24" s="60">
        <f t="shared" si="8"/>
        <v>0</v>
      </c>
      <c r="AC24" s="60">
        <f t="shared" si="8"/>
        <v>0</v>
      </c>
      <c r="AD24" s="148"/>
      <c r="AE24" s="428"/>
      <c r="AF24" s="419"/>
      <c r="AG24" s="419"/>
      <c r="AH24" s="429"/>
      <c r="AI24" s="39"/>
      <c r="AJ24" s="39">
        <f t="shared" si="9"/>
        <v>0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idden="1" x14ac:dyDescent="0.25">
      <c r="A25" s="38">
        <f t="shared" si="11"/>
        <v>35</v>
      </c>
      <c r="B25" s="50">
        <f t="shared" si="0"/>
        <v>0</v>
      </c>
      <c r="C25" s="51" t="str">
        <f t="shared" si="1"/>
        <v>-</v>
      </c>
      <c r="D25" s="51" t="str">
        <f t="shared" si="1"/>
        <v>-</v>
      </c>
      <c r="E25" s="51" t="str">
        <f t="shared" si="1"/>
        <v>-</v>
      </c>
      <c r="F25" s="51" t="str">
        <f t="shared" si="1"/>
        <v>-</v>
      </c>
      <c r="G25" s="51" t="str">
        <f t="shared" si="1"/>
        <v>-</v>
      </c>
      <c r="H25" s="52" t="str">
        <f t="shared" si="10"/>
        <v>-</v>
      </c>
      <c r="I25" s="51">
        <f t="shared" si="2"/>
        <v>0</v>
      </c>
      <c r="J25" s="51" t="str">
        <f t="shared" si="3"/>
        <v>-</v>
      </c>
      <c r="K25" s="52" t="str">
        <f t="shared" si="3"/>
        <v>-</v>
      </c>
      <c r="L25" s="53" t="str">
        <f t="shared" si="3"/>
        <v>-</v>
      </c>
      <c r="M25" s="51" t="str">
        <f t="shared" si="3"/>
        <v>-</v>
      </c>
      <c r="N25" s="51" t="str">
        <f t="shared" si="3"/>
        <v>-</v>
      </c>
      <c r="O25" s="51">
        <f t="shared" si="4"/>
        <v>0</v>
      </c>
      <c r="P25" s="51">
        <f t="shared" si="4"/>
        <v>0</v>
      </c>
      <c r="Q25" s="51">
        <f t="shared" si="4"/>
        <v>0</v>
      </c>
      <c r="R25" s="51">
        <f t="shared" si="4"/>
        <v>0</v>
      </c>
      <c r="S25" s="51" t="str">
        <f t="shared" si="5"/>
        <v>-</v>
      </c>
      <c r="T25" s="51" t="str">
        <f t="shared" si="5"/>
        <v>-</v>
      </c>
      <c r="U25" s="51" t="str">
        <f t="shared" si="5"/>
        <v>-</v>
      </c>
      <c r="V25" s="54" t="str">
        <f t="shared" si="5"/>
        <v>-</v>
      </c>
      <c r="W25" s="55" t="str">
        <f t="shared" si="5"/>
        <v>-</v>
      </c>
      <c r="X25" s="55" t="str">
        <f t="shared" si="5"/>
        <v>-</v>
      </c>
      <c r="Y25" s="56">
        <f t="shared" si="6"/>
        <v>0</v>
      </c>
      <c r="Z25" s="57" t="str">
        <f t="shared" si="7"/>
        <v>-</v>
      </c>
      <c r="AA25" s="58" t="str">
        <f t="shared" si="7"/>
        <v>-</v>
      </c>
      <c r="AB25" s="60">
        <f t="shared" si="8"/>
        <v>0</v>
      </c>
      <c r="AC25" s="60">
        <f t="shared" si="8"/>
        <v>0</v>
      </c>
      <c r="AD25" s="148"/>
      <c r="AE25" s="428"/>
      <c r="AF25" s="419"/>
      <c r="AG25" s="419"/>
      <c r="AH25" s="429"/>
      <c r="AI25" s="39"/>
      <c r="AJ25" s="39">
        <f t="shared" si="9"/>
        <v>0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idden="1" x14ac:dyDescent="0.25">
      <c r="A26" s="38">
        <f t="shared" si="11"/>
        <v>36</v>
      </c>
      <c r="B26" s="50">
        <f t="shared" si="0"/>
        <v>0</v>
      </c>
      <c r="C26" s="51" t="str">
        <f t="shared" si="1"/>
        <v>-</v>
      </c>
      <c r="D26" s="51" t="str">
        <f t="shared" si="1"/>
        <v>-</v>
      </c>
      <c r="E26" s="51" t="str">
        <f t="shared" si="1"/>
        <v>-</v>
      </c>
      <c r="F26" s="51" t="str">
        <f t="shared" si="1"/>
        <v>-</v>
      </c>
      <c r="G26" s="51" t="str">
        <f t="shared" si="1"/>
        <v>-</v>
      </c>
      <c r="H26" s="52" t="str">
        <f t="shared" si="10"/>
        <v>-</v>
      </c>
      <c r="I26" s="51">
        <f t="shared" si="2"/>
        <v>0</v>
      </c>
      <c r="J26" s="51" t="str">
        <f t="shared" si="3"/>
        <v>-</v>
      </c>
      <c r="K26" s="52" t="str">
        <f t="shared" si="3"/>
        <v>-</v>
      </c>
      <c r="L26" s="53" t="str">
        <f t="shared" si="3"/>
        <v>-</v>
      </c>
      <c r="M26" s="51" t="str">
        <f t="shared" si="3"/>
        <v>-</v>
      </c>
      <c r="N26" s="51" t="str">
        <f t="shared" si="3"/>
        <v>-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5"/>
        <v>-</v>
      </c>
      <c r="T26" s="51" t="str">
        <f t="shared" si="5"/>
        <v>-</v>
      </c>
      <c r="U26" s="51" t="str">
        <f t="shared" si="5"/>
        <v>-</v>
      </c>
      <c r="V26" s="54" t="str">
        <f t="shared" si="5"/>
        <v>-</v>
      </c>
      <c r="W26" s="55" t="str">
        <f t="shared" si="5"/>
        <v>-</v>
      </c>
      <c r="X26" s="55" t="str">
        <f t="shared" si="5"/>
        <v>-</v>
      </c>
      <c r="Y26" s="56">
        <f t="shared" si="6"/>
        <v>0</v>
      </c>
      <c r="Z26" s="57" t="str">
        <f t="shared" si="7"/>
        <v>-</v>
      </c>
      <c r="AA26" s="58" t="str">
        <f t="shared" si="7"/>
        <v>-</v>
      </c>
      <c r="AB26" s="60">
        <f t="shared" si="8"/>
        <v>0</v>
      </c>
      <c r="AC26" s="60">
        <f t="shared" si="8"/>
        <v>0</v>
      </c>
      <c r="AD26" s="148"/>
      <c r="AE26" s="428"/>
      <c r="AF26" s="419"/>
      <c r="AG26" s="419"/>
      <c r="AH26" s="429"/>
      <c r="AI26" s="39"/>
      <c r="AJ26" s="39">
        <f t="shared" si="9"/>
        <v>0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37</v>
      </c>
      <c r="B27" s="50">
        <f t="shared" si="0"/>
        <v>0</v>
      </c>
      <c r="C27" s="51" t="str">
        <f t="shared" si="1"/>
        <v>-</v>
      </c>
      <c r="D27" s="51" t="str">
        <f t="shared" si="1"/>
        <v>-</v>
      </c>
      <c r="E27" s="51" t="str">
        <f t="shared" si="1"/>
        <v>-</v>
      </c>
      <c r="F27" s="51" t="str">
        <f t="shared" si="1"/>
        <v>-</v>
      </c>
      <c r="G27" s="51" t="str">
        <f t="shared" si="1"/>
        <v>-</v>
      </c>
      <c r="H27" s="52" t="str">
        <f t="shared" si="10"/>
        <v>-</v>
      </c>
      <c r="I27" s="51">
        <f t="shared" si="2"/>
        <v>0</v>
      </c>
      <c r="J27" s="51" t="str">
        <f t="shared" si="3"/>
        <v>-</v>
      </c>
      <c r="K27" s="52" t="str">
        <f t="shared" si="3"/>
        <v>-</v>
      </c>
      <c r="L27" s="53" t="str">
        <f t="shared" si="3"/>
        <v>-</v>
      </c>
      <c r="M27" s="51" t="str">
        <f t="shared" si="3"/>
        <v>-</v>
      </c>
      <c r="N27" s="51" t="str">
        <f t="shared" si="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5"/>
        <v>-</v>
      </c>
      <c r="T27" s="51" t="str">
        <f t="shared" si="5"/>
        <v>-</v>
      </c>
      <c r="U27" s="51" t="str">
        <f t="shared" si="5"/>
        <v>-</v>
      </c>
      <c r="V27" s="54" t="str">
        <f t="shared" si="5"/>
        <v>-</v>
      </c>
      <c r="W27" s="55" t="str">
        <f t="shared" si="5"/>
        <v>-</v>
      </c>
      <c r="X27" s="55" t="str">
        <f t="shared" si="5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38</v>
      </c>
      <c r="B28" s="50">
        <f t="shared" si="0"/>
        <v>0</v>
      </c>
      <c r="C28" s="51" t="str">
        <f t="shared" si="1"/>
        <v>-</v>
      </c>
      <c r="D28" s="51" t="str">
        <f t="shared" si="1"/>
        <v>-</v>
      </c>
      <c r="E28" s="51" t="str">
        <f t="shared" si="1"/>
        <v>-</v>
      </c>
      <c r="F28" s="51" t="str">
        <f t="shared" si="1"/>
        <v>-</v>
      </c>
      <c r="G28" s="51" t="str">
        <f t="shared" si="1"/>
        <v>-</v>
      </c>
      <c r="H28" s="52" t="str">
        <f t="shared" si="10"/>
        <v>-</v>
      </c>
      <c r="I28" s="51">
        <f t="shared" si="2"/>
        <v>0</v>
      </c>
      <c r="J28" s="51" t="str">
        <f t="shared" si="3"/>
        <v>-</v>
      </c>
      <c r="K28" s="52" t="str">
        <f t="shared" si="3"/>
        <v>-</v>
      </c>
      <c r="L28" s="53" t="str">
        <f t="shared" si="3"/>
        <v>-</v>
      </c>
      <c r="M28" s="51" t="str">
        <f t="shared" si="3"/>
        <v>-</v>
      </c>
      <c r="N28" s="51" t="str">
        <f t="shared" si="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5"/>
        <v>-</v>
      </c>
      <c r="T28" s="51" t="str">
        <f t="shared" si="5"/>
        <v>-</v>
      </c>
      <c r="U28" s="51" t="str">
        <f t="shared" si="5"/>
        <v>-</v>
      </c>
      <c r="V28" s="54" t="str">
        <f t="shared" si="5"/>
        <v>-</v>
      </c>
      <c r="W28" s="55" t="str">
        <f t="shared" si="5"/>
        <v>-</v>
      </c>
      <c r="X28" s="55" t="str">
        <f t="shared" si="5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39</v>
      </c>
      <c r="B29" s="50">
        <f t="shared" si="0"/>
        <v>0</v>
      </c>
      <c r="C29" s="51" t="str">
        <f t="shared" ref="C29:G42" si="12">IF($H$7=VLOOKUP($A29,PLANILLA,3,0),VLOOKUP($A29,PLANILLA,C$12,0),"-")</f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ref="J29:N42" si="13">IF($H$7=VLOOKUP($A29,PLANILLA,3,0),VLOOKUP($A29,PLANILLA,J$12,0),"-")</f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ref="S29:X42" si="14">IF($H$7=VLOOKUP($A29,PLANILLA,3,0),VLOOKUP($A29,PLANILLA,S$12,0),"-")</f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40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41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42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43</v>
      </c>
      <c r="B33" s="50">
        <f t="shared" si="0"/>
        <v>0</v>
      </c>
      <c r="C33" s="51" t="str">
        <f t="shared" si="12"/>
        <v>-</v>
      </c>
      <c r="D33" s="51" t="str">
        <f t="shared" si="12"/>
        <v>-</v>
      </c>
      <c r="E33" s="51" t="str">
        <f t="shared" si="12"/>
        <v>-</v>
      </c>
      <c r="F33" s="51" t="str">
        <f t="shared" si="12"/>
        <v>-</v>
      </c>
      <c r="G33" s="51" t="str">
        <f t="shared" si="12"/>
        <v>-</v>
      </c>
      <c r="H33" s="52" t="str">
        <f t="shared" si="10"/>
        <v>-</v>
      </c>
      <c r="I33" s="51">
        <f t="shared" si="2"/>
        <v>0</v>
      </c>
      <c r="J33" s="51" t="str">
        <f t="shared" si="13"/>
        <v>-</v>
      </c>
      <c r="K33" s="52" t="str">
        <f t="shared" si="13"/>
        <v>-</v>
      </c>
      <c r="L33" s="53" t="str">
        <f t="shared" si="13"/>
        <v>-</v>
      </c>
      <c r="M33" s="51" t="str">
        <f t="shared" si="13"/>
        <v>-</v>
      </c>
      <c r="N33" s="51" t="str">
        <f t="shared" si="13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si="14"/>
        <v>-</v>
      </c>
      <c r="T33" s="51" t="str">
        <f t="shared" si="14"/>
        <v>-</v>
      </c>
      <c r="U33" s="51" t="str">
        <f t="shared" si="14"/>
        <v>-</v>
      </c>
      <c r="V33" s="54" t="str">
        <f t="shared" si="14"/>
        <v>-</v>
      </c>
      <c r="W33" s="55" t="str">
        <f t="shared" si="14"/>
        <v>-</v>
      </c>
      <c r="X33" s="55" t="str">
        <f t="shared" si="14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44</v>
      </c>
      <c r="B34" s="50">
        <f t="shared" si="0"/>
        <v>0</v>
      </c>
      <c r="C34" s="51" t="str">
        <f t="shared" si="12"/>
        <v>-</v>
      </c>
      <c r="D34" s="51" t="str">
        <f t="shared" si="12"/>
        <v>-</v>
      </c>
      <c r="E34" s="51" t="str">
        <f t="shared" si="12"/>
        <v>-</v>
      </c>
      <c r="F34" s="51" t="str">
        <f t="shared" si="12"/>
        <v>-</v>
      </c>
      <c r="G34" s="51" t="str">
        <f t="shared" si="12"/>
        <v>-</v>
      </c>
      <c r="H34" s="52" t="str">
        <f t="shared" si="10"/>
        <v>-</v>
      </c>
      <c r="I34" s="51">
        <f t="shared" si="2"/>
        <v>0</v>
      </c>
      <c r="J34" s="51" t="str">
        <f t="shared" si="13"/>
        <v>-</v>
      </c>
      <c r="K34" s="52" t="str">
        <f t="shared" si="13"/>
        <v>-</v>
      </c>
      <c r="L34" s="53" t="str">
        <f t="shared" si="13"/>
        <v>-</v>
      </c>
      <c r="M34" s="51" t="str">
        <f t="shared" si="13"/>
        <v>-</v>
      </c>
      <c r="N34" s="51" t="str">
        <f t="shared" si="13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4"/>
        <v>-</v>
      </c>
      <c r="T34" s="51" t="str">
        <f t="shared" si="14"/>
        <v>-</v>
      </c>
      <c r="U34" s="51" t="str">
        <f t="shared" si="14"/>
        <v>-</v>
      </c>
      <c r="V34" s="54" t="str">
        <f t="shared" si="14"/>
        <v>-</v>
      </c>
      <c r="W34" s="55" t="str">
        <f t="shared" si="14"/>
        <v>-</v>
      </c>
      <c r="X34" s="55" t="str">
        <f t="shared" si="14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45</v>
      </c>
      <c r="B35" s="50">
        <f t="shared" si="0"/>
        <v>0</v>
      </c>
      <c r="C35" s="51" t="str">
        <f t="shared" si="12"/>
        <v>-</v>
      </c>
      <c r="D35" s="51" t="str">
        <f t="shared" si="12"/>
        <v>-</v>
      </c>
      <c r="E35" s="51" t="str">
        <f t="shared" si="12"/>
        <v>-</v>
      </c>
      <c r="F35" s="51" t="str">
        <f t="shared" si="12"/>
        <v>-</v>
      </c>
      <c r="G35" s="51" t="str">
        <f t="shared" si="12"/>
        <v>-</v>
      </c>
      <c r="H35" s="52" t="str">
        <f t="shared" si="10"/>
        <v>-</v>
      </c>
      <c r="I35" s="51">
        <f t="shared" si="2"/>
        <v>0</v>
      </c>
      <c r="J35" s="51" t="str">
        <f t="shared" si="13"/>
        <v>-</v>
      </c>
      <c r="K35" s="52" t="str">
        <f t="shared" si="13"/>
        <v>-</v>
      </c>
      <c r="L35" s="53" t="str">
        <f t="shared" si="13"/>
        <v>-</v>
      </c>
      <c r="M35" s="51" t="str">
        <f t="shared" si="13"/>
        <v>-</v>
      </c>
      <c r="N35" s="51" t="str">
        <f t="shared" si="13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4"/>
        <v>-</v>
      </c>
      <c r="T35" s="51" t="str">
        <f t="shared" si="14"/>
        <v>-</v>
      </c>
      <c r="U35" s="51" t="str">
        <f t="shared" si="14"/>
        <v>-</v>
      </c>
      <c r="V35" s="54" t="str">
        <f t="shared" si="14"/>
        <v>-</v>
      </c>
      <c r="W35" s="55" t="str">
        <f t="shared" si="14"/>
        <v>-</v>
      </c>
      <c r="X35" s="55" t="str">
        <f t="shared" si="14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46</v>
      </c>
      <c r="B36" s="50">
        <f t="shared" si="0"/>
        <v>0</v>
      </c>
      <c r="C36" s="51" t="str">
        <f t="shared" si="12"/>
        <v>-</v>
      </c>
      <c r="D36" s="51" t="str">
        <f t="shared" si="12"/>
        <v>-</v>
      </c>
      <c r="E36" s="51" t="str">
        <f t="shared" si="12"/>
        <v>-</v>
      </c>
      <c r="F36" s="51" t="str">
        <f t="shared" si="12"/>
        <v>-</v>
      </c>
      <c r="G36" s="51" t="str">
        <f t="shared" si="12"/>
        <v>-</v>
      </c>
      <c r="H36" s="52" t="str">
        <f t="shared" si="10"/>
        <v>-</v>
      </c>
      <c r="I36" s="51">
        <f t="shared" si="2"/>
        <v>0</v>
      </c>
      <c r="J36" s="51" t="str">
        <f t="shared" si="13"/>
        <v>-</v>
      </c>
      <c r="K36" s="52" t="str">
        <f t="shared" si="13"/>
        <v>-</v>
      </c>
      <c r="L36" s="53" t="str">
        <f t="shared" si="13"/>
        <v>-</v>
      </c>
      <c r="M36" s="51" t="str">
        <f t="shared" si="13"/>
        <v>-</v>
      </c>
      <c r="N36" s="51" t="str">
        <f t="shared" si="13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4"/>
        <v>-</v>
      </c>
      <c r="T36" s="51" t="str">
        <f t="shared" si="14"/>
        <v>-</v>
      </c>
      <c r="U36" s="51" t="str">
        <f t="shared" si="14"/>
        <v>-</v>
      </c>
      <c r="V36" s="54" t="str">
        <f t="shared" si="14"/>
        <v>-</v>
      </c>
      <c r="W36" s="55" t="str">
        <f t="shared" si="14"/>
        <v>-</v>
      </c>
      <c r="X36" s="55" t="str">
        <f t="shared" si="14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47</v>
      </c>
      <c r="B37" s="50">
        <f t="shared" si="0"/>
        <v>0</v>
      </c>
      <c r="C37" s="51" t="str">
        <f t="shared" si="12"/>
        <v>-</v>
      </c>
      <c r="D37" s="51" t="str">
        <f t="shared" si="12"/>
        <v>-</v>
      </c>
      <c r="E37" s="51" t="str">
        <f t="shared" si="12"/>
        <v>-</v>
      </c>
      <c r="F37" s="51" t="str">
        <f t="shared" si="12"/>
        <v>-</v>
      </c>
      <c r="G37" s="51" t="str">
        <f t="shared" si="12"/>
        <v>-</v>
      </c>
      <c r="H37" s="52" t="str">
        <f t="shared" si="10"/>
        <v>-</v>
      </c>
      <c r="I37" s="51">
        <f t="shared" si="2"/>
        <v>0</v>
      </c>
      <c r="J37" s="51" t="str">
        <f t="shared" si="13"/>
        <v>-</v>
      </c>
      <c r="K37" s="52" t="str">
        <f t="shared" si="13"/>
        <v>-</v>
      </c>
      <c r="L37" s="53" t="str">
        <f t="shared" si="13"/>
        <v>-</v>
      </c>
      <c r="M37" s="51" t="str">
        <f t="shared" si="13"/>
        <v>-</v>
      </c>
      <c r="N37" s="51" t="str">
        <f t="shared" si="13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4"/>
        <v>-</v>
      </c>
      <c r="T37" s="51" t="str">
        <f t="shared" si="14"/>
        <v>-</v>
      </c>
      <c r="U37" s="51" t="str">
        <f t="shared" si="14"/>
        <v>-</v>
      </c>
      <c r="V37" s="54" t="str">
        <f t="shared" si="14"/>
        <v>-</v>
      </c>
      <c r="W37" s="55" t="str">
        <f t="shared" si="14"/>
        <v>-</v>
      </c>
      <c r="X37" s="55" t="str">
        <f t="shared" si="14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48</v>
      </c>
      <c r="B38" s="50">
        <f t="shared" si="0"/>
        <v>0</v>
      </c>
      <c r="C38" s="51" t="str">
        <f t="shared" si="12"/>
        <v>-</v>
      </c>
      <c r="D38" s="51" t="str">
        <f t="shared" si="12"/>
        <v>-</v>
      </c>
      <c r="E38" s="51" t="str">
        <f t="shared" si="12"/>
        <v>-</v>
      </c>
      <c r="F38" s="51" t="str">
        <f t="shared" si="12"/>
        <v>-</v>
      </c>
      <c r="G38" s="51" t="str">
        <f t="shared" si="12"/>
        <v>-</v>
      </c>
      <c r="H38" s="52" t="str">
        <f t="shared" si="10"/>
        <v>-</v>
      </c>
      <c r="I38" s="51">
        <f t="shared" si="2"/>
        <v>0</v>
      </c>
      <c r="J38" s="51" t="str">
        <f t="shared" si="13"/>
        <v>-</v>
      </c>
      <c r="K38" s="52" t="str">
        <f t="shared" si="13"/>
        <v>-</v>
      </c>
      <c r="L38" s="53" t="str">
        <f t="shared" si="13"/>
        <v>-</v>
      </c>
      <c r="M38" s="51" t="str">
        <f t="shared" si="13"/>
        <v>-</v>
      </c>
      <c r="N38" s="51" t="str">
        <f t="shared" si="13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4"/>
        <v>-</v>
      </c>
      <c r="T38" s="51" t="str">
        <f t="shared" si="14"/>
        <v>-</v>
      </c>
      <c r="U38" s="51" t="str">
        <f t="shared" si="14"/>
        <v>-</v>
      </c>
      <c r="V38" s="54" t="str">
        <f t="shared" si="14"/>
        <v>-</v>
      </c>
      <c r="W38" s="55" t="str">
        <f t="shared" si="14"/>
        <v>-</v>
      </c>
      <c r="X38" s="55" t="str">
        <f t="shared" si="14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49</v>
      </c>
      <c r="B39" s="50">
        <f t="shared" si="0"/>
        <v>0</v>
      </c>
      <c r="C39" s="51" t="str">
        <f t="shared" si="12"/>
        <v>-</v>
      </c>
      <c r="D39" s="51" t="str">
        <f t="shared" si="12"/>
        <v>-</v>
      </c>
      <c r="E39" s="51" t="str">
        <f t="shared" si="12"/>
        <v>-</v>
      </c>
      <c r="F39" s="51" t="str">
        <f t="shared" si="12"/>
        <v>-</v>
      </c>
      <c r="G39" s="51" t="str">
        <f t="shared" si="12"/>
        <v>-</v>
      </c>
      <c r="H39" s="52" t="str">
        <f t="shared" si="10"/>
        <v>-</v>
      </c>
      <c r="I39" s="51">
        <f t="shared" si="2"/>
        <v>0</v>
      </c>
      <c r="J39" s="51" t="str">
        <f t="shared" si="13"/>
        <v>-</v>
      </c>
      <c r="K39" s="52" t="str">
        <f t="shared" si="13"/>
        <v>-</v>
      </c>
      <c r="L39" s="53" t="str">
        <f t="shared" si="13"/>
        <v>-</v>
      </c>
      <c r="M39" s="51" t="str">
        <f t="shared" si="13"/>
        <v>-</v>
      </c>
      <c r="N39" s="51" t="str">
        <f t="shared" si="13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4"/>
        <v>-</v>
      </c>
      <c r="T39" s="51" t="str">
        <f t="shared" si="14"/>
        <v>-</v>
      </c>
      <c r="U39" s="51" t="str">
        <f t="shared" si="14"/>
        <v>-</v>
      </c>
      <c r="V39" s="54" t="str">
        <f t="shared" si="14"/>
        <v>-</v>
      </c>
      <c r="W39" s="55" t="str">
        <f t="shared" si="14"/>
        <v>-</v>
      </c>
      <c r="X39" s="55" t="str">
        <f t="shared" si="14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50</v>
      </c>
      <c r="B40" s="50">
        <f t="shared" si="0"/>
        <v>0</v>
      </c>
      <c r="C40" s="51" t="str">
        <f t="shared" si="12"/>
        <v>-</v>
      </c>
      <c r="D40" s="51" t="str">
        <f t="shared" si="12"/>
        <v>-</v>
      </c>
      <c r="E40" s="51" t="str">
        <f t="shared" si="12"/>
        <v>-</v>
      </c>
      <c r="F40" s="51" t="str">
        <f t="shared" si="12"/>
        <v>-</v>
      </c>
      <c r="G40" s="51" t="str">
        <f t="shared" si="12"/>
        <v>-</v>
      </c>
      <c r="H40" s="52" t="str">
        <f t="shared" si="10"/>
        <v>-</v>
      </c>
      <c r="I40" s="51">
        <f t="shared" si="2"/>
        <v>0</v>
      </c>
      <c r="J40" s="51" t="str">
        <f t="shared" si="13"/>
        <v>-</v>
      </c>
      <c r="K40" s="52" t="str">
        <f t="shared" si="13"/>
        <v>-</v>
      </c>
      <c r="L40" s="53" t="str">
        <f t="shared" si="13"/>
        <v>-</v>
      </c>
      <c r="M40" s="51" t="str">
        <f t="shared" si="13"/>
        <v>-</v>
      </c>
      <c r="N40" s="51" t="str">
        <f t="shared" si="13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4"/>
        <v>-</v>
      </c>
      <c r="T40" s="51" t="str">
        <f t="shared" si="14"/>
        <v>-</v>
      </c>
      <c r="U40" s="51" t="str">
        <f t="shared" si="14"/>
        <v>-</v>
      </c>
      <c r="V40" s="54" t="str">
        <f t="shared" si="14"/>
        <v>-</v>
      </c>
      <c r="W40" s="55" t="str">
        <f t="shared" si="14"/>
        <v>-</v>
      </c>
      <c r="X40" s="55" t="str">
        <f t="shared" si="14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51</v>
      </c>
      <c r="B41" s="50">
        <f t="shared" si="0"/>
        <v>0</v>
      </c>
      <c r="C41" s="51" t="str">
        <f t="shared" si="12"/>
        <v>-</v>
      </c>
      <c r="D41" s="51" t="str">
        <f t="shared" si="12"/>
        <v>-</v>
      </c>
      <c r="E41" s="51" t="str">
        <f t="shared" si="12"/>
        <v>-</v>
      </c>
      <c r="F41" s="51" t="str">
        <f t="shared" si="12"/>
        <v>-</v>
      </c>
      <c r="G41" s="51" t="str">
        <f t="shared" si="12"/>
        <v>-</v>
      </c>
      <c r="H41" s="52" t="str">
        <f t="shared" si="10"/>
        <v>-</v>
      </c>
      <c r="I41" s="51">
        <f t="shared" si="2"/>
        <v>0</v>
      </c>
      <c r="J41" s="51" t="str">
        <f t="shared" si="13"/>
        <v>-</v>
      </c>
      <c r="K41" s="52" t="str">
        <f t="shared" si="13"/>
        <v>-</v>
      </c>
      <c r="L41" s="53" t="str">
        <f t="shared" si="13"/>
        <v>-</v>
      </c>
      <c r="M41" s="51" t="str">
        <f t="shared" si="13"/>
        <v>-</v>
      </c>
      <c r="N41" s="51" t="str">
        <f t="shared" si="13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4"/>
        <v>-</v>
      </c>
      <c r="T41" s="51" t="str">
        <f t="shared" si="14"/>
        <v>-</v>
      </c>
      <c r="U41" s="51" t="str">
        <f t="shared" si="14"/>
        <v>-</v>
      </c>
      <c r="V41" s="54" t="str">
        <f t="shared" si="14"/>
        <v>-</v>
      </c>
      <c r="W41" s="55" t="str">
        <f t="shared" si="14"/>
        <v>-</v>
      </c>
      <c r="X41" s="55" t="str">
        <f t="shared" si="14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52</v>
      </c>
      <c r="B42" s="50">
        <f t="shared" si="0"/>
        <v>0</v>
      </c>
      <c r="C42" s="51" t="str">
        <f t="shared" si="12"/>
        <v>-</v>
      </c>
      <c r="D42" s="51" t="str">
        <f t="shared" si="12"/>
        <v>-</v>
      </c>
      <c r="E42" s="51" t="str">
        <f t="shared" si="12"/>
        <v>-</v>
      </c>
      <c r="F42" s="51" t="str">
        <f t="shared" si="12"/>
        <v>-</v>
      </c>
      <c r="G42" s="51" t="str">
        <f t="shared" si="12"/>
        <v>-</v>
      </c>
      <c r="H42" s="52" t="str">
        <f t="shared" si="10"/>
        <v>-</v>
      </c>
      <c r="I42" s="51">
        <f t="shared" si="2"/>
        <v>0</v>
      </c>
      <c r="J42" s="51" t="str">
        <f t="shared" si="13"/>
        <v>-</v>
      </c>
      <c r="K42" s="52" t="str">
        <f t="shared" si="13"/>
        <v>-</v>
      </c>
      <c r="L42" s="53" t="str">
        <f t="shared" si="13"/>
        <v>-</v>
      </c>
      <c r="M42" s="51" t="str">
        <f t="shared" si="13"/>
        <v>-</v>
      </c>
      <c r="N42" s="51" t="str">
        <f t="shared" si="13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4"/>
        <v>-</v>
      </c>
      <c r="T42" s="51" t="str">
        <f t="shared" si="14"/>
        <v>-</v>
      </c>
      <c r="U42" s="51" t="str">
        <f t="shared" si="14"/>
        <v>-</v>
      </c>
      <c r="V42" s="54" t="str">
        <f t="shared" si="14"/>
        <v>-</v>
      </c>
      <c r="W42" s="55" t="str">
        <f t="shared" si="14"/>
        <v>-</v>
      </c>
      <c r="X42" s="55" t="str">
        <f t="shared" si="14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hidden="1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0</v>
      </c>
      <c r="P44" s="76">
        <f>SUM(P13:P43)</f>
        <v>0</v>
      </c>
      <c r="Q44" s="76">
        <f>SUM(Q13:Q43)</f>
        <v>0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0</v>
      </c>
      <c r="E47" s="86"/>
      <c r="F47" s="86"/>
      <c r="G47" s="52" t="s">
        <v>74</v>
      </c>
      <c r="H47" s="85">
        <f t="shared" ref="H47:H56" si="15">+COUNTIF($C$13:$E$43,$G47)</f>
        <v>1</v>
      </c>
      <c r="I47" s="52"/>
      <c r="J47" s="85"/>
      <c r="K47" s="52" t="s">
        <v>90</v>
      </c>
      <c r="L47" s="85">
        <f t="shared" ref="L47:L54" si="16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17">COUNTIF($G$13:$G$43,$Y47)</f>
        <v>1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0</v>
      </c>
      <c r="E48" s="86"/>
      <c r="F48" s="86"/>
      <c r="G48" s="52" t="s">
        <v>105</v>
      </c>
      <c r="H48" s="85">
        <f t="shared" si="15"/>
        <v>0</v>
      </c>
      <c r="I48" s="52"/>
      <c r="J48" s="85"/>
      <c r="K48" s="52" t="s">
        <v>159</v>
      </c>
      <c r="L48" s="85">
        <f t="shared" si="16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17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0</v>
      </c>
      <c r="E49" s="86"/>
      <c r="F49" s="86"/>
      <c r="G49" s="52" t="s">
        <v>108</v>
      </c>
      <c r="H49" s="85">
        <f t="shared" si="15"/>
        <v>0</v>
      </c>
      <c r="I49" s="52"/>
      <c r="J49" s="85"/>
      <c r="K49" s="52" t="s">
        <v>160</v>
      </c>
      <c r="L49" s="85">
        <f t="shared" si="16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17"/>
        <v>0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0</v>
      </c>
      <c r="E50" s="86"/>
      <c r="F50" s="86"/>
      <c r="G50" s="52" t="s">
        <v>103</v>
      </c>
      <c r="H50" s="85">
        <f t="shared" si="15"/>
        <v>0</v>
      </c>
      <c r="I50" s="52"/>
      <c r="J50" s="85"/>
      <c r="K50" s="52" t="s">
        <v>161</v>
      </c>
      <c r="L50" s="85">
        <f t="shared" si="16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0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17"/>
        <v>0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18">+SUMIFS($I$13:$I$43,$J$13:$J$43,"CAC",$K$13:$K$43,"12/200")</f>
        <v>0</v>
      </c>
      <c r="E51" s="86"/>
      <c r="F51" s="86"/>
      <c r="G51" s="52" t="s">
        <v>104</v>
      </c>
      <c r="H51" s="85">
        <f t="shared" si="15"/>
        <v>0</v>
      </c>
      <c r="I51" s="52"/>
      <c r="J51" s="85"/>
      <c r="K51" s="52" t="s">
        <v>162</v>
      </c>
      <c r="L51" s="85">
        <f t="shared" si="16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17"/>
        <v>0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18"/>
        <v>0</v>
      </c>
      <c r="E52" s="86"/>
      <c r="F52" s="86"/>
      <c r="G52" s="52" t="s">
        <v>67</v>
      </c>
      <c r="H52" s="85">
        <f t="shared" si="15"/>
        <v>0</v>
      </c>
      <c r="I52" s="52"/>
      <c r="J52" s="85"/>
      <c r="K52" s="52" t="s">
        <v>163</v>
      </c>
      <c r="L52" s="85">
        <f t="shared" si="16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0</v>
      </c>
      <c r="U52" s="39"/>
      <c r="V52" s="98">
        <f>COUNTIF($S$13:$S$43,#REF!)</f>
        <v>0</v>
      </c>
      <c r="W52" s="39"/>
      <c r="X52" s="39"/>
      <c r="Y52" s="91" t="s">
        <v>259</v>
      </c>
      <c r="Z52" s="92"/>
      <c r="AA52" s="93"/>
      <c r="AB52" s="94">
        <f t="shared" si="17"/>
        <v>0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5"/>
        <v>0</v>
      </c>
      <c r="I53" s="52"/>
      <c r="J53" s="85"/>
      <c r="K53" s="52" t="s">
        <v>107</v>
      </c>
      <c r="L53" s="85">
        <f t="shared" si="16"/>
        <v>0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5"/>
        <v>0</v>
      </c>
      <c r="I54" s="52"/>
      <c r="J54" s="85"/>
      <c r="K54" s="52" t="s">
        <v>85</v>
      </c>
      <c r="L54" s="85">
        <f t="shared" si="16"/>
        <v>1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5"/>
        <v>1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5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3.4419999999999999E-2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/>
  <mergeCells count="42">
    <mergeCell ref="AE9:AF9"/>
    <mergeCell ref="AE10:AF10"/>
    <mergeCell ref="AG9:AH9"/>
    <mergeCell ref="AG10:AH10"/>
    <mergeCell ref="B7:F8"/>
    <mergeCell ref="G7:G8"/>
    <mergeCell ref="H7:R8"/>
    <mergeCell ref="S3:S6"/>
    <mergeCell ref="T3:U6"/>
    <mergeCell ref="B4:F5"/>
    <mergeCell ref="G4:R4"/>
    <mergeCell ref="G5:R6"/>
    <mergeCell ref="AJ7:AK8"/>
    <mergeCell ref="B9:B11"/>
    <mergeCell ref="F9:H9"/>
    <mergeCell ref="T9:T11"/>
    <mergeCell ref="U9:U11"/>
    <mergeCell ref="V9:V11"/>
    <mergeCell ref="W9:X10"/>
    <mergeCell ref="Y9:Y11"/>
    <mergeCell ref="Z9:Z11"/>
    <mergeCell ref="AA9:AA11"/>
    <mergeCell ref="V7:V8"/>
    <mergeCell ref="W7:W8"/>
    <mergeCell ref="X7:Y8"/>
    <mergeCell ref="Z7:AA8"/>
    <mergeCell ref="AB7:AC8"/>
    <mergeCell ref="AD7:AD8"/>
    <mergeCell ref="Y46:AB46"/>
    <mergeCell ref="AB9:AC9"/>
    <mergeCell ref="AD9:AD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S10:S11"/>
    <mergeCell ref="AB10:AC10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E447-D792-4672-9CED-494E96D8F505}">
  <sheetPr>
    <tabColor theme="4" tint="0.59999389629810485"/>
  </sheetPr>
  <dimension ref="A1:AS59"/>
  <sheetViews>
    <sheetView showZeros="0" view="pageBreakPreview" topLeftCell="T1" zoomScale="80" zoomScaleSheetLayoutView="80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11</v>
      </c>
      <c r="T3" s="544" t="str">
        <f>+"RP-"&amp;S3</f>
        <v>RP-11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SHUCUQUI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SANTA</v>
      </c>
      <c r="AA7" s="548"/>
      <c r="AB7" s="550" t="s">
        <v>116</v>
      </c>
      <c r="AC7" s="550"/>
      <c r="AD7" s="565" t="str">
        <f>+VLOOKUP($S$3,LOCALIDAD,5,0)</f>
        <v>CACERES DEL PERU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25</v>
      </c>
      <c r="B13" s="275">
        <f t="shared" ref="B13:B42" si="0">IF($H$7=VLOOKUP($A13,PLANILLA,3,0),VLOOKUP($A13,PLANILLA,B$12,0),0)</f>
        <v>1</v>
      </c>
      <c r="C13" s="276" t="str">
        <f t="shared" ref="C13:G28" si="1">IF($H$7=VLOOKUP($A13,PLANILLA,3,0),VLOOKUP($A13,PLANILLA,C$12,0),"-")</f>
        <v>-</v>
      </c>
      <c r="D13" s="276" t="str">
        <f t="shared" si="1"/>
        <v>-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8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1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8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NO</v>
      </c>
      <c r="V13" s="279">
        <f t="shared" si="5"/>
        <v>0</v>
      </c>
      <c r="W13" s="280" t="str">
        <f t="shared" si="5"/>
        <v>823595.72</v>
      </c>
      <c r="X13" s="280" t="str">
        <f t="shared" si="5"/>
        <v>9008347.95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1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26</v>
      </c>
      <c r="B14" s="50">
        <f t="shared" si="0"/>
        <v>2</v>
      </c>
      <c r="C14" s="51" t="str">
        <f t="shared" si="1"/>
        <v>PTV-0</v>
      </c>
      <c r="D14" s="51" t="str">
        <f t="shared" si="1"/>
        <v>SMM-1P</v>
      </c>
      <c r="E14" s="51" t="str">
        <f t="shared" si="1"/>
        <v>2A-K</v>
      </c>
      <c r="F14" s="51" t="str">
        <f t="shared" si="1"/>
        <v>01</v>
      </c>
      <c r="G14" s="51" t="str">
        <f t="shared" si="1"/>
        <v>5kVA-1ø-13,2kV</v>
      </c>
      <c r="H14" s="52">
        <f t="shared" ref="H14:H42" si="10">+IF(G14&lt;&gt;0,VLOOKUP(G14,TRAFOS,2,FALSE),"-")</f>
        <v>5</v>
      </c>
      <c r="I14" s="51">
        <f t="shared" si="2"/>
        <v>1</v>
      </c>
      <c r="J14" s="51" t="str">
        <f t="shared" si="3"/>
        <v>PRFV</v>
      </c>
      <c r="K14" s="52" t="str">
        <f t="shared" si="3"/>
        <v>12/300</v>
      </c>
      <c r="L14" s="53">
        <f t="shared" si="3"/>
        <v>41.94</v>
      </c>
      <c r="M14" s="51" t="str">
        <f t="shared" si="3"/>
        <v>35 mm² AAAC</v>
      </c>
      <c r="N14" s="51">
        <f t="shared" si="3"/>
        <v>1</v>
      </c>
      <c r="O14" s="51">
        <f t="shared" si="4"/>
        <v>0</v>
      </c>
      <c r="P14" s="51">
        <f t="shared" si="4"/>
        <v>0</v>
      </c>
      <c r="Q14" s="51">
        <f t="shared" si="4"/>
        <v>0</v>
      </c>
      <c r="R14" s="51">
        <f t="shared" si="4"/>
        <v>0</v>
      </c>
      <c r="S14" s="51" t="str">
        <f t="shared" si="5"/>
        <v>PAT-3</v>
      </c>
      <c r="T14" s="51" t="str">
        <f t="shared" si="5"/>
        <v>CI-C</v>
      </c>
      <c r="U14" s="51" t="str">
        <f t="shared" si="5"/>
        <v>NO</v>
      </c>
      <c r="V14" s="54">
        <f t="shared" si="5"/>
        <v>0</v>
      </c>
      <c r="W14" s="55" t="str">
        <f t="shared" si="5"/>
        <v>823634.01</v>
      </c>
      <c r="X14" s="55" t="str">
        <f t="shared" si="5"/>
        <v>9008331.00</v>
      </c>
      <c r="Y14" s="56">
        <f t="shared" si="6"/>
        <v>2</v>
      </c>
      <c r="Z14" s="57" t="str">
        <f t="shared" si="7"/>
        <v>13,2kV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0</v>
      </c>
      <c r="AF14" s="59">
        <f t="shared" si="8"/>
        <v>0</v>
      </c>
      <c r="AG14" s="59">
        <f t="shared" si="8"/>
        <v>1</v>
      </c>
      <c r="AH14" s="427">
        <f t="shared" si="8"/>
        <v>0</v>
      </c>
      <c r="AI14" s="39"/>
      <c r="AJ14" s="39">
        <f t="shared" si="9"/>
        <v>1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hidden="1" x14ac:dyDescent="0.25">
      <c r="A15" s="38">
        <f t="shared" ref="A15:A42" si="11">+A14+1</f>
        <v>27</v>
      </c>
      <c r="B15" s="50">
        <f t="shared" si="0"/>
        <v>0</v>
      </c>
      <c r="C15" s="51" t="str">
        <f t="shared" si="1"/>
        <v>-</v>
      </c>
      <c r="D15" s="51" t="str">
        <f t="shared" si="1"/>
        <v>-</v>
      </c>
      <c r="E15" s="51" t="str">
        <f t="shared" si="1"/>
        <v>-</v>
      </c>
      <c r="F15" s="51" t="str">
        <f t="shared" si="1"/>
        <v>-</v>
      </c>
      <c r="G15" s="51" t="str">
        <f t="shared" si="1"/>
        <v>-</v>
      </c>
      <c r="H15" s="52" t="str">
        <f t="shared" si="10"/>
        <v>-</v>
      </c>
      <c r="I15" s="51">
        <f t="shared" si="2"/>
        <v>0</v>
      </c>
      <c r="J15" s="51" t="str">
        <f t="shared" si="3"/>
        <v>-</v>
      </c>
      <c r="K15" s="52" t="str">
        <f t="shared" si="3"/>
        <v>-</v>
      </c>
      <c r="L15" s="53" t="str">
        <f t="shared" si="3"/>
        <v>-</v>
      </c>
      <c r="M15" s="51" t="str">
        <f t="shared" si="3"/>
        <v>-</v>
      </c>
      <c r="N15" s="51" t="str">
        <f t="shared" si="3"/>
        <v>-</v>
      </c>
      <c r="O15" s="51">
        <f t="shared" si="4"/>
        <v>0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 t="str">
        <f t="shared" si="5"/>
        <v>-</v>
      </c>
      <c r="T15" s="51" t="str">
        <f t="shared" si="5"/>
        <v>-</v>
      </c>
      <c r="U15" s="51" t="str">
        <f t="shared" si="5"/>
        <v>-</v>
      </c>
      <c r="V15" s="54" t="str">
        <f t="shared" si="5"/>
        <v>-</v>
      </c>
      <c r="W15" s="55" t="str">
        <f t="shared" si="5"/>
        <v>-</v>
      </c>
      <c r="X15" s="55" t="str">
        <f t="shared" si="5"/>
        <v>-</v>
      </c>
      <c r="Y15" s="56">
        <f t="shared" si="6"/>
        <v>0</v>
      </c>
      <c r="Z15" s="57" t="str">
        <f t="shared" si="7"/>
        <v>-</v>
      </c>
      <c r="AA15" s="58" t="str">
        <f t="shared" si="7"/>
        <v>-</v>
      </c>
      <c r="AB15" s="59">
        <f t="shared" si="8"/>
        <v>0</v>
      </c>
      <c r="AC15" s="59">
        <f t="shared" si="8"/>
        <v>0</v>
      </c>
      <c r="AD15" s="148"/>
      <c r="AE15" s="426">
        <f t="shared" si="8"/>
        <v>0</v>
      </c>
      <c r="AF15" s="59">
        <f t="shared" si="8"/>
        <v>0</v>
      </c>
      <c r="AG15" s="59">
        <f t="shared" si="8"/>
        <v>0</v>
      </c>
      <c r="AH15" s="427">
        <f t="shared" si="8"/>
        <v>0</v>
      </c>
      <c r="AI15" s="39"/>
      <c r="AJ15" s="39">
        <f t="shared" si="9"/>
        <v>0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hidden="1" x14ac:dyDescent="0.25">
      <c r="A16" s="38">
        <f t="shared" si="11"/>
        <v>28</v>
      </c>
      <c r="B16" s="50">
        <f t="shared" si="0"/>
        <v>0</v>
      </c>
      <c r="C16" s="51" t="str">
        <f t="shared" si="1"/>
        <v>-</v>
      </c>
      <c r="D16" s="51" t="str">
        <f t="shared" si="1"/>
        <v>-</v>
      </c>
      <c r="E16" s="51" t="str">
        <f t="shared" si="1"/>
        <v>-</v>
      </c>
      <c r="F16" s="51" t="str">
        <f t="shared" si="1"/>
        <v>-</v>
      </c>
      <c r="G16" s="51" t="str">
        <f t="shared" si="1"/>
        <v>-</v>
      </c>
      <c r="H16" s="52" t="str">
        <f t="shared" si="10"/>
        <v>-</v>
      </c>
      <c r="I16" s="51">
        <f t="shared" si="2"/>
        <v>0</v>
      </c>
      <c r="J16" s="51" t="str">
        <f t="shared" si="3"/>
        <v>-</v>
      </c>
      <c r="K16" s="52" t="str">
        <f t="shared" si="3"/>
        <v>-</v>
      </c>
      <c r="L16" s="53" t="str">
        <f t="shared" si="3"/>
        <v>-</v>
      </c>
      <c r="M16" s="51" t="str">
        <f t="shared" si="3"/>
        <v>-</v>
      </c>
      <c r="N16" s="51" t="str">
        <f t="shared" si="3"/>
        <v>-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-</v>
      </c>
      <c r="T16" s="51" t="str">
        <f t="shared" si="5"/>
        <v>-</v>
      </c>
      <c r="U16" s="51" t="str">
        <f t="shared" si="5"/>
        <v>-</v>
      </c>
      <c r="V16" s="54" t="str">
        <f t="shared" si="5"/>
        <v>-</v>
      </c>
      <c r="W16" s="55" t="str">
        <f t="shared" si="5"/>
        <v>-</v>
      </c>
      <c r="X16" s="55" t="str">
        <f t="shared" si="5"/>
        <v>-</v>
      </c>
      <c r="Y16" s="56">
        <f t="shared" si="6"/>
        <v>0</v>
      </c>
      <c r="Z16" s="57" t="str">
        <f t="shared" si="7"/>
        <v>-</v>
      </c>
      <c r="AA16" s="58" t="str">
        <f t="shared" si="7"/>
        <v>-</v>
      </c>
      <c r="AB16" s="59">
        <f t="shared" si="8"/>
        <v>0</v>
      </c>
      <c r="AC16" s="59">
        <f t="shared" si="8"/>
        <v>0</v>
      </c>
      <c r="AD16" s="148"/>
      <c r="AE16" s="426">
        <f t="shared" si="8"/>
        <v>0</v>
      </c>
      <c r="AF16" s="59">
        <f t="shared" si="8"/>
        <v>0</v>
      </c>
      <c r="AG16" s="59">
        <f t="shared" si="8"/>
        <v>0</v>
      </c>
      <c r="AH16" s="427">
        <f t="shared" si="8"/>
        <v>0</v>
      </c>
      <c r="AI16" s="39"/>
      <c r="AJ16" s="39">
        <f t="shared" si="9"/>
        <v>0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hidden="1" x14ac:dyDescent="0.25">
      <c r="A17" s="38">
        <f t="shared" si="11"/>
        <v>29</v>
      </c>
      <c r="B17" s="50">
        <f t="shared" si="0"/>
        <v>0</v>
      </c>
      <c r="C17" s="51" t="str">
        <f t="shared" si="1"/>
        <v>-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0</v>
      </c>
      <c r="J17" s="51" t="str">
        <f t="shared" si="3"/>
        <v>-</v>
      </c>
      <c r="K17" s="52" t="str">
        <f t="shared" si="3"/>
        <v>-</v>
      </c>
      <c r="L17" s="53" t="str">
        <f t="shared" si="3"/>
        <v>-</v>
      </c>
      <c r="M17" s="51" t="str">
        <f t="shared" si="3"/>
        <v>-</v>
      </c>
      <c r="N17" s="51" t="str">
        <f t="shared" si="3"/>
        <v>-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-</v>
      </c>
      <c r="T17" s="51" t="str">
        <f t="shared" si="5"/>
        <v>-</v>
      </c>
      <c r="U17" s="51" t="str">
        <f t="shared" si="5"/>
        <v>-</v>
      </c>
      <c r="V17" s="54" t="str">
        <f t="shared" si="5"/>
        <v>-</v>
      </c>
      <c r="W17" s="55" t="str">
        <f t="shared" si="5"/>
        <v>-</v>
      </c>
      <c r="X17" s="55" t="str">
        <f t="shared" si="5"/>
        <v>-</v>
      </c>
      <c r="Y17" s="56">
        <f t="shared" si="6"/>
        <v>0</v>
      </c>
      <c r="Z17" s="57" t="str">
        <f t="shared" si="7"/>
        <v>-</v>
      </c>
      <c r="AA17" s="58" t="str">
        <f t="shared" si="7"/>
        <v>-</v>
      </c>
      <c r="AB17" s="59">
        <f t="shared" si="8"/>
        <v>0</v>
      </c>
      <c r="AC17" s="59">
        <f t="shared" si="8"/>
        <v>0</v>
      </c>
      <c r="AD17" s="148"/>
      <c r="AE17" s="428"/>
      <c r="AF17" s="419"/>
      <c r="AG17" s="419"/>
      <c r="AH17" s="429"/>
      <c r="AI17" s="39"/>
      <c r="AJ17" s="39">
        <f t="shared" si="9"/>
        <v>0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hidden="1" x14ac:dyDescent="0.25">
      <c r="A18" s="38">
        <f t="shared" si="11"/>
        <v>30</v>
      </c>
      <c r="B18" s="50">
        <f t="shared" si="0"/>
        <v>0</v>
      </c>
      <c r="C18" s="51" t="str">
        <f t="shared" si="1"/>
        <v>-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0</v>
      </c>
      <c r="J18" s="51" t="str">
        <f t="shared" si="3"/>
        <v>-</v>
      </c>
      <c r="K18" s="52" t="str">
        <f t="shared" si="3"/>
        <v>-</v>
      </c>
      <c r="L18" s="53" t="str">
        <f t="shared" si="3"/>
        <v>-</v>
      </c>
      <c r="M18" s="51" t="str">
        <f t="shared" si="3"/>
        <v>-</v>
      </c>
      <c r="N18" s="51" t="str">
        <f t="shared" si="3"/>
        <v>-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 t="str">
        <f t="shared" si="5"/>
        <v>-</v>
      </c>
      <c r="T18" s="51" t="str">
        <f t="shared" si="5"/>
        <v>-</v>
      </c>
      <c r="U18" s="51" t="str">
        <f t="shared" si="5"/>
        <v>-</v>
      </c>
      <c r="V18" s="54" t="str">
        <f t="shared" si="5"/>
        <v>-</v>
      </c>
      <c r="W18" s="55" t="str">
        <f t="shared" si="5"/>
        <v>-</v>
      </c>
      <c r="X18" s="55" t="str">
        <f t="shared" si="5"/>
        <v>-</v>
      </c>
      <c r="Y18" s="56">
        <f t="shared" si="6"/>
        <v>0</v>
      </c>
      <c r="Z18" s="57" t="str">
        <f t="shared" si="7"/>
        <v>-</v>
      </c>
      <c r="AA18" s="58" t="str">
        <f t="shared" si="7"/>
        <v>-</v>
      </c>
      <c r="AB18" s="59">
        <f t="shared" si="8"/>
        <v>0</v>
      </c>
      <c r="AC18" s="59">
        <f t="shared" si="8"/>
        <v>0</v>
      </c>
      <c r="AD18" s="148"/>
      <c r="AE18" s="428"/>
      <c r="AF18" s="419"/>
      <c r="AG18" s="419"/>
      <c r="AH18" s="429"/>
      <c r="AI18" s="39"/>
      <c r="AJ18" s="39">
        <f t="shared" si="9"/>
        <v>0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hidden="1" x14ac:dyDescent="0.25">
      <c r="A19" s="38">
        <f t="shared" si="11"/>
        <v>31</v>
      </c>
      <c r="B19" s="50">
        <f t="shared" si="0"/>
        <v>0</v>
      </c>
      <c r="C19" s="51" t="str">
        <f t="shared" si="1"/>
        <v>-</v>
      </c>
      <c r="D19" s="51" t="str">
        <f t="shared" si="1"/>
        <v>-</v>
      </c>
      <c r="E19" s="51" t="str">
        <f t="shared" si="1"/>
        <v>-</v>
      </c>
      <c r="F19" s="51" t="str">
        <f t="shared" si="1"/>
        <v>-</v>
      </c>
      <c r="G19" s="51" t="str">
        <f t="shared" si="1"/>
        <v>-</v>
      </c>
      <c r="H19" s="52" t="str">
        <f t="shared" si="10"/>
        <v>-</v>
      </c>
      <c r="I19" s="51">
        <f t="shared" si="2"/>
        <v>0</v>
      </c>
      <c r="J19" s="51" t="str">
        <f t="shared" si="3"/>
        <v>-</v>
      </c>
      <c r="K19" s="52" t="str">
        <f t="shared" si="3"/>
        <v>-</v>
      </c>
      <c r="L19" s="53" t="str">
        <f t="shared" si="3"/>
        <v>-</v>
      </c>
      <c r="M19" s="51" t="str">
        <f t="shared" si="3"/>
        <v>-</v>
      </c>
      <c r="N19" s="51" t="str">
        <f t="shared" si="3"/>
        <v>-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-</v>
      </c>
      <c r="T19" s="51" t="str">
        <f t="shared" si="5"/>
        <v>-</v>
      </c>
      <c r="U19" s="51" t="str">
        <f t="shared" si="5"/>
        <v>-</v>
      </c>
      <c r="V19" s="54" t="str">
        <f t="shared" si="5"/>
        <v>-</v>
      </c>
      <c r="W19" s="55" t="str">
        <f t="shared" si="5"/>
        <v>-</v>
      </c>
      <c r="X19" s="55" t="str">
        <f t="shared" si="5"/>
        <v>-</v>
      </c>
      <c r="Y19" s="56">
        <f t="shared" si="6"/>
        <v>0</v>
      </c>
      <c r="Z19" s="57" t="str">
        <f t="shared" si="7"/>
        <v>-</v>
      </c>
      <c r="AA19" s="58" t="str">
        <f t="shared" si="7"/>
        <v>-</v>
      </c>
      <c r="AB19" s="59">
        <f t="shared" si="8"/>
        <v>0</v>
      </c>
      <c r="AC19" s="59">
        <f t="shared" si="8"/>
        <v>0</v>
      </c>
      <c r="AD19" s="148"/>
      <c r="AE19" s="428"/>
      <c r="AF19" s="419"/>
      <c r="AG19" s="419"/>
      <c r="AH19" s="429"/>
      <c r="AI19" s="39"/>
      <c r="AJ19" s="39">
        <f t="shared" si="9"/>
        <v>0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idden="1" x14ac:dyDescent="0.25">
      <c r="A20" s="38">
        <f t="shared" si="11"/>
        <v>32</v>
      </c>
      <c r="B20" s="50">
        <f t="shared" si="0"/>
        <v>0</v>
      </c>
      <c r="C20" s="51" t="str">
        <f t="shared" si="1"/>
        <v>-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0</v>
      </c>
      <c r="J20" s="51" t="str">
        <f t="shared" si="3"/>
        <v>-</v>
      </c>
      <c r="K20" s="52" t="str">
        <f t="shared" si="3"/>
        <v>-</v>
      </c>
      <c r="L20" s="53" t="str">
        <f t="shared" si="3"/>
        <v>-</v>
      </c>
      <c r="M20" s="51" t="str">
        <f t="shared" si="3"/>
        <v>-</v>
      </c>
      <c r="N20" s="51" t="str">
        <f t="shared" si="3"/>
        <v>-</v>
      </c>
      <c r="O20" s="51">
        <f t="shared" si="4"/>
        <v>0</v>
      </c>
      <c r="P20" s="51">
        <f t="shared" si="4"/>
        <v>0</v>
      </c>
      <c r="Q20" s="51">
        <f t="shared" si="4"/>
        <v>0</v>
      </c>
      <c r="R20" s="51">
        <f t="shared" si="4"/>
        <v>0</v>
      </c>
      <c r="S20" s="51" t="str">
        <f t="shared" si="5"/>
        <v>-</v>
      </c>
      <c r="T20" s="51" t="str">
        <f t="shared" si="5"/>
        <v>-</v>
      </c>
      <c r="U20" s="51" t="str">
        <f t="shared" si="5"/>
        <v>-</v>
      </c>
      <c r="V20" s="54" t="str">
        <f t="shared" si="5"/>
        <v>-</v>
      </c>
      <c r="W20" s="55" t="str">
        <f t="shared" si="5"/>
        <v>-</v>
      </c>
      <c r="X20" s="55" t="str">
        <f t="shared" si="5"/>
        <v>-</v>
      </c>
      <c r="Y20" s="56">
        <f t="shared" si="6"/>
        <v>0</v>
      </c>
      <c r="Z20" s="57" t="str">
        <f t="shared" si="7"/>
        <v>-</v>
      </c>
      <c r="AA20" s="58" t="str">
        <f t="shared" si="7"/>
        <v>-</v>
      </c>
      <c r="AB20" s="59">
        <f t="shared" si="8"/>
        <v>0</v>
      </c>
      <c r="AC20" s="59">
        <f t="shared" si="8"/>
        <v>0</v>
      </c>
      <c r="AD20" s="148"/>
      <c r="AE20" s="428"/>
      <c r="AF20" s="419"/>
      <c r="AG20" s="419"/>
      <c r="AH20" s="429"/>
      <c r="AI20" s="39"/>
      <c r="AJ20" s="39">
        <f t="shared" si="9"/>
        <v>0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idden="1" x14ac:dyDescent="0.25">
      <c r="A21" s="38">
        <f t="shared" si="11"/>
        <v>33</v>
      </c>
      <c r="B21" s="50">
        <f t="shared" si="0"/>
        <v>0</v>
      </c>
      <c r="C21" s="51" t="str">
        <f t="shared" si="1"/>
        <v>-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0</v>
      </c>
      <c r="J21" s="51" t="str">
        <f t="shared" si="3"/>
        <v>-</v>
      </c>
      <c r="K21" s="52" t="str">
        <f t="shared" si="3"/>
        <v>-</v>
      </c>
      <c r="L21" s="53" t="str">
        <f t="shared" si="3"/>
        <v>-</v>
      </c>
      <c r="M21" s="51" t="str">
        <f t="shared" si="3"/>
        <v>-</v>
      </c>
      <c r="N21" s="51" t="str">
        <f t="shared" si="3"/>
        <v>-</v>
      </c>
      <c r="O21" s="51">
        <f t="shared" si="4"/>
        <v>0</v>
      </c>
      <c r="P21" s="51">
        <f t="shared" si="4"/>
        <v>0</v>
      </c>
      <c r="Q21" s="51">
        <f t="shared" si="4"/>
        <v>0</v>
      </c>
      <c r="R21" s="51">
        <f t="shared" si="4"/>
        <v>0</v>
      </c>
      <c r="S21" s="51" t="str">
        <f t="shared" si="5"/>
        <v>-</v>
      </c>
      <c r="T21" s="51" t="str">
        <f t="shared" si="5"/>
        <v>-</v>
      </c>
      <c r="U21" s="51" t="str">
        <f t="shared" si="5"/>
        <v>-</v>
      </c>
      <c r="V21" s="54" t="str">
        <f t="shared" si="5"/>
        <v>-</v>
      </c>
      <c r="W21" s="55" t="str">
        <f t="shared" si="5"/>
        <v>-</v>
      </c>
      <c r="X21" s="55" t="str">
        <f t="shared" si="5"/>
        <v>-</v>
      </c>
      <c r="Y21" s="56">
        <f t="shared" si="6"/>
        <v>0</v>
      </c>
      <c r="Z21" s="57" t="str">
        <f t="shared" si="7"/>
        <v>-</v>
      </c>
      <c r="AA21" s="58" t="str">
        <f t="shared" si="7"/>
        <v>-</v>
      </c>
      <c r="AB21" s="59">
        <f t="shared" si="8"/>
        <v>0</v>
      </c>
      <c r="AC21" s="59">
        <f t="shared" si="8"/>
        <v>0</v>
      </c>
      <c r="AD21" s="148"/>
      <c r="AE21" s="428"/>
      <c r="AF21" s="419"/>
      <c r="AG21" s="419"/>
      <c r="AH21" s="429"/>
      <c r="AI21" s="39"/>
      <c r="AJ21" s="39">
        <f t="shared" si="9"/>
        <v>0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idden="1" x14ac:dyDescent="0.25">
      <c r="A22" s="38">
        <f t="shared" si="11"/>
        <v>34</v>
      </c>
      <c r="B22" s="50">
        <f t="shared" si="0"/>
        <v>0</v>
      </c>
      <c r="C22" s="51" t="str">
        <f t="shared" si="1"/>
        <v>-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0</v>
      </c>
      <c r="J22" s="51" t="str">
        <f t="shared" si="3"/>
        <v>-</v>
      </c>
      <c r="K22" s="52" t="str">
        <f t="shared" si="3"/>
        <v>-</v>
      </c>
      <c r="L22" s="53" t="str">
        <f t="shared" si="3"/>
        <v>-</v>
      </c>
      <c r="M22" s="51" t="str">
        <f t="shared" si="3"/>
        <v>-</v>
      </c>
      <c r="N22" s="51" t="str">
        <f t="shared" si="3"/>
        <v>-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-</v>
      </c>
      <c r="T22" s="51" t="str">
        <f t="shared" si="5"/>
        <v>-</v>
      </c>
      <c r="U22" s="51" t="str">
        <f t="shared" si="5"/>
        <v>-</v>
      </c>
      <c r="V22" s="54" t="str">
        <f t="shared" si="5"/>
        <v>-</v>
      </c>
      <c r="W22" s="55" t="str">
        <f t="shared" si="5"/>
        <v>-</v>
      </c>
      <c r="X22" s="55" t="str">
        <f t="shared" si="5"/>
        <v>-</v>
      </c>
      <c r="Y22" s="56">
        <f t="shared" si="6"/>
        <v>0</v>
      </c>
      <c r="Z22" s="57" t="str">
        <f t="shared" si="7"/>
        <v>-</v>
      </c>
      <c r="AA22" s="58" t="str">
        <f t="shared" si="7"/>
        <v>-</v>
      </c>
      <c r="AB22" s="59">
        <f t="shared" si="8"/>
        <v>0</v>
      </c>
      <c r="AC22" s="59">
        <f t="shared" si="8"/>
        <v>0</v>
      </c>
      <c r="AD22" s="148"/>
      <c r="AE22" s="428"/>
      <c r="AF22" s="419"/>
      <c r="AG22" s="419"/>
      <c r="AH22" s="429"/>
      <c r="AI22" s="39"/>
      <c r="AJ22" s="39">
        <f t="shared" si="9"/>
        <v>0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idden="1" x14ac:dyDescent="0.25">
      <c r="A23" s="38">
        <f t="shared" si="11"/>
        <v>35</v>
      </c>
      <c r="B23" s="50">
        <f t="shared" si="0"/>
        <v>0</v>
      </c>
      <c r="C23" s="51" t="str">
        <f t="shared" si="1"/>
        <v>-</v>
      </c>
      <c r="D23" s="51" t="str">
        <f t="shared" si="1"/>
        <v>-</v>
      </c>
      <c r="E23" s="51" t="str">
        <f t="shared" si="1"/>
        <v>-</v>
      </c>
      <c r="F23" s="51" t="str">
        <f t="shared" si="1"/>
        <v>-</v>
      </c>
      <c r="G23" s="51" t="str">
        <f t="shared" si="1"/>
        <v>-</v>
      </c>
      <c r="H23" s="52" t="str">
        <f t="shared" si="10"/>
        <v>-</v>
      </c>
      <c r="I23" s="51">
        <f t="shared" si="2"/>
        <v>0</v>
      </c>
      <c r="J23" s="51" t="str">
        <f t="shared" si="3"/>
        <v>-</v>
      </c>
      <c r="K23" s="52" t="str">
        <f t="shared" si="3"/>
        <v>-</v>
      </c>
      <c r="L23" s="53" t="str">
        <f t="shared" si="3"/>
        <v>-</v>
      </c>
      <c r="M23" s="51" t="str">
        <f t="shared" si="3"/>
        <v>-</v>
      </c>
      <c r="N23" s="51" t="str">
        <f t="shared" si="3"/>
        <v>-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si="5"/>
        <v>-</v>
      </c>
      <c r="T23" s="51" t="str">
        <f t="shared" si="5"/>
        <v>-</v>
      </c>
      <c r="U23" s="51" t="str">
        <f t="shared" si="5"/>
        <v>-</v>
      </c>
      <c r="V23" s="54" t="str">
        <f t="shared" si="5"/>
        <v>-</v>
      </c>
      <c r="W23" s="55" t="str">
        <f t="shared" si="5"/>
        <v>-</v>
      </c>
      <c r="X23" s="55" t="str">
        <f t="shared" si="5"/>
        <v>-</v>
      </c>
      <c r="Y23" s="56">
        <f t="shared" si="6"/>
        <v>0</v>
      </c>
      <c r="Z23" s="57" t="str">
        <f t="shared" si="7"/>
        <v>-</v>
      </c>
      <c r="AA23" s="58" t="str">
        <f t="shared" si="7"/>
        <v>-</v>
      </c>
      <c r="AB23" s="60">
        <f t="shared" si="8"/>
        <v>0</v>
      </c>
      <c r="AC23" s="60">
        <f t="shared" si="8"/>
        <v>0</v>
      </c>
      <c r="AD23" s="148"/>
      <c r="AE23" s="428"/>
      <c r="AF23" s="419"/>
      <c r="AG23" s="419"/>
      <c r="AH23" s="429"/>
      <c r="AI23" s="39"/>
      <c r="AJ23" s="39">
        <f t="shared" si="9"/>
        <v>0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idden="1" x14ac:dyDescent="0.25">
      <c r="A24" s="38">
        <f t="shared" si="11"/>
        <v>36</v>
      </c>
      <c r="B24" s="50">
        <f t="shared" si="0"/>
        <v>0</v>
      </c>
      <c r="C24" s="51" t="str">
        <f t="shared" si="1"/>
        <v>-</v>
      </c>
      <c r="D24" s="51" t="str">
        <f t="shared" si="1"/>
        <v>-</v>
      </c>
      <c r="E24" s="51" t="str">
        <f t="shared" si="1"/>
        <v>-</v>
      </c>
      <c r="F24" s="51" t="str">
        <f t="shared" si="1"/>
        <v>-</v>
      </c>
      <c r="G24" s="51" t="str">
        <f t="shared" si="1"/>
        <v>-</v>
      </c>
      <c r="H24" s="52" t="str">
        <f t="shared" si="10"/>
        <v>-</v>
      </c>
      <c r="I24" s="51">
        <f t="shared" si="2"/>
        <v>0</v>
      </c>
      <c r="J24" s="51" t="str">
        <f t="shared" si="3"/>
        <v>-</v>
      </c>
      <c r="K24" s="52" t="str">
        <f t="shared" si="3"/>
        <v>-</v>
      </c>
      <c r="L24" s="53" t="str">
        <f t="shared" si="3"/>
        <v>-</v>
      </c>
      <c r="M24" s="51" t="str">
        <f t="shared" si="3"/>
        <v>-</v>
      </c>
      <c r="N24" s="51" t="str">
        <f t="shared" si="3"/>
        <v>-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5"/>
        <v>-</v>
      </c>
      <c r="T24" s="51" t="str">
        <f t="shared" si="5"/>
        <v>-</v>
      </c>
      <c r="U24" s="51" t="str">
        <f t="shared" si="5"/>
        <v>-</v>
      </c>
      <c r="V24" s="54" t="str">
        <f t="shared" si="5"/>
        <v>-</v>
      </c>
      <c r="W24" s="55" t="str">
        <f t="shared" si="5"/>
        <v>-</v>
      </c>
      <c r="X24" s="55" t="str">
        <f t="shared" si="5"/>
        <v>-</v>
      </c>
      <c r="Y24" s="56">
        <f t="shared" si="6"/>
        <v>0</v>
      </c>
      <c r="Z24" s="57" t="str">
        <f t="shared" si="7"/>
        <v>-</v>
      </c>
      <c r="AA24" s="58" t="str">
        <f t="shared" si="7"/>
        <v>-</v>
      </c>
      <c r="AB24" s="60">
        <f t="shared" si="8"/>
        <v>0</v>
      </c>
      <c r="AC24" s="60">
        <f t="shared" si="8"/>
        <v>0</v>
      </c>
      <c r="AD24" s="148"/>
      <c r="AE24" s="428"/>
      <c r="AF24" s="419"/>
      <c r="AG24" s="419"/>
      <c r="AH24" s="429"/>
      <c r="AI24" s="39"/>
      <c r="AJ24" s="39">
        <f t="shared" si="9"/>
        <v>0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idden="1" x14ac:dyDescent="0.25">
      <c r="A25" s="38">
        <f t="shared" si="11"/>
        <v>37</v>
      </c>
      <c r="B25" s="50">
        <f t="shared" si="0"/>
        <v>0</v>
      </c>
      <c r="C25" s="51" t="str">
        <f t="shared" si="1"/>
        <v>-</v>
      </c>
      <c r="D25" s="51" t="str">
        <f t="shared" si="1"/>
        <v>-</v>
      </c>
      <c r="E25" s="51" t="str">
        <f t="shared" si="1"/>
        <v>-</v>
      </c>
      <c r="F25" s="51" t="str">
        <f t="shared" si="1"/>
        <v>-</v>
      </c>
      <c r="G25" s="51" t="str">
        <f t="shared" si="1"/>
        <v>-</v>
      </c>
      <c r="H25" s="52" t="str">
        <f t="shared" si="10"/>
        <v>-</v>
      </c>
      <c r="I25" s="51">
        <f t="shared" si="2"/>
        <v>0</v>
      </c>
      <c r="J25" s="51" t="str">
        <f t="shared" si="3"/>
        <v>-</v>
      </c>
      <c r="K25" s="52" t="str">
        <f t="shared" si="3"/>
        <v>-</v>
      </c>
      <c r="L25" s="53" t="str">
        <f t="shared" si="3"/>
        <v>-</v>
      </c>
      <c r="M25" s="51" t="str">
        <f t="shared" si="3"/>
        <v>-</v>
      </c>
      <c r="N25" s="51" t="str">
        <f t="shared" si="3"/>
        <v>-</v>
      </c>
      <c r="O25" s="51">
        <f t="shared" si="4"/>
        <v>0</v>
      </c>
      <c r="P25" s="51">
        <f t="shared" si="4"/>
        <v>0</v>
      </c>
      <c r="Q25" s="51">
        <f t="shared" si="4"/>
        <v>0</v>
      </c>
      <c r="R25" s="51">
        <f t="shared" si="4"/>
        <v>0</v>
      </c>
      <c r="S25" s="51" t="str">
        <f t="shared" si="5"/>
        <v>-</v>
      </c>
      <c r="T25" s="51" t="str">
        <f t="shared" si="5"/>
        <v>-</v>
      </c>
      <c r="U25" s="51" t="str">
        <f t="shared" si="5"/>
        <v>-</v>
      </c>
      <c r="V25" s="54" t="str">
        <f t="shared" si="5"/>
        <v>-</v>
      </c>
      <c r="W25" s="55" t="str">
        <f t="shared" si="5"/>
        <v>-</v>
      </c>
      <c r="X25" s="55" t="str">
        <f t="shared" si="5"/>
        <v>-</v>
      </c>
      <c r="Y25" s="56">
        <f t="shared" si="6"/>
        <v>0</v>
      </c>
      <c r="Z25" s="57" t="str">
        <f t="shared" si="7"/>
        <v>-</v>
      </c>
      <c r="AA25" s="58" t="str">
        <f t="shared" si="7"/>
        <v>-</v>
      </c>
      <c r="AB25" s="60">
        <f t="shared" si="8"/>
        <v>0</v>
      </c>
      <c r="AC25" s="60">
        <f t="shared" si="8"/>
        <v>0</v>
      </c>
      <c r="AD25" s="148"/>
      <c r="AE25" s="428"/>
      <c r="AF25" s="419"/>
      <c r="AG25" s="419"/>
      <c r="AH25" s="429"/>
      <c r="AI25" s="39"/>
      <c r="AJ25" s="39">
        <f t="shared" si="9"/>
        <v>0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idden="1" x14ac:dyDescent="0.25">
      <c r="A26" s="38">
        <f t="shared" si="11"/>
        <v>38</v>
      </c>
      <c r="B26" s="50">
        <f t="shared" si="0"/>
        <v>0</v>
      </c>
      <c r="C26" s="51" t="str">
        <f t="shared" si="1"/>
        <v>-</v>
      </c>
      <c r="D26" s="51" t="str">
        <f t="shared" si="1"/>
        <v>-</v>
      </c>
      <c r="E26" s="51" t="str">
        <f t="shared" si="1"/>
        <v>-</v>
      </c>
      <c r="F26" s="51" t="str">
        <f t="shared" si="1"/>
        <v>-</v>
      </c>
      <c r="G26" s="51" t="str">
        <f t="shared" si="1"/>
        <v>-</v>
      </c>
      <c r="H26" s="52" t="str">
        <f t="shared" si="10"/>
        <v>-</v>
      </c>
      <c r="I26" s="51">
        <f t="shared" si="2"/>
        <v>0</v>
      </c>
      <c r="J26" s="51" t="str">
        <f t="shared" si="3"/>
        <v>-</v>
      </c>
      <c r="K26" s="52" t="str">
        <f t="shared" si="3"/>
        <v>-</v>
      </c>
      <c r="L26" s="53" t="str">
        <f t="shared" si="3"/>
        <v>-</v>
      </c>
      <c r="M26" s="51" t="str">
        <f t="shared" si="3"/>
        <v>-</v>
      </c>
      <c r="N26" s="51" t="str">
        <f t="shared" si="3"/>
        <v>-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5"/>
        <v>-</v>
      </c>
      <c r="T26" s="51" t="str">
        <f t="shared" si="5"/>
        <v>-</v>
      </c>
      <c r="U26" s="51" t="str">
        <f t="shared" si="5"/>
        <v>-</v>
      </c>
      <c r="V26" s="54" t="str">
        <f t="shared" si="5"/>
        <v>-</v>
      </c>
      <c r="W26" s="55" t="str">
        <f t="shared" si="5"/>
        <v>-</v>
      </c>
      <c r="X26" s="55" t="str">
        <f t="shared" si="5"/>
        <v>-</v>
      </c>
      <c r="Y26" s="56">
        <f t="shared" si="6"/>
        <v>0</v>
      </c>
      <c r="Z26" s="57" t="str">
        <f t="shared" si="7"/>
        <v>-</v>
      </c>
      <c r="AA26" s="58" t="str">
        <f t="shared" si="7"/>
        <v>-</v>
      </c>
      <c r="AB26" s="60">
        <f t="shared" si="8"/>
        <v>0</v>
      </c>
      <c r="AC26" s="60">
        <f t="shared" si="8"/>
        <v>0</v>
      </c>
      <c r="AD26" s="148"/>
      <c r="AE26" s="428"/>
      <c r="AF26" s="419"/>
      <c r="AG26" s="419"/>
      <c r="AH26" s="429"/>
      <c r="AI26" s="39"/>
      <c r="AJ26" s="39">
        <f t="shared" si="9"/>
        <v>0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39</v>
      </c>
      <c r="B27" s="50">
        <f t="shared" si="0"/>
        <v>0</v>
      </c>
      <c r="C27" s="51" t="str">
        <f t="shared" si="1"/>
        <v>-</v>
      </c>
      <c r="D27" s="51" t="str">
        <f t="shared" si="1"/>
        <v>-</v>
      </c>
      <c r="E27" s="51" t="str">
        <f t="shared" si="1"/>
        <v>-</v>
      </c>
      <c r="F27" s="51" t="str">
        <f t="shared" si="1"/>
        <v>-</v>
      </c>
      <c r="G27" s="51" t="str">
        <f t="shared" si="1"/>
        <v>-</v>
      </c>
      <c r="H27" s="52" t="str">
        <f t="shared" si="10"/>
        <v>-</v>
      </c>
      <c r="I27" s="51">
        <f t="shared" si="2"/>
        <v>0</v>
      </c>
      <c r="J27" s="51" t="str">
        <f t="shared" si="3"/>
        <v>-</v>
      </c>
      <c r="K27" s="52" t="str">
        <f t="shared" si="3"/>
        <v>-</v>
      </c>
      <c r="L27" s="53" t="str">
        <f t="shared" si="3"/>
        <v>-</v>
      </c>
      <c r="M27" s="51" t="str">
        <f t="shared" si="3"/>
        <v>-</v>
      </c>
      <c r="N27" s="51" t="str">
        <f t="shared" si="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5"/>
        <v>-</v>
      </c>
      <c r="T27" s="51" t="str">
        <f t="shared" si="5"/>
        <v>-</v>
      </c>
      <c r="U27" s="51" t="str">
        <f t="shared" si="5"/>
        <v>-</v>
      </c>
      <c r="V27" s="54" t="str">
        <f t="shared" si="5"/>
        <v>-</v>
      </c>
      <c r="W27" s="55" t="str">
        <f t="shared" si="5"/>
        <v>-</v>
      </c>
      <c r="X27" s="55" t="str">
        <f t="shared" si="5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40</v>
      </c>
      <c r="B28" s="50">
        <f t="shared" si="0"/>
        <v>0</v>
      </c>
      <c r="C28" s="51" t="str">
        <f t="shared" si="1"/>
        <v>-</v>
      </c>
      <c r="D28" s="51" t="str">
        <f t="shared" si="1"/>
        <v>-</v>
      </c>
      <c r="E28" s="51" t="str">
        <f t="shared" si="1"/>
        <v>-</v>
      </c>
      <c r="F28" s="51" t="str">
        <f t="shared" si="1"/>
        <v>-</v>
      </c>
      <c r="G28" s="51" t="str">
        <f t="shared" si="1"/>
        <v>-</v>
      </c>
      <c r="H28" s="52" t="str">
        <f t="shared" si="10"/>
        <v>-</v>
      </c>
      <c r="I28" s="51">
        <f t="shared" si="2"/>
        <v>0</v>
      </c>
      <c r="J28" s="51" t="str">
        <f t="shared" si="3"/>
        <v>-</v>
      </c>
      <c r="K28" s="52" t="str">
        <f t="shared" si="3"/>
        <v>-</v>
      </c>
      <c r="L28" s="53" t="str">
        <f t="shared" si="3"/>
        <v>-</v>
      </c>
      <c r="M28" s="51" t="str">
        <f t="shared" si="3"/>
        <v>-</v>
      </c>
      <c r="N28" s="51" t="str">
        <f t="shared" si="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5"/>
        <v>-</v>
      </c>
      <c r="T28" s="51" t="str">
        <f t="shared" si="5"/>
        <v>-</v>
      </c>
      <c r="U28" s="51" t="str">
        <f t="shared" si="5"/>
        <v>-</v>
      </c>
      <c r="V28" s="54" t="str">
        <f t="shared" si="5"/>
        <v>-</v>
      </c>
      <c r="W28" s="55" t="str">
        <f t="shared" si="5"/>
        <v>-</v>
      </c>
      <c r="X28" s="55" t="str">
        <f t="shared" si="5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41</v>
      </c>
      <c r="B29" s="50">
        <f t="shared" si="0"/>
        <v>0</v>
      </c>
      <c r="C29" s="51" t="str">
        <f t="shared" ref="C29:G42" si="12">IF($H$7=VLOOKUP($A29,PLANILLA,3,0),VLOOKUP($A29,PLANILLA,C$12,0),"-")</f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ref="J29:N42" si="13">IF($H$7=VLOOKUP($A29,PLANILLA,3,0),VLOOKUP($A29,PLANILLA,J$12,0),"-")</f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ref="S29:X42" si="14">IF($H$7=VLOOKUP($A29,PLANILLA,3,0),VLOOKUP($A29,PLANILLA,S$12,0),"-")</f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42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43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44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45</v>
      </c>
      <c r="B33" s="50">
        <f t="shared" si="0"/>
        <v>0</v>
      </c>
      <c r="C33" s="51" t="str">
        <f t="shared" si="12"/>
        <v>-</v>
      </c>
      <c r="D33" s="51" t="str">
        <f t="shared" si="12"/>
        <v>-</v>
      </c>
      <c r="E33" s="51" t="str">
        <f t="shared" si="12"/>
        <v>-</v>
      </c>
      <c r="F33" s="51" t="str">
        <f t="shared" si="12"/>
        <v>-</v>
      </c>
      <c r="G33" s="51" t="str">
        <f t="shared" si="12"/>
        <v>-</v>
      </c>
      <c r="H33" s="52" t="str">
        <f t="shared" si="10"/>
        <v>-</v>
      </c>
      <c r="I33" s="51">
        <f t="shared" si="2"/>
        <v>0</v>
      </c>
      <c r="J33" s="51" t="str">
        <f t="shared" si="13"/>
        <v>-</v>
      </c>
      <c r="K33" s="52" t="str">
        <f t="shared" si="13"/>
        <v>-</v>
      </c>
      <c r="L33" s="53" t="str">
        <f t="shared" si="13"/>
        <v>-</v>
      </c>
      <c r="M33" s="51" t="str">
        <f t="shared" si="13"/>
        <v>-</v>
      </c>
      <c r="N33" s="51" t="str">
        <f t="shared" si="13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si="14"/>
        <v>-</v>
      </c>
      <c r="T33" s="51" t="str">
        <f t="shared" si="14"/>
        <v>-</v>
      </c>
      <c r="U33" s="51" t="str">
        <f t="shared" si="14"/>
        <v>-</v>
      </c>
      <c r="V33" s="54" t="str">
        <f t="shared" si="14"/>
        <v>-</v>
      </c>
      <c r="W33" s="55" t="str">
        <f t="shared" si="14"/>
        <v>-</v>
      </c>
      <c r="X33" s="55" t="str">
        <f t="shared" si="14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46</v>
      </c>
      <c r="B34" s="50">
        <f t="shared" si="0"/>
        <v>0</v>
      </c>
      <c r="C34" s="51" t="str">
        <f t="shared" si="12"/>
        <v>-</v>
      </c>
      <c r="D34" s="51" t="str">
        <f t="shared" si="12"/>
        <v>-</v>
      </c>
      <c r="E34" s="51" t="str">
        <f t="shared" si="12"/>
        <v>-</v>
      </c>
      <c r="F34" s="51" t="str">
        <f t="shared" si="12"/>
        <v>-</v>
      </c>
      <c r="G34" s="51" t="str">
        <f t="shared" si="12"/>
        <v>-</v>
      </c>
      <c r="H34" s="52" t="str">
        <f t="shared" si="10"/>
        <v>-</v>
      </c>
      <c r="I34" s="51">
        <f t="shared" si="2"/>
        <v>0</v>
      </c>
      <c r="J34" s="51" t="str">
        <f t="shared" si="13"/>
        <v>-</v>
      </c>
      <c r="K34" s="52" t="str">
        <f t="shared" si="13"/>
        <v>-</v>
      </c>
      <c r="L34" s="53" t="str">
        <f t="shared" si="13"/>
        <v>-</v>
      </c>
      <c r="M34" s="51" t="str">
        <f t="shared" si="13"/>
        <v>-</v>
      </c>
      <c r="N34" s="51" t="str">
        <f t="shared" si="13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4"/>
        <v>-</v>
      </c>
      <c r="T34" s="51" t="str">
        <f t="shared" si="14"/>
        <v>-</v>
      </c>
      <c r="U34" s="51" t="str">
        <f t="shared" si="14"/>
        <v>-</v>
      </c>
      <c r="V34" s="54" t="str">
        <f t="shared" si="14"/>
        <v>-</v>
      </c>
      <c r="W34" s="55" t="str">
        <f t="shared" si="14"/>
        <v>-</v>
      </c>
      <c r="X34" s="55" t="str">
        <f t="shared" si="14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47</v>
      </c>
      <c r="B35" s="50">
        <f t="shared" si="0"/>
        <v>0</v>
      </c>
      <c r="C35" s="51" t="str">
        <f t="shared" si="12"/>
        <v>-</v>
      </c>
      <c r="D35" s="51" t="str">
        <f t="shared" si="12"/>
        <v>-</v>
      </c>
      <c r="E35" s="51" t="str">
        <f t="shared" si="12"/>
        <v>-</v>
      </c>
      <c r="F35" s="51" t="str">
        <f t="shared" si="12"/>
        <v>-</v>
      </c>
      <c r="G35" s="51" t="str">
        <f t="shared" si="12"/>
        <v>-</v>
      </c>
      <c r="H35" s="52" t="str">
        <f t="shared" si="10"/>
        <v>-</v>
      </c>
      <c r="I35" s="51">
        <f t="shared" si="2"/>
        <v>0</v>
      </c>
      <c r="J35" s="51" t="str">
        <f t="shared" si="13"/>
        <v>-</v>
      </c>
      <c r="K35" s="52" t="str">
        <f t="shared" si="13"/>
        <v>-</v>
      </c>
      <c r="L35" s="53" t="str">
        <f t="shared" si="13"/>
        <v>-</v>
      </c>
      <c r="M35" s="51" t="str">
        <f t="shared" si="13"/>
        <v>-</v>
      </c>
      <c r="N35" s="51" t="str">
        <f t="shared" si="13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4"/>
        <v>-</v>
      </c>
      <c r="T35" s="51" t="str">
        <f t="shared" si="14"/>
        <v>-</v>
      </c>
      <c r="U35" s="51" t="str">
        <f t="shared" si="14"/>
        <v>-</v>
      </c>
      <c r="V35" s="54" t="str">
        <f t="shared" si="14"/>
        <v>-</v>
      </c>
      <c r="W35" s="55" t="str">
        <f t="shared" si="14"/>
        <v>-</v>
      </c>
      <c r="X35" s="55" t="str">
        <f t="shared" si="14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48</v>
      </c>
      <c r="B36" s="50">
        <f t="shared" si="0"/>
        <v>0</v>
      </c>
      <c r="C36" s="51" t="str">
        <f t="shared" si="12"/>
        <v>-</v>
      </c>
      <c r="D36" s="51" t="str">
        <f t="shared" si="12"/>
        <v>-</v>
      </c>
      <c r="E36" s="51" t="str">
        <f t="shared" si="12"/>
        <v>-</v>
      </c>
      <c r="F36" s="51" t="str">
        <f t="shared" si="12"/>
        <v>-</v>
      </c>
      <c r="G36" s="51" t="str">
        <f t="shared" si="12"/>
        <v>-</v>
      </c>
      <c r="H36" s="52" t="str">
        <f t="shared" si="10"/>
        <v>-</v>
      </c>
      <c r="I36" s="51">
        <f t="shared" si="2"/>
        <v>0</v>
      </c>
      <c r="J36" s="51" t="str">
        <f t="shared" si="13"/>
        <v>-</v>
      </c>
      <c r="K36" s="52" t="str">
        <f t="shared" si="13"/>
        <v>-</v>
      </c>
      <c r="L36" s="53" t="str">
        <f t="shared" si="13"/>
        <v>-</v>
      </c>
      <c r="M36" s="51" t="str">
        <f t="shared" si="13"/>
        <v>-</v>
      </c>
      <c r="N36" s="51" t="str">
        <f t="shared" si="13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4"/>
        <v>-</v>
      </c>
      <c r="T36" s="51" t="str">
        <f t="shared" si="14"/>
        <v>-</v>
      </c>
      <c r="U36" s="51" t="str">
        <f t="shared" si="14"/>
        <v>-</v>
      </c>
      <c r="V36" s="54" t="str">
        <f t="shared" si="14"/>
        <v>-</v>
      </c>
      <c r="W36" s="55" t="str">
        <f t="shared" si="14"/>
        <v>-</v>
      </c>
      <c r="X36" s="55" t="str">
        <f t="shared" si="14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49</v>
      </c>
      <c r="B37" s="50">
        <f t="shared" si="0"/>
        <v>0</v>
      </c>
      <c r="C37" s="51" t="str">
        <f t="shared" si="12"/>
        <v>-</v>
      </c>
      <c r="D37" s="51" t="str">
        <f t="shared" si="12"/>
        <v>-</v>
      </c>
      <c r="E37" s="51" t="str">
        <f t="shared" si="12"/>
        <v>-</v>
      </c>
      <c r="F37" s="51" t="str">
        <f t="shared" si="12"/>
        <v>-</v>
      </c>
      <c r="G37" s="51" t="str">
        <f t="shared" si="12"/>
        <v>-</v>
      </c>
      <c r="H37" s="52" t="str">
        <f t="shared" si="10"/>
        <v>-</v>
      </c>
      <c r="I37" s="51">
        <f t="shared" si="2"/>
        <v>0</v>
      </c>
      <c r="J37" s="51" t="str">
        <f t="shared" si="13"/>
        <v>-</v>
      </c>
      <c r="K37" s="52" t="str">
        <f t="shared" si="13"/>
        <v>-</v>
      </c>
      <c r="L37" s="53" t="str">
        <f t="shared" si="13"/>
        <v>-</v>
      </c>
      <c r="M37" s="51" t="str">
        <f t="shared" si="13"/>
        <v>-</v>
      </c>
      <c r="N37" s="51" t="str">
        <f t="shared" si="13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4"/>
        <v>-</v>
      </c>
      <c r="T37" s="51" t="str">
        <f t="shared" si="14"/>
        <v>-</v>
      </c>
      <c r="U37" s="51" t="str">
        <f t="shared" si="14"/>
        <v>-</v>
      </c>
      <c r="V37" s="54" t="str">
        <f t="shared" si="14"/>
        <v>-</v>
      </c>
      <c r="W37" s="55" t="str">
        <f t="shared" si="14"/>
        <v>-</v>
      </c>
      <c r="X37" s="55" t="str">
        <f t="shared" si="14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50</v>
      </c>
      <c r="B38" s="50">
        <f t="shared" si="0"/>
        <v>0</v>
      </c>
      <c r="C38" s="51" t="str">
        <f t="shared" si="12"/>
        <v>-</v>
      </c>
      <c r="D38" s="51" t="str">
        <f t="shared" si="12"/>
        <v>-</v>
      </c>
      <c r="E38" s="51" t="str">
        <f t="shared" si="12"/>
        <v>-</v>
      </c>
      <c r="F38" s="51" t="str">
        <f t="shared" si="12"/>
        <v>-</v>
      </c>
      <c r="G38" s="51" t="str">
        <f t="shared" si="12"/>
        <v>-</v>
      </c>
      <c r="H38" s="52" t="str">
        <f t="shared" si="10"/>
        <v>-</v>
      </c>
      <c r="I38" s="51">
        <f t="shared" si="2"/>
        <v>0</v>
      </c>
      <c r="J38" s="51" t="str">
        <f t="shared" si="13"/>
        <v>-</v>
      </c>
      <c r="K38" s="52" t="str">
        <f t="shared" si="13"/>
        <v>-</v>
      </c>
      <c r="L38" s="53" t="str">
        <f t="shared" si="13"/>
        <v>-</v>
      </c>
      <c r="M38" s="51" t="str">
        <f t="shared" si="13"/>
        <v>-</v>
      </c>
      <c r="N38" s="51" t="str">
        <f t="shared" si="13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4"/>
        <v>-</v>
      </c>
      <c r="T38" s="51" t="str">
        <f t="shared" si="14"/>
        <v>-</v>
      </c>
      <c r="U38" s="51" t="str">
        <f t="shared" si="14"/>
        <v>-</v>
      </c>
      <c r="V38" s="54" t="str">
        <f t="shared" si="14"/>
        <v>-</v>
      </c>
      <c r="W38" s="55" t="str">
        <f t="shared" si="14"/>
        <v>-</v>
      </c>
      <c r="X38" s="55" t="str">
        <f t="shared" si="14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51</v>
      </c>
      <c r="B39" s="50">
        <f t="shared" si="0"/>
        <v>0</v>
      </c>
      <c r="C39" s="51" t="str">
        <f t="shared" si="12"/>
        <v>-</v>
      </c>
      <c r="D39" s="51" t="str">
        <f t="shared" si="12"/>
        <v>-</v>
      </c>
      <c r="E39" s="51" t="str">
        <f t="shared" si="12"/>
        <v>-</v>
      </c>
      <c r="F39" s="51" t="str">
        <f t="shared" si="12"/>
        <v>-</v>
      </c>
      <c r="G39" s="51" t="str">
        <f t="shared" si="12"/>
        <v>-</v>
      </c>
      <c r="H39" s="52" t="str">
        <f t="shared" si="10"/>
        <v>-</v>
      </c>
      <c r="I39" s="51">
        <f t="shared" si="2"/>
        <v>0</v>
      </c>
      <c r="J39" s="51" t="str">
        <f t="shared" si="13"/>
        <v>-</v>
      </c>
      <c r="K39" s="52" t="str">
        <f t="shared" si="13"/>
        <v>-</v>
      </c>
      <c r="L39" s="53" t="str">
        <f t="shared" si="13"/>
        <v>-</v>
      </c>
      <c r="M39" s="51" t="str">
        <f t="shared" si="13"/>
        <v>-</v>
      </c>
      <c r="N39" s="51" t="str">
        <f t="shared" si="13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4"/>
        <v>-</v>
      </c>
      <c r="T39" s="51" t="str">
        <f t="shared" si="14"/>
        <v>-</v>
      </c>
      <c r="U39" s="51" t="str">
        <f t="shared" si="14"/>
        <v>-</v>
      </c>
      <c r="V39" s="54" t="str">
        <f t="shared" si="14"/>
        <v>-</v>
      </c>
      <c r="W39" s="55" t="str">
        <f t="shared" si="14"/>
        <v>-</v>
      </c>
      <c r="X39" s="55" t="str">
        <f t="shared" si="14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52</v>
      </c>
      <c r="B40" s="50">
        <f t="shared" si="0"/>
        <v>0</v>
      </c>
      <c r="C40" s="51" t="str">
        <f t="shared" si="12"/>
        <v>-</v>
      </c>
      <c r="D40" s="51" t="str">
        <f t="shared" si="12"/>
        <v>-</v>
      </c>
      <c r="E40" s="51" t="str">
        <f t="shared" si="12"/>
        <v>-</v>
      </c>
      <c r="F40" s="51" t="str">
        <f t="shared" si="12"/>
        <v>-</v>
      </c>
      <c r="G40" s="51" t="str">
        <f t="shared" si="12"/>
        <v>-</v>
      </c>
      <c r="H40" s="52" t="str">
        <f t="shared" si="10"/>
        <v>-</v>
      </c>
      <c r="I40" s="51">
        <f t="shared" si="2"/>
        <v>0</v>
      </c>
      <c r="J40" s="51" t="str">
        <f t="shared" si="13"/>
        <v>-</v>
      </c>
      <c r="K40" s="52" t="str">
        <f t="shared" si="13"/>
        <v>-</v>
      </c>
      <c r="L40" s="53" t="str">
        <f t="shared" si="13"/>
        <v>-</v>
      </c>
      <c r="M40" s="51" t="str">
        <f t="shared" si="13"/>
        <v>-</v>
      </c>
      <c r="N40" s="51" t="str">
        <f t="shared" si="13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4"/>
        <v>-</v>
      </c>
      <c r="T40" s="51" t="str">
        <f t="shared" si="14"/>
        <v>-</v>
      </c>
      <c r="U40" s="51" t="str">
        <f t="shared" si="14"/>
        <v>-</v>
      </c>
      <c r="V40" s="54" t="str">
        <f t="shared" si="14"/>
        <v>-</v>
      </c>
      <c r="W40" s="55" t="str">
        <f t="shared" si="14"/>
        <v>-</v>
      </c>
      <c r="X40" s="55" t="str">
        <f t="shared" si="14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53</v>
      </c>
      <c r="B41" s="50">
        <f t="shared" si="0"/>
        <v>0</v>
      </c>
      <c r="C41" s="51" t="str">
        <f t="shared" si="12"/>
        <v>-</v>
      </c>
      <c r="D41" s="51" t="str">
        <f t="shared" si="12"/>
        <v>-</v>
      </c>
      <c r="E41" s="51" t="str">
        <f t="shared" si="12"/>
        <v>-</v>
      </c>
      <c r="F41" s="51" t="str">
        <f t="shared" si="12"/>
        <v>-</v>
      </c>
      <c r="G41" s="51" t="str">
        <f t="shared" si="12"/>
        <v>-</v>
      </c>
      <c r="H41" s="52" t="str">
        <f t="shared" si="10"/>
        <v>-</v>
      </c>
      <c r="I41" s="51">
        <f t="shared" si="2"/>
        <v>0</v>
      </c>
      <c r="J41" s="51" t="str">
        <f t="shared" si="13"/>
        <v>-</v>
      </c>
      <c r="K41" s="52" t="str">
        <f t="shared" si="13"/>
        <v>-</v>
      </c>
      <c r="L41" s="53" t="str">
        <f t="shared" si="13"/>
        <v>-</v>
      </c>
      <c r="M41" s="51" t="str">
        <f t="shared" si="13"/>
        <v>-</v>
      </c>
      <c r="N41" s="51" t="str">
        <f t="shared" si="13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4"/>
        <v>-</v>
      </c>
      <c r="T41" s="51" t="str">
        <f t="shared" si="14"/>
        <v>-</v>
      </c>
      <c r="U41" s="51" t="str">
        <f t="shared" si="14"/>
        <v>-</v>
      </c>
      <c r="V41" s="54" t="str">
        <f t="shared" si="14"/>
        <v>-</v>
      </c>
      <c r="W41" s="55" t="str">
        <f t="shared" si="14"/>
        <v>-</v>
      </c>
      <c r="X41" s="55" t="str">
        <f t="shared" si="14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54</v>
      </c>
      <c r="B42" s="50">
        <f t="shared" si="0"/>
        <v>0</v>
      </c>
      <c r="C42" s="51" t="str">
        <f t="shared" si="12"/>
        <v>-</v>
      </c>
      <c r="D42" s="51" t="str">
        <f t="shared" si="12"/>
        <v>-</v>
      </c>
      <c r="E42" s="51" t="str">
        <f t="shared" si="12"/>
        <v>-</v>
      </c>
      <c r="F42" s="51" t="str">
        <f t="shared" si="12"/>
        <v>-</v>
      </c>
      <c r="G42" s="51" t="str">
        <f t="shared" si="12"/>
        <v>-</v>
      </c>
      <c r="H42" s="52" t="str">
        <f t="shared" si="10"/>
        <v>-</v>
      </c>
      <c r="I42" s="51">
        <f t="shared" si="2"/>
        <v>0</v>
      </c>
      <c r="J42" s="51" t="str">
        <f t="shared" si="13"/>
        <v>-</v>
      </c>
      <c r="K42" s="52" t="str">
        <f t="shared" si="13"/>
        <v>-</v>
      </c>
      <c r="L42" s="53" t="str">
        <f t="shared" si="13"/>
        <v>-</v>
      </c>
      <c r="M42" s="51" t="str">
        <f t="shared" si="13"/>
        <v>-</v>
      </c>
      <c r="N42" s="51" t="str">
        <f t="shared" si="13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4"/>
        <v>-</v>
      </c>
      <c r="T42" s="51" t="str">
        <f t="shared" si="14"/>
        <v>-</v>
      </c>
      <c r="U42" s="51" t="str">
        <f t="shared" si="14"/>
        <v>-</v>
      </c>
      <c r="V42" s="54" t="str">
        <f t="shared" si="14"/>
        <v>-</v>
      </c>
      <c r="W42" s="55" t="str">
        <f t="shared" si="14"/>
        <v>-</v>
      </c>
      <c r="X42" s="55" t="str">
        <f t="shared" si="14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hidden="1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0</v>
      </c>
      <c r="P44" s="76">
        <f>SUM(P13:P43)</f>
        <v>0</v>
      </c>
      <c r="Q44" s="76">
        <f>SUM(Q13:Q43)</f>
        <v>0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0</v>
      </c>
      <c r="E47" s="86"/>
      <c r="F47" s="86"/>
      <c r="G47" s="52" t="s">
        <v>74</v>
      </c>
      <c r="H47" s="85">
        <f t="shared" ref="H47:H56" si="15">+COUNTIF($C$13:$E$43,$G47)</f>
        <v>0</v>
      </c>
      <c r="I47" s="52"/>
      <c r="J47" s="85"/>
      <c r="K47" s="52" t="s">
        <v>90</v>
      </c>
      <c r="L47" s="85">
        <f t="shared" ref="L47:L54" si="16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17">COUNTIF($G$13:$G$43,$Y47)</f>
        <v>1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0</v>
      </c>
      <c r="E48" s="86"/>
      <c r="F48" s="86"/>
      <c r="G48" s="52" t="s">
        <v>105</v>
      </c>
      <c r="H48" s="85">
        <f t="shared" si="15"/>
        <v>0</v>
      </c>
      <c r="I48" s="52"/>
      <c r="J48" s="85"/>
      <c r="K48" s="52" t="s">
        <v>159</v>
      </c>
      <c r="L48" s="85">
        <f t="shared" si="16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17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0</v>
      </c>
      <c r="E49" s="86"/>
      <c r="F49" s="86"/>
      <c r="G49" s="52" t="s">
        <v>108</v>
      </c>
      <c r="H49" s="85">
        <f t="shared" si="15"/>
        <v>0</v>
      </c>
      <c r="I49" s="52"/>
      <c r="J49" s="85"/>
      <c r="K49" s="52" t="s">
        <v>160</v>
      </c>
      <c r="L49" s="85">
        <f t="shared" si="16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17"/>
        <v>0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0</v>
      </c>
      <c r="E50" s="86"/>
      <c r="F50" s="86"/>
      <c r="G50" s="52" t="s">
        <v>103</v>
      </c>
      <c r="H50" s="85">
        <f t="shared" si="15"/>
        <v>0</v>
      </c>
      <c r="I50" s="52"/>
      <c r="J50" s="85"/>
      <c r="K50" s="52" t="s">
        <v>161</v>
      </c>
      <c r="L50" s="85">
        <f t="shared" si="16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0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17"/>
        <v>0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18">+SUMIFS($I$13:$I$43,$J$13:$J$43,"CAC",$K$13:$K$43,"12/200")</f>
        <v>0</v>
      </c>
      <c r="E51" s="86"/>
      <c r="F51" s="86"/>
      <c r="G51" s="52" t="s">
        <v>104</v>
      </c>
      <c r="H51" s="85">
        <f t="shared" si="15"/>
        <v>0</v>
      </c>
      <c r="I51" s="52"/>
      <c r="J51" s="85"/>
      <c r="K51" s="52" t="s">
        <v>162</v>
      </c>
      <c r="L51" s="85">
        <f t="shared" si="16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17"/>
        <v>0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18"/>
        <v>0</v>
      </c>
      <c r="E52" s="86"/>
      <c r="F52" s="86"/>
      <c r="G52" s="52" t="s">
        <v>67</v>
      </c>
      <c r="H52" s="85">
        <f t="shared" si="15"/>
        <v>0</v>
      </c>
      <c r="I52" s="52"/>
      <c r="J52" s="85"/>
      <c r="K52" s="52" t="s">
        <v>163</v>
      </c>
      <c r="L52" s="85">
        <f t="shared" si="16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0</v>
      </c>
      <c r="U52" s="39"/>
      <c r="V52" s="98">
        <f>COUNTIF($S$13:$S$43,#REF!)</f>
        <v>0</v>
      </c>
      <c r="W52" s="39"/>
      <c r="X52" s="39"/>
      <c r="Y52" s="91" t="s">
        <v>259</v>
      </c>
      <c r="Z52" s="92"/>
      <c r="AA52" s="93"/>
      <c r="AB52" s="94">
        <f t="shared" si="17"/>
        <v>0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5"/>
        <v>1</v>
      </c>
      <c r="I53" s="52"/>
      <c r="J53" s="85"/>
      <c r="K53" s="52" t="s">
        <v>107</v>
      </c>
      <c r="L53" s="85">
        <f t="shared" si="16"/>
        <v>1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5"/>
        <v>0</v>
      </c>
      <c r="I54" s="52"/>
      <c r="J54" s="85"/>
      <c r="K54" s="52" t="s">
        <v>85</v>
      </c>
      <c r="L54" s="85">
        <f t="shared" si="16"/>
        <v>0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5"/>
        <v>0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5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4.1939999999999998E-2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/>
  <mergeCells count="42">
    <mergeCell ref="AE9:AF9"/>
    <mergeCell ref="AE10:AF10"/>
    <mergeCell ref="AG9:AH9"/>
    <mergeCell ref="AG10:AH10"/>
    <mergeCell ref="B7:F8"/>
    <mergeCell ref="G7:G8"/>
    <mergeCell ref="H7:R8"/>
    <mergeCell ref="S3:S6"/>
    <mergeCell ref="T3:U6"/>
    <mergeCell ref="B4:F5"/>
    <mergeCell ref="G4:R4"/>
    <mergeCell ref="G5:R6"/>
    <mergeCell ref="AJ7:AK8"/>
    <mergeCell ref="B9:B11"/>
    <mergeCell ref="F9:H9"/>
    <mergeCell ref="T9:T11"/>
    <mergeCell ref="U9:U11"/>
    <mergeCell ref="V9:V11"/>
    <mergeCell ref="W9:X10"/>
    <mergeCell ref="Y9:Y11"/>
    <mergeCell ref="Z9:Z11"/>
    <mergeCell ref="AA9:AA11"/>
    <mergeCell ref="V7:V8"/>
    <mergeCell ref="W7:W8"/>
    <mergeCell ref="X7:Y8"/>
    <mergeCell ref="Z7:AA8"/>
    <mergeCell ref="AB7:AC8"/>
    <mergeCell ref="AD7:AD8"/>
    <mergeCell ref="Y46:AB46"/>
    <mergeCell ref="AB9:AC9"/>
    <mergeCell ref="AD9:AD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S10:S11"/>
    <mergeCell ref="AB10:AC10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DAB3-FD88-484E-8860-233AD5A2CA6C}">
  <sheetPr>
    <tabColor theme="4" tint="0.59999389629810485"/>
  </sheetPr>
  <dimension ref="A1:AS59"/>
  <sheetViews>
    <sheetView showZeros="0" view="pageBreakPreview" topLeftCell="O1" zoomScale="80" zoomScaleSheetLayoutView="80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13</v>
      </c>
      <c r="T3" s="544" t="str">
        <f>+"RP-"&amp;S3</f>
        <v>RP-13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SHIJISPAMPA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SANTA</v>
      </c>
      <c r="AA7" s="548"/>
      <c r="AB7" s="550" t="s">
        <v>116</v>
      </c>
      <c r="AC7" s="550"/>
      <c r="AD7" s="565" t="str">
        <f>+VLOOKUP($S$3,LOCALIDAD,5,0)</f>
        <v>CACERES DEL PERU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27</v>
      </c>
      <c r="B13" s="275">
        <f t="shared" ref="B13:B42" si="0">IF($H$7=VLOOKUP($A13,PLANILLA,3,0),VLOOKUP($A13,PLANILLA,B$12,0),0)</f>
        <v>1</v>
      </c>
      <c r="C13" s="276" t="str">
        <f t="shared" ref="C13:G28" si="1">IF($H$7=VLOOKUP($A13,PLANILLA,3,0),VLOOKUP($A13,PLANILLA,C$12,0),"-")</f>
        <v>DT-0</v>
      </c>
      <c r="D13" s="276">
        <f t="shared" si="1"/>
        <v>0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8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1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8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SI</v>
      </c>
      <c r="V13" s="279">
        <f t="shared" si="5"/>
        <v>0</v>
      </c>
      <c r="W13" s="280" t="str">
        <f t="shared" si="5"/>
        <v>821469.2362</v>
      </c>
      <c r="X13" s="280" t="str">
        <f t="shared" si="5"/>
        <v>9002799.9433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1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28</v>
      </c>
      <c r="B14" s="50">
        <f t="shared" si="0"/>
        <v>2</v>
      </c>
      <c r="C14" s="51" t="str">
        <f t="shared" si="1"/>
        <v>PS1-0</v>
      </c>
      <c r="D14" s="51" t="str">
        <f t="shared" si="1"/>
        <v>-</v>
      </c>
      <c r="E14" s="51" t="str">
        <f t="shared" si="1"/>
        <v>-</v>
      </c>
      <c r="F14" s="51" t="str">
        <f t="shared" si="1"/>
        <v>-</v>
      </c>
      <c r="G14" s="51" t="str">
        <f t="shared" si="1"/>
        <v>-</v>
      </c>
      <c r="H14" s="52" t="str">
        <f t="shared" ref="H14:H42" si="10">+IF(G14&lt;&gt;0,VLOOKUP(G14,TRAFOS,2,FALSE),"-")</f>
        <v>-</v>
      </c>
      <c r="I14" s="51">
        <f t="shared" si="2"/>
        <v>1</v>
      </c>
      <c r="J14" s="51" t="str">
        <f t="shared" si="3"/>
        <v>CAC</v>
      </c>
      <c r="K14" s="52" t="str">
        <f t="shared" si="3"/>
        <v>12/300</v>
      </c>
      <c r="L14" s="53">
        <f t="shared" si="3"/>
        <v>16</v>
      </c>
      <c r="M14" s="51" t="str">
        <f t="shared" si="3"/>
        <v>35 mm² AAAC</v>
      </c>
      <c r="N14" s="51">
        <f t="shared" si="3"/>
        <v>1</v>
      </c>
      <c r="O14" s="51">
        <f t="shared" si="4"/>
        <v>0</v>
      </c>
      <c r="P14" s="51">
        <f t="shared" si="4"/>
        <v>0</v>
      </c>
      <c r="Q14" s="51">
        <f t="shared" si="4"/>
        <v>0</v>
      </c>
      <c r="R14" s="51">
        <f t="shared" si="4"/>
        <v>0</v>
      </c>
      <c r="S14" s="51" t="str">
        <f t="shared" si="5"/>
        <v>PAT-1C</v>
      </c>
      <c r="T14" s="51" t="str">
        <f t="shared" si="5"/>
        <v>CI-C</v>
      </c>
      <c r="U14" s="51" t="str">
        <f t="shared" si="5"/>
        <v>SI</v>
      </c>
      <c r="V14" s="54">
        <f t="shared" si="5"/>
        <v>0</v>
      </c>
      <c r="W14" s="55">
        <f t="shared" si="5"/>
        <v>821480.24739999999</v>
      </c>
      <c r="X14" s="55">
        <f t="shared" si="5"/>
        <v>9002788.7932999991</v>
      </c>
      <c r="Y14" s="56">
        <f t="shared" si="6"/>
        <v>2</v>
      </c>
      <c r="Z14" s="57" t="str">
        <f t="shared" si="7"/>
        <v>-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0</v>
      </c>
      <c r="AF14" s="59">
        <f t="shared" si="8"/>
        <v>0</v>
      </c>
      <c r="AG14" s="59">
        <f t="shared" si="8"/>
        <v>1</v>
      </c>
      <c r="AH14" s="427">
        <f t="shared" si="8"/>
        <v>0</v>
      </c>
      <c r="AI14" s="39"/>
      <c r="AJ14" s="39">
        <f t="shared" si="9"/>
        <v>1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hidden="1" x14ac:dyDescent="0.25">
      <c r="A15" s="38">
        <f t="shared" ref="A15:A42" si="11">+A14+1</f>
        <v>29</v>
      </c>
      <c r="B15" s="50">
        <f t="shared" si="0"/>
        <v>3</v>
      </c>
      <c r="C15" s="51" t="str">
        <f t="shared" si="1"/>
        <v>PTV-0</v>
      </c>
      <c r="D15" s="51" t="str">
        <f t="shared" si="1"/>
        <v>SMM-1P</v>
      </c>
      <c r="E15" s="51" t="str">
        <f t="shared" si="1"/>
        <v>2A-K</v>
      </c>
      <c r="F15" s="51" t="str">
        <f t="shared" si="1"/>
        <v>01</v>
      </c>
      <c r="G15" s="51" t="str">
        <f t="shared" si="1"/>
        <v>5kVA-1ø-13,2kV</v>
      </c>
      <c r="H15" s="52">
        <f t="shared" si="10"/>
        <v>5</v>
      </c>
      <c r="I15" s="51">
        <f t="shared" si="2"/>
        <v>1</v>
      </c>
      <c r="J15" s="51" t="str">
        <f t="shared" si="3"/>
        <v>CAC</v>
      </c>
      <c r="K15" s="52" t="str">
        <f t="shared" si="3"/>
        <v>12/300</v>
      </c>
      <c r="L15" s="53">
        <f t="shared" si="3"/>
        <v>25</v>
      </c>
      <c r="M15" s="51" t="str">
        <f t="shared" si="3"/>
        <v>35 mm² AAAC</v>
      </c>
      <c r="N15" s="51">
        <f t="shared" si="3"/>
        <v>1</v>
      </c>
      <c r="O15" s="51">
        <f t="shared" si="4"/>
        <v>0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 t="str">
        <f t="shared" si="5"/>
        <v>PAT-3</v>
      </c>
      <c r="T15" s="51" t="str">
        <f t="shared" si="5"/>
        <v>CI-C</v>
      </c>
      <c r="U15" s="51" t="str">
        <f t="shared" si="5"/>
        <v>SI</v>
      </c>
      <c r="V15" s="54">
        <f t="shared" si="5"/>
        <v>0</v>
      </c>
      <c r="W15" s="55" t="str">
        <f t="shared" si="5"/>
        <v>821497.8347</v>
      </c>
      <c r="X15" s="55" t="str">
        <f t="shared" si="5"/>
        <v>9002771.0121</v>
      </c>
      <c r="Y15" s="56">
        <f t="shared" si="6"/>
        <v>2</v>
      </c>
      <c r="Z15" s="57" t="str">
        <f t="shared" si="7"/>
        <v>13,2kV</v>
      </c>
      <c r="AA15" s="58" t="str">
        <f t="shared" si="7"/>
        <v>NO</v>
      </c>
      <c r="AB15" s="59">
        <f t="shared" si="8"/>
        <v>1</v>
      </c>
      <c r="AC15" s="59">
        <f t="shared" si="8"/>
        <v>0</v>
      </c>
      <c r="AD15" s="148"/>
      <c r="AE15" s="426">
        <f t="shared" si="8"/>
        <v>0</v>
      </c>
      <c r="AF15" s="59">
        <f t="shared" si="8"/>
        <v>0</v>
      </c>
      <c r="AG15" s="59">
        <f t="shared" si="8"/>
        <v>1</v>
      </c>
      <c r="AH15" s="427">
        <f t="shared" si="8"/>
        <v>0</v>
      </c>
      <c r="AI15" s="39"/>
      <c r="AJ15" s="39">
        <f t="shared" si="9"/>
        <v>1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hidden="1" x14ac:dyDescent="0.25">
      <c r="A16" s="38">
        <f t="shared" si="11"/>
        <v>30</v>
      </c>
      <c r="B16" s="50">
        <f t="shared" si="0"/>
        <v>0</v>
      </c>
      <c r="C16" s="51" t="str">
        <f t="shared" si="1"/>
        <v>-</v>
      </c>
      <c r="D16" s="51" t="str">
        <f t="shared" si="1"/>
        <v>-</v>
      </c>
      <c r="E16" s="51" t="str">
        <f t="shared" si="1"/>
        <v>-</v>
      </c>
      <c r="F16" s="51" t="str">
        <f t="shared" si="1"/>
        <v>-</v>
      </c>
      <c r="G16" s="51" t="str">
        <f t="shared" si="1"/>
        <v>-</v>
      </c>
      <c r="H16" s="52" t="str">
        <f t="shared" si="10"/>
        <v>-</v>
      </c>
      <c r="I16" s="51">
        <f t="shared" si="2"/>
        <v>0</v>
      </c>
      <c r="J16" s="51" t="str">
        <f t="shared" si="3"/>
        <v>-</v>
      </c>
      <c r="K16" s="52" t="str">
        <f t="shared" si="3"/>
        <v>-</v>
      </c>
      <c r="L16" s="53" t="str">
        <f t="shared" si="3"/>
        <v>-</v>
      </c>
      <c r="M16" s="51" t="str">
        <f t="shared" si="3"/>
        <v>-</v>
      </c>
      <c r="N16" s="51" t="str">
        <f t="shared" si="3"/>
        <v>-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-</v>
      </c>
      <c r="T16" s="51" t="str">
        <f t="shared" si="5"/>
        <v>-</v>
      </c>
      <c r="U16" s="51" t="str">
        <f t="shared" si="5"/>
        <v>-</v>
      </c>
      <c r="V16" s="54" t="str">
        <f t="shared" si="5"/>
        <v>-</v>
      </c>
      <c r="W16" s="55" t="str">
        <f t="shared" si="5"/>
        <v>-</v>
      </c>
      <c r="X16" s="55" t="str">
        <f t="shared" si="5"/>
        <v>-</v>
      </c>
      <c r="Y16" s="56">
        <f t="shared" si="6"/>
        <v>0</v>
      </c>
      <c r="Z16" s="57" t="str">
        <f t="shared" si="7"/>
        <v>-</v>
      </c>
      <c r="AA16" s="58" t="str">
        <f t="shared" si="7"/>
        <v>-</v>
      </c>
      <c r="AB16" s="59">
        <f t="shared" si="8"/>
        <v>0</v>
      </c>
      <c r="AC16" s="59">
        <f t="shared" si="8"/>
        <v>0</v>
      </c>
      <c r="AD16" s="148"/>
      <c r="AE16" s="426">
        <f t="shared" si="8"/>
        <v>0</v>
      </c>
      <c r="AF16" s="59">
        <f t="shared" si="8"/>
        <v>0</v>
      </c>
      <c r="AG16" s="59">
        <f t="shared" si="8"/>
        <v>0</v>
      </c>
      <c r="AH16" s="427">
        <f t="shared" si="8"/>
        <v>0</v>
      </c>
      <c r="AI16" s="39"/>
      <c r="AJ16" s="39">
        <f t="shared" si="9"/>
        <v>0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hidden="1" x14ac:dyDescent="0.25">
      <c r="A17" s="38">
        <f t="shared" si="11"/>
        <v>31</v>
      </c>
      <c r="B17" s="50">
        <f t="shared" si="0"/>
        <v>0</v>
      </c>
      <c r="C17" s="51" t="str">
        <f t="shared" si="1"/>
        <v>-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0</v>
      </c>
      <c r="J17" s="51" t="str">
        <f t="shared" si="3"/>
        <v>-</v>
      </c>
      <c r="K17" s="52" t="str">
        <f t="shared" si="3"/>
        <v>-</v>
      </c>
      <c r="L17" s="53" t="str">
        <f t="shared" si="3"/>
        <v>-</v>
      </c>
      <c r="M17" s="51" t="str">
        <f t="shared" si="3"/>
        <v>-</v>
      </c>
      <c r="N17" s="51" t="str">
        <f t="shared" si="3"/>
        <v>-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-</v>
      </c>
      <c r="T17" s="51" t="str">
        <f t="shared" si="5"/>
        <v>-</v>
      </c>
      <c r="U17" s="51" t="str">
        <f t="shared" si="5"/>
        <v>-</v>
      </c>
      <c r="V17" s="54" t="str">
        <f t="shared" si="5"/>
        <v>-</v>
      </c>
      <c r="W17" s="55" t="str">
        <f t="shared" si="5"/>
        <v>-</v>
      </c>
      <c r="X17" s="55" t="str">
        <f t="shared" si="5"/>
        <v>-</v>
      </c>
      <c r="Y17" s="56">
        <f t="shared" si="6"/>
        <v>0</v>
      </c>
      <c r="Z17" s="57" t="str">
        <f t="shared" si="7"/>
        <v>-</v>
      </c>
      <c r="AA17" s="58" t="str">
        <f t="shared" si="7"/>
        <v>-</v>
      </c>
      <c r="AB17" s="59">
        <f t="shared" si="8"/>
        <v>0</v>
      </c>
      <c r="AC17" s="59">
        <f t="shared" si="8"/>
        <v>0</v>
      </c>
      <c r="AD17" s="148"/>
      <c r="AE17" s="428"/>
      <c r="AF17" s="419"/>
      <c r="AG17" s="419"/>
      <c r="AH17" s="429"/>
      <c r="AI17" s="39"/>
      <c r="AJ17" s="39">
        <f t="shared" si="9"/>
        <v>0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hidden="1" x14ac:dyDescent="0.25">
      <c r="A18" s="38">
        <f t="shared" si="11"/>
        <v>32</v>
      </c>
      <c r="B18" s="50">
        <f t="shared" si="0"/>
        <v>0</v>
      </c>
      <c r="C18" s="51" t="str">
        <f t="shared" si="1"/>
        <v>-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0</v>
      </c>
      <c r="J18" s="51" t="str">
        <f t="shared" si="3"/>
        <v>-</v>
      </c>
      <c r="K18" s="52" t="str">
        <f t="shared" si="3"/>
        <v>-</v>
      </c>
      <c r="L18" s="53" t="str">
        <f t="shared" si="3"/>
        <v>-</v>
      </c>
      <c r="M18" s="51" t="str">
        <f t="shared" si="3"/>
        <v>-</v>
      </c>
      <c r="N18" s="51" t="str">
        <f t="shared" si="3"/>
        <v>-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 t="str">
        <f t="shared" si="5"/>
        <v>-</v>
      </c>
      <c r="T18" s="51" t="str">
        <f t="shared" si="5"/>
        <v>-</v>
      </c>
      <c r="U18" s="51" t="str">
        <f t="shared" si="5"/>
        <v>-</v>
      </c>
      <c r="V18" s="54" t="str">
        <f t="shared" si="5"/>
        <v>-</v>
      </c>
      <c r="W18" s="55" t="str">
        <f t="shared" si="5"/>
        <v>-</v>
      </c>
      <c r="X18" s="55" t="str">
        <f t="shared" si="5"/>
        <v>-</v>
      </c>
      <c r="Y18" s="56">
        <f t="shared" si="6"/>
        <v>0</v>
      </c>
      <c r="Z18" s="57" t="str">
        <f t="shared" si="7"/>
        <v>-</v>
      </c>
      <c r="AA18" s="58" t="str">
        <f t="shared" si="7"/>
        <v>-</v>
      </c>
      <c r="AB18" s="59">
        <f t="shared" si="8"/>
        <v>0</v>
      </c>
      <c r="AC18" s="59">
        <f t="shared" si="8"/>
        <v>0</v>
      </c>
      <c r="AD18" s="148"/>
      <c r="AE18" s="428"/>
      <c r="AF18" s="419"/>
      <c r="AG18" s="419"/>
      <c r="AH18" s="429"/>
      <c r="AI18" s="39"/>
      <c r="AJ18" s="39">
        <f t="shared" si="9"/>
        <v>0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hidden="1" x14ac:dyDescent="0.25">
      <c r="A19" s="38">
        <f t="shared" si="11"/>
        <v>33</v>
      </c>
      <c r="B19" s="50">
        <f t="shared" si="0"/>
        <v>0</v>
      </c>
      <c r="C19" s="51" t="str">
        <f t="shared" si="1"/>
        <v>-</v>
      </c>
      <c r="D19" s="51" t="str">
        <f t="shared" si="1"/>
        <v>-</v>
      </c>
      <c r="E19" s="51" t="str">
        <f t="shared" si="1"/>
        <v>-</v>
      </c>
      <c r="F19" s="51" t="str">
        <f t="shared" si="1"/>
        <v>-</v>
      </c>
      <c r="G19" s="51" t="str">
        <f t="shared" si="1"/>
        <v>-</v>
      </c>
      <c r="H19" s="52" t="str">
        <f t="shared" si="10"/>
        <v>-</v>
      </c>
      <c r="I19" s="51">
        <f t="shared" si="2"/>
        <v>0</v>
      </c>
      <c r="J19" s="51" t="str">
        <f t="shared" si="3"/>
        <v>-</v>
      </c>
      <c r="K19" s="52" t="str">
        <f t="shared" si="3"/>
        <v>-</v>
      </c>
      <c r="L19" s="53" t="str">
        <f t="shared" si="3"/>
        <v>-</v>
      </c>
      <c r="M19" s="51" t="str">
        <f t="shared" si="3"/>
        <v>-</v>
      </c>
      <c r="N19" s="51" t="str">
        <f t="shared" si="3"/>
        <v>-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-</v>
      </c>
      <c r="T19" s="51" t="str">
        <f t="shared" si="5"/>
        <v>-</v>
      </c>
      <c r="U19" s="51" t="str">
        <f t="shared" si="5"/>
        <v>-</v>
      </c>
      <c r="V19" s="54" t="str">
        <f t="shared" si="5"/>
        <v>-</v>
      </c>
      <c r="W19" s="55" t="str">
        <f t="shared" si="5"/>
        <v>-</v>
      </c>
      <c r="X19" s="55" t="str">
        <f t="shared" si="5"/>
        <v>-</v>
      </c>
      <c r="Y19" s="56">
        <f t="shared" si="6"/>
        <v>0</v>
      </c>
      <c r="Z19" s="57" t="str">
        <f t="shared" si="7"/>
        <v>-</v>
      </c>
      <c r="AA19" s="58" t="str">
        <f t="shared" si="7"/>
        <v>-</v>
      </c>
      <c r="AB19" s="59">
        <f t="shared" si="8"/>
        <v>0</v>
      </c>
      <c r="AC19" s="59">
        <f t="shared" si="8"/>
        <v>0</v>
      </c>
      <c r="AD19" s="148"/>
      <c r="AE19" s="428"/>
      <c r="AF19" s="419"/>
      <c r="AG19" s="419"/>
      <c r="AH19" s="429"/>
      <c r="AI19" s="39"/>
      <c r="AJ19" s="39">
        <f t="shared" si="9"/>
        <v>0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idden="1" x14ac:dyDescent="0.25">
      <c r="A20" s="38">
        <f t="shared" si="11"/>
        <v>34</v>
      </c>
      <c r="B20" s="50">
        <f t="shared" si="0"/>
        <v>0</v>
      </c>
      <c r="C20" s="51" t="str">
        <f t="shared" si="1"/>
        <v>-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0</v>
      </c>
      <c r="J20" s="51" t="str">
        <f t="shared" si="3"/>
        <v>-</v>
      </c>
      <c r="K20" s="52" t="str">
        <f t="shared" si="3"/>
        <v>-</v>
      </c>
      <c r="L20" s="53" t="str">
        <f t="shared" si="3"/>
        <v>-</v>
      </c>
      <c r="M20" s="51" t="str">
        <f t="shared" si="3"/>
        <v>-</v>
      </c>
      <c r="N20" s="51" t="str">
        <f t="shared" si="3"/>
        <v>-</v>
      </c>
      <c r="O20" s="51">
        <f t="shared" si="4"/>
        <v>0</v>
      </c>
      <c r="P20" s="51">
        <f t="shared" si="4"/>
        <v>0</v>
      </c>
      <c r="Q20" s="51">
        <f t="shared" si="4"/>
        <v>0</v>
      </c>
      <c r="R20" s="51">
        <f t="shared" si="4"/>
        <v>0</v>
      </c>
      <c r="S20" s="51" t="str">
        <f t="shared" si="5"/>
        <v>-</v>
      </c>
      <c r="T20" s="51" t="str">
        <f t="shared" si="5"/>
        <v>-</v>
      </c>
      <c r="U20" s="51" t="str">
        <f t="shared" si="5"/>
        <v>-</v>
      </c>
      <c r="V20" s="54" t="str">
        <f t="shared" si="5"/>
        <v>-</v>
      </c>
      <c r="W20" s="55" t="str">
        <f t="shared" si="5"/>
        <v>-</v>
      </c>
      <c r="X20" s="55" t="str">
        <f t="shared" si="5"/>
        <v>-</v>
      </c>
      <c r="Y20" s="56">
        <f t="shared" si="6"/>
        <v>0</v>
      </c>
      <c r="Z20" s="57" t="str">
        <f t="shared" si="7"/>
        <v>-</v>
      </c>
      <c r="AA20" s="58" t="str">
        <f t="shared" si="7"/>
        <v>-</v>
      </c>
      <c r="AB20" s="59">
        <f t="shared" si="8"/>
        <v>0</v>
      </c>
      <c r="AC20" s="59">
        <f t="shared" si="8"/>
        <v>0</v>
      </c>
      <c r="AD20" s="148"/>
      <c r="AE20" s="428"/>
      <c r="AF20" s="419"/>
      <c r="AG20" s="419"/>
      <c r="AH20" s="429"/>
      <c r="AI20" s="39"/>
      <c r="AJ20" s="39">
        <f t="shared" si="9"/>
        <v>0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idden="1" x14ac:dyDescent="0.25">
      <c r="A21" s="38">
        <f t="shared" si="11"/>
        <v>35</v>
      </c>
      <c r="B21" s="50">
        <f t="shared" si="0"/>
        <v>0</v>
      </c>
      <c r="C21" s="51" t="str">
        <f t="shared" si="1"/>
        <v>-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0</v>
      </c>
      <c r="J21" s="51" t="str">
        <f t="shared" si="3"/>
        <v>-</v>
      </c>
      <c r="K21" s="52" t="str">
        <f t="shared" si="3"/>
        <v>-</v>
      </c>
      <c r="L21" s="53" t="str">
        <f t="shared" si="3"/>
        <v>-</v>
      </c>
      <c r="M21" s="51" t="str">
        <f t="shared" si="3"/>
        <v>-</v>
      </c>
      <c r="N21" s="51" t="str">
        <f t="shared" si="3"/>
        <v>-</v>
      </c>
      <c r="O21" s="51">
        <f t="shared" si="4"/>
        <v>0</v>
      </c>
      <c r="P21" s="51">
        <f t="shared" si="4"/>
        <v>0</v>
      </c>
      <c r="Q21" s="51">
        <f t="shared" si="4"/>
        <v>0</v>
      </c>
      <c r="R21" s="51">
        <f t="shared" si="4"/>
        <v>0</v>
      </c>
      <c r="S21" s="51" t="str">
        <f t="shared" si="5"/>
        <v>-</v>
      </c>
      <c r="T21" s="51" t="str">
        <f t="shared" si="5"/>
        <v>-</v>
      </c>
      <c r="U21" s="51" t="str">
        <f t="shared" si="5"/>
        <v>-</v>
      </c>
      <c r="V21" s="54" t="str">
        <f t="shared" si="5"/>
        <v>-</v>
      </c>
      <c r="W21" s="55" t="str">
        <f t="shared" si="5"/>
        <v>-</v>
      </c>
      <c r="X21" s="55" t="str">
        <f t="shared" si="5"/>
        <v>-</v>
      </c>
      <c r="Y21" s="56">
        <f t="shared" si="6"/>
        <v>0</v>
      </c>
      <c r="Z21" s="57" t="str">
        <f t="shared" si="7"/>
        <v>-</v>
      </c>
      <c r="AA21" s="58" t="str">
        <f t="shared" si="7"/>
        <v>-</v>
      </c>
      <c r="AB21" s="59">
        <f t="shared" si="8"/>
        <v>0</v>
      </c>
      <c r="AC21" s="59">
        <f t="shared" si="8"/>
        <v>0</v>
      </c>
      <c r="AD21" s="148"/>
      <c r="AE21" s="428"/>
      <c r="AF21" s="419"/>
      <c r="AG21" s="419"/>
      <c r="AH21" s="429"/>
      <c r="AI21" s="39"/>
      <c r="AJ21" s="39">
        <f t="shared" si="9"/>
        <v>0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idden="1" x14ac:dyDescent="0.25">
      <c r="A22" s="38">
        <f t="shared" si="11"/>
        <v>36</v>
      </c>
      <c r="B22" s="50">
        <f t="shared" si="0"/>
        <v>0</v>
      </c>
      <c r="C22" s="51" t="str">
        <f t="shared" si="1"/>
        <v>-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0</v>
      </c>
      <c r="J22" s="51" t="str">
        <f t="shared" si="3"/>
        <v>-</v>
      </c>
      <c r="K22" s="52" t="str">
        <f t="shared" si="3"/>
        <v>-</v>
      </c>
      <c r="L22" s="53" t="str">
        <f t="shared" si="3"/>
        <v>-</v>
      </c>
      <c r="M22" s="51" t="str">
        <f t="shared" si="3"/>
        <v>-</v>
      </c>
      <c r="N22" s="51" t="str">
        <f t="shared" si="3"/>
        <v>-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-</v>
      </c>
      <c r="T22" s="51" t="str">
        <f t="shared" si="5"/>
        <v>-</v>
      </c>
      <c r="U22" s="51" t="str">
        <f t="shared" si="5"/>
        <v>-</v>
      </c>
      <c r="V22" s="54" t="str">
        <f t="shared" si="5"/>
        <v>-</v>
      </c>
      <c r="W22" s="55" t="str">
        <f t="shared" si="5"/>
        <v>-</v>
      </c>
      <c r="X22" s="55" t="str">
        <f t="shared" si="5"/>
        <v>-</v>
      </c>
      <c r="Y22" s="56">
        <f t="shared" si="6"/>
        <v>0</v>
      </c>
      <c r="Z22" s="57" t="str">
        <f t="shared" si="7"/>
        <v>-</v>
      </c>
      <c r="AA22" s="58" t="str">
        <f t="shared" si="7"/>
        <v>-</v>
      </c>
      <c r="AB22" s="59">
        <f t="shared" si="8"/>
        <v>0</v>
      </c>
      <c r="AC22" s="59">
        <f t="shared" si="8"/>
        <v>0</v>
      </c>
      <c r="AD22" s="148"/>
      <c r="AE22" s="428"/>
      <c r="AF22" s="419"/>
      <c r="AG22" s="419"/>
      <c r="AH22" s="429"/>
      <c r="AI22" s="39"/>
      <c r="AJ22" s="39">
        <f t="shared" si="9"/>
        <v>0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idden="1" x14ac:dyDescent="0.25">
      <c r="A23" s="38">
        <f t="shared" si="11"/>
        <v>37</v>
      </c>
      <c r="B23" s="50">
        <f t="shared" si="0"/>
        <v>0</v>
      </c>
      <c r="C23" s="51" t="str">
        <f t="shared" si="1"/>
        <v>-</v>
      </c>
      <c r="D23" s="51" t="str">
        <f t="shared" si="1"/>
        <v>-</v>
      </c>
      <c r="E23" s="51" t="str">
        <f t="shared" si="1"/>
        <v>-</v>
      </c>
      <c r="F23" s="51" t="str">
        <f t="shared" si="1"/>
        <v>-</v>
      </c>
      <c r="G23" s="51" t="str">
        <f t="shared" si="1"/>
        <v>-</v>
      </c>
      <c r="H23" s="52" t="str">
        <f t="shared" si="10"/>
        <v>-</v>
      </c>
      <c r="I23" s="51">
        <f t="shared" si="2"/>
        <v>0</v>
      </c>
      <c r="J23" s="51" t="str">
        <f t="shared" si="3"/>
        <v>-</v>
      </c>
      <c r="K23" s="52" t="str">
        <f t="shared" si="3"/>
        <v>-</v>
      </c>
      <c r="L23" s="53" t="str">
        <f t="shared" si="3"/>
        <v>-</v>
      </c>
      <c r="M23" s="51" t="str">
        <f t="shared" si="3"/>
        <v>-</v>
      </c>
      <c r="N23" s="51" t="str">
        <f t="shared" si="3"/>
        <v>-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si="5"/>
        <v>-</v>
      </c>
      <c r="T23" s="51" t="str">
        <f t="shared" si="5"/>
        <v>-</v>
      </c>
      <c r="U23" s="51" t="str">
        <f t="shared" si="5"/>
        <v>-</v>
      </c>
      <c r="V23" s="54" t="str">
        <f t="shared" si="5"/>
        <v>-</v>
      </c>
      <c r="W23" s="55" t="str">
        <f t="shared" si="5"/>
        <v>-</v>
      </c>
      <c r="X23" s="55" t="str">
        <f t="shared" si="5"/>
        <v>-</v>
      </c>
      <c r="Y23" s="56">
        <f t="shared" si="6"/>
        <v>0</v>
      </c>
      <c r="Z23" s="57" t="str">
        <f t="shared" si="7"/>
        <v>-</v>
      </c>
      <c r="AA23" s="58" t="str">
        <f t="shared" si="7"/>
        <v>-</v>
      </c>
      <c r="AB23" s="60">
        <f t="shared" si="8"/>
        <v>0</v>
      </c>
      <c r="AC23" s="60">
        <f t="shared" si="8"/>
        <v>0</v>
      </c>
      <c r="AD23" s="148"/>
      <c r="AE23" s="428"/>
      <c r="AF23" s="419"/>
      <c r="AG23" s="419"/>
      <c r="AH23" s="429"/>
      <c r="AI23" s="39"/>
      <c r="AJ23" s="39">
        <f t="shared" si="9"/>
        <v>0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idden="1" x14ac:dyDescent="0.25">
      <c r="A24" s="38">
        <f t="shared" si="11"/>
        <v>38</v>
      </c>
      <c r="B24" s="50">
        <f t="shared" si="0"/>
        <v>0</v>
      </c>
      <c r="C24" s="51" t="str">
        <f t="shared" si="1"/>
        <v>-</v>
      </c>
      <c r="D24" s="51" t="str">
        <f t="shared" si="1"/>
        <v>-</v>
      </c>
      <c r="E24" s="51" t="str">
        <f t="shared" si="1"/>
        <v>-</v>
      </c>
      <c r="F24" s="51" t="str">
        <f t="shared" si="1"/>
        <v>-</v>
      </c>
      <c r="G24" s="51" t="str">
        <f t="shared" si="1"/>
        <v>-</v>
      </c>
      <c r="H24" s="52" t="str">
        <f t="shared" si="10"/>
        <v>-</v>
      </c>
      <c r="I24" s="51">
        <f t="shared" si="2"/>
        <v>0</v>
      </c>
      <c r="J24" s="51" t="str">
        <f t="shared" si="3"/>
        <v>-</v>
      </c>
      <c r="K24" s="52" t="str">
        <f t="shared" si="3"/>
        <v>-</v>
      </c>
      <c r="L24" s="53" t="str">
        <f t="shared" si="3"/>
        <v>-</v>
      </c>
      <c r="M24" s="51" t="str">
        <f t="shared" si="3"/>
        <v>-</v>
      </c>
      <c r="N24" s="51" t="str">
        <f t="shared" si="3"/>
        <v>-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5"/>
        <v>-</v>
      </c>
      <c r="T24" s="51" t="str">
        <f t="shared" si="5"/>
        <v>-</v>
      </c>
      <c r="U24" s="51" t="str">
        <f t="shared" si="5"/>
        <v>-</v>
      </c>
      <c r="V24" s="54" t="str">
        <f t="shared" si="5"/>
        <v>-</v>
      </c>
      <c r="W24" s="55" t="str">
        <f t="shared" si="5"/>
        <v>-</v>
      </c>
      <c r="X24" s="55" t="str">
        <f t="shared" si="5"/>
        <v>-</v>
      </c>
      <c r="Y24" s="56">
        <f t="shared" si="6"/>
        <v>0</v>
      </c>
      <c r="Z24" s="57" t="str">
        <f t="shared" si="7"/>
        <v>-</v>
      </c>
      <c r="AA24" s="58" t="str">
        <f t="shared" si="7"/>
        <v>-</v>
      </c>
      <c r="AB24" s="60">
        <f t="shared" si="8"/>
        <v>0</v>
      </c>
      <c r="AC24" s="60">
        <f t="shared" si="8"/>
        <v>0</v>
      </c>
      <c r="AD24" s="148"/>
      <c r="AE24" s="428"/>
      <c r="AF24" s="419"/>
      <c r="AG24" s="419"/>
      <c r="AH24" s="429"/>
      <c r="AI24" s="39"/>
      <c r="AJ24" s="39">
        <f t="shared" si="9"/>
        <v>0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idden="1" x14ac:dyDescent="0.25">
      <c r="A25" s="38">
        <f t="shared" si="11"/>
        <v>39</v>
      </c>
      <c r="B25" s="50">
        <f t="shared" si="0"/>
        <v>0</v>
      </c>
      <c r="C25" s="51" t="str">
        <f t="shared" si="1"/>
        <v>-</v>
      </c>
      <c r="D25" s="51" t="str">
        <f t="shared" si="1"/>
        <v>-</v>
      </c>
      <c r="E25" s="51" t="str">
        <f t="shared" si="1"/>
        <v>-</v>
      </c>
      <c r="F25" s="51" t="str">
        <f t="shared" si="1"/>
        <v>-</v>
      </c>
      <c r="G25" s="51" t="str">
        <f t="shared" si="1"/>
        <v>-</v>
      </c>
      <c r="H25" s="52" t="str">
        <f t="shared" si="10"/>
        <v>-</v>
      </c>
      <c r="I25" s="51">
        <f t="shared" si="2"/>
        <v>0</v>
      </c>
      <c r="J25" s="51" t="str">
        <f t="shared" si="3"/>
        <v>-</v>
      </c>
      <c r="K25" s="52" t="str">
        <f t="shared" si="3"/>
        <v>-</v>
      </c>
      <c r="L25" s="53" t="str">
        <f t="shared" si="3"/>
        <v>-</v>
      </c>
      <c r="M25" s="51" t="str">
        <f t="shared" si="3"/>
        <v>-</v>
      </c>
      <c r="N25" s="51" t="str">
        <f t="shared" si="3"/>
        <v>-</v>
      </c>
      <c r="O25" s="51">
        <f t="shared" si="4"/>
        <v>0</v>
      </c>
      <c r="P25" s="51">
        <f t="shared" si="4"/>
        <v>0</v>
      </c>
      <c r="Q25" s="51">
        <f t="shared" si="4"/>
        <v>0</v>
      </c>
      <c r="R25" s="51">
        <f t="shared" si="4"/>
        <v>0</v>
      </c>
      <c r="S25" s="51" t="str">
        <f t="shared" si="5"/>
        <v>-</v>
      </c>
      <c r="T25" s="51" t="str">
        <f t="shared" si="5"/>
        <v>-</v>
      </c>
      <c r="U25" s="51" t="str">
        <f t="shared" si="5"/>
        <v>-</v>
      </c>
      <c r="V25" s="54" t="str">
        <f t="shared" si="5"/>
        <v>-</v>
      </c>
      <c r="W25" s="55" t="str">
        <f t="shared" si="5"/>
        <v>-</v>
      </c>
      <c r="X25" s="55" t="str">
        <f t="shared" si="5"/>
        <v>-</v>
      </c>
      <c r="Y25" s="56">
        <f t="shared" si="6"/>
        <v>0</v>
      </c>
      <c r="Z25" s="57" t="str">
        <f t="shared" si="7"/>
        <v>-</v>
      </c>
      <c r="AA25" s="58" t="str">
        <f t="shared" si="7"/>
        <v>-</v>
      </c>
      <c r="AB25" s="60">
        <f t="shared" si="8"/>
        <v>0</v>
      </c>
      <c r="AC25" s="60">
        <f t="shared" si="8"/>
        <v>0</v>
      </c>
      <c r="AD25" s="148"/>
      <c r="AE25" s="428"/>
      <c r="AF25" s="419"/>
      <c r="AG25" s="419"/>
      <c r="AH25" s="429"/>
      <c r="AI25" s="39"/>
      <c r="AJ25" s="39">
        <f t="shared" si="9"/>
        <v>0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idden="1" x14ac:dyDescent="0.25">
      <c r="A26" s="38">
        <f t="shared" si="11"/>
        <v>40</v>
      </c>
      <c r="B26" s="50">
        <f t="shared" si="0"/>
        <v>0</v>
      </c>
      <c r="C26" s="51" t="str">
        <f t="shared" si="1"/>
        <v>-</v>
      </c>
      <c r="D26" s="51" t="str">
        <f t="shared" si="1"/>
        <v>-</v>
      </c>
      <c r="E26" s="51" t="str">
        <f t="shared" si="1"/>
        <v>-</v>
      </c>
      <c r="F26" s="51" t="str">
        <f t="shared" si="1"/>
        <v>-</v>
      </c>
      <c r="G26" s="51" t="str">
        <f t="shared" si="1"/>
        <v>-</v>
      </c>
      <c r="H26" s="52" t="str">
        <f t="shared" si="10"/>
        <v>-</v>
      </c>
      <c r="I26" s="51">
        <f t="shared" si="2"/>
        <v>0</v>
      </c>
      <c r="J26" s="51" t="str">
        <f t="shared" si="3"/>
        <v>-</v>
      </c>
      <c r="K26" s="52" t="str">
        <f t="shared" si="3"/>
        <v>-</v>
      </c>
      <c r="L26" s="53" t="str">
        <f t="shared" si="3"/>
        <v>-</v>
      </c>
      <c r="M26" s="51" t="str">
        <f t="shared" si="3"/>
        <v>-</v>
      </c>
      <c r="N26" s="51" t="str">
        <f t="shared" si="3"/>
        <v>-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5"/>
        <v>-</v>
      </c>
      <c r="T26" s="51" t="str">
        <f t="shared" si="5"/>
        <v>-</v>
      </c>
      <c r="U26" s="51" t="str">
        <f t="shared" si="5"/>
        <v>-</v>
      </c>
      <c r="V26" s="54" t="str">
        <f t="shared" si="5"/>
        <v>-</v>
      </c>
      <c r="W26" s="55" t="str">
        <f t="shared" si="5"/>
        <v>-</v>
      </c>
      <c r="X26" s="55" t="str">
        <f t="shared" si="5"/>
        <v>-</v>
      </c>
      <c r="Y26" s="56">
        <f t="shared" si="6"/>
        <v>0</v>
      </c>
      <c r="Z26" s="57" t="str">
        <f t="shared" si="7"/>
        <v>-</v>
      </c>
      <c r="AA26" s="58" t="str">
        <f t="shared" si="7"/>
        <v>-</v>
      </c>
      <c r="AB26" s="60">
        <f t="shared" si="8"/>
        <v>0</v>
      </c>
      <c r="AC26" s="60">
        <f t="shared" si="8"/>
        <v>0</v>
      </c>
      <c r="AD26" s="148"/>
      <c r="AE26" s="428"/>
      <c r="AF26" s="419"/>
      <c r="AG26" s="419"/>
      <c r="AH26" s="429"/>
      <c r="AI26" s="39"/>
      <c r="AJ26" s="39">
        <f t="shared" si="9"/>
        <v>0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41</v>
      </c>
      <c r="B27" s="50">
        <f t="shared" si="0"/>
        <v>0</v>
      </c>
      <c r="C27" s="51" t="str">
        <f t="shared" si="1"/>
        <v>-</v>
      </c>
      <c r="D27" s="51" t="str">
        <f t="shared" si="1"/>
        <v>-</v>
      </c>
      <c r="E27" s="51" t="str">
        <f t="shared" si="1"/>
        <v>-</v>
      </c>
      <c r="F27" s="51" t="str">
        <f t="shared" si="1"/>
        <v>-</v>
      </c>
      <c r="G27" s="51" t="str">
        <f t="shared" si="1"/>
        <v>-</v>
      </c>
      <c r="H27" s="52" t="str">
        <f t="shared" si="10"/>
        <v>-</v>
      </c>
      <c r="I27" s="51">
        <f t="shared" si="2"/>
        <v>0</v>
      </c>
      <c r="J27" s="51" t="str">
        <f t="shared" si="3"/>
        <v>-</v>
      </c>
      <c r="K27" s="52" t="str">
        <f t="shared" si="3"/>
        <v>-</v>
      </c>
      <c r="L27" s="53" t="str">
        <f t="shared" si="3"/>
        <v>-</v>
      </c>
      <c r="M27" s="51" t="str">
        <f t="shared" si="3"/>
        <v>-</v>
      </c>
      <c r="N27" s="51" t="str">
        <f t="shared" si="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5"/>
        <v>-</v>
      </c>
      <c r="T27" s="51" t="str">
        <f t="shared" si="5"/>
        <v>-</v>
      </c>
      <c r="U27" s="51" t="str">
        <f t="shared" si="5"/>
        <v>-</v>
      </c>
      <c r="V27" s="54" t="str">
        <f t="shared" si="5"/>
        <v>-</v>
      </c>
      <c r="W27" s="55" t="str">
        <f t="shared" si="5"/>
        <v>-</v>
      </c>
      <c r="X27" s="55" t="str">
        <f t="shared" si="5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42</v>
      </c>
      <c r="B28" s="50">
        <f t="shared" si="0"/>
        <v>0</v>
      </c>
      <c r="C28" s="51" t="str">
        <f t="shared" si="1"/>
        <v>-</v>
      </c>
      <c r="D28" s="51" t="str">
        <f t="shared" si="1"/>
        <v>-</v>
      </c>
      <c r="E28" s="51" t="str">
        <f t="shared" si="1"/>
        <v>-</v>
      </c>
      <c r="F28" s="51" t="str">
        <f t="shared" si="1"/>
        <v>-</v>
      </c>
      <c r="G28" s="51" t="str">
        <f t="shared" si="1"/>
        <v>-</v>
      </c>
      <c r="H28" s="52" t="str">
        <f t="shared" si="10"/>
        <v>-</v>
      </c>
      <c r="I28" s="51">
        <f t="shared" si="2"/>
        <v>0</v>
      </c>
      <c r="J28" s="51" t="str">
        <f t="shared" si="3"/>
        <v>-</v>
      </c>
      <c r="K28" s="52" t="str">
        <f t="shared" si="3"/>
        <v>-</v>
      </c>
      <c r="L28" s="53" t="str">
        <f t="shared" si="3"/>
        <v>-</v>
      </c>
      <c r="M28" s="51" t="str">
        <f t="shared" si="3"/>
        <v>-</v>
      </c>
      <c r="N28" s="51" t="str">
        <f t="shared" si="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5"/>
        <v>-</v>
      </c>
      <c r="T28" s="51" t="str">
        <f t="shared" si="5"/>
        <v>-</v>
      </c>
      <c r="U28" s="51" t="str">
        <f t="shared" si="5"/>
        <v>-</v>
      </c>
      <c r="V28" s="54" t="str">
        <f t="shared" si="5"/>
        <v>-</v>
      </c>
      <c r="W28" s="55" t="str">
        <f t="shared" si="5"/>
        <v>-</v>
      </c>
      <c r="X28" s="55" t="str">
        <f t="shared" si="5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43</v>
      </c>
      <c r="B29" s="50">
        <f t="shared" si="0"/>
        <v>0</v>
      </c>
      <c r="C29" s="51" t="str">
        <f t="shared" ref="C29:G42" si="12">IF($H$7=VLOOKUP($A29,PLANILLA,3,0),VLOOKUP($A29,PLANILLA,C$12,0),"-")</f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ref="J29:N42" si="13">IF($H$7=VLOOKUP($A29,PLANILLA,3,0),VLOOKUP($A29,PLANILLA,J$12,0),"-")</f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ref="S29:X42" si="14">IF($H$7=VLOOKUP($A29,PLANILLA,3,0),VLOOKUP($A29,PLANILLA,S$12,0),"-")</f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44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45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46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47</v>
      </c>
      <c r="B33" s="50">
        <f t="shared" si="0"/>
        <v>0</v>
      </c>
      <c r="C33" s="51" t="str">
        <f t="shared" si="12"/>
        <v>-</v>
      </c>
      <c r="D33" s="51" t="str">
        <f t="shared" si="12"/>
        <v>-</v>
      </c>
      <c r="E33" s="51" t="str">
        <f t="shared" si="12"/>
        <v>-</v>
      </c>
      <c r="F33" s="51" t="str">
        <f t="shared" si="12"/>
        <v>-</v>
      </c>
      <c r="G33" s="51" t="str">
        <f t="shared" si="12"/>
        <v>-</v>
      </c>
      <c r="H33" s="52" t="str">
        <f t="shared" si="10"/>
        <v>-</v>
      </c>
      <c r="I33" s="51">
        <f t="shared" si="2"/>
        <v>0</v>
      </c>
      <c r="J33" s="51" t="str">
        <f t="shared" si="13"/>
        <v>-</v>
      </c>
      <c r="K33" s="52" t="str">
        <f t="shared" si="13"/>
        <v>-</v>
      </c>
      <c r="L33" s="53" t="str">
        <f t="shared" si="13"/>
        <v>-</v>
      </c>
      <c r="M33" s="51" t="str">
        <f t="shared" si="13"/>
        <v>-</v>
      </c>
      <c r="N33" s="51" t="str">
        <f t="shared" si="13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si="14"/>
        <v>-</v>
      </c>
      <c r="T33" s="51" t="str">
        <f t="shared" si="14"/>
        <v>-</v>
      </c>
      <c r="U33" s="51" t="str">
        <f t="shared" si="14"/>
        <v>-</v>
      </c>
      <c r="V33" s="54" t="str">
        <f t="shared" si="14"/>
        <v>-</v>
      </c>
      <c r="W33" s="55" t="str">
        <f t="shared" si="14"/>
        <v>-</v>
      </c>
      <c r="X33" s="55" t="str">
        <f t="shared" si="14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48</v>
      </c>
      <c r="B34" s="50">
        <f t="shared" si="0"/>
        <v>0</v>
      </c>
      <c r="C34" s="51" t="str">
        <f t="shared" si="12"/>
        <v>-</v>
      </c>
      <c r="D34" s="51" t="str">
        <f t="shared" si="12"/>
        <v>-</v>
      </c>
      <c r="E34" s="51" t="str">
        <f t="shared" si="12"/>
        <v>-</v>
      </c>
      <c r="F34" s="51" t="str">
        <f t="shared" si="12"/>
        <v>-</v>
      </c>
      <c r="G34" s="51" t="str">
        <f t="shared" si="12"/>
        <v>-</v>
      </c>
      <c r="H34" s="52" t="str">
        <f t="shared" si="10"/>
        <v>-</v>
      </c>
      <c r="I34" s="51">
        <f t="shared" si="2"/>
        <v>0</v>
      </c>
      <c r="J34" s="51" t="str">
        <f t="shared" si="13"/>
        <v>-</v>
      </c>
      <c r="K34" s="52" t="str">
        <f t="shared" si="13"/>
        <v>-</v>
      </c>
      <c r="L34" s="53" t="str">
        <f t="shared" si="13"/>
        <v>-</v>
      </c>
      <c r="M34" s="51" t="str">
        <f t="shared" si="13"/>
        <v>-</v>
      </c>
      <c r="N34" s="51" t="str">
        <f t="shared" si="13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4"/>
        <v>-</v>
      </c>
      <c r="T34" s="51" t="str">
        <f t="shared" si="14"/>
        <v>-</v>
      </c>
      <c r="U34" s="51" t="str">
        <f t="shared" si="14"/>
        <v>-</v>
      </c>
      <c r="V34" s="54" t="str">
        <f t="shared" si="14"/>
        <v>-</v>
      </c>
      <c r="W34" s="55" t="str">
        <f t="shared" si="14"/>
        <v>-</v>
      </c>
      <c r="X34" s="55" t="str">
        <f t="shared" si="14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49</v>
      </c>
      <c r="B35" s="50">
        <f t="shared" si="0"/>
        <v>0</v>
      </c>
      <c r="C35" s="51" t="str">
        <f t="shared" si="12"/>
        <v>-</v>
      </c>
      <c r="D35" s="51" t="str">
        <f t="shared" si="12"/>
        <v>-</v>
      </c>
      <c r="E35" s="51" t="str">
        <f t="shared" si="12"/>
        <v>-</v>
      </c>
      <c r="F35" s="51" t="str">
        <f t="shared" si="12"/>
        <v>-</v>
      </c>
      <c r="G35" s="51" t="str">
        <f t="shared" si="12"/>
        <v>-</v>
      </c>
      <c r="H35" s="52" t="str">
        <f t="shared" si="10"/>
        <v>-</v>
      </c>
      <c r="I35" s="51">
        <f t="shared" si="2"/>
        <v>0</v>
      </c>
      <c r="J35" s="51" t="str">
        <f t="shared" si="13"/>
        <v>-</v>
      </c>
      <c r="K35" s="52" t="str">
        <f t="shared" si="13"/>
        <v>-</v>
      </c>
      <c r="L35" s="53" t="str">
        <f t="shared" si="13"/>
        <v>-</v>
      </c>
      <c r="M35" s="51" t="str">
        <f t="shared" si="13"/>
        <v>-</v>
      </c>
      <c r="N35" s="51" t="str">
        <f t="shared" si="13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4"/>
        <v>-</v>
      </c>
      <c r="T35" s="51" t="str">
        <f t="shared" si="14"/>
        <v>-</v>
      </c>
      <c r="U35" s="51" t="str">
        <f t="shared" si="14"/>
        <v>-</v>
      </c>
      <c r="V35" s="54" t="str">
        <f t="shared" si="14"/>
        <v>-</v>
      </c>
      <c r="W35" s="55" t="str">
        <f t="shared" si="14"/>
        <v>-</v>
      </c>
      <c r="X35" s="55" t="str">
        <f t="shared" si="14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50</v>
      </c>
      <c r="B36" s="50">
        <f t="shared" si="0"/>
        <v>0</v>
      </c>
      <c r="C36" s="51" t="str">
        <f t="shared" si="12"/>
        <v>-</v>
      </c>
      <c r="D36" s="51" t="str">
        <f t="shared" si="12"/>
        <v>-</v>
      </c>
      <c r="E36" s="51" t="str">
        <f t="shared" si="12"/>
        <v>-</v>
      </c>
      <c r="F36" s="51" t="str">
        <f t="shared" si="12"/>
        <v>-</v>
      </c>
      <c r="G36" s="51" t="str">
        <f t="shared" si="12"/>
        <v>-</v>
      </c>
      <c r="H36" s="52" t="str">
        <f t="shared" si="10"/>
        <v>-</v>
      </c>
      <c r="I36" s="51">
        <f t="shared" si="2"/>
        <v>0</v>
      </c>
      <c r="J36" s="51" t="str">
        <f t="shared" si="13"/>
        <v>-</v>
      </c>
      <c r="K36" s="52" t="str">
        <f t="shared" si="13"/>
        <v>-</v>
      </c>
      <c r="L36" s="53" t="str">
        <f t="shared" si="13"/>
        <v>-</v>
      </c>
      <c r="M36" s="51" t="str">
        <f t="shared" si="13"/>
        <v>-</v>
      </c>
      <c r="N36" s="51" t="str">
        <f t="shared" si="13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4"/>
        <v>-</v>
      </c>
      <c r="T36" s="51" t="str">
        <f t="shared" si="14"/>
        <v>-</v>
      </c>
      <c r="U36" s="51" t="str">
        <f t="shared" si="14"/>
        <v>-</v>
      </c>
      <c r="V36" s="54" t="str">
        <f t="shared" si="14"/>
        <v>-</v>
      </c>
      <c r="W36" s="55" t="str">
        <f t="shared" si="14"/>
        <v>-</v>
      </c>
      <c r="X36" s="55" t="str">
        <f t="shared" si="14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51</v>
      </c>
      <c r="B37" s="50">
        <f t="shared" si="0"/>
        <v>0</v>
      </c>
      <c r="C37" s="51" t="str">
        <f t="shared" si="12"/>
        <v>-</v>
      </c>
      <c r="D37" s="51" t="str">
        <f t="shared" si="12"/>
        <v>-</v>
      </c>
      <c r="E37" s="51" t="str">
        <f t="shared" si="12"/>
        <v>-</v>
      </c>
      <c r="F37" s="51" t="str">
        <f t="shared" si="12"/>
        <v>-</v>
      </c>
      <c r="G37" s="51" t="str">
        <f t="shared" si="12"/>
        <v>-</v>
      </c>
      <c r="H37" s="52" t="str">
        <f t="shared" si="10"/>
        <v>-</v>
      </c>
      <c r="I37" s="51">
        <f t="shared" si="2"/>
        <v>0</v>
      </c>
      <c r="J37" s="51" t="str">
        <f t="shared" si="13"/>
        <v>-</v>
      </c>
      <c r="K37" s="52" t="str">
        <f t="shared" si="13"/>
        <v>-</v>
      </c>
      <c r="L37" s="53" t="str">
        <f t="shared" si="13"/>
        <v>-</v>
      </c>
      <c r="M37" s="51" t="str">
        <f t="shared" si="13"/>
        <v>-</v>
      </c>
      <c r="N37" s="51" t="str">
        <f t="shared" si="13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4"/>
        <v>-</v>
      </c>
      <c r="T37" s="51" t="str">
        <f t="shared" si="14"/>
        <v>-</v>
      </c>
      <c r="U37" s="51" t="str">
        <f t="shared" si="14"/>
        <v>-</v>
      </c>
      <c r="V37" s="54" t="str">
        <f t="shared" si="14"/>
        <v>-</v>
      </c>
      <c r="W37" s="55" t="str">
        <f t="shared" si="14"/>
        <v>-</v>
      </c>
      <c r="X37" s="55" t="str">
        <f t="shared" si="14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52</v>
      </c>
      <c r="B38" s="50">
        <f t="shared" si="0"/>
        <v>0</v>
      </c>
      <c r="C38" s="51" t="str">
        <f t="shared" si="12"/>
        <v>-</v>
      </c>
      <c r="D38" s="51" t="str">
        <f t="shared" si="12"/>
        <v>-</v>
      </c>
      <c r="E38" s="51" t="str">
        <f t="shared" si="12"/>
        <v>-</v>
      </c>
      <c r="F38" s="51" t="str">
        <f t="shared" si="12"/>
        <v>-</v>
      </c>
      <c r="G38" s="51" t="str">
        <f t="shared" si="12"/>
        <v>-</v>
      </c>
      <c r="H38" s="52" t="str">
        <f t="shared" si="10"/>
        <v>-</v>
      </c>
      <c r="I38" s="51">
        <f t="shared" si="2"/>
        <v>0</v>
      </c>
      <c r="J38" s="51" t="str">
        <f t="shared" si="13"/>
        <v>-</v>
      </c>
      <c r="K38" s="52" t="str">
        <f t="shared" si="13"/>
        <v>-</v>
      </c>
      <c r="L38" s="53" t="str">
        <f t="shared" si="13"/>
        <v>-</v>
      </c>
      <c r="M38" s="51" t="str">
        <f t="shared" si="13"/>
        <v>-</v>
      </c>
      <c r="N38" s="51" t="str">
        <f t="shared" si="13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4"/>
        <v>-</v>
      </c>
      <c r="T38" s="51" t="str">
        <f t="shared" si="14"/>
        <v>-</v>
      </c>
      <c r="U38" s="51" t="str">
        <f t="shared" si="14"/>
        <v>-</v>
      </c>
      <c r="V38" s="54" t="str">
        <f t="shared" si="14"/>
        <v>-</v>
      </c>
      <c r="W38" s="55" t="str">
        <f t="shared" si="14"/>
        <v>-</v>
      </c>
      <c r="X38" s="55" t="str">
        <f t="shared" si="14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53</v>
      </c>
      <c r="B39" s="50">
        <f t="shared" si="0"/>
        <v>0</v>
      </c>
      <c r="C39" s="51" t="str">
        <f t="shared" si="12"/>
        <v>-</v>
      </c>
      <c r="D39" s="51" t="str">
        <f t="shared" si="12"/>
        <v>-</v>
      </c>
      <c r="E39" s="51" t="str">
        <f t="shared" si="12"/>
        <v>-</v>
      </c>
      <c r="F39" s="51" t="str">
        <f t="shared" si="12"/>
        <v>-</v>
      </c>
      <c r="G39" s="51" t="str">
        <f t="shared" si="12"/>
        <v>-</v>
      </c>
      <c r="H39" s="52" t="str">
        <f t="shared" si="10"/>
        <v>-</v>
      </c>
      <c r="I39" s="51">
        <f t="shared" si="2"/>
        <v>0</v>
      </c>
      <c r="J39" s="51" t="str">
        <f t="shared" si="13"/>
        <v>-</v>
      </c>
      <c r="K39" s="52" t="str">
        <f t="shared" si="13"/>
        <v>-</v>
      </c>
      <c r="L39" s="53" t="str">
        <f t="shared" si="13"/>
        <v>-</v>
      </c>
      <c r="M39" s="51" t="str">
        <f t="shared" si="13"/>
        <v>-</v>
      </c>
      <c r="N39" s="51" t="str">
        <f t="shared" si="13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4"/>
        <v>-</v>
      </c>
      <c r="T39" s="51" t="str">
        <f t="shared" si="14"/>
        <v>-</v>
      </c>
      <c r="U39" s="51" t="str">
        <f t="shared" si="14"/>
        <v>-</v>
      </c>
      <c r="V39" s="54" t="str">
        <f t="shared" si="14"/>
        <v>-</v>
      </c>
      <c r="W39" s="55" t="str">
        <f t="shared" si="14"/>
        <v>-</v>
      </c>
      <c r="X39" s="55" t="str">
        <f t="shared" si="14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54</v>
      </c>
      <c r="B40" s="50">
        <f t="shared" si="0"/>
        <v>0</v>
      </c>
      <c r="C40" s="51" t="str">
        <f t="shared" si="12"/>
        <v>-</v>
      </c>
      <c r="D40" s="51" t="str">
        <f t="shared" si="12"/>
        <v>-</v>
      </c>
      <c r="E40" s="51" t="str">
        <f t="shared" si="12"/>
        <v>-</v>
      </c>
      <c r="F40" s="51" t="str">
        <f t="shared" si="12"/>
        <v>-</v>
      </c>
      <c r="G40" s="51" t="str">
        <f t="shared" si="12"/>
        <v>-</v>
      </c>
      <c r="H40" s="52" t="str">
        <f t="shared" si="10"/>
        <v>-</v>
      </c>
      <c r="I40" s="51">
        <f t="shared" si="2"/>
        <v>0</v>
      </c>
      <c r="J40" s="51" t="str">
        <f t="shared" si="13"/>
        <v>-</v>
      </c>
      <c r="K40" s="52" t="str">
        <f t="shared" si="13"/>
        <v>-</v>
      </c>
      <c r="L40" s="53" t="str">
        <f t="shared" si="13"/>
        <v>-</v>
      </c>
      <c r="M40" s="51" t="str">
        <f t="shared" si="13"/>
        <v>-</v>
      </c>
      <c r="N40" s="51" t="str">
        <f t="shared" si="13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4"/>
        <v>-</v>
      </c>
      <c r="T40" s="51" t="str">
        <f t="shared" si="14"/>
        <v>-</v>
      </c>
      <c r="U40" s="51" t="str">
        <f t="shared" si="14"/>
        <v>-</v>
      </c>
      <c r="V40" s="54" t="str">
        <f t="shared" si="14"/>
        <v>-</v>
      </c>
      <c r="W40" s="55" t="str">
        <f t="shared" si="14"/>
        <v>-</v>
      </c>
      <c r="X40" s="55" t="str">
        <f t="shared" si="14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55</v>
      </c>
      <c r="B41" s="50">
        <f t="shared" si="0"/>
        <v>0</v>
      </c>
      <c r="C41" s="51" t="str">
        <f t="shared" si="12"/>
        <v>-</v>
      </c>
      <c r="D41" s="51" t="str">
        <f t="shared" si="12"/>
        <v>-</v>
      </c>
      <c r="E41" s="51" t="str">
        <f t="shared" si="12"/>
        <v>-</v>
      </c>
      <c r="F41" s="51" t="str">
        <f t="shared" si="12"/>
        <v>-</v>
      </c>
      <c r="G41" s="51" t="str">
        <f t="shared" si="12"/>
        <v>-</v>
      </c>
      <c r="H41" s="52" t="str">
        <f t="shared" si="10"/>
        <v>-</v>
      </c>
      <c r="I41" s="51">
        <f t="shared" si="2"/>
        <v>0</v>
      </c>
      <c r="J41" s="51" t="str">
        <f t="shared" si="13"/>
        <v>-</v>
      </c>
      <c r="K41" s="52" t="str">
        <f t="shared" si="13"/>
        <v>-</v>
      </c>
      <c r="L41" s="53" t="str">
        <f t="shared" si="13"/>
        <v>-</v>
      </c>
      <c r="M41" s="51" t="str">
        <f t="shared" si="13"/>
        <v>-</v>
      </c>
      <c r="N41" s="51" t="str">
        <f t="shared" si="13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4"/>
        <v>-</v>
      </c>
      <c r="T41" s="51" t="str">
        <f t="shared" si="14"/>
        <v>-</v>
      </c>
      <c r="U41" s="51" t="str">
        <f t="shared" si="14"/>
        <v>-</v>
      </c>
      <c r="V41" s="54" t="str">
        <f t="shared" si="14"/>
        <v>-</v>
      </c>
      <c r="W41" s="55" t="str">
        <f t="shared" si="14"/>
        <v>-</v>
      </c>
      <c r="X41" s="55" t="str">
        <f t="shared" si="14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56</v>
      </c>
      <c r="B42" s="50">
        <f t="shared" si="0"/>
        <v>0</v>
      </c>
      <c r="C42" s="51" t="str">
        <f t="shared" si="12"/>
        <v>-</v>
      </c>
      <c r="D42" s="51" t="str">
        <f t="shared" si="12"/>
        <v>-</v>
      </c>
      <c r="E42" s="51" t="str">
        <f t="shared" si="12"/>
        <v>-</v>
      </c>
      <c r="F42" s="51" t="str">
        <f t="shared" si="12"/>
        <v>-</v>
      </c>
      <c r="G42" s="51" t="str">
        <f t="shared" si="12"/>
        <v>-</v>
      </c>
      <c r="H42" s="52" t="str">
        <f t="shared" si="10"/>
        <v>-</v>
      </c>
      <c r="I42" s="51">
        <f t="shared" si="2"/>
        <v>0</v>
      </c>
      <c r="J42" s="51" t="str">
        <f t="shared" si="13"/>
        <v>-</v>
      </c>
      <c r="K42" s="52" t="str">
        <f t="shared" si="13"/>
        <v>-</v>
      </c>
      <c r="L42" s="53" t="str">
        <f t="shared" si="13"/>
        <v>-</v>
      </c>
      <c r="M42" s="51" t="str">
        <f t="shared" si="13"/>
        <v>-</v>
      </c>
      <c r="N42" s="51" t="str">
        <f t="shared" si="13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4"/>
        <v>-</v>
      </c>
      <c r="T42" s="51" t="str">
        <f t="shared" si="14"/>
        <v>-</v>
      </c>
      <c r="U42" s="51" t="str">
        <f t="shared" si="14"/>
        <v>-</v>
      </c>
      <c r="V42" s="54" t="str">
        <f t="shared" si="14"/>
        <v>-</v>
      </c>
      <c r="W42" s="55" t="str">
        <f t="shared" si="14"/>
        <v>-</v>
      </c>
      <c r="X42" s="55" t="str">
        <f t="shared" si="14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hidden="1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0</v>
      </c>
      <c r="P44" s="76">
        <f>SUM(P13:P43)</f>
        <v>0</v>
      </c>
      <c r="Q44" s="76">
        <f>SUM(Q13:Q43)</f>
        <v>0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0</v>
      </c>
      <c r="E47" s="86"/>
      <c r="F47" s="86"/>
      <c r="G47" s="52" t="s">
        <v>74</v>
      </c>
      <c r="H47" s="85">
        <f t="shared" ref="H47:H56" si="15">+COUNTIF($C$13:$E$43,$G47)</f>
        <v>1</v>
      </c>
      <c r="I47" s="52"/>
      <c r="J47" s="85"/>
      <c r="K47" s="52" t="s">
        <v>90</v>
      </c>
      <c r="L47" s="85">
        <f t="shared" ref="L47:L54" si="16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17">COUNTIF($G$13:$G$43,$Y47)</f>
        <v>1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2</v>
      </c>
      <c r="E48" s="86"/>
      <c r="F48" s="86"/>
      <c r="G48" s="52" t="s">
        <v>105</v>
      </c>
      <c r="H48" s="85">
        <f t="shared" si="15"/>
        <v>0</v>
      </c>
      <c r="I48" s="52"/>
      <c r="J48" s="85"/>
      <c r="K48" s="52" t="s">
        <v>159</v>
      </c>
      <c r="L48" s="85">
        <f t="shared" si="16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17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0</v>
      </c>
      <c r="E49" s="86"/>
      <c r="F49" s="86"/>
      <c r="G49" s="52" t="s">
        <v>108</v>
      </c>
      <c r="H49" s="85">
        <f t="shared" si="15"/>
        <v>0</v>
      </c>
      <c r="I49" s="52"/>
      <c r="J49" s="85"/>
      <c r="K49" s="52" t="s">
        <v>160</v>
      </c>
      <c r="L49" s="85">
        <f t="shared" si="16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17"/>
        <v>0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0</v>
      </c>
      <c r="E50" s="86"/>
      <c r="F50" s="86"/>
      <c r="G50" s="52" t="s">
        <v>103</v>
      </c>
      <c r="H50" s="85">
        <f t="shared" si="15"/>
        <v>0</v>
      </c>
      <c r="I50" s="52"/>
      <c r="J50" s="85"/>
      <c r="K50" s="52" t="s">
        <v>161</v>
      </c>
      <c r="L50" s="85">
        <f t="shared" si="16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0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17"/>
        <v>0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18">+SUMIFS($I$13:$I$43,$J$13:$J$43,"CAC",$K$13:$K$43,"12/200")</f>
        <v>0</v>
      </c>
      <c r="E51" s="86"/>
      <c r="F51" s="86"/>
      <c r="G51" s="52" t="s">
        <v>104</v>
      </c>
      <c r="H51" s="85">
        <f t="shared" si="15"/>
        <v>0</v>
      </c>
      <c r="I51" s="52"/>
      <c r="J51" s="85"/>
      <c r="K51" s="52" t="s">
        <v>162</v>
      </c>
      <c r="L51" s="85">
        <f t="shared" si="16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17"/>
        <v>0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18"/>
        <v>0</v>
      </c>
      <c r="E52" s="86"/>
      <c r="F52" s="86"/>
      <c r="G52" s="52" t="s">
        <v>67</v>
      </c>
      <c r="H52" s="85">
        <f t="shared" si="15"/>
        <v>0</v>
      </c>
      <c r="I52" s="52"/>
      <c r="J52" s="85"/>
      <c r="K52" s="52" t="s">
        <v>163</v>
      </c>
      <c r="L52" s="85">
        <f t="shared" si="16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0</v>
      </c>
      <c r="U52" s="39"/>
      <c r="V52" s="98">
        <f>COUNTIF($S$13:$S$43,#REF!)</f>
        <v>0</v>
      </c>
      <c r="W52" s="39"/>
      <c r="X52" s="39"/>
      <c r="Y52" s="91" t="s">
        <v>259</v>
      </c>
      <c r="Z52" s="92"/>
      <c r="AA52" s="93"/>
      <c r="AB52" s="94">
        <f t="shared" si="17"/>
        <v>0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5"/>
        <v>1</v>
      </c>
      <c r="I53" s="52"/>
      <c r="J53" s="85"/>
      <c r="K53" s="52" t="s">
        <v>107</v>
      </c>
      <c r="L53" s="85">
        <f t="shared" si="16"/>
        <v>1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5"/>
        <v>1</v>
      </c>
      <c r="I54" s="52"/>
      <c r="J54" s="85"/>
      <c r="K54" s="52" t="s">
        <v>85</v>
      </c>
      <c r="L54" s="85">
        <f t="shared" si="16"/>
        <v>0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5"/>
        <v>0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5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4.1000000000000002E-2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/>
  <mergeCells count="42">
    <mergeCell ref="AE9:AF9"/>
    <mergeCell ref="AE10:AF10"/>
    <mergeCell ref="AG9:AH9"/>
    <mergeCell ref="AG10:AH10"/>
    <mergeCell ref="B7:F8"/>
    <mergeCell ref="G7:G8"/>
    <mergeCell ref="H7:R8"/>
    <mergeCell ref="S3:S6"/>
    <mergeCell ref="T3:U6"/>
    <mergeCell ref="B4:F5"/>
    <mergeCell ref="G4:R4"/>
    <mergeCell ref="G5:R6"/>
    <mergeCell ref="AJ7:AK8"/>
    <mergeCell ref="B9:B11"/>
    <mergeCell ref="F9:H9"/>
    <mergeCell ref="T9:T11"/>
    <mergeCell ref="U9:U11"/>
    <mergeCell ref="V9:V11"/>
    <mergeCell ref="W9:X10"/>
    <mergeCell ref="Y9:Y11"/>
    <mergeCell ref="Z9:Z11"/>
    <mergeCell ref="AA9:AA11"/>
    <mergeCell ref="V7:V8"/>
    <mergeCell ref="W7:W8"/>
    <mergeCell ref="X7:Y8"/>
    <mergeCell ref="Z7:AA8"/>
    <mergeCell ref="AB7:AC8"/>
    <mergeCell ref="AD7:AD8"/>
    <mergeCell ref="Y46:AB46"/>
    <mergeCell ref="AB9:AC9"/>
    <mergeCell ref="AD9:AD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S10:S11"/>
    <mergeCell ref="AB10:AC10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BE68-C0A6-4104-832A-E27C402953A6}">
  <sheetPr>
    <tabColor theme="4" tint="0.59999389629810485"/>
  </sheetPr>
  <dimension ref="A1:AS59"/>
  <sheetViews>
    <sheetView showZeros="0" view="pageBreakPreview" topLeftCell="O1" zoomScale="80" zoomScaleSheetLayoutView="80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15</v>
      </c>
      <c r="T3" s="544" t="str">
        <f>+"RP-"&amp;S3</f>
        <v>RP-15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AGUA QUITA ALIZO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SANTA</v>
      </c>
      <c r="AA7" s="548"/>
      <c r="AB7" s="550" t="s">
        <v>116</v>
      </c>
      <c r="AC7" s="550"/>
      <c r="AD7" s="565" t="str">
        <f>+VLOOKUP($S$3,LOCALIDAD,5,0)</f>
        <v>MACATE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30</v>
      </c>
      <c r="B13" s="275">
        <f t="shared" ref="B13:B42" si="0">IF($H$7=VLOOKUP($A13,PLANILLA,3,0),VLOOKUP($A13,PLANILLA,B$12,0),0)</f>
        <v>1</v>
      </c>
      <c r="C13" s="276" t="str">
        <f t="shared" ref="C13:G28" si="1">IF($H$7=VLOOKUP($A13,PLANILLA,3,0),VLOOKUP($A13,PLANILLA,C$12,0),"-")</f>
        <v>-</v>
      </c>
      <c r="D13" s="276" t="str">
        <f t="shared" si="1"/>
        <v>DS-0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8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1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8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NO</v>
      </c>
      <c r="V13" s="279">
        <f t="shared" si="5"/>
        <v>0</v>
      </c>
      <c r="W13" s="280" t="str">
        <f t="shared" si="5"/>
        <v>812082.87</v>
      </c>
      <c r="X13" s="280" t="str">
        <f t="shared" si="5"/>
        <v>9015811.14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1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31</v>
      </c>
      <c r="B14" s="50">
        <f t="shared" si="0"/>
        <v>2</v>
      </c>
      <c r="C14" s="51" t="str">
        <f t="shared" si="1"/>
        <v>PS1-0</v>
      </c>
      <c r="D14" s="51" t="str">
        <f t="shared" si="1"/>
        <v>SMM-2P</v>
      </c>
      <c r="E14" s="51" t="str">
        <f t="shared" si="1"/>
        <v>2A-K</v>
      </c>
      <c r="F14" s="51" t="str">
        <f t="shared" si="1"/>
        <v>02</v>
      </c>
      <c r="G14" s="51" t="str">
        <f t="shared" si="1"/>
        <v>5kVA-1ø-13,2kV</v>
      </c>
      <c r="H14" s="52">
        <f t="shared" ref="H14:H42" si="10">+IF(G14&lt;&gt;0,VLOOKUP(G14,TRAFOS,2,FALSE),"-")</f>
        <v>5</v>
      </c>
      <c r="I14" s="51">
        <f t="shared" si="2"/>
        <v>1</v>
      </c>
      <c r="J14" s="51" t="str">
        <f t="shared" si="3"/>
        <v>PRFV</v>
      </c>
      <c r="K14" s="52" t="str">
        <f t="shared" si="3"/>
        <v>12/300</v>
      </c>
      <c r="L14" s="53">
        <f t="shared" si="3"/>
        <v>23.62</v>
      </c>
      <c r="M14" s="51" t="str">
        <f t="shared" si="3"/>
        <v>35 mm² AAAC</v>
      </c>
      <c r="N14" s="51">
        <f t="shared" si="3"/>
        <v>1</v>
      </c>
      <c r="O14" s="51">
        <f t="shared" si="4"/>
        <v>0</v>
      </c>
      <c r="P14" s="51">
        <f t="shared" si="4"/>
        <v>0</v>
      </c>
      <c r="Q14" s="51">
        <f t="shared" si="4"/>
        <v>0</v>
      </c>
      <c r="R14" s="51">
        <f t="shared" si="4"/>
        <v>0</v>
      </c>
      <c r="S14" s="51" t="str">
        <f t="shared" si="5"/>
        <v>PAT-3</v>
      </c>
      <c r="T14" s="51" t="str">
        <f t="shared" si="5"/>
        <v>CI-C</v>
      </c>
      <c r="U14" s="51" t="str">
        <f t="shared" si="5"/>
        <v>NO</v>
      </c>
      <c r="V14" s="54">
        <f t="shared" si="5"/>
        <v>0</v>
      </c>
      <c r="W14" s="55" t="str">
        <f t="shared" si="5"/>
        <v>812060.08</v>
      </c>
      <c r="X14" s="55" t="str">
        <f t="shared" si="5"/>
        <v>9015805.44</v>
      </c>
      <c r="Y14" s="56">
        <f t="shared" si="6"/>
        <v>2</v>
      </c>
      <c r="Z14" s="57" t="str">
        <f t="shared" si="7"/>
        <v>13,2kV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0</v>
      </c>
      <c r="AF14" s="59">
        <f t="shared" si="8"/>
        <v>0</v>
      </c>
      <c r="AG14" s="59">
        <f t="shared" si="8"/>
        <v>1</v>
      </c>
      <c r="AH14" s="427">
        <f t="shared" si="8"/>
        <v>0</v>
      </c>
      <c r="AI14" s="39"/>
      <c r="AJ14" s="39">
        <f t="shared" si="9"/>
        <v>1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hidden="1" x14ac:dyDescent="0.25">
      <c r="A15" s="38">
        <f t="shared" ref="A15:A42" si="11">+A14+1</f>
        <v>32</v>
      </c>
      <c r="B15" s="50">
        <f t="shared" si="0"/>
        <v>0</v>
      </c>
      <c r="C15" s="51" t="str">
        <f t="shared" si="1"/>
        <v>-</v>
      </c>
      <c r="D15" s="51" t="str">
        <f t="shared" si="1"/>
        <v>-</v>
      </c>
      <c r="E15" s="51" t="str">
        <f t="shared" si="1"/>
        <v>-</v>
      </c>
      <c r="F15" s="51" t="str">
        <f t="shared" si="1"/>
        <v>-</v>
      </c>
      <c r="G15" s="51" t="str">
        <f t="shared" si="1"/>
        <v>-</v>
      </c>
      <c r="H15" s="52" t="str">
        <f t="shared" si="10"/>
        <v>-</v>
      </c>
      <c r="I15" s="51">
        <f t="shared" si="2"/>
        <v>0</v>
      </c>
      <c r="J15" s="51" t="str">
        <f t="shared" si="3"/>
        <v>-</v>
      </c>
      <c r="K15" s="52" t="str">
        <f t="shared" si="3"/>
        <v>-</v>
      </c>
      <c r="L15" s="53" t="str">
        <f t="shared" si="3"/>
        <v>-</v>
      </c>
      <c r="M15" s="51" t="str">
        <f t="shared" si="3"/>
        <v>-</v>
      </c>
      <c r="N15" s="51" t="str">
        <f t="shared" si="3"/>
        <v>-</v>
      </c>
      <c r="O15" s="51">
        <f t="shared" si="4"/>
        <v>0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 t="str">
        <f t="shared" si="5"/>
        <v>-</v>
      </c>
      <c r="T15" s="51" t="str">
        <f t="shared" si="5"/>
        <v>-</v>
      </c>
      <c r="U15" s="51" t="str">
        <f t="shared" si="5"/>
        <v>-</v>
      </c>
      <c r="V15" s="54" t="str">
        <f t="shared" si="5"/>
        <v>-</v>
      </c>
      <c r="W15" s="55" t="str">
        <f t="shared" si="5"/>
        <v>-</v>
      </c>
      <c r="X15" s="55" t="str">
        <f t="shared" si="5"/>
        <v>-</v>
      </c>
      <c r="Y15" s="56">
        <f t="shared" si="6"/>
        <v>0</v>
      </c>
      <c r="Z15" s="57" t="str">
        <f t="shared" si="7"/>
        <v>-</v>
      </c>
      <c r="AA15" s="58" t="str">
        <f t="shared" si="7"/>
        <v>-</v>
      </c>
      <c r="AB15" s="59">
        <f t="shared" si="8"/>
        <v>0</v>
      </c>
      <c r="AC15" s="59">
        <f t="shared" si="8"/>
        <v>0</v>
      </c>
      <c r="AD15" s="148"/>
      <c r="AE15" s="426">
        <f t="shared" si="8"/>
        <v>0</v>
      </c>
      <c r="AF15" s="59">
        <f t="shared" si="8"/>
        <v>0</v>
      </c>
      <c r="AG15" s="59">
        <f t="shared" si="8"/>
        <v>0</v>
      </c>
      <c r="AH15" s="427">
        <f t="shared" si="8"/>
        <v>0</v>
      </c>
      <c r="AI15" s="39"/>
      <c r="AJ15" s="39">
        <f t="shared" si="9"/>
        <v>0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hidden="1" x14ac:dyDescent="0.25">
      <c r="A16" s="38">
        <f t="shared" si="11"/>
        <v>33</v>
      </c>
      <c r="B16" s="50">
        <f t="shared" si="0"/>
        <v>0</v>
      </c>
      <c r="C16" s="51" t="str">
        <f t="shared" si="1"/>
        <v>-</v>
      </c>
      <c r="D16" s="51" t="str">
        <f t="shared" si="1"/>
        <v>-</v>
      </c>
      <c r="E16" s="51" t="str">
        <f t="shared" si="1"/>
        <v>-</v>
      </c>
      <c r="F16" s="51" t="str">
        <f t="shared" si="1"/>
        <v>-</v>
      </c>
      <c r="G16" s="51" t="str">
        <f t="shared" si="1"/>
        <v>-</v>
      </c>
      <c r="H16" s="52" t="str">
        <f t="shared" si="10"/>
        <v>-</v>
      </c>
      <c r="I16" s="51">
        <f t="shared" si="2"/>
        <v>0</v>
      </c>
      <c r="J16" s="51" t="str">
        <f t="shared" si="3"/>
        <v>-</v>
      </c>
      <c r="K16" s="52" t="str">
        <f t="shared" si="3"/>
        <v>-</v>
      </c>
      <c r="L16" s="53" t="str">
        <f t="shared" si="3"/>
        <v>-</v>
      </c>
      <c r="M16" s="51" t="str">
        <f t="shared" si="3"/>
        <v>-</v>
      </c>
      <c r="N16" s="51" t="str">
        <f t="shared" si="3"/>
        <v>-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-</v>
      </c>
      <c r="T16" s="51" t="str">
        <f t="shared" si="5"/>
        <v>-</v>
      </c>
      <c r="U16" s="51" t="str">
        <f t="shared" si="5"/>
        <v>-</v>
      </c>
      <c r="V16" s="54" t="str">
        <f t="shared" si="5"/>
        <v>-</v>
      </c>
      <c r="W16" s="55" t="str">
        <f t="shared" si="5"/>
        <v>-</v>
      </c>
      <c r="X16" s="55" t="str">
        <f t="shared" si="5"/>
        <v>-</v>
      </c>
      <c r="Y16" s="56">
        <f t="shared" si="6"/>
        <v>0</v>
      </c>
      <c r="Z16" s="57" t="str">
        <f t="shared" si="7"/>
        <v>-</v>
      </c>
      <c r="AA16" s="58" t="str">
        <f t="shared" si="7"/>
        <v>-</v>
      </c>
      <c r="AB16" s="59">
        <f t="shared" si="8"/>
        <v>0</v>
      </c>
      <c r="AC16" s="59">
        <f t="shared" si="8"/>
        <v>0</v>
      </c>
      <c r="AD16" s="148"/>
      <c r="AE16" s="426">
        <f t="shared" si="8"/>
        <v>0</v>
      </c>
      <c r="AF16" s="59">
        <f t="shared" si="8"/>
        <v>0</v>
      </c>
      <c r="AG16" s="59">
        <f t="shared" si="8"/>
        <v>0</v>
      </c>
      <c r="AH16" s="427">
        <f t="shared" si="8"/>
        <v>0</v>
      </c>
      <c r="AI16" s="39"/>
      <c r="AJ16" s="39">
        <f t="shared" si="9"/>
        <v>0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hidden="1" x14ac:dyDescent="0.25">
      <c r="A17" s="38">
        <f t="shared" si="11"/>
        <v>34</v>
      </c>
      <c r="B17" s="50">
        <f t="shared" si="0"/>
        <v>0</v>
      </c>
      <c r="C17" s="51" t="str">
        <f t="shared" si="1"/>
        <v>-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0</v>
      </c>
      <c r="J17" s="51" t="str">
        <f t="shared" si="3"/>
        <v>-</v>
      </c>
      <c r="K17" s="52" t="str">
        <f t="shared" si="3"/>
        <v>-</v>
      </c>
      <c r="L17" s="53" t="str">
        <f t="shared" si="3"/>
        <v>-</v>
      </c>
      <c r="M17" s="51" t="str">
        <f t="shared" si="3"/>
        <v>-</v>
      </c>
      <c r="N17" s="51" t="str">
        <f t="shared" si="3"/>
        <v>-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-</v>
      </c>
      <c r="T17" s="51" t="str">
        <f t="shared" si="5"/>
        <v>-</v>
      </c>
      <c r="U17" s="51" t="str">
        <f t="shared" si="5"/>
        <v>-</v>
      </c>
      <c r="V17" s="54" t="str">
        <f t="shared" si="5"/>
        <v>-</v>
      </c>
      <c r="W17" s="55" t="str">
        <f t="shared" si="5"/>
        <v>-</v>
      </c>
      <c r="X17" s="55" t="str">
        <f t="shared" si="5"/>
        <v>-</v>
      </c>
      <c r="Y17" s="56">
        <f t="shared" si="6"/>
        <v>0</v>
      </c>
      <c r="Z17" s="57" t="str">
        <f t="shared" si="7"/>
        <v>-</v>
      </c>
      <c r="AA17" s="58" t="str">
        <f t="shared" si="7"/>
        <v>-</v>
      </c>
      <c r="AB17" s="59">
        <f t="shared" si="8"/>
        <v>0</v>
      </c>
      <c r="AC17" s="59">
        <f t="shared" si="8"/>
        <v>0</v>
      </c>
      <c r="AD17" s="148"/>
      <c r="AE17" s="428"/>
      <c r="AF17" s="419"/>
      <c r="AG17" s="419"/>
      <c r="AH17" s="429"/>
      <c r="AI17" s="39"/>
      <c r="AJ17" s="39">
        <f t="shared" si="9"/>
        <v>0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hidden="1" x14ac:dyDescent="0.25">
      <c r="A18" s="38">
        <f t="shared" si="11"/>
        <v>35</v>
      </c>
      <c r="B18" s="50">
        <f t="shared" si="0"/>
        <v>0</v>
      </c>
      <c r="C18" s="51" t="str">
        <f t="shared" si="1"/>
        <v>-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0</v>
      </c>
      <c r="J18" s="51" t="str">
        <f t="shared" si="3"/>
        <v>-</v>
      </c>
      <c r="K18" s="52" t="str">
        <f t="shared" si="3"/>
        <v>-</v>
      </c>
      <c r="L18" s="53" t="str">
        <f t="shared" si="3"/>
        <v>-</v>
      </c>
      <c r="M18" s="51" t="str">
        <f t="shared" si="3"/>
        <v>-</v>
      </c>
      <c r="N18" s="51" t="str">
        <f t="shared" si="3"/>
        <v>-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 t="str">
        <f t="shared" si="5"/>
        <v>-</v>
      </c>
      <c r="T18" s="51" t="str">
        <f t="shared" si="5"/>
        <v>-</v>
      </c>
      <c r="U18" s="51" t="str">
        <f t="shared" si="5"/>
        <v>-</v>
      </c>
      <c r="V18" s="54" t="str">
        <f t="shared" si="5"/>
        <v>-</v>
      </c>
      <c r="W18" s="55" t="str">
        <f t="shared" si="5"/>
        <v>-</v>
      </c>
      <c r="X18" s="55" t="str">
        <f t="shared" si="5"/>
        <v>-</v>
      </c>
      <c r="Y18" s="56">
        <f t="shared" si="6"/>
        <v>0</v>
      </c>
      <c r="Z18" s="57" t="str">
        <f t="shared" si="7"/>
        <v>-</v>
      </c>
      <c r="AA18" s="58" t="str">
        <f t="shared" si="7"/>
        <v>-</v>
      </c>
      <c r="AB18" s="59">
        <f t="shared" si="8"/>
        <v>0</v>
      </c>
      <c r="AC18" s="59">
        <f t="shared" si="8"/>
        <v>0</v>
      </c>
      <c r="AD18" s="148"/>
      <c r="AE18" s="428"/>
      <c r="AF18" s="419"/>
      <c r="AG18" s="419"/>
      <c r="AH18" s="429"/>
      <c r="AI18" s="39"/>
      <c r="AJ18" s="39">
        <f t="shared" si="9"/>
        <v>0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hidden="1" x14ac:dyDescent="0.25">
      <c r="A19" s="38">
        <f t="shared" si="11"/>
        <v>36</v>
      </c>
      <c r="B19" s="50">
        <f t="shared" si="0"/>
        <v>0</v>
      </c>
      <c r="C19" s="51" t="str">
        <f t="shared" si="1"/>
        <v>-</v>
      </c>
      <c r="D19" s="51" t="str">
        <f t="shared" si="1"/>
        <v>-</v>
      </c>
      <c r="E19" s="51" t="str">
        <f t="shared" si="1"/>
        <v>-</v>
      </c>
      <c r="F19" s="51" t="str">
        <f t="shared" si="1"/>
        <v>-</v>
      </c>
      <c r="G19" s="51" t="str">
        <f t="shared" si="1"/>
        <v>-</v>
      </c>
      <c r="H19" s="52" t="str">
        <f t="shared" si="10"/>
        <v>-</v>
      </c>
      <c r="I19" s="51">
        <f t="shared" si="2"/>
        <v>0</v>
      </c>
      <c r="J19" s="51" t="str">
        <f t="shared" si="3"/>
        <v>-</v>
      </c>
      <c r="K19" s="52" t="str">
        <f t="shared" si="3"/>
        <v>-</v>
      </c>
      <c r="L19" s="53" t="str">
        <f t="shared" si="3"/>
        <v>-</v>
      </c>
      <c r="M19" s="51" t="str">
        <f t="shared" si="3"/>
        <v>-</v>
      </c>
      <c r="N19" s="51" t="str">
        <f t="shared" si="3"/>
        <v>-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-</v>
      </c>
      <c r="T19" s="51" t="str">
        <f t="shared" si="5"/>
        <v>-</v>
      </c>
      <c r="U19" s="51" t="str">
        <f t="shared" si="5"/>
        <v>-</v>
      </c>
      <c r="V19" s="54" t="str">
        <f t="shared" si="5"/>
        <v>-</v>
      </c>
      <c r="W19" s="55" t="str">
        <f t="shared" si="5"/>
        <v>-</v>
      </c>
      <c r="X19" s="55" t="str">
        <f t="shared" si="5"/>
        <v>-</v>
      </c>
      <c r="Y19" s="56">
        <f t="shared" si="6"/>
        <v>0</v>
      </c>
      <c r="Z19" s="57" t="str">
        <f t="shared" si="7"/>
        <v>-</v>
      </c>
      <c r="AA19" s="58" t="str">
        <f t="shared" si="7"/>
        <v>-</v>
      </c>
      <c r="AB19" s="59">
        <f t="shared" si="8"/>
        <v>0</v>
      </c>
      <c r="AC19" s="59">
        <f t="shared" si="8"/>
        <v>0</v>
      </c>
      <c r="AD19" s="148"/>
      <c r="AE19" s="428"/>
      <c r="AF19" s="419"/>
      <c r="AG19" s="419"/>
      <c r="AH19" s="429"/>
      <c r="AI19" s="39"/>
      <c r="AJ19" s="39">
        <f t="shared" si="9"/>
        <v>0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idden="1" x14ac:dyDescent="0.25">
      <c r="A20" s="38">
        <f t="shared" si="11"/>
        <v>37</v>
      </c>
      <c r="B20" s="50">
        <f t="shared" si="0"/>
        <v>0</v>
      </c>
      <c r="C20" s="51" t="str">
        <f t="shared" si="1"/>
        <v>-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0</v>
      </c>
      <c r="J20" s="51" t="str">
        <f t="shared" si="3"/>
        <v>-</v>
      </c>
      <c r="K20" s="52" t="str">
        <f t="shared" si="3"/>
        <v>-</v>
      </c>
      <c r="L20" s="53" t="str">
        <f t="shared" si="3"/>
        <v>-</v>
      </c>
      <c r="M20" s="51" t="str">
        <f t="shared" si="3"/>
        <v>-</v>
      </c>
      <c r="N20" s="51" t="str">
        <f t="shared" si="3"/>
        <v>-</v>
      </c>
      <c r="O20" s="51">
        <f t="shared" si="4"/>
        <v>0</v>
      </c>
      <c r="P20" s="51">
        <f t="shared" si="4"/>
        <v>0</v>
      </c>
      <c r="Q20" s="51">
        <f t="shared" si="4"/>
        <v>0</v>
      </c>
      <c r="R20" s="51">
        <f t="shared" si="4"/>
        <v>0</v>
      </c>
      <c r="S20" s="51" t="str">
        <f t="shared" si="5"/>
        <v>-</v>
      </c>
      <c r="T20" s="51" t="str">
        <f t="shared" si="5"/>
        <v>-</v>
      </c>
      <c r="U20" s="51" t="str">
        <f t="shared" si="5"/>
        <v>-</v>
      </c>
      <c r="V20" s="54" t="str">
        <f t="shared" si="5"/>
        <v>-</v>
      </c>
      <c r="W20" s="55" t="str">
        <f t="shared" si="5"/>
        <v>-</v>
      </c>
      <c r="X20" s="55" t="str">
        <f t="shared" si="5"/>
        <v>-</v>
      </c>
      <c r="Y20" s="56">
        <f t="shared" si="6"/>
        <v>0</v>
      </c>
      <c r="Z20" s="57" t="str">
        <f t="shared" si="7"/>
        <v>-</v>
      </c>
      <c r="AA20" s="58" t="str">
        <f t="shared" si="7"/>
        <v>-</v>
      </c>
      <c r="AB20" s="59">
        <f t="shared" si="8"/>
        <v>0</v>
      </c>
      <c r="AC20" s="59">
        <f t="shared" si="8"/>
        <v>0</v>
      </c>
      <c r="AD20" s="148"/>
      <c r="AE20" s="428"/>
      <c r="AF20" s="419"/>
      <c r="AG20" s="419"/>
      <c r="AH20" s="429"/>
      <c r="AI20" s="39"/>
      <c r="AJ20" s="39">
        <f t="shared" si="9"/>
        <v>0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idden="1" x14ac:dyDescent="0.25">
      <c r="A21" s="38">
        <f t="shared" si="11"/>
        <v>38</v>
      </c>
      <c r="B21" s="50">
        <f t="shared" si="0"/>
        <v>0</v>
      </c>
      <c r="C21" s="51" t="str">
        <f t="shared" si="1"/>
        <v>-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0</v>
      </c>
      <c r="J21" s="51" t="str">
        <f t="shared" si="3"/>
        <v>-</v>
      </c>
      <c r="K21" s="52" t="str">
        <f t="shared" si="3"/>
        <v>-</v>
      </c>
      <c r="L21" s="53" t="str">
        <f t="shared" si="3"/>
        <v>-</v>
      </c>
      <c r="M21" s="51" t="str">
        <f t="shared" si="3"/>
        <v>-</v>
      </c>
      <c r="N21" s="51" t="str">
        <f t="shared" si="3"/>
        <v>-</v>
      </c>
      <c r="O21" s="51">
        <f t="shared" si="4"/>
        <v>0</v>
      </c>
      <c r="P21" s="51">
        <f t="shared" si="4"/>
        <v>0</v>
      </c>
      <c r="Q21" s="51">
        <f t="shared" si="4"/>
        <v>0</v>
      </c>
      <c r="R21" s="51">
        <f t="shared" si="4"/>
        <v>0</v>
      </c>
      <c r="S21" s="51" t="str">
        <f t="shared" si="5"/>
        <v>-</v>
      </c>
      <c r="T21" s="51" t="str">
        <f t="shared" si="5"/>
        <v>-</v>
      </c>
      <c r="U21" s="51" t="str">
        <f t="shared" si="5"/>
        <v>-</v>
      </c>
      <c r="V21" s="54" t="str">
        <f t="shared" si="5"/>
        <v>-</v>
      </c>
      <c r="W21" s="55" t="str">
        <f t="shared" si="5"/>
        <v>-</v>
      </c>
      <c r="X21" s="55" t="str">
        <f t="shared" si="5"/>
        <v>-</v>
      </c>
      <c r="Y21" s="56">
        <f t="shared" si="6"/>
        <v>0</v>
      </c>
      <c r="Z21" s="57" t="str">
        <f t="shared" si="7"/>
        <v>-</v>
      </c>
      <c r="AA21" s="58" t="str">
        <f t="shared" si="7"/>
        <v>-</v>
      </c>
      <c r="AB21" s="59">
        <f t="shared" si="8"/>
        <v>0</v>
      </c>
      <c r="AC21" s="59">
        <f t="shared" si="8"/>
        <v>0</v>
      </c>
      <c r="AD21" s="148"/>
      <c r="AE21" s="428"/>
      <c r="AF21" s="419"/>
      <c r="AG21" s="419"/>
      <c r="AH21" s="429"/>
      <c r="AI21" s="39"/>
      <c r="AJ21" s="39">
        <f t="shared" si="9"/>
        <v>0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idden="1" x14ac:dyDescent="0.25">
      <c r="A22" s="38">
        <f t="shared" si="11"/>
        <v>39</v>
      </c>
      <c r="B22" s="50">
        <f t="shared" si="0"/>
        <v>0</v>
      </c>
      <c r="C22" s="51" t="str">
        <f t="shared" si="1"/>
        <v>-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0</v>
      </c>
      <c r="J22" s="51" t="str">
        <f t="shared" si="3"/>
        <v>-</v>
      </c>
      <c r="K22" s="52" t="str">
        <f t="shared" si="3"/>
        <v>-</v>
      </c>
      <c r="L22" s="53" t="str">
        <f t="shared" si="3"/>
        <v>-</v>
      </c>
      <c r="M22" s="51" t="str">
        <f t="shared" si="3"/>
        <v>-</v>
      </c>
      <c r="N22" s="51" t="str">
        <f t="shared" si="3"/>
        <v>-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-</v>
      </c>
      <c r="T22" s="51" t="str">
        <f t="shared" si="5"/>
        <v>-</v>
      </c>
      <c r="U22" s="51" t="str">
        <f t="shared" si="5"/>
        <v>-</v>
      </c>
      <c r="V22" s="54" t="str">
        <f t="shared" si="5"/>
        <v>-</v>
      </c>
      <c r="W22" s="55" t="str">
        <f t="shared" si="5"/>
        <v>-</v>
      </c>
      <c r="X22" s="55" t="str">
        <f t="shared" si="5"/>
        <v>-</v>
      </c>
      <c r="Y22" s="56">
        <f t="shared" si="6"/>
        <v>0</v>
      </c>
      <c r="Z22" s="57" t="str">
        <f t="shared" si="7"/>
        <v>-</v>
      </c>
      <c r="AA22" s="58" t="str">
        <f t="shared" si="7"/>
        <v>-</v>
      </c>
      <c r="AB22" s="59">
        <f t="shared" si="8"/>
        <v>0</v>
      </c>
      <c r="AC22" s="59">
        <f t="shared" si="8"/>
        <v>0</v>
      </c>
      <c r="AD22" s="148"/>
      <c r="AE22" s="428"/>
      <c r="AF22" s="419"/>
      <c r="AG22" s="419"/>
      <c r="AH22" s="429"/>
      <c r="AI22" s="39"/>
      <c r="AJ22" s="39">
        <f t="shared" si="9"/>
        <v>0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idden="1" x14ac:dyDescent="0.25">
      <c r="A23" s="38">
        <f t="shared" si="11"/>
        <v>40</v>
      </c>
      <c r="B23" s="50">
        <f t="shared" si="0"/>
        <v>0</v>
      </c>
      <c r="C23" s="51" t="str">
        <f t="shared" si="1"/>
        <v>-</v>
      </c>
      <c r="D23" s="51" t="str">
        <f t="shared" si="1"/>
        <v>-</v>
      </c>
      <c r="E23" s="51" t="str">
        <f t="shared" si="1"/>
        <v>-</v>
      </c>
      <c r="F23" s="51" t="str">
        <f t="shared" si="1"/>
        <v>-</v>
      </c>
      <c r="G23" s="51" t="str">
        <f t="shared" si="1"/>
        <v>-</v>
      </c>
      <c r="H23" s="52" t="str">
        <f t="shared" si="10"/>
        <v>-</v>
      </c>
      <c r="I23" s="51">
        <f t="shared" si="2"/>
        <v>0</v>
      </c>
      <c r="J23" s="51" t="str">
        <f t="shared" si="3"/>
        <v>-</v>
      </c>
      <c r="K23" s="52" t="str">
        <f t="shared" si="3"/>
        <v>-</v>
      </c>
      <c r="L23" s="53" t="str">
        <f t="shared" si="3"/>
        <v>-</v>
      </c>
      <c r="M23" s="51" t="str">
        <f t="shared" si="3"/>
        <v>-</v>
      </c>
      <c r="N23" s="51" t="str">
        <f t="shared" si="3"/>
        <v>-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si="5"/>
        <v>-</v>
      </c>
      <c r="T23" s="51" t="str">
        <f t="shared" si="5"/>
        <v>-</v>
      </c>
      <c r="U23" s="51" t="str">
        <f t="shared" si="5"/>
        <v>-</v>
      </c>
      <c r="V23" s="54" t="str">
        <f t="shared" si="5"/>
        <v>-</v>
      </c>
      <c r="W23" s="55" t="str">
        <f t="shared" si="5"/>
        <v>-</v>
      </c>
      <c r="X23" s="55" t="str">
        <f t="shared" si="5"/>
        <v>-</v>
      </c>
      <c r="Y23" s="56">
        <f t="shared" si="6"/>
        <v>0</v>
      </c>
      <c r="Z23" s="57" t="str">
        <f t="shared" si="7"/>
        <v>-</v>
      </c>
      <c r="AA23" s="58" t="str">
        <f t="shared" si="7"/>
        <v>-</v>
      </c>
      <c r="AB23" s="60">
        <f t="shared" si="8"/>
        <v>0</v>
      </c>
      <c r="AC23" s="60">
        <f t="shared" si="8"/>
        <v>0</v>
      </c>
      <c r="AD23" s="148"/>
      <c r="AE23" s="428"/>
      <c r="AF23" s="419"/>
      <c r="AG23" s="419"/>
      <c r="AH23" s="429"/>
      <c r="AI23" s="39"/>
      <c r="AJ23" s="39">
        <f t="shared" si="9"/>
        <v>0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idden="1" x14ac:dyDescent="0.25">
      <c r="A24" s="38">
        <f t="shared" si="11"/>
        <v>41</v>
      </c>
      <c r="B24" s="50">
        <f t="shared" si="0"/>
        <v>0</v>
      </c>
      <c r="C24" s="51" t="str">
        <f t="shared" si="1"/>
        <v>-</v>
      </c>
      <c r="D24" s="51" t="str">
        <f t="shared" si="1"/>
        <v>-</v>
      </c>
      <c r="E24" s="51" t="str">
        <f t="shared" si="1"/>
        <v>-</v>
      </c>
      <c r="F24" s="51" t="str">
        <f t="shared" si="1"/>
        <v>-</v>
      </c>
      <c r="G24" s="51" t="str">
        <f t="shared" si="1"/>
        <v>-</v>
      </c>
      <c r="H24" s="52" t="str">
        <f t="shared" si="10"/>
        <v>-</v>
      </c>
      <c r="I24" s="51">
        <f t="shared" si="2"/>
        <v>0</v>
      </c>
      <c r="J24" s="51" t="str">
        <f t="shared" si="3"/>
        <v>-</v>
      </c>
      <c r="K24" s="52" t="str">
        <f t="shared" si="3"/>
        <v>-</v>
      </c>
      <c r="L24" s="53" t="str">
        <f t="shared" si="3"/>
        <v>-</v>
      </c>
      <c r="M24" s="51" t="str">
        <f t="shared" si="3"/>
        <v>-</v>
      </c>
      <c r="N24" s="51" t="str">
        <f t="shared" si="3"/>
        <v>-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5"/>
        <v>-</v>
      </c>
      <c r="T24" s="51" t="str">
        <f t="shared" si="5"/>
        <v>-</v>
      </c>
      <c r="U24" s="51" t="str">
        <f t="shared" si="5"/>
        <v>-</v>
      </c>
      <c r="V24" s="54" t="str">
        <f t="shared" si="5"/>
        <v>-</v>
      </c>
      <c r="W24" s="55" t="str">
        <f t="shared" si="5"/>
        <v>-</v>
      </c>
      <c r="X24" s="55" t="str">
        <f t="shared" si="5"/>
        <v>-</v>
      </c>
      <c r="Y24" s="56">
        <f t="shared" si="6"/>
        <v>0</v>
      </c>
      <c r="Z24" s="57" t="str">
        <f t="shared" si="7"/>
        <v>-</v>
      </c>
      <c r="AA24" s="58" t="str">
        <f t="shared" si="7"/>
        <v>-</v>
      </c>
      <c r="AB24" s="60">
        <f t="shared" si="8"/>
        <v>0</v>
      </c>
      <c r="AC24" s="60">
        <f t="shared" si="8"/>
        <v>0</v>
      </c>
      <c r="AD24" s="148"/>
      <c r="AE24" s="428"/>
      <c r="AF24" s="419"/>
      <c r="AG24" s="419"/>
      <c r="AH24" s="429"/>
      <c r="AI24" s="39"/>
      <c r="AJ24" s="39">
        <f t="shared" si="9"/>
        <v>0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idden="1" x14ac:dyDescent="0.25">
      <c r="A25" s="38">
        <f t="shared" si="11"/>
        <v>42</v>
      </c>
      <c r="B25" s="50">
        <f t="shared" si="0"/>
        <v>0</v>
      </c>
      <c r="C25" s="51" t="str">
        <f t="shared" si="1"/>
        <v>-</v>
      </c>
      <c r="D25" s="51" t="str">
        <f t="shared" si="1"/>
        <v>-</v>
      </c>
      <c r="E25" s="51" t="str">
        <f t="shared" si="1"/>
        <v>-</v>
      </c>
      <c r="F25" s="51" t="str">
        <f t="shared" si="1"/>
        <v>-</v>
      </c>
      <c r="G25" s="51" t="str">
        <f t="shared" si="1"/>
        <v>-</v>
      </c>
      <c r="H25" s="52" t="str">
        <f t="shared" si="10"/>
        <v>-</v>
      </c>
      <c r="I25" s="51">
        <f t="shared" si="2"/>
        <v>0</v>
      </c>
      <c r="J25" s="51" t="str">
        <f t="shared" si="3"/>
        <v>-</v>
      </c>
      <c r="K25" s="52" t="str">
        <f t="shared" si="3"/>
        <v>-</v>
      </c>
      <c r="L25" s="53" t="str">
        <f t="shared" si="3"/>
        <v>-</v>
      </c>
      <c r="M25" s="51" t="str">
        <f t="shared" si="3"/>
        <v>-</v>
      </c>
      <c r="N25" s="51" t="str">
        <f t="shared" si="3"/>
        <v>-</v>
      </c>
      <c r="O25" s="51">
        <f t="shared" si="4"/>
        <v>0</v>
      </c>
      <c r="P25" s="51">
        <f t="shared" si="4"/>
        <v>0</v>
      </c>
      <c r="Q25" s="51">
        <f t="shared" si="4"/>
        <v>0</v>
      </c>
      <c r="R25" s="51">
        <f t="shared" si="4"/>
        <v>0</v>
      </c>
      <c r="S25" s="51" t="str">
        <f t="shared" si="5"/>
        <v>-</v>
      </c>
      <c r="T25" s="51" t="str">
        <f t="shared" si="5"/>
        <v>-</v>
      </c>
      <c r="U25" s="51" t="str">
        <f t="shared" si="5"/>
        <v>-</v>
      </c>
      <c r="V25" s="54" t="str">
        <f t="shared" si="5"/>
        <v>-</v>
      </c>
      <c r="W25" s="55" t="str">
        <f t="shared" si="5"/>
        <v>-</v>
      </c>
      <c r="X25" s="55" t="str">
        <f t="shared" si="5"/>
        <v>-</v>
      </c>
      <c r="Y25" s="56">
        <f t="shared" si="6"/>
        <v>0</v>
      </c>
      <c r="Z25" s="57" t="str">
        <f t="shared" si="7"/>
        <v>-</v>
      </c>
      <c r="AA25" s="58" t="str">
        <f t="shared" si="7"/>
        <v>-</v>
      </c>
      <c r="AB25" s="60">
        <f t="shared" si="8"/>
        <v>0</v>
      </c>
      <c r="AC25" s="60">
        <f t="shared" si="8"/>
        <v>0</v>
      </c>
      <c r="AD25" s="148"/>
      <c r="AE25" s="428"/>
      <c r="AF25" s="419"/>
      <c r="AG25" s="419"/>
      <c r="AH25" s="429"/>
      <c r="AI25" s="39"/>
      <c r="AJ25" s="39">
        <f t="shared" si="9"/>
        <v>0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idden="1" x14ac:dyDescent="0.25">
      <c r="A26" s="38">
        <f t="shared" si="11"/>
        <v>43</v>
      </c>
      <c r="B26" s="50">
        <f t="shared" si="0"/>
        <v>0</v>
      </c>
      <c r="C26" s="51" t="str">
        <f t="shared" si="1"/>
        <v>-</v>
      </c>
      <c r="D26" s="51" t="str">
        <f t="shared" si="1"/>
        <v>-</v>
      </c>
      <c r="E26" s="51" t="str">
        <f t="shared" si="1"/>
        <v>-</v>
      </c>
      <c r="F26" s="51" t="str">
        <f t="shared" si="1"/>
        <v>-</v>
      </c>
      <c r="G26" s="51" t="str">
        <f t="shared" si="1"/>
        <v>-</v>
      </c>
      <c r="H26" s="52" t="str">
        <f t="shared" si="10"/>
        <v>-</v>
      </c>
      <c r="I26" s="51">
        <f t="shared" si="2"/>
        <v>0</v>
      </c>
      <c r="J26" s="51" t="str">
        <f t="shared" si="3"/>
        <v>-</v>
      </c>
      <c r="K26" s="52" t="str">
        <f t="shared" si="3"/>
        <v>-</v>
      </c>
      <c r="L26" s="53" t="str">
        <f t="shared" si="3"/>
        <v>-</v>
      </c>
      <c r="M26" s="51" t="str">
        <f t="shared" si="3"/>
        <v>-</v>
      </c>
      <c r="N26" s="51" t="str">
        <f t="shared" si="3"/>
        <v>-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5"/>
        <v>-</v>
      </c>
      <c r="T26" s="51" t="str">
        <f t="shared" si="5"/>
        <v>-</v>
      </c>
      <c r="U26" s="51" t="str">
        <f t="shared" si="5"/>
        <v>-</v>
      </c>
      <c r="V26" s="54" t="str">
        <f t="shared" si="5"/>
        <v>-</v>
      </c>
      <c r="W26" s="55" t="str">
        <f t="shared" si="5"/>
        <v>-</v>
      </c>
      <c r="X26" s="55" t="str">
        <f t="shared" si="5"/>
        <v>-</v>
      </c>
      <c r="Y26" s="56">
        <f t="shared" si="6"/>
        <v>0</v>
      </c>
      <c r="Z26" s="57" t="str">
        <f t="shared" si="7"/>
        <v>-</v>
      </c>
      <c r="AA26" s="58" t="str">
        <f t="shared" si="7"/>
        <v>-</v>
      </c>
      <c r="AB26" s="60">
        <f t="shared" si="8"/>
        <v>0</v>
      </c>
      <c r="AC26" s="60">
        <f t="shared" si="8"/>
        <v>0</v>
      </c>
      <c r="AD26" s="148"/>
      <c r="AE26" s="428"/>
      <c r="AF26" s="419"/>
      <c r="AG26" s="419"/>
      <c r="AH26" s="429"/>
      <c r="AI26" s="39"/>
      <c r="AJ26" s="39">
        <f t="shared" si="9"/>
        <v>0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44</v>
      </c>
      <c r="B27" s="50">
        <f t="shared" si="0"/>
        <v>0</v>
      </c>
      <c r="C27" s="51" t="str">
        <f t="shared" si="1"/>
        <v>-</v>
      </c>
      <c r="D27" s="51" t="str">
        <f t="shared" si="1"/>
        <v>-</v>
      </c>
      <c r="E27" s="51" t="str">
        <f t="shared" si="1"/>
        <v>-</v>
      </c>
      <c r="F27" s="51" t="str">
        <f t="shared" si="1"/>
        <v>-</v>
      </c>
      <c r="G27" s="51" t="str">
        <f t="shared" si="1"/>
        <v>-</v>
      </c>
      <c r="H27" s="52" t="str">
        <f t="shared" si="10"/>
        <v>-</v>
      </c>
      <c r="I27" s="51">
        <f t="shared" si="2"/>
        <v>0</v>
      </c>
      <c r="J27" s="51" t="str">
        <f t="shared" si="3"/>
        <v>-</v>
      </c>
      <c r="K27" s="52" t="str">
        <f t="shared" si="3"/>
        <v>-</v>
      </c>
      <c r="L27" s="53" t="str">
        <f t="shared" si="3"/>
        <v>-</v>
      </c>
      <c r="M27" s="51" t="str">
        <f t="shared" si="3"/>
        <v>-</v>
      </c>
      <c r="N27" s="51" t="str">
        <f t="shared" si="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5"/>
        <v>-</v>
      </c>
      <c r="T27" s="51" t="str">
        <f t="shared" si="5"/>
        <v>-</v>
      </c>
      <c r="U27" s="51" t="str">
        <f t="shared" si="5"/>
        <v>-</v>
      </c>
      <c r="V27" s="54" t="str">
        <f t="shared" si="5"/>
        <v>-</v>
      </c>
      <c r="W27" s="55" t="str">
        <f t="shared" si="5"/>
        <v>-</v>
      </c>
      <c r="X27" s="55" t="str">
        <f t="shared" si="5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45</v>
      </c>
      <c r="B28" s="50">
        <f t="shared" si="0"/>
        <v>0</v>
      </c>
      <c r="C28" s="51" t="str">
        <f t="shared" si="1"/>
        <v>-</v>
      </c>
      <c r="D28" s="51" t="str">
        <f t="shared" si="1"/>
        <v>-</v>
      </c>
      <c r="E28" s="51" t="str">
        <f t="shared" si="1"/>
        <v>-</v>
      </c>
      <c r="F28" s="51" t="str">
        <f t="shared" si="1"/>
        <v>-</v>
      </c>
      <c r="G28" s="51" t="str">
        <f t="shared" si="1"/>
        <v>-</v>
      </c>
      <c r="H28" s="52" t="str">
        <f t="shared" si="10"/>
        <v>-</v>
      </c>
      <c r="I28" s="51">
        <f t="shared" si="2"/>
        <v>0</v>
      </c>
      <c r="J28" s="51" t="str">
        <f t="shared" si="3"/>
        <v>-</v>
      </c>
      <c r="K28" s="52" t="str">
        <f t="shared" si="3"/>
        <v>-</v>
      </c>
      <c r="L28" s="53" t="str">
        <f t="shared" si="3"/>
        <v>-</v>
      </c>
      <c r="M28" s="51" t="str">
        <f t="shared" si="3"/>
        <v>-</v>
      </c>
      <c r="N28" s="51" t="str">
        <f t="shared" si="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5"/>
        <v>-</v>
      </c>
      <c r="T28" s="51" t="str">
        <f t="shared" si="5"/>
        <v>-</v>
      </c>
      <c r="U28" s="51" t="str">
        <f t="shared" si="5"/>
        <v>-</v>
      </c>
      <c r="V28" s="54" t="str">
        <f t="shared" si="5"/>
        <v>-</v>
      </c>
      <c r="W28" s="55" t="str">
        <f t="shared" si="5"/>
        <v>-</v>
      </c>
      <c r="X28" s="55" t="str">
        <f t="shared" si="5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46</v>
      </c>
      <c r="B29" s="50">
        <f t="shared" si="0"/>
        <v>0</v>
      </c>
      <c r="C29" s="51" t="str">
        <f t="shared" ref="C29:G42" si="12">IF($H$7=VLOOKUP($A29,PLANILLA,3,0),VLOOKUP($A29,PLANILLA,C$12,0),"-")</f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ref="J29:N42" si="13">IF($H$7=VLOOKUP($A29,PLANILLA,3,0),VLOOKUP($A29,PLANILLA,J$12,0),"-")</f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ref="S29:X42" si="14">IF($H$7=VLOOKUP($A29,PLANILLA,3,0),VLOOKUP($A29,PLANILLA,S$12,0),"-")</f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47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48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49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50</v>
      </c>
      <c r="B33" s="50">
        <f t="shared" si="0"/>
        <v>0</v>
      </c>
      <c r="C33" s="51" t="str">
        <f t="shared" si="12"/>
        <v>-</v>
      </c>
      <c r="D33" s="51" t="str">
        <f t="shared" si="12"/>
        <v>-</v>
      </c>
      <c r="E33" s="51" t="str">
        <f t="shared" si="12"/>
        <v>-</v>
      </c>
      <c r="F33" s="51" t="str">
        <f t="shared" si="12"/>
        <v>-</v>
      </c>
      <c r="G33" s="51" t="str">
        <f t="shared" si="12"/>
        <v>-</v>
      </c>
      <c r="H33" s="52" t="str">
        <f t="shared" si="10"/>
        <v>-</v>
      </c>
      <c r="I33" s="51">
        <f t="shared" si="2"/>
        <v>0</v>
      </c>
      <c r="J33" s="51" t="str">
        <f t="shared" si="13"/>
        <v>-</v>
      </c>
      <c r="K33" s="52" t="str">
        <f t="shared" si="13"/>
        <v>-</v>
      </c>
      <c r="L33" s="53" t="str">
        <f t="shared" si="13"/>
        <v>-</v>
      </c>
      <c r="M33" s="51" t="str">
        <f t="shared" si="13"/>
        <v>-</v>
      </c>
      <c r="N33" s="51" t="str">
        <f t="shared" si="13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si="14"/>
        <v>-</v>
      </c>
      <c r="T33" s="51" t="str">
        <f t="shared" si="14"/>
        <v>-</v>
      </c>
      <c r="U33" s="51" t="str">
        <f t="shared" si="14"/>
        <v>-</v>
      </c>
      <c r="V33" s="54" t="str">
        <f t="shared" si="14"/>
        <v>-</v>
      </c>
      <c r="W33" s="55" t="str">
        <f t="shared" si="14"/>
        <v>-</v>
      </c>
      <c r="X33" s="55" t="str">
        <f t="shared" si="14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51</v>
      </c>
      <c r="B34" s="50">
        <f t="shared" si="0"/>
        <v>0</v>
      </c>
      <c r="C34" s="51" t="str">
        <f t="shared" si="12"/>
        <v>-</v>
      </c>
      <c r="D34" s="51" t="str">
        <f t="shared" si="12"/>
        <v>-</v>
      </c>
      <c r="E34" s="51" t="str">
        <f t="shared" si="12"/>
        <v>-</v>
      </c>
      <c r="F34" s="51" t="str">
        <f t="shared" si="12"/>
        <v>-</v>
      </c>
      <c r="G34" s="51" t="str">
        <f t="shared" si="12"/>
        <v>-</v>
      </c>
      <c r="H34" s="52" t="str">
        <f t="shared" si="10"/>
        <v>-</v>
      </c>
      <c r="I34" s="51">
        <f t="shared" si="2"/>
        <v>0</v>
      </c>
      <c r="J34" s="51" t="str">
        <f t="shared" si="13"/>
        <v>-</v>
      </c>
      <c r="K34" s="52" t="str">
        <f t="shared" si="13"/>
        <v>-</v>
      </c>
      <c r="L34" s="53" t="str">
        <f t="shared" si="13"/>
        <v>-</v>
      </c>
      <c r="M34" s="51" t="str">
        <f t="shared" si="13"/>
        <v>-</v>
      </c>
      <c r="N34" s="51" t="str">
        <f t="shared" si="13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4"/>
        <v>-</v>
      </c>
      <c r="T34" s="51" t="str">
        <f t="shared" si="14"/>
        <v>-</v>
      </c>
      <c r="U34" s="51" t="str">
        <f t="shared" si="14"/>
        <v>-</v>
      </c>
      <c r="V34" s="54" t="str">
        <f t="shared" si="14"/>
        <v>-</v>
      </c>
      <c r="W34" s="55" t="str">
        <f t="shared" si="14"/>
        <v>-</v>
      </c>
      <c r="X34" s="55" t="str">
        <f t="shared" si="14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52</v>
      </c>
      <c r="B35" s="50">
        <f t="shared" si="0"/>
        <v>0</v>
      </c>
      <c r="C35" s="51" t="str">
        <f t="shared" si="12"/>
        <v>-</v>
      </c>
      <c r="D35" s="51" t="str">
        <f t="shared" si="12"/>
        <v>-</v>
      </c>
      <c r="E35" s="51" t="str">
        <f t="shared" si="12"/>
        <v>-</v>
      </c>
      <c r="F35" s="51" t="str">
        <f t="shared" si="12"/>
        <v>-</v>
      </c>
      <c r="G35" s="51" t="str">
        <f t="shared" si="12"/>
        <v>-</v>
      </c>
      <c r="H35" s="52" t="str">
        <f t="shared" si="10"/>
        <v>-</v>
      </c>
      <c r="I35" s="51">
        <f t="shared" si="2"/>
        <v>0</v>
      </c>
      <c r="J35" s="51" t="str">
        <f t="shared" si="13"/>
        <v>-</v>
      </c>
      <c r="K35" s="52" t="str">
        <f t="shared" si="13"/>
        <v>-</v>
      </c>
      <c r="L35" s="53" t="str">
        <f t="shared" si="13"/>
        <v>-</v>
      </c>
      <c r="M35" s="51" t="str">
        <f t="shared" si="13"/>
        <v>-</v>
      </c>
      <c r="N35" s="51" t="str">
        <f t="shared" si="13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4"/>
        <v>-</v>
      </c>
      <c r="T35" s="51" t="str">
        <f t="shared" si="14"/>
        <v>-</v>
      </c>
      <c r="U35" s="51" t="str">
        <f t="shared" si="14"/>
        <v>-</v>
      </c>
      <c r="V35" s="54" t="str">
        <f t="shared" si="14"/>
        <v>-</v>
      </c>
      <c r="W35" s="55" t="str">
        <f t="shared" si="14"/>
        <v>-</v>
      </c>
      <c r="X35" s="55" t="str">
        <f t="shared" si="14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53</v>
      </c>
      <c r="B36" s="50">
        <f t="shared" si="0"/>
        <v>0</v>
      </c>
      <c r="C36" s="51" t="str">
        <f t="shared" si="12"/>
        <v>-</v>
      </c>
      <c r="D36" s="51" t="str">
        <f t="shared" si="12"/>
        <v>-</v>
      </c>
      <c r="E36" s="51" t="str">
        <f t="shared" si="12"/>
        <v>-</v>
      </c>
      <c r="F36" s="51" t="str">
        <f t="shared" si="12"/>
        <v>-</v>
      </c>
      <c r="G36" s="51" t="str">
        <f t="shared" si="12"/>
        <v>-</v>
      </c>
      <c r="H36" s="52" t="str">
        <f t="shared" si="10"/>
        <v>-</v>
      </c>
      <c r="I36" s="51">
        <f t="shared" si="2"/>
        <v>0</v>
      </c>
      <c r="J36" s="51" t="str">
        <f t="shared" si="13"/>
        <v>-</v>
      </c>
      <c r="K36" s="52" t="str">
        <f t="shared" si="13"/>
        <v>-</v>
      </c>
      <c r="L36" s="53" t="str">
        <f t="shared" si="13"/>
        <v>-</v>
      </c>
      <c r="M36" s="51" t="str">
        <f t="shared" si="13"/>
        <v>-</v>
      </c>
      <c r="N36" s="51" t="str">
        <f t="shared" si="13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4"/>
        <v>-</v>
      </c>
      <c r="T36" s="51" t="str">
        <f t="shared" si="14"/>
        <v>-</v>
      </c>
      <c r="U36" s="51" t="str">
        <f t="shared" si="14"/>
        <v>-</v>
      </c>
      <c r="V36" s="54" t="str">
        <f t="shared" si="14"/>
        <v>-</v>
      </c>
      <c r="W36" s="55" t="str">
        <f t="shared" si="14"/>
        <v>-</v>
      </c>
      <c r="X36" s="55" t="str">
        <f t="shared" si="14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54</v>
      </c>
      <c r="B37" s="50">
        <f t="shared" si="0"/>
        <v>0</v>
      </c>
      <c r="C37" s="51" t="str">
        <f t="shared" si="12"/>
        <v>-</v>
      </c>
      <c r="D37" s="51" t="str">
        <f t="shared" si="12"/>
        <v>-</v>
      </c>
      <c r="E37" s="51" t="str">
        <f t="shared" si="12"/>
        <v>-</v>
      </c>
      <c r="F37" s="51" t="str">
        <f t="shared" si="12"/>
        <v>-</v>
      </c>
      <c r="G37" s="51" t="str">
        <f t="shared" si="12"/>
        <v>-</v>
      </c>
      <c r="H37" s="52" t="str">
        <f t="shared" si="10"/>
        <v>-</v>
      </c>
      <c r="I37" s="51">
        <f t="shared" si="2"/>
        <v>0</v>
      </c>
      <c r="J37" s="51" t="str">
        <f t="shared" si="13"/>
        <v>-</v>
      </c>
      <c r="K37" s="52" t="str">
        <f t="shared" si="13"/>
        <v>-</v>
      </c>
      <c r="L37" s="53" t="str">
        <f t="shared" si="13"/>
        <v>-</v>
      </c>
      <c r="M37" s="51" t="str">
        <f t="shared" si="13"/>
        <v>-</v>
      </c>
      <c r="N37" s="51" t="str">
        <f t="shared" si="13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4"/>
        <v>-</v>
      </c>
      <c r="T37" s="51" t="str">
        <f t="shared" si="14"/>
        <v>-</v>
      </c>
      <c r="U37" s="51" t="str">
        <f t="shared" si="14"/>
        <v>-</v>
      </c>
      <c r="V37" s="54" t="str">
        <f t="shared" si="14"/>
        <v>-</v>
      </c>
      <c r="W37" s="55" t="str">
        <f t="shared" si="14"/>
        <v>-</v>
      </c>
      <c r="X37" s="55" t="str">
        <f t="shared" si="14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55</v>
      </c>
      <c r="B38" s="50">
        <f t="shared" si="0"/>
        <v>0</v>
      </c>
      <c r="C38" s="51" t="str">
        <f t="shared" si="12"/>
        <v>-</v>
      </c>
      <c r="D38" s="51" t="str">
        <f t="shared" si="12"/>
        <v>-</v>
      </c>
      <c r="E38" s="51" t="str">
        <f t="shared" si="12"/>
        <v>-</v>
      </c>
      <c r="F38" s="51" t="str">
        <f t="shared" si="12"/>
        <v>-</v>
      </c>
      <c r="G38" s="51" t="str">
        <f t="shared" si="12"/>
        <v>-</v>
      </c>
      <c r="H38" s="52" t="str">
        <f t="shared" si="10"/>
        <v>-</v>
      </c>
      <c r="I38" s="51">
        <f t="shared" si="2"/>
        <v>0</v>
      </c>
      <c r="J38" s="51" t="str">
        <f t="shared" si="13"/>
        <v>-</v>
      </c>
      <c r="K38" s="52" t="str">
        <f t="shared" si="13"/>
        <v>-</v>
      </c>
      <c r="L38" s="53" t="str">
        <f t="shared" si="13"/>
        <v>-</v>
      </c>
      <c r="M38" s="51" t="str">
        <f t="shared" si="13"/>
        <v>-</v>
      </c>
      <c r="N38" s="51" t="str">
        <f t="shared" si="13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4"/>
        <v>-</v>
      </c>
      <c r="T38" s="51" t="str">
        <f t="shared" si="14"/>
        <v>-</v>
      </c>
      <c r="U38" s="51" t="str">
        <f t="shared" si="14"/>
        <v>-</v>
      </c>
      <c r="V38" s="54" t="str">
        <f t="shared" si="14"/>
        <v>-</v>
      </c>
      <c r="W38" s="55" t="str">
        <f t="shared" si="14"/>
        <v>-</v>
      </c>
      <c r="X38" s="55" t="str">
        <f t="shared" si="14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56</v>
      </c>
      <c r="B39" s="50">
        <f t="shared" si="0"/>
        <v>0</v>
      </c>
      <c r="C39" s="51" t="str">
        <f t="shared" si="12"/>
        <v>-</v>
      </c>
      <c r="D39" s="51" t="str">
        <f t="shared" si="12"/>
        <v>-</v>
      </c>
      <c r="E39" s="51" t="str">
        <f t="shared" si="12"/>
        <v>-</v>
      </c>
      <c r="F39" s="51" t="str">
        <f t="shared" si="12"/>
        <v>-</v>
      </c>
      <c r="G39" s="51" t="str">
        <f t="shared" si="12"/>
        <v>-</v>
      </c>
      <c r="H39" s="52" t="str">
        <f t="shared" si="10"/>
        <v>-</v>
      </c>
      <c r="I39" s="51">
        <f t="shared" si="2"/>
        <v>0</v>
      </c>
      <c r="J39" s="51" t="str">
        <f t="shared" si="13"/>
        <v>-</v>
      </c>
      <c r="K39" s="52" t="str">
        <f t="shared" si="13"/>
        <v>-</v>
      </c>
      <c r="L39" s="53" t="str">
        <f t="shared" si="13"/>
        <v>-</v>
      </c>
      <c r="M39" s="51" t="str">
        <f t="shared" si="13"/>
        <v>-</v>
      </c>
      <c r="N39" s="51" t="str">
        <f t="shared" si="13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4"/>
        <v>-</v>
      </c>
      <c r="T39" s="51" t="str">
        <f t="shared" si="14"/>
        <v>-</v>
      </c>
      <c r="U39" s="51" t="str">
        <f t="shared" si="14"/>
        <v>-</v>
      </c>
      <c r="V39" s="54" t="str">
        <f t="shared" si="14"/>
        <v>-</v>
      </c>
      <c r="W39" s="55" t="str">
        <f t="shared" si="14"/>
        <v>-</v>
      </c>
      <c r="X39" s="55" t="str">
        <f t="shared" si="14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57</v>
      </c>
      <c r="B40" s="50">
        <f t="shared" si="0"/>
        <v>0</v>
      </c>
      <c r="C40" s="51" t="str">
        <f t="shared" si="12"/>
        <v>-</v>
      </c>
      <c r="D40" s="51" t="str">
        <f t="shared" si="12"/>
        <v>-</v>
      </c>
      <c r="E40" s="51" t="str">
        <f t="shared" si="12"/>
        <v>-</v>
      </c>
      <c r="F40" s="51" t="str">
        <f t="shared" si="12"/>
        <v>-</v>
      </c>
      <c r="G40" s="51" t="str">
        <f t="shared" si="12"/>
        <v>-</v>
      </c>
      <c r="H40" s="52" t="str">
        <f t="shared" si="10"/>
        <v>-</v>
      </c>
      <c r="I40" s="51">
        <f t="shared" si="2"/>
        <v>0</v>
      </c>
      <c r="J40" s="51" t="str">
        <f t="shared" si="13"/>
        <v>-</v>
      </c>
      <c r="K40" s="52" t="str">
        <f t="shared" si="13"/>
        <v>-</v>
      </c>
      <c r="L40" s="53" t="str">
        <f t="shared" si="13"/>
        <v>-</v>
      </c>
      <c r="M40" s="51" t="str">
        <f t="shared" si="13"/>
        <v>-</v>
      </c>
      <c r="N40" s="51" t="str">
        <f t="shared" si="13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4"/>
        <v>-</v>
      </c>
      <c r="T40" s="51" t="str">
        <f t="shared" si="14"/>
        <v>-</v>
      </c>
      <c r="U40" s="51" t="str">
        <f t="shared" si="14"/>
        <v>-</v>
      </c>
      <c r="V40" s="54" t="str">
        <f t="shared" si="14"/>
        <v>-</v>
      </c>
      <c r="W40" s="55" t="str">
        <f t="shared" si="14"/>
        <v>-</v>
      </c>
      <c r="X40" s="55" t="str">
        <f t="shared" si="14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58</v>
      </c>
      <c r="B41" s="50">
        <f t="shared" si="0"/>
        <v>0</v>
      </c>
      <c r="C41" s="51" t="str">
        <f t="shared" si="12"/>
        <v>-</v>
      </c>
      <c r="D41" s="51" t="str">
        <f t="shared" si="12"/>
        <v>-</v>
      </c>
      <c r="E41" s="51" t="str">
        <f t="shared" si="12"/>
        <v>-</v>
      </c>
      <c r="F41" s="51" t="str">
        <f t="shared" si="12"/>
        <v>-</v>
      </c>
      <c r="G41" s="51" t="str">
        <f t="shared" si="12"/>
        <v>-</v>
      </c>
      <c r="H41" s="52" t="str">
        <f t="shared" si="10"/>
        <v>-</v>
      </c>
      <c r="I41" s="51">
        <f t="shared" si="2"/>
        <v>0</v>
      </c>
      <c r="J41" s="51" t="str">
        <f t="shared" si="13"/>
        <v>-</v>
      </c>
      <c r="K41" s="52" t="str">
        <f t="shared" si="13"/>
        <v>-</v>
      </c>
      <c r="L41" s="53" t="str">
        <f t="shared" si="13"/>
        <v>-</v>
      </c>
      <c r="M41" s="51" t="str">
        <f t="shared" si="13"/>
        <v>-</v>
      </c>
      <c r="N41" s="51" t="str">
        <f t="shared" si="13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4"/>
        <v>-</v>
      </c>
      <c r="T41" s="51" t="str">
        <f t="shared" si="14"/>
        <v>-</v>
      </c>
      <c r="U41" s="51" t="str">
        <f t="shared" si="14"/>
        <v>-</v>
      </c>
      <c r="V41" s="54" t="str">
        <f t="shared" si="14"/>
        <v>-</v>
      </c>
      <c r="W41" s="55" t="str">
        <f t="shared" si="14"/>
        <v>-</v>
      </c>
      <c r="X41" s="55" t="str">
        <f t="shared" si="14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59</v>
      </c>
      <c r="B42" s="50">
        <f t="shared" si="0"/>
        <v>0</v>
      </c>
      <c r="C42" s="51" t="str">
        <f t="shared" si="12"/>
        <v>-</v>
      </c>
      <c r="D42" s="51" t="str">
        <f t="shared" si="12"/>
        <v>-</v>
      </c>
      <c r="E42" s="51" t="str">
        <f t="shared" si="12"/>
        <v>-</v>
      </c>
      <c r="F42" s="51" t="str">
        <f t="shared" si="12"/>
        <v>-</v>
      </c>
      <c r="G42" s="51" t="str">
        <f t="shared" si="12"/>
        <v>-</v>
      </c>
      <c r="H42" s="52" t="str">
        <f t="shared" si="10"/>
        <v>-</v>
      </c>
      <c r="I42" s="51">
        <f t="shared" si="2"/>
        <v>0</v>
      </c>
      <c r="J42" s="51" t="str">
        <f t="shared" si="13"/>
        <v>-</v>
      </c>
      <c r="K42" s="52" t="str">
        <f t="shared" si="13"/>
        <v>-</v>
      </c>
      <c r="L42" s="53" t="str">
        <f t="shared" si="13"/>
        <v>-</v>
      </c>
      <c r="M42" s="51" t="str">
        <f t="shared" si="13"/>
        <v>-</v>
      </c>
      <c r="N42" s="51" t="str">
        <f t="shared" si="13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4"/>
        <v>-</v>
      </c>
      <c r="T42" s="51" t="str">
        <f t="shared" si="14"/>
        <v>-</v>
      </c>
      <c r="U42" s="51" t="str">
        <f t="shared" si="14"/>
        <v>-</v>
      </c>
      <c r="V42" s="54" t="str">
        <f t="shared" si="14"/>
        <v>-</v>
      </c>
      <c r="W42" s="55" t="str">
        <f t="shared" si="14"/>
        <v>-</v>
      </c>
      <c r="X42" s="55" t="str">
        <f t="shared" si="14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hidden="1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0</v>
      </c>
      <c r="P44" s="76">
        <f>SUM(P13:P43)</f>
        <v>0</v>
      </c>
      <c r="Q44" s="76">
        <f>SUM(Q13:Q43)</f>
        <v>0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0</v>
      </c>
      <c r="E47" s="86"/>
      <c r="F47" s="86"/>
      <c r="G47" s="52" t="s">
        <v>74</v>
      </c>
      <c r="H47" s="85">
        <f t="shared" ref="H47:H56" si="15">+COUNTIF($C$13:$E$43,$G47)</f>
        <v>1</v>
      </c>
      <c r="I47" s="52"/>
      <c r="J47" s="85"/>
      <c r="K47" s="52" t="s">
        <v>90</v>
      </c>
      <c r="L47" s="85">
        <f t="shared" ref="L47:L54" si="16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17">COUNTIF($G$13:$G$43,$Y47)</f>
        <v>1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0</v>
      </c>
      <c r="E48" s="86"/>
      <c r="F48" s="86"/>
      <c r="G48" s="52" t="s">
        <v>105</v>
      </c>
      <c r="H48" s="85">
        <f t="shared" si="15"/>
        <v>0</v>
      </c>
      <c r="I48" s="52"/>
      <c r="J48" s="85"/>
      <c r="K48" s="52" t="s">
        <v>159</v>
      </c>
      <c r="L48" s="85">
        <f t="shared" si="16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17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0</v>
      </c>
      <c r="E49" s="86"/>
      <c r="F49" s="86"/>
      <c r="G49" s="52" t="s">
        <v>108</v>
      </c>
      <c r="H49" s="85">
        <f t="shared" si="15"/>
        <v>0</v>
      </c>
      <c r="I49" s="52"/>
      <c r="J49" s="85"/>
      <c r="K49" s="52" t="s">
        <v>160</v>
      </c>
      <c r="L49" s="85">
        <f t="shared" si="16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17"/>
        <v>0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0</v>
      </c>
      <c r="E50" s="86"/>
      <c r="F50" s="86"/>
      <c r="G50" s="52" t="s">
        <v>103</v>
      </c>
      <c r="H50" s="85">
        <f t="shared" si="15"/>
        <v>0</v>
      </c>
      <c r="I50" s="52"/>
      <c r="J50" s="85"/>
      <c r="K50" s="52" t="s">
        <v>161</v>
      </c>
      <c r="L50" s="85">
        <f t="shared" si="16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0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17"/>
        <v>0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18">+SUMIFS($I$13:$I$43,$J$13:$J$43,"CAC",$K$13:$K$43,"12/200")</f>
        <v>0</v>
      </c>
      <c r="E51" s="86"/>
      <c r="F51" s="86"/>
      <c r="G51" s="52" t="s">
        <v>104</v>
      </c>
      <c r="H51" s="85">
        <f t="shared" si="15"/>
        <v>0</v>
      </c>
      <c r="I51" s="52"/>
      <c r="J51" s="85"/>
      <c r="K51" s="52" t="s">
        <v>162</v>
      </c>
      <c r="L51" s="85">
        <f t="shared" si="16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17"/>
        <v>0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18"/>
        <v>0</v>
      </c>
      <c r="E52" s="86"/>
      <c r="F52" s="86"/>
      <c r="G52" s="52" t="s">
        <v>67</v>
      </c>
      <c r="H52" s="85">
        <f t="shared" si="15"/>
        <v>0</v>
      </c>
      <c r="I52" s="52"/>
      <c r="J52" s="85"/>
      <c r="K52" s="52" t="s">
        <v>163</v>
      </c>
      <c r="L52" s="85">
        <f t="shared" si="16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0</v>
      </c>
      <c r="U52" s="39"/>
      <c r="V52" s="98">
        <f>COUNTIF($S$13:$S$43,#REF!)</f>
        <v>0</v>
      </c>
      <c r="W52" s="39"/>
      <c r="X52" s="39"/>
      <c r="Y52" s="91" t="s">
        <v>259</v>
      </c>
      <c r="Z52" s="92"/>
      <c r="AA52" s="93"/>
      <c r="AB52" s="94">
        <f t="shared" si="17"/>
        <v>0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5"/>
        <v>0</v>
      </c>
      <c r="I53" s="52"/>
      <c r="J53" s="85"/>
      <c r="K53" s="52" t="s">
        <v>107</v>
      </c>
      <c r="L53" s="85">
        <f t="shared" si="16"/>
        <v>0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5"/>
        <v>0</v>
      </c>
      <c r="I54" s="52"/>
      <c r="J54" s="85"/>
      <c r="K54" s="52" t="s">
        <v>85</v>
      </c>
      <c r="L54" s="85">
        <f t="shared" si="16"/>
        <v>1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5"/>
        <v>1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5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2.3620000000000002E-2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/>
  <mergeCells count="42">
    <mergeCell ref="AE9:AF9"/>
    <mergeCell ref="AE10:AF10"/>
    <mergeCell ref="AG9:AH9"/>
    <mergeCell ref="AG10:AH10"/>
    <mergeCell ref="B7:F8"/>
    <mergeCell ref="G7:G8"/>
    <mergeCell ref="H7:R8"/>
    <mergeCell ref="S3:S6"/>
    <mergeCell ref="T3:U6"/>
    <mergeCell ref="B4:F5"/>
    <mergeCell ref="G4:R4"/>
    <mergeCell ref="G5:R6"/>
    <mergeCell ref="AJ7:AK8"/>
    <mergeCell ref="B9:B11"/>
    <mergeCell ref="F9:H9"/>
    <mergeCell ref="T9:T11"/>
    <mergeCell ref="U9:U11"/>
    <mergeCell ref="V9:V11"/>
    <mergeCell ref="W9:X10"/>
    <mergeCell ref="Y9:Y11"/>
    <mergeCell ref="Z9:Z11"/>
    <mergeCell ref="AA9:AA11"/>
    <mergeCell ref="V7:V8"/>
    <mergeCell ref="W7:W8"/>
    <mergeCell ref="X7:Y8"/>
    <mergeCell ref="Z7:AA8"/>
    <mergeCell ref="AB7:AC8"/>
    <mergeCell ref="AD7:AD8"/>
    <mergeCell ref="Y46:AB46"/>
    <mergeCell ref="AB9:AC9"/>
    <mergeCell ref="AD9:AD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S10:S11"/>
    <mergeCell ref="AB10:AC10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ED36-71EA-490F-944F-F91F0C0A94FD}">
  <sheetPr>
    <tabColor theme="4" tint="0.59999389629810485"/>
  </sheetPr>
  <dimension ref="A1:AS59"/>
  <sheetViews>
    <sheetView showZeros="0" view="pageBreakPreview" topLeftCell="P1" zoomScale="82" zoomScaleSheetLayoutView="82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16</v>
      </c>
      <c r="T3" s="544" t="str">
        <f>+"RP-"&amp;S3</f>
        <v>RP-16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NUEVO VALLE LA CARBONERA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SANTA</v>
      </c>
      <c r="AA7" s="548"/>
      <c r="AB7" s="550" t="s">
        <v>116</v>
      </c>
      <c r="AC7" s="550"/>
      <c r="AD7" s="565" t="str">
        <f>+VLOOKUP($S$3,LOCALIDAD,5,0)</f>
        <v>NUEVO CHIMBOTE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32</v>
      </c>
      <c r="B13" s="275" t="str">
        <f t="shared" ref="B13:B42" si="0">IF($H$7=VLOOKUP($A13,PLANILLA,3,0),VLOOKUP($A13,PLANILLA,B$12,0),0)</f>
        <v>0</v>
      </c>
      <c r="C13" s="276" t="str">
        <f t="shared" ref="C13:G28" si="1">IF($H$7=VLOOKUP($A13,PLANILLA,3,0),VLOOKUP($A13,PLANILLA,C$12,0),"-")</f>
        <v>EC</v>
      </c>
      <c r="D13" s="276" t="str">
        <f t="shared" si="1"/>
        <v>-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8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2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8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SI</v>
      </c>
      <c r="V13" s="279">
        <f t="shared" si="5"/>
        <v>0</v>
      </c>
      <c r="W13" s="280" t="str">
        <f t="shared" si="5"/>
        <v>-</v>
      </c>
      <c r="X13" s="280" t="str">
        <f t="shared" si="5"/>
        <v>-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1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33</v>
      </c>
      <c r="B14" s="50">
        <f t="shared" si="0"/>
        <v>1</v>
      </c>
      <c r="C14" s="51" t="str">
        <f t="shared" si="1"/>
        <v>TSVE-2</v>
      </c>
      <c r="D14" s="51" t="str">
        <f t="shared" si="1"/>
        <v>-</v>
      </c>
      <c r="E14" s="51" t="str">
        <f t="shared" si="1"/>
        <v>-</v>
      </c>
      <c r="F14" s="51" t="str">
        <f t="shared" si="1"/>
        <v>-</v>
      </c>
      <c r="G14" s="51" t="str">
        <f t="shared" si="1"/>
        <v>-</v>
      </c>
      <c r="H14" s="52" t="str">
        <f t="shared" ref="H14:H42" si="10">+IF(G14&lt;&gt;0,VLOOKUP(G14,TRAFOS,2,FALSE),"-")</f>
        <v>-</v>
      </c>
      <c r="I14" s="51">
        <f t="shared" si="2"/>
        <v>1</v>
      </c>
      <c r="J14" s="51" t="str">
        <f t="shared" si="3"/>
        <v>CAC</v>
      </c>
      <c r="K14" s="52" t="str">
        <f t="shared" si="3"/>
        <v>13/400</v>
      </c>
      <c r="L14" s="53">
        <f t="shared" si="3"/>
        <v>10</v>
      </c>
      <c r="M14" s="51" t="str">
        <f t="shared" si="3"/>
        <v>35 mm² AAAC</v>
      </c>
      <c r="N14" s="51">
        <f t="shared" si="3"/>
        <v>2</v>
      </c>
      <c r="O14" s="51">
        <f t="shared" si="4"/>
        <v>0</v>
      </c>
      <c r="P14" s="51">
        <f t="shared" si="4"/>
        <v>0</v>
      </c>
      <c r="Q14" s="51">
        <f t="shared" si="4"/>
        <v>1</v>
      </c>
      <c r="R14" s="51">
        <f t="shared" si="4"/>
        <v>0</v>
      </c>
      <c r="S14" s="51" t="str">
        <f t="shared" si="5"/>
        <v>PAT-1C</v>
      </c>
      <c r="T14" s="51" t="str">
        <f t="shared" si="5"/>
        <v>CI-A</v>
      </c>
      <c r="U14" s="51" t="str">
        <f t="shared" si="5"/>
        <v>SI</v>
      </c>
      <c r="V14" s="54">
        <f t="shared" si="5"/>
        <v>0</v>
      </c>
      <c r="W14" s="55" t="str">
        <f t="shared" si="5"/>
        <v>783434.99</v>
      </c>
      <c r="X14" s="55" t="str">
        <f t="shared" si="5"/>
        <v>8992271.00</v>
      </c>
      <c r="Y14" s="56">
        <f t="shared" si="6"/>
        <v>2</v>
      </c>
      <c r="Z14" s="57" t="str">
        <f t="shared" si="7"/>
        <v>-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1</v>
      </c>
      <c r="AF14" s="59">
        <f t="shared" si="8"/>
        <v>0</v>
      </c>
      <c r="AG14" s="59">
        <f t="shared" si="8"/>
        <v>1</v>
      </c>
      <c r="AH14" s="427">
        <f t="shared" si="8"/>
        <v>0</v>
      </c>
      <c r="AI14" s="39"/>
      <c r="AJ14" s="39">
        <f t="shared" si="9"/>
        <v>1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x14ac:dyDescent="0.25">
      <c r="A15" s="38">
        <f t="shared" ref="A15:A42" si="11">+A14+1</f>
        <v>34</v>
      </c>
      <c r="B15" s="50">
        <f t="shared" si="0"/>
        <v>2</v>
      </c>
      <c r="C15" s="51" t="str">
        <f t="shared" si="1"/>
        <v>TSVE-2</v>
      </c>
      <c r="D15" s="51" t="str">
        <f t="shared" si="1"/>
        <v>-</v>
      </c>
      <c r="E15" s="51" t="str">
        <f t="shared" si="1"/>
        <v>-</v>
      </c>
      <c r="F15" s="51" t="str">
        <f t="shared" si="1"/>
        <v>-</v>
      </c>
      <c r="G15" s="51" t="str">
        <f t="shared" si="1"/>
        <v>-</v>
      </c>
      <c r="H15" s="52" t="str">
        <f t="shared" si="10"/>
        <v>-</v>
      </c>
      <c r="I15" s="51">
        <f t="shared" si="2"/>
        <v>1</v>
      </c>
      <c r="J15" s="51" t="str">
        <f t="shared" si="3"/>
        <v>CAC</v>
      </c>
      <c r="K15" s="52" t="str">
        <f t="shared" si="3"/>
        <v>13/400</v>
      </c>
      <c r="L15" s="53">
        <f t="shared" si="3"/>
        <v>88</v>
      </c>
      <c r="M15" s="51" t="str">
        <f t="shared" si="3"/>
        <v>35 mm² AAAC</v>
      </c>
      <c r="N15" s="51">
        <f t="shared" si="3"/>
        <v>2</v>
      </c>
      <c r="O15" s="51">
        <f t="shared" si="4"/>
        <v>0</v>
      </c>
      <c r="P15" s="51">
        <f t="shared" si="4"/>
        <v>0</v>
      </c>
      <c r="Q15" s="51">
        <f t="shared" si="4"/>
        <v>1</v>
      </c>
      <c r="R15" s="51">
        <f t="shared" si="4"/>
        <v>0</v>
      </c>
      <c r="S15" s="51" t="str">
        <f t="shared" si="5"/>
        <v>PAT-1C</v>
      </c>
      <c r="T15" s="51" t="str">
        <f t="shared" si="5"/>
        <v>CI-A</v>
      </c>
      <c r="U15" s="51" t="str">
        <f t="shared" si="5"/>
        <v>SI</v>
      </c>
      <c r="V15" s="54">
        <f t="shared" si="5"/>
        <v>0</v>
      </c>
      <c r="W15" s="55" t="str">
        <f t="shared" si="5"/>
        <v>783378.85</v>
      </c>
      <c r="X15" s="55" t="str">
        <f t="shared" si="5"/>
        <v>8992337.92</v>
      </c>
      <c r="Y15" s="56">
        <f t="shared" si="6"/>
        <v>2</v>
      </c>
      <c r="Z15" s="57" t="str">
        <f t="shared" si="7"/>
        <v>-</v>
      </c>
      <c r="AA15" s="58" t="str">
        <f t="shared" si="7"/>
        <v>NO</v>
      </c>
      <c r="AB15" s="59">
        <f t="shared" si="8"/>
        <v>1</v>
      </c>
      <c r="AC15" s="59">
        <f t="shared" si="8"/>
        <v>0</v>
      </c>
      <c r="AD15" s="148"/>
      <c r="AE15" s="426">
        <f t="shared" si="8"/>
        <v>1</v>
      </c>
      <c r="AF15" s="59">
        <f t="shared" si="8"/>
        <v>0</v>
      </c>
      <c r="AG15" s="59">
        <f t="shared" si="8"/>
        <v>1</v>
      </c>
      <c r="AH15" s="427">
        <f t="shared" si="8"/>
        <v>0</v>
      </c>
      <c r="AI15" s="39"/>
      <c r="AJ15" s="39">
        <f t="shared" si="9"/>
        <v>1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x14ac:dyDescent="0.25">
      <c r="A16" s="38">
        <f t="shared" si="11"/>
        <v>35</v>
      </c>
      <c r="B16" s="50">
        <f t="shared" si="0"/>
        <v>3</v>
      </c>
      <c r="C16" s="51" t="str">
        <f t="shared" si="1"/>
        <v>PSVE-2</v>
      </c>
      <c r="D16" s="51" t="str">
        <f t="shared" si="1"/>
        <v>SBM-2V</v>
      </c>
      <c r="E16" s="51" t="str">
        <f>IF($H$7=VLOOKUP($A16,PLANILLA,3,0),VLOOKUP($A16,PLANILLA,E$12,0),"-")</f>
        <v>3A-K</v>
      </c>
      <c r="F16" s="51" t="str">
        <f t="shared" si="1"/>
        <v>01</v>
      </c>
      <c r="G16" s="51" t="str">
        <f t="shared" si="1"/>
        <v>37.5kVA-2ø-13,8kV</v>
      </c>
      <c r="H16" s="52">
        <f t="shared" si="10"/>
        <v>37.5</v>
      </c>
      <c r="I16" s="51">
        <f t="shared" si="2"/>
        <v>1</v>
      </c>
      <c r="J16" s="51" t="str">
        <f t="shared" si="3"/>
        <v>CAC</v>
      </c>
      <c r="K16" s="52" t="str">
        <f t="shared" si="3"/>
        <v>13/400</v>
      </c>
      <c r="L16" s="53">
        <f t="shared" si="3"/>
        <v>26.8</v>
      </c>
      <c r="M16" s="51" t="str">
        <f t="shared" si="3"/>
        <v>35 mm² AAAC</v>
      </c>
      <c r="N16" s="51">
        <f t="shared" si="3"/>
        <v>2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PAT-3</v>
      </c>
      <c r="T16" s="51" t="str">
        <f t="shared" si="5"/>
        <v>CI-A</v>
      </c>
      <c r="U16" s="51" t="str">
        <f t="shared" si="5"/>
        <v>SI</v>
      </c>
      <c r="V16" s="54">
        <f t="shared" si="5"/>
        <v>0</v>
      </c>
      <c r="W16" s="55" t="str">
        <f t="shared" si="5"/>
        <v>783361.96</v>
      </c>
      <c r="X16" s="55" t="str">
        <f t="shared" si="5"/>
        <v>8992338.69</v>
      </c>
      <c r="Y16" s="56">
        <f t="shared" si="6"/>
        <v>2</v>
      </c>
      <c r="Z16" s="57" t="str">
        <f t="shared" si="7"/>
        <v>13,8kV</v>
      </c>
      <c r="AA16" s="58" t="str">
        <f t="shared" si="7"/>
        <v>NO</v>
      </c>
      <c r="AB16" s="59">
        <f t="shared" si="8"/>
        <v>1</v>
      </c>
      <c r="AC16" s="59">
        <f t="shared" si="8"/>
        <v>0</v>
      </c>
      <c r="AD16" s="148"/>
      <c r="AE16" s="426">
        <f t="shared" si="8"/>
        <v>0</v>
      </c>
      <c r="AF16" s="59">
        <f t="shared" si="8"/>
        <v>0</v>
      </c>
      <c r="AG16" s="59">
        <f t="shared" si="8"/>
        <v>1</v>
      </c>
      <c r="AH16" s="427">
        <f t="shared" si="8"/>
        <v>0</v>
      </c>
      <c r="AI16" s="39"/>
      <c r="AJ16" s="39">
        <f t="shared" si="9"/>
        <v>1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hidden="1" x14ac:dyDescent="0.25">
      <c r="A17" s="38">
        <f t="shared" si="11"/>
        <v>36</v>
      </c>
      <c r="B17" s="50">
        <f t="shared" si="0"/>
        <v>0</v>
      </c>
      <c r="C17" s="51" t="str">
        <f t="shared" si="1"/>
        <v>-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0</v>
      </c>
      <c r="J17" s="51" t="str">
        <f t="shared" si="3"/>
        <v>-</v>
      </c>
      <c r="K17" s="52" t="str">
        <f t="shared" si="3"/>
        <v>-</v>
      </c>
      <c r="L17" s="53" t="str">
        <f t="shared" si="3"/>
        <v>-</v>
      </c>
      <c r="M17" s="51" t="str">
        <f t="shared" si="3"/>
        <v>-</v>
      </c>
      <c r="N17" s="51" t="str">
        <f t="shared" si="3"/>
        <v>-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-</v>
      </c>
      <c r="T17" s="51" t="str">
        <f t="shared" si="5"/>
        <v>-</v>
      </c>
      <c r="U17" s="51" t="str">
        <f t="shared" si="5"/>
        <v>-</v>
      </c>
      <c r="V17" s="54" t="str">
        <f t="shared" si="5"/>
        <v>-</v>
      </c>
      <c r="W17" s="55" t="str">
        <f t="shared" si="5"/>
        <v>-</v>
      </c>
      <c r="X17" s="55" t="str">
        <f t="shared" si="5"/>
        <v>-</v>
      </c>
      <c r="Y17" s="56">
        <f t="shared" si="6"/>
        <v>0</v>
      </c>
      <c r="Z17" s="57" t="str">
        <f t="shared" si="7"/>
        <v>-</v>
      </c>
      <c r="AA17" s="58" t="str">
        <f t="shared" si="7"/>
        <v>-</v>
      </c>
      <c r="AB17" s="59">
        <f t="shared" si="8"/>
        <v>0</v>
      </c>
      <c r="AC17" s="59">
        <f t="shared" si="8"/>
        <v>0</v>
      </c>
      <c r="AD17" s="148"/>
      <c r="AE17" s="428"/>
      <c r="AF17" s="419"/>
      <c r="AG17" s="419"/>
      <c r="AH17" s="429"/>
      <c r="AI17" s="39"/>
      <c r="AJ17" s="39">
        <f t="shared" si="9"/>
        <v>0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hidden="1" x14ac:dyDescent="0.25">
      <c r="A18" s="38">
        <f t="shared" si="11"/>
        <v>37</v>
      </c>
      <c r="B18" s="50">
        <f t="shared" si="0"/>
        <v>0</v>
      </c>
      <c r="C18" s="51" t="str">
        <f t="shared" si="1"/>
        <v>-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0</v>
      </c>
      <c r="J18" s="51" t="str">
        <f t="shared" si="3"/>
        <v>-</v>
      </c>
      <c r="K18" s="52" t="str">
        <f t="shared" si="3"/>
        <v>-</v>
      </c>
      <c r="L18" s="53" t="str">
        <f t="shared" si="3"/>
        <v>-</v>
      </c>
      <c r="M18" s="51" t="str">
        <f t="shared" si="3"/>
        <v>-</v>
      </c>
      <c r="N18" s="51" t="str">
        <f t="shared" si="3"/>
        <v>-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 t="str">
        <f t="shared" si="5"/>
        <v>-</v>
      </c>
      <c r="T18" s="51" t="str">
        <f t="shared" si="5"/>
        <v>-</v>
      </c>
      <c r="U18" s="51" t="str">
        <f t="shared" si="5"/>
        <v>-</v>
      </c>
      <c r="V18" s="54" t="str">
        <f t="shared" si="5"/>
        <v>-</v>
      </c>
      <c r="W18" s="55" t="str">
        <f t="shared" si="5"/>
        <v>-</v>
      </c>
      <c r="X18" s="55" t="str">
        <f t="shared" si="5"/>
        <v>-</v>
      </c>
      <c r="Y18" s="56">
        <f t="shared" si="6"/>
        <v>0</v>
      </c>
      <c r="Z18" s="57" t="str">
        <f t="shared" si="7"/>
        <v>-</v>
      </c>
      <c r="AA18" s="58" t="str">
        <f t="shared" si="7"/>
        <v>-</v>
      </c>
      <c r="AB18" s="59">
        <f t="shared" si="8"/>
        <v>0</v>
      </c>
      <c r="AC18" s="59">
        <f t="shared" si="8"/>
        <v>0</v>
      </c>
      <c r="AD18" s="148"/>
      <c r="AE18" s="428"/>
      <c r="AF18" s="419"/>
      <c r="AG18" s="419"/>
      <c r="AH18" s="429"/>
      <c r="AI18" s="39"/>
      <c r="AJ18" s="39">
        <f t="shared" si="9"/>
        <v>0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hidden="1" x14ac:dyDescent="0.25">
      <c r="A19" s="38">
        <f t="shared" si="11"/>
        <v>38</v>
      </c>
      <c r="B19" s="50">
        <f t="shared" si="0"/>
        <v>0</v>
      </c>
      <c r="C19" s="51" t="str">
        <f t="shared" si="1"/>
        <v>-</v>
      </c>
      <c r="D19" s="51" t="str">
        <f t="shared" si="1"/>
        <v>-</v>
      </c>
      <c r="E19" s="51" t="str">
        <f t="shared" si="1"/>
        <v>-</v>
      </c>
      <c r="F19" s="51" t="str">
        <f t="shared" si="1"/>
        <v>-</v>
      </c>
      <c r="G19" s="51" t="str">
        <f t="shared" si="1"/>
        <v>-</v>
      </c>
      <c r="H19" s="52" t="str">
        <f t="shared" si="10"/>
        <v>-</v>
      </c>
      <c r="I19" s="51">
        <f t="shared" si="2"/>
        <v>0</v>
      </c>
      <c r="J19" s="51" t="str">
        <f t="shared" si="3"/>
        <v>-</v>
      </c>
      <c r="K19" s="52" t="str">
        <f t="shared" si="3"/>
        <v>-</v>
      </c>
      <c r="L19" s="53" t="str">
        <f t="shared" si="3"/>
        <v>-</v>
      </c>
      <c r="M19" s="51" t="str">
        <f t="shared" si="3"/>
        <v>-</v>
      </c>
      <c r="N19" s="51" t="str">
        <f t="shared" si="3"/>
        <v>-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-</v>
      </c>
      <c r="T19" s="51" t="str">
        <f t="shared" si="5"/>
        <v>-</v>
      </c>
      <c r="U19" s="51" t="str">
        <f t="shared" si="5"/>
        <v>-</v>
      </c>
      <c r="V19" s="54" t="str">
        <f t="shared" si="5"/>
        <v>-</v>
      </c>
      <c r="W19" s="55" t="str">
        <f t="shared" si="5"/>
        <v>-</v>
      </c>
      <c r="X19" s="55" t="str">
        <f t="shared" si="5"/>
        <v>-</v>
      </c>
      <c r="Y19" s="56">
        <f t="shared" si="6"/>
        <v>0</v>
      </c>
      <c r="Z19" s="57" t="str">
        <f t="shared" si="7"/>
        <v>-</v>
      </c>
      <c r="AA19" s="58" t="str">
        <f t="shared" si="7"/>
        <v>-</v>
      </c>
      <c r="AB19" s="59">
        <f t="shared" si="8"/>
        <v>0</v>
      </c>
      <c r="AC19" s="59">
        <f t="shared" si="8"/>
        <v>0</v>
      </c>
      <c r="AD19" s="148"/>
      <c r="AE19" s="428"/>
      <c r="AF19" s="419"/>
      <c r="AG19" s="419"/>
      <c r="AH19" s="429"/>
      <c r="AI19" s="39"/>
      <c r="AJ19" s="39">
        <f t="shared" si="9"/>
        <v>0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idden="1" x14ac:dyDescent="0.25">
      <c r="A20" s="38">
        <f t="shared" si="11"/>
        <v>39</v>
      </c>
      <c r="B20" s="50">
        <f t="shared" si="0"/>
        <v>0</v>
      </c>
      <c r="C20" s="51" t="str">
        <f t="shared" si="1"/>
        <v>-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0</v>
      </c>
      <c r="J20" s="51" t="str">
        <f t="shared" si="3"/>
        <v>-</v>
      </c>
      <c r="K20" s="52" t="str">
        <f t="shared" si="3"/>
        <v>-</v>
      </c>
      <c r="L20" s="53" t="str">
        <f t="shared" si="3"/>
        <v>-</v>
      </c>
      <c r="M20" s="51" t="str">
        <f t="shared" si="3"/>
        <v>-</v>
      </c>
      <c r="N20" s="51" t="str">
        <f t="shared" si="3"/>
        <v>-</v>
      </c>
      <c r="O20" s="51">
        <f t="shared" si="4"/>
        <v>0</v>
      </c>
      <c r="P20" s="51">
        <f t="shared" si="4"/>
        <v>0</v>
      </c>
      <c r="Q20" s="51">
        <f t="shared" si="4"/>
        <v>0</v>
      </c>
      <c r="R20" s="51">
        <f t="shared" si="4"/>
        <v>0</v>
      </c>
      <c r="S20" s="51" t="str">
        <f t="shared" si="5"/>
        <v>-</v>
      </c>
      <c r="T20" s="51" t="str">
        <f t="shared" si="5"/>
        <v>-</v>
      </c>
      <c r="U20" s="51" t="str">
        <f t="shared" si="5"/>
        <v>-</v>
      </c>
      <c r="V20" s="54" t="str">
        <f t="shared" si="5"/>
        <v>-</v>
      </c>
      <c r="W20" s="55" t="str">
        <f t="shared" si="5"/>
        <v>-</v>
      </c>
      <c r="X20" s="55" t="str">
        <f t="shared" si="5"/>
        <v>-</v>
      </c>
      <c r="Y20" s="56">
        <f t="shared" si="6"/>
        <v>0</v>
      </c>
      <c r="Z20" s="57" t="str">
        <f t="shared" si="7"/>
        <v>-</v>
      </c>
      <c r="AA20" s="58" t="str">
        <f t="shared" si="7"/>
        <v>-</v>
      </c>
      <c r="AB20" s="59">
        <f t="shared" si="8"/>
        <v>0</v>
      </c>
      <c r="AC20" s="59">
        <f t="shared" si="8"/>
        <v>0</v>
      </c>
      <c r="AD20" s="148"/>
      <c r="AE20" s="428"/>
      <c r="AF20" s="419"/>
      <c r="AG20" s="419"/>
      <c r="AH20" s="429"/>
      <c r="AI20" s="39"/>
      <c r="AJ20" s="39">
        <f t="shared" si="9"/>
        <v>0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idden="1" x14ac:dyDescent="0.25">
      <c r="A21" s="38">
        <f t="shared" si="11"/>
        <v>40</v>
      </c>
      <c r="B21" s="50">
        <f t="shared" si="0"/>
        <v>0</v>
      </c>
      <c r="C21" s="51" t="str">
        <f t="shared" si="1"/>
        <v>-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0</v>
      </c>
      <c r="J21" s="51" t="str">
        <f t="shared" si="3"/>
        <v>-</v>
      </c>
      <c r="K21" s="52" t="str">
        <f t="shared" si="3"/>
        <v>-</v>
      </c>
      <c r="L21" s="53" t="str">
        <f t="shared" si="3"/>
        <v>-</v>
      </c>
      <c r="M21" s="51" t="str">
        <f t="shared" si="3"/>
        <v>-</v>
      </c>
      <c r="N21" s="51" t="str">
        <f t="shared" si="3"/>
        <v>-</v>
      </c>
      <c r="O21" s="51">
        <f t="shared" si="4"/>
        <v>0</v>
      </c>
      <c r="P21" s="51">
        <f t="shared" si="4"/>
        <v>0</v>
      </c>
      <c r="Q21" s="51">
        <f t="shared" si="4"/>
        <v>0</v>
      </c>
      <c r="R21" s="51">
        <f t="shared" si="4"/>
        <v>0</v>
      </c>
      <c r="S21" s="51" t="str">
        <f t="shared" si="5"/>
        <v>-</v>
      </c>
      <c r="T21" s="51" t="str">
        <f t="shared" si="5"/>
        <v>-</v>
      </c>
      <c r="U21" s="51" t="str">
        <f t="shared" si="5"/>
        <v>-</v>
      </c>
      <c r="V21" s="54" t="str">
        <f t="shared" si="5"/>
        <v>-</v>
      </c>
      <c r="W21" s="55" t="str">
        <f t="shared" si="5"/>
        <v>-</v>
      </c>
      <c r="X21" s="55" t="str">
        <f t="shared" si="5"/>
        <v>-</v>
      </c>
      <c r="Y21" s="56">
        <f t="shared" si="6"/>
        <v>0</v>
      </c>
      <c r="Z21" s="57" t="str">
        <f t="shared" si="7"/>
        <v>-</v>
      </c>
      <c r="AA21" s="58" t="str">
        <f t="shared" si="7"/>
        <v>-</v>
      </c>
      <c r="AB21" s="59">
        <f t="shared" si="8"/>
        <v>0</v>
      </c>
      <c r="AC21" s="59">
        <f t="shared" si="8"/>
        <v>0</v>
      </c>
      <c r="AD21" s="148"/>
      <c r="AE21" s="428"/>
      <c r="AF21" s="419"/>
      <c r="AG21" s="419"/>
      <c r="AH21" s="429"/>
      <c r="AI21" s="39"/>
      <c r="AJ21" s="39">
        <f t="shared" si="9"/>
        <v>0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idden="1" x14ac:dyDescent="0.25">
      <c r="A22" s="38">
        <f t="shared" si="11"/>
        <v>41</v>
      </c>
      <c r="B22" s="50">
        <f t="shared" si="0"/>
        <v>0</v>
      </c>
      <c r="C22" s="51" t="str">
        <f t="shared" si="1"/>
        <v>-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0</v>
      </c>
      <c r="J22" s="51" t="str">
        <f t="shared" si="3"/>
        <v>-</v>
      </c>
      <c r="K22" s="52" t="str">
        <f t="shared" si="3"/>
        <v>-</v>
      </c>
      <c r="L22" s="53" t="str">
        <f t="shared" si="3"/>
        <v>-</v>
      </c>
      <c r="M22" s="51" t="str">
        <f t="shared" si="3"/>
        <v>-</v>
      </c>
      <c r="N22" s="51" t="str">
        <f t="shared" si="3"/>
        <v>-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-</v>
      </c>
      <c r="T22" s="51" t="str">
        <f t="shared" si="5"/>
        <v>-</v>
      </c>
      <c r="U22" s="51" t="str">
        <f t="shared" si="5"/>
        <v>-</v>
      </c>
      <c r="V22" s="54" t="str">
        <f t="shared" si="5"/>
        <v>-</v>
      </c>
      <c r="W22" s="55" t="str">
        <f t="shared" si="5"/>
        <v>-</v>
      </c>
      <c r="X22" s="55" t="str">
        <f t="shared" si="5"/>
        <v>-</v>
      </c>
      <c r="Y22" s="56">
        <f t="shared" si="6"/>
        <v>0</v>
      </c>
      <c r="Z22" s="57" t="str">
        <f t="shared" si="7"/>
        <v>-</v>
      </c>
      <c r="AA22" s="58" t="str">
        <f t="shared" si="7"/>
        <v>-</v>
      </c>
      <c r="AB22" s="59">
        <f t="shared" si="8"/>
        <v>0</v>
      </c>
      <c r="AC22" s="59">
        <f t="shared" si="8"/>
        <v>0</v>
      </c>
      <c r="AD22" s="148"/>
      <c r="AE22" s="428"/>
      <c r="AF22" s="419"/>
      <c r="AG22" s="419"/>
      <c r="AH22" s="429"/>
      <c r="AI22" s="39"/>
      <c r="AJ22" s="39">
        <f t="shared" si="9"/>
        <v>0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idden="1" x14ac:dyDescent="0.25">
      <c r="A23" s="38">
        <f t="shared" si="11"/>
        <v>42</v>
      </c>
      <c r="B23" s="50">
        <f t="shared" si="0"/>
        <v>0</v>
      </c>
      <c r="C23" s="51" t="str">
        <f t="shared" si="1"/>
        <v>-</v>
      </c>
      <c r="D23" s="51" t="str">
        <f t="shared" si="1"/>
        <v>-</v>
      </c>
      <c r="E23" s="51" t="str">
        <f t="shared" si="1"/>
        <v>-</v>
      </c>
      <c r="F23" s="51" t="str">
        <f t="shared" si="1"/>
        <v>-</v>
      </c>
      <c r="G23" s="51" t="str">
        <f t="shared" si="1"/>
        <v>-</v>
      </c>
      <c r="H23" s="52" t="str">
        <f t="shared" si="10"/>
        <v>-</v>
      </c>
      <c r="I23" s="51">
        <f t="shared" si="2"/>
        <v>0</v>
      </c>
      <c r="J23" s="51" t="str">
        <f t="shared" si="3"/>
        <v>-</v>
      </c>
      <c r="K23" s="52" t="str">
        <f t="shared" si="3"/>
        <v>-</v>
      </c>
      <c r="L23" s="53" t="str">
        <f t="shared" si="3"/>
        <v>-</v>
      </c>
      <c r="M23" s="51" t="str">
        <f t="shared" si="3"/>
        <v>-</v>
      </c>
      <c r="N23" s="51" t="str">
        <f t="shared" si="3"/>
        <v>-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si="5"/>
        <v>-</v>
      </c>
      <c r="T23" s="51" t="str">
        <f t="shared" si="5"/>
        <v>-</v>
      </c>
      <c r="U23" s="51" t="str">
        <f t="shared" si="5"/>
        <v>-</v>
      </c>
      <c r="V23" s="54" t="str">
        <f t="shared" si="5"/>
        <v>-</v>
      </c>
      <c r="W23" s="55" t="str">
        <f t="shared" si="5"/>
        <v>-</v>
      </c>
      <c r="X23" s="55" t="str">
        <f t="shared" si="5"/>
        <v>-</v>
      </c>
      <c r="Y23" s="56">
        <f t="shared" si="6"/>
        <v>0</v>
      </c>
      <c r="Z23" s="57" t="str">
        <f t="shared" si="7"/>
        <v>-</v>
      </c>
      <c r="AA23" s="58" t="str">
        <f t="shared" si="7"/>
        <v>-</v>
      </c>
      <c r="AB23" s="60">
        <f t="shared" si="8"/>
        <v>0</v>
      </c>
      <c r="AC23" s="60">
        <f t="shared" si="8"/>
        <v>0</v>
      </c>
      <c r="AD23" s="148"/>
      <c r="AE23" s="428"/>
      <c r="AF23" s="419"/>
      <c r="AG23" s="419"/>
      <c r="AH23" s="429"/>
      <c r="AI23" s="39"/>
      <c r="AJ23" s="39">
        <f t="shared" si="9"/>
        <v>0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idden="1" x14ac:dyDescent="0.25">
      <c r="A24" s="38">
        <f t="shared" si="11"/>
        <v>43</v>
      </c>
      <c r="B24" s="50">
        <f t="shared" si="0"/>
        <v>0</v>
      </c>
      <c r="C24" s="51" t="str">
        <f t="shared" si="1"/>
        <v>-</v>
      </c>
      <c r="D24" s="51" t="str">
        <f t="shared" si="1"/>
        <v>-</v>
      </c>
      <c r="E24" s="51" t="str">
        <f t="shared" si="1"/>
        <v>-</v>
      </c>
      <c r="F24" s="51" t="str">
        <f t="shared" si="1"/>
        <v>-</v>
      </c>
      <c r="G24" s="51" t="str">
        <f t="shared" si="1"/>
        <v>-</v>
      </c>
      <c r="H24" s="52" t="str">
        <f t="shared" si="10"/>
        <v>-</v>
      </c>
      <c r="I24" s="51">
        <f t="shared" si="2"/>
        <v>0</v>
      </c>
      <c r="J24" s="51" t="str">
        <f t="shared" si="3"/>
        <v>-</v>
      </c>
      <c r="K24" s="52" t="str">
        <f t="shared" si="3"/>
        <v>-</v>
      </c>
      <c r="L24" s="53" t="str">
        <f t="shared" si="3"/>
        <v>-</v>
      </c>
      <c r="M24" s="51" t="str">
        <f t="shared" si="3"/>
        <v>-</v>
      </c>
      <c r="N24" s="51" t="str">
        <f t="shared" si="3"/>
        <v>-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5"/>
        <v>-</v>
      </c>
      <c r="T24" s="51" t="str">
        <f t="shared" si="5"/>
        <v>-</v>
      </c>
      <c r="U24" s="51" t="str">
        <f t="shared" si="5"/>
        <v>-</v>
      </c>
      <c r="V24" s="54" t="str">
        <f t="shared" si="5"/>
        <v>-</v>
      </c>
      <c r="W24" s="55" t="str">
        <f t="shared" si="5"/>
        <v>-</v>
      </c>
      <c r="X24" s="55" t="str">
        <f t="shared" si="5"/>
        <v>-</v>
      </c>
      <c r="Y24" s="56">
        <f t="shared" si="6"/>
        <v>0</v>
      </c>
      <c r="Z24" s="57" t="str">
        <f t="shared" si="7"/>
        <v>-</v>
      </c>
      <c r="AA24" s="58" t="str">
        <f t="shared" si="7"/>
        <v>-</v>
      </c>
      <c r="AB24" s="60">
        <f t="shared" si="8"/>
        <v>0</v>
      </c>
      <c r="AC24" s="60">
        <f t="shared" si="8"/>
        <v>0</v>
      </c>
      <c r="AD24" s="148"/>
      <c r="AE24" s="428"/>
      <c r="AF24" s="419"/>
      <c r="AG24" s="419"/>
      <c r="AH24" s="429"/>
      <c r="AI24" s="39"/>
      <c r="AJ24" s="39">
        <f t="shared" si="9"/>
        <v>0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idden="1" x14ac:dyDescent="0.25">
      <c r="A25" s="38">
        <f t="shared" si="11"/>
        <v>44</v>
      </c>
      <c r="B25" s="50">
        <f t="shared" si="0"/>
        <v>0</v>
      </c>
      <c r="C25" s="51" t="str">
        <f t="shared" si="1"/>
        <v>-</v>
      </c>
      <c r="D25" s="51" t="str">
        <f t="shared" si="1"/>
        <v>-</v>
      </c>
      <c r="E25" s="51" t="str">
        <f t="shared" si="1"/>
        <v>-</v>
      </c>
      <c r="F25" s="51" t="str">
        <f t="shared" si="1"/>
        <v>-</v>
      </c>
      <c r="G25" s="51" t="str">
        <f t="shared" si="1"/>
        <v>-</v>
      </c>
      <c r="H25" s="52" t="str">
        <f t="shared" si="10"/>
        <v>-</v>
      </c>
      <c r="I25" s="51">
        <f t="shared" si="2"/>
        <v>0</v>
      </c>
      <c r="J25" s="51" t="str">
        <f t="shared" si="3"/>
        <v>-</v>
      </c>
      <c r="K25" s="52" t="str">
        <f t="shared" si="3"/>
        <v>-</v>
      </c>
      <c r="L25" s="53" t="str">
        <f t="shared" si="3"/>
        <v>-</v>
      </c>
      <c r="M25" s="51" t="str">
        <f t="shared" si="3"/>
        <v>-</v>
      </c>
      <c r="N25" s="51" t="str">
        <f t="shared" si="3"/>
        <v>-</v>
      </c>
      <c r="O25" s="51">
        <f t="shared" si="4"/>
        <v>0</v>
      </c>
      <c r="P25" s="51">
        <f t="shared" si="4"/>
        <v>0</v>
      </c>
      <c r="Q25" s="51">
        <f t="shared" si="4"/>
        <v>0</v>
      </c>
      <c r="R25" s="51">
        <f t="shared" si="4"/>
        <v>0</v>
      </c>
      <c r="S25" s="51" t="str">
        <f t="shared" si="5"/>
        <v>-</v>
      </c>
      <c r="T25" s="51" t="str">
        <f t="shared" si="5"/>
        <v>-</v>
      </c>
      <c r="U25" s="51" t="str">
        <f t="shared" si="5"/>
        <v>-</v>
      </c>
      <c r="V25" s="54" t="str">
        <f t="shared" si="5"/>
        <v>-</v>
      </c>
      <c r="W25" s="55" t="str">
        <f t="shared" si="5"/>
        <v>-</v>
      </c>
      <c r="X25" s="55" t="str">
        <f t="shared" si="5"/>
        <v>-</v>
      </c>
      <c r="Y25" s="56">
        <f t="shared" si="6"/>
        <v>0</v>
      </c>
      <c r="Z25" s="57" t="str">
        <f t="shared" si="7"/>
        <v>-</v>
      </c>
      <c r="AA25" s="58" t="str">
        <f t="shared" si="7"/>
        <v>-</v>
      </c>
      <c r="AB25" s="60">
        <f t="shared" si="8"/>
        <v>0</v>
      </c>
      <c r="AC25" s="60">
        <f t="shared" si="8"/>
        <v>0</v>
      </c>
      <c r="AD25" s="148"/>
      <c r="AE25" s="428"/>
      <c r="AF25" s="419"/>
      <c r="AG25" s="419"/>
      <c r="AH25" s="429"/>
      <c r="AI25" s="39"/>
      <c r="AJ25" s="39">
        <f t="shared" si="9"/>
        <v>0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idden="1" x14ac:dyDescent="0.25">
      <c r="A26" s="38">
        <f t="shared" si="11"/>
        <v>45</v>
      </c>
      <c r="B26" s="50">
        <f t="shared" si="0"/>
        <v>0</v>
      </c>
      <c r="C26" s="51" t="str">
        <f t="shared" si="1"/>
        <v>-</v>
      </c>
      <c r="D26" s="51" t="str">
        <f t="shared" si="1"/>
        <v>-</v>
      </c>
      <c r="E26" s="51" t="str">
        <f t="shared" si="1"/>
        <v>-</v>
      </c>
      <c r="F26" s="51" t="str">
        <f t="shared" si="1"/>
        <v>-</v>
      </c>
      <c r="G26" s="51" t="str">
        <f t="shared" si="1"/>
        <v>-</v>
      </c>
      <c r="H26" s="52" t="str">
        <f t="shared" si="10"/>
        <v>-</v>
      </c>
      <c r="I26" s="51">
        <f t="shared" si="2"/>
        <v>0</v>
      </c>
      <c r="J26" s="51" t="str">
        <f t="shared" si="3"/>
        <v>-</v>
      </c>
      <c r="K26" s="52" t="str">
        <f t="shared" si="3"/>
        <v>-</v>
      </c>
      <c r="L26" s="53" t="str">
        <f t="shared" si="3"/>
        <v>-</v>
      </c>
      <c r="M26" s="51" t="str">
        <f t="shared" si="3"/>
        <v>-</v>
      </c>
      <c r="N26" s="51" t="str">
        <f t="shared" si="3"/>
        <v>-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5"/>
        <v>-</v>
      </c>
      <c r="T26" s="51" t="str">
        <f t="shared" si="5"/>
        <v>-</v>
      </c>
      <c r="U26" s="51" t="str">
        <f t="shared" si="5"/>
        <v>-</v>
      </c>
      <c r="V26" s="54" t="str">
        <f t="shared" si="5"/>
        <v>-</v>
      </c>
      <c r="W26" s="55" t="str">
        <f t="shared" si="5"/>
        <v>-</v>
      </c>
      <c r="X26" s="55" t="str">
        <f t="shared" si="5"/>
        <v>-</v>
      </c>
      <c r="Y26" s="56">
        <f t="shared" si="6"/>
        <v>0</v>
      </c>
      <c r="Z26" s="57" t="str">
        <f t="shared" si="7"/>
        <v>-</v>
      </c>
      <c r="AA26" s="58" t="str">
        <f t="shared" si="7"/>
        <v>-</v>
      </c>
      <c r="AB26" s="60">
        <f t="shared" si="8"/>
        <v>0</v>
      </c>
      <c r="AC26" s="60">
        <f t="shared" si="8"/>
        <v>0</v>
      </c>
      <c r="AD26" s="148"/>
      <c r="AE26" s="428"/>
      <c r="AF26" s="419"/>
      <c r="AG26" s="419"/>
      <c r="AH26" s="429"/>
      <c r="AI26" s="39"/>
      <c r="AJ26" s="39">
        <f t="shared" si="9"/>
        <v>0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46</v>
      </c>
      <c r="B27" s="50">
        <f t="shared" si="0"/>
        <v>0</v>
      </c>
      <c r="C27" s="51" t="str">
        <f t="shared" si="1"/>
        <v>-</v>
      </c>
      <c r="D27" s="51" t="str">
        <f t="shared" si="1"/>
        <v>-</v>
      </c>
      <c r="E27" s="51" t="str">
        <f t="shared" si="1"/>
        <v>-</v>
      </c>
      <c r="F27" s="51" t="str">
        <f t="shared" si="1"/>
        <v>-</v>
      </c>
      <c r="G27" s="51" t="str">
        <f t="shared" si="1"/>
        <v>-</v>
      </c>
      <c r="H27" s="52" t="str">
        <f t="shared" si="10"/>
        <v>-</v>
      </c>
      <c r="I27" s="51">
        <f t="shared" si="2"/>
        <v>0</v>
      </c>
      <c r="J27" s="51" t="str">
        <f t="shared" si="3"/>
        <v>-</v>
      </c>
      <c r="K27" s="52" t="str">
        <f t="shared" si="3"/>
        <v>-</v>
      </c>
      <c r="L27" s="53" t="str">
        <f t="shared" si="3"/>
        <v>-</v>
      </c>
      <c r="M27" s="51" t="str">
        <f t="shared" si="3"/>
        <v>-</v>
      </c>
      <c r="N27" s="51" t="str">
        <f t="shared" si="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5"/>
        <v>-</v>
      </c>
      <c r="T27" s="51" t="str">
        <f t="shared" si="5"/>
        <v>-</v>
      </c>
      <c r="U27" s="51" t="str">
        <f t="shared" si="5"/>
        <v>-</v>
      </c>
      <c r="V27" s="54" t="str">
        <f t="shared" si="5"/>
        <v>-</v>
      </c>
      <c r="W27" s="55" t="str">
        <f t="shared" si="5"/>
        <v>-</v>
      </c>
      <c r="X27" s="55" t="str">
        <f t="shared" si="5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47</v>
      </c>
      <c r="B28" s="50">
        <f t="shared" si="0"/>
        <v>0</v>
      </c>
      <c r="C28" s="51" t="str">
        <f t="shared" si="1"/>
        <v>-</v>
      </c>
      <c r="D28" s="51" t="str">
        <f t="shared" si="1"/>
        <v>-</v>
      </c>
      <c r="E28" s="51" t="str">
        <f t="shared" si="1"/>
        <v>-</v>
      </c>
      <c r="F28" s="51" t="str">
        <f t="shared" si="1"/>
        <v>-</v>
      </c>
      <c r="G28" s="51" t="str">
        <f t="shared" si="1"/>
        <v>-</v>
      </c>
      <c r="H28" s="52" t="str">
        <f t="shared" si="10"/>
        <v>-</v>
      </c>
      <c r="I28" s="51">
        <f t="shared" si="2"/>
        <v>0</v>
      </c>
      <c r="J28" s="51" t="str">
        <f t="shared" si="3"/>
        <v>-</v>
      </c>
      <c r="K28" s="52" t="str">
        <f t="shared" si="3"/>
        <v>-</v>
      </c>
      <c r="L28" s="53" t="str">
        <f t="shared" si="3"/>
        <v>-</v>
      </c>
      <c r="M28" s="51" t="str">
        <f t="shared" si="3"/>
        <v>-</v>
      </c>
      <c r="N28" s="51" t="str">
        <f t="shared" si="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5"/>
        <v>-</v>
      </c>
      <c r="T28" s="51" t="str">
        <f t="shared" si="5"/>
        <v>-</v>
      </c>
      <c r="U28" s="51" t="str">
        <f t="shared" si="5"/>
        <v>-</v>
      </c>
      <c r="V28" s="54" t="str">
        <f t="shared" si="5"/>
        <v>-</v>
      </c>
      <c r="W28" s="55" t="str">
        <f t="shared" si="5"/>
        <v>-</v>
      </c>
      <c r="X28" s="55" t="str">
        <f t="shared" si="5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48</v>
      </c>
      <c r="B29" s="50">
        <f t="shared" si="0"/>
        <v>0</v>
      </c>
      <c r="C29" s="51" t="str">
        <f t="shared" ref="C29:G42" si="12">IF($H$7=VLOOKUP($A29,PLANILLA,3,0),VLOOKUP($A29,PLANILLA,C$12,0),"-")</f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ref="J29:N42" si="13">IF($H$7=VLOOKUP($A29,PLANILLA,3,0),VLOOKUP($A29,PLANILLA,J$12,0),"-")</f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ref="S29:X42" si="14">IF($H$7=VLOOKUP($A29,PLANILLA,3,0),VLOOKUP($A29,PLANILLA,S$12,0),"-")</f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49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50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51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52</v>
      </c>
      <c r="B33" s="50">
        <f t="shared" si="0"/>
        <v>0</v>
      </c>
      <c r="C33" s="51" t="str">
        <f t="shared" si="12"/>
        <v>-</v>
      </c>
      <c r="D33" s="51" t="str">
        <f t="shared" si="12"/>
        <v>-</v>
      </c>
      <c r="E33" s="51" t="str">
        <f t="shared" si="12"/>
        <v>-</v>
      </c>
      <c r="F33" s="51" t="str">
        <f t="shared" si="12"/>
        <v>-</v>
      </c>
      <c r="G33" s="51" t="str">
        <f t="shared" si="12"/>
        <v>-</v>
      </c>
      <c r="H33" s="52" t="str">
        <f t="shared" si="10"/>
        <v>-</v>
      </c>
      <c r="I33" s="51">
        <f t="shared" si="2"/>
        <v>0</v>
      </c>
      <c r="J33" s="51" t="str">
        <f t="shared" si="13"/>
        <v>-</v>
      </c>
      <c r="K33" s="52" t="str">
        <f t="shared" si="13"/>
        <v>-</v>
      </c>
      <c r="L33" s="53" t="str">
        <f t="shared" si="13"/>
        <v>-</v>
      </c>
      <c r="M33" s="51" t="str">
        <f t="shared" si="13"/>
        <v>-</v>
      </c>
      <c r="N33" s="51" t="str">
        <f t="shared" si="13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si="14"/>
        <v>-</v>
      </c>
      <c r="T33" s="51" t="str">
        <f t="shared" si="14"/>
        <v>-</v>
      </c>
      <c r="U33" s="51" t="str">
        <f t="shared" si="14"/>
        <v>-</v>
      </c>
      <c r="V33" s="54" t="str">
        <f t="shared" si="14"/>
        <v>-</v>
      </c>
      <c r="W33" s="55" t="str">
        <f t="shared" si="14"/>
        <v>-</v>
      </c>
      <c r="X33" s="55" t="str">
        <f t="shared" si="14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53</v>
      </c>
      <c r="B34" s="50">
        <f t="shared" si="0"/>
        <v>0</v>
      </c>
      <c r="C34" s="51" t="str">
        <f t="shared" si="12"/>
        <v>-</v>
      </c>
      <c r="D34" s="51" t="str">
        <f t="shared" si="12"/>
        <v>-</v>
      </c>
      <c r="E34" s="51" t="str">
        <f t="shared" si="12"/>
        <v>-</v>
      </c>
      <c r="F34" s="51" t="str">
        <f t="shared" si="12"/>
        <v>-</v>
      </c>
      <c r="G34" s="51" t="str">
        <f t="shared" si="12"/>
        <v>-</v>
      </c>
      <c r="H34" s="52" t="str">
        <f t="shared" si="10"/>
        <v>-</v>
      </c>
      <c r="I34" s="51">
        <f t="shared" si="2"/>
        <v>0</v>
      </c>
      <c r="J34" s="51" t="str">
        <f t="shared" si="13"/>
        <v>-</v>
      </c>
      <c r="K34" s="52" t="str">
        <f t="shared" si="13"/>
        <v>-</v>
      </c>
      <c r="L34" s="53" t="str">
        <f t="shared" si="13"/>
        <v>-</v>
      </c>
      <c r="M34" s="51" t="str">
        <f t="shared" si="13"/>
        <v>-</v>
      </c>
      <c r="N34" s="51" t="str">
        <f t="shared" si="13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4"/>
        <v>-</v>
      </c>
      <c r="T34" s="51" t="str">
        <f t="shared" si="14"/>
        <v>-</v>
      </c>
      <c r="U34" s="51" t="str">
        <f t="shared" si="14"/>
        <v>-</v>
      </c>
      <c r="V34" s="54" t="str">
        <f t="shared" si="14"/>
        <v>-</v>
      </c>
      <c r="W34" s="55" t="str">
        <f t="shared" si="14"/>
        <v>-</v>
      </c>
      <c r="X34" s="55" t="str">
        <f t="shared" si="14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54</v>
      </c>
      <c r="B35" s="50">
        <f t="shared" si="0"/>
        <v>0</v>
      </c>
      <c r="C35" s="51" t="str">
        <f t="shared" si="12"/>
        <v>-</v>
      </c>
      <c r="D35" s="51" t="str">
        <f t="shared" si="12"/>
        <v>-</v>
      </c>
      <c r="E35" s="51" t="str">
        <f t="shared" si="12"/>
        <v>-</v>
      </c>
      <c r="F35" s="51" t="str">
        <f t="shared" si="12"/>
        <v>-</v>
      </c>
      <c r="G35" s="51" t="str">
        <f t="shared" si="12"/>
        <v>-</v>
      </c>
      <c r="H35" s="52" t="str">
        <f t="shared" si="10"/>
        <v>-</v>
      </c>
      <c r="I35" s="51">
        <f t="shared" si="2"/>
        <v>0</v>
      </c>
      <c r="J35" s="51" t="str">
        <f t="shared" si="13"/>
        <v>-</v>
      </c>
      <c r="K35" s="52" t="str">
        <f t="shared" si="13"/>
        <v>-</v>
      </c>
      <c r="L35" s="53" t="str">
        <f t="shared" si="13"/>
        <v>-</v>
      </c>
      <c r="M35" s="51" t="str">
        <f t="shared" si="13"/>
        <v>-</v>
      </c>
      <c r="N35" s="51" t="str">
        <f t="shared" si="13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4"/>
        <v>-</v>
      </c>
      <c r="T35" s="51" t="str">
        <f t="shared" si="14"/>
        <v>-</v>
      </c>
      <c r="U35" s="51" t="str">
        <f t="shared" si="14"/>
        <v>-</v>
      </c>
      <c r="V35" s="54" t="str">
        <f t="shared" si="14"/>
        <v>-</v>
      </c>
      <c r="W35" s="55" t="str">
        <f t="shared" si="14"/>
        <v>-</v>
      </c>
      <c r="X35" s="55" t="str">
        <f t="shared" si="14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55</v>
      </c>
      <c r="B36" s="50">
        <f t="shared" si="0"/>
        <v>0</v>
      </c>
      <c r="C36" s="51" t="str">
        <f t="shared" si="12"/>
        <v>-</v>
      </c>
      <c r="D36" s="51" t="str">
        <f t="shared" si="12"/>
        <v>-</v>
      </c>
      <c r="E36" s="51" t="str">
        <f t="shared" si="12"/>
        <v>-</v>
      </c>
      <c r="F36" s="51" t="str">
        <f t="shared" si="12"/>
        <v>-</v>
      </c>
      <c r="G36" s="51" t="str">
        <f t="shared" si="12"/>
        <v>-</v>
      </c>
      <c r="H36" s="52" t="str">
        <f t="shared" si="10"/>
        <v>-</v>
      </c>
      <c r="I36" s="51">
        <f t="shared" si="2"/>
        <v>0</v>
      </c>
      <c r="J36" s="51" t="str">
        <f t="shared" si="13"/>
        <v>-</v>
      </c>
      <c r="K36" s="52" t="str">
        <f t="shared" si="13"/>
        <v>-</v>
      </c>
      <c r="L36" s="53" t="str">
        <f t="shared" si="13"/>
        <v>-</v>
      </c>
      <c r="M36" s="51" t="str">
        <f t="shared" si="13"/>
        <v>-</v>
      </c>
      <c r="N36" s="51" t="str">
        <f t="shared" si="13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4"/>
        <v>-</v>
      </c>
      <c r="T36" s="51" t="str">
        <f t="shared" si="14"/>
        <v>-</v>
      </c>
      <c r="U36" s="51" t="str">
        <f t="shared" si="14"/>
        <v>-</v>
      </c>
      <c r="V36" s="54" t="str">
        <f t="shared" si="14"/>
        <v>-</v>
      </c>
      <c r="W36" s="55" t="str">
        <f t="shared" si="14"/>
        <v>-</v>
      </c>
      <c r="X36" s="55" t="str">
        <f t="shared" si="14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56</v>
      </c>
      <c r="B37" s="50">
        <f t="shared" si="0"/>
        <v>0</v>
      </c>
      <c r="C37" s="51" t="str">
        <f t="shared" si="12"/>
        <v>-</v>
      </c>
      <c r="D37" s="51" t="str">
        <f t="shared" si="12"/>
        <v>-</v>
      </c>
      <c r="E37" s="51" t="str">
        <f t="shared" si="12"/>
        <v>-</v>
      </c>
      <c r="F37" s="51" t="str">
        <f t="shared" si="12"/>
        <v>-</v>
      </c>
      <c r="G37" s="51" t="str">
        <f t="shared" si="12"/>
        <v>-</v>
      </c>
      <c r="H37" s="52" t="str">
        <f t="shared" si="10"/>
        <v>-</v>
      </c>
      <c r="I37" s="51">
        <f t="shared" si="2"/>
        <v>0</v>
      </c>
      <c r="J37" s="51" t="str">
        <f t="shared" si="13"/>
        <v>-</v>
      </c>
      <c r="K37" s="52" t="str">
        <f t="shared" si="13"/>
        <v>-</v>
      </c>
      <c r="L37" s="53" t="str">
        <f t="shared" si="13"/>
        <v>-</v>
      </c>
      <c r="M37" s="51" t="str">
        <f t="shared" si="13"/>
        <v>-</v>
      </c>
      <c r="N37" s="51" t="str">
        <f t="shared" si="13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4"/>
        <v>-</v>
      </c>
      <c r="T37" s="51" t="str">
        <f t="shared" si="14"/>
        <v>-</v>
      </c>
      <c r="U37" s="51" t="str">
        <f t="shared" si="14"/>
        <v>-</v>
      </c>
      <c r="V37" s="54" t="str">
        <f t="shared" si="14"/>
        <v>-</v>
      </c>
      <c r="W37" s="55" t="str">
        <f t="shared" si="14"/>
        <v>-</v>
      </c>
      <c r="X37" s="55" t="str">
        <f t="shared" si="14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57</v>
      </c>
      <c r="B38" s="50">
        <f t="shared" si="0"/>
        <v>0</v>
      </c>
      <c r="C38" s="51" t="str">
        <f t="shared" si="12"/>
        <v>-</v>
      </c>
      <c r="D38" s="51" t="str">
        <f t="shared" si="12"/>
        <v>-</v>
      </c>
      <c r="E38" s="51" t="str">
        <f t="shared" si="12"/>
        <v>-</v>
      </c>
      <c r="F38" s="51" t="str">
        <f t="shared" si="12"/>
        <v>-</v>
      </c>
      <c r="G38" s="51" t="str">
        <f t="shared" si="12"/>
        <v>-</v>
      </c>
      <c r="H38" s="52" t="str">
        <f t="shared" si="10"/>
        <v>-</v>
      </c>
      <c r="I38" s="51">
        <f t="shared" si="2"/>
        <v>0</v>
      </c>
      <c r="J38" s="51" t="str">
        <f t="shared" si="13"/>
        <v>-</v>
      </c>
      <c r="K38" s="52" t="str">
        <f t="shared" si="13"/>
        <v>-</v>
      </c>
      <c r="L38" s="53" t="str">
        <f t="shared" si="13"/>
        <v>-</v>
      </c>
      <c r="M38" s="51" t="str">
        <f t="shared" si="13"/>
        <v>-</v>
      </c>
      <c r="N38" s="51" t="str">
        <f t="shared" si="13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4"/>
        <v>-</v>
      </c>
      <c r="T38" s="51" t="str">
        <f t="shared" si="14"/>
        <v>-</v>
      </c>
      <c r="U38" s="51" t="str">
        <f t="shared" si="14"/>
        <v>-</v>
      </c>
      <c r="V38" s="54" t="str">
        <f t="shared" si="14"/>
        <v>-</v>
      </c>
      <c r="W38" s="55" t="str">
        <f t="shared" si="14"/>
        <v>-</v>
      </c>
      <c r="X38" s="55" t="str">
        <f t="shared" si="14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58</v>
      </c>
      <c r="B39" s="50">
        <f t="shared" si="0"/>
        <v>0</v>
      </c>
      <c r="C39" s="51" t="str">
        <f t="shared" si="12"/>
        <v>-</v>
      </c>
      <c r="D39" s="51" t="str">
        <f t="shared" si="12"/>
        <v>-</v>
      </c>
      <c r="E39" s="51" t="str">
        <f t="shared" si="12"/>
        <v>-</v>
      </c>
      <c r="F39" s="51" t="str">
        <f t="shared" si="12"/>
        <v>-</v>
      </c>
      <c r="G39" s="51" t="str">
        <f t="shared" si="12"/>
        <v>-</v>
      </c>
      <c r="H39" s="52" t="str">
        <f t="shared" si="10"/>
        <v>-</v>
      </c>
      <c r="I39" s="51">
        <f t="shared" si="2"/>
        <v>0</v>
      </c>
      <c r="J39" s="51" t="str">
        <f t="shared" si="13"/>
        <v>-</v>
      </c>
      <c r="K39" s="52" t="str">
        <f t="shared" si="13"/>
        <v>-</v>
      </c>
      <c r="L39" s="53" t="str">
        <f t="shared" si="13"/>
        <v>-</v>
      </c>
      <c r="M39" s="51" t="str">
        <f t="shared" si="13"/>
        <v>-</v>
      </c>
      <c r="N39" s="51" t="str">
        <f t="shared" si="13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4"/>
        <v>-</v>
      </c>
      <c r="T39" s="51" t="str">
        <f t="shared" si="14"/>
        <v>-</v>
      </c>
      <c r="U39" s="51" t="str">
        <f t="shared" si="14"/>
        <v>-</v>
      </c>
      <c r="V39" s="54" t="str">
        <f t="shared" si="14"/>
        <v>-</v>
      </c>
      <c r="W39" s="55" t="str">
        <f t="shared" si="14"/>
        <v>-</v>
      </c>
      <c r="X39" s="55" t="str">
        <f t="shared" si="14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59</v>
      </c>
      <c r="B40" s="50">
        <f t="shared" si="0"/>
        <v>0</v>
      </c>
      <c r="C40" s="51" t="str">
        <f t="shared" si="12"/>
        <v>-</v>
      </c>
      <c r="D40" s="51" t="str">
        <f t="shared" si="12"/>
        <v>-</v>
      </c>
      <c r="E40" s="51" t="str">
        <f t="shared" si="12"/>
        <v>-</v>
      </c>
      <c r="F40" s="51" t="str">
        <f t="shared" si="12"/>
        <v>-</v>
      </c>
      <c r="G40" s="51" t="str">
        <f t="shared" si="12"/>
        <v>-</v>
      </c>
      <c r="H40" s="52" t="str">
        <f t="shared" si="10"/>
        <v>-</v>
      </c>
      <c r="I40" s="51">
        <f t="shared" si="2"/>
        <v>0</v>
      </c>
      <c r="J40" s="51" t="str">
        <f t="shared" si="13"/>
        <v>-</v>
      </c>
      <c r="K40" s="52" t="str">
        <f t="shared" si="13"/>
        <v>-</v>
      </c>
      <c r="L40" s="53" t="str">
        <f t="shared" si="13"/>
        <v>-</v>
      </c>
      <c r="M40" s="51" t="str">
        <f t="shared" si="13"/>
        <v>-</v>
      </c>
      <c r="N40" s="51" t="str">
        <f t="shared" si="13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4"/>
        <v>-</v>
      </c>
      <c r="T40" s="51" t="str">
        <f t="shared" si="14"/>
        <v>-</v>
      </c>
      <c r="U40" s="51" t="str">
        <f t="shared" si="14"/>
        <v>-</v>
      </c>
      <c r="V40" s="54" t="str">
        <f t="shared" si="14"/>
        <v>-</v>
      </c>
      <c r="W40" s="55" t="str">
        <f t="shared" si="14"/>
        <v>-</v>
      </c>
      <c r="X40" s="55" t="str">
        <f t="shared" si="14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60</v>
      </c>
      <c r="B41" s="50">
        <f t="shared" si="0"/>
        <v>0</v>
      </c>
      <c r="C41" s="51" t="str">
        <f t="shared" si="12"/>
        <v>-</v>
      </c>
      <c r="D41" s="51" t="str">
        <f t="shared" si="12"/>
        <v>-</v>
      </c>
      <c r="E41" s="51" t="str">
        <f t="shared" si="12"/>
        <v>-</v>
      </c>
      <c r="F41" s="51" t="str">
        <f t="shared" si="12"/>
        <v>-</v>
      </c>
      <c r="G41" s="51" t="str">
        <f t="shared" si="12"/>
        <v>-</v>
      </c>
      <c r="H41" s="52" t="str">
        <f t="shared" si="10"/>
        <v>-</v>
      </c>
      <c r="I41" s="51">
        <f t="shared" si="2"/>
        <v>0</v>
      </c>
      <c r="J41" s="51" t="str">
        <f t="shared" si="13"/>
        <v>-</v>
      </c>
      <c r="K41" s="52" t="str">
        <f t="shared" si="13"/>
        <v>-</v>
      </c>
      <c r="L41" s="53" t="str">
        <f t="shared" si="13"/>
        <v>-</v>
      </c>
      <c r="M41" s="51" t="str">
        <f t="shared" si="13"/>
        <v>-</v>
      </c>
      <c r="N41" s="51" t="str">
        <f t="shared" si="13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4"/>
        <v>-</v>
      </c>
      <c r="T41" s="51" t="str">
        <f t="shared" si="14"/>
        <v>-</v>
      </c>
      <c r="U41" s="51" t="str">
        <f t="shared" si="14"/>
        <v>-</v>
      </c>
      <c r="V41" s="54" t="str">
        <f t="shared" si="14"/>
        <v>-</v>
      </c>
      <c r="W41" s="55" t="str">
        <f t="shared" si="14"/>
        <v>-</v>
      </c>
      <c r="X41" s="55" t="str">
        <f t="shared" si="14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61</v>
      </c>
      <c r="B42" s="50">
        <f t="shared" si="0"/>
        <v>0</v>
      </c>
      <c r="C42" s="51" t="str">
        <f t="shared" si="12"/>
        <v>-</v>
      </c>
      <c r="D42" s="51" t="str">
        <f t="shared" si="12"/>
        <v>-</v>
      </c>
      <c r="E42" s="51" t="str">
        <f t="shared" si="12"/>
        <v>-</v>
      </c>
      <c r="F42" s="51" t="str">
        <f t="shared" si="12"/>
        <v>-</v>
      </c>
      <c r="G42" s="51" t="str">
        <f t="shared" si="12"/>
        <v>-</v>
      </c>
      <c r="H42" s="52" t="str">
        <f t="shared" si="10"/>
        <v>-</v>
      </c>
      <c r="I42" s="51">
        <f t="shared" si="2"/>
        <v>0</v>
      </c>
      <c r="J42" s="51" t="str">
        <f t="shared" si="13"/>
        <v>-</v>
      </c>
      <c r="K42" s="52" t="str">
        <f t="shared" si="13"/>
        <v>-</v>
      </c>
      <c r="L42" s="53" t="str">
        <f t="shared" si="13"/>
        <v>-</v>
      </c>
      <c r="M42" s="51" t="str">
        <f t="shared" si="13"/>
        <v>-</v>
      </c>
      <c r="N42" s="51" t="str">
        <f t="shared" si="13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4"/>
        <v>-</v>
      </c>
      <c r="T42" s="51" t="str">
        <f t="shared" si="14"/>
        <v>-</v>
      </c>
      <c r="U42" s="51" t="str">
        <f t="shared" si="14"/>
        <v>-</v>
      </c>
      <c r="V42" s="54" t="str">
        <f t="shared" si="14"/>
        <v>-</v>
      </c>
      <c r="W42" s="55" t="str">
        <f t="shared" si="14"/>
        <v>-</v>
      </c>
      <c r="X42" s="55" t="str">
        <f t="shared" si="14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hidden="1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0</v>
      </c>
      <c r="P44" s="76">
        <f>SUM(P13:P43)</f>
        <v>0</v>
      </c>
      <c r="Q44" s="76">
        <f>SUM(Q13:Q43)</f>
        <v>2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0</v>
      </c>
      <c r="E47" s="86"/>
      <c r="F47" s="86"/>
      <c r="G47" s="52" t="s">
        <v>74</v>
      </c>
      <c r="H47" s="85">
        <f t="shared" ref="H47:H56" si="15">+COUNTIF($C$13:$E$43,$G47)</f>
        <v>0</v>
      </c>
      <c r="I47" s="52"/>
      <c r="J47" s="85"/>
      <c r="K47" s="52" t="s">
        <v>90</v>
      </c>
      <c r="L47" s="85">
        <f t="shared" ref="L47:L54" si="16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17">COUNTIF($G$13:$G$43,$Y47)</f>
        <v>0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0</v>
      </c>
      <c r="E48" s="86"/>
      <c r="F48" s="86"/>
      <c r="G48" s="52" t="s">
        <v>105</v>
      </c>
      <c r="H48" s="85">
        <f t="shared" si="15"/>
        <v>0</v>
      </c>
      <c r="I48" s="52"/>
      <c r="J48" s="85"/>
      <c r="K48" s="52" t="s">
        <v>159</v>
      </c>
      <c r="L48" s="85">
        <f t="shared" si="16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17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0</v>
      </c>
      <c r="E49" s="86"/>
      <c r="F49" s="86"/>
      <c r="G49" s="52" t="s">
        <v>108</v>
      </c>
      <c r="H49" s="85">
        <f t="shared" si="15"/>
        <v>0</v>
      </c>
      <c r="I49" s="52"/>
      <c r="J49" s="85"/>
      <c r="K49" s="52" t="s">
        <v>160</v>
      </c>
      <c r="L49" s="85">
        <f t="shared" si="16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17"/>
        <v>0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3</v>
      </c>
      <c r="E50" s="86"/>
      <c r="F50" s="86"/>
      <c r="G50" s="52" t="s">
        <v>103</v>
      </c>
      <c r="H50" s="85">
        <f t="shared" si="15"/>
        <v>0</v>
      </c>
      <c r="I50" s="52"/>
      <c r="J50" s="85"/>
      <c r="K50" s="52" t="s">
        <v>161</v>
      </c>
      <c r="L50" s="85">
        <f t="shared" si="16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0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17"/>
        <v>0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18">+SUMIFS($I$13:$I$43,$J$13:$J$43,"CAC",$K$13:$K$43,"12/200")</f>
        <v>0</v>
      </c>
      <c r="E51" s="86"/>
      <c r="F51" s="86"/>
      <c r="G51" s="52" t="s">
        <v>104</v>
      </c>
      <c r="H51" s="85">
        <f t="shared" si="15"/>
        <v>0</v>
      </c>
      <c r="I51" s="52"/>
      <c r="J51" s="85"/>
      <c r="K51" s="52" t="s">
        <v>162</v>
      </c>
      <c r="L51" s="85">
        <f t="shared" si="16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17"/>
        <v>0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18"/>
        <v>0</v>
      </c>
      <c r="E52" s="86"/>
      <c r="F52" s="86"/>
      <c r="G52" s="52" t="s">
        <v>67</v>
      </c>
      <c r="H52" s="85">
        <f t="shared" si="15"/>
        <v>0</v>
      </c>
      <c r="I52" s="52"/>
      <c r="J52" s="85"/>
      <c r="K52" s="52" t="s">
        <v>163</v>
      </c>
      <c r="L52" s="85">
        <f t="shared" si="16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2</v>
      </c>
      <c r="U52" s="39"/>
      <c r="V52" s="98">
        <f>COUNTIF($S$13:$S$43,#REF!)</f>
        <v>0</v>
      </c>
      <c r="W52" s="39"/>
      <c r="X52" s="39"/>
      <c r="Y52" s="91" t="s">
        <v>259</v>
      </c>
      <c r="Z52" s="92"/>
      <c r="AA52" s="93"/>
      <c r="AB52" s="94">
        <f t="shared" si="17"/>
        <v>1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5"/>
        <v>0</v>
      </c>
      <c r="I53" s="52"/>
      <c r="J53" s="85"/>
      <c r="K53" s="52" t="s">
        <v>107</v>
      </c>
      <c r="L53" s="85">
        <f t="shared" si="16"/>
        <v>0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5"/>
        <v>0</v>
      </c>
      <c r="I54" s="52"/>
      <c r="J54" s="85"/>
      <c r="K54" s="52" t="s">
        <v>85</v>
      </c>
      <c r="L54" s="85">
        <f t="shared" si="16"/>
        <v>0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5"/>
        <v>0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5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0.24959999999999999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/>
  <mergeCells count="42">
    <mergeCell ref="AE9:AF9"/>
    <mergeCell ref="AE10:AF10"/>
    <mergeCell ref="AG9:AH9"/>
    <mergeCell ref="AG10:AH10"/>
    <mergeCell ref="B7:F8"/>
    <mergeCell ref="G7:G8"/>
    <mergeCell ref="H7:R8"/>
    <mergeCell ref="S3:S6"/>
    <mergeCell ref="T3:U6"/>
    <mergeCell ref="B4:F5"/>
    <mergeCell ref="G4:R4"/>
    <mergeCell ref="G5:R6"/>
    <mergeCell ref="AJ7:AK8"/>
    <mergeCell ref="B9:B11"/>
    <mergeCell ref="F9:H9"/>
    <mergeCell ref="T9:T11"/>
    <mergeCell ref="U9:U11"/>
    <mergeCell ref="V9:V11"/>
    <mergeCell ref="W9:X10"/>
    <mergeCell ref="Y9:Y11"/>
    <mergeCell ref="Z9:Z11"/>
    <mergeCell ref="AA9:AA11"/>
    <mergeCell ref="V7:V8"/>
    <mergeCell ref="W7:W8"/>
    <mergeCell ref="X7:Y8"/>
    <mergeCell ref="Z7:AA8"/>
    <mergeCell ref="AB7:AC8"/>
    <mergeCell ref="AD7:AD8"/>
    <mergeCell ref="Y46:AB46"/>
    <mergeCell ref="AB9:AC9"/>
    <mergeCell ref="AD9:AD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S10:S11"/>
    <mergeCell ref="AB10:AC10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B09F-0C49-4786-BCB5-1DE8E4F67A38}">
  <sheetPr>
    <tabColor theme="4" tint="0.59999389629810485"/>
  </sheetPr>
  <dimension ref="A1:AS59"/>
  <sheetViews>
    <sheetView showZeros="0" view="pageBreakPreview" topLeftCell="J1" zoomScale="68" zoomScaleSheetLayoutView="68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17</v>
      </c>
      <c r="T3" s="544" t="str">
        <f>+"RP-"&amp;S3</f>
        <v>RP-17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C.P. CESAR VALLEJO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SANTA</v>
      </c>
      <c r="AA7" s="548"/>
      <c r="AB7" s="550" t="s">
        <v>116</v>
      </c>
      <c r="AC7" s="550"/>
      <c r="AD7" s="565" t="str">
        <f>+VLOOKUP($S$3,LOCALIDAD,5,0)</f>
        <v>NUEVO CHIMBOTE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36</v>
      </c>
      <c r="B13" s="275" t="str">
        <f t="shared" ref="B13:B42" si="0">IF($H$7=VLOOKUP($A13,PLANILLA,3,0),VLOOKUP($A13,PLANILLA,B$12,0),0)</f>
        <v>0</v>
      </c>
      <c r="C13" s="276" t="str">
        <f t="shared" ref="C13:G28" si="1">IF($H$7=VLOOKUP($A13,PLANILLA,3,0),VLOOKUP($A13,PLANILLA,C$12,0),"-")</f>
        <v>-</v>
      </c>
      <c r="D13" s="276" t="str">
        <f t="shared" si="1"/>
        <v>DS-2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8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2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8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SI</v>
      </c>
      <c r="V13" s="279">
        <f t="shared" si="5"/>
        <v>0</v>
      </c>
      <c r="W13" s="280" t="str">
        <f t="shared" si="5"/>
        <v>783661.69</v>
      </c>
      <c r="X13" s="280" t="str">
        <f t="shared" si="5"/>
        <v>8995683.85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1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37</v>
      </c>
      <c r="B14" s="50">
        <f t="shared" si="0"/>
        <v>1</v>
      </c>
      <c r="C14" s="51" t="str">
        <f t="shared" si="1"/>
        <v>PSVE-2</v>
      </c>
      <c r="D14" s="51" t="str">
        <f t="shared" si="1"/>
        <v>-</v>
      </c>
      <c r="E14" s="51" t="str">
        <f t="shared" si="1"/>
        <v>-</v>
      </c>
      <c r="F14" s="51" t="str">
        <f t="shared" si="1"/>
        <v>-</v>
      </c>
      <c r="G14" s="51" t="str">
        <f t="shared" si="1"/>
        <v>-</v>
      </c>
      <c r="H14" s="52" t="str">
        <f t="shared" ref="H14:H42" si="10">+IF(G14&lt;&gt;0,VLOOKUP(G14,TRAFOS,2,FALSE),"-")</f>
        <v>-</v>
      </c>
      <c r="I14" s="51">
        <f t="shared" si="2"/>
        <v>1</v>
      </c>
      <c r="J14" s="51" t="str">
        <f t="shared" si="3"/>
        <v>CAC</v>
      </c>
      <c r="K14" s="52" t="str">
        <f t="shared" si="3"/>
        <v>13/400</v>
      </c>
      <c r="L14" s="53">
        <f t="shared" si="3"/>
        <v>24.7</v>
      </c>
      <c r="M14" s="51" t="str">
        <f t="shared" si="3"/>
        <v>35 mm² AAAC</v>
      </c>
      <c r="N14" s="51">
        <f t="shared" si="3"/>
        <v>2</v>
      </c>
      <c r="O14" s="51">
        <f t="shared" si="4"/>
        <v>1</v>
      </c>
      <c r="P14" s="51">
        <f t="shared" si="4"/>
        <v>0</v>
      </c>
      <c r="Q14" s="51">
        <f t="shared" si="4"/>
        <v>0</v>
      </c>
      <c r="R14" s="51">
        <f t="shared" si="4"/>
        <v>0</v>
      </c>
      <c r="S14" s="51" t="str">
        <f t="shared" si="5"/>
        <v>PAT-1C</v>
      </c>
      <c r="T14" s="51" t="str">
        <f t="shared" si="5"/>
        <v>CI-A</v>
      </c>
      <c r="U14" s="51" t="str">
        <f t="shared" si="5"/>
        <v>SI</v>
      </c>
      <c r="V14" s="54">
        <f t="shared" si="5"/>
        <v>0</v>
      </c>
      <c r="W14" s="55" t="str">
        <f t="shared" si="5"/>
        <v>783685.86</v>
      </c>
      <c r="X14" s="55" t="str">
        <f t="shared" si="5"/>
        <v>8995687.97</v>
      </c>
      <c r="Y14" s="56">
        <f t="shared" si="6"/>
        <v>2</v>
      </c>
      <c r="Z14" s="57" t="str">
        <f t="shared" si="7"/>
        <v>-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0</v>
      </c>
      <c r="AF14" s="59">
        <f t="shared" si="8"/>
        <v>1</v>
      </c>
      <c r="AG14" s="59">
        <f t="shared" si="8"/>
        <v>1</v>
      </c>
      <c r="AH14" s="427">
        <f t="shared" si="8"/>
        <v>0</v>
      </c>
      <c r="AI14" s="39"/>
      <c r="AJ14" s="39">
        <f t="shared" si="9"/>
        <v>1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x14ac:dyDescent="0.25">
      <c r="A15" s="38">
        <f t="shared" ref="A15:A42" si="11">+A14+1</f>
        <v>38</v>
      </c>
      <c r="B15" s="50">
        <f t="shared" si="0"/>
        <v>2</v>
      </c>
      <c r="C15" s="51" t="str">
        <f t="shared" si="1"/>
        <v>PSVE-2</v>
      </c>
      <c r="D15" s="51" t="str">
        <f t="shared" si="1"/>
        <v>SBM-2V</v>
      </c>
      <c r="E15" s="51" t="str">
        <f>IF($H$7=VLOOKUP($A15,PLANILLA,3,0),VLOOKUP($A15,PLANILLA,E$12,0),"-")</f>
        <v>3A-K</v>
      </c>
      <c r="F15" s="51" t="str">
        <f t="shared" si="1"/>
        <v>01</v>
      </c>
      <c r="G15" s="51" t="str">
        <f t="shared" si="1"/>
        <v>37.5kVA-2ø-13,8kV</v>
      </c>
      <c r="H15" s="52">
        <f t="shared" si="10"/>
        <v>37.5</v>
      </c>
      <c r="I15" s="51">
        <f t="shared" si="2"/>
        <v>1</v>
      </c>
      <c r="J15" s="51" t="str">
        <f t="shared" si="3"/>
        <v>CAC</v>
      </c>
      <c r="K15" s="52" t="str">
        <f t="shared" si="3"/>
        <v>13/400</v>
      </c>
      <c r="L15" s="53">
        <f t="shared" si="3"/>
        <v>37.299999999999997</v>
      </c>
      <c r="M15" s="51" t="str">
        <f t="shared" si="3"/>
        <v>35 mm² AAAC</v>
      </c>
      <c r="N15" s="51">
        <f t="shared" si="3"/>
        <v>2</v>
      </c>
      <c r="O15" s="51">
        <f t="shared" si="4"/>
        <v>0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 t="str">
        <f t="shared" si="5"/>
        <v>PAT-3</v>
      </c>
      <c r="T15" s="51" t="str">
        <f t="shared" si="5"/>
        <v>CI-A</v>
      </c>
      <c r="U15" s="51" t="str">
        <f t="shared" si="5"/>
        <v>SI</v>
      </c>
      <c r="V15" s="54">
        <f t="shared" si="5"/>
        <v>0</v>
      </c>
      <c r="W15" s="55" t="str">
        <f t="shared" si="5"/>
        <v>783714.59</v>
      </c>
      <c r="X15" s="55" t="str">
        <f t="shared" si="5"/>
        <v>8995711.597</v>
      </c>
      <c r="Y15" s="56">
        <f t="shared" si="6"/>
        <v>2</v>
      </c>
      <c r="Z15" s="57" t="str">
        <f>IF($H$7=VLOOKUP($A15,PLANILLA,3,0),VLOOKUP($A15,PLANILLA,Z$12,0),"-")</f>
        <v>13,8kV</v>
      </c>
      <c r="AA15" s="58" t="str">
        <f t="shared" si="7"/>
        <v>NO</v>
      </c>
      <c r="AB15" s="59">
        <f t="shared" si="8"/>
        <v>1</v>
      </c>
      <c r="AC15" s="59">
        <f t="shared" si="8"/>
        <v>0</v>
      </c>
      <c r="AD15" s="148"/>
      <c r="AE15" s="426">
        <f t="shared" si="8"/>
        <v>0</v>
      </c>
      <c r="AF15" s="59">
        <f t="shared" si="8"/>
        <v>0</v>
      </c>
      <c r="AG15" s="59">
        <f t="shared" si="8"/>
        <v>1</v>
      </c>
      <c r="AH15" s="427">
        <f t="shared" si="8"/>
        <v>0</v>
      </c>
      <c r="AI15" s="39"/>
      <c r="AJ15" s="39">
        <f t="shared" si="9"/>
        <v>1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hidden="1" x14ac:dyDescent="0.25">
      <c r="A16" s="38">
        <f t="shared" si="11"/>
        <v>39</v>
      </c>
      <c r="B16" s="50">
        <f t="shared" si="0"/>
        <v>0</v>
      </c>
      <c r="C16" s="51" t="str">
        <f t="shared" si="1"/>
        <v>-</v>
      </c>
      <c r="D16" s="51" t="str">
        <f t="shared" si="1"/>
        <v>-</v>
      </c>
      <c r="E16" s="51" t="str">
        <f t="shared" si="1"/>
        <v>-</v>
      </c>
      <c r="F16" s="51" t="str">
        <f t="shared" si="1"/>
        <v>-</v>
      </c>
      <c r="G16" s="51" t="str">
        <f t="shared" si="1"/>
        <v>-</v>
      </c>
      <c r="H16" s="52" t="str">
        <f t="shared" si="10"/>
        <v>-</v>
      </c>
      <c r="I16" s="51">
        <f t="shared" si="2"/>
        <v>0</v>
      </c>
      <c r="J16" s="51" t="str">
        <f t="shared" si="3"/>
        <v>-</v>
      </c>
      <c r="K16" s="52" t="str">
        <f t="shared" si="3"/>
        <v>-</v>
      </c>
      <c r="L16" s="53" t="str">
        <f t="shared" si="3"/>
        <v>-</v>
      </c>
      <c r="M16" s="51" t="str">
        <f t="shared" si="3"/>
        <v>-</v>
      </c>
      <c r="N16" s="51" t="str">
        <f t="shared" si="3"/>
        <v>-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-</v>
      </c>
      <c r="T16" s="51" t="str">
        <f t="shared" si="5"/>
        <v>-</v>
      </c>
      <c r="U16" s="51" t="str">
        <f t="shared" si="5"/>
        <v>-</v>
      </c>
      <c r="V16" s="54" t="str">
        <f t="shared" si="5"/>
        <v>-</v>
      </c>
      <c r="W16" s="55" t="str">
        <f t="shared" si="5"/>
        <v>-</v>
      </c>
      <c r="X16" s="55" t="str">
        <f t="shared" si="5"/>
        <v>-</v>
      </c>
      <c r="Y16" s="56">
        <f t="shared" si="6"/>
        <v>0</v>
      </c>
      <c r="Z16" s="57" t="str">
        <f t="shared" si="7"/>
        <v>-</v>
      </c>
      <c r="AA16" s="58" t="str">
        <f t="shared" si="7"/>
        <v>-</v>
      </c>
      <c r="AB16" s="59">
        <f t="shared" si="8"/>
        <v>0</v>
      </c>
      <c r="AC16" s="59">
        <f t="shared" si="8"/>
        <v>0</v>
      </c>
      <c r="AD16" s="148"/>
      <c r="AE16" s="426">
        <f t="shared" si="8"/>
        <v>0</v>
      </c>
      <c r="AF16" s="59">
        <f t="shared" si="8"/>
        <v>0</v>
      </c>
      <c r="AG16" s="59">
        <f t="shared" si="8"/>
        <v>0</v>
      </c>
      <c r="AH16" s="427">
        <f t="shared" si="8"/>
        <v>0</v>
      </c>
      <c r="AI16" s="39"/>
      <c r="AJ16" s="39">
        <f t="shared" si="9"/>
        <v>0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hidden="1" x14ac:dyDescent="0.25">
      <c r="A17" s="38">
        <f t="shared" si="11"/>
        <v>40</v>
      </c>
      <c r="B17" s="50">
        <f t="shared" si="0"/>
        <v>0</v>
      </c>
      <c r="C17" s="51" t="str">
        <f t="shared" si="1"/>
        <v>-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0</v>
      </c>
      <c r="J17" s="51" t="str">
        <f t="shared" si="3"/>
        <v>-</v>
      </c>
      <c r="K17" s="52" t="str">
        <f t="shared" si="3"/>
        <v>-</v>
      </c>
      <c r="L17" s="53" t="str">
        <f t="shared" si="3"/>
        <v>-</v>
      </c>
      <c r="M17" s="51" t="str">
        <f t="shared" si="3"/>
        <v>-</v>
      </c>
      <c r="N17" s="51" t="str">
        <f t="shared" si="3"/>
        <v>-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-</v>
      </c>
      <c r="T17" s="51" t="str">
        <f t="shared" si="5"/>
        <v>-</v>
      </c>
      <c r="U17" s="51" t="str">
        <f t="shared" si="5"/>
        <v>-</v>
      </c>
      <c r="V17" s="54" t="str">
        <f t="shared" si="5"/>
        <v>-</v>
      </c>
      <c r="W17" s="55" t="str">
        <f t="shared" si="5"/>
        <v>-</v>
      </c>
      <c r="X17" s="55" t="str">
        <f t="shared" si="5"/>
        <v>-</v>
      </c>
      <c r="Y17" s="56">
        <f t="shared" si="6"/>
        <v>0</v>
      </c>
      <c r="Z17" s="57" t="str">
        <f t="shared" si="7"/>
        <v>-</v>
      </c>
      <c r="AA17" s="58" t="str">
        <f t="shared" si="7"/>
        <v>-</v>
      </c>
      <c r="AB17" s="59">
        <f t="shared" si="8"/>
        <v>0</v>
      </c>
      <c r="AC17" s="59">
        <f t="shared" si="8"/>
        <v>0</v>
      </c>
      <c r="AD17" s="148"/>
      <c r="AE17" s="428"/>
      <c r="AF17" s="419"/>
      <c r="AG17" s="419"/>
      <c r="AH17" s="429"/>
      <c r="AI17" s="39"/>
      <c r="AJ17" s="39">
        <f t="shared" si="9"/>
        <v>0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hidden="1" x14ac:dyDescent="0.25">
      <c r="A18" s="38">
        <f t="shared" si="11"/>
        <v>41</v>
      </c>
      <c r="B18" s="50">
        <f t="shared" si="0"/>
        <v>0</v>
      </c>
      <c r="C18" s="51" t="str">
        <f t="shared" si="1"/>
        <v>-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0</v>
      </c>
      <c r="J18" s="51" t="str">
        <f t="shared" si="3"/>
        <v>-</v>
      </c>
      <c r="K18" s="52" t="str">
        <f t="shared" si="3"/>
        <v>-</v>
      </c>
      <c r="L18" s="53" t="str">
        <f t="shared" si="3"/>
        <v>-</v>
      </c>
      <c r="M18" s="51" t="str">
        <f t="shared" si="3"/>
        <v>-</v>
      </c>
      <c r="N18" s="51" t="str">
        <f t="shared" si="3"/>
        <v>-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 t="str">
        <f t="shared" si="5"/>
        <v>-</v>
      </c>
      <c r="T18" s="51" t="str">
        <f t="shared" si="5"/>
        <v>-</v>
      </c>
      <c r="U18" s="51" t="str">
        <f t="shared" si="5"/>
        <v>-</v>
      </c>
      <c r="V18" s="54" t="str">
        <f t="shared" si="5"/>
        <v>-</v>
      </c>
      <c r="W18" s="55" t="str">
        <f t="shared" si="5"/>
        <v>-</v>
      </c>
      <c r="X18" s="55" t="str">
        <f t="shared" si="5"/>
        <v>-</v>
      </c>
      <c r="Y18" s="56">
        <f t="shared" si="6"/>
        <v>0</v>
      </c>
      <c r="Z18" s="57" t="str">
        <f t="shared" si="7"/>
        <v>-</v>
      </c>
      <c r="AA18" s="58" t="str">
        <f t="shared" si="7"/>
        <v>-</v>
      </c>
      <c r="AB18" s="59">
        <f t="shared" si="8"/>
        <v>0</v>
      </c>
      <c r="AC18" s="59">
        <f t="shared" si="8"/>
        <v>0</v>
      </c>
      <c r="AD18" s="148"/>
      <c r="AE18" s="428"/>
      <c r="AF18" s="419"/>
      <c r="AG18" s="419"/>
      <c r="AH18" s="429"/>
      <c r="AI18" s="39"/>
      <c r="AJ18" s="39">
        <f t="shared" si="9"/>
        <v>0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hidden="1" x14ac:dyDescent="0.25">
      <c r="A19" s="38">
        <f t="shared" si="11"/>
        <v>42</v>
      </c>
      <c r="B19" s="50">
        <f t="shared" si="0"/>
        <v>0</v>
      </c>
      <c r="C19" s="51" t="str">
        <f t="shared" si="1"/>
        <v>-</v>
      </c>
      <c r="D19" s="51" t="str">
        <f t="shared" si="1"/>
        <v>-</v>
      </c>
      <c r="E19" s="51" t="str">
        <f t="shared" si="1"/>
        <v>-</v>
      </c>
      <c r="F19" s="51" t="str">
        <f t="shared" si="1"/>
        <v>-</v>
      </c>
      <c r="G19" s="51" t="str">
        <f t="shared" si="1"/>
        <v>-</v>
      </c>
      <c r="H19" s="52" t="str">
        <f t="shared" si="10"/>
        <v>-</v>
      </c>
      <c r="I19" s="51">
        <f t="shared" si="2"/>
        <v>0</v>
      </c>
      <c r="J19" s="51" t="str">
        <f t="shared" si="3"/>
        <v>-</v>
      </c>
      <c r="K19" s="52" t="str">
        <f t="shared" si="3"/>
        <v>-</v>
      </c>
      <c r="L19" s="53" t="str">
        <f t="shared" si="3"/>
        <v>-</v>
      </c>
      <c r="M19" s="51" t="str">
        <f t="shared" si="3"/>
        <v>-</v>
      </c>
      <c r="N19" s="51" t="str">
        <f t="shared" si="3"/>
        <v>-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-</v>
      </c>
      <c r="T19" s="51" t="str">
        <f t="shared" si="5"/>
        <v>-</v>
      </c>
      <c r="U19" s="51" t="str">
        <f t="shared" si="5"/>
        <v>-</v>
      </c>
      <c r="V19" s="54" t="str">
        <f t="shared" si="5"/>
        <v>-</v>
      </c>
      <c r="W19" s="55" t="str">
        <f t="shared" si="5"/>
        <v>-</v>
      </c>
      <c r="X19" s="55" t="str">
        <f t="shared" si="5"/>
        <v>-</v>
      </c>
      <c r="Y19" s="56">
        <f t="shared" si="6"/>
        <v>0</v>
      </c>
      <c r="Z19" s="57" t="str">
        <f t="shared" si="7"/>
        <v>-</v>
      </c>
      <c r="AA19" s="58" t="str">
        <f t="shared" si="7"/>
        <v>-</v>
      </c>
      <c r="AB19" s="59">
        <f t="shared" si="8"/>
        <v>0</v>
      </c>
      <c r="AC19" s="59">
        <f t="shared" si="8"/>
        <v>0</v>
      </c>
      <c r="AD19" s="148"/>
      <c r="AE19" s="428"/>
      <c r="AF19" s="419"/>
      <c r="AG19" s="419"/>
      <c r="AH19" s="429"/>
      <c r="AI19" s="39"/>
      <c r="AJ19" s="39">
        <f t="shared" si="9"/>
        <v>0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idden="1" x14ac:dyDescent="0.25">
      <c r="A20" s="38">
        <f t="shared" si="11"/>
        <v>43</v>
      </c>
      <c r="B20" s="50">
        <f t="shared" si="0"/>
        <v>0</v>
      </c>
      <c r="C20" s="51" t="str">
        <f t="shared" si="1"/>
        <v>-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0</v>
      </c>
      <c r="J20" s="51" t="str">
        <f t="shared" si="3"/>
        <v>-</v>
      </c>
      <c r="K20" s="52" t="str">
        <f t="shared" si="3"/>
        <v>-</v>
      </c>
      <c r="L20" s="53" t="str">
        <f t="shared" si="3"/>
        <v>-</v>
      </c>
      <c r="M20" s="51" t="str">
        <f t="shared" si="3"/>
        <v>-</v>
      </c>
      <c r="N20" s="51" t="str">
        <f t="shared" si="3"/>
        <v>-</v>
      </c>
      <c r="O20" s="51">
        <f t="shared" si="4"/>
        <v>0</v>
      </c>
      <c r="P20" s="51">
        <f t="shared" si="4"/>
        <v>0</v>
      </c>
      <c r="Q20" s="51">
        <f t="shared" si="4"/>
        <v>0</v>
      </c>
      <c r="R20" s="51">
        <f t="shared" si="4"/>
        <v>0</v>
      </c>
      <c r="S20" s="51" t="str">
        <f t="shared" si="5"/>
        <v>-</v>
      </c>
      <c r="T20" s="51" t="str">
        <f t="shared" si="5"/>
        <v>-</v>
      </c>
      <c r="U20" s="51" t="str">
        <f t="shared" si="5"/>
        <v>-</v>
      </c>
      <c r="V20" s="54" t="str">
        <f t="shared" si="5"/>
        <v>-</v>
      </c>
      <c r="W20" s="55" t="str">
        <f t="shared" si="5"/>
        <v>-</v>
      </c>
      <c r="X20" s="55" t="str">
        <f t="shared" si="5"/>
        <v>-</v>
      </c>
      <c r="Y20" s="56">
        <f t="shared" si="6"/>
        <v>0</v>
      </c>
      <c r="Z20" s="57" t="str">
        <f t="shared" si="7"/>
        <v>-</v>
      </c>
      <c r="AA20" s="58" t="str">
        <f t="shared" si="7"/>
        <v>-</v>
      </c>
      <c r="AB20" s="59">
        <f t="shared" si="8"/>
        <v>0</v>
      </c>
      <c r="AC20" s="59">
        <f t="shared" si="8"/>
        <v>0</v>
      </c>
      <c r="AD20" s="148"/>
      <c r="AE20" s="428"/>
      <c r="AF20" s="419"/>
      <c r="AG20" s="419"/>
      <c r="AH20" s="429"/>
      <c r="AI20" s="39"/>
      <c r="AJ20" s="39">
        <f t="shared" si="9"/>
        <v>0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idden="1" x14ac:dyDescent="0.25">
      <c r="A21" s="38">
        <f t="shared" si="11"/>
        <v>44</v>
      </c>
      <c r="B21" s="50">
        <f t="shared" si="0"/>
        <v>0</v>
      </c>
      <c r="C21" s="51" t="str">
        <f t="shared" si="1"/>
        <v>-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0</v>
      </c>
      <c r="J21" s="51" t="str">
        <f t="shared" si="3"/>
        <v>-</v>
      </c>
      <c r="K21" s="52" t="str">
        <f t="shared" si="3"/>
        <v>-</v>
      </c>
      <c r="L21" s="53" t="str">
        <f t="shared" si="3"/>
        <v>-</v>
      </c>
      <c r="M21" s="51" t="str">
        <f t="shared" si="3"/>
        <v>-</v>
      </c>
      <c r="N21" s="51" t="str">
        <f t="shared" si="3"/>
        <v>-</v>
      </c>
      <c r="O21" s="51">
        <f t="shared" si="4"/>
        <v>0</v>
      </c>
      <c r="P21" s="51">
        <f t="shared" si="4"/>
        <v>0</v>
      </c>
      <c r="Q21" s="51">
        <f t="shared" si="4"/>
        <v>0</v>
      </c>
      <c r="R21" s="51">
        <f t="shared" si="4"/>
        <v>0</v>
      </c>
      <c r="S21" s="51" t="str">
        <f t="shared" si="5"/>
        <v>-</v>
      </c>
      <c r="T21" s="51" t="str">
        <f t="shared" si="5"/>
        <v>-</v>
      </c>
      <c r="U21" s="51" t="str">
        <f t="shared" si="5"/>
        <v>-</v>
      </c>
      <c r="V21" s="54" t="str">
        <f t="shared" si="5"/>
        <v>-</v>
      </c>
      <c r="W21" s="55" t="str">
        <f t="shared" si="5"/>
        <v>-</v>
      </c>
      <c r="X21" s="55" t="str">
        <f t="shared" si="5"/>
        <v>-</v>
      </c>
      <c r="Y21" s="56">
        <f t="shared" si="6"/>
        <v>0</v>
      </c>
      <c r="Z21" s="57" t="str">
        <f t="shared" si="7"/>
        <v>-</v>
      </c>
      <c r="AA21" s="58" t="str">
        <f t="shared" si="7"/>
        <v>-</v>
      </c>
      <c r="AB21" s="59">
        <f t="shared" si="8"/>
        <v>0</v>
      </c>
      <c r="AC21" s="59">
        <f t="shared" si="8"/>
        <v>0</v>
      </c>
      <c r="AD21" s="148"/>
      <c r="AE21" s="428"/>
      <c r="AF21" s="419"/>
      <c r="AG21" s="419"/>
      <c r="AH21" s="429"/>
      <c r="AI21" s="39"/>
      <c r="AJ21" s="39">
        <f t="shared" si="9"/>
        <v>0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idden="1" x14ac:dyDescent="0.25">
      <c r="A22" s="38">
        <f t="shared" si="11"/>
        <v>45</v>
      </c>
      <c r="B22" s="50">
        <f t="shared" si="0"/>
        <v>0</v>
      </c>
      <c r="C22" s="51" t="str">
        <f t="shared" si="1"/>
        <v>-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0</v>
      </c>
      <c r="J22" s="51" t="str">
        <f t="shared" si="3"/>
        <v>-</v>
      </c>
      <c r="K22" s="52" t="str">
        <f t="shared" si="3"/>
        <v>-</v>
      </c>
      <c r="L22" s="53" t="str">
        <f t="shared" si="3"/>
        <v>-</v>
      </c>
      <c r="M22" s="51" t="str">
        <f t="shared" si="3"/>
        <v>-</v>
      </c>
      <c r="N22" s="51" t="str">
        <f t="shared" si="3"/>
        <v>-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-</v>
      </c>
      <c r="T22" s="51" t="str">
        <f t="shared" si="5"/>
        <v>-</v>
      </c>
      <c r="U22" s="51" t="str">
        <f t="shared" si="5"/>
        <v>-</v>
      </c>
      <c r="V22" s="54" t="str">
        <f t="shared" si="5"/>
        <v>-</v>
      </c>
      <c r="W22" s="55" t="str">
        <f t="shared" si="5"/>
        <v>-</v>
      </c>
      <c r="X22" s="55" t="str">
        <f t="shared" si="5"/>
        <v>-</v>
      </c>
      <c r="Y22" s="56">
        <f t="shared" si="6"/>
        <v>0</v>
      </c>
      <c r="Z22" s="57" t="str">
        <f t="shared" si="7"/>
        <v>-</v>
      </c>
      <c r="AA22" s="58" t="str">
        <f t="shared" si="7"/>
        <v>-</v>
      </c>
      <c r="AB22" s="59">
        <f t="shared" si="8"/>
        <v>0</v>
      </c>
      <c r="AC22" s="59">
        <f t="shared" si="8"/>
        <v>0</v>
      </c>
      <c r="AD22" s="148"/>
      <c r="AE22" s="428"/>
      <c r="AF22" s="419"/>
      <c r="AG22" s="419"/>
      <c r="AH22" s="429"/>
      <c r="AI22" s="39"/>
      <c r="AJ22" s="39">
        <f t="shared" si="9"/>
        <v>0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idden="1" x14ac:dyDescent="0.25">
      <c r="A23" s="38">
        <f t="shared" si="11"/>
        <v>46</v>
      </c>
      <c r="B23" s="50">
        <f t="shared" si="0"/>
        <v>0</v>
      </c>
      <c r="C23" s="51" t="str">
        <f t="shared" si="1"/>
        <v>-</v>
      </c>
      <c r="D23" s="51" t="str">
        <f t="shared" si="1"/>
        <v>-</v>
      </c>
      <c r="E23" s="51" t="str">
        <f t="shared" si="1"/>
        <v>-</v>
      </c>
      <c r="F23" s="51" t="str">
        <f t="shared" si="1"/>
        <v>-</v>
      </c>
      <c r="G23" s="51" t="str">
        <f t="shared" si="1"/>
        <v>-</v>
      </c>
      <c r="H23" s="52" t="str">
        <f t="shared" si="10"/>
        <v>-</v>
      </c>
      <c r="I23" s="51">
        <f t="shared" si="2"/>
        <v>0</v>
      </c>
      <c r="J23" s="51" t="str">
        <f t="shared" si="3"/>
        <v>-</v>
      </c>
      <c r="K23" s="52" t="str">
        <f t="shared" si="3"/>
        <v>-</v>
      </c>
      <c r="L23" s="53" t="str">
        <f t="shared" si="3"/>
        <v>-</v>
      </c>
      <c r="M23" s="51" t="str">
        <f t="shared" si="3"/>
        <v>-</v>
      </c>
      <c r="N23" s="51" t="str">
        <f t="shared" si="3"/>
        <v>-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si="5"/>
        <v>-</v>
      </c>
      <c r="T23" s="51" t="str">
        <f t="shared" si="5"/>
        <v>-</v>
      </c>
      <c r="U23" s="51" t="str">
        <f t="shared" si="5"/>
        <v>-</v>
      </c>
      <c r="V23" s="54" t="str">
        <f t="shared" si="5"/>
        <v>-</v>
      </c>
      <c r="W23" s="55" t="str">
        <f t="shared" si="5"/>
        <v>-</v>
      </c>
      <c r="X23" s="55" t="str">
        <f t="shared" si="5"/>
        <v>-</v>
      </c>
      <c r="Y23" s="56">
        <f t="shared" si="6"/>
        <v>0</v>
      </c>
      <c r="Z23" s="57" t="str">
        <f t="shared" si="7"/>
        <v>-</v>
      </c>
      <c r="AA23" s="58" t="str">
        <f t="shared" si="7"/>
        <v>-</v>
      </c>
      <c r="AB23" s="60">
        <f t="shared" si="8"/>
        <v>0</v>
      </c>
      <c r="AC23" s="60">
        <f t="shared" si="8"/>
        <v>0</v>
      </c>
      <c r="AD23" s="148"/>
      <c r="AE23" s="428"/>
      <c r="AF23" s="419"/>
      <c r="AG23" s="419"/>
      <c r="AH23" s="429"/>
      <c r="AI23" s="39"/>
      <c r="AJ23" s="39">
        <f t="shared" si="9"/>
        <v>0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idden="1" x14ac:dyDescent="0.25">
      <c r="A24" s="38">
        <f t="shared" si="11"/>
        <v>47</v>
      </c>
      <c r="B24" s="50">
        <f t="shared" si="0"/>
        <v>0</v>
      </c>
      <c r="C24" s="51" t="str">
        <f t="shared" si="1"/>
        <v>-</v>
      </c>
      <c r="D24" s="51" t="str">
        <f t="shared" si="1"/>
        <v>-</v>
      </c>
      <c r="E24" s="51" t="str">
        <f t="shared" si="1"/>
        <v>-</v>
      </c>
      <c r="F24" s="51" t="str">
        <f t="shared" si="1"/>
        <v>-</v>
      </c>
      <c r="G24" s="51" t="str">
        <f t="shared" si="1"/>
        <v>-</v>
      </c>
      <c r="H24" s="52" t="str">
        <f t="shared" si="10"/>
        <v>-</v>
      </c>
      <c r="I24" s="51">
        <f t="shared" si="2"/>
        <v>0</v>
      </c>
      <c r="J24" s="51" t="str">
        <f t="shared" si="3"/>
        <v>-</v>
      </c>
      <c r="K24" s="52" t="str">
        <f t="shared" si="3"/>
        <v>-</v>
      </c>
      <c r="L24" s="53" t="str">
        <f t="shared" si="3"/>
        <v>-</v>
      </c>
      <c r="M24" s="51" t="str">
        <f t="shared" si="3"/>
        <v>-</v>
      </c>
      <c r="N24" s="51" t="str">
        <f t="shared" si="3"/>
        <v>-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5"/>
        <v>-</v>
      </c>
      <c r="T24" s="51" t="str">
        <f t="shared" si="5"/>
        <v>-</v>
      </c>
      <c r="U24" s="51" t="str">
        <f t="shared" si="5"/>
        <v>-</v>
      </c>
      <c r="V24" s="54" t="str">
        <f t="shared" si="5"/>
        <v>-</v>
      </c>
      <c r="W24" s="55" t="str">
        <f t="shared" si="5"/>
        <v>-</v>
      </c>
      <c r="X24" s="55" t="str">
        <f t="shared" si="5"/>
        <v>-</v>
      </c>
      <c r="Y24" s="56">
        <f t="shared" si="6"/>
        <v>0</v>
      </c>
      <c r="Z24" s="57" t="str">
        <f t="shared" si="7"/>
        <v>-</v>
      </c>
      <c r="AA24" s="58" t="str">
        <f t="shared" si="7"/>
        <v>-</v>
      </c>
      <c r="AB24" s="60">
        <f t="shared" si="8"/>
        <v>0</v>
      </c>
      <c r="AC24" s="60">
        <f t="shared" si="8"/>
        <v>0</v>
      </c>
      <c r="AD24" s="148"/>
      <c r="AE24" s="428"/>
      <c r="AF24" s="419"/>
      <c r="AG24" s="419"/>
      <c r="AH24" s="429"/>
      <c r="AI24" s="39"/>
      <c r="AJ24" s="39">
        <f t="shared" si="9"/>
        <v>0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idden="1" x14ac:dyDescent="0.25">
      <c r="A25" s="38">
        <f t="shared" si="11"/>
        <v>48</v>
      </c>
      <c r="B25" s="50">
        <f t="shared" si="0"/>
        <v>0</v>
      </c>
      <c r="C25" s="51" t="str">
        <f t="shared" si="1"/>
        <v>-</v>
      </c>
      <c r="D25" s="51" t="str">
        <f t="shared" si="1"/>
        <v>-</v>
      </c>
      <c r="E25" s="51" t="str">
        <f t="shared" si="1"/>
        <v>-</v>
      </c>
      <c r="F25" s="51" t="str">
        <f t="shared" si="1"/>
        <v>-</v>
      </c>
      <c r="G25" s="51" t="str">
        <f t="shared" si="1"/>
        <v>-</v>
      </c>
      <c r="H25" s="52" t="str">
        <f t="shared" si="10"/>
        <v>-</v>
      </c>
      <c r="I25" s="51">
        <f t="shared" si="2"/>
        <v>0</v>
      </c>
      <c r="J25" s="51" t="str">
        <f t="shared" si="3"/>
        <v>-</v>
      </c>
      <c r="K25" s="52" t="str">
        <f t="shared" si="3"/>
        <v>-</v>
      </c>
      <c r="L25" s="53" t="str">
        <f t="shared" si="3"/>
        <v>-</v>
      </c>
      <c r="M25" s="51" t="str">
        <f t="shared" si="3"/>
        <v>-</v>
      </c>
      <c r="N25" s="51" t="str">
        <f t="shared" si="3"/>
        <v>-</v>
      </c>
      <c r="O25" s="51">
        <f t="shared" si="4"/>
        <v>0</v>
      </c>
      <c r="P25" s="51">
        <f t="shared" si="4"/>
        <v>0</v>
      </c>
      <c r="Q25" s="51">
        <f t="shared" si="4"/>
        <v>0</v>
      </c>
      <c r="R25" s="51">
        <f t="shared" si="4"/>
        <v>0</v>
      </c>
      <c r="S25" s="51" t="str">
        <f t="shared" si="5"/>
        <v>-</v>
      </c>
      <c r="T25" s="51" t="str">
        <f t="shared" si="5"/>
        <v>-</v>
      </c>
      <c r="U25" s="51" t="str">
        <f t="shared" si="5"/>
        <v>-</v>
      </c>
      <c r="V25" s="54" t="str">
        <f t="shared" si="5"/>
        <v>-</v>
      </c>
      <c r="W25" s="55" t="str">
        <f t="shared" si="5"/>
        <v>-</v>
      </c>
      <c r="X25" s="55" t="str">
        <f t="shared" si="5"/>
        <v>-</v>
      </c>
      <c r="Y25" s="56">
        <f t="shared" si="6"/>
        <v>0</v>
      </c>
      <c r="Z25" s="57" t="str">
        <f t="shared" si="7"/>
        <v>-</v>
      </c>
      <c r="AA25" s="58" t="str">
        <f t="shared" si="7"/>
        <v>-</v>
      </c>
      <c r="AB25" s="60">
        <f t="shared" si="8"/>
        <v>0</v>
      </c>
      <c r="AC25" s="60">
        <f t="shared" si="8"/>
        <v>0</v>
      </c>
      <c r="AD25" s="148"/>
      <c r="AE25" s="428"/>
      <c r="AF25" s="419"/>
      <c r="AG25" s="419"/>
      <c r="AH25" s="429"/>
      <c r="AI25" s="39"/>
      <c r="AJ25" s="39">
        <f t="shared" si="9"/>
        <v>0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idden="1" x14ac:dyDescent="0.25">
      <c r="A26" s="38">
        <f t="shared" si="11"/>
        <v>49</v>
      </c>
      <c r="B26" s="50">
        <f t="shared" si="0"/>
        <v>0</v>
      </c>
      <c r="C26" s="51" t="str">
        <f t="shared" si="1"/>
        <v>-</v>
      </c>
      <c r="D26" s="51" t="str">
        <f t="shared" si="1"/>
        <v>-</v>
      </c>
      <c r="E26" s="51" t="str">
        <f t="shared" si="1"/>
        <v>-</v>
      </c>
      <c r="F26" s="51" t="str">
        <f t="shared" si="1"/>
        <v>-</v>
      </c>
      <c r="G26" s="51" t="str">
        <f t="shared" si="1"/>
        <v>-</v>
      </c>
      <c r="H26" s="52" t="str">
        <f t="shared" si="10"/>
        <v>-</v>
      </c>
      <c r="I26" s="51">
        <f t="shared" si="2"/>
        <v>0</v>
      </c>
      <c r="J26" s="51" t="str">
        <f t="shared" si="3"/>
        <v>-</v>
      </c>
      <c r="K26" s="52" t="str">
        <f t="shared" si="3"/>
        <v>-</v>
      </c>
      <c r="L26" s="53" t="str">
        <f t="shared" si="3"/>
        <v>-</v>
      </c>
      <c r="M26" s="51" t="str">
        <f t="shared" si="3"/>
        <v>-</v>
      </c>
      <c r="N26" s="51" t="str">
        <f t="shared" si="3"/>
        <v>-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5"/>
        <v>-</v>
      </c>
      <c r="T26" s="51" t="str">
        <f t="shared" si="5"/>
        <v>-</v>
      </c>
      <c r="U26" s="51" t="str">
        <f t="shared" si="5"/>
        <v>-</v>
      </c>
      <c r="V26" s="54" t="str">
        <f t="shared" si="5"/>
        <v>-</v>
      </c>
      <c r="W26" s="55" t="str">
        <f t="shared" si="5"/>
        <v>-</v>
      </c>
      <c r="X26" s="55" t="str">
        <f t="shared" si="5"/>
        <v>-</v>
      </c>
      <c r="Y26" s="56">
        <f t="shared" si="6"/>
        <v>0</v>
      </c>
      <c r="Z26" s="57" t="str">
        <f t="shared" si="7"/>
        <v>-</v>
      </c>
      <c r="AA26" s="58" t="str">
        <f t="shared" si="7"/>
        <v>-</v>
      </c>
      <c r="AB26" s="60">
        <f t="shared" si="8"/>
        <v>0</v>
      </c>
      <c r="AC26" s="60">
        <f t="shared" si="8"/>
        <v>0</v>
      </c>
      <c r="AD26" s="148"/>
      <c r="AE26" s="428"/>
      <c r="AF26" s="419"/>
      <c r="AG26" s="419"/>
      <c r="AH26" s="429"/>
      <c r="AI26" s="39"/>
      <c r="AJ26" s="39">
        <f t="shared" si="9"/>
        <v>0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50</v>
      </c>
      <c r="B27" s="50">
        <f t="shared" si="0"/>
        <v>0</v>
      </c>
      <c r="C27" s="51" t="str">
        <f t="shared" si="1"/>
        <v>-</v>
      </c>
      <c r="D27" s="51" t="str">
        <f t="shared" si="1"/>
        <v>-</v>
      </c>
      <c r="E27" s="51" t="str">
        <f t="shared" si="1"/>
        <v>-</v>
      </c>
      <c r="F27" s="51" t="str">
        <f t="shared" si="1"/>
        <v>-</v>
      </c>
      <c r="G27" s="51" t="str">
        <f t="shared" si="1"/>
        <v>-</v>
      </c>
      <c r="H27" s="52" t="str">
        <f t="shared" si="10"/>
        <v>-</v>
      </c>
      <c r="I27" s="51">
        <f t="shared" si="2"/>
        <v>0</v>
      </c>
      <c r="J27" s="51" t="str">
        <f t="shared" si="3"/>
        <v>-</v>
      </c>
      <c r="K27" s="52" t="str">
        <f t="shared" si="3"/>
        <v>-</v>
      </c>
      <c r="L27" s="53" t="str">
        <f t="shared" si="3"/>
        <v>-</v>
      </c>
      <c r="M27" s="51" t="str">
        <f t="shared" si="3"/>
        <v>-</v>
      </c>
      <c r="N27" s="51" t="str">
        <f t="shared" si="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5"/>
        <v>-</v>
      </c>
      <c r="T27" s="51" t="str">
        <f t="shared" si="5"/>
        <v>-</v>
      </c>
      <c r="U27" s="51" t="str">
        <f t="shared" si="5"/>
        <v>-</v>
      </c>
      <c r="V27" s="54" t="str">
        <f t="shared" si="5"/>
        <v>-</v>
      </c>
      <c r="W27" s="55" t="str">
        <f t="shared" si="5"/>
        <v>-</v>
      </c>
      <c r="X27" s="55" t="str">
        <f t="shared" si="5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51</v>
      </c>
      <c r="B28" s="50">
        <f t="shared" si="0"/>
        <v>0</v>
      </c>
      <c r="C28" s="51" t="str">
        <f t="shared" si="1"/>
        <v>-</v>
      </c>
      <c r="D28" s="51" t="str">
        <f t="shared" si="1"/>
        <v>-</v>
      </c>
      <c r="E28" s="51" t="str">
        <f t="shared" si="1"/>
        <v>-</v>
      </c>
      <c r="F28" s="51" t="str">
        <f t="shared" si="1"/>
        <v>-</v>
      </c>
      <c r="G28" s="51" t="str">
        <f t="shared" si="1"/>
        <v>-</v>
      </c>
      <c r="H28" s="52" t="str">
        <f t="shared" si="10"/>
        <v>-</v>
      </c>
      <c r="I28" s="51">
        <f t="shared" si="2"/>
        <v>0</v>
      </c>
      <c r="J28" s="51" t="str">
        <f t="shared" si="3"/>
        <v>-</v>
      </c>
      <c r="K28" s="52" t="str">
        <f t="shared" si="3"/>
        <v>-</v>
      </c>
      <c r="L28" s="53" t="str">
        <f t="shared" si="3"/>
        <v>-</v>
      </c>
      <c r="M28" s="51" t="str">
        <f t="shared" si="3"/>
        <v>-</v>
      </c>
      <c r="N28" s="51" t="str">
        <f t="shared" si="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5"/>
        <v>-</v>
      </c>
      <c r="T28" s="51" t="str">
        <f t="shared" si="5"/>
        <v>-</v>
      </c>
      <c r="U28" s="51" t="str">
        <f t="shared" si="5"/>
        <v>-</v>
      </c>
      <c r="V28" s="54" t="str">
        <f t="shared" si="5"/>
        <v>-</v>
      </c>
      <c r="W28" s="55" t="str">
        <f t="shared" si="5"/>
        <v>-</v>
      </c>
      <c r="X28" s="55" t="str">
        <f t="shared" si="5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52</v>
      </c>
      <c r="B29" s="50">
        <f t="shared" si="0"/>
        <v>0</v>
      </c>
      <c r="C29" s="51" t="str">
        <f t="shared" ref="C29:G42" si="12">IF($H$7=VLOOKUP($A29,PLANILLA,3,0),VLOOKUP($A29,PLANILLA,C$12,0),"-")</f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ref="J29:N42" si="13">IF($H$7=VLOOKUP($A29,PLANILLA,3,0),VLOOKUP($A29,PLANILLA,J$12,0),"-")</f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ref="S29:X42" si="14">IF($H$7=VLOOKUP($A29,PLANILLA,3,0),VLOOKUP($A29,PLANILLA,S$12,0),"-")</f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53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54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55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56</v>
      </c>
      <c r="B33" s="50">
        <f t="shared" si="0"/>
        <v>0</v>
      </c>
      <c r="C33" s="51" t="str">
        <f t="shared" si="12"/>
        <v>-</v>
      </c>
      <c r="D33" s="51" t="str">
        <f t="shared" si="12"/>
        <v>-</v>
      </c>
      <c r="E33" s="51" t="str">
        <f t="shared" si="12"/>
        <v>-</v>
      </c>
      <c r="F33" s="51" t="str">
        <f t="shared" si="12"/>
        <v>-</v>
      </c>
      <c r="G33" s="51" t="str">
        <f t="shared" si="12"/>
        <v>-</v>
      </c>
      <c r="H33" s="52" t="str">
        <f t="shared" si="10"/>
        <v>-</v>
      </c>
      <c r="I33" s="51">
        <f t="shared" si="2"/>
        <v>0</v>
      </c>
      <c r="J33" s="51" t="str">
        <f t="shared" si="13"/>
        <v>-</v>
      </c>
      <c r="K33" s="52" t="str">
        <f t="shared" si="13"/>
        <v>-</v>
      </c>
      <c r="L33" s="53" t="str">
        <f t="shared" si="13"/>
        <v>-</v>
      </c>
      <c r="M33" s="51" t="str">
        <f t="shared" si="13"/>
        <v>-</v>
      </c>
      <c r="N33" s="51" t="str">
        <f t="shared" si="13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si="14"/>
        <v>-</v>
      </c>
      <c r="T33" s="51" t="str">
        <f t="shared" si="14"/>
        <v>-</v>
      </c>
      <c r="U33" s="51" t="str">
        <f t="shared" si="14"/>
        <v>-</v>
      </c>
      <c r="V33" s="54" t="str">
        <f t="shared" si="14"/>
        <v>-</v>
      </c>
      <c r="W33" s="55" t="str">
        <f t="shared" si="14"/>
        <v>-</v>
      </c>
      <c r="X33" s="55" t="str">
        <f t="shared" si="14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57</v>
      </c>
      <c r="B34" s="50">
        <f t="shared" si="0"/>
        <v>0</v>
      </c>
      <c r="C34" s="51" t="str">
        <f t="shared" si="12"/>
        <v>-</v>
      </c>
      <c r="D34" s="51" t="str">
        <f t="shared" si="12"/>
        <v>-</v>
      </c>
      <c r="E34" s="51" t="str">
        <f t="shared" si="12"/>
        <v>-</v>
      </c>
      <c r="F34" s="51" t="str">
        <f t="shared" si="12"/>
        <v>-</v>
      </c>
      <c r="G34" s="51" t="str">
        <f t="shared" si="12"/>
        <v>-</v>
      </c>
      <c r="H34" s="52" t="str">
        <f t="shared" si="10"/>
        <v>-</v>
      </c>
      <c r="I34" s="51">
        <f t="shared" si="2"/>
        <v>0</v>
      </c>
      <c r="J34" s="51" t="str">
        <f t="shared" si="13"/>
        <v>-</v>
      </c>
      <c r="K34" s="52" t="str">
        <f t="shared" si="13"/>
        <v>-</v>
      </c>
      <c r="L34" s="53" t="str">
        <f t="shared" si="13"/>
        <v>-</v>
      </c>
      <c r="M34" s="51" t="str">
        <f t="shared" si="13"/>
        <v>-</v>
      </c>
      <c r="N34" s="51" t="str">
        <f t="shared" si="13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4"/>
        <v>-</v>
      </c>
      <c r="T34" s="51" t="str">
        <f t="shared" si="14"/>
        <v>-</v>
      </c>
      <c r="U34" s="51" t="str">
        <f t="shared" si="14"/>
        <v>-</v>
      </c>
      <c r="V34" s="54" t="str">
        <f t="shared" si="14"/>
        <v>-</v>
      </c>
      <c r="W34" s="55" t="str">
        <f t="shared" si="14"/>
        <v>-</v>
      </c>
      <c r="X34" s="55" t="str">
        <f t="shared" si="14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58</v>
      </c>
      <c r="B35" s="50">
        <f t="shared" si="0"/>
        <v>0</v>
      </c>
      <c r="C35" s="51" t="str">
        <f t="shared" si="12"/>
        <v>-</v>
      </c>
      <c r="D35" s="51" t="str">
        <f t="shared" si="12"/>
        <v>-</v>
      </c>
      <c r="E35" s="51" t="str">
        <f t="shared" si="12"/>
        <v>-</v>
      </c>
      <c r="F35" s="51" t="str">
        <f t="shared" si="12"/>
        <v>-</v>
      </c>
      <c r="G35" s="51" t="str">
        <f t="shared" si="12"/>
        <v>-</v>
      </c>
      <c r="H35" s="52" t="str">
        <f t="shared" si="10"/>
        <v>-</v>
      </c>
      <c r="I35" s="51">
        <f t="shared" si="2"/>
        <v>0</v>
      </c>
      <c r="J35" s="51" t="str">
        <f t="shared" si="13"/>
        <v>-</v>
      </c>
      <c r="K35" s="52" t="str">
        <f t="shared" si="13"/>
        <v>-</v>
      </c>
      <c r="L35" s="53" t="str">
        <f t="shared" si="13"/>
        <v>-</v>
      </c>
      <c r="M35" s="51" t="str">
        <f t="shared" si="13"/>
        <v>-</v>
      </c>
      <c r="N35" s="51" t="str">
        <f t="shared" si="13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4"/>
        <v>-</v>
      </c>
      <c r="T35" s="51" t="str">
        <f t="shared" si="14"/>
        <v>-</v>
      </c>
      <c r="U35" s="51" t="str">
        <f t="shared" si="14"/>
        <v>-</v>
      </c>
      <c r="V35" s="54" t="str">
        <f t="shared" si="14"/>
        <v>-</v>
      </c>
      <c r="W35" s="55" t="str">
        <f t="shared" si="14"/>
        <v>-</v>
      </c>
      <c r="X35" s="55" t="str">
        <f t="shared" si="14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59</v>
      </c>
      <c r="B36" s="50">
        <f t="shared" si="0"/>
        <v>0</v>
      </c>
      <c r="C36" s="51" t="str">
        <f t="shared" si="12"/>
        <v>-</v>
      </c>
      <c r="D36" s="51" t="str">
        <f t="shared" si="12"/>
        <v>-</v>
      </c>
      <c r="E36" s="51" t="str">
        <f t="shared" si="12"/>
        <v>-</v>
      </c>
      <c r="F36" s="51" t="str">
        <f t="shared" si="12"/>
        <v>-</v>
      </c>
      <c r="G36" s="51" t="str">
        <f t="shared" si="12"/>
        <v>-</v>
      </c>
      <c r="H36" s="52" t="str">
        <f t="shared" si="10"/>
        <v>-</v>
      </c>
      <c r="I36" s="51">
        <f t="shared" si="2"/>
        <v>0</v>
      </c>
      <c r="J36" s="51" t="str">
        <f t="shared" si="13"/>
        <v>-</v>
      </c>
      <c r="K36" s="52" t="str">
        <f t="shared" si="13"/>
        <v>-</v>
      </c>
      <c r="L36" s="53" t="str">
        <f t="shared" si="13"/>
        <v>-</v>
      </c>
      <c r="M36" s="51" t="str">
        <f t="shared" si="13"/>
        <v>-</v>
      </c>
      <c r="N36" s="51" t="str">
        <f t="shared" si="13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4"/>
        <v>-</v>
      </c>
      <c r="T36" s="51" t="str">
        <f t="shared" si="14"/>
        <v>-</v>
      </c>
      <c r="U36" s="51" t="str">
        <f t="shared" si="14"/>
        <v>-</v>
      </c>
      <c r="V36" s="54" t="str">
        <f t="shared" si="14"/>
        <v>-</v>
      </c>
      <c r="W36" s="55" t="str">
        <f t="shared" si="14"/>
        <v>-</v>
      </c>
      <c r="X36" s="55" t="str">
        <f t="shared" si="14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60</v>
      </c>
      <c r="B37" s="50">
        <f t="shared" si="0"/>
        <v>0</v>
      </c>
      <c r="C37" s="51" t="str">
        <f t="shared" si="12"/>
        <v>-</v>
      </c>
      <c r="D37" s="51" t="str">
        <f t="shared" si="12"/>
        <v>-</v>
      </c>
      <c r="E37" s="51" t="str">
        <f t="shared" si="12"/>
        <v>-</v>
      </c>
      <c r="F37" s="51" t="str">
        <f t="shared" si="12"/>
        <v>-</v>
      </c>
      <c r="G37" s="51" t="str">
        <f t="shared" si="12"/>
        <v>-</v>
      </c>
      <c r="H37" s="52" t="str">
        <f t="shared" si="10"/>
        <v>-</v>
      </c>
      <c r="I37" s="51">
        <f t="shared" si="2"/>
        <v>0</v>
      </c>
      <c r="J37" s="51" t="str">
        <f t="shared" si="13"/>
        <v>-</v>
      </c>
      <c r="K37" s="52" t="str">
        <f t="shared" si="13"/>
        <v>-</v>
      </c>
      <c r="L37" s="53" t="str">
        <f t="shared" si="13"/>
        <v>-</v>
      </c>
      <c r="M37" s="51" t="str">
        <f t="shared" si="13"/>
        <v>-</v>
      </c>
      <c r="N37" s="51" t="str">
        <f t="shared" si="13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4"/>
        <v>-</v>
      </c>
      <c r="T37" s="51" t="str">
        <f t="shared" si="14"/>
        <v>-</v>
      </c>
      <c r="U37" s="51" t="str">
        <f t="shared" si="14"/>
        <v>-</v>
      </c>
      <c r="V37" s="54" t="str">
        <f t="shared" si="14"/>
        <v>-</v>
      </c>
      <c r="W37" s="55" t="str">
        <f t="shared" si="14"/>
        <v>-</v>
      </c>
      <c r="X37" s="55" t="str">
        <f t="shared" si="14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61</v>
      </c>
      <c r="B38" s="50">
        <f t="shared" si="0"/>
        <v>0</v>
      </c>
      <c r="C38" s="51" t="str">
        <f t="shared" si="12"/>
        <v>-</v>
      </c>
      <c r="D38" s="51" t="str">
        <f t="shared" si="12"/>
        <v>-</v>
      </c>
      <c r="E38" s="51" t="str">
        <f t="shared" si="12"/>
        <v>-</v>
      </c>
      <c r="F38" s="51" t="str">
        <f t="shared" si="12"/>
        <v>-</v>
      </c>
      <c r="G38" s="51" t="str">
        <f t="shared" si="12"/>
        <v>-</v>
      </c>
      <c r="H38" s="52" t="str">
        <f t="shared" si="10"/>
        <v>-</v>
      </c>
      <c r="I38" s="51">
        <f t="shared" si="2"/>
        <v>0</v>
      </c>
      <c r="J38" s="51" t="str">
        <f t="shared" si="13"/>
        <v>-</v>
      </c>
      <c r="K38" s="52" t="str">
        <f t="shared" si="13"/>
        <v>-</v>
      </c>
      <c r="L38" s="53" t="str">
        <f t="shared" si="13"/>
        <v>-</v>
      </c>
      <c r="M38" s="51" t="str">
        <f t="shared" si="13"/>
        <v>-</v>
      </c>
      <c r="N38" s="51" t="str">
        <f t="shared" si="13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4"/>
        <v>-</v>
      </c>
      <c r="T38" s="51" t="str">
        <f t="shared" si="14"/>
        <v>-</v>
      </c>
      <c r="U38" s="51" t="str">
        <f t="shared" si="14"/>
        <v>-</v>
      </c>
      <c r="V38" s="54" t="str">
        <f t="shared" si="14"/>
        <v>-</v>
      </c>
      <c r="W38" s="55" t="str">
        <f t="shared" si="14"/>
        <v>-</v>
      </c>
      <c r="X38" s="55" t="str">
        <f t="shared" si="14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62</v>
      </c>
      <c r="B39" s="50">
        <f t="shared" si="0"/>
        <v>0</v>
      </c>
      <c r="C39" s="51" t="str">
        <f t="shared" si="12"/>
        <v>-</v>
      </c>
      <c r="D39" s="51" t="str">
        <f t="shared" si="12"/>
        <v>-</v>
      </c>
      <c r="E39" s="51" t="str">
        <f t="shared" si="12"/>
        <v>-</v>
      </c>
      <c r="F39" s="51" t="str">
        <f t="shared" si="12"/>
        <v>-</v>
      </c>
      <c r="G39" s="51" t="str">
        <f t="shared" si="12"/>
        <v>-</v>
      </c>
      <c r="H39" s="52" t="str">
        <f t="shared" si="10"/>
        <v>-</v>
      </c>
      <c r="I39" s="51">
        <f t="shared" si="2"/>
        <v>0</v>
      </c>
      <c r="J39" s="51" t="str">
        <f t="shared" si="13"/>
        <v>-</v>
      </c>
      <c r="K39" s="52" t="str">
        <f t="shared" si="13"/>
        <v>-</v>
      </c>
      <c r="L39" s="53" t="str">
        <f t="shared" si="13"/>
        <v>-</v>
      </c>
      <c r="M39" s="51" t="str">
        <f t="shared" si="13"/>
        <v>-</v>
      </c>
      <c r="N39" s="51" t="str">
        <f t="shared" si="13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4"/>
        <v>-</v>
      </c>
      <c r="T39" s="51" t="str">
        <f t="shared" si="14"/>
        <v>-</v>
      </c>
      <c r="U39" s="51" t="str">
        <f t="shared" si="14"/>
        <v>-</v>
      </c>
      <c r="V39" s="54" t="str">
        <f t="shared" si="14"/>
        <v>-</v>
      </c>
      <c r="W39" s="55" t="str">
        <f t="shared" si="14"/>
        <v>-</v>
      </c>
      <c r="X39" s="55" t="str">
        <f t="shared" si="14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63</v>
      </c>
      <c r="B40" s="50">
        <f t="shared" si="0"/>
        <v>0</v>
      </c>
      <c r="C40" s="51" t="str">
        <f t="shared" si="12"/>
        <v>-</v>
      </c>
      <c r="D40" s="51" t="str">
        <f t="shared" si="12"/>
        <v>-</v>
      </c>
      <c r="E40" s="51" t="str">
        <f t="shared" si="12"/>
        <v>-</v>
      </c>
      <c r="F40" s="51" t="str">
        <f t="shared" si="12"/>
        <v>-</v>
      </c>
      <c r="G40" s="51" t="str">
        <f t="shared" si="12"/>
        <v>-</v>
      </c>
      <c r="H40" s="52" t="str">
        <f t="shared" si="10"/>
        <v>-</v>
      </c>
      <c r="I40" s="51">
        <f t="shared" si="2"/>
        <v>0</v>
      </c>
      <c r="J40" s="51" t="str">
        <f t="shared" si="13"/>
        <v>-</v>
      </c>
      <c r="K40" s="52" t="str">
        <f t="shared" si="13"/>
        <v>-</v>
      </c>
      <c r="L40" s="53" t="str">
        <f t="shared" si="13"/>
        <v>-</v>
      </c>
      <c r="M40" s="51" t="str">
        <f t="shared" si="13"/>
        <v>-</v>
      </c>
      <c r="N40" s="51" t="str">
        <f t="shared" si="13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4"/>
        <v>-</v>
      </c>
      <c r="T40" s="51" t="str">
        <f t="shared" si="14"/>
        <v>-</v>
      </c>
      <c r="U40" s="51" t="str">
        <f t="shared" si="14"/>
        <v>-</v>
      </c>
      <c r="V40" s="54" t="str">
        <f t="shared" si="14"/>
        <v>-</v>
      </c>
      <c r="W40" s="55" t="str">
        <f t="shared" si="14"/>
        <v>-</v>
      </c>
      <c r="X40" s="55" t="str">
        <f t="shared" si="14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64</v>
      </c>
      <c r="B41" s="50">
        <f t="shared" si="0"/>
        <v>0</v>
      </c>
      <c r="C41" s="51" t="str">
        <f t="shared" si="12"/>
        <v>-</v>
      </c>
      <c r="D41" s="51" t="str">
        <f t="shared" si="12"/>
        <v>-</v>
      </c>
      <c r="E41" s="51" t="str">
        <f t="shared" si="12"/>
        <v>-</v>
      </c>
      <c r="F41" s="51" t="str">
        <f t="shared" si="12"/>
        <v>-</v>
      </c>
      <c r="G41" s="51" t="str">
        <f t="shared" si="12"/>
        <v>-</v>
      </c>
      <c r="H41" s="52" t="str">
        <f t="shared" si="10"/>
        <v>-</v>
      </c>
      <c r="I41" s="51">
        <f t="shared" si="2"/>
        <v>0</v>
      </c>
      <c r="J41" s="51" t="str">
        <f t="shared" si="13"/>
        <v>-</v>
      </c>
      <c r="K41" s="52" t="str">
        <f t="shared" si="13"/>
        <v>-</v>
      </c>
      <c r="L41" s="53" t="str">
        <f t="shared" si="13"/>
        <v>-</v>
      </c>
      <c r="M41" s="51" t="str">
        <f t="shared" si="13"/>
        <v>-</v>
      </c>
      <c r="N41" s="51" t="str">
        <f t="shared" si="13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4"/>
        <v>-</v>
      </c>
      <c r="T41" s="51" t="str">
        <f t="shared" si="14"/>
        <v>-</v>
      </c>
      <c r="U41" s="51" t="str">
        <f t="shared" si="14"/>
        <v>-</v>
      </c>
      <c r="V41" s="54" t="str">
        <f t="shared" si="14"/>
        <v>-</v>
      </c>
      <c r="W41" s="55" t="str">
        <f t="shared" si="14"/>
        <v>-</v>
      </c>
      <c r="X41" s="55" t="str">
        <f t="shared" si="14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65</v>
      </c>
      <c r="B42" s="50">
        <f t="shared" si="0"/>
        <v>0</v>
      </c>
      <c r="C42" s="51" t="str">
        <f t="shared" si="12"/>
        <v>-</v>
      </c>
      <c r="D42" s="51" t="str">
        <f t="shared" si="12"/>
        <v>-</v>
      </c>
      <c r="E42" s="51" t="str">
        <f t="shared" si="12"/>
        <v>-</v>
      </c>
      <c r="F42" s="51" t="str">
        <f t="shared" si="12"/>
        <v>-</v>
      </c>
      <c r="G42" s="51" t="str">
        <f t="shared" si="12"/>
        <v>-</v>
      </c>
      <c r="H42" s="52" t="str">
        <f t="shared" si="10"/>
        <v>-</v>
      </c>
      <c r="I42" s="51">
        <f t="shared" si="2"/>
        <v>0</v>
      </c>
      <c r="J42" s="51" t="str">
        <f t="shared" si="13"/>
        <v>-</v>
      </c>
      <c r="K42" s="52" t="str">
        <f t="shared" si="13"/>
        <v>-</v>
      </c>
      <c r="L42" s="53" t="str">
        <f t="shared" si="13"/>
        <v>-</v>
      </c>
      <c r="M42" s="51" t="str">
        <f t="shared" si="13"/>
        <v>-</v>
      </c>
      <c r="N42" s="51" t="str">
        <f t="shared" si="13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4"/>
        <v>-</v>
      </c>
      <c r="T42" s="51" t="str">
        <f t="shared" si="14"/>
        <v>-</v>
      </c>
      <c r="U42" s="51" t="str">
        <f t="shared" si="14"/>
        <v>-</v>
      </c>
      <c r="V42" s="54" t="str">
        <f t="shared" si="14"/>
        <v>-</v>
      </c>
      <c r="W42" s="55" t="str">
        <f t="shared" si="14"/>
        <v>-</v>
      </c>
      <c r="X42" s="55" t="str">
        <f t="shared" si="14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hidden="1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1</v>
      </c>
      <c r="P44" s="76">
        <f>SUM(P13:P43)</f>
        <v>0</v>
      </c>
      <c r="Q44" s="76">
        <f>SUM(Q13:Q43)</f>
        <v>0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0</v>
      </c>
      <c r="E47" s="86"/>
      <c r="F47" s="86"/>
      <c r="G47" s="52" t="s">
        <v>74</v>
      </c>
      <c r="H47" s="85">
        <f t="shared" ref="H47:H56" si="15">+COUNTIF($C$13:$E$43,$G47)</f>
        <v>0</v>
      </c>
      <c r="I47" s="52"/>
      <c r="J47" s="85"/>
      <c r="K47" s="52" t="s">
        <v>90</v>
      </c>
      <c r="L47" s="85">
        <f t="shared" ref="L47:L54" si="16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17">COUNTIF($G$13:$G$43,$Y47)</f>
        <v>0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0</v>
      </c>
      <c r="E48" s="86"/>
      <c r="F48" s="86"/>
      <c r="G48" s="52" t="s">
        <v>105</v>
      </c>
      <c r="H48" s="85">
        <f t="shared" si="15"/>
        <v>0</v>
      </c>
      <c r="I48" s="52"/>
      <c r="J48" s="85"/>
      <c r="K48" s="52" t="s">
        <v>159</v>
      </c>
      <c r="L48" s="85">
        <f t="shared" si="16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17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0</v>
      </c>
      <c r="E49" s="86"/>
      <c r="F49" s="86"/>
      <c r="G49" s="52" t="s">
        <v>108</v>
      </c>
      <c r="H49" s="85">
        <f t="shared" si="15"/>
        <v>0</v>
      </c>
      <c r="I49" s="52"/>
      <c r="J49" s="85"/>
      <c r="K49" s="52" t="s">
        <v>160</v>
      </c>
      <c r="L49" s="85">
        <f t="shared" si="16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17"/>
        <v>0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2</v>
      </c>
      <c r="E50" s="86"/>
      <c r="F50" s="86"/>
      <c r="G50" s="52" t="s">
        <v>103</v>
      </c>
      <c r="H50" s="85">
        <f t="shared" si="15"/>
        <v>0</v>
      </c>
      <c r="I50" s="52"/>
      <c r="J50" s="85"/>
      <c r="K50" s="52" t="s">
        <v>161</v>
      </c>
      <c r="L50" s="85">
        <f t="shared" si="16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1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17"/>
        <v>0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18">+SUMIFS($I$13:$I$43,$J$13:$J$43,"CAC",$K$13:$K$43,"12/200")</f>
        <v>0</v>
      </c>
      <c r="E51" s="86"/>
      <c r="F51" s="86"/>
      <c r="G51" s="52" t="s">
        <v>104</v>
      </c>
      <c r="H51" s="85">
        <f t="shared" si="15"/>
        <v>0</v>
      </c>
      <c r="I51" s="52"/>
      <c r="J51" s="85"/>
      <c r="K51" s="52" t="s">
        <v>162</v>
      </c>
      <c r="L51" s="85">
        <f t="shared" si="16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17"/>
        <v>0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18"/>
        <v>0</v>
      </c>
      <c r="E52" s="86"/>
      <c r="F52" s="86"/>
      <c r="G52" s="52" t="s">
        <v>67</v>
      </c>
      <c r="H52" s="85">
        <f t="shared" si="15"/>
        <v>0</v>
      </c>
      <c r="I52" s="52"/>
      <c r="J52" s="85"/>
      <c r="K52" s="52" t="s">
        <v>163</v>
      </c>
      <c r="L52" s="85">
        <f t="shared" si="16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0</v>
      </c>
      <c r="U52" s="39"/>
      <c r="V52" s="98">
        <f>COUNTIF($S$13:$S$43,#REF!)</f>
        <v>0</v>
      </c>
      <c r="W52" s="39"/>
      <c r="X52" s="39"/>
      <c r="Y52" s="91" t="s">
        <v>646</v>
      </c>
      <c r="Z52" s="92"/>
      <c r="AA52" s="93"/>
      <c r="AB52" s="94">
        <f t="shared" si="17"/>
        <v>0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5"/>
        <v>0</v>
      </c>
      <c r="I53" s="52"/>
      <c r="J53" s="85"/>
      <c r="K53" s="52" t="s">
        <v>107</v>
      </c>
      <c r="L53" s="85">
        <f t="shared" si="16"/>
        <v>0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91" t="s">
        <v>259</v>
      </c>
      <c r="Z53" s="92"/>
      <c r="AA53" s="93"/>
      <c r="AB53" s="94">
        <f>COUNTIF($G$13:$G$43,$Y53)</f>
        <v>1</v>
      </c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5"/>
        <v>0</v>
      </c>
      <c r="I54" s="52"/>
      <c r="J54" s="85"/>
      <c r="K54" s="52" t="s">
        <v>85</v>
      </c>
      <c r="L54" s="85">
        <f t="shared" si="16"/>
        <v>0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5"/>
        <v>0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5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0.124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/>
  <mergeCells count="42">
    <mergeCell ref="AE9:AF9"/>
    <mergeCell ref="AE10:AF10"/>
    <mergeCell ref="AG9:AH9"/>
    <mergeCell ref="AG10:AH10"/>
    <mergeCell ref="B7:F8"/>
    <mergeCell ref="G7:G8"/>
    <mergeCell ref="H7:R8"/>
    <mergeCell ref="S3:S6"/>
    <mergeCell ref="T3:U6"/>
    <mergeCell ref="B4:F5"/>
    <mergeCell ref="G4:R4"/>
    <mergeCell ref="G5:R6"/>
    <mergeCell ref="AJ7:AK8"/>
    <mergeCell ref="B9:B11"/>
    <mergeCell ref="F9:H9"/>
    <mergeCell ref="T9:T11"/>
    <mergeCell ref="U9:U11"/>
    <mergeCell ref="V9:V11"/>
    <mergeCell ref="W9:X10"/>
    <mergeCell ref="Y9:Y11"/>
    <mergeCell ref="Z9:Z11"/>
    <mergeCell ref="AA9:AA11"/>
    <mergeCell ref="V7:V8"/>
    <mergeCell ref="W7:W8"/>
    <mergeCell ref="X7:Y8"/>
    <mergeCell ref="Z7:AA8"/>
    <mergeCell ref="AB7:AC8"/>
    <mergeCell ref="AD7:AD8"/>
    <mergeCell ref="Y46:AB46"/>
    <mergeCell ref="AB9:AC9"/>
    <mergeCell ref="AD9:AD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S10:S11"/>
    <mergeCell ref="AB10:AC10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8D09-BE15-46C3-9070-CE332CF7ED88}">
  <sheetPr>
    <tabColor theme="4" tint="0.59999389629810485"/>
  </sheetPr>
  <dimension ref="A1:AS59"/>
  <sheetViews>
    <sheetView showZeros="0" view="pageBreakPreview" topLeftCell="N1" zoomScale="80" zoomScaleSheetLayoutView="80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18</v>
      </c>
      <c r="T3" s="544" t="str">
        <f>+"RP-"&amp;S3</f>
        <v>RP-18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MEDANO NEGRO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SANTA</v>
      </c>
      <c r="AA7" s="548"/>
      <c r="AB7" s="550" t="s">
        <v>116</v>
      </c>
      <c r="AC7" s="550"/>
      <c r="AD7" s="565" t="str">
        <f>+VLOOKUP($S$3,LOCALIDAD,5,0)</f>
        <v>NUEVO CHIMBOTE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39</v>
      </c>
      <c r="B13" s="275" t="str">
        <f t="shared" ref="B13:B42" si="0">IF($H$7=VLOOKUP($A13,PLANILLA,3,0),VLOOKUP($A13,PLANILLA,B$12,0),0)</f>
        <v>0</v>
      </c>
      <c r="C13" s="276" t="str">
        <f t="shared" ref="C13:G28" si="1">IF($H$7=VLOOKUP($A13,PLANILLA,3,0),VLOOKUP($A13,PLANILLA,C$12,0),"-")</f>
        <v>-</v>
      </c>
      <c r="D13" s="276" t="str">
        <f t="shared" si="1"/>
        <v>DS-2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8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2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8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SI</v>
      </c>
      <c r="V13" s="279">
        <f t="shared" si="5"/>
        <v>0</v>
      </c>
      <c r="W13" s="280" t="str">
        <f t="shared" si="5"/>
        <v>781776.01</v>
      </c>
      <c r="X13" s="280" t="str">
        <f t="shared" si="5"/>
        <v>8989746.77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1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40</v>
      </c>
      <c r="B14" s="50">
        <f t="shared" si="0"/>
        <v>1</v>
      </c>
      <c r="C14" s="51" t="str">
        <f t="shared" si="1"/>
        <v>TSVE-2</v>
      </c>
      <c r="D14" s="51" t="str">
        <f t="shared" si="1"/>
        <v>-</v>
      </c>
      <c r="E14" s="51" t="str">
        <f t="shared" si="1"/>
        <v>-</v>
      </c>
      <c r="F14" s="51" t="str">
        <f t="shared" si="1"/>
        <v>-</v>
      </c>
      <c r="G14" s="51" t="str">
        <f t="shared" si="1"/>
        <v>-</v>
      </c>
      <c r="H14" s="52" t="str">
        <f t="shared" ref="H14:H42" si="10">+IF(G14&lt;&gt;0,VLOOKUP(G14,TRAFOS,2,FALSE),"-")</f>
        <v>-</v>
      </c>
      <c r="I14" s="51">
        <f t="shared" si="2"/>
        <v>1</v>
      </c>
      <c r="J14" s="51" t="str">
        <f t="shared" si="3"/>
        <v>CAC</v>
      </c>
      <c r="K14" s="52" t="str">
        <f t="shared" si="3"/>
        <v>13/400</v>
      </c>
      <c r="L14" s="53">
        <f t="shared" si="3"/>
        <v>15.6</v>
      </c>
      <c r="M14" s="51" t="str">
        <f t="shared" si="3"/>
        <v>35 mm² AAAC</v>
      </c>
      <c r="N14" s="51">
        <f t="shared" si="3"/>
        <v>2</v>
      </c>
      <c r="O14" s="51">
        <f t="shared" si="4"/>
        <v>0</v>
      </c>
      <c r="P14" s="51">
        <f t="shared" si="4"/>
        <v>0</v>
      </c>
      <c r="Q14" s="51">
        <f t="shared" si="4"/>
        <v>1</v>
      </c>
      <c r="R14" s="51">
        <f t="shared" si="4"/>
        <v>0</v>
      </c>
      <c r="S14" s="51" t="str">
        <f t="shared" si="5"/>
        <v>PAT-1C</v>
      </c>
      <c r="T14" s="51" t="str">
        <f t="shared" si="5"/>
        <v>CI-A</v>
      </c>
      <c r="U14" s="51" t="str">
        <f t="shared" si="5"/>
        <v>SI</v>
      </c>
      <c r="V14" s="54">
        <f t="shared" si="5"/>
        <v>0</v>
      </c>
      <c r="W14" s="55" t="str">
        <f t="shared" si="5"/>
        <v>781767.55</v>
      </c>
      <c r="X14" s="55" t="str">
        <f t="shared" si="5"/>
        <v>8989759.82</v>
      </c>
      <c r="Y14" s="56">
        <f t="shared" si="6"/>
        <v>2</v>
      </c>
      <c r="Z14" s="57" t="str">
        <f t="shared" si="7"/>
        <v>-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1</v>
      </c>
      <c r="AF14" s="59">
        <f t="shared" si="8"/>
        <v>0</v>
      </c>
      <c r="AG14" s="59">
        <f t="shared" si="8"/>
        <v>1</v>
      </c>
      <c r="AH14" s="427">
        <f t="shared" si="8"/>
        <v>0</v>
      </c>
      <c r="AI14" s="39"/>
      <c r="AJ14" s="39">
        <f t="shared" si="9"/>
        <v>1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x14ac:dyDescent="0.25">
      <c r="A15" s="38">
        <f t="shared" ref="A15:A42" si="11">+A14+1</f>
        <v>41</v>
      </c>
      <c r="B15" s="50">
        <f t="shared" si="0"/>
        <v>2</v>
      </c>
      <c r="C15" s="51" t="str">
        <f t="shared" si="1"/>
        <v>PSVE-2</v>
      </c>
      <c r="D15" s="51" t="str">
        <f t="shared" si="1"/>
        <v>-</v>
      </c>
      <c r="E15" s="51" t="str">
        <f t="shared" si="1"/>
        <v>-</v>
      </c>
      <c r="F15" s="51" t="str">
        <f t="shared" si="1"/>
        <v>-</v>
      </c>
      <c r="G15" s="51" t="str">
        <f t="shared" si="1"/>
        <v>-</v>
      </c>
      <c r="H15" s="52" t="str">
        <f t="shared" si="10"/>
        <v>-</v>
      </c>
      <c r="I15" s="51">
        <f t="shared" si="2"/>
        <v>1</v>
      </c>
      <c r="J15" s="51" t="str">
        <f t="shared" si="3"/>
        <v>CAC</v>
      </c>
      <c r="K15" s="52" t="str">
        <f t="shared" si="3"/>
        <v>13/300</v>
      </c>
      <c r="L15" s="53">
        <f t="shared" si="3"/>
        <v>81.7</v>
      </c>
      <c r="M15" s="51" t="str">
        <f t="shared" si="3"/>
        <v>35 mm² AAAC</v>
      </c>
      <c r="N15" s="51">
        <f t="shared" si="3"/>
        <v>2</v>
      </c>
      <c r="O15" s="51">
        <f t="shared" si="4"/>
        <v>0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 t="str">
        <f t="shared" si="5"/>
        <v>PAT-1C</v>
      </c>
      <c r="T15" s="51" t="str">
        <f t="shared" si="5"/>
        <v>CI-A</v>
      </c>
      <c r="U15" s="51" t="str">
        <f t="shared" si="5"/>
        <v>SI</v>
      </c>
      <c r="V15" s="54">
        <f t="shared" si="5"/>
        <v>0</v>
      </c>
      <c r="W15" s="55" t="str">
        <f t="shared" si="5"/>
        <v>781705.96</v>
      </c>
      <c r="X15" s="55" t="str">
        <f t="shared" si="5"/>
        <v>8989813.47</v>
      </c>
      <c r="Y15" s="56">
        <f t="shared" si="6"/>
        <v>2</v>
      </c>
      <c r="Z15" s="57" t="str">
        <f t="shared" si="7"/>
        <v>-</v>
      </c>
      <c r="AA15" s="58" t="str">
        <f t="shared" si="7"/>
        <v>NO</v>
      </c>
      <c r="AB15" s="59">
        <f t="shared" si="8"/>
        <v>1</v>
      </c>
      <c r="AC15" s="59">
        <f t="shared" si="8"/>
        <v>0</v>
      </c>
      <c r="AD15" s="148"/>
      <c r="AE15" s="426">
        <f t="shared" si="8"/>
        <v>0</v>
      </c>
      <c r="AF15" s="59">
        <f t="shared" si="8"/>
        <v>0</v>
      </c>
      <c r="AG15" s="59">
        <f t="shared" si="8"/>
        <v>1</v>
      </c>
      <c r="AH15" s="427">
        <f t="shared" si="8"/>
        <v>0</v>
      </c>
      <c r="AI15" s="39"/>
      <c r="AJ15" s="39">
        <f t="shared" si="9"/>
        <v>1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x14ac:dyDescent="0.25">
      <c r="A16" s="38">
        <f t="shared" si="11"/>
        <v>42</v>
      </c>
      <c r="B16" s="50">
        <f t="shared" si="0"/>
        <v>3</v>
      </c>
      <c r="C16" s="51" t="str">
        <f t="shared" si="1"/>
        <v>PSVE-2</v>
      </c>
      <c r="D16" s="51" t="str">
        <f t="shared" si="1"/>
        <v>-</v>
      </c>
      <c r="E16" s="51" t="str">
        <f t="shared" si="1"/>
        <v>-</v>
      </c>
      <c r="F16" s="51" t="str">
        <f t="shared" si="1"/>
        <v>-</v>
      </c>
      <c r="G16" s="51" t="str">
        <f t="shared" si="1"/>
        <v>-</v>
      </c>
      <c r="H16" s="52" t="str">
        <f t="shared" si="10"/>
        <v>-</v>
      </c>
      <c r="I16" s="51">
        <f t="shared" si="2"/>
        <v>1</v>
      </c>
      <c r="J16" s="51" t="str">
        <f t="shared" si="3"/>
        <v>CAC</v>
      </c>
      <c r="K16" s="52" t="str">
        <f t="shared" si="3"/>
        <v>13/300</v>
      </c>
      <c r="L16" s="53">
        <f t="shared" si="3"/>
        <v>83.6</v>
      </c>
      <c r="M16" s="51" t="str">
        <f t="shared" si="3"/>
        <v>35 mm² AAAC</v>
      </c>
      <c r="N16" s="51">
        <f t="shared" si="3"/>
        <v>2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PAT-1C</v>
      </c>
      <c r="T16" s="51" t="str">
        <f t="shared" si="5"/>
        <v>CI-A</v>
      </c>
      <c r="U16" s="51" t="str">
        <f t="shared" si="5"/>
        <v>SI</v>
      </c>
      <c r="V16" s="54">
        <f t="shared" si="5"/>
        <v>0</v>
      </c>
      <c r="W16" s="55" t="str">
        <f t="shared" si="5"/>
        <v>781644.33</v>
      </c>
      <c r="X16" s="55" t="str">
        <f t="shared" si="5"/>
        <v>8989869.88</v>
      </c>
      <c r="Y16" s="56">
        <f t="shared" si="6"/>
        <v>2</v>
      </c>
      <c r="Z16" s="57" t="str">
        <f t="shared" si="7"/>
        <v>-</v>
      </c>
      <c r="AA16" s="58" t="str">
        <f t="shared" si="7"/>
        <v>NO</v>
      </c>
      <c r="AB16" s="59">
        <f t="shared" si="8"/>
        <v>1</v>
      </c>
      <c r="AC16" s="59">
        <f t="shared" si="8"/>
        <v>0</v>
      </c>
      <c r="AD16" s="148"/>
      <c r="AE16" s="426">
        <f t="shared" si="8"/>
        <v>0</v>
      </c>
      <c r="AF16" s="59">
        <f t="shared" si="8"/>
        <v>0</v>
      </c>
      <c r="AG16" s="59">
        <f t="shared" si="8"/>
        <v>1</v>
      </c>
      <c r="AH16" s="427">
        <f t="shared" si="8"/>
        <v>0</v>
      </c>
      <c r="AI16" s="39"/>
      <c r="AJ16" s="39">
        <f t="shared" si="9"/>
        <v>1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x14ac:dyDescent="0.25">
      <c r="A17" s="38">
        <f t="shared" si="11"/>
        <v>43</v>
      </c>
      <c r="B17" s="50">
        <f t="shared" si="0"/>
        <v>4</v>
      </c>
      <c r="C17" s="51" t="str">
        <f t="shared" si="1"/>
        <v>PSVE-2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1</v>
      </c>
      <c r="J17" s="51" t="str">
        <f t="shared" si="3"/>
        <v>CAC</v>
      </c>
      <c r="K17" s="52" t="str">
        <f t="shared" si="3"/>
        <v>13/300</v>
      </c>
      <c r="L17" s="53">
        <f t="shared" si="3"/>
        <v>82.1</v>
      </c>
      <c r="M17" s="51" t="str">
        <f t="shared" si="3"/>
        <v>35 mm² AAAC</v>
      </c>
      <c r="N17" s="51">
        <f t="shared" si="3"/>
        <v>2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PAT-1C</v>
      </c>
      <c r="T17" s="51" t="str">
        <f t="shared" si="5"/>
        <v>CI-A</v>
      </c>
      <c r="U17" s="51" t="str">
        <f t="shared" si="5"/>
        <v>SI</v>
      </c>
      <c r="V17" s="54">
        <f t="shared" si="5"/>
        <v>0</v>
      </c>
      <c r="W17" s="55" t="str">
        <f t="shared" si="5"/>
        <v>781582.65</v>
      </c>
      <c r="X17" s="55" t="str">
        <f t="shared" si="5"/>
        <v>8989923.91</v>
      </c>
      <c r="Y17" s="56">
        <f t="shared" si="6"/>
        <v>2</v>
      </c>
      <c r="Z17" s="57" t="str">
        <f t="shared" si="7"/>
        <v>-</v>
      </c>
      <c r="AA17" s="58" t="str">
        <f t="shared" si="7"/>
        <v>NO</v>
      </c>
      <c r="AB17" s="59">
        <f t="shared" si="8"/>
        <v>1</v>
      </c>
      <c r="AC17" s="59">
        <f t="shared" si="8"/>
        <v>0</v>
      </c>
      <c r="AD17" s="148"/>
      <c r="AE17" s="426">
        <f t="shared" si="8"/>
        <v>0</v>
      </c>
      <c r="AF17" s="59">
        <f t="shared" si="8"/>
        <v>0</v>
      </c>
      <c r="AG17" s="59">
        <f t="shared" si="8"/>
        <v>1</v>
      </c>
      <c r="AH17" s="427">
        <f t="shared" si="8"/>
        <v>0</v>
      </c>
      <c r="AI17" s="39"/>
      <c r="AJ17" s="39">
        <f t="shared" si="9"/>
        <v>1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x14ac:dyDescent="0.25">
      <c r="A18" s="38">
        <f t="shared" si="11"/>
        <v>44</v>
      </c>
      <c r="B18" s="50">
        <f t="shared" si="0"/>
        <v>5</v>
      </c>
      <c r="C18" s="51" t="str">
        <f t="shared" si="1"/>
        <v>PSVE-2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1</v>
      </c>
      <c r="J18" s="51" t="str">
        <f t="shared" si="3"/>
        <v>CAC</v>
      </c>
      <c r="K18" s="52" t="str">
        <f t="shared" si="3"/>
        <v>13/300</v>
      </c>
      <c r="L18" s="53">
        <f t="shared" si="3"/>
        <v>82</v>
      </c>
      <c r="M18" s="51" t="str">
        <f t="shared" si="3"/>
        <v>35 mm² AAAC</v>
      </c>
      <c r="N18" s="51">
        <f t="shared" si="3"/>
        <v>2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 t="str">
        <f t="shared" si="5"/>
        <v>PAT-1C</v>
      </c>
      <c r="T18" s="51" t="str">
        <f t="shared" si="5"/>
        <v>CII-A</v>
      </c>
      <c r="U18" s="51" t="str">
        <f t="shared" si="5"/>
        <v>SI</v>
      </c>
      <c r="V18" s="54">
        <f t="shared" si="5"/>
        <v>0</v>
      </c>
      <c r="W18" s="55" t="str">
        <f t="shared" si="5"/>
        <v>781522.81</v>
      </c>
      <c r="X18" s="55" t="str">
        <f t="shared" si="5"/>
        <v>8989979.33</v>
      </c>
      <c r="Y18" s="56">
        <f t="shared" si="6"/>
        <v>2</v>
      </c>
      <c r="Z18" s="57" t="str">
        <f t="shared" si="7"/>
        <v>-</v>
      </c>
      <c r="AA18" s="58" t="str">
        <f t="shared" si="7"/>
        <v>NO</v>
      </c>
      <c r="AB18" s="59">
        <f t="shared" si="8"/>
        <v>0</v>
      </c>
      <c r="AC18" s="59">
        <f t="shared" si="8"/>
        <v>1</v>
      </c>
      <c r="AD18" s="148"/>
      <c r="AE18" s="426">
        <f t="shared" si="8"/>
        <v>0</v>
      </c>
      <c r="AF18" s="59">
        <f t="shared" si="8"/>
        <v>0</v>
      </c>
      <c r="AG18" s="59">
        <f t="shared" si="8"/>
        <v>1</v>
      </c>
      <c r="AH18" s="427">
        <f t="shared" si="8"/>
        <v>0</v>
      </c>
      <c r="AI18" s="39"/>
      <c r="AJ18" s="39">
        <f t="shared" si="9"/>
        <v>1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x14ac:dyDescent="0.25">
      <c r="A19" s="38">
        <f t="shared" si="11"/>
        <v>45</v>
      </c>
      <c r="B19" s="50">
        <f t="shared" si="0"/>
        <v>6</v>
      </c>
      <c r="C19" s="51" t="str">
        <f t="shared" si="1"/>
        <v>PSVE-2</v>
      </c>
      <c r="D19" s="51" t="str">
        <f t="shared" si="1"/>
        <v>-</v>
      </c>
      <c r="E19" s="51" t="str">
        <f t="shared" si="1"/>
        <v>-</v>
      </c>
      <c r="F19" s="51" t="str">
        <f t="shared" si="1"/>
        <v>-</v>
      </c>
      <c r="G19" s="51" t="str">
        <f t="shared" si="1"/>
        <v>-</v>
      </c>
      <c r="H19" s="52" t="str">
        <f t="shared" si="10"/>
        <v>-</v>
      </c>
      <c r="I19" s="51">
        <f t="shared" si="2"/>
        <v>1</v>
      </c>
      <c r="J19" s="51" t="str">
        <f t="shared" si="3"/>
        <v>CAC</v>
      </c>
      <c r="K19" s="52" t="str">
        <f t="shared" si="3"/>
        <v>13/300</v>
      </c>
      <c r="L19" s="53">
        <f t="shared" si="3"/>
        <v>81.5</v>
      </c>
      <c r="M19" s="51" t="str">
        <f t="shared" si="3"/>
        <v>35 mm² AAAC</v>
      </c>
      <c r="N19" s="51">
        <f t="shared" si="3"/>
        <v>2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PAT-1C</v>
      </c>
      <c r="T19" s="51" t="str">
        <f t="shared" si="5"/>
        <v>CI-A</v>
      </c>
      <c r="U19" s="51" t="str">
        <f t="shared" si="5"/>
        <v>SI</v>
      </c>
      <c r="V19" s="54">
        <f t="shared" si="5"/>
        <v>0</v>
      </c>
      <c r="W19" s="55" t="str">
        <f t="shared" si="5"/>
        <v>781463.03</v>
      </c>
      <c r="X19" s="55" t="str">
        <f t="shared" si="5"/>
        <v>8990034.71</v>
      </c>
      <c r="Y19" s="56">
        <f t="shared" si="6"/>
        <v>2</v>
      </c>
      <c r="Z19" s="57" t="str">
        <f t="shared" si="7"/>
        <v>-</v>
      </c>
      <c r="AA19" s="58" t="str">
        <f t="shared" si="7"/>
        <v>NO</v>
      </c>
      <c r="AB19" s="59">
        <f t="shared" si="8"/>
        <v>1</v>
      </c>
      <c r="AC19" s="59">
        <f t="shared" si="8"/>
        <v>0</v>
      </c>
      <c r="AD19" s="148"/>
      <c r="AE19" s="426">
        <f t="shared" si="8"/>
        <v>0</v>
      </c>
      <c r="AF19" s="59">
        <f t="shared" si="8"/>
        <v>0</v>
      </c>
      <c r="AG19" s="59">
        <f t="shared" si="8"/>
        <v>1</v>
      </c>
      <c r="AH19" s="427">
        <f t="shared" si="8"/>
        <v>0</v>
      </c>
      <c r="AI19" s="39"/>
      <c r="AJ19" s="39">
        <f t="shared" si="9"/>
        <v>1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x14ac:dyDescent="0.25">
      <c r="A20" s="38">
        <f t="shared" si="11"/>
        <v>46</v>
      </c>
      <c r="B20" s="50">
        <f t="shared" si="0"/>
        <v>7</v>
      </c>
      <c r="C20" s="51" t="str">
        <f t="shared" si="1"/>
        <v>TSVE-2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1</v>
      </c>
      <c r="J20" s="51" t="str">
        <f t="shared" si="3"/>
        <v>CAC</v>
      </c>
      <c r="K20" s="52" t="str">
        <f t="shared" si="3"/>
        <v>13/400</v>
      </c>
      <c r="L20" s="53">
        <f t="shared" si="3"/>
        <v>81.7</v>
      </c>
      <c r="M20" s="51" t="str">
        <f t="shared" si="3"/>
        <v>35 mm² AAAC</v>
      </c>
      <c r="N20" s="51">
        <f t="shared" si="3"/>
        <v>2</v>
      </c>
      <c r="O20" s="51">
        <f t="shared" si="4"/>
        <v>0</v>
      </c>
      <c r="P20" s="51">
        <f t="shared" si="4"/>
        <v>0</v>
      </c>
      <c r="Q20" s="51">
        <f t="shared" si="4"/>
        <v>1</v>
      </c>
      <c r="R20" s="51">
        <f t="shared" si="4"/>
        <v>0</v>
      </c>
      <c r="S20" s="51" t="str">
        <f t="shared" si="5"/>
        <v>PAT-1C</v>
      </c>
      <c r="T20" s="51" t="str">
        <f t="shared" si="5"/>
        <v>CI-A</v>
      </c>
      <c r="U20" s="51" t="str">
        <f t="shared" si="5"/>
        <v>SI</v>
      </c>
      <c r="V20" s="54">
        <f t="shared" si="5"/>
        <v>0</v>
      </c>
      <c r="W20" s="55" t="str">
        <f t="shared" si="5"/>
        <v>781402.90</v>
      </c>
      <c r="X20" s="55" t="str">
        <f t="shared" si="5"/>
        <v>8990089.95</v>
      </c>
      <c r="Y20" s="56">
        <f t="shared" si="6"/>
        <v>2</v>
      </c>
      <c r="Z20" s="57" t="str">
        <f t="shared" si="7"/>
        <v>-</v>
      </c>
      <c r="AA20" s="58" t="str">
        <f t="shared" si="7"/>
        <v>NO</v>
      </c>
      <c r="AB20" s="59">
        <f t="shared" si="8"/>
        <v>1</v>
      </c>
      <c r="AC20" s="59">
        <f t="shared" si="8"/>
        <v>0</v>
      </c>
      <c r="AD20" s="148"/>
      <c r="AE20" s="426">
        <f t="shared" si="8"/>
        <v>1</v>
      </c>
      <c r="AF20" s="59">
        <f t="shared" si="8"/>
        <v>0</v>
      </c>
      <c r="AG20" s="59">
        <f t="shared" si="8"/>
        <v>1</v>
      </c>
      <c r="AH20" s="427">
        <f t="shared" si="8"/>
        <v>0</v>
      </c>
      <c r="AI20" s="39"/>
      <c r="AJ20" s="39">
        <f t="shared" si="9"/>
        <v>1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x14ac:dyDescent="0.25">
      <c r="A21" s="38">
        <f t="shared" si="11"/>
        <v>47</v>
      </c>
      <c r="B21" s="50">
        <f t="shared" si="0"/>
        <v>8</v>
      </c>
      <c r="C21" s="51" t="str">
        <f t="shared" si="1"/>
        <v>TSVE-2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1</v>
      </c>
      <c r="J21" s="51" t="str">
        <f t="shared" si="3"/>
        <v>CAC</v>
      </c>
      <c r="K21" s="52" t="str">
        <f t="shared" si="3"/>
        <v>13/400</v>
      </c>
      <c r="L21" s="53">
        <f t="shared" si="3"/>
        <v>17.2</v>
      </c>
      <c r="M21" s="51" t="str">
        <f t="shared" si="3"/>
        <v>35 mm² AAAC</v>
      </c>
      <c r="N21" s="51">
        <f t="shared" si="3"/>
        <v>2</v>
      </c>
      <c r="O21" s="51">
        <f t="shared" si="4"/>
        <v>0</v>
      </c>
      <c r="P21" s="51">
        <f t="shared" si="4"/>
        <v>0</v>
      </c>
      <c r="Q21" s="51">
        <f t="shared" si="4"/>
        <v>1</v>
      </c>
      <c r="R21" s="51">
        <f t="shared" si="4"/>
        <v>0</v>
      </c>
      <c r="S21" s="51" t="str">
        <f t="shared" si="5"/>
        <v>PAT-1C</v>
      </c>
      <c r="T21" s="51" t="str">
        <f t="shared" si="5"/>
        <v>CI-A</v>
      </c>
      <c r="U21" s="51" t="str">
        <f t="shared" si="5"/>
        <v>SI</v>
      </c>
      <c r="V21" s="54">
        <f t="shared" si="5"/>
        <v>0</v>
      </c>
      <c r="W21" s="55" t="str">
        <f t="shared" si="5"/>
        <v>781385.75</v>
      </c>
      <c r="X21" s="55" t="str">
        <f t="shared" si="5"/>
        <v>8990089.85</v>
      </c>
      <c r="Y21" s="56">
        <f t="shared" si="6"/>
        <v>2</v>
      </c>
      <c r="Z21" s="57" t="str">
        <f t="shared" si="7"/>
        <v>-</v>
      </c>
      <c r="AA21" s="58" t="str">
        <f t="shared" si="7"/>
        <v>NO</v>
      </c>
      <c r="AB21" s="59">
        <f t="shared" si="8"/>
        <v>1</v>
      </c>
      <c r="AC21" s="59">
        <f t="shared" si="8"/>
        <v>0</v>
      </c>
      <c r="AD21" s="148"/>
      <c r="AE21" s="426">
        <f t="shared" si="8"/>
        <v>1</v>
      </c>
      <c r="AF21" s="59">
        <f t="shared" si="8"/>
        <v>0</v>
      </c>
      <c r="AG21" s="59">
        <f t="shared" si="8"/>
        <v>1</v>
      </c>
      <c r="AH21" s="427">
        <f t="shared" si="8"/>
        <v>0</v>
      </c>
      <c r="AI21" s="39"/>
      <c r="AJ21" s="39">
        <f t="shared" si="9"/>
        <v>1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x14ac:dyDescent="0.25">
      <c r="A22" s="38">
        <f t="shared" si="11"/>
        <v>48</v>
      </c>
      <c r="B22" s="50">
        <f t="shared" si="0"/>
        <v>9</v>
      </c>
      <c r="C22" s="51" t="str">
        <f t="shared" si="1"/>
        <v>PSVE-2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1</v>
      </c>
      <c r="J22" s="51" t="str">
        <f t="shared" si="3"/>
        <v>CAC</v>
      </c>
      <c r="K22" s="52" t="str">
        <f t="shared" si="3"/>
        <v>13/300</v>
      </c>
      <c r="L22" s="53">
        <f t="shared" si="3"/>
        <v>98.7</v>
      </c>
      <c r="M22" s="51" t="str">
        <f t="shared" si="3"/>
        <v>35 mm² AAAC</v>
      </c>
      <c r="N22" s="51">
        <f t="shared" si="3"/>
        <v>2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PAT-1C</v>
      </c>
      <c r="T22" s="51" t="str">
        <f t="shared" si="5"/>
        <v>CI-A</v>
      </c>
      <c r="U22" s="51" t="str">
        <f t="shared" si="5"/>
        <v>SI</v>
      </c>
      <c r="V22" s="54">
        <f t="shared" si="5"/>
        <v>0</v>
      </c>
      <c r="W22" s="55" t="str">
        <f t="shared" si="5"/>
        <v>781336.38</v>
      </c>
      <c r="X22" s="55" t="str">
        <f t="shared" si="5"/>
        <v>8990004.38</v>
      </c>
      <c r="Y22" s="56">
        <f t="shared" si="6"/>
        <v>2</v>
      </c>
      <c r="Z22" s="57" t="str">
        <f t="shared" si="7"/>
        <v>-</v>
      </c>
      <c r="AA22" s="58" t="str">
        <f t="shared" si="7"/>
        <v>NO</v>
      </c>
      <c r="AB22" s="59">
        <f t="shared" si="8"/>
        <v>1</v>
      </c>
      <c r="AC22" s="59">
        <f t="shared" si="8"/>
        <v>0</v>
      </c>
      <c r="AD22" s="148"/>
      <c r="AE22" s="426">
        <f t="shared" si="8"/>
        <v>0</v>
      </c>
      <c r="AF22" s="59">
        <f t="shared" si="8"/>
        <v>0</v>
      </c>
      <c r="AG22" s="59">
        <f t="shared" si="8"/>
        <v>1</v>
      </c>
      <c r="AH22" s="427">
        <f t="shared" si="8"/>
        <v>0</v>
      </c>
      <c r="AI22" s="39"/>
      <c r="AJ22" s="39">
        <f t="shared" si="9"/>
        <v>1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x14ac:dyDescent="0.25">
      <c r="A23" s="38">
        <f t="shared" si="11"/>
        <v>49</v>
      </c>
      <c r="B23" s="50">
        <f t="shared" si="0"/>
        <v>10</v>
      </c>
      <c r="C23" s="51" t="str">
        <f t="shared" si="1"/>
        <v>PSVE-2</v>
      </c>
      <c r="D23" s="51" t="str">
        <f t="shared" si="1"/>
        <v>-</v>
      </c>
      <c r="E23" s="51" t="str">
        <f t="shared" si="1"/>
        <v>-</v>
      </c>
      <c r="F23" s="51" t="str">
        <f t="shared" si="1"/>
        <v>-</v>
      </c>
      <c r="G23" s="51" t="str">
        <f t="shared" si="1"/>
        <v>-</v>
      </c>
      <c r="H23" s="52" t="str">
        <f t="shared" si="10"/>
        <v>-</v>
      </c>
      <c r="I23" s="51">
        <f t="shared" si="2"/>
        <v>1</v>
      </c>
      <c r="J23" s="51" t="str">
        <f t="shared" si="3"/>
        <v>CAC</v>
      </c>
      <c r="K23" s="52" t="str">
        <f t="shared" si="3"/>
        <v>13/300</v>
      </c>
      <c r="L23" s="53">
        <f t="shared" si="3"/>
        <v>100.3</v>
      </c>
      <c r="M23" s="51" t="str">
        <f t="shared" si="3"/>
        <v>35 mm² AAAC</v>
      </c>
      <c r="N23" s="51">
        <f t="shared" si="3"/>
        <v>2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si="5"/>
        <v>PAT-1C</v>
      </c>
      <c r="T23" s="51" t="str">
        <f t="shared" si="5"/>
        <v>CI-A</v>
      </c>
      <c r="U23" s="51" t="str">
        <f t="shared" si="5"/>
        <v>SI</v>
      </c>
      <c r="V23" s="54">
        <f t="shared" si="5"/>
        <v>0</v>
      </c>
      <c r="W23" s="55" t="str">
        <f t="shared" si="5"/>
        <v>781286.24</v>
      </c>
      <c r="X23" s="55" t="str">
        <f t="shared" si="5"/>
        <v>8989917.53</v>
      </c>
      <c r="Y23" s="56">
        <f t="shared" si="6"/>
        <v>2</v>
      </c>
      <c r="Z23" s="57" t="str">
        <f t="shared" si="7"/>
        <v>-</v>
      </c>
      <c r="AA23" s="58" t="str">
        <f t="shared" si="7"/>
        <v>NO</v>
      </c>
      <c r="AB23" s="60">
        <f t="shared" si="8"/>
        <v>1</v>
      </c>
      <c r="AC23" s="60">
        <f t="shared" si="8"/>
        <v>0</v>
      </c>
      <c r="AD23" s="148"/>
      <c r="AE23" s="426">
        <f t="shared" si="8"/>
        <v>0</v>
      </c>
      <c r="AF23" s="59">
        <f t="shared" si="8"/>
        <v>0</v>
      </c>
      <c r="AG23" s="59">
        <f t="shared" si="8"/>
        <v>1</v>
      </c>
      <c r="AH23" s="427">
        <f t="shared" si="8"/>
        <v>0</v>
      </c>
      <c r="AI23" s="39"/>
      <c r="AJ23" s="39">
        <f t="shared" si="9"/>
        <v>1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x14ac:dyDescent="0.25">
      <c r="A24" s="38">
        <f t="shared" si="11"/>
        <v>50</v>
      </c>
      <c r="B24" s="50">
        <f t="shared" si="0"/>
        <v>11</v>
      </c>
      <c r="C24" s="51" t="str">
        <f t="shared" si="1"/>
        <v>PSVE-2</v>
      </c>
      <c r="D24" s="51" t="str">
        <f t="shared" si="1"/>
        <v>-</v>
      </c>
      <c r="E24" s="51" t="str">
        <f t="shared" si="1"/>
        <v>-</v>
      </c>
      <c r="F24" s="51" t="str">
        <f t="shared" si="1"/>
        <v>-</v>
      </c>
      <c r="G24" s="51" t="str">
        <f t="shared" si="1"/>
        <v>-</v>
      </c>
      <c r="H24" s="52" t="str">
        <f t="shared" si="10"/>
        <v>-</v>
      </c>
      <c r="I24" s="51">
        <f t="shared" si="2"/>
        <v>1</v>
      </c>
      <c r="J24" s="51" t="str">
        <f t="shared" si="3"/>
        <v>CAC</v>
      </c>
      <c r="K24" s="52" t="str">
        <f t="shared" si="3"/>
        <v>13/300</v>
      </c>
      <c r="L24" s="53">
        <f t="shared" si="3"/>
        <v>89</v>
      </c>
      <c r="M24" s="51" t="str">
        <f t="shared" si="3"/>
        <v>35 mm² AAAC</v>
      </c>
      <c r="N24" s="51">
        <f t="shared" si="3"/>
        <v>2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5"/>
        <v>PAT-1C</v>
      </c>
      <c r="T24" s="51" t="str">
        <f t="shared" si="5"/>
        <v>CI-A</v>
      </c>
      <c r="U24" s="51" t="str">
        <f t="shared" si="5"/>
        <v>SI</v>
      </c>
      <c r="V24" s="54">
        <f t="shared" si="5"/>
        <v>0</v>
      </c>
      <c r="W24" s="55" t="str">
        <f t="shared" si="5"/>
        <v>781241.81</v>
      </c>
      <c r="X24" s="55" t="str">
        <f t="shared" si="5"/>
        <v>8989840.5</v>
      </c>
      <c r="Y24" s="56">
        <f t="shared" si="6"/>
        <v>2</v>
      </c>
      <c r="Z24" s="57" t="str">
        <f t="shared" si="7"/>
        <v>-</v>
      </c>
      <c r="AA24" s="58" t="str">
        <f t="shared" si="7"/>
        <v>NO</v>
      </c>
      <c r="AB24" s="60">
        <f t="shared" si="8"/>
        <v>1</v>
      </c>
      <c r="AC24" s="60">
        <f t="shared" si="8"/>
        <v>0</v>
      </c>
      <c r="AD24" s="148"/>
      <c r="AE24" s="426">
        <f t="shared" si="8"/>
        <v>0</v>
      </c>
      <c r="AF24" s="59">
        <f t="shared" si="8"/>
        <v>0</v>
      </c>
      <c r="AG24" s="59">
        <f t="shared" si="8"/>
        <v>1</v>
      </c>
      <c r="AH24" s="427">
        <f t="shared" si="8"/>
        <v>0</v>
      </c>
      <c r="AI24" s="39"/>
      <c r="AJ24" s="39">
        <f t="shared" si="9"/>
        <v>1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x14ac:dyDescent="0.25">
      <c r="A25" s="38">
        <f t="shared" si="11"/>
        <v>51</v>
      </c>
      <c r="B25" s="50">
        <f t="shared" si="0"/>
        <v>12</v>
      </c>
      <c r="C25" s="51" t="str">
        <f t="shared" si="1"/>
        <v>TSVE-2</v>
      </c>
      <c r="D25" s="51" t="str">
        <f t="shared" si="1"/>
        <v>-</v>
      </c>
      <c r="E25" s="51" t="str">
        <f t="shared" si="1"/>
        <v>-</v>
      </c>
      <c r="F25" s="51" t="str">
        <f t="shared" si="1"/>
        <v>-</v>
      </c>
      <c r="G25" s="51" t="str">
        <f t="shared" si="1"/>
        <v>-</v>
      </c>
      <c r="H25" s="52" t="str">
        <f t="shared" si="10"/>
        <v>-</v>
      </c>
      <c r="I25" s="51">
        <f t="shared" si="2"/>
        <v>1</v>
      </c>
      <c r="J25" s="51" t="str">
        <f t="shared" si="3"/>
        <v>CAC</v>
      </c>
      <c r="K25" s="52" t="str">
        <f t="shared" si="3"/>
        <v>13/400</v>
      </c>
      <c r="L25" s="53">
        <f t="shared" si="3"/>
        <v>98.2</v>
      </c>
      <c r="M25" s="51" t="str">
        <f t="shared" si="3"/>
        <v>35 mm² AAAC</v>
      </c>
      <c r="N25" s="51">
        <f t="shared" si="3"/>
        <v>2</v>
      </c>
      <c r="O25" s="51">
        <f t="shared" si="4"/>
        <v>0</v>
      </c>
      <c r="P25" s="51">
        <f t="shared" si="4"/>
        <v>0</v>
      </c>
      <c r="Q25" s="51">
        <f t="shared" si="4"/>
        <v>1</v>
      </c>
      <c r="R25" s="51">
        <f t="shared" si="4"/>
        <v>0</v>
      </c>
      <c r="S25" s="51" t="str">
        <f t="shared" si="5"/>
        <v>PAT-1C</v>
      </c>
      <c r="T25" s="51" t="str">
        <f t="shared" si="5"/>
        <v>CI-A</v>
      </c>
      <c r="U25" s="51" t="str">
        <f t="shared" si="5"/>
        <v>SI</v>
      </c>
      <c r="V25" s="54">
        <f t="shared" si="5"/>
        <v>0</v>
      </c>
      <c r="W25" s="55" t="str">
        <f t="shared" si="5"/>
        <v>781192.88</v>
      </c>
      <c r="X25" s="55" t="str">
        <f t="shared" si="5"/>
        <v>8989755.35</v>
      </c>
      <c r="Y25" s="56">
        <f t="shared" si="6"/>
        <v>2</v>
      </c>
      <c r="Z25" s="57" t="str">
        <f t="shared" si="7"/>
        <v>-</v>
      </c>
      <c r="AA25" s="58" t="str">
        <f t="shared" si="7"/>
        <v>NO</v>
      </c>
      <c r="AB25" s="60">
        <f t="shared" si="8"/>
        <v>1</v>
      </c>
      <c r="AC25" s="60">
        <f t="shared" si="8"/>
        <v>0</v>
      </c>
      <c r="AD25" s="148"/>
      <c r="AE25" s="426">
        <f t="shared" si="8"/>
        <v>1</v>
      </c>
      <c r="AF25" s="59">
        <f t="shared" si="8"/>
        <v>0</v>
      </c>
      <c r="AG25" s="59">
        <f t="shared" si="8"/>
        <v>1</v>
      </c>
      <c r="AH25" s="427">
        <f t="shared" si="8"/>
        <v>0</v>
      </c>
      <c r="AI25" s="39"/>
      <c r="AJ25" s="39">
        <f t="shared" si="9"/>
        <v>1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x14ac:dyDescent="0.25">
      <c r="A26" s="38">
        <f t="shared" si="11"/>
        <v>52</v>
      </c>
      <c r="B26" s="50">
        <f t="shared" si="0"/>
        <v>13</v>
      </c>
      <c r="C26" s="51" t="str">
        <f t="shared" si="1"/>
        <v>PSVE-2</v>
      </c>
      <c r="D26" s="51" t="str">
        <f t="shared" si="1"/>
        <v>SBM-2V</v>
      </c>
      <c r="E26" s="51" t="str">
        <f t="shared" si="1"/>
        <v>2A-K</v>
      </c>
      <c r="F26" s="51" t="str">
        <f t="shared" si="1"/>
        <v>01</v>
      </c>
      <c r="G26" s="51" t="str">
        <f t="shared" si="1"/>
        <v>10kVA-2ø-13,8kV</v>
      </c>
      <c r="H26" s="52">
        <f t="shared" si="10"/>
        <v>10</v>
      </c>
      <c r="I26" s="51">
        <f t="shared" si="2"/>
        <v>1</v>
      </c>
      <c r="J26" s="51" t="str">
        <f t="shared" si="3"/>
        <v>CAC</v>
      </c>
      <c r="K26" s="52" t="str">
        <f t="shared" si="3"/>
        <v>13/400</v>
      </c>
      <c r="L26" s="53">
        <f t="shared" si="3"/>
        <v>29.8</v>
      </c>
      <c r="M26" s="51" t="str">
        <f t="shared" si="3"/>
        <v>35 mm² AAAC</v>
      </c>
      <c r="N26" s="51">
        <f t="shared" si="3"/>
        <v>2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5"/>
        <v>PAT-3</v>
      </c>
      <c r="T26" s="51" t="str">
        <f t="shared" si="5"/>
        <v>CI-A</v>
      </c>
      <c r="U26" s="51" t="str">
        <f t="shared" si="5"/>
        <v>SI</v>
      </c>
      <c r="V26" s="54">
        <f t="shared" si="5"/>
        <v>0</v>
      </c>
      <c r="W26" s="55" t="str">
        <f t="shared" si="5"/>
        <v>781177.91</v>
      </c>
      <c r="X26" s="55" t="str">
        <f t="shared" si="5"/>
        <v>8989729.36</v>
      </c>
      <c r="Y26" s="56">
        <f t="shared" si="6"/>
        <v>2</v>
      </c>
      <c r="Z26" s="57" t="str">
        <f t="shared" si="7"/>
        <v>13,8kV</v>
      </c>
      <c r="AA26" s="58" t="str">
        <f t="shared" si="7"/>
        <v>NO</v>
      </c>
      <c r="AB26" s="60">
        <f t="shared" si="8"/>
        <v>1</v>
      </c>
      <c r="AC26" s="60">
        <f t="shared" si="8"/>
        <v>0</v>
      </c>
      <c r="AD26" s="148"/>
      <c r="AE26" s="426">
        <f t="shared" si="8"/>
        <v>0</v>
      </c>
      <c r="AF26" s="59">
        <f t="shared" si="8"/>
        <v>0</v>
      </c>
      <c r="AG26" s="59">
        <f t="shared" si="8"/>
        <v>1</v>
      </c>
      <c r="AH26" s="427">
        <f t="shared" si="8"/>
        <v>0</v>
      </c>
      <c r="AI26" s="39"/>
      <c r="AJ26" s="39">
        <f t="shared" si="9"/>
        <v>1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53</v>
      </c>
      <c r="B27" s="50">
        <f t="shared" si="0"/>
        <v>0</v>
      </c>
      <c r="C27" s="51" t="str">
        <f t="shared" si="1"/>
        <v>-</v>
      </c>
      <c r="D27" s="51" t="str">
        <f t="shared" si="1"/>
        <v>-</v>
      </c>
      <c r="E27" s="51" t="str">
        <f t="shared" si="1"/>
        <v>-</v>
      </c>
      <c r="F27" s="51" t="str">
        <f t="shared" si="1"/>
        <v>-</v>
      </c>
      <c r="G27" s="51" t="str">
        <f t="shared" si="1"/>
        <v>-</v>
      </c>
      <c r="H27" s="52" t="str">
        <f t="shared" si="10"/>
        <v>-</v>
      </c>
      <c r="I27" s="51">
        <f t="shared" si="2"/>
        <v>0</v>
      </c>
      <c r="J27" s="51" t="str">
        <f t="shared" si="3"/>
        <v>-</v>
      </c>
      <c r="K27" s="52" t="str">
        <f t="shared" si="3"/>
        <v>-</v>
      </c>
      <c r="L27" s="53" t="str">
        <f t="shared" si="3"/>
        <v>-</v>
      </c>
      <c r="M27" s="51" t="str">
        <f t="shared" si="3"/>
        <v>-</v>
      </c>
      <c r="N27" s="51" t="str">
        <f t="shared" si="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5"/>
        <v>-</v>
      </c>
      <c r="T27" s="51" t="str">
        <f t="shared" si="5"/>
        <v>-</v>
      </c>
      <c r="U27" s="51" t="str">
        <f t="shared" si="5"/>
        <v>-</v>
      </c>
      <c r="V27" s="54" t="str">
        <f t="shared" si="5"/>
        <v>-</v>
      </c>
      <c r="W27" s="55" t="str">
        <f t="shared" si="5"/>
        <v>-</v>
      </c>
      <c r="X27" s="55" t="str">
        <f t="shared" si="5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54</v>
      </c>
      <c r="B28" s="50">
        <f t="shared" si="0"/>
        <v>0</v>
      </c>
      <c r="C28" s="51" t="str">
        <f t="shared" si="1"/>
        <v>-</v>
      </c>
      <c r="D28" s="51" t="str">
        <f t="shared" si="1"/>
        <v>-</v>
      </c>
      <c r="E28" s="51" t="str">
        <f t="shared" si="1"/>
        <v>-</v>
      </c>
      <c r="F28" s="51" t="str">
        <f t="shared" si="1"/>
        <v>-</v>
      </c>
      <c r="G28" s="51" t="str">
        <f t="shared" si="1"/>
        <v>-</v>
      </c>
      <c r="H28" s="52" t="str">
        <f t="shared" si="10"/>
        <v>-</v>
      </c>
      <c r="I28" s="51">
        <f t="shared" si="2"/>
        <v>0</v>
      </c>
      <c r="J28" s="51" t="str">
        <f t="shared" si="3"/>
        <v>-</v>
      </c>
      <c r="K28" s="52" t="str">
        <f t="shared" si="3"/>
        <v>-</v>
      </c>
      <c r="L28" s="53" t="str">
        <f t="shared" si="3"/>
        <v>-</v>
      </c>
      <c r="M28" s="51" t="str">
        <f t="shared" si="3"/>
        <v>-</v>
      </c>
      <c r="N28" s="51" t="str">
        <f t="shared" si="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5"/>
        <v>-</v>
      </c>
      <c r="T28" s="51" t="str">
        <f t="shared" si="5"/>
        <v>-</v>
      </c>
      <c r="U28" s="51" t="str">
        <f t="shared" si="5"/>
        <v>-</v>
      </c>
      <c r="V28" s="54" t="str">
        <f t="shared" si="5"/>
        <v>-</v>
      </c>
      <c r="W28" s="55" t="str">
        <f t="shared" si="5"/>
        <v>-</v>
      </c>
      <c r="X28" s="55" t="str">
        <f t="shared" si="5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55</v>
      </c>
      <c r="B29" s="50">
        <f t="shared" si="0"/>
        <v>0</v>
      </c>
      <c r="C29" s="51" t="str">
        <f t="shared" ref="C29:G42" si="12">IF($H$7=VLOOKUP($A29,PLANILLA,3,0),VLOOKUP($A29,PLANILLA,C$12,0),"-")</f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ref="J29:N42" si="13">IF($H$7=VLOOKUP($A29,PLANILLA,3,0),VLOOKUP($A29,PLANILLA,J$12,0),"-")</f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ref="S29:X42" si="14">IF($H$7=VLOOKUP($A29,PLANILLA,3,0),VLOOKUP($A29,PLANILLA,S$12,0),"-")</f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56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57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58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59</v>
      </c>
      <c r="B33" s="50">
        <f t="shared" si="0"/>
        <v>0</v>
      </c>
      <c r="C33" s="51" t="str">
        <f t="shared" si="12"/>
        <v>-</v>
      </c>
      <c r="D33" s="51" t="str">
        <f t="shared" si="12"/>
        <v>-</v>
      </c>
      <c r="E33" s="51" t="str">
        <f t="shared" si="12"/>
        <v>-</v>
      </c>
      <c r="F33" s="51" t="str">
        <f t="shared" si="12"/>
        <v>-</v>
      </c>
      <c r="G33" s="51" t="str">
        <f t="shared" si="12"/>
        <v>-</v>
      </c>
      <c r="H33" s="52" t="str">
        <f t="shared" si="10"/>
        <v>-</v>
      </c>
      <c r="I33" s="51">
        <f t="shared" si="2"/>
        <v>0</v>
      </c>
      <c r="J33" s="51" t="str">
        <f t="shared" si="13"/>
        <v>-</v>
      </c>
      <c r="K33" s="52" t="str">
        <f t="shared" si="13"/>
        <v>-</v>
      </c>
      <c r="L33" s="53" t="str">
        <f t="shared" si="13"/>
        <v>-</v>
      </c>
      <c r="M33" s="51" t="str">
        <f t="shared" si="13"/>
        <v>-</v>
      </c>
      <c r="N33" s="51" t="str">
        <f t="shared" si="13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si="14"/>
        <v>-</v>
      </c>
      <c r="T33" s="51" t="str">
        <f t="shared" si="14"/>
        <v>-</v>
      </c>
      <c r="U33" s="51" t="str">
        <f t="shared" si="14"/>
        <v>-</v>
      </c>
      <c r="V33" s="54" t="str">
        <f t="shared" si="14"/>
        <v>-</v>
      </c>
      <c r="W33" s="55" t="str">
        <f t="shared" si="14"/>
        <v>-</v>
      </c>
      <c r="X33" s="55" t="str">
        <f t="shared" si="14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60</v>
      </c>
      <c r="B34" s="50">
        <f t="shared" si="0"/>
        <v>0</v>
      </c>
      <c r="C34" s="51" t="str">
        <f t="shared" si="12"/>
        <v>-</v>
      </c>
      <c r="D34" s="51" t="str">
        <f t="shared" si="12"/>
        <v>-</v>
      </c>
      <c r="E34" s="51" t="str">
        <f t="shared" si="12"/>
        <v>-</v>
      </c>
      <c r="F34" s="51" t="str">
        <f t="shared" si="12"/>
        <v>-</v>
      </c>
      <c r="G34" s="51" t="str">
        <f t="shared" si="12"/>
        <v>-</v>
      </c>
      <c r="H34" s="52" t="str">
        <f t="shared" si="10"/>
        <v>-</v>
      </c>
      <c r="I34" s="51">
        <f t="shared" si="2"/>
        <v>0</v>
      </c>
      <c r="J34" s="51" t="str">
        <f t="shared" si="13"/>
        <v>-</v>
      </c>
      <c r="K34" s="52" t="str">
        <f t="shared" si="13"/>
        <v>-</v>
      </c>
      <c r="L34" s="53" t="str">
        <f t="shared" si="13"/>
        <v>-</v>
      </c>
      <c r="M34" s="51" t="str">
        <f t="shared" si="13"/>
        <v>-</v>
      </c>
      <c r="N34" s="51" t="str">
        <f t="shared" si="13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4"/>
        <v>-</v>
      </c>
      <c r="T34" s="51" t="str">
        <f t="shared" si="14"/>
        <v>-</v>
      </c>
      <c r="U34" s="51" t="str">
        <f t="shared" si="14"/>
        <v>-</v>
      </c>
      <c r="V34" s="54" t="str">
        <f t="shared" si="14"/>
        <v>-</v>
      </c>
      <c r="W34" s="55" t="str">
        <f t="shared" si="14"/>
        <v>-</v>
      </c>
      <c r="X34" s="55" t="str">
        <f t="shared" si="14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61</v>
      </c>
      <c r="B35" s="50">
        <f t="shared" si="0"/>
        <v>0</v>
      </c>
      <c r="C35" s="51" t="str">
        <f t="shared" si="12"/>
        <v>-</v>
      </c>
      <c r="D35" s="51" t="str">
        <f t="shared" si="12"/>
        <v>-</v>
      </c>
      <c r="E35" s="51" t="str">
        <f t="shared" si="12"/>
        <v>-</v>
      </c>
      <c r="F35" s="51" t="str">
        <f t="shared" si="12"/>
        <v>-</v>
      </c>
      <c r="G35" s="51" t="str">
        <f t="shared" si="12"/>
        <v>-</v>
      </c>
      <c r="H35" s="52" t="str">
        <f t="shared" si="10"/>
        <v>-</v>
      </c>
      <c r="I35" s="51">
        <f t="shared" si="2"/>
        <v>0</v>
      </c>
      <c r="J35" s="51" t="str">
        <f t="shared" si="13"/>
        <v>-</v>
      </c>
      <c r="K35" s="52" t="str">
        <f t="shared" si="13"/>
        <v>-</v>
      </c>
      <c r="L35" s="53" t="str">
        <f t="shared" si="13"/>
        <v>-</v>
      </c>
      <c r="M35" s="51" t="str">
        <f t="shared" si="13"/>
        <v>-</v>
      </c>
      <c r="N35" s="51" t="str">
        <f t="shared" si="13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4"/>
        <v>-</v>
      </c>
      <c r="T35" s="51" t="str">
        <f t="shared" si="14"/>
        <v>-</v>
      </c>
      <c r="U35" s="51" t="str">
        <f t="shared" si="14"/>
        <v>-</v>
      </c>
      <c r="V35" s="54" t="str">
        <f t="shared" si="14"/>
        <v>-</v>
      </c>
      <c r="W35" s="55" t="str">
        <f t="shared" si="14"/>
        <v>-</v>
      </c>
      <c r="X35" s="55" t="str">
        <f t="shared" si="14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62</v>
      </c>
      <c r="B36" s="50">
        <f t="shared" si="0"/>
        <v>0</v>
      </c>
      <c r="C36" s="51" t="str">
        <f t="shared" si="12"/>
        <v>-</v>
      </c>
      <c r="D36" s="51" t="str">
        <f t="shared" si="12"/>
        <v>-</v>
      </c>
      <c r="E36" s="51" t="str">
        <f t="shared" si="12"/>
        <v>-</v>
      </c>
      <c r="F36" s="51" t="str">
        <f t="shared" si="12"/>
        <v>-</v>
      </c>
      <c r="G36" s="51" t="str">
        <f t="shared" si="12"/>
        <v>-</v>
      </c>
      <c r="H36" s="52" t="str">
        <f t="shared" si="10"/>
        <v>-</v>
      </c>
      <c r="I36" s="51">
        <f t="shared" si="2"/>
        <v>0</v>
      </c>
      <c r="J36" s="51" t="str">
        <f t="shared" si="13"/>
        <v>-</v>
      </c>
      <c r="K36" s="52" t="str">
        <f t="shared" si="13"/>
        <v>-</v>
      </c>
      <c r="L36" s="53" t="str">
        <f t="shared" si="13"/>
        <v>-</v>
      </c>
      <c r="M36" s="51" t="str">
        <f t="shared" si="13"/>
        <v>-</v>
      </c>
      <c r="N36" s="51" t="str">
        <f t="shared" si="13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4"/>
        <v>-</v>
      </c>
      <c r="T36" s="51" t="str">
        <f t="shared" si="14"/>
        <v>-</v>
      </c>
      <c r="U36" s="51" t="str">
        <f t="shared" si="14"/>
        <v>-</v>
      </c>
      <c r="V36" s="54" t="str">
        <f t="shared" si="14"/>
        <v>-</v>
      </c>
      <c r="W36" s="55" t="str">
        <f t="shared" si="14"/>
        <v>-</v>
      </c>
      <c r="X36" s="55" t="str">
        <f t="shared" si="14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63</v>
      </c>
      <c r="B37" s="50">
        <f t="shared" si="0"/>
        <v>0</v>
      </c>
      <c r="C37" s="51" t="str">
        <f t="shared" si="12"/>
        <v>-</v>
      </c>
      <c r="D37" s="51" t="str">
        <f t="shared" si="12"/>
        <v>-</v>
      </c>
      <c r="E37" s="51" t="str">
        <f t="shared" si="12"/>
        <v>-</v>
      </c>
      <c r="F37" s="51" t="str">
        <f t="shared" si="12"/>
        <v>-</v>
      </c>
      <c r="G37" s="51" t="str">
        <f t="shared" si="12"/>
        <v>-</v>
      </c>
      <c r="H37" s="52" t="str">
        <f t="shared" si="10"/>
        <v>-</v>
      </c>
      <c r="I37" s="51">
        <f t="shared" si="2"/>
        <v>0</v>
      </c>
      <c r="J37" s="51" t="str">
        <f t="shared" si="13"/>
        <v>-</v>
      </c>
      <c r="K37" s="52" t="str">
        <f t="shared" si="13"/>
        <v>-</v>
      </c>
      <c r="L37" s="53" t="str">
        <f t="shared" si="13"/>
        <v>-</v>
      </c>
      <c r="M37" s="51" t="str">
        <f t="shared" si="13"/>
        <v>-</v>
      </c>
      <c r="N37" s="51" t="str">
        <f t="shared" si="13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4"/>
        <v>-</v>
      </c>
      <c r="T37" s="51" t="str">
        <f t="shared" si="14"/>
        <v>-</v>
      </c>
      <c r="U37" s="51" t="str">
        <f t="shared" si="14"/>
        <v>-</v>
      </c>
      <c r="V37" s="54" t="str">
        <f t="shared" si="14"/>
        <v>-</v>
      </c>
      <c r="W37" s="55" t="str">
        <f t="shared" si="14"/>
        <v>-</v>
      </c>
      <c r="X37" s="55" t="str">
        <f t="shared" si="14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64</v>
      </c>
      <c r="B38" s="50">
        <f t="shared" si="0"/>
        <v>0</v>
      </c>
      <c r="C38" s="51" t="str">
        <f t="shared" si="12"/>
        <v>-</v>
      </c>
      <c r="D38" s="51" t="str">
        <f t="shared" si="12"/>
        <v>-</v>
      </c>
      <c r="E38" s="51" t="str">
        <f t="shared" si="12"/>
        <v>-</v>
      </c>
      <c r="F38" s="51" t="str">
        <f t="shared" si="12"/>
        <v>-</v>
      </c>
      <c r="G38" s="51" t="str">
        <f t="shared" si="12"/>
        <v>-</v>
      </c>
      <c r="H38" s="52" t="str">
        <f t="shared" si="10"/>
        <v>-</v>
      </c>
      <c r="I38" s="51">
        <f t="shared" si="2"/>
        <v>0</v>
      </c>
      <c r="J38" s="51" t="str">
        <f t="shared" si="13"/>
        <v>-</v>
      </c>
      <c r="K38" s="52" t="str">
        <f t="shared" si="13"/>
        <v>-</v>
      </c>
      <c r="L38" s="53" t="str">
        <f t="shared" si="13"/>
        <v>-</v>
      </c>
      <c r="M38" s="51" t="str">
        <f t="shared" si="13"/>
        <v>-</v>
      </c>
      <c r="N38" s="51" t="str">
        <f t="shared" si="13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4"/>
        <v>-</v>
      </c>
      <c r="T38" s="51" t="str">
        <f t="shared" si="14"/>
        <v>-</v>
      </c>
      <c r="U38" s="51" t="str">
        <f t="shared" si="14"/>
        <v>-</v>
      </c>
      <c r="V38" s="54" t="str">
        <f t="shared" si="14"/>
        <v>-</v>
      </c>
      <c r="W38" s="55" t="str">
        <f t="shared" si="14"/>
        <v>-</v>
      </c>
      <c r="X38" s="55" t="str">
        <f t="shared" si="14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65</v>
      </c>
      <c r="B39" s="50">
        <f t="shared" si="0"/>
        <v>0</v>
      </c>
      <c r="C39" s="51" t="str">
        <f t="shared" si="12"/>
        <v>-</v>
      </c>
      <c r="D39" s="51" t="str">
        <f t="shared" si="12"/>
        <v>-</v>
      </c>
      <c r="E39" s="51" t="str">
        <f t="shared" si="12"/>
        <v>-</v>
      </c>
      <c r="F39" s="51" t="str">
        <f t="shared" si="12"/>
        <v>-</v>
      </c>
      <c r="G39" s="51" t="str">
        <f t="shared" si="12"/>
        <v>-</v>
      </c>
      <c r="H39" s="52" t="str">
        <f t="shared" si="10"/>
        <v>-</v>
      </c>
      <c r="I39" s="51">
        <f t="shared" si="2"/>
        <v>0</v>
      </c>
      <c r="J39" s="51" t="str">
        <f t="shared" si="13"/>
        <v>-</v>
      </c>
      <c r="K39" s="52" t="str">
        <f t="shared" si="13"/>
        <v>-</v>
      </c>
      <c r="L39" s="53" t="str">
        <f t="shared" si="13"/>
        <v>-</v>
      </c>
      <c r="M39" s="51" t="str">
        <f t="shared" si="13"/>
        <v>-</v>
      </c>
      <c r="N39" s="51" t="str">
        <f t="shared" si="13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4"/>
        <v>-</v>
      </c>
      <c r="T39" s="51" t="str">
        <f t="shared" si="14"/>
        <v>-</v>
      </c>
      <c r="U39" s="51" t="str">
        <f t="shared" si="14"/>
        <v>-</v>
      </c>
      <c r="V39" s="54" t="str">
        <f t="shared" si="14"/>
        <v>-</v>
      </c>
      <c r="W39" s="55" t="str">
        <f t="shared" si="14"/>
        <v>-</v>
      </c>
      <c r="X39" s="55" t="str">
        <f t="shared" si="14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66</v>
      </c>
      <c r="B40" s="50">
        <f t="shared" si="0"/>
        <v>0</v>
      </c>
      <c r="C40" s="51" t="str">
        <f t="shared" si="12"/>
        <v>-</v>
      </c>
      <c r="D40" s="51" t="str">
        <f t="shared" si="12"/>
        <v>-</v>
      </c>
      <c r="E40" s="51" t="str">
        <f t="shared" si="12"/>
        <v>-</v>
      </c>
      <c r="F40" s="51" t="str">
        <f t="shared" si="12"/>
        <v>-</v>
      </c>
      <c r="G40" s="51" t="str">
        <f t="shared" si="12"/>
        <v>-</v>
      </c>
      <c r="H40" s="52" t="str">
        <f t="shared" si="10"/>
        <v>-</v>
      </c>
      <c r="I40" s="51">
        <f t="shared" si="2"/>
        <v>0</v>
      </c>
      <c r="J40" s="51" t="str">
        <f t="shared" si="13"/>
        <v>-</v>
      </c>
      <c r="K40" s="52" t="str">
        <f t="shared" si="13"/>
        <v>-</v>
      </c>
      <c r="L40" s="53" t="str">
        <f t="shared" si="13"/>
        <v>-</v>
      </c>
      <c r="M40" s="51" t="str">
        <f t="shared" si="13"/>
        <v>-</v>
      </c>
      <c r="N40" s="51" t="str">
        <f t="shared" si="13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4"/>
        <v>-</v>
      </c>
      <c r="T40" s="51" t="str">
        <f t="shared" si="14"/>
        <v>-</v>
      </c>
      <c r="U40" s="51" t="str">
        <f t="shared" si="14"/>
        <v>-</v>
      </c>
      <c r="V40" s="54" t="str">
        <f t="shared" si="14"/>
        <v>-</v>
      </c>
      <c r="W40" s="55" t="str">
        <f t="shared" si="14"/>
        <v>-</v>
      </c>
      <c r="X40" s="55" t="str">
        <f t="shared" si="14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67</v>
      </c>
      <c r="B41" s="50">
        <f t="shared" si="0"/>
        <v>0</v>
      </c>
      <c r="C41" s="51" t="str">
        <f t="shared" si="12"/>
        <v>-</v>
      </c>
      <c r="D41" s="51" t="str">
        <f t="shared" si="12"/>
        <v>-</v>
      </c>
      <c r="E41" s="51" t="str">
        <f t="shared" si="12"/>
        <v>-</v>
      </c>
      <c r="F41" s="51" t="str">
        <f t="shared" si="12"/>
        <v>-</v>
      </c>
      <c r="G41" s="51" t="str">
        <f t="shared" si="12"/>
        <v>-</v>
      </c>
      <c r="H41" s="52" t="str">
        <f t="shared" si="10"/>
        <v>-</v>
      </c>
      <c r="I41" s="51">
        <f t="shared" si="2"/>
        <v>0</v>
      </c>
      <c r="J41" s="51" t="str">
        <f t="shared" si="13"/>
        <v>-</v>
      </c>
      <c r="K41" s="52" t="str">
        <f t="shared" si="13"/>
        <v>-</v>
      </c>
      <c r="L41" s="53" t="str">
        <f t="shared" si="13"/>
        <v>-</v>
      </c>
      <c r="M41" s="51" t="str">
        <f t="shared" si="13"/>
        <v>-</v>
      </c>
      <c r="N41" s="51" t="str">
        <f t="shared" si="13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4"/>
        <v>-</v>
      </c>
      <c r="T41" s="51" t="str">
        <f t="shared" si="14"/>
        <v>-</v>
      </c>
      <c r="U41" s="51" t="str">
        <f t="shared" si="14"/>
        <v>-</v>
      </c>
      <c r="V41" s="54" t="str">
        <f t="shared" si="14"/>
        <v>-</v>
      </c>
      <c r="W41" s="55" t="str">
        <f t="shared" si="14"/>
        <v>-</v>
      </c>
      <c r="X41" s="55" t="str">
        <f t="shared" si="14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68</v>
      </c>
      <c r="B42" s="50">
        <f t="shared" si="0"/>
        <v>0</v>
      </c>
      <c r="C42" s="51" t="str">
        <f t="shared" si="12"/>
        <v>-</v>
      </c>
      <c r="D42" s="51" t="str">
        <f t="shared" si="12"/>
        <v>-</v>
      </c>
      <c r="E42" s="51" t="str">
        <f t="shared" si="12"/>
        <v>-</v>
      </c>
      <c r="F42" s="51" t="str">
        <f t="shared" si="12"/>
        <v>-</v>
      </c>
      <c r="G42" s="51" t="str">
        <f t="shared" si="12"/>
        <v>-</v>
      </c>
      <c r="H42" s="52" t="str">
        <f t="shared" si="10"/>
        <v>-</v>
      </c>
      <c r="I42" s="51">
        <f t="shared" si="2"/>
        <v>0</v>
      </c>
      <c r="J42" s="51" t="str">
        <f t="shared" si="13"/>
        <v>-</v>
      </c>
      <c r="K42" s="52" t="str">
        <f t="shared" si="13"/>
        <v>-</v>
      </c>
      <c r="L42" s="53" t="str">
        <f t="shared" si="13"/>
        <v>-</v>
      </c>
      <c r="M42" s="51" t="str">
        <f t="shared" si="13"/>
        <v>-</v>
      </c>
      <c r="N42" s="51" t="str">
        <f t="shared" si="13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4"/>
        <v>-</v>
      </c>
      <c r="T42" s="51" t="str">
        <f t="shared" si="14"/>
        <v>-</v>
      </c>
      <c r="U42" s="51" t="str">
        <f t="shared" si="14"/>
        <v>-</v>
      </c>
      <c r="V42" s="54" t="str">
        <f t="shared" si="14"/>
        <v>-</v>
      </c>
      <c r="W42" s="55" t="str">
        <f t="shared" si="14"/>
        <v>-</v>
      </c>
      <c r="X42" s="55" t="str">
        <f t="shared" si="14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hidden="1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0</v>
      </c>
      <c r="P44" s="76">
        <f>SUM(P13:P43)</f>
        <v>0</v>
      </c>
      <c r="Q44" s="76">
        <f>SUM(Q13:Q43)</f>
        <v>4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0</v>
      </c>
      <c r="E47" s="86"/>
      <c r="F47" s="86"/>
      <c r="G47" s="52" t="s">
        <v>74</v>
      </c>
      <c r="H47" s="85">
        <f t="shared" ref="H47:H56" si="15">+COUNTIF($C$13:$E$43,$G47)</f>
        <v>0</v>
      </c>
      <c r="I47" s="52"/>
      <c r="J47" s="85"/>
      <c r="K47" s="52" t="s">
        <v>90</v>
      </c>
      <c r="L47" s="85">
        <f t="shared" ref="L47:L54" si="16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17">COUNTIF($G$13:$G$43,$Y47)</f>
        <v>0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0</v>
      </c>
      <c r="E48" s="86"/>
      <c r="F48" s="86"/>
      <c r="G48" s="52" t="s">
        <v>105</v>
      </c>
      <c r="H48" s="85">
        <f t="shared" si="15"/>
        <v>0</v>
      </c>
      <c r="I48" s="52"/>
      <c r="J48" s="85"/>
      <c r="K48" s="52" t="s">
        <v>159</v>
      </c>
      <c r="L48" s="85">
        <f t="shared" si="16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17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8</v>
      </c>
      <c r="E49" s="86"/>
      <c r="F49" s="86"/>
      <c r="G49" s="52" t="s">
        <v>108</v>
      </c>
      <c r="H49" s="85">
        <f t="shared" si="15"/>
        <v>0</v>
      </c>
      <c r="I49" s="52"/>
      <c r="J49" s="85"/>
      <c r="K49" s="52" t="s">
        <v>160</v>
      </c>
      <c r="L49" s="85">
        <f t="shared" si="16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17"/>
        <v>0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5</v>
      </c>
      <c r="E50" s="86"/>
      <c r="F50" s="86"/>
      <c r="G50" s="52" t="s">
        <v>103</v>
      </c>
      <c r="H50" s="85">
        <f t="shared" si="15"/>
        <v>0</v>
      </c>
      <c r="I50" s="52"/>
      <c r="J50" s="85"/>
      <c r="K50" s="52" t="s">
        <v>161</v>
      </c>
      <c r="L50" s="85">
        <f t="shared" si="16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0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17"/>
        <v>1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18">+SUMIFS($I$13:$I$43,$J$13:$J$43,"CAC",$K$13:$K$43,"12/200")</f>
        <v>0</v>
      </c>
      <c r="E51" s="86"/>
      <c r="F51" s="86"/>
      <c r="G51" s="52" t="s">
        <v>104</v>
      </c>
      <c r="H51" s="85">
        <f t="shared" si="15"/>
        <v>0</v>
      </c>
      <c r="I51" s="52"/>
      <c r="J51" s="85"/>
      <c r="K51" s="52" t="s">
        <v>162</v>
      </c>
      <c r="L51" s="85">
        <f t="shared" si="16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17"/>
        <v>0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18"/>
        <v>0</v>
      </c>
      <c r="E52" s="86"/>
      <c r="F52" s="86"/>
      <c r="G52" s="52" t="s">
        <v>67</v>
      </c>
      <c r="H52" s="85">
        <f t="shared" si="15"/>
        <v>0</v>
      </c>
      <c r="I52" s="52"/>
      <c r="J52" s="85"/>
      <c r="K52" s="52" t="s">
        <v>163</v>
      </c>
      <c r="L52" s="85">
        <f t="shared" si="16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4</v>
      </c>
      <c r="U52" s="39"/>
      <c r="V52" s="98">
        <f>COUNTIF($S$13:$S$43,#REF!)</f>
        <v>0</v>
      </c>
      <c r="W52" s="39"/>
      <c r="X52" s="39"/>
      <c r="Y52" s="91" t="s">
        <v>259</v>
      </c>
      <c r="Z52" s="92"/>
      <c r="AA52" s="93"/>
      <c r="AB52" s="94">
        <f t="shared" si="17"/>
        <v>0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5"/>
        <v>0</v>
      </c>
      <c r="I53" s="52"/>
      <c r="J53" s="85"/>
      <c r="K53" s="52" t="s">
        <v>107</v>
      </c>
      <c r="L53" s="85">
        <f t="shared" si="16"/>
        <v>0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5"/>
        <v>0</v>
      </c>
      <c r="I54" s="52"/>
      <c r="J54" s="85"/>
      <c r="K54" s="52" t="s">
        <v>85</v>
      </c>
      <c r="L54" s="85">
        <f t="shared" si="16"/>
        <v>0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5"/>
        <v>0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5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1.8828000000000005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/>
  <mergeCells count="42">
    <mergeCell ref="AE9:AF9"/>
    <mergeCell ref="AE10:AF10"/>
    <mergeCell ref="AG9:AH9"/>
    <mergeCell ref="AG10:AH10"/>
    <mergeCell ref="B7:F8"/>
    <mergeCell ref="G7:G8"/>
    <mergeCell ref="H7:R8"/>
    <mergeCell ref="S3:S6"/>
    <mergeCell ref="T3:U6"/>
    <mergeCell ref="B4:F5"/>
    <mergeCell ref="G4:R4"/>
    <mergeCell ref="G5:R6"/>
    <mergeCell ref="AJ7:AK8"/>
    <mergeCell ref="B9:B11"/>
    <mergeCell ref="F9:H9"/>
    <mergeCell ref="T9:T11"/>
    <mergeCell ref="U9:U11"/>
    <mergeCell ref="V9:V11"/>
    <mergeCell ref="W9:X10"/>
    <mergeCell ref="Y9:Y11"/>
    <mergeCell ref="Z9:Z11"/>
    <mergeCell ref="AA9:AA11"/>
    <mergeCell ref="V7:V8"/>
    <mergeCell ref="W7:W8"/>
    <mergeCell ref="X7:Y8"/>
    <mergeCell ref="Z7:AA8"/>
    <mergeCell ref="AB7:AC8"/>
    <mergeCell ref="AD7:AD8"/>
    <mergeCell ref="Y46:AB46"/>
    <mergeCell ref="AB9:AC9"/>
    <mergeCell ref="AD9:AD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S10:S11"/>
    <mergeCell ref="AB10:AC10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95BE-3FA9-4993-8CEF-4441C8F4769E}">
  <sheetPr>
    <tabColor theme="4" tint="0.59999389629810485"/>
  </sheetPr>
  <dimension ref="A1:AS59"/>
  <sheetViews>
    <sheetView showZeros="0" view="pageBreakPreview" topLeftCell="S1" zoomScale="96" zoomScaleSheetLayoutView="96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19</v>
      </c>
      <c r="T3" s="544" t="str">
        <f>+"RP-"&amp;S3</f>
        <v>RP-19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PAMPA HERMOSA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SANTA</v>
      </c>
      <c r="AA7" s="548"/>
      <c r="AB7" s="550" t="s">
        <v>116</v>
      </c>
      <c r="AC7" s="550"/>
      <c r="AD7" s="565" t="str">
        <f>+VLOOKUP($S$3,LOCALIDAD,5,0)</f>
        <v>NUEVO CHIMBOTE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53</v>
      </c>
      <c r="B13" s="275" t="str">
        <f t="shared" ref="B13:B42" si="0">IF($H$7=VLOOKUP($A13,PLANILLA,3,0),VLOOKUP($A13,PLANILLA,B$12,0),0)</f>
        <v>0</v>
      </c>
      <c r="C13" s="276" t="str">
        <f t="shared" ref="C13:G28" si="1">IF($H$7=VLOOKUP($A13,PLANILLA,3,0),VLOOKUP($A13,PLANILLA,C$12,0),"-")</f>
        <v>-</v>
      </c>
      <c r="D13" s="276" t="str">
        <f t="shared" si="1"/>
        <v>DS-2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8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2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8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SI</v>
      </c>
      <c r="V13" s="279">
        <f t="shared" si="5"/>
        <v>0</v>
      </c>
      <c r="W13" s="280" t="str">
        <f t="shared" si="5"/>
        <v>781055.1575</v>
      </c>
      <c r="X13" s="280" t="str">
        <f t="shared" si="5"/>
        <v>8992054.8899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1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54</v>
      </c>
      <c r="B14" s="50">
        <f t="shared" si="0"/>
        <v>1</v>
      </c>
      <c r="C14" s="51" t="str">
        <f t="shared" si="1"/>
        <v>PSVE-2</v>
      </c>
      <c r="D14" s="51" t="str">
        <f t="shared" si="1"/>
        <v>SBM-2V</v>
      </c>
      <c r="E14" s="51" t="str">
        <f t="shared" si="1"/>
        <v>2A-K</v>
      </c>
      <c r="F14" s="51" t="str">
        <f t="shared" si="1"/>
        <v>01</v>
      </c>
      <c r="G14" s="51" t="str">
        <f t="shared" si="1"/>
        <v>5kVA-2ø-13,8kV</v>
      </c>
      <c r="H14" s="52">
        <f t="shared" ref="H14:H42" si="10">+IF(G14&lt;&gt;0,VLOOKUP(G14,TRAFOS,2,FALSE),"-")</f>
        <v>5</v>
      </c>
      <c r="I14" s="51">
        <f t="shared" si="2"/>
        <v>1</v>
      </c>
      <c r="J14" s="51" t="str">
        <f t="shared" si="3"/>
        <v>CAC</v>
      </c>
      <c r="K14" s="52" t="str">
        <f t="shared" si="3"/>
        <v>13/400</v>
      </c>
      <c r="L14" s="53">
        <f t="shared" si="3"/>
        <v>25.3</v>
      </c>
      <c r="M14" s="51" t="str">
        <f t="shared" si="3"/>
        <v>35 mm² AAAC</v>
      </c>
      <c r="N14" s="51">
        <f t="shared" si="3"/>
        <v>2</v>
      </c>
      <c r="O14" s="51">
        <f t="shared" si="4"/>
        <v>0</v>
      </c>
      <c r="P14" s="51">
        <f t="shared" si="4"/>
        <v>0</v>
      </c>
      <c r="Q14" s="51">
        <f t="shared" si="4"/>
        <v>0</v>
      </c>
      <c r="R14" s="51">
        <f t="shared" si="4"/>
        <v>0</v>
      </c>
      <c r="S14" s="51" t="str">
        <f t="shared" si="5"/>
        <v>PAT-3</v>
      </c>
      <c r="T14" s="51" t="str">
        <f t="shared" si="5"/>
        <v>CI-A</v>
      </c>
      <c r="U14" s="51" t="str">
        <f t="shared" si="5"/>
        <v>SI</v>
      </c>
      <c r="V14" s="54">
        <f t="shared" si="5"/>
        <v>0</v>
      </c>
      <c r="W14" s="55" t="str">
        <f t="shared" si="5"/>
        <v>781042.1093</v>
      </c>
      <c r="X14" s="55" t="str">
        <f t="shared" si="5"/>
        <v>8992033.2834</v>
      </c>
      <c r="Y14" s="56">
        <f t="shared" si="6"/>
        <v>2</v>
      </c>
      <c r="Z14" s="57" t="str">
        <f t="shared" si="7"/>
        <v>13,8kV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0</v>
      </c>
      <c r="AF14" s="59">
        <f t="shared" si="8"/>
        <v>0</v>
      </c>
      <c r="AG14" s="59">
        <f t="shared" si="8"/>
        <v>1</v>
      </c>
      <c r="AH14" s="427">
        <f t="shared" si="8"/>
        <v>0</v>
      </c>
      <c r="AI14" s="39"/>
      <c r="AJ14" s="39">
        <f t="shared" si="9"/>
        <v>1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hidden="1" x14ac:dyDescent="0.25">
      <c r="A15" s="38">
        <f t="shared" ref="A15:A42" si="11">+A14+1</f>
        <v>55</v>
      </c>
      <c r="B15" s="50">
        <f t="shared" si="0"/>
        <v>0</v>
      </c>
      <c r="C15" s="51" t="str">
        <f t="shared" si="1"/>
        <v>-</v>
      </c>
      <c r="D15" s="51" t="str">
        <f t="shared" si="1"/>
        <v>-</v>
      </c>
      <c r="E15" s="51" t="str">
        <f t="shared" si="1"/>
        <v>-</v>
      </c>
      <c r="F15" s="51" t="str">
        <f t="shared" si="1"/>
        <v>-</v>
      </c>
      <c r="G15" s="51" t="str">
        <f t="shared" si="1"/>
        <v>-</v>
      </c>
      <c r="H15" s="52" t="str">
        <f t="shared" si="10"/>
        <v>-</v>
      </c>
      <c r="I15" s="51">
        <f t="shared" si="2"/>
        <v>0</v>
      </c>
      <c r="J15" s="51" t="str">
        <f t="shared" si="3"/>
        <v>-</v>
      </c>
      <c r="K15" s="52" t="str">
        <f t="shared" si="3"/>
        <v>-</v>
      </c>
      <c r="L15" s="53" t="str">
        <f t="shared" si="3"/>
        <v>-</v>
      </c>
      <c r="M15" s="51" t="str">
        <f t="shared" si="3"/>
        <v>-</v>
      </c>
      <c r="N15" s="51" t="str">
        <f t="shared" si="3"/>
        <v>-</v>
      </c>
      <c r="O15" s="51">
        <f t="shared" si="4"/>
        <v>0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 t="str">
        <f t="shared" si="5"/>
        <v>-</v>
      </c>
      <c r="T15" s="51" t="str">
        <f t="shared" si="5"/>
        <v>-</v>
      </c>
      <c r="U15" s="51" t="str">
        <f t="shared" si="5"/>
        <v>-</v>
      </c>
      <c r="V15" s="54" t="str">
        <f t="shared" si="5"/>
        <v>-</v>
      </c>
      <c r="W15" s="55" t="str">
        <f t="shared" si="5"/>
        <v>-</v>
      </c>
      <c r="X15" s="55" t="str">
        <f t="shared" si="5"/>
        <v>-</v>
      </c>
      <c r="Y15" s="56">
        <f t="shared" si="6"/>
        <v>0</v>
      </c>
      <c r="Z15" s="57" t="str">
        <f t="shared" si="7"/>
        <v>-</v>
      </c>
      <c r="AA15" s="58" t="str">
        <f t="shared" si="7"/>
        <v>-</v>
      </c>
      <c r="AB15" s="59">
        <f t="shared" si="8"/>
        <v>0</v>
      </c>
      <c r="AC15" s="59">
        <f t="shared" si="8"/>
        <v>0</v>
      </c>
      <c r="AD15" s="148"/>
      <c r="AE15" s="426">
        <f t="shared" si="8"/>
        <v>0</v>
      </c>
      <c r="AF15" s="59">
        <f t="shared" si="8"/>
        <v>0</v>
      </c>
      <c r="AG15" s="59">
        <f t="shared" si="8"/>
        <v>0</v>
      </c>
      <c r="AH15" s="427">
        <f t="shared" si="8"/>
        <v>0</v>
      </c>
      <c r="AI15" s="39"/>
      <c r="AJ15" s="39">
        <f t="shared" si="9"/>
        <v>0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hidden="1" x14ac:dyDescent="0.25">
      <c r="A16" s="38">
        <f t="shared" si="11"/>
        <v>56</v>
      </c>
      <c r="B16" s="50">
        <f t="shared" si="0"/>
        <v>0</v>
      </c>
      <c r="C16" s="51" t="str">
        <f t="shared" si="1"/>
        <v>-</v>
      </c>
      <c r="D16" s="51" t="str">
        <f t="shared" si="1"/>
        <v>-</v>
      </c>
      <c r="E16" s="51" t="str">
        <f t="shared" si="1"/>
        <v>-</v>
      </c>
      <c r="F16" s="51" t="str">
        <f t="shared" si="1"/>
        <v>-</v>
      </c>
      <c r="G16" s="51" t="str">
        <f t="shared" si="1"/>
        <v>-</v>
      </c>
      <c r="H16" s="52" t="str">
        <f t="shared" si="10"/>
        <v>-</v>
      </c>
      <c r="I16" s="51">
        <f t="shared" si="2"/>
        <v>0</v>
      </c>
      <c r="J16" s="51" t="str">
        <f t="shared" si="3"/>
        <v>-</v>
      </c>
      <c r="K16" s="52" t="str">
        <f t="shared" si="3"/>
        <v>-</v>
      </c>
      <c r="L16" s="53" t="str">
        <f t="shared" si="3"/>
        <v>-</v>
      </c>
      <c r="M16" s="51" t="str">
        <f t="shared" si="3"/>
        <v>-</v>
      </c>
      <c r="N16" s="51" t="str">
        <f t="shared" si="3"/>
        <v>-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-</v>
      </c>
      <c r="T16" s="51" t="str">
        <f t="shared" si="5"/>
        <v>-</v>
      </c>
      <c r="U16" s="51" t="str">
        <f t="shared" si="5"/>
        <v>-</v>
      </c>
      <c r="V16" s="54" t="str">
        <f t="shared" si="5"/>
        <v>-</v>
      </c>
      <c r="W16" s="55" t="str">
        <f t="shared" si="5"/>
        <v>-</v>
      </c>
      <c r="X16" s="55" t="str">
        <f t="shared" si="5"/>
        <v>-</v>
      </c>
      <c r="Y16" s="56">
        <f t="shared" si="6"/>
        <v>0</v>
      </c>
      <c r="Z16" s="57" t="str">
        <f t="shared" si="7"/>
        <v>-</v>
      </c>
      <c r="AA16" s="58" t="str">
        <f t="shared" si="7"/>
        <v>-</v>
      </c>
      <c r="AB16" s="59">
        <f t="shared" si="8"/>
        <v>0</v>
      </c>
      <c r="AC16" s="59">
        <f t="shared" si="8"/>
        <v>0</v>
      </c>
      <c r="AD16" s="148"/>
      <c r="AE16" s="426">
        <f t="shared" si="8"/>
        <v>0</v>
      </c>
      <c r="AF16" s="59">
        <f t="shared" si="8"/>
        <v>0</v>
      </c>
      <c r="AG16" s="59">
        <f t="shared" si="8"/>
        <v>0</v>
      </c>
      <c r="AH16" s="427">
        <f t="shared" si="8"/>
        <v>0</v>
      </c>
      <c r="AI16" s="39"/>
      <c r="AJ16" s="39">
        <f t="shared" si="9"/>
        <v>0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hidden="1" x14ac:dyDescent="0.25">
      <c r="A17" s="38">
        <f t="shared" si="11"/>
        <v>57</v>
      </c>
      <c r="B17" s="50">
        <f t="shared" si="0"/>
        <v>0</v>
      </c>
      <c r="C17" s="51" t="str">
        <f t="shared" si="1"/>
        <v>-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0</v>
      </c>
      <c r="J17" s="51" t="str">
        <f t="shared" si="3"/>
        <v>-</v>
      </c>
      <c r="K17" s="52" t="str">
        <f t="shared" si="3"/>
        <v>-</v>
      </c>
      <c r="L17" s="53" t="str">
        <f t="shared" si="3"/>
        <v>-</v>
      </c>
      <c r="M17" s="51" t="str">
        <f t="shared" si="3"/>
        <v>-</v>
      </c>
      <c r="N17" s="51" t="str">
        <f t="shared" si="3"/>
        <v>-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-</v>
      </c>
      <c r="T17" s="51" t="str">
        <f t="shared" si="5"/>
        <v>-</v>
      </c>
      <c r="U17" s="51" t="str">
        <f t="shared" si="5"/>
        <v>-</v>
      </c>
      <c r="V17" s="54" t="str">
        <f t="shared" si="5"/>
        <v>-</v>
      </c>
      <c r="W17" s="55" t="str">
        <f t="shared" si="5"/>
        <v>-</v>
      </c>
      <c r="X17" s="55" t="str">
        <f t="shared" si="5"/>
        <v>-</v>
      </c>
      <c r="Y17" s="56">
        <f t="shared" si="6"/>
        <v>0</v>
      </c>
      <c r="Z17" s="57" t="str">
        <f t="shared" si="7"/>
        <v>-</v>
      </c>
      <c r="AA17" s="58" t="str">
        <f t="shared" si="7"/>
        <v>-</v>
      </c>
      <c r="AB17" s="59">
        <f t="shared" si="8"/>
        <v>0</v>
      </c>
      <c r="AC17" s="59">
        <f t="shared" si="8"/>
        <v>0</v>
      </c>
      <c r="AD17" s="148"/>
      <c r="AE17" s="428"/>
      <c r="AF17" s="419"/>
      <c r="AG17" s="419"/>
      <c r="AH17" s="429"/>
      <c r="AI17" s="39"/>
      <c r="AJ17" s="39">
        <f t="shared" si="9"/>
        <v>0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hidden="1" x14ac:dyDescent="0.25">
      <c r="A18" s="38">
        <f t="shared" si="11"/>
        <v>58</v>
      </c>
      <c r="B18" s="50">
        <f t="shared" si="0"/>
        <v>0</v>
      </c>
      <c r="C18" s="51" t="str">
        <f t="shared" si="1"/>
        <v>-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0</v>
      </c>
      <c r="J18" s="51" t="str">
        <f t="shared" si="3"/>
        <v>-</v>
      </c>
      <c r="K18" s="52" t="str">
        <f t="shared" si="3"/>
        <v>-</v>
      </c>
      <c r="L18" s="53" t="str">
        <f t="shared" si="3"/>
        <v>-</v>
      </c>
      <c r="M18" s="51" t="str">
        <f t="shared" si="3"/>
        <v>-</v>
      </c>
      <c r="N18" s="51" t="str">
        <f t="shared" si="3"/>
        <v>-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 t="str">
        <f t="shared" si="5"/>
        <v>-</v>
      </c>
      <c r="T18" s="51" t="str">
        <f t="shared" si="5"/>
        <v>-</v>
      </c>
      <c r="U18" s="51" t="str">
        <f t="shared" si="5"/>
        <v>-</v>
      </c>
      <c r="V18" s="54" t="str">
        <f t="shared" si="5"/>
        <v>-</v>
      </c>
      <c r="W18" s="55" t="str">
        <f t="shared" si="5"/>
        <v>-</v>
      </c>
      <c r="X18" s="55" t="str">
        <f t="shared" si="5"/>
        <v>-</v>
      </c>
      <c r="Y18" s="56">
        <f t="shared" si="6"/>
        <v>0</v>
      </c>
      <c r="Z18" s="57" t="str">
        <f t="shared" si="7"/>
        <v>-</v>
      </c>
      <c r="AA18" s="58" t="str">
        <f t="shared" si="7"/>
        <v>-</v>
      </c>
      <c r="AB18" s="59">
        <f t="shared" si="8"/>
        <v>0</v>
      </c>
      <c r="AC18" s="59">
        <f t="shared" si="8"/>
        <v>0</v>
      </c>
      <c r="AD18" s="148"/>
      <c r="AE18" s="428"/>
      <c r="AF18" s="419"/>
      <c r="AG18" s="419"/>
      <c r="AH18" s="429"/>
      <c r="AI18" s="39"/>
      <c r="AJ18" s="39">
        <f t="shared" si="9"/>
        <v>0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hidden="1" x14ac:dyDescent="0.25">
      <c r="A19" s="38">
        <f t="shared" si="11"/>
        <v>59</v>
      </c>
      <c r="B19" s="50">
        <f t="shared" si="0"/>
        <v>0</v>
      </c>
      <c r="C19" s="51" t="str">
        <f t="shared" si="1"/>
        <v>-</v>
      </c>
      <c r="D19" s="51" t="str">
        <f t="shared" si="1"/>
        <v>-</v>
      </c>
      <c r="E19" s="51" t="str">
        <f t="shared" si="1"/>
        <v>-</v>
      </c>
      <c r="F19" s="51" t="str">
        <f t="shared" si="1"/>
        <v>-</v>
      </c>
      <c r="G19" s="51" t="str">
        <f t="shared" si="1"/>
        <v>-</v>
      </c>
      <c r="H19" s="52" t="str">
        <f t="shared" si="10"/>
        <v>-</v>
      </c>
      <c r="I19" s="51">
        <f t="shared" si="2"/>
        <v>0</v>
      </c>
      <c r="J19" s="51" t="str">
        <f t="shared" si="3"/>
        <v>-</v>
      </c>
      <c r="K19" s="52" t="str">
        <f t="shared" si="3"/>
        <v>-</v>
      </c>
      <c r="L19" s="53" t="str">
        <f t="shared" si="3"/>
        <v>-</v>
      </c>
      <c r="M19" s="51" t="str">
        <f t="shared" si="3"/>
        <v>-</v>
      </c>
      <c r="N19" s="51" t="str">
        <f t="shared" si="3"/>
        <v>-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-</v>
      </c>
      <c r="T19" s="51" t="str">
        <f t="shared" si="5"/>
        <v>-</v>
      </c>
      <c r="U19" s="51" t="str">
        <f t="shared" si="5"/>
        <v>-</v>
      </c>
      <c r="V19" s="54" t="str">
        <f t="shared" si="5"/>
        <v>-</v>
      </c>
      <c r="W19" s="55" t="str">
        <f t="shared" si="5"/>
        <v>-</v>
      </c>
      <c r="X19" s="55" t="str">
        <f t="shared" si="5"/>
        <v>-</v>
      </c>
      <c r="Y19" s="56">
        <f t="shared" si="6"/>
        <v>0</v>
      </c>
      <c r="Z19" s="57" t="str">
        <f t="shared" si="7"/>
        <v>-</v>
      </c>
      <c r="AA19" s="58" t="str">
        <f t="shared" si="7"/>
        <v>-</v>
      </c>
      <c r="AB19" s="59">
        <f t="shared" si="8"/>
        <v>0</v>
      </c>
      <c r="AC19" s="59">
        <f t="shared" si="8"/>
        <v>0</v>
      </c>
      <c r="AD19" s="148"/>
      <c r="AE19" s="428"/>
      <c r="AF19" s="419"/>
      <c r="AG19" s="419"/>
      <c r="AH19" s="429"/>
      <c r="AI19" s="39"/>
      <c r="AJ19" s="39">
        <f t="shared" si="9"/>
        <v>0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idden="1" x14ac:dyDescent="0.25">
      <c r="A20" s="38">
        <f t="shared" si="11"/>
        <v>60</v>
      </c>
      <c r="B20" s="50">
        <f t="shared" si="0"/>
        <v>0</v>
      </c>
      <c r="C20" s="51" t="str">
        <f t="shared" si="1"/>
        <v>-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0</v>
      </c>
      <c r="J20" s="51" t="str">
        <f t="shared" si="3"/>
        <v>-</v>
      </c>
      <c r="K20" s="52" t="str">
        <f t="shared" si="3"/>
        <v>-</v>
      </c>
      <c r="L20" s="53" t="str">
        <f t="shared" si="3"/>
        <v>-</v>
      </c>
      <c r="M20" s="51" t="str">
        <f t="shared" si="3"/>
        <v>-</v>
      </c>
      <c r="N20" s="51" t="str">
        <f t="shared" si="3"/>
        <v>-</v>
      </c>
      <c r="O20" s="51">
        <f t="shared" si="4"/>
        <v>0</v>
      </c>
      <c r="P20" s="51">
        <f t="shared" si="4"/>
        <v>0</v>
      </c>
      <c r="Q20" s="51">
        <f t="shared" si="4"/>
        <v>0</v>
      </c>
      <c r="R20" s="51">
        <f t="shared" si="4"/>
        <v>0</v>
      </c>
      <c r="S20" s="51" t="str">
        <f t="shared" si="5"/>
        <v>-</v>
      </c>
      <c r="T20" s="51" t="str">
        <f t="shared" si="5"/>
        <v>-</v>
      </c>
      <c r="U20" s="51" t="str">
        <f t="shared" si="5"/>
        <v>-</v>
      </c>
      <c r="V20" s="54" t="str">
        <f t="shared" si="5"/>
        <v>-</v>
      </c>
      <c r="W20" s="55" t="str">
        <f t="shared" si="5"/>
        <v>-</v>
      </c>
      <c r="X20" s="55" t="str">
        <f t="shared" si="5"/>
        <v>-</v>
      </c>
      <c r="Y20" s="56">
        <f t="shared" si="6"/>
        <v>0</v>
      </c>
      <c r="Z20" s="57" t="str">
        <f t="shared" si="7"/>
        <v>-</v>
      </c>
      <c r="AA20" s="58" t="str">
        <f t="shared" si="7"/>
        <v>-</v>
      </c>
      <c r="AB20" s="59">
        <f t="shared" si="8"/>
        <v>0</v>
      </c>
      <c r="AC20" s="59">
        <f t="shared" si="8"/>
        <v>0</v>
      </c>
      <c r="AD20" s="148"/>
      <c r="AE20" s="428"/>
      <c r="AF20" s="419"/>
      <c r="AG20" s="419"/>
      <c r="AH20" s="429"/>
      <c r="AI20" s="39"/>
      <c r="AJ20" s="39">
        <f t="shared" si="9"/>
        <v>0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idden="1" x14ac:dyDescent="0.25">
      <c r="A21" s="38">
        <f t="shared" si="11"/>
        <v>61</v>
      </c>
      <c r="B21" s="50">
        <f t="shared" si="0"/>
        <v>0</v>
      </c>
      <c r="C21" s="51" t="str">
        <f t="shared" si="1"/>
        <v>-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0</v>
      </c>
      <c r="J21" s="51" t="str">
        <f t="shared" si="3"/>
        <v>-</v>
      </c>
      <c r="K21" s="52" t="str">
        <f t="shared" si="3"/>
        <v>-</v>
      </c>
      <c r="L21" s="53" t="str">
        <f t="shared" si="3"/>
        <v>-</v>
      </c>
      <c r="M21" s="51" t="str">
        <f t="shared" si="3"/>
        <v>-</v>
      </c>
      <c r="N21" s="51" t="str">
        <f t="shared" si="3"/>
        <v>-</v>
      </c>
      <c r="O21" s="51">
        <f t="shared" si="4"/>
        <v>0</v>
      </c>
      <c r="P21" s="51">
        <f t="shared" si="4"/>
        <v>0</v>
      </c>
      <c r="Q21" s="51">
        <f t="shared" si="4"/>
        <v>0</v>
      </c>
      <c r="R21" s="51">
        <f t="shared" si="4"/>
        <v>0</v>
      </c>
      <c r="S21" s="51" t="str">
        <f t="shared" si="5"/>
        <v>-</v>
      </c>
      <c r="T21" s="51" t="str">
        <f t="shared" si="5"/>
        <v>-</v>
      </c>
      <c r="U21" s="51" t="str">
        <f t="shared" si="5"/>
        <v>-</v>
      </c>
      <c r="V21" s="54" t="str">
        <f t="shared" si="5"/>
        <v>-</v>
      </c>
      <c r="W21" s="55" t="str">
        <f t="shared" si="5"/>
        <v>-</v>
      </c>
      <c r="X21" s="55" t="str">
        <f t="shared" si="5"/>
        <v>-</v>
      </c>
      <c r="Y21" s="56">
        <f t="shared" si="6"/>
        <v>0</v>
      </c>
      <c r="Z21" s="57" t="str">
        <f t="shared" si="7"/>
        <v>-</v>
      </c>
      <c r="AA21" s="58" t="str">
        <f t="shared" si="7"/>
        <v>-</v>
      </c>
      <c r="AB21" s="59">
        <f t="shared" si="8"/>
        <v>0</v>
      </c>
      <c r="AC21" s="59">
        <f t="shared" si="8"/>
        <v>0</v>
      </c>
      <c r="AD21" s="148"/>
      <c r="AE21" s="428"/>
      <c r="AF21" s="419"/>
      <c r="AG21" s="419"/>
      <c r="AH21" s="429"/>
      <c r="AI21" s="39"/>
      <c r="AJ21" s="39">
        <f t="shared" si="9"/>
        <v>0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idden="1" x14ac:dyDescent="0.25">
      <c r="A22" s="38">
        <f t="shared" si="11"/>
        <v>62</v>
      </c>
      <c r="B22" s="50">
        <f t="shared" si="0"/>
        <v>0</v>
      </c>
      <c r="C22" s="51" t="str">
        <f t="shared" si="1"/>
        <v>-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0</v>
      </c>
      <c r="J22" s="51" t="str">
        <f t="shared" si="3"/>
        <v>-</v>
      </c>
      <c r="K22" s="52" t="str">
        <f t="shared" si="3"/>
        <v>-</v>
      </c>
      <c r="L22" s="53" t="str">
        <f t="shared" si="3"/>
        <v>-</v>
      </c>
      <c r="M22" s="51" t="str">
        <f t="shared" si="3"/>
        <v>-</v>
      </c>
      <c r="N22" s="51" t="str">
        <f t="shared" si="3"/>
        <v>-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-</v>
      </c>
      <c r="T22" s="51" t="str">
        <f t="shared" si="5"/>
        <v>-</v>
      </c>
      <c r="U22" s="51" t="str">
        <f t="shared" si="5"/>
        <v>-</v>
      </c>
      <c r="V22" s="54" t="str">
        <f t="shared" si="5"/>
        <v>-</v>
      </c>
      <c r="W22" s="55" t="str">
        <f t="shared" si="5"/>
        <v>-</v>
      </c>
      <c r="X22" s="55" t="str">
        <f t="shared" si="5"/>
        <v>-</v>
      </c>
      <c r="Y22" s="56">
        <f t="shared" si="6"/>
        <v>0</v>
      </c>
      <c r="Z22" s="57" t="str">
        <f t="shared" si="7"/>
        <v>-</v>
      </c>
      <c r="AA22" s="58" t="str">
        <f t="shared" si="7"/>
        <v>-</v>
      </c>
      <c r="AB22" s="59">
        <f t="shared" si="8"/>
        <v>0</v>
      </c>
      <c r="AC22" s="59">
        <f t="shared" si="8"/>
        <v>0</v>
      </c>
      <c r="AD22" s="148"/>
      <c r="AE22" s="428"/>
      <c r="AF22" s="419"/>
      <c r="AG22" s="419"/>
      <c r="AH22" s="429"/>
      <c r="AI22" s="39"/>
      <c r="AJ22" s="39">
        <f t="shared" si="9"/>
        <v>0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idden="1" x14ac:dyDescent="0.25">
      <c r="A23" s="38">
        <f t="shared" si="11"/>
        <v>63</v>
      </c>
      <c r="B23" s="50">
        <f t="shared" si="0"/>
        <v>0</v>
      </c>
      <c r="C23" s="51" t="str">
        <f t="shared" si="1"/>
        <v>-</v>
      </c>
      <c r="D23" s="51" t="str">
        <f t="shared" si="1"/>
        <v>-</v>
      </c>
      <c r="E23" s="51" t="str">
        <f t="shared" si="1"/>
        <v>-</v>
      </c>
      <c r="F23" s="51" t="str">
        <f t="shared" si="1"/>
        <v>-</v>
      </c>
      <c r="G23" s="51" t="str">
        <f t="shared" si="1"/>
        <v>-</v>
      </c>
      <c r="H23" s="52" t="str">
        <f t="shared" si="10"/>
        <v>-</v>
      </c>
      <c r="I23" s="51">
        <f t="shared" si="2"/>
        <v>0</v>
      </c>
      <c r="J23" s="51" t="str">
        <f t="shared" si="3"/>
        <v>-</v>
      </c>
      <c r="K23" s="52" t="str">
        <f t="shared" si="3"/>
        <v>-</v>
      </c>
      <c r="L23" s="53" t="str">
        <f t="shared" si="3"/>
        <v>-</v>
      </c>
      <c r="M23" s="51" t="str">
        <f t="shared" si="3"/>
        <v>-</v>
      </c>
      <c r="N23" s="51" t="str">
        <f t="shared" si="3"/>
        <v>-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si="5"/>
        <v>-</v>
      </c>
      <c r="T23" s="51" t="str">
        <f t="shared" si="5"/>
        <v>-</v>
      </c>
      <c r="U23" s="51" t="str">
        <f t="shared" si="5"/>
        <v>-</v>
      </c>
      <c r="V23" s="54" t="str">
        <f t="shared" si="5"/>
        <v>-</v>
      </c>
      <c r="W23" s="55" t="str">
        <f t="shared" si="5"/>
        <v>-</v>
      </c>
      <c r="X23" s="55" t="str">
        <f t="shared" si="5"/>
        <v>-</v>
      </c>
      <c r="Y23" s="56">
        <f t="shared" si="6"/>
        <v>0</v>
      </c>
      <c r="Z23" s="57" t="str">
        <f t="shared" si="7"/>
        <v>-</v>
      </c>
      <c r="AA23" s="58" t="str">
        <f t="shared" si="7"/>
        <v>-</v>
      </c>
      <c r="AB23" s="60">
        <f t="shared" si="8"/>
        <v>0</v>
      </c>
      <c r="AC23" s="60">
        <f t="shared" si="8"/>
        <v>0</v>
      </c>
      <c r="AD23" s="148"/>
      <c r="AE23" s="428"/>
      <c r="AF23" s="419"/>
      <c r="AG23" s="419"/>
      <c r="AH23" s="429"/>
      <c r="AI23" s="39"/>
      <c r="AJ23" s="39">
        <f t="shared" si="9"/>
        <v>0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idden="1" x14ac:dyDescent="0.25">
      <c r="A24" s="38">
        <f t="shared" si="11"/>
        <v>64</v>
      </c>
      <c r="B24" s="50">
        <f t="shared" si="0"/>
        <v>0</v>
      </c>
      <c r="C24" s="51" t="str">
        <f t="shared" si="1"/>
        <v>-</v>
      </c>
      <c r="D24" s="51" t="str">
        <f t="shared" si="1"/>
        <v>-</v>
      </c>
      <c r="E24" s="51" t="str">
        <f t="shared" si="1"/>
        <v>-</v>
      </c>
      <c r="F24" s="51" t="str">
        <f t="shared" si="1"/>
        <v>-</v>
      </c>
      <c r="G24" s="51" t="str">
        <f t="shared" si="1"/>
        <v>-</v>
      </c>
      <c r="H24" s="52" t="str">
        <f t="shared" si="10"/>
        <v>-</v>
      </c>
      <c r="I24" s="51">
        <f t="shared" si="2"/>
        <v>0</v>
      </c>
      <c r="J24" s="51" t="str">
        <f t="shared" si="3"/>
        <v>-</v>
      </c>
      <c r="K24" s="52" t="str">
        <f t="shared" si="3"/>
        <v>-</v>
      </c>
      <c r="L24" s="53" t="str">
        <f t="shared" si="3"/>
        <v>-</v>
      </c>
      <c r="M24" s="51" t="str">
        <f t="shared" si="3"/>
        <v>-</v>
      </c>
      <c r="N24" s="51" t="str">
        <f t="shared" si="3"/>
        <v>-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5"/>
        <v>-</v>
      </c>
      <c r="T24" s="51" t="str">
        <f t="shared" si="5"/>
        <v>-</v>
      </c>
      <c r="U24" s="51" t="str">
        <f t="shared" si="5"/>
        <v>-</v>
      </c>
      <c r="V24" s="54" t="str">
        <f t="shared" si="5"/>
        <v>-</v>
      </c>
      <c r="W24" s="55" t="str">
        <f t="shared" si="5"/>
        <v>-</v>
      </c>
      <c r="X24" s="55" t="str">
        <f t="shared" si="5"/>
        <v>-</v>
      </c>
      <c r="Y24" s="56">
        <f t="shared" si="6"/>
        <v>0</v>
      </c>
      <c r="Z24" s="57" t="str">
        <f t="shared" si="7"/>
        <v>-</v>
      </c>
      <c r="AA24" s="58" t="str">
        <f t="shared" si="7"/>
        <v>-</v>
      </c>
      <c r="AB24" s="60">
        <f t="shared" si="8"/>
        <v>0</v>
      </c>
      <c r="AC24" s="60">
        <f t="shared" si="8"/>
        <v>0</v>
      </c>
      <c r="AD24" s="148"/>
      <c r="AE24" s="428"/>
      <c r="AF24" s="419"/>
      <c r="AG24" s="419"/>
      <c r="AH24" s="429"/>
      <c r="AI24" s="39"/>
      <c r="AJ24" s="39">
        <f t="shared" si="9"/>
        <v>0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idden="1" x14ac:dyDescent="0.25">
      <c r="A25" s="38">
        <f t="shared" si="11"/>
        <v>65</v>
      </c>
      <c r="B25" s="50">
        <f t="shared" si="0"/>
        <v>0</v>
      </c>
      <c r="C25" s="51" t="str">
        <f t="shared" si="1"/>
        <v>-</v>
      </c>
      <c r="D25" s="51" t="str">
        <f t="shared" si="1"/>
        <v>-</v>
      </c>
      <c r="E25" s="51" t="str">
        <f t="shared" si="1"/>
        <v>-</v>
      </c>
      <c r="F25" s="51" t="str">
        <f t="shared" si="1"/>
        <v>-</v>
      </c>
      <c r="G25" s="51" t="str">
        <f t="shared" si="1"/>
        <v>-</v>
      </c>
      <c r="H25" s="52" t="str">
        <f t="shared" si="10"/>
        <v>-</v>
      </c>
      <c r="I25" s="51">
        <f t="shared" si="2"/>
        <v>0</v>
      </c>
      <c r="J25" s="51" t="str">
        <f t="shared" si="3"/>
        <v>-</v>
      </c>
      <c r="K25" s="52" t="str">
        <f t="shared" si="3"/>
        <v>-</v>
      </c>
      <c r="L25" s="53" t="str">
        <f t="shared" si="3"/>
        <v>-</v>
      </c>
      <c r="M25" s="51" t="str">
        <f t="shared" si="3"/>
        <v>-</v>
      </c>
      <c r="N25" s="51" t="str">
        <f t="shared" si="3"/>
        <v>-</v>
      </c>
      <c r="O25" s="51">
        <f t="shared" si="4"/>
        <v>0</v>
      </c>
      <c r="P25" s="51">
        <f t="shared" si="4"/>
        <v>0</v>
      </c>
      <c r="Q25" s="51">
        <f t="shared" si="4"/>
        <v>0</v>
      </c>
      <c r="R25" s="51">
        <f t="shared" si="4"/>
        <v>0</v>
      </c>
      <c r="S25" s="51" t="str">
        <f t="shared" si="5"/>
        <v>-</v>
      </c>
      <c r="T25" s="51" t="str">
        <f t="shared" si="5"/>
        <v>-</v>
      </c>
      <c r="U25" s="51" t="str">
        <f t="shared" si="5"/>
        <v>-</v>
      </c>
      <c r="V25" s="54" t="str">
        <f t="shared" si="5"/>
        <v>-</v>
      </c>
      <c r="W25" s="55" t="str">
        <f t="shared" si="5"/>
        <v>-</v>
      </c>
      <c r="X25" s="55" t="str">
        <f t="shared" si="5"/>
        <v>-</v>
      </c>
      <c r="Y25" s="56">
        <f t="shared" si="6"/>
        <v>0</v>
      </c>
      <c r="Z25" s="57" t="str">
        <f t="shared" si="7"/>
        <v>-</v>
      </c>
      <c r="AA25" s="58" t="str">
        <f t="shared" si="7"/>
        <v>-</v>
      </c>
      <c r="AB25" s="60">
        <f t="shared" si="8"/>
        <v>0</v>
      </c>
      <c r="AC25" s="60">
        <f t="shared" si="8"/>
        <v>0</v>
      </c>
      <c r="AD25" s="148"/>
      <c r="AE25" s="428"/>
      <c r="AF25" s="419"/>
      <c r="AG25" s="419"/>
      <c r="AH25" s="429"/>
      <c r="AI25" s="39"/>
      <c r="AJ25" s="39">
        <f t="shared" si="9"/>
        <v>0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idden="1" x14ac:dyDescent="0.25">
      <c r="A26" s="38">
        <f t="shared" si="11"/>
        <v>66</v>
      </c>
      <c r="B26" s="50">
        <f t="shared" si="0"/>
        <v>0</v>
      </c>
      <c r="C26" s="51" t="str">
        <f t="shared" si="1"/>
        <v>-</v>
      </c>
      <c r="D26" s="51" t="str">
        <f t="shared" si="1"/>
        <v>-</v>
      </c>
      <c r="E26" s="51" t="str">
        <f t="shared" si="1"/>
        <v>-</v>
      </c>
      <c r="F26" s="51" t="str">
        <f t="shared" si="1"/>
        <v>-</v>
      </c>
      <c r="G26" s="51" t="str">
        <f t="shared" si="1"/>
        <v>-</v>
      </c>
      <c r="H26" s="52" t="str">
        <f t="shared" si="10"/>
        <v>-</v>
      </c>
      <c r="I26" s="51">
        <f t="shared" si="2"/>
        <v>0</v>
      </c>
      <c r="J26" s="51" t="str">
        <f t="shared" si="3"/>
        <v>-</v>
      </c>
      <c r="K26" s="52" t="str">
        <f t="shared" si="3"/>
        <v>-</v>
      </c>
      <c r="L26" s="53" t="str">
        <f t="shared" si="3"/>
        <v>-</v>
      </c>
      <c r="M26" s="51" t="str">
        <f t="shared" si="3"/>
        <v>-</v>
      </c>
      <c r="N26" s="51" t="str">
        <f t="shared" si="3"/>
        <v>-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5"/>
        <v>-</v>
      </c>
      <c r="T26" s="51" t="str">
        <f t="shared" si="5"/>
        <v>-</v>
      </c>
      <c r="U26" s="51" t="str">
        <f t="shared" si="5"/>
        <v>-</v>
      </c>
      <c r="V26" s="54" t="str">
        <f t="shared" si="5"/>
        <v>-</v>
      </c>
      <c r="W26" s="55" t="str">
        <f t="shared" si="5"/>
        <v>-</v>
      </c>
      <c r="X26" s="55" t="str">
        <f t="shared" si="5"/>
        <v>-</v>
      </c>
      <c r="Y26" s="56">
        <f t="shared" si="6"/>
        <v>0</v>
      </c>
      <c r="Z26" s="57" t="str">
        <f t="shared" si="7"/>
        <v>-</v>
      </c>
      <c r="AA26" s="58" t="str">
        <f t="shared" si="7"/>
        <v>-</v>
      </c>
      <c r="AB26" s="60">
        <f t="shared" si="8"/>
        <v>0</v>
      </c>
      <c r="AC26" s="60">
        <f t="shared" si="8"/>
        <v>0</v>
      </c>
      <c r="AD26" s="148"/>
      <c r="AE26" s="428"/>
      <c r="AF26" s="419"/>
      <c r="AG26" s="419"/>
      <c r="AH26" s="429"/>
      <c r="AI26" s="39"/>
      <c r="AJ26" s="39">
        <f t="shared" si="9"/>
        <v>0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67</v>
      </c>
      <c r="B27" s="50">
        <f t="shared" si="0"/>
        <v>0</v>
      </c>
      <c r="C27" s="51" t="str">
        <f t="shared" si="1"/>
        <v>-</v>
      </c>
      <c r="D27" s="51" t="str">
        <f t="shared" si="1"/>
        <v>-</v>
      </c>
      <c r="E27" s="51" t="str">
        <f t="shared" si="1"/>
        <v>-</v>
      </c>
      <c r="F27" s="51" t="str">
        <f t="shared" si="1"/>
        <v>-</v>
      </c>
      <c r="G27" s="51" t="str">
        <f t="shared" si="1"/>
        <v>-</v>
      </c>
      <c r="H27" s="52" t="str">
        <f t="shared" si="10"/>
        <v>-</v>
      </c>
      <c r="I27" s="51">
        <f t="shared" si="2"/>
        <v>0</v>
      </c>
      <c r="J27" s="51" t="str">
        <f t="shared" si="3"/>
        <v>-</v>
      </c>
      <c r="K27" s="52" t="str">
        <f t="shared" si="3"/>
        <v>-</v>
      </c>
      <c r="L27" s="53" t="str">
        <f t="shared" si="3"/>
        <v>-</v>
      </c>
      <c r="M27" s="51" t="str">
        <f t="shared" si="3"/>
        <v>-</v>
      </c>
      <c r="N27" s="51" t="str">
        <f t="shared" si="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5"/>
        <v>-</v>
      </c>
      <c r="T27" s="51" t="str">
        <f t="shared" si="5"/>
        <v>-</v>
      </c>
      <c r="U27" s="51" t="str">
        <f t="shared" si="5"/>
        <v>-</v>
      </c>
      <c r="V27" s="54" t="str">
        <f t="shared" si="5"/>
        <v>-</v>
      </c>
      <c r="W27" s="55" t="str">
        <f t="shared" si="5"/>
        <v>-</v>
      </c>
      <c r="X27" s="55" t="str">
        <f t="shared" si="5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68</v>
      </c>
      <c r="B28" s="50">
        <f t="shared" si="0"/>
        <v>0</v>
      </c>
      <c r="C28" s="51" t="str">
        <f t="shared" si="1"/>
        <v>-</v>
      </c>
      <c r="D28" s="51" t="str">
        <f t="shared" si="1"/>
        <v>-</v>
      </c>
      <c r="E28" s="51" t="str">
        <f t="shared" si="1"/>
        <v>-</v>
      </c>
      <c r="F28" s="51" t="str">
        <f t="shared" si="1"/>
        <v>-</v>
      </c>
      <c r="G28" s="51" t="str">
        <f t="shared" si="1"/>
        <v>-</v>
      </c>
      <c r="H28" s="52" t="str">
        <f t="shared" si="10"/>
        <v>-</v>
      </c>
      <c r="I28" s="51">
        <f t="shared" si="2"/>
        <v>0</v>
      </c>
      <c r="J28" s="51" t="str">
        <f t="shared" si="3"/>
        <v>-</v>
      </c>
      <c r="K28" s="52" t="str">
        <f t="shared" si="3"/>
        <v>-</v>
      </c>
      <c r="L28" s="53" t="str">
        <f t="shared" si="3"/>
        <v>-</v>
      </c>
      <c r="M28" s="51" t="str">
        <f t="shared" si="3"/>
        <v>-</v>
      </c>
      <c r="N28" s="51" t="str">
        <f t="shared" si="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5"/>
        <v>-</v>
      </c>
      <c r="T28" s="51" t="str">
        <f t="shared" si="5"/>
        <v>-</v>
      </c>
      <c r="U28" s="51" t="str">
        <f t="shared" si="5"/>
        <v>-</v>
      </c>
      <c r="V28" s="54" t="str">
        <f t="shared" si="5"/>
        <v>-</v>
      </c>
      <c r="W28" s="55" t="str">
        <f t="shared" si="5"/>
        <v>-</v>
      </c>
      <c r="X28" s="55" t="str">
        <f t="shared" si="5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69</v>
      </c>
      <c r="B29" s="50">
        <f t="shared" si="0"/>
        <v>0</v>
      </c>
      <c r="C29" s="51" t="str">
        <f t="shared" ref="C29:G42" si="12">IF($H$7=VLOOKUP($A29,PLANILLA,3,0),VLOOKUP($A29,PLANILLA,C$12,0),"-")</f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ref="J29:N42" si="13">IF($H$7=VLOOKUP($A29,PLANILLA,3,0),VLOOKUP($A29,PLANILLA,J$12,0),"-")</f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ref="S29:X42" si="14">IF($H$7=VLOOKUP($A29,PLANILLA,3,0),VLOOKUP($A29,PLANILLA,S$12,0),"-")</f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70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71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72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73</v>
      </c>
      <c r="B33" s="50">
        <f t="shared" si="0"/>
        <v>0</v>
      </c>
      <c r="C33" s="51" t="str">
        <f t="shared" si="12"/>
        <v>-</v>
      </c>
      <c r="D33" s="51" t="str">
        <f t="shared" si="12"/>
        <v>-</v>
      </c>
      <c r="E33" s="51" t="str">
        <f t="shared" si="12"/>
        <v>-</v>
      </c>
      <c r="F33" s="51" t="str">
        <f t="shared" si="12"/>
        <v>-</v>
      </c>
      <c r="G33" s="51" t="str">
        <f t="shared" si="12"/>
        <v>-</v>
      </c>
      <c r="H33" s="52" t="str">
        <f t="shared" si="10"/>
        <v>-</v>
      </c>
      <c r="I33" s="51">
        <f t="shared" si="2"/>
        <v>0</v>
      </c>
      <c r="J33" s="51" t="str">
        <f t="shared" si="13"/>
        <v>-</v>
      </c>
      <c r="K33" s="52" t="str">
        <f t="shared" si="13"/>
        <v>-</v>
      </c>
      <c r="L33" s="53" t="str">
        <f t="shared" si="13"/>
        <v>-</v>
      </c>
      <c r="M33" s="51" t="str">
        <f t="shared" si="13"/>
        <v>-</v>
      </c>
      <c r="N33" s="51" t="str">
        <f t="shared" si="13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si="14"/>
        <v>-</v>
      </c>
      <c r="T33" s="51" t="str">
        <f t="shared" si="14"/>
        <v>-</v>
      </c>
      <c r="U33" s="51" t="str">
        <f t="shared" si="14"/>
        <v>-</v>
      </c>
      <c r="V33" s="54" t="str">
        <f t="shared" si="14"/>
        <v>-</v>
      </c>
      <c r="W33" s="55" t="str">
        <f t="shared" si="14"/>
        <v>-</v>
      </c>
      <c r="X33" s="55" t="str">
        <f t="shared" si="14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74</v>
      </c>
      <c r="B34" s="50">
        <f t="shared" si="0"/>
        <v>0</v>
      </c>
      <c r="C34" s="51" t="str">
        <f t="shared" si="12"/>
        <v>-</v>
      </c>
      <c r="D34" s="51" t="str">
        <f t="shared" si="12"/>
        <v>-</v>
      </c>
      <c r="E34" s="51" t="str">
        <f t="shared" si="12"/>
        <v>-</v>
      </c>
      <c r="F34" s="51" t="str">
        <f t="shared" si="12"/>
        <v>-</v>
      </c>
      <c r="G34" s="51" t="str">
        <f t="shared" si="12"/>
        <v>-</v>
      </c>
      <c r="H34" s="52" t="str">
        <f t="shared" si="10"/>
        <v>-</v>
      </c>
      <c r="I34" s="51">
        <f t="shared" si="2"/>
        <v>0</v>
      </c>
      <c r="J34" s="51" t="str">
        <f t="shared" si="13"/>
        <v>-</v>
      </c>
      <c r="K34" s="52" t="str">
        <f t="shared" si="13"/>
        <v>-</v>
      </c>
      <c r="L34" s="53" t="str">
        <f t="shared" si="13"/>
        <v>-</v>
      </c>
      <c r="M34" s="51" t="str">
        <f t="shared" si="13"/>
        <v>-</v>
      </c>
      <c r="N34" s="51" t="str">
        <f t="shared" si="13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4"/>
        <v>-</v>
      </c>
      <c r="T34" s="51" t="str">
        <f t="shared" si="14"/>
        <v>-</v>
      </c>
      <c r="U34" s="51" t="str">
        <f t="shared" si="14"/>
        <v>-</v>
      </c>
      <c r="V34" s="54" t="str">
        <f t="shared" si="14"/>
        <v>-</v>
      </c>
      <c r="W34" s="55" t="str">
        <f t="shared" si="14"/>
        <v>-</v>
      </c>
      <c r="X34" s="55" t="str">
        <f t="shared" si="14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75</v>
      </c>
      <c r="B35" s="50">
        <f t="shared" si="0"/>
        <v>0</v>
      </c>
      <c r="C35" s="51" t="str">
        <f t="shared" si="12"/>
        <v>-</v>
      </c>
      <c r="D35" s="51" t="str">
        <f t="shared" si="12"/>
        <v>-</v>
      </c>
      <c r="E35" s="51" t="str">
        <f t="shared" si="12"/>
        <v>-</v>
      </c>
      <c r="F35" s="51" t="str">
        <f t="shared" si="12"/>
        <v>-</v>
      </c>
      <c r="G35" s="51" t="str">
        <f t="shared" si="12"/>
        <v>-</v>
      </c>
      <c r="H35" s="52" t="str">
        <f t="shared" si="10"/>
        <v>-</v>
      </c>
      <c r="I35" s="51">
        <f t="shared" si="2"/>
        <v>0</v>
      </c>
      <c r="J35" s="51" t="str">
        <f t="shared" si="13"/>
        <v>-</v>
      </c>
      <c r="K35" s="52" t="str">
        <f t="shared" si="13"/>
        <v>-</v>
      </c>
      <c r="L35" s="53" t="str">
        <f t="shared" si="13"/>
        <v>-</v>
      </c>
      <c r="M35" s="51" t="str">
        <f t="shared" si="13"/>
        <v>-</v>
      </c>
      <c r="N35" s="51" t="str">
        <f t="shared" si="13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4"/>
        <v>-</v>
      </c>
      <c r="T35" s="51" t="str">
        <f t="shared" si="14"/>
        <v>-</v>
      </c>
      <c r="U35" s="51" t="str">
        <f t="shared" si="14"/>
        <v>-</v>
      </c>
      <c r="V35" s="54" t="str">
        <f t="shared" si="14"/>
        <v>-</v>
      </c>
      <c r="W35" s="55" t="str">
        <f t="shared" si="14"/>
        <v>-</v>
      </c>
      <c r="X35" s="55" t="str">
        <f t="shared" si="14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76</v>
      </c>
      <c r="B36" s="50">
        <f t="shared" si="0"/>
        <v>0</v>
      </c>
      <c r="C36" s="51" t="str">
        <f t="shared" si="12"/>
        <v>-</v>
      </c>
      <c r="D36" s="51" t="str">
        <f t="shared" si="12"/>
        <v>-</v>
      </c>
      <c r="E36" s="51" t="str">
        <f t="shared" si="12"/>
        <v>-</v>
      </c>
      <c r="F36" s="51" t="str">
        <f t="shared" si="12"/>
        <v>-</v>
      </c>
      <c r="G36" s="51" t="str">
        <f t="shared" si="12"/>
        <v>-</v>
      </c>
      <c r="H36" s="52" t="str">
        <f t="shared" si="10"/>
        <v>-</v>
      </c>
      <c r="I36" s="51">
        <f t="shared" si="2"/>
        <v>0</v>
      </c>
      <c r="J36" s="51" t="str">
        <f t="shared" si="13"/>
        <v>-</v>
      </c>
      <c r="K36" s="52" t="str">
        <f t="shared" si="13"/>
        <v>-</v>
      </c>
      <c r="L36" s="53" t="str">
        <f t="shared" si="13"/>
        <v>-</v>
      </c>
      <c r="M36" s="51" t="str">
        <f t="shared" si="13"/>
        <v>-</v>
      </c>
      <c r="N36" s="51" t="str">
        <f t="shared" si="13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4"/>
        <v>-</v>
      </c>
      <c r="T36" s="51" t="str">
        <f t="shared" si="14"/>
        <v>-</v>
      </c>
      <c r="U36" s="51" t="str">
        <f t="shared" si="14"/>
        <v>-</v>
      </c>
      <c r="V36" s="54" t="str">
        <f t="shared" si="14"/>
        <v>-</v>
      </c>
      <c r="W36" s="55" t="str">
        <f t="shared" si="14"/>
        <v>-</v>
      </c>
      <c r="X36" s="55" t="str">
        <f t="shared" si="14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77</v>
      </c>
      <c r="B37" s="50">
        <f t="shared" si="0"/>
        <v>0</v>
      </c>
      <c r="C37" s="51" t="str">
        <f t="shared" si="12"/>
        <v>-</v>
      </c>
      <c r="D37" s="51" t="str">
        <f t="shared" si="12"/>
        <v>-</v>
      </c>
      <c r="E37" s="51" t="str">
        <f t="shared" si="12"/>
        <v>-</v>
      </c>
      <c r="F37" s="51" t="str">
        <f t="shared" si="12"/>
        <v>-</v>
      </c>
      <c r="G37" s="51" t="str">
        <f t="shared" si="12"/>
        <v>-</v>
      </c>
      <c r="H37" s="52" t="str">
        <f t="shared" si="10"/>
        <v>-</v>
      </c>
      <c r="I37" s="51">
        <f t="shared" si="2"/>
        <v>0</v>
      </c>
      <c r="J37" s="51" t="str">
        <f t="shared" si="13"/>
        <v>-</v>
      </c>
      <c r="K37" s="52" t="str">
        <f t="shared" si="13"/>
        <v>-</v>
      </c>
      <c r="L37" s="53" t="str">
        <f t="shared" si="13"/>
        <v>-</v>
      </c>
      <c r="M37" s="51" t="str">
        <f t="shared" si="13"/>
        <v>-</v>
      </c>
      <c r="N37" s="51" t="str">
        <f t="shared" si="13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4"/>
        <v>-</v>
      </c>
      <c r="T37" s="51" t="str">
        <f t="shared" si="14"/>
        <v>-</v>
      </c>
      <c r="U37" s="51" t="str">
        <f t="shared" si="14"/>
        <v>-</v>
      </c>
      <c r="V37" s="54" t="str">
        <f t="shared" si="14"/>
        <v>-</v>
      </c>
      <c r="W37" s="55" t="str">
        <f t="shared" si="14"/>
        <v>-</v>
      </c>
      <c r="X37" s="55" t="str">
        <f t="shared" si="14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78</v>
      </c>
      <c r="B38" s="50">
        <f t="shared" si="0"/>
        <v>0</v>
      </c>
      <c r="C38" s="51" t="str">
        <f t="shared" si="12"/>
        <v>-</v>
      </c>
      <c r="D38" s="51" t="str">
        <f t="shared" si="12"/>
        <v>-</v>
      </c>
      <c r="E38" s="51" t="str">
        <f t="shared" si="12"/>
        <v>-</v>
      </c>
      <c r="F38" s="51" t="str">
        <f t="shared" si="12"/>
        <v>-</v>
      </c>
      <c r="G38" s="51" t="str">
        <f t="shared" si="12"/>
        <v>-</v>
      </c>
      <c r="H38" s="52" t="str">
        <f t="shared" si="10"/>
        <v>-</v>
      </c>
      <c r="I38" s="51">
        <f t="shared" si="2"/>
        <v>0</v>
      </c>
      <c r="J38" s="51" t="str">
        <f t="shared" si="13"/>
        <v>-</v>
      </c>
      <c r="K38" s="52" t="str">
        <f t="shared" si="13"/>
        <v>-</v>
      </c>
      <c r="L38" s="53" t="str">
        <f t="shared" si="13"/>
        <v>-</v>
      </c>
      <c r="M38" s="51" t="str">
        <f t="shared" si="13"/>
        <v>-</v>
      </c>
      <c r="N38" s="51" t="str">
        <f t="shared" si="13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4"/>
        <v>-</v>
      </c>
      <c r="T38" s="51" t="str">
        <f t="shared" si="14"/>
        <v>-</v>
      </c>
      <c r="U38" s="51" t="str">
        <f t="shared" si="14"/>
        <v>-</v>
      </c>
      <c r="V38" s="54" t="str">
        <f t="shared" si="14"/>
        <v>-</v>
      </c>
      <c r="W38" s="55" t="str">
        <f t="shared" si="14"/>
        <v>-</v>
      </c>
      <c r="X38" s="55" t="str">
        <f t="shared" si="14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79</v>
      </c>
      <c r="B39" s="50">
        <f t="shared" si="0"/>
        <v>0</v>
      </c>
      <c r="C39" s="51" t="str">
        <f t="shared" si="12"/>
        <v>-</v>
      </c>
      <c r="D39" s="51" t="str">
        <f t="shared" si="12"/>
        <v>-</v>
      </c>
      <c r="E39" s="51" t="str">
        <f t="shared" si="12"/>
        <v>-</v>
      </c>
      <c r="F39" s="51" t="str">
        <f t="shared" si="12"/>
        <v>-</v>
      </c>
      <c r="G39" s="51" t="str">
        <f t="shared" si="12"/>
        <v>-</v>
      </c>
      <c r="H39" s="52" t="str">
        <f t="shared" si="10"/>
        <v>-</v>
      </c>
      <c r="I39" s="51">
        <f t="shared" si="2"/>
        <v>0</v>
      </c>
      <c r="J39" s="51" t="str">
        <f t="shared" si="13"/>
        <v>-</v>
      </c>
      <c r="K39" s="52" t="str">
        <f t="shared" si="13"/>
        <v>-</v>
      </c>
      <c r="L39" s="53" t="str">
        <f t="shared" si="13"/>
        <v>-</v>
      </c>
      <c r="M39" s="51" t="str">
        <f t="shared" si="13"/>
        <v>-</v>
      </c>
      <c r="N39" s="51" t="str">
        <f t="shared" si="13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4"/>
        <v>-</v>
      </c>
      <c r="T39" s="51" t="str">
        <f t="shared" si="14"/>
        <v>-</v>
      </c>
      <c r="U39" s="51" t="str">
        <f t="shared" si="14"/>
        <v>-</v>
      </c>
      <c r="V39" s="54" t="str">
        <f t="shared" si="14"/>
        <v>-</v>
      </c>
      <c r="W39" s="55" t="str">
        <f t="shared" si="14"/>
        <v>-</v>
      </c>
      <c r="X39" s="55" t="str">
        <f t="shared" si="14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80</v>
      </c>
      <c r="B40" s="50">
        <f t="shared" si="0"/>
        <v>0</v>
      </c>
      <c r="C40" s="51" t="str">
        <f t="shared" si="12"/>
        <v>-</v>
      </c>
      <c r="D40" s="51" t="str">
        <f t="shared" si="12"/>
        <v>-</v>
      </c>
      <c r="E40" s="51" t="str">
        <f t="shared" si="12"/>
        <v>-</v>
      </c>
      <c r="F40" s="51" t="str">
        <f t="shared" si="12"/>
        <v>-</v>
      </c>
      <c r="G40" s="51" t="str">
        <f t="shared" si="12"/>
        <v>-</v>
      </c>
      <c r="H40" s="52" t="str">
        <f t="shared" si="10"/>
        <v>-</v>
      </c>
      <c r="I40" s="51">
        <f t="shared" si="2"/>
        <v>0</v>
      </c>
      <c r="J40" s="51" t="str">
        <f t="shared" si="13"/>
        <v>-</v>
      </c>
      <c r="K40" s="52" t="str">
        <f t="shared" si="13"/>
        <v>-</v>
      </c>
      <c r="L40" s="53" t="str">
        <f t="shared" si="13"/>
        <v>-</v>
      </c>
      <c r="M40" s="51" t="str">
        <f t="shared" si="13"/>
        <v>-</v>
      </c>
      <c r="N40" s="51" t="str">
        <f t="shared" si="13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4"/>
        <v>-</v>
      </c>
      <c r="T40" s="51" t="str">
        <f t="shared" si="14"/>
        <v>-</v>
      </c>
      <c r="U40" s="51" t="str">
        <f t="shared" si="14"/>
        <v>-</v>
      </c>
      <c r="V40" s="54" t="str">
        <f t="shared" si="14"/>
        <v>-</v>
      </c>
      <c r="W40" s="55" t="str">
        <f t="shared" si="14"/>
        <v>-</v>
      </c>
      <c r="X40" s="55" t="str">
        <f t="shared" si="14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81</v>
      </c>
      <c r="B41" s="50">
        <f t="shared" si="0"/>
        <v>0</v>
      </c>
      <c r="C41" s="51" t="str">
        <f t="shared" si="12"/>
        <v>-</v>
      </c>
      <c r="D41" s="51" t="str">
        <f t="shared" si="12"/>
        <v>-</v>
      </c>
      <c r="E41" s="51" t="str">
        <f t="shared" si="12"/>
        <v>-</v>
      </c>
      <c r="F41" s="51" t="str">
        <f t="shared" si="12"/>
        <v>-</v>
      </c>
      <c r="G41" s="51" t="str">
        <f t="shared" si="12"/>
        <v>-</v>
      </c>
      <c r="H41" s="52" t="str">
        <f t="shared" si="10"/>
        <v>-</v>
      </c>
      <c r="I41" s="51">
        <f t="shared" si="2"/>
        <v>0</v>
      </c>
      <c r="J41" s="51" t="str">
        <f t="shared" si="13"/>
        <v>-</v>
      </c>
      <c r="K41" s="52" t="str">
        <f t="shared" si="13"/>
        <v>-</v>
      </c>
      <c r="L41" s="53" t="str">
        <f t="shared" si="13"/>
        <v>-</v>
      </c>
      <c r="M41" s="51" t="str">
        <f t="shared" si="13"/>
        <v>-</v>
      </c>
      <c r="N41" s="51" t="str">
        <f t="shared" si="13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4"/>
        <v>-</v>
      </c>
      <c r="T41" s="51" t="str">
        <f t="shared" si="14"/>
        <v>-</v>
      </c>
      <c r="U41" s="51" t="str">
        <f t="shared" si="14"/>
        <v>-</v>
      </c>
      <c r="V41" s="54" t="str">
        <f t="shared" si="14"/>
        <v>-</v>
      </c>
      <c r="W41" s="55" t="str">
        <f t="shared" si="14"/>
        <v>-</v>
      </c>
      <c r="X41" s="55" t="str">
        <f t="shared" si="14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82</v>
      </c>
      <c r="B42" s="50">
        <f t="shared" si="0"/>
        <v>0</v>
      </c>
      <c r="C42" s="51" t="str">
        <f t="shared" si="12"/>
        <v>-</v>
      </c>
      <c r="D42" s="51" t="str">
        <f t="shared" si="12"/>
        <v>-</v>
      </c>
      <c r="E42" s="51" t="str">
        <f t="shared" si="12"/>
        <v>-</v>
      </c>
      <c r="F42" s="51" t="str">
        <f t="shared" si="12"/>
        <v>-</v>
      </c>
      <c r="G42" s="51" t="str">
        <f t="shared" si="12"/>
        <v>-</v>
      </c>
      <c r="H42" s="52" t="str">
        <f t="shared" si="10"/>
        <v>-</v>
      </c>
      <c r="I42" s="51">
        <f t="shared" si="2"/>
        <v>0</v>
      </c>
      <c r="J42" s="51" t="str">
        <f t="shared" si="13"/>
        <v>-</v>
      </c>
      <c r="K42" s="52" t="str">
        <f t="shared" si="13"/>
        <v>-</v>
      </c>
      <c r="L42" s="53" t="str">
        <f t="shared" si="13"/>
        <v>-</v>
      </c>
      <c r="M42" s="51" t="str">
        <f t="shared" si="13"/>
        <v>-</v>
      </c>
      <c r="N42" s="51" t="str">
        <f t="shared" si="13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4"/>
        <v>-</v>
      </c>
      <c r="T42" s="51" t="str">
        <f t="shared" si="14"/>
        <v>-</v>
      </c>
      <c r="U42" s="51" t="str">
        <f t="shared" si="14"/>
        <v>-</v>
      </c>
      <c r="V42" s="54" t="str">
        <f t="shared" si="14"/>
        <v>-</v>
      </c>
      <c r="W42" s="55" t="str">
        <f t="shared" si="14"/>
        <v>-</v>
      </c>
      <c r="X42" s="55" t="str">
        <f t="shared" si="14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hidden="1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0</v>
      </c>
      <c r="P44" s="76">
        <f>SUM(P13:P43)</f>
        <v>0</v>
      </c>
      <c r="Q44" s="76">
        <f>SUM(Q13:Q43)</f>
        <v>0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0</v>
      </c>
      <c r="E47" s="86"/>
      <c r="F47" s="86"/>
      <c r="G47" s="52" t="s">
        <v>74</v>
      </c>
      <c r="H47" s="85">
        <f t="shared" ref="H47:H56" si="15">+COUNTIF($C$13:$E$43,$G47)</f>
        <v>0</v>
      </c>
      <c r="I47" s="52"/>
      <c r="J47" s="85"/>
      <c r="K47" s="52" t="s">
        <v>90</v>
      </c>
      <c r="L47" s="85">
        <f t="shared" ref="L47:L54" si="16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17">COUNTIF($G$13:$G$43,$Y47)</f>
        <v>0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0</v>
      </c>
      <c r="E48" s="86"/>
      <c r="F48" s="86"/>
      <c r="G48" s="52" t="s">
        <v>105</v>
      </c>
      <c r="H48" s="85">
        <f t="shared" si="15"/>
        <v>0</v>
      </c>
      <c r="I48" s="52"/>
      <c r="J48" s="85"/>
      <c r="K48" s="52" t="s">
        <v>159</v>
      </c>
      <c r="L48" s="85">
        <f t="shared" si="16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17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0</v>
      </c>
      <c r="E49" s="86"/>
      <c r="F49" s="86"/>
      <c r="G49" s="52" t="s">
        <v>108</v>
      </c>
      <c r="H49" s="85">
        <f t="shared" si="15"/>
        <v>0</v>
      </c>
      <c r="I49" s="52"/>
      <c r="J49" s="85"/>
      <c r="K49" s="52" t="s">
        <v>160</v>
      </c>
      <c r="L49" s="85">
        <f t="shared" si="16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17"/>
        <v>0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1</v>
      </c>
      <c r="E50" s="86"/>
      <c r="F50" s="86"/>
      <c r="G50" s="52" t="s">
        <v>103</v>
      </c>
      <c r="H50" s="85">
        <f t="shared" si="15"/>
        <v>0</v>
      </c>
      <c r="I50" s="52"/>
      <c r="J50" s="85"/>
      <c r="K50" s="52" t="s">
        <v>161</v>
      </c>
      <c r="L50" s="85">
        <f t="shared" si="16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0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17"/>
        <v>0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18">+SUMIFS($I$13:$I$43,$J$13:$J$43,"CAC",$K$13:$K$43,"12/200")</f>
        <v>0</v>
      </c>
      <c r="E51" s="86"/>
      <c r="F51" s="86"/>
      <c r="G51" s="52" t="s">
        <v>104</v>
      </c>
      <c r="H51" s="85">
        <f t="shared" si="15"/>
        <v>0</v>
      </c>
      <c r="I51" s="52"/>
      <c r="J51" s="85"/>
      <c r="K51" s="52" t="s">
        <v>162</v>
      </c>
      <c r="L51" s="85">
        <f t="shared" si="16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17"/>
        <v>1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18"/>
        <v>0</v>
      </c>
      <c r="E52" s="86"/>
      <c r="F52" s="86"/>
      <c r="G52" s="52" t="s">
        <v>67</v>
      </c>
      <c r="H52" s="85">
        <f t="shared" si="15"/>
        <v>0</v>
      </c>
      <c r="I52" s="52"/>
      <c r="J52" s="85"/>
      <c r="K52" s="52" t="s">
        <v>163</v>
      </c>
      <c r="L52" s="85">
        <f t="shared" si="16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0</v>
      </c>
      <c r="U52" s="39"/>
      <c r="V52" s="98">
        <f>COUNTIF($S$13:$S$43,#REF!)</f>
        <v>0</v>
      </c>
      <c r="W52" s="39"/>
      <c r="X52" s="39"/>
      <c r="Y52" s="91" t="s">
        <v>259</v>
      </c>
      <c r="Z52" s="92"/>
      <c r="AA52" s="93"/>
      <c r="AB52" s="94">
        <f t="shared" si="17"/>
        <v>0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5"/>
        <v>0</v>
      </c>
      <c r="I53" s="52"/>
      <c r="J53" s="85"/>
      <c r="K53" s="52" t="s">
        <v>107</v>
      </c>
      <c r="L53" s="85">
        <f t="shared" si="16"/>
        <v>0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5"/>
        <v>0</v>
      </c>
      <c r="I54" s="52"/>
      <c r="J54" s="85"/>
      <c r="K54" s="52" t="s">
        <v>85</v>
      </c>
      <c r="L54" s="85">
        <f t="shared" si="16"/>
        <v>0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5"/>
        <v>0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5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5.0599999999999999E-2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/>
  <mergeCells count="42">
    <mergeCell ref="AE9:AF9"/>
    <mergeCell ref="AE10:AF10"/>
    <mergeCell ref="AG9:AH9"/>
    <mergeCell ref="AG10:AH10"/>
    <mergeCell ref="B7:F8"/>
    <mergeCell ref="G7:G8"/>
    <mergeCell ref="H7:R8"/>
    <mergeCell ref="S3:S6"/>
    <mergeCell ref="T3:U6"/>
    <mergeCell ref="B4:F5"/>
    <mergeCell ref="G4:R4"/>
    <mergeCell ref="G5:R6"/>
    <mergeCell ref="AJ7:AK8"/>
    <mergeCell ref="B9:B11"/>
    <mergeCell ref="F9:H9"/>
    <mergeCell ref="T9:T11"/>
    <mergeCell ref="U9:U11"/>
    <mergeCell ref="V9:V11"/>
    <mergeCell ref="W9:X10"/>
    <mergeCell ref="Y9:Y11"/>
    <mergeCell ref="Z9:Z11"/>
    <mergeCell ref="AA9:AA11"/>
    <mergeCell ref="V7:V8"/>
    <mergeCell ref="W7:W8"/>
    <mergeCell ref="X7:Y8"/>
    <mergeCell ref="Z7:AA8"/>
    <mergeCell ref="AB7:AC8"/>
    <mergeCell ref="AD7:AD8"/>
    <mergeCell ref="Y46:AB46"/>
    <mergeCell ref="AB9:AC9"/>
    <mergeCell ref="AD9:AD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S10:S11"/>
    <mergeCell ref="AB10:AC10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B076-EBAF-468C-9B60-976CE76F11BC}">
  <sheetPr>
    <tabColor theme="4" tint="0.59999389629810485"/>
  </sheetPr>
  <dimension ref="A1:AS59"/>
  <sheetViews>
    <sheetView showZeros="0" view="pageBreakPreview" topLeftCell="J4" zoomScale="70" zoomScaleSheetLayoutView="70" workbookViewId="0">
      <selection activeCell="AD13" sqref="AD13"/>
    </sheetView>
  </sheetViews>
  <sheetFormatPr baseColWidth="10" defaultColWidth="11.42578125" defaultRowHeight="15" x14ac:dyDescent="0.25"/>
  <cols>
    <col min="1" max="1" width="6.7109375" style="38" customWidth="1"/>
    <col min="2" max="2" width="5.28515625" style="38" customWidth="1"/>
    <col min="3" max="3" width="11.7109375" style="38" customWidth="1"/>
    <col min="4" max="4" width="10" style="38" customWidth="1"/>
    <col min="5" max="5" width="7.28515625" style="38" customWidth="1"/>
    <col min="6" max="6" width="7" style="38" customWidth="1"/>
    <col min="7" max="7" width="17.7109375" style="38" customWidth="1"/>
    <col min="8" max="8" width="5.28515625" style="38" customWidth="1"/>
    <col min="9" max="9" width="8" style="38" customWidth="1"/>
    <col min="10" max="10" width="6" style="38" customWidth="1"/>
    <col min="11" max="11" width="10.7109375" style="38" customWidth="1"/>
    <col min="12" max="12" width="8.42578125" style="38" bestFit="1" customWidth="1"/>
    <col min="13" max="13" width="14.7109375" style="38" customWidth="1"/>
    <col min="14" max="14" width="6.5703125" style="38" customWidth="1"/>
    <col min="15" max="18" width="5.7109375" style="38" customWidth="1"/>
    <col min="19" max="19" width="9" style="38" customWidth="1"/>
    <col min="20" max="20" width="6.28515625" style="38" customWidth="1"/>
    <col min="21" max="21" width="6.140625" style="38" customWidth="1"/>
    <col min="22" max="22" width="7.28515625" style="38" customWidth="1"/>
    <col min="23" max="23" width="12.42578125" style="38" customWidth="1"/>
    <col min="24" max="24" width="11.5703125" style="38" customWidth="1"/>
    <col min="25" max="25" width="5.7109375" style="38" customWidth="1"/>
    <col min="26" max="26" width="8.7109375" style="38" customWidth="1"/>
    <col min="27" max="27" width="5.7109375" style="38" customWidth="1"/>
    <col min="28" max="29" width="9.7109375" style="38" customWidth="1"/>
    <col min="30" max="30" width="18.85546875" style="38" customWidth="1"/>
    <col min="31" max="34" width="12.7109375" style="38" customWidth="1"/>
    <col min="35" max="35" width="7.28515625" style="38" customWidth="1"/>
    <col min="36" max="16384" width="11.42578125" style="38"/>
  </cols>
  <sheetData>
    <row r="1" spans="1:45" ht="6" customHeight="1" x14ac:dyDescent="0.25"/>
    <row r="2" spans="1:45" ht="6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2"/>
      <c r="AC2" s="42"/>
      <c r="AD2" s="41"/>
      <c r="AE2" s="41"/>
      <c r="AF2" s="41"/>
      <c r="AG2" s="41"/>
      <c r="AH2" s="41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5" customHeight="1" x14ac:dyDescent="0.25">
      <c r="A3" s="39"/>
      <c r="B3" s="129" t="s">
        <v>112</v>
      </c>
      <c r="C3" s="43"/>
      <c r="D3" s="43"/>
      <c r="E3" s="44"/>
      <c r="F3" s="45"/>
      <c r="G3" s="122" t="s">
        <v>358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3"/>
      <c r="S3" s="543">
        <v>20</v>
      </c>
      <c r="T3" s="544" t="str">
        <f>+"RP-"&amp;S3</f>
        <v>RP-20</v>
      </c>
      <c r="U3" s="544"/>
      <c r="V3" s="129" t="s">
        <v>110</v>
      </c>
      <c r="W3" s="130"/>
      <c r="X3" s="131"/>
      <c r="Y3" s="131"/>
      <c r="Z3" s="131"/>
      <c r="AA3" s="131"/>
      <c r="AB3" s="131"/>
      <c r="AC3" s="131"/>
      <c r="AD3" s="132"/>
      <c r="AE3" s="414"/>
      <c r="AF3" s="414"/>
      <c r="AG3" s="414"/>
      <c r="AH3" s="414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38.450000000000003" customHeight="1" x14ac:dyDescent="0.25">
      <c r="A4" s="39"/>
      <c r="B4" s="530" t="s">
        <v>354</v>
      </c>
      <c r="C4" s="531"/>
      <c r="D4" s="531"/>
      <c r="E4" s="531"/>
      <c r="F4" s="532"/>
      <c r="G4" s="542" t="s">
        <v>356</v>
      </c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3"/>
      <c r="T4" s="544"/>
      <c r="U4" s="544"/>
      <c r="V4" s="133" t="s">
        <v>111</v>
      </c>
      <c r="W4" s="135"/>
      <c r="X4" s="136"/>
      <c r="Y4" s="136"/>
      <c r="Z4" s="136"/>
      <c r="AA4" s="136"/>
      <c r="AB4" s="136"/>
      <c r="AC4" s="136"/>
      <c r="AD4" s="137"/>
      <c r="AE4" s="415"/>
      <c r="AF4" s="415"/>
      <c r="AG4" s="415"/>
      <c r="AH4" s="415"/>
      <c r="AI4" s="136"/>
      <c r="AJ4" s="143"/>
      <c r="AK4" s="143"/>
      <c r="AL4" s="39"/>
      <c r="AM4" s="39"/>
      <c r="AN4" s="39"/>
      <c r="AO4" s="39"/>
      <c r="AP4" s="39"/>
      <c r="AQ4" s="39"/>
      <c r="AR4" s="39"/>
      <c r="AS4" s="39"/>
    </row>
    <row r="5" spans="1:45" ht="19.899999999999999" customHeight="1" x14ac:dyDescent="0.25">
      <c r="A5" s="39"/>
      <c r="B5" s="533"/>
      <c r="C5" s="534"/>
      <c r="D5" s="534"/>
      <c r="E5" s="534"/>
      <c r="F5" s="535"/>
      <c r="G5" s="542" t="s">
        <v>357</v>
      </c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3"/>
      <c r="T5" s="544"/>
      <c r="U5" s="544"/>
      <c r="V5" s="134" t="s">
        <v>113</v>
      </c>
      <c r="W5" s="135"/>
      <c r="X5" s="138"/>
      <c r="Y5" s="138"/>
      <c r="Z5" s="138"/>
      <c r="AA5" s="138"/>
      <c r="AB5" s="138"/>
      <c r="AC5" s="138"/>
      <c r="AD5" s="139"/>
      <c r="AE5" s="416"/>
      <c r="AF5" s="416"/>
      <c r="AG5" s="416"/>
      <c r="AH5" s="416"/>
      <c r="AI5" s="138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5" customHeight="1" x14ac:dyDescent="0.25">
      <c r="A6" s="39"/>
      <c r="B6" s="145" t="s">
        <v>109</v>
      </c>
      <c r="C6" s="43"/>
      <c r="D6" s="43"/>
      <c r="E6" s="47"/>
      <c r="F6" s="48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3"/>
      <c r="T6" s="544"/>
      <c r="U6" s="544"/>
      <c r="V6" s="140"/>
      <c r="W6" s="141"/>
      <c r="X6" s="141"/>
      <c r="Y6" s="141"/>
      <c r="Z6" s="141"/>
      <c r="AA6" s="141"/>
      <c r="AB6" s="141"/>
      <c r="AC6" s="141"/>
      <c r="AD6" s="142"/>
      <c r="AE6" s="417"/>
      <c r="AF6" s="417"/>
      <c r="AG6" s="417"/>
      <c r="AH6" s="417"/>
      <c r="AI6" s="144"/>
      <c r="AJ6" s="144"/>
      <c r="AK6" s="143"/>
      <c r="AL6" s="39"/>
      <c r="AM6" s="39"/>
      <c r="AN6" s="39"/>
      <c r="AO6" s="39"/>
      <c r="AP6" s="39"/>
      <c r="AQ6" s="39"/>
      <c r="AR6" s="39"/>
      <c r="AS6" s="39"/>
    </row>
    <row r="7" spans="1:45" ht="14.45" customHeight="1" x14ac:dyDescent="0.25">
      <c r="A7" s="39"/>
      <c r="B7" s="536" t="s">
        <v>355</v>
      </c>
      <c r="C7" s="537"/>
      <c r="D7" s="537"/>
      <c r="E7" s="537"/>
      <c r="F7" s="538"/>
      <c r="G7" s="521" t="s">
        <v>332</v>
      </c>
      <c r="H7" s="523" t="str">
        <f>+VLOOKUP($S$3,LOCALIDAD,2,FALSE)</f>
        <v>EL PARAISO NUEVO VALLE LA CARBONERA</v>
      </c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124"/>
      <c r="T7" s="126"/>
      <c r="U7" s="274"/>
      <c r="V7" s="517" t="s">
        <v>114</v>
      </c>
      <c r="W7" s="525">
        <f ca="1">+TODAY()</f>
        <v>45584</v>
      </c>
      <c r="X7" s="548" t="s">
        <v>115</v>
      </c>
      <c r="Y7" s="548"/>
      <c r="Z7" s="548" t="str">
        <f>+VLOOKUP($S$3,LOCALIDAD,4,0)</f>
        <v>SANTA</v>
      </c>
      <c r="AA7" s="548"/>
      <c r="AB7" s="550" t="s">
        <v>116</v>
      </c>
      <c r="AC7" s="550"/>
      <c r="AD7" s="565" t="str">
        <f>+VLOOKUP($S$3,LOCALIDAD,5,0)</f>
        <v>NUEVO CHIMBOTE</v>
      </c>
      <c r="AE7" s="418"/>
      <c r="AF7" s="418"/>
      <c r="AG7" s="418"/>
      <c r="AH7" s="418"/>
      <c r="AJ7" s="548"/>
      <c r="AK7" s="548"/>
      <c r="AL7" s="39"/>
      <c r="AM7" s="39"/>
      <c r="AN7" s="39"/>
      <c r="AO7" s="39"/>
      <c r="AP7" s="39"/>
      <c r="AQ7" s="39"/>
      <c r="AR7" s="39"/>
      <c r="AS7" s="39"/>
    </row>
    <row r="8" spans="1:45" ht="22.5" customHeight="1" x14ac:dyDescent="0.25">
      <c r="A8" s="39"/>
      <c r="B8" s="539"/>
      <c r="C8" s="540"/>
      <c r="D8" s="540"/>
      <c r="E8" s="540"/>
      <c r="F8" s="541"/>
      <c r="G8" s="522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125"/>
      <c r="T8" s="127"/>
      <c r="U8" s="128"/>
      <c r="V8" s="518"/>
      <c r="W8" s="526"/>
      <c r="X8" s="549"/>
      <c r="Y8" s="549"/>
      <c r="Z8" s="549"/>
      <c r="AA8" s="549"/>
      <c r="AB8" s="551"/>
      <c r="AC8" s="551"/>
      <c r="AD8" s="566"/>
      <c r="AE8" s="418"/>
      <c r="AF8" s="418"/>
      <c r="AG8" s="418"/>
      <c r="AH8" s="418"/>
      <c r="AJ8" s="548"/>
      <c r="AK8" s="548"/>
      <c r="AL8" s="39"/>
      <c r="AM8" s="39"/>
      <c r="AN8" s="39"/>
      <c r="AO8" s="39"/>
      <c r="AP8" s="39"/>
      <c r="AQ8" s="39"/>
      <c r="AR8" s="39"/>
      <c r="AS8" s="39"/>
    </row>
    <row r="9" spans="1:45" ht="15" customHeight="1" x14ac:dyDescent="0.25">
      <c r="B9" s="491" t="s">
        <v>4</v>
      </c>
      <c r="C9" s="263" t="s">
        <v>117</v>
      </c>
      <c r="D9" s="264"/>
      <c r="E9" s="264"/>
      <c r="F9" s="527" t="s">
        <v>118</v>
      </c>
      <c r="G9" s="528"/>
      <c r="H9" s="529"/>
      <c r="I9" s="263" t="s">
        <v>53</v>
      </c>
      <c r="J9" s="265"/>
      <c r="K9" s="265"/>
      <c r="L9" s="264" t="s">
        <v>119</v>
      </c>
      <c r="M9" s="266"/>
      <c r="N9" s="266"/>
      <c r="O9" s="263" t="s">
        <v>120</v>
      </c>
      <c r="P9" s="267"/>
      <c r="Q9" s="266"/>
      <c r="R9" s="264"/>
      <c r="S9" s="264" t="s">
        <v>9</v>
      </c>
      <c r="T9" s="494" t="s">
        <v>121</v>
      </c>
      <c r="U9" s="491" t="s">
        <v>46</v>
      </c>
      <c r="V9" s="499" t="s">
        <v>122</v>
      </c>
      <c r="W9" s="502" t="s">
        <v>123</v>
      </c>
      <c r="X9" s="503"/>
      <c r="Y9" s="491" t="s">
        <v>620</v>
      </c>
      <c r="Z9" s="560" t="s">
        <v>124</v>
      </c>
      <c r="AA9" s="554" t="s">
        <v>125</v>
      </c>
      <c r="AB9" s="563" t="s">
        <v>127</v>
      </c>
      <c r="AC9" s="564"/>
      <c r="AD9" s="557" t="s">
        <v>126</v>
      </c>
      <c r="AE9" s="563" t="s">
        <v>127</v>
      </c>
      <c r="AF9" s="564"/>
      <c r="AG9" s="563" t="s">
        <v>127</v>
      </c>
      <c r="AH9" s="564"/>
    </row>
    <row r="10" spans="1:45" ht="33" customHeight="1" x14ac:dyDescent="0.25">
      <c r="B10" s="492"/>
      <c r="C10" s="504" t="s">
        <v>128</v>
      </c>
      <c r="D10" s="506" t="s">
        <v>129</v>
      </c>
      <c r="E10" s="506" t="s">
        <v>130</v>
      </c>
      <c r="F10" s="508" t="s">
        <v>131</v>
      </c>
      <c r="G10" s="510" t="s">
        <v>132</v>
      </c>
      <c r="H10" s="519" t="s">
        <v>133</v>
      </c>
      <c r="I10" s="504" t="s">
        <v>134</v>
      </c>
      <c r="J10" s="512" t="s">
        <v>135</v>
      </c>
      <c r="K10" s="514" t="s">
        <v>136</v>
      </c>
      <c r="L10" s="233" t="s">
        <v>137</v>
      </c>
      <c r="M10" s="234" t="s">
        <v>138</v>
      </c>
      <c r="N10" s="235" t="s">
        <v>139</v>
      </c>
      <c r="O10" s="236" t="s">
        <v>140</v>
      </c>
      <c r="P10" s="237" t="s">
        <v>141</v>
      </c>
      <c r="Q10" s="235" t="s">
        <v>142</v>
      </c>
      <c r="R10" s="238" t="s">
        <v>143</v>
      </c>
      <c r="S10" s="494" t="s">
        <v>144</v>
      </c>
      <c r="T10" s="495"/>
      <c r="U10" s="497"/>
      <c r="V10" s="500"/>
      <c r="W10" s="463"/>
      <c r="X10" s="465"/>
      <c r="Y10" s="497"/>
      <c r="Z10" s="561"/>
      <c r="AA10" s="555"/>
      <c r="AB10" s="552" t="s">
        <v>145</v>
      </c>
      <c r="AC10" s="553"/>
      <c r="AD10" s="558"/>
      <c r="AE10" s="567" t="s">
        <v>120</v>
      </c>
      <c r="AF10" s="568"/>
      <c r="AG10" s="567" t="s">
        <v>649</v>
      </c>
      <c r="AH10" s="568"/>
    </row>
    <row r="11" spans="1:45" ht="39" customHeight="1" x14ac:dyDescent="0.25">
      <c r="B11" s="493"/>
      <c r="C11" s="505"/>
      <c r="D11" s="507"/>
      <c r="E11" s="507"/>
      <c r="F11" s="509"/>
      <c r="G11" s="511"/>
      <c r="H11" s="520"/>
      <c r="I11" s="505"/>
      <c r="J11" s="513"/>
      <c r="K11" s="515"/>
      <c r="L11" s="268" t="s">
        <v>146</v>
      </c>
      <c r="M11" s="269" t="s">
        <v>147</v>
      </c>
      <c r="N11" s="270" t="s">
        <v>148</v>
      </c>
      <c r="O11" s="268" t="s">
        <v>149</v>
      </c>
      <c r="P11" s="271" t="s">
        <v>149</v>
      </c>
      <c r="Q11" s="271" t="s">
        <v>149</v>
      </c>
      <c r="R11" s="271" t="s">
        <v>149</v>
      </c>
      <c r="S11" s="516"/>
      <c r="T11" s="496"/>
      <c r="U11" s="498"/>
      <c r="V11" s="501"/>
      <c r="W11" s="268" t="s">
        <v>150</v>
      </c>
      <c r="X11" s="268" t="s">
        <v>151</v>
      </c>
      <c r="Y11" s="498"/>
      <c r="Z11" s="562"/>
      <c r="AA11" s="556"/>
      <c r="AB11" s="272" t="s">
        <v>152</v>
      </c>
      <c r="AC11" s="273" t="s">
        <v>153</v>
      </c>
      <c r="AD11" s="559"/>
      <c r="AE11" s="272" t="s">
        <v>152</v>
      </c>
      <c r="AF11" s="273" t="s">
        <v>153</v>
      </c>
      <c r="AG11" s="272" t="s">
        <v>152</v>
      </c>
      <c r="AH11" s="273" t="s">
        <v>153</v>
      </c>
    </row>
    <row r="12" spans="1:45" ht="14.45" customHeight="1" x14ac:dyDescent="0.25">
      <c r="B12" s="49">
        <f>+REDCAD!E1</f>
        <v>5</v>
      </c>
      <c r="C12" s="146">
        <f>+REDCAD!F1</f>
        <v>6</v>
      </c>
      <c r="D12" s="146">
        <f>+REDCAD!G1</f>
        <v>7</v>
      </c>
      <c r="E12" s="146">
        <f>+REDCAD!AV1</f>
        <v>48</v>
      </c>
      <c r="F12" s="146">
        <f>+REDCAD!D1</f>
        <v>4</v>
      </c>
      <c r="G12" s="146">
        <f>+REDCAD!P1</f>
        <v>16</v>
      </c>
      <c r="H12" s="146"/>
      <c r="I12" s="146">
        <f>+REDCAD!O1</f>
        <v>15</v>
      </c>
      <c r="J12" s="146">
        <f>+REDCAD!BA1</f>
        <v>53</v>
      </c>
      <c r="K12" s="146">
        <f>+REDCAD!BB1</f>
        <v>54</v>
      </c>
      <c r="L12" s="146">
        <f>+REDCAD!L1</f>
        <v>12</v>
      </c>
      <c r="M12" s="146">
        <f>+REDCAD!K1</f>
        <v>11</v>
      </c>
      <c r="N12" s="146">
        <f>+REDCAD!M1</f>
        <v>13</v>
      </c>
      <c r="O12" s="146">
        <f>+REDCAD!AA1</f>
        <v>27</v>
      </c>
      <c r="P12" s="146">
        <f>+REDCAD!AB1</f>
        <v>28</v>
      </c>
      <c r="Q12" s="146">
        <f>+REDCAD!AK1</f>
        <v>37</v>
      </c>
      <c r="R12" s="146">
        <f>+REDCAD!AL1</f>
        <v>38</v>
      </c>
      <c r="S12" s="146">
        <f>+REDCAD!J1</f>
        <v>10</v>
      </c>
      <c r="T12" s="146">
        <f>+REDCAD!AO1</f>
        <v>41</v>
      </c>
      <c r="U12" s="146">
        <f>+REDCAD!AU1</f>
        <v>47</v>
      </c>
      <c r="V12" s="146">
        <f>+REDCAD!AW1</f>
        <v>49</v>
      </c>
      <c r="W12" s="146">
        <f>+REDCAD!S1</f>
        <v>19</v>
      </c>
      <c r="X12" s="146">
        <f>+REDCAD!T1</f>
        <v>20</v>
      </c>
      <c r="Y12" s="146">
        <f>+REDCAD!AX1</f>
        <v>50</v>
      </c>
      <c r="Z12" s="146">
        <f>+REDCAD!AY1</f>
        <v>51</v>
      </c>
      <c r="AA12" s="146">
        <f>+REDCAD!AZ1</f>
        <v>52</v>
      </c>
      <c r="AB12" s="146">
        <f>+REDCAD!AM1</f>
        <v>39</v>
      </c>
      <c r="AC12" s="146">
        <f>+REDCAD!AN1</f>
        <v>40</v>
      </c>
      <c r="AD12" s="147"/>
      <c r="AE12" s="422">
        <f>+REDCAD!AP1</f>
        <v>42</v>
      </c>
      <c r="AF12" s="421">
        <f>+REDCAD!AQ1</f>
        <v>43</v>
      </c>
      <c r="AG12" s="421">
        <f>+REDCAD!AR1</f>
        <v>44</v>
      </c>
      <c r="AH12" s="423">
        <f>+REDCAD!AS1</f>
        <v>45</v>
      </c>
    </row>
    <row r="13" spans="1:45" x14ac:dyDescent="0.25">
      <c r="A13" s="38">
        <f>+VLOOKUP($H$7,PLANILLA1,59,0)</f>
        <v>55</v>
      </c>
      <c r="B13" s="275" t="str">
        <f t="shared" ref="B13:B42" si="0">IF($H$7=VLOOKUP($A13,PLANILLA,3,0),VLOOKUP($A13,PLANILLA,B$12,0),0)</f>
        <v>0</v>
      </c>
      <c r="C13" s="276" t="str">
        <f t="shared" ref="C13:G28" si="1">IF($H$7=VLOOKUP($A13,PLANILLA,3,0),VLOOKUP($A13,PLANILLA,C$12,0),"-")</f>
        <v>-</v>
      </c>
      <c r="D13" s="276" t="str">
        <f t="shared" si="1"/>
        <v>DS-2</v>
      </c>
      <c r="E13" s="276" t="str">
        <f t="shared" si="1"/>
        <v>-</v>
      </c>
      <c r="F13" s="276" t="str">
        <f t="shared" si="1"/>
        <v>-</v>
      </c>
      <c r="G13" s="276" t="str">
        <f t="shared" si="1"/>
        <v>-</v>
      </c>
      <c r="H13" s="277" t="str">
        <f>+IF(G13&lt;&gt;0,VLOOKUP(G13,TRAFOS,2,FALSE),"-")</f>
        <v>-</v>
      </c>
      <c r="I13" s="276">
        <f t="shared" ref="I13:I42" si="2">IF($H$7=VLOOKUP($A13,PLANILLA,3,0),VLOOKUP($A13,PLANILLA,I$12,0),0)</f>
        <v>0</v>
      </c>
      <c r="J13" s="276" t="str">
        <f t="shared" ref="J13:N28" si="3">IF($H$7=VLOOKUP($A13,PLANILLA,3,0),VLOOKUP($A13,PLANILLA,J$12,0),"-")</f>
        <v>-</v>
      </c>
      <c r="K13" s="277" t="str">
        <f t="shared" si="3"/>
        <v>-</v>
      </c>
      <c r="L13" s="278">
        <f t="shared" si="3"/>
        <v>0</v>
      </c>
      <c r="M13" s="276" t="str">
        <f t="shared" si="3"/>
        <v>35 mm² AAAC</v>
      </c>
      <c r="N13" s="276">
        <f t="shared" si="3"/>
        <v>2</v>
      </c>
      <c r="O13" s="276">
        <f t="shared" ref="O13:R42" si="4">IF($H$7=VLOOKUP($A13,PLANILLA,3,0),VLOOKUP($A13,PLANILLA,O$12,0),0)</f>
        <v>0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 t="str">
        <f t="shared" ref="S13:X28" si="5">IF($H$7=VLOOKUP($A13,PLANILLA,3,0),VLOOKUP($A13,PLANILLA,S$12,0),"-")</f>
        <v>-</v>
      </c>
      <c r="T13" s="276" t="str">
        <f t="shared" si="5"/>
        <v>-</v>
      </c>
      <c r="U13" s="276" t="str">
        <f t="shared" si="5"/>
        <v>SI</v>
      </c>
      <c r="V13" s="279">
        <f t="shared" si="5"/>
        <v>0</v>
      </c>
      <c r="W13" s="280" t="str">
        <f t="shared" si="5"/>
        <v>783333.21</v>
      </c>
      <c r="X13" s="280" t="str">
        <f t="shared" si="5"/>
        <v>8992198.42</v>
      </c>
      <c r="Y13" s="281">
        <f t="shared" ref="Y13:Y42" si="6">IF($H$7=VLOOKUP($A13,PLANILLA,3,0),VLOOKUP($A13,PLANILLA,Y$12,0),0)</f>
        <v>2</v>
      </c>
      <c r="Z13" s="282" t="str">
        <f t="shared" ref="Z13:AA42" si="7">IF($H$7=VLOOKUP($A13,PLANILLA,3,0),VLOOKUP($A13,PLANILLA,Z$12,0),"-")</f>
        <v>-</v>
      </c>
      <c r="AA13" s="283" t="str">
        <f t="shared" si="7"/>
        <v>NO</v>
      </c>
      <c r="AB13" s="284">
        <f t="shared" ref="AB13:AH42" si="8">IF($H$7=VLOOKUP($A13,PLANILLA,3,0),VLOOKUP($A13,PLANILLA,AB$12,0),0)</f>
        <v>0</v>
      </c>
      <c r="AC13" s="284">
        <f t="shared" si="8"/>
        <v>0</v>
      </c>
      <c r="AD13" s="285"/>
      <c r="AE13" s="424">
        <f t="shared" si="8"/>
        <v>0</v>
      </c>
      <c r="AF13" s="284">
        <f t="shared" si="8"/>
        <v>0</v>
      </c>
      <c r="AG13" s="284">
        <f t="shared" si="8"/>
        <v>0</v>
      </c>
      <c r="AH13" s="425">
        <f t="shared" si="8"/>
        <v>0</v>
      </c>
      <c r="AI13" s="39"/>
      <c r="AJ13" s="39">
        <f t="shared" ref="AJ13:AJ42" si="9">+IF(B13=0,0,1)</f>
        <v>1</v>
      </c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x14ac:dyDescent="0.25">
      <c r="A14" s="38">
        <f>+A13+1</f>
        <v>56</v>
      </c>
      <c r="B14" s="50">
        <f t="shared" si="0"/>
        <v>1</v>
      </c>
      <c r="C14" s="51" t="str">
        <f t="shared" si="1"/>
        <v>TSVE-2</v>
      </c>
      <c r="D14" s="51" t="str">
        <f t="shared" si="1"/>
        <v>-</v>
      </c>
      <c r="E14" s="51" t="str">
        <f t="shared" si="1"/>
        <v>-</v>
      </c>
      <c r="F14" s="51" t="str">
        <f t="shared" si="1"/>
        <v>-</v>
      </c>
      <c r="G14" s="51" t="str">
        <f t="shared" si="1"/>
        <v>-</v>
      </c>
      <c r="H14" s="52" t="str">
        <f t="shared" ref="H14:H42" si="10">+IF(G14&lt;&gt;0,VLOOKUP(G14,TRAFOS,2,FALSE),"-")</f>
        <v>-</v>
      </c>
      <c r="I14" s="51">
        <f t="shared" si="2"/>
        <v>1</v>
      </c>
      <c r="J14" s="51" t="str">
        <f t="shared" si="3"/>
        <v>CAC</v>
      </c>
      <c r="K14" s="52" t="str">
        <f t="shared" si="3"/>
        <v>13/400</v>
      </c>
      <c r="L14" s="53">
        <f t="shared" si="3"/>
        <v>28.1</v>
      </c>
      <c r="M14" s="51" t="str">
        <f t="shared" si="3"/>
        <v>35 mm² AAAC</v>
      </c>
      <c r="N14" s="51">
        <f t="shared" si="3"/>
        <v>2</v>
      </c>
      <c r="O14" s="51">
        <f t="shared" si="4"/>
        <v>0</v>
      </c>
      <c r="P14" s="51">
        <f t="shared" si="4"/>
        <v>0</v>
      </c>
      <c r="Q14" s="51">
        <f t="shared" si="4"/>
        <v>1</v>
      </c>
      <c r="R14" s="51">
        <f t="shared" si="4"/>
        <v>0</v>
      </c>
      <c r="S14" s="51" t="str">
        <f t="shared" si="5"/>
        <v>PAT-1C</v>
      </c>
      <c r="T14" s="51" t="str">
        <f t="shared" si="5"/>
        <v>CI-A</v>
      </c>
      <c r="U14" s="51" t="str">
        <f t="shared" si="5"/>
        <v>SI</v>
      </c>
      <c r="V14" s="54">
        <f t="shared" si="5"/>
        <v>0</v>
      </c>
      <c r="W14" s="55" t="str">
        <f t="shared" si="5"/>
        <v>783354.34</v>
      </c>
      <c r="X14" s="55" t="str">
        <f t="shared" si="5"/>
        <v>8992216.78</v>
      </c>
      <c r="Y14" s="56">
        <f t="shared" si="6"/>
        <v>2</v>
      </c>
      <c r="Z14" s="57" t="str">
        <f t="shared" si="7"/>
        <v>-</v>
      </c>
      <c r="AA14" s="58" t="str">
        <f t="shared" si="7"/>
        <v>NO</v>
      </c>
      <c r="AB14" s="59">
        <f t="shared" si="8"/>
        <v>1</v>
      </c>
      <c r="AC14" s="59">
        <f t="shared" si="8"/>
        <v>0</v>
      </c>
      <c r="AD14" s="148"/>
      <c r="AE14" s="426">
        <f t="shared" si="8"/>
        <v>1</v>
      </c>
      <c r="AF14" s="59">
        <f t="shared" si="8"/>
        <v>0</v>
      </c>
      <c r="AG14" s="59">
        <f t="shared" si="8"/>
        <v>1</v>
      </c>
      <c r="AH14" s="427">
        <f t="shared" si="8"/>
        <v>0</v>
      </c>
      <c r="AI14" s="39"/>
      <c r="AJ14" s="39">
        <f t="shared" si="9"/>
        <v>1</v>
      </c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x14ac:dyDescent="0.25">
      <c r="A15" s="38">
        <f t="shared" ref="A15:A42" si="11">+A14+1</f>
        <v>57</v>
      </c>
      <c r="B15" s="50">
        <f t="shared" si="0"/>
        <v>2</v>
      </c>
      <c r="C15" s="51" t="str">
        <f t="shared" si="1"/>
        <v>PSVE-2</v>
      </c>
      <c r="D15" s="51" t="str">
        <f t="shared" si="1"/>
        <v>-</v>
      </c>
      <c r="E15" s="51" t="str">
        <f t="shared" si="1"/>
        <v>-</v>
      </c>
      <c r="F15" s="51" t="str">
        <f t="shared" si="1"/>
        <v>-</v>
      </c>
      <c r="G15" s="51" t="str">
        <f t="shared" si="1"/>
        <v>-</v>
      </c>
      <c r="H15" s="52" t="str">
        <f t="shared" si="10"/>
        <v>-</v>
      </c>
      <c r="I15" s="51">
        <f t="shared" si="2"/>
        <v>1</v>
      </c>
      <c r="J15" s="51" t="str">
        <f t="shared" si="3"/>
        <v>CAC</v>
      </c>
      <c r="K15" s="52" t="str">
        <f t="shared" si="3"/>
        <v>13/300</v>
      </c>
      <c r="L15" s="53">
        <f t="shared" si="3"/>
        <v>80</v>
      </c>
      <c r="M15" s="51" t="str">
        <f t="shared" si="3"/>
        <v>35 mm² AAAC</v>
      </c>
      <c r="N15" s="51">
        <f t="shared" si="3"/>
        <v>2</v>
      </c>
      <c r="O15" s="51">
        <f t="shared" si="4"/>
        <v>0</v>
      </c>
      <c r="P15" s="51">
        <f t="shared" si="4"/>
        <v>0</v>
      </c>
      <c r="Q15" s="51">
        <f t="shared" si="4"/>
        <v>0</v>
      </c>
      <c r="R15" s="51">
        <f t="shared" si="4"/>
        <v>0</v>
      </c>
      <c r="S15" s="51" t="str">
        <f t="shared" si="5"/>
        <v>PAT-1C</v>
      </c>
      <c r="T15" s="51" t="str">
        <f t="shared" si="5"/>
        <v>CI-A</v>
      </c>
      <c r="U15" s="51" t="str">
        <f t="shared" si="5"/>
        <v>SI</v>
      </c>
      <c r="V15" s="54">
        <f t="shared" si="5"/>
        <v>0</v>
      </c>
      <c r="W15" s="55" t="str">
        <f t="shared" si="5"/>
        <v>783415.92</v>
      </c>
      <c r="X15" s="55" t="str">
        <f t="shared" si="5"/>
        <v>8992267.85</v>
      </c>
      <c r="Y15" s="56">
        <f t="shared" si="6"/>
        <v>2</v>
      </c>
      <c r="Z15" s="57" t="str">
        <f t="shared" si="7"/>
        <v>-</v>
      </c>
      <c r="AA15" s="58" t="str">
        <f t="shared" si="7"/>
        <v>NO</v>
      </c>
      <c r="AB15" s="59">
        <f t="shared" si="8"/>
        <v>1</v>
      </c>
      <c r="AC15" s="59">
        <f t="shared" si="8"/>
        <v>0</v>
      </c>
      <c r="AD15" s="148"/>
      <c r="AE15" s="426">
        <f t="shared" si="8"/>
        <v>0</v>
      </c>
      <c r="AF15" s="59">
        <f t="shared" si="8"/>
        <v>0</v>
      </c>
      <c r="AG15" s="59">
        <f t="shared" si="8"/>
        <v>1</v>
      </c>
      <c r="AH15" s="427">
        <f t="shared" si="8"/>
        <v>0</v>
      </c>
      <c r="AI15" s="39"/>
      <c r="AJ15" s="39">
        <f t="shared" si="9"/>
        <v>1</v>
      </c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x14ac:dyDescent="0.25">
      <c r="A16" s="38">
        <f t="shared" si="11"/>
        <v>58</v>
      </c>
      <c r="B16" s="50">
        <f t="shared" si="0"/>
        <v>3</v>
      </c>
      <c r="C16" s="51" t="str">
        <f t="shared" si="1"/>
        <v>PSVE-2</v>
      </c>
      <c r="D16" s="51" t="str">
        <f t="shared" si="1"/>
        <v>-</v>
      </c>
      <c r="E16" s="51" t="str">
        <f t="shared" si="1"/>
        <v>-</v>
      </c>
      <c r="F16" s="51" t="str">
        <f t="shared" si="1"/>
        <v>-</v>
      </c>
      <c r="G16" s="51" t="str">
        <f t="shared" si="1"/>
        <v>-</v>
      </c>
      <c r="H16" s="52" t="str">
        <f t="shared" si="10"/>
        <v>-</v>
      </c>
      <c r="I16" s="51">
        <f t="shared" si="2"/>
        <v>1</v>
      </c>
      <c r="J16" s="51" t="str">
        <f t="shared" si="3"/>
        <v>CAC</v>
      </c>
      <c r="K16" s="52" t="str">
        <f t="shared" si="3"/>
        <v>13/300</v>
      </c>
      <c r="L16" s="53">
        <f t="shared" si="3"/>
        <v>80</v>
      </c>
      <c r="M16" s="51" t="str">
        <f t="shared" si="3"/>
        <v>35 mm² AAAC</v>
      </c>
      <c r="N16" s="51">
        <f t="shared" si="3"/>
        <v>2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 t="str">
        <f t="shared" si="5"/>
        <v>PAT-1C</v>
      </c>
      <c r="T16" s="51" t="str">
        <f t="shared" si="5"/>
        <v>CI-A</v>
      </c>
      <c r="U16" s="51" t="str">
        <f t="shared" si="5"/>
        <v>SI</v>
      </c>
      <c r="V16" s="54">
        <f t="shared" si="5"/>
        <v>0</v>
      </c>
      <c r="W16" s="55" t="str">
        <f t="shared" si="5"/>
        <v>783477.85</v>
      </c>
      <c r="X16" s="55" t="str">
        <f t="shared" si="5"/>
        <v>8992318.5</v>
      </c>
      <c r="Y16" s="56">
        <f t="shared" si="6"/>
        <v>2</v>
      </c>
      <c r="Z16" s="57" t="str">
        <f t="shared" si="7"/>
        <v>-</v>
      </c>
      <c r="AA16" s="58" t="str">
        <f t="shared" si="7"/>
        <v>NO</v>
      </c>
      <c r="AB16" s="59">
        <f t="shared" si="8"/>
        <v>1</v>
      </c>
      <c r="AC16" s="59">
        <f t="shared" si="8"/>
        <v>0</v>
      </c>
      <c r="AD16" s="148"/>
      <c r="AE16" s="426">
        <f t="shared" si="8"/>
        <v>0</v>
      </c>
      <c r="AF16" s="59">
        <f t="shared" si="8"/>
        <v>0</v>
      </c>
      <c r="AG16" s="59">
        <f t="shared" si="8"/>
        <v>1</v>
      </c>
      <c r="AH16" s="427">
        <f t="shared" si="8"/>
        <v>0</v>
      </c>
      <c r="AI16" s="39"/>
      <c r="AJ16" s="39">
        <f t="shared" si="9"/>
        <v>1</v>
      </c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x14ac:dyDescent="0.25">
      <c r="A17" s="38">
        <f t="shared" si="11"/>
        <v>59</v>
      </c>
      <c r="B17" s="50">
        <f t="shared" si="0"/>
        <v>4</v>
      </c>
      <c r="C17" s="51" t="str">
        <f t="shared" si="1"/>
        <v>PSVE-2</v>
      </c>
      <c r="D17" s="51" t="str">
        <f t="shared" si="1"/>
        <v>-</v>
      </c>
      <c r="E17" s="51" t="str">
        <f t="shared" si="1"/>
        <v>-</v>
      </c>
      <c r="F17" s="51" t="str">
        <f t="shared" si="1"/>
        <v>-</v>
      </c>
      <c r="G17" s="51" t="str">
        <f t="shared" si="1"/>
        <v>-</v>
      </c>
      <c r="H17" s="52" t="str">
        <f t="shared" si="10"/>
        <v>-</v>
      </c>
      <c r="I17" s="51">
        <f t="shared" si="2"/>
        <v>1</v>
      </c>
      <c r="J17" s="51" t="str">
        <f t="shared" si="3"/>
        <v>CAC</v>
      </c>
      <c r="K17" s="52" t="str">
        <f t="shared" si="3"/>
        <v>13/300</v>
      </c>
      <c r="L17" s="53">
        <f t="shared" si="3"/>
        <v>85.3</v>
      </c>
      <c r="M17" s="51" t="str">
        <f t="shared" si="3"/>
        <v>35 mm² AAAC</v>
      </c>
      <c r="N17" s="51">
        <f t="shared" si="3"/>
        <v>2</v>
      </c>
      <c r="O17" s="51">
        <f t="shared" si="4"/>
        <v>0</v>
      </c>
      <c r="P17" s="51">
        <f t="shared" si="4"/>
        <v>0</v>
      </c>
      <c r="Q17" s="51">
        <f t="shared" si="4"/>
        <v>0</v>
      </c>
      <c r="R17" s="51">
        <f t="shared" si="4"/>
        <v>0</v>
      </c>
      <c r="S17" s="51" t="str">
        <f t="shared" si="5"/>
        <v>PAT-1C</v>
      </c>
      <c r="T17" s="51" t="str">
        <f t="shared" si="5"/>
        <v>CII-A</v>
      </c>
      <c r="U17" s="51" t="str">
        <f t="shared" si="5"/>
        <v>SI</v>
      </c>
      <c r="V17" s="54">
        <f t="shared" si="5"/>
        <v>0</v>
      </c>
      <c r="W17" s="55" t="str">
        <f t="shared" si="5"/>
        <v>783543.08</v>
      </c>
      <c r="X17" s="55" t="str">
        <f t="shared" si="5"/>
        <v>8992373.36</v>
      </c>
      <c r="Y17" s="56">
        <f t="shared" si="6"/>
        <v>2</v>
      </c>
      <c r="Z17" s="57" t="str">
        <f t="shared" si="7"/>
        <v>-</v>
      </c>
      <c r="AA17" s="58" t="str">
        <f t="shared" si="7"/>
        <v>NO</v>
      </c>
      <c r="AB17" s="59">
        <f t="shared" si="8"/>
        <v>0</v>
      </c>
      <c r="AC17" s="59">
        <f t="shared" si="8"/>
        <v>1</v>
      </c>
      <c r="AD17" s="148"/>
      <c r="AE17" s="426">
        <f t="shared" si="8"/>
        <v>0</v>
      </c>
      <c r="AF17" s="59">
        <f t="shared" si="8"/>
        <v>0</v>
      </c>
      <c r="AG17" s="59">
        <f t="shared" si="8"/>
        <v>1</v>
      </c>
      <c r="AH17" s="427">
        <f t="shared" si="8"/>
        <v>0</v>
      </c>
      <c r="AI17" s="39"/>
      <c r="AJ17" s="39">
        <f t="shared" si="9"/>
        <v>1</v>
      </c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x14ac:dyDescent="0.25">
      <c r="A18" s="38">
        <f t="shared" si="11"/>
        <v>60</v>
      </c>
      <c r="B18" s="50">
        <f t="shared" si="0"/>
        <v>5</v>
      </c>
      <c r="C18" s="51" t="str">
        <f t="shared" si="1"/>
        <v>TSVE-2</v>
      </c>
      <c r="D18" s="51" t="str">
        <f t="shared" si="1"/>
        <v>-</v>
      </c>
      <c r="E18" s="51" t="str">
        <f t="shared" si="1"/>
        <v>-</v>
      </c>
      <c r="F18" s="51" t="str">
        <f t="shared" si="1"/>
        <v>-</v>
      </c>
      <c r="G18" s="51" t="str">
        <f t="shared" si="1"/>
        <v>-</v>
      </c>
      <c r="H18" s="52" t="str">
        <f t="shared" si="10"/>
        <v>-</v>
      </c>
      <c r="I18" s="51">
        <f t="shared" si="2"/>
        <v>1</v>
      </c>
      <c r="J18" s="51" t="str">
        <f t="shared" si="3"/>
        <v>CAC</v>
      </c>
      <c r="K18" s="52" t="str">
        <f t="shared" si="3"/>
        <v>13/400</v>
      </c>
      <c r="L18" s="53">
        <f t="shared" si="3"/>
        <v>82.3</v>
      </c>
      <c r="M18" s="51" t="str">
        <f t="shared" si="3"/>
        <v>35 mm² AAAC</v>
      </c>
      <c r="N18" s="51">
        <f t="shared" si="3"/>
        <v>2</v>
      </c>
      <c r="O18" s="51">
        <f t="shared" si="4"/>
        <v>0</v>
      </c>
      <c r="P18" s="51">
        <f t="shared" si="4"/>
        <v>0</v>
      </c>
      <c r="Q18" s="51">
        <f t="shared" si="4"/>
        <v>1</v>
      </c>
      <c r="R18" s="51">
        <f t="shared" si="4"/>
        <v>0</v>
      </c>
      <c r="S18" s="51" t="str">
        <f t="shared" si="5"/>
        <v>PAT-1C</v>
      </c>
      <c r="T18" s="51" t="str">
        <f t="shared" si="5"/>
        <v>CI-A</v>
      </c>
      <c r="U18" s="51" t="str">
        <f t="shared" si="5"/>
        <v>SI</v>
      </c>
      <c r="V18" s="54">
        <f t="shared" si="5"/>
        <v>0</v>
      </c>
      <c r="W18" s="55" t="str">
        <f t="shared" si="5"/>
        <v>783606.27</v>
      </c>
      <c r="X18" s="55" t="str">
        <f t="shared" si="5"/>
        <v>8992425.79</v>
      </c>
      <c r="Y18" s="56">
        <f t="shared" si="6"/>
        <v>2</v>
      </c>
      <c r="Z18" s="57" t="str">
        <f t="shared" si="7"/>
        <v>-</v>
      </c>
      <c r="AA18" s="58" t="str">
        <f t="shared" si="7"/>
        <v>NO</v>
      </c>
      <c r="AB18" s="59">
        <f t="shared" si="8"/>
        <v>1</v>
      </c>
      <c r="AC18" s="59">
        <f t="shared" si="8"/>
        <v>0</v>
      </c>
      <c r="AD18" s="148"/>
      <c r="AE18" s="426">
        <f t="shared" si="8"/>
        <v>1</v>
      </c>
      <c r="AF18" s="59">
        <f t="shared" si="8"/>
        <v>0</v>
      </c>
      <c r="AG18" s="59">
        <f t="shared" si="8"/>
        <v>1</v>
      </c>
      <c r="AH18" s="427">
        <f t="shared" si="8"/>
        <v>0</v>
      </c>
      <c r="AI18" s="39"/>
      <c r="AJ18" s="39">
        <f t="shared" si="9"/>
        <v>1</v>
      </c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x14ac:dyDescent="0.25">
      <c r="A19" s="38">
        <f t="shared" si="11"/>
        <v>61</v>
      </c>
      <c r="B19" s="50">
        <f t="shared" si="0"/>
        <v>6</v>
      </c>
      <c r="C19" s="51" t="str">
        <f t="shared" si="1"/>
        <v>PSVE-2</v>
      </c>
      <c r="D19" s="51" t="str">
        <f t="shared" si="1"/>
        <v>SBM-2V</v>
      </c>
      <c r="E19" s="51" t="str">
        <f t="shared" si="1"/>
        <v>3A-K</v>
      </c>
      <c r="F19" s="51" t="str">
        <f t="shared" si="1"/>
        <v>01</v>
      </c>
      <c r="G19" s="51" t="str">
        <f t="shared" si="1"/>
        <v>37.5kVA-2ø-13,8kV</v>
      </c>
      <c r="H19" s="52">
        <f t="shared" si="10"/>
        <v>37.5</v>
      </c>
      <c r="I19" s="51">
        <f t="shared" si="2"/>
        <v>1</v>
      </c>
      <c r="J19" s="51" t="str">
        <f t="shared" si="3"/>
        <v>CAC</v>
      </c>
      <c r="K19" s="52" t="str">
        <f t="shared" si="3"/>
        <v>13/400</v>
      </c>
      <c r="L19" s="53">
        <f t="shared" si="3"/>
        <v>28.3</v>
      </c>
      <c r="M19" s="51" t="str">
        <f t="shared" si="3"/>
        <v>35 mm² AAAC</v>
      </c>
      <c r="N19" s="51">
        <f t="shared" si="3"/>
        <v>2</v>
      </c>
      <c r="O19" s="51">
        <f t="shared" si="4"/>
        <v>0</v>
      </c>
      <c r="P19" s="51">
        <f t="shared" si="4"/>
        <v>0</v>
      </c>
      <c r="Q19" s="51">
        <f t="shared" si="4"/>
        <v>0</v>
      </c>
      <c r="R19" s="51">
        <f t="shared" si="4"/>
        <v>0</v>
      </c>
      <c r="S19" s="51" t="str">
        <f t="shared" si="5"/>
        <v>PAT-3</v>
      </c>
      <c r="T19" s="51" t="str">
        <f t="shared" si="5"/>
        <v>CI-A</v>
      </c>
      <c r="U19" s="51" t="str">
        <f t="shared" si="5"/>
        <v>SI</v>
      </c>
      <c r="V19" s="54">
        <f t="shared" si="5"/>
        <v>0</v>
      </c>
      <c r="W19" s="55" t="str">
        <f t="shared" si="5"/>
        <v>783628.00</v>
      </c>
      <c r="X19" s="55" t="str">
        <f t="shared" si="5"/>
        <v>8992443.82</v>
      </c>
      <c r="Y19" s="56">
        <f t="shared" si="6"/>
        <v>2</v>
      </c>
      <c r="Z19" s="57" t="str">
        <f t="shared" si="7"/>
        <v>13,8kV</v>
      </c>
      <c r="AA19" s="58" t="str">
        <f t="shared" si="7"/>
        <v>NO</v>
      </c>
      <c r="AB19" s="59">
        <f t="shared" si="8"/>
        <v>1</v>
      </c>
      <c r="AC19" s="59">
        <f t="shared" si="8"/>
        <v>0</v>
      </c>
      <c r="AD19" s="148"/>
      <c r="AE19" s="426">
        <f t="shared" si="8"/>
        <v>0</v>
      </c>
      <c r="AF19" s="59">
        <f t="shared" si="8"/>
        <v>0</v>
      </c>
      <c r="AG19" s="59">
        <f t="shared" si="8"/>
        <v>0</v>
      </c>
      <c r="AH19" s="427">
        <f t="shared" si="8"/>
        <v>1</v>
      </c>
      <c r="AI19" s="39"/>
      <c r="AJ19" s="39">
        <f t="shared" si="9"/>
        <v>1</v>
      </c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idden="1" x14ac:dyDescent="0.25">
      <c r="A20" s="38">
        <f t="shared" si="11"/>
        <v>62</v>
      </c>
      <c r="B20" s="50">
        <f t="shared" si="0"/>
        <v>0</v>
      </c>
      <c r="C20" s="51" t="str">
        <f t="shared" si="1"/>
        <v>-</v>
      </c>
      <c r="D20" s="51" t="str">
        <f t="shared" si="1"/>
        <v>-</v>
      </c>
      <c r="E20" s="51" t="str">
        <f t="shared" si="1"/>
        <v>-</v>
      </c>
      <c r="F20" s="51" t="str">
        <f t="shared" si="1"/>
        <v>-</v>
      </c>
      <c r="G20" s="51" t="str">
        <f t="shared" si="1"/>
        <v>-</v>
      </c>
      <c r="H20" s="52" t="str">
        <f t="shared" si="10"/>
        <v>-</v>
      </c>
      <c r="I20" s="51">
        <f t="shared" si="2"/>
        <v>0</v>
      </c>
      <c r="J20" s="51" t="str">
        <f t="shared" si="3"/>
        <v>-</v>
      </c>
      <c r="K20" s="52" t="str">
        <f t="shared" si="3"/>
        <v>-</v>
      </c>
      <c r="L20" s="53" t="str">
        <f t="shared" si="3"/>
        <v>-</v>
      </c>
      <c r="M20" s="51" t="str">
        <f t="shared" si="3"/>
        <v>-</v>
      </c>
      <c r="N20" s="51" t="str">
        <f t="shared" si="3"/>
        <v>-</v>
      </c>
      <c r="O20" s="51">
        <f t="shared" si="4"/>
        <v>0</v>
      </c>
      <c r="P20" s="51">
        <f t="shared" si="4"/>
        <v>0</v>
      </c>
      <c r="Q20" s="51">
        <f t="shared" si="4"/>
        <v>0</v>
      </c>
      <c r="R20" s="51">
        <f t="shared" si="4"/>
        <v>0</v>
      </c>
      <c r="S20" s="51" t="str">
        <f t="shared" si="5"/>
        <v>-</v>
      </c>
      <c r="T20" s="51" t="str">
        <f t="shared" si="5"/>
        <v>-</v>
      </c>
      <c r="U20" s="51" t="str">
        <f t="shared" si="5"/>
        <v>-</v>
      </c>
      <c r="V20" s="54" t="str">
        <f t="shared" si="5"/>
        <v>-</v>
      </c>
      <c r="W20" s="55" t="str">
        <f t="shared" si="5"/>
        <v>-</v>
      </c>
      <c r="X20" s="55" t="str">
        <f t="shared" si="5"/>
        <v>-</v>
      </c>
      <c r="Y20" s="56">
        <f t="shared" si="6"/>
        <v>0</v>
      </c>
      <c r="Z20" s="57" t="str">
        <f t="shared" si="7"/>
        <v>-</v>
      </c>
      <c r="AA20" s="58" t="str">
        <f t="shared" si="7"/>
        <v>-</v>
      </c>
      <c r="AB20" s="59">
        <f t="shared" si="8"/>
        <v>0</v>
      </c>
      <c r="AC20" s="59">
        <f t="shared" si="8"/>
        <v>0</v>
      </c>
      <c r="AD20" s="148"/>
      <c r="AE20" s="428"/>
      <c r="AF20" s="419"/>
      <c r="AG20" s="419"/>
      <c r="AH20" s="429"/>
      <c r="AI20" s="39"/>
      <c r="AJ20" s="39">
        <f t="shared" si="9"/>
        <v>0</v>
      </c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idden="1" x14ac:dyDescent="0.25">
      <c r="A21" s="38">
        <f t="shared" si="11"/>
        <v>63</v>
      </c>
      <c r="B21" s="50">
        <f t="shared" si="0"/>
        <v>0</v>
      </c>
      <c r="C21" s="51" t="str">
        <f t="shared" si="1"/>
        <v>-</v>
      </c>
      <c r="D21" s="51" t="str">
        <f t="shared" si="1"/>
        <v>-</v>
      </c>
      <c r="E21" s="51" t="str">
        <f t="shared" si="1"/>
        <v>-</v>
      </c>
      <c r="F21" s="51" t="str">
        <f t="shared" si="1"/>
        <v>-</v>
      </c>
      <c r="G21" s="51" t="str">
        <f t="shared" si="1"/>
        <v>-</v>
      </c>
      <c r="H21" s="52" t="str">
        <f t="shared" si="10"/>
        <v>-</v>
      </c>
      <c r="I21" s="51">
        <f t="shared" si="2"/>
        <v>0</v>
      </c>
      <c r="J21" s="51" t="str">
        <f t="shared" si="3"/>
        <v>-</v>
      </c>
      <c r="K21" s="52" t="str">
        <f t="shared" si="3"/>
        <v>-</v>
      </c>
      <c r="L21" s="53" t="str">
        <f t="shared" si="3"/>
        <v>-</v>
      </c>
      <c r="M21" s="51" t="str">
        <f t="shared" si="3"/>
        <v>-</v>
      </c>
      <c r="N21" s="51" t="str">
        <f t="shared" si="3"/>
        <v>-</v>
      </c>
      <c r="O21" s="51">
        <f t="shared" si="4"/>
        <v>0</v>
      </c>
      <c r="P21" s="51">
        <f t="shared" si="4"/>
        <v>0</v>
      </c>
      <c r="Q21" s="51">
        <f t="shared" si="4"/>
        <v>0</v>
      </c>
      <c r="R21" s="51">
        <f t="shared" si="4"/>
        <v>0</v>
      </c>
      <c r="S21" s="51" t="str">
        <f t="shared" si="5"/>
        <v>-</v>
      </c>
      <c r="T21" s="51" t="str">
        <f t="shared" si="5"/>
        <v>-</v>
      </c>
      <c r="U21" s="51" t="str">
        <f t="shared" si="5"/>
        <v>-</v>
      </c>
      <c r="V21" s="54" t="str">
        <f t="shared" si="5"/>
        <v>-</v>
      </c>
      <c r="W21" s="55" t="str">
        <f t="shared" si="5"/>
        <v>-</v>
      </c>
      <c r="X21" s="55" t="str">
        <f t="shared" si="5"/>
        <v>-</v>
      </c>
      <c r="Y21" s="56">
        <f t="shared" si="6"/>
        <v>0</v>
      </c>
      <c r="Z21" s="57" t="str">
        <f t="shared" si="7"/>
        <v>-</v>
      </c>
      <c r="AA21" s="58" t="str">
        <f t="shared" si="7"/>
        <v>-</v>
      </c>
      <c r="AB21" s="59">
        <f t="shared" si="8"/>
        <v>0</v>
      </c>
      <c r="AC21" s="59">
        <f t="shared" si="8"/>
        <v>0</v>
      </c>
      <c r="AD21" s="148"/>
      <c r="AE21" s="428"/>
      <c r="AF21" s="419"/>
      <c r="AG21" s="419"/>
      <c r="AH21" s="429"/>
      <c r="AI21" s="39"/>
      <c r="AJ21" s="39">
        <f t="shared" si="9"/>
        <v>0</v>
      </c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idden="1" x14ac:dyDescent="0.25">
      <c r="A22" s="38">
        <f t="shared" si="11"/>
        <v>64</v>
      </c>
      <c r="B22" s="50">
        <f t="shared" si="0"/>
        <v>0</v>
      </c>
      <c r="C22" s="51" t="str">
        <f t="shared" si="1"/>
        <v>-</v>
      </c>
      <c r="D22" s="51" t="str">
        <f t="shared" si="1"/>
        <v>-</v>
      </c>
      <c r="E22" s="51" t="str">
        <f t="shared" si="1"/>
        <v>-</v>
      </c>
      <c r="F22" s="51" t="str">
        <f t="shared" si="1"/>
        <v>-</v>
      </c>
      <c r="G22" s="51" t="str">
        <f t="shared" si="1"/>
        <v>-</v>
      </c>
      <c r="H22" s="52" t="str">
        <f t="shared" si="10"/>
        <v>-</v>
      </c>
      <c r="I22" s="51">
        <f t="shared" si="2"/>
        <v>0</v>
      </c>
      <c r="J22" s="51" t="str">
        <f t="shared" si="3"/>
        <v>-</v>
      </c>
      <c r="K22" s="52" t="str">
        <f t="shared" si="3"/>
        <v>-</v>
      </c>
      <c r="L22" s="53" t="str">
        <f t="shared" si="3"/>
        <v>-</v>
      </c>
      <c r="M22" s="51" t="str">
        <f t="shared" si="3"/>
        <v>-</v>
      </c>
      <c r="N22" s="51" t="str">
        <f t="shared" si="3"/>
        <v>-</v>
      </c>
      <c r="O22" s="51">
        <f t="shared" si="4"/>
        <v>0</v>
      </c>
      <c r="P22" s="51">
        <f t="shared" si="4"/>
        <v>0</v>
      </c>
      <c r="Q22" s="51">
        <f t="shared" si="4"/>
        <v>0</v>
      </c>
      <c r="R22" s="51">
        <f t="shared" si="4"/>
        <v>0</v>
      </c>
      <c r="S22" s="51" t="str">
        <f t="shared" si="5"/>
        <v>-</v>
      </c>
      <c r="T22" s="51" t="str">
        <f t="shared" si="5"/>
        <v>-</v>
      </c>
      <c r="U22" s="51" t="str">
        <f t="shared" si="5"/>
        <v>-</v>
      </c>
      <c r="V22" s="54" t="str">
        <f t="shared" si="5"/>
        <v>-</v>
      </c>
      <c r="W22" s="55" t="str">
        <f t="shared" si="5"/>
        <v>-</v>
      </c>
      <c r="X22" s="55" t="str">
        <f t="shared" si="5"/>
        <v>-</v>
      </c>
      <c r="Y22" s="56">
        <f t="shared" si="6"/>
        <v>0</v>
      </c>
      <c r="Z22" s="57" t="str">
        <f t="shared" si="7"/>
        <v>-</v>
      </c>
      <c r="AA22" s="58" t="str">
        <f t="shared" si="7"/>
        <v>-</v>
      </c>
      <c r="AB22" s="59">
        <f t="shared" si="8"/>
        <v>0</v>
      </c>
      <c r="AC22" s="59">
        <f t="shared" si="8"/>
        <v>0</v>
      </c>
      <c r="AD22" s="148"/>
      <c r="AE22" s="428"/>
      <c r="AF22" s="419"/>
      <c r="AG22" s="419"/>
      <c r="AH22" s="429"/>
      <c r="AI22" s="39"/>
      <c r="AJ22" s="39">
        <f t="shared" si="9"/>
        <v>0</v>
      </c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idden="1" x14ac:dyDescent="0.25">
      <c r="A23" s="38">
        <f t="shared" si="11"/>
        <v>65</v>
      </c>
      <c r="B23" s="50">
        <f t="shared" si="0"/>
        <v>0</v>
      </c>
      <c r="C23" s="51" t="str">
        <f t="shared" si="1"/>
        <v>-</v>
      </c>
      <c r="D23" s="51" t="str">
        <f t="shared" si="1"/>
        <v>-</v>
      </c>
      <c r="E23" s="51" t="str">
        <f t="shared" si="1"/>
        <v>-</v>
      </c>
      <c r="F23" s="51" t="str">
        <f t="shared" si="1"/>
        <v>-</v>
      </c>
      <c r="G23" s="51" t="str">
        <f t="shared" si="1"/>
        <v>-</v>
      </c>
      <c r="H23" s="52" t="str">
        <f t="shared" si="10"/>
        <v>-</v>
      </c>
      <c r="I23" s="51">
        <f t="shared" si="2"/>
        <v>0</v>
      </c>
      <c r="J23" s="51" t="str">
        <f t="shared" si="3"/>
        <v>-</v>
      </c>
      <c r="K23" s="52" t="str">
        <f t="shared" si="3"/>
        <v>-</v>
      </c>
      <c r="L23" s="53" t="str">
        <f t="shared" si="3"/>
        <v>-</v>
      </c>
      <c r="M23" s="51" t="str">
        <f t="shared" si="3"/>
        <v>-</v>
      </c>
      <c r="N23" s="51" t="str">
        <f t="shared" si="3"/>
        <v>-</v>
      </c>
      <c r="O23" s="51">
        <f t="shared" si="4"/>
        <v>0</v>
      </c>
      <c r="P23" s="51">
        <f t="shared" si="4"/>
        <v>0</v>
      </c>
      <c r="Q23" s="51">
        <f t="shared" si="4"/>
        <v>0</v>
      </c>
      <c r="R23" s="51">
        <f t="shared" si="4"/>
        <v>0</v>
      </c>
      <c r="S23" s="51" t="str">
        <f t="shared" si="5"/>
        <v>-</v>
      </c>
      <c r="T23" s="51" t="str">
        <f t="shared" si="5"/>
        <v>-</v>
      </c>
      <c r="U23" s="51" t="str">
        <f t="shared" si="5"/>
        <v>-</v>
      </c>
      <c r="V23" s="54" t="str">
        <f t="shared" si="5"/>
        <v>-</v>
      </c>
      <c r="W23" s="55" t="str">
        <f t="shared" si="5"/>
        <v>-</v>
      </c>
      <c r="X23" s="55" t="str">
        <f t="shared" si="5"/>
        <v>-</v>
      </c>
      <c r="Y23" s="56">
        <f t="shared" si="6"/>
        <v>0</v>
      </c>
      <c r="Z23" s="57" t="str">
        <f t="shared" si="7"/>
        <v>-</v>
      </c>
      <c r="AA23" s="58" t="str">
        <f t="shared" si="7"/>
        <v>-</v>
      </c>
      <c r="AB23" s="60">
        <f t="shared" si="8"/>
        <v>0</v>
      </c>
      <c r="AC23" s="60">
        <f t="shared" si="8"/>
        <v>0</v>
      </c>
      <c r="AD23" s="148"/>
      <c r="AE23" s="428"/>
      <c r="AF23" s="419"/>
      <c r="AG23" s="419"/>
      <c r="AH23" s="429"/>
      <c r="AI23" s="39"/>
      <c r="AJ23" s="39">
        <f t="shared" si="9"/>
        <v>0</v>
      </c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idden="1" x14ac:dyDescent="0.25">
      <c r="A24" s="38">
        <f t="shared" si="11"/>
        <v>66</v>
      </c>
      <c r="B24" s="50">
        <f t="shared" si="0"/>
        <v>0</v>
      </c>
      <c r="C24" s="51" t="str">
        <f t="shared" si="1"/>
        <v>-</v>
      </c>
      <c r="D24" s="51" t="str">
        <f t="shared" si="1"/>
        <v>-</v>
      </c>
      <c r="E24" s="51" t="str">
        <f t="shared" si="1"/>
        <v>-</v>
      </c>
      <c r="F24" s="51" t="str">
        <f t="shared" si="1"/>
        <v>-</v>
      </c>
      <c r="G24" s="51" t="str">
        <f t="shared" si="1"/>
        <v>-</v>
      </c>
      <c r="H24" s="52" t="str">
        <f t="shared" si="10"/>
        <v>-</v>
      </c>
      <c r="I24" s="51">
        <f t="shared" si="2"/>
        <v>0</v>
      </c>
      <c r="J24" s="51" t="str">
        <f t="shared" si="3"/>
        <v>-</v>
      </c>
      <c r="K24" s="52" t="str">
        <f t="shared" si="3"/>
        <v>-</v>
      </c>
      <c r="L24" s="53" t="str">
        <f t="shared" si="3"/>
        <v>-</v>
      </c>
      <c r="M24" s="51" t="str">
        <f t="shared" si="3"/>
        <v>-</v>
      </c>
      <c r="N24" s="51" t="str">
        <f t="shared" si="3"/>
        <v>-</v>
      </c>
      <c r="O24" s="51">
        <f t="shared" si="4"/>
        <v>0</v>
      </c>
      <c r="P24" s="51">
        <f t="shared" si="4"/>
        <v>0</v>
      </c>
      <c r="Q24" s="51">
        <f t="shared" si="4"/>
        <v>0</v>
      </c>
      <c r="R24" s="51">
        <f t="shared" si="4"/>
        <v>0</v>
      </c>
      <c r="S24" s="51" t="str">
        <f t="shared" si="5"/>
        <v>-</v>
      </c>
      <c r="T24" s="51" t="str">
        <f t="shared" si="5"/>
        <v>-</v>
      </c>
      <c r="U24" s="51" t="str">
        <f t="shared" si="5"/>
        <v>-</v>
      </c>
      <c r="V24" s="54" t="str">
        <f t="shared" si="5"/>
        <v>-</v>
      </c>
      <c r="W24" s="55" t="str">
        <f t="shared" si="5"/>
        <v>-</v>
      </c>
      <c r="X24" s="55" t="str">
        <f t="shared" si="5"/>
        <v>-</v>
      </c>
      <c r="Y24" s="56">
        <f t="shared" si="6"/>
        <v>0</v>
      </c>
      <c r="Z24" s="57" t="str">
        <f t="shared" si="7"/>
        <v>-</v>
      </c>
      <c r="AA24" s="58" t="str">
        <f t="shared" si="7"/>
        <v>-</v>
      </c>
      <c r="AB24" s="60">
        <f t="shared" si="8"/>
        <v>0</v>
      </c>
      <c r="AC24" s="60">
        <f t="shared" si="8"/>
        <v>0</v>
      </c>
      <c r="AD24" s="148"/>
      <c r="AE24" s="428"/>
      <c r="AF24" s="419"/>
      <c r="AG24" s="419"/>
      <c r="AH24" s="429"/>
      <c r="AI24" s="39"/>
      <c r="AJ24" s="39">
        <f t="shared" si="9"/>
        <v>0</v>
      </c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idden="1" x14ac:dyDescent="0.25">
      <c r="A25" s="38">
        <f t="shared" si="11"/>
        <v>67</v>
      </c>
      <c r="B25" s="50">
        <f t="shared" si="0"/>
        <v>0</v>
      </c>
      <c r="C25" s="51" t="str">
        <f t="shared" si="1"/>
        <v>-</v>
      </c>
      <c r="D25" s="51" t="str">
        <f t="shared" si="1"/>
        <v>-</v>
      </c>
      <c r="E25" s="51" t="str">
        <f t="shared" si="1"/>
        <v>-</v>
      </c>
      <c r="F25" s="51" t="str">
        <f t="shared" si="1"/>
        <v>-</v>
      </c>
      <c r="G25" s="51" t="str">
        <f t="shared" si="1"/>
        <v>-</v>
      </c>
      <c r="H25" s="52" t="str">
        <f t="shared" si="10"/>
        <v>-</v>
      </c>
      <c r="I25" s="51">
        <f t="shared" si="2"/>
        <v>0</v>
      </c>
      <c r="J25" s="51" t="str">
        <f t="shared" si="3"/>
        <v>-</v>
      </c>
      <c r="K25" s="52" t="str">
        <f t="shared" si="3"/>
        <v>-</v>
      </c>
      <c r="L25" s="53" t="str">
        <f t="shared" si="3"/>
        <v>-</v>
      </c>
      <c r="M25" s="51" t="str">
        <f t="shared" si="3"/>
        <v>-</v>
      </c>
      <c r="N25" s="51" t="str">
        <f t="shared" si="3"/>
        <v>-</v>
      </c>
      <c r="O25" s="51">
        <f t="shared" si="4"/>
        <v>0</v>
      </c>
      <c r="P25" s="51">
        <f t="shared" si="4"/>
        <v>0</v>
      </c>
      <c r="Q25" s="51">
        <f t="shared" si="4"/>
        <v>0</v>
      </c>
      <c r="R25" s="51">
        <f t="shared" si="4"/>
        <v>0</v>
      </c>
      <c r="S25" s="51" t="str">
        <f t="shared" si="5"/>
        <v>-</v>
      </c>
      <c r="T25" s="51" t="str">
        <f t="shared" si="5"/>
        <v>-</v>
      </c>
      <c r="U25" s="51" t="str">
        <f t="shared" si="5"/>
        <v>-</v>
      </c>
      <c r="V25" s="54" t="str">
        <f t="shared" si="5"/>
        <v>-</v>
      </c>
      <c r="W25" s="55" t="str">
        <f t="shared" si="5"/>
        <v>-</v>
      </c>
      <c r="X25" s="55" t="str">
        <f t="shared" si="5"/>
        <v>-</v>
      </c>
      <c r="Y25" s="56">
        <f t="shared" si="6"/>
        <v>0</v>
      </c>
      <c r="Z25" s="57" t="str">
        <f t="shared" si="7"/>
        <v>-</v>
      </c>
      <c r="AA25" s="58" t="str">
        <f t="shared" si="7"/>
        <v>-</v>
      </c>
      <c r="AB25" s="60">
        <f t="shared" si="8"/>
        <v>0</v>
      </c>
      <c r="AC25" s="60">
        <f t="shared" si="8"/>
        <v>0</v>
      </c>
      <c r="AD25" s="148"/>
      <c r="AE25" s="428"/>
      <c r="AF25" s="419"/>
      <c r="AG25" s="419"/>
      <c r="AH25" s="429"/>
      <c r="AI25" s="39"/>
      <c r="AJ25" s="39">
        <f t="shared" si="9"/>
        <v>0</v>
      </c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idden="1" x14ac:dyDescent="0.25">
      <c r="A26" s="38">
        <f t="shared" si="11"/>
        <v>68</v>
      </c>
      <c r="B26" s="50">
        <f t="shared" si="0"/>
        <v>0</v>
      </c>
      <c r="C26" s="51" t="str">
        <f t="shared" si="1"/>
        <v>-</v>
      </c>
      <c r="D26" s="51" t="str">
        <f t="shared" si="1"/>
        <v>-</v>
      </c>
      <c r="E26" s="51" t="str">
        <f t="shared" si="1"/>
        <v>-</v>
      </c>
      <c r="F26" s="51" t="str">
        <f t="shared" si="1"/>
        <v>-</v>
      </c>
      <c r="G26" s="51" t="str">
        <f t="shared" si="1"/>
        <v>-</v>
      </c>
      <c r="H26" s="52" t="str">
        <f t="shared" si="10"/>
        <v>-</v>
      </c>
      <c r="I26" s="51">
        <f t="shared" si="2"/>
        <v>0</v>
      </c>
      <c r="J26" s="51" t="str">
        <f t="shared" si="3"/>
        <v>-</v>
      </c>
      <c r="K26" s="52" t="str">
        <f t="shared" si="3"/>
        <v>-</v>
      </c>
      <c r="L26" s="53" t="str">
        <f t="shared" si="3"/>
        <v>-</v>
      </c>
      <c r="M26" s="51" t="str">
        <f t="shared" si="3"/>
        <v>-</v>
      </c>
      <c r="N26" s="51" t="str">
        <f t="shared" si="3"/>
        <v>-</v>
      </c>
      <c r="O26" s="51">
        <f t="shared" si="4"/>
        <v>0</v>
      </c>
      <c r="P26" s="51">
        <f t="shared" si="4"/>
        <v>0</v>
      </c>
      <c r="Q26" s="51">
        <f t="shared" si="4"/>
        <v>0</v>
      </c>
      <c r="R26" s="51">
        <f t="shared" si="4"/>
        <v>0</v>
      </c>
      <c r="S26" s="51" t="str">
        <f t="shared" si="5"/>
        <v>-</v>
      </c>
      <c r="T26" s="51" t="str">
        <f t="shared" si="5"/>
        <v>-</v>
      </c>
      <c r="U26" s="51" t="str">
        <f t="shared" si="5"/>
        <v>-</v>
      </c>
      <c r="V26" s="54" t="str">
        <f t="shared" si="5"/>
        <v>-</v>
      </c>
      <c r="W26" s="55" t="str">
        <f t="shared" si="5"/>
        <v>-</v>
      </c>
      <c r="X26" s="55" t="str">
        <f t="shared" si="5"/>
        <v>-</v>
      </c>
      <c r="Y26" s="56">
        <f t="shared" si="6"/>
        <v>0</v>
      </c>
      <c r="Z26" s="57" t="str">
        <f t="shared" si="7"/>
        <v>-</v>
      </c>
      <c r="AA26" s="58" t="str">
        <f t="shared" si="7"/>
        <v>-</v>
      </c>
      <c r="AB26" s="60">
        <f t="shared" si="8"/>
        <v>0</v>
      </c>
      <c r="AC26" s="60">
        <f t="shared" si="8"/>
        <v>0</v>
      </c>
      <c r="AD26" s="148"/>
      <c r="AE26" s="428"/>
      <c r="AF26" s="419"/>
      <c r="AG26" s="419"/>
      <c r="AH26" s="429"/>
      <c r="AI26" s="39"/>
      <c r="AJ26" s="39">
        <f t="shared" si="9"/>
        <v>0</v>
      </c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idden="1" x14ac:dyDescent="0.25">
      <c r="A27" s="38">
        <f t="shared" si="11"/>
        <v>69</v>
      </c>
      <c r="B27" s="50">
        <f t="shared" si="0"/>
        <v>0</v>
      </c>
      <c r="C27" s="51" t="str">
        <f t="shared" si="1"/>
        <v>-</v>
      </c>
      <c r="D27" s="51" t="str">
        <f t="shared" si="1"/>
        <v>-</v>
      </c>
      <c r="E27" s="51" t="str">
        <f t="shared" si="1"/>
        <v>-</v>
      </c>
      <c r="F27" s="51" t="str">
        <f t="shared" si="1"/>
        <v>-</v>
      </c>
      <c r="G27" s="51" t="str">
        <f t="shared" si="1"/>
        <v>-</v>
      </c>
      <c r="H27" s="52" t="str">
        <f t="shared" si="10"/>
        <v>-</v>
      </c>
      <c r="I27" s="51">
        <f t="shared" si="2"/>
        <v>0</v>
      </c>
      <c r="J27" s="51" t="str">
        <f t="shared" si="3"/>
        <v>-</v>
      </c>
      <c r="K27" s="52" t="str">
        <f t="shared" si="3"/>
        <v>-</v>
      </c>
      <c r="L27" s="53" t="str">
        <f t="shared" si="3"/>
        <v>-</v>
      </c>
      <c r="M27" s="51" t="str">
        <f t="shared" si="3"/>
        <v>-</v>
      </c>
      <c r="N27" s="51" t="str">
        <f t="shared" si="3"/>
        <v>-</v>
      </c>
      <c r="O27" s="51">
        <f t="shared" si="4"/>
        <v>0</v>
      </c>
      <c r="P27" s="51">
        <f t="shared" si="4"/>
        <v>0</v>
      </c>
      <c r="Q27" s="51">
        <f t="shared" si="4"/>
        <v>0</v>
      </c>
      <c r="R27" s="51">
        <f t="shared" si="4"/>
        <v>0</v>
      </c>
      <c r="S27" s="51" t="str">
        <f t="shared" si="5"/>
        <v>-</v>
      </c>
      <c r="T27" s="51" t="str">
        <f t="shared" si="5"/>
        <v>-</v>
      </c>
      <c r="U27" s="51" t="str">
        <f t="shared" si="5"/>
        <v>-</v>
      </c>
      <c r="V27" s="54" t="str">
        <f t="shared" si="5"/>
        <v>-</v>
      </c>
      <c r="W27" s="55" t="str">
        <f t="shared" si="5"/>
        <v>-</v>
      </c>
      <c r="X27" s="55" t="str">
        <f t="shared" si="5"/>
        <v>-</v>
      </c>
      <c r="Y27" s="56">
        <f t="shared" si="6"/>
        <v>0</v>
      </c>
      <c r="Z27" s="57" t="str">
        <f t="shared" si="7"/>
        <v>-</v>
      </c>
      <c r="AA27" s="58" t="str">
        <f t="shared" si="7"/>
        <v>-</v>
      </c>
      <c r="AB27" s="60">
        <f t="shared" si="8"/>
        <v>0</v>
      </c>
      <c r="AC27" s="60">
        <f t="shared" si="8"/>
        <v>0</v>
      </c>
      <c r="AD27" s="148"/>
      <c r="AE27" s="428"/>
      <c r="AF27" s="419"/>
      <c r="AG27" s="419"/>
      <c r="AH27" s="429"/>
      <c r="AI27" s="39"/>
      <c r="AJ27" s="39">
        <f t="shared" si="9"/>
        <v>0</v>
      </c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idden="1" x14ac:dyDescent="0.25">
      <c r="A28" s="38">
        <f t="shared" si="11"/>
        <v>70</v>
      </c>
      <c r="B28" s="50">
        <f t="shared" si="0"/>
        <v>0</v>
      </c>
      <c r="C28" s="51" t="str">
        <f t="shared" si="1"/>
        <v>-</v>
      </c>
      <c r="D28" s="51" t="str">
        <f t="shared" si="1"/>
        <v>-</v>
      </c>
      <c r="E28" s="51" t="str">
        <f t="shared" si="1"/>
        <v>-</v>
      </c>
      <c r="F28" s="51" t="str">
        <f t="shared" si="1"/>
        <v>-</v>
      </c>
      <c r="G28" s="51" t="str">
        <f t="shared" si="1"/>
        <v>-</v>
      </c>
      <c r="H28" s="52" t="str">
        <f t="shared" si="10"/>
        <v>-</v>
      </c>
      <c r="I28" s="51">
        <f t="shared" si="2"/>
        <v>0</v>
      </c>
      <c r="J28" s="51" t="str">
        <f t="shared" si="3"/>
        <v>-</v>
      </c>
      <c r="K28" s="52" t="str">
        <f t="shared" si="3"/>
        <v>-</v>
      </c>
      <c r="L28" s="53" t="str">
        <f t="shared" si="3"/>
        <v>-</v>
      </c>
      <c r="M28" s="51" t="str">
        <f t="shared" si="3"/>
        <v>-</v>
      </c>
      <c r="N28" s="51" t="str">
        <f t="shared" si="3"/>
        <v>-</v>
      </c>
      <c r="O28" s="51">
        <f t="shared" si="4"/>
        <v>0</v>
      </c>
      <c r="P28" s="51">
        <f t="shared" si="4"/>
        <v>0</v>
      </c>
      <c r="Q28" s="51">
        <f t="shared" si="4"/>
        <v>0</v>
      </c>
      <c r="R28" s="51">
        <f t="shared" si="4"/>
        <v>0</v>
      </c>
      <c r="S28" s="51" t="str">
        <f t="shared" si="5"/>
        <v>-</v>
      </c>
      <c r="T28" s="51" t="str">
        <f t="shared" si="5"/>
        <v>-</v>
      </c>
      <c r="U28" s="51" t="str">
        <f t="shared" si="5"/>
        <v>-</v>
      </c>
      <c r="V28" s="54" t="str">
        <f t="shared" si="5"/>
        <v>-</v>
      </c>
      <c r="W28" s="55" t="str">
        <f t="shared" si="5"/>
        <v>-</v>
      </c>
      <c r="X28" s="55" t="str">
        <f t="shared" si="5"/>
        <v>-</v>
      </c>
      <c r="Y28" s="56">
        <f t="shared" si="6"/>
        <v>0</v>
      </c>
      <c r="Z28" s="57" t="str">
        <f t="shared" si="7"/>
        <v>-</v>
      </c>
      <c r="AA28" s="58" t="str">
        <f t="shared" si="7"/>
        <v>-</v>
      </c>
      <c r="AB28" s="60">
        <f t="shared" si="8"/>
        <v>0</v>
      </c>
      <c r="AC28" s="60">
        <f t="shared" si="8"/>
        <v>0</v>
      </c>
      <c r="AD28" s="148"/>
      <c r="AE28" s="428"/>
      <c r="AF28" s="419"/>
      <c r="AG28" s="419"/>
      <c r="AH28" s="429"/>
      <c r="AI28" s="39"/>
      <c r="AJ28" s="39">
        <f t="shared" si="9"/>
        <v>0</v>
      </c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idden="1" x14ac:dyDescent="0.25">
      <c r="A29" s="38">
        <f t="shared" si="11"/>
        <v>71</v>
      </c>
      <c r="B29" s="50">
        <f t="shared" si="0"/>
        <v>0</v>
      </c>
      <c r="C29" s="51" t="str">
        <f t="shared" ref="C29:G42" si="12">IF($H$7=VLOOKUP($A29,PLANILLA,3,0),VLOOKUP($A29,PLANILLA,C$12,0),"-")</f>
        <v>-</v>
      </c>
      <c r="D29" s="51" t="str">
        <f t="shared" si="12"/>
        <v>-</v>
      </c>
      <c r="E29" s="51" t="str">
        <f t="shared" si="12"/>
        <v>-</v>
      </c>
      <c r="F29" s="51" t="str">
        <f t="shared" si="12"/>
        <v>-</v>
      </c>
      <c r="G29" s="51" t="str">
        <f t="shared" si="12"/>
        <v>-</v>
      </c>
      <c r="H29" s="52" t="str">
        <f t="shared" si="10"/>
        <v>-</v>
      </c>
      <c r="I29" s="51">
        <f t="shared" si="2"/>
        <v>0</v>
      </c>
      <c r="J29" s="51" t="str">
        <f t="shared" ref="J29:N42" si="13">IF($H$7=VLOOKUP($A29,PLANILLA,3,0),VLOOKUP($A29,PLANILLA,J$12,0),"-")</f>
        <v>-</v>
      </c>
      <c r="K29" s="52" t="str">
        <f t="shared" si="13"/>
        <v>-</v>
      </c>
      <c r="L29" s="53" t="str">
        <f t="shared" si="13"/>
        <v>-</v>
      </c>
      <c r="M29" s="51" t="str">
        <f t="shared" si="13"/>
        <v>-</v>
      </c>
      <c r="N29" s="51" t="str">
        <f t="shared" si="13"/>
        <v>-</v>
      </c>
      <c r="O29" s="51">
        <f t="shared" si="4"/>
        <v>0</v>
      </c>
      <c r="P29" s="51">
        <f t="shared" si="4"/>
        <v>0</v>
      </c>
      <c r="Q29" s="51">
        <f t="shared" si="4"/>
        <v>0</v>
      </c>
      <c r="R29" s="51">
        <f t="shared" si="4"/>
        <v>0</v>
      </c>
      <c r="S29" s="51" t="str">
        <f t="shared" ref="S29:X42" si="14">IF($H$7=VLOOKUP($A29,PLANILLA,3,0),VLOOKUP($A29,PLANILLA,S$12,0),"-")</f>
        <v>-</v>
      </c>
      <c r="T29" s="51" t="str">
        <f t="shared" si="14"/>
        <v>-</v>
      </c>
      <c r="U29" s="51" t="str">
        <f t="shared" si="14"/>
        <v>-</v>
      </c>
      <c r="V29" s="54" t="str">
        <f t="shared" si="14"/>
        <v>-</v>
      </c>
      <c r="W29" s="55" t="str">
        <f t="shared" si="14"/>
        <v>-</v>
      </c>
      <c r="X29" s="55" t="str">
        <f t="shared" si="14"/>
        <v>-</v>
      </c>
      <c r="Y29" s="56">
        <f t="shared" si="6"/>
        <v>0</v>
      </c>
      <c r="Z29" s="57" t="str">
        <f t="shared" si="7"/>
        <v>-</v>
      </c>
      <c r="AA29" s="58" t="str">
        <f t="shared" si="7"/>
        <v>-</v>
      </c>
      <c r="AB29" s="60">
        <f t="shared" si="8"/>
        <v>0</v>
      </c>
      <c r="AC29" s="60">
        <f t="shared" si="8"/>
        <v>0</v>
      </c>
      <c r="AD29" s="148"/>
      <c r="AE29" s="428"/>
      <c r="AF29" s="419"/>
      <c r="AG29" s="419"/>
      <c r="AH29" s="429"/>
      <c r="AI29" s="39"/>
      <c r="AJ29" s="39">
        <f t="shared" si="9"/>
        <v>0</v>
      </c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idden="1" x14ac:dyDescent="0.25">
      <c r="A30" s="38">
        <f t="shared" si="11"/>
        <v>72</v>
      </c>
      <c r="B30" s="50">
        <f t="shared" si="0"/>
        <v>0</v>
      </c>
      <c r="C30" s="51" t="str">
        <f t="shared" si="12"/>
        <v>-</v>
      </c>
      <c r="D30" s="51" t="str">
        <f t="shared" si="12"/>
        <v>-</v>
      </c>
      <c r="E30" s="51" t="str">
        <f t="shared" si="12"/>
        <v>-</v>
      </c>
      <c r="F30" s="51" t="str">
        <f t="shared" si="12"/>
        <v>-</v>
      </c>
      <c r="G30" s="51" t="str">
        <f t="shared" si="12"/>
        <v>-</v>
      </c>
      <c r="H30" s="52" t="str">
        <f t="shared" si="10"/>
        <v>-</v>
      </c>
      <c r="I30" s="51">
        <f t="shared" si="2"/>
        <v>0</v>
      </c>
      <c r="J30" s="51" t="str">
        <f t="shared" si="13"/>
        <v>-</v>
      </c>
      <c r="K30" s="52" t="str">
        <f t="shared" si="13"/>
        <v>-</v>
      </c>
      <c r="L30" s="53" t="str">
        <f t="shared" si="13"/>
        <v>-</v>
      </c>
      <c r="M30" s="51" t="str">
        <f t="shared" si="13"/>
        <v>-</v>
      </c>
      <c r="N30" s="51" t="str">
        <f t="shared" si="13"/>
        <v>-</v>
      </c>
      <c r="O30" s="51">
        <f t="shared" si="4"/>
        <v>0</v>
      </c>
      <c r="P30" s="51">
        <f t="shared" si="4"/>
        <v>0</v>
      </c>
      <c r="Q30" s="51">
        <f t="shared" si="4"/>
        <v>0</v>
      </c>
      <c r="R30" s="51">
        <f t="shared" si="4"/>
        <v>0</v>
      </c>
      <c r="S30" s="51" t="str">
        <f t="shared" si="14"/>
        <v>-</v>
      </c>
      <c r="T30" s="51" t="str">
        <f t="shared" si="14"/>
        <v>-</v>
      </c>
      <c r="U30" s="51" t="str">
        <f t="shared" si="14"/>
        <v>-</v>
      </c>
      <c r="V30" s="54" t="str">
        <f t="shared" si="14"/>
        <v>-</v>
      </c>
      <c r="W30" s="55" t="str">
        <f t="shared" si="14"/>
        <v>-</v>
      </c>
      <c r="X30" s="55" t="str">
        <f t="shared" si="14"/>
        <v>-</v>
      </c>
      <c r="Y30" s="56">
        <f t="shared" si="6"/>
        <v>0</v>
      </c>
      <c r="Z30" s="57" t="str">
        <f t="shared" si="7"/>
        <v>-</v>
      </c>
      <c r="AA30" s="58" t="str">
        <f t="shared" si="7"/>
        <v>-</v>
      </c>
      <c r="AB30" s="60">
        <f t="shared" si="8"/>
        <v>0</v>
      </c>
      <c r="AC30" s="60">
        <f t="shared" si="8"/>
        <v>0</v>
      </c>
      <c r="AD30" s="148"/>
      <c r="AE30" s="428"/>
      <c r="AF30" s="419"/>
      <c r="AG30" s="419"/>
      <c r="AH30" s="429"/>
      <c r="AI30" s="39"/>
      <c r="AJ30" s="39">
        <f t="shared" si="9"/>
        <v>0</v>
      </c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idden="1" x14ac:dyDescent="0.25">
      <c r="A31" s="38">
        <f t="shared" si="11"/>
        <v>73</v>
      </c>
      <c r="B31" s="50">
        <f t="shared" si="0"/>
        <v>0</v>
      </c>
      <c r="C31" s="51" t="str">
        <f t="shared" si="12"/>
        <v>-</v>
      </c>
      <c r="D31" s="51" t="str">
        <f t="shared" si="12"/>
        <v>-</v>
      </c>
      <c r="E31" s="51" t="str">
        <f t="shared" si="12"/>
        <v>-</v>
      </c>
      <c r="F31" s="51" t="str">
        <f t="shared" si="12"/>
        <v>-</v>
      </c>
      <c r="G31" s="51" t="str">
        <f t="shared" si="12"/>
        <v>-</v>
      </c>
      <c r="H31" s="52" t="str">
        <f t="shared" si="10"/>
        <v>-</v>
      </c>
      <c r="I31" s="51">
        <f t="shared" si="2"/>
        <v>0</v>
      </c>
      <c r="J31" s="51" t="str">
        <f t="shared" si="13"/>
        <v>-</v>
      </c>
      <c r="K31" s="52" t="str">
        <f t="shared" si="13"/>
        <v>-</v>
      </c>
      <c r="L31" s="53" t="str">
        <f t="shared" si="13"/>
        <v>-</v>
      </c>
      <c r="M31" s="51" t="str">
        <f t="shared" si="13"/>
        <v>-</v>
      </c>
      <c r="N31" s="51" t="str">
        <f t="shared" si="13"/>
        <v>-</v>
      </c>
      <c r="O31" s="51">
        <f t="shared" si="4"/>
        <v>0</v>
      </c>
      <c r="P31" s="51">
        <f t="shared" si="4"/>
        <v>0</v>
      </c>
      <c r="Q31" s="51">
        <f t="shared" si="4"/>
        <v>0</v>
      </c>
      <c r="R31" s="51">
        <f t="shared" si="4"/>
        <v>0</v>
      </c>
      <c r="S31" s="51" t="str">
        <f t="shared" si="14"/>
        <v>-</v>
      </c>
      <c r="T31" s="51" t="str">
        <f t="shared" si="14"/>
        <v>-</v>
      </c>
      <c r="U31" s="51" t="str">
        <f t="shared" si="14"/>
        <v>-</v>
      </c>
      <c r="V31" s="54" t="str">
        <f t="shared" si="14"/>
        <v>-</v>
      </c>
      <c r="W31" s="55" t="str">
        <f t="shared" si="14"/>
        <v>-</v>
      </c>
      <c r="X31" s="55" t="str">
        <f t="shared" si="14"/>
        <v>-</v>
      </c>
      <c r="Y31" s="56">
        <f t="shared" si="6"/>
        <v>0</v>
      </c>
      <c r="Z31" s="57" t="str">
        <f t="shared" si="7"/>
        <v>-</v>
      </c>
      <c r="AA31" s="58" t="str">
        <f t="shared" si="7"/>
        <v>-</v>
      </c>
      <c r="AB31" s="60">
        <f t="shared" si="8"/>
        <v>0</v>
      </c>
      <c r="AC31" s="60">
        <f t="shared" si="8"/>
        <v>0</v>
      </c>
      <c r="AD31" s="148"/>
      <c r="AE31" s="428"/>
      <c r="AF31" s="419"/>
      <c r="AG31" s="419"/>
      <c r="AH31" s="429"/>
      <c r="AI31" s="39"/>
      <c r="AJ31" s="39">
        <f t="shared" si="9"/>
        <v>0</v>
      </c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idden="1" x14ac:dyDescent="0.25">
      <c r="A32" s="38">
        <f t="shared" si="11"/>
        <v>74</v>
      </c>
      <c r="B32" s="50">
        <f t="shared" si="0"/>
        <v>0</v>
      </c>
      <c r="C32" s="51" t="str">
        <f t="shared" si="12"/>
        <v>-</v>
      </c>
      <c r="D32" s="51" t="str">
        <f t="shared" si="12"/>
        <v>-</v>
      </c>
      <c r="E32" s="51" t="str">
        <f t="shared" si="12"/>
        <v>-</v>
      </c>
      <c r="F32" s="51" t="str">
        <f t="shared" si="12"/>
        <v>-</v>
      </c>
      <c r="G32" s="51" t="str">
        <f t="shared" si="12"/>
        <v>-</v>
      </c>
      <c r="H32" s="52" t="str">
        <f t="shared" si="10"/>
        <v>-</v>
      </c>
      <c r="I32" s="51">
        <f t="shared" si="2"/>
        <v>0</v>
      </c>
      <c r="J32" s="51" t="str">
        <f t="shared" si="13"/>
        <v>-</v>
      </c>
      <c r="K32" s="52" t="str">
        <f t="shared" si="13"/>
        <v>-</v>
      </c>
      <c r="L32" s="53" t="str">
        <f t="shared" si="13"/>
        <v>-</v>
      </c>
      <c r="M32" s="51" t="str">
        <f t="shared" si="13"/>
        <v>-</v>
      </c>
      <c r="N32" s="51" t="str">
        <f t="shared" si="13"/>
        <v>-</v>
      </c>
      <c r="O32" s="51">
        <f t="shared" si="4"/>
        <v>0</v>
      </c>
      <c r="P32" s="51">
        <f t="shared" si="4"/>
        <v>0</v>
      </c>
      <c r="Q32" s="51">
        <f t="shared" si="4"/>
        <v>0</v>
      </c>
      <c r="R32" s="51">
        <f t="shared" si="4"/>
        <v>0</v>
      </c>
      <c r="S32" s="51" t="str">
        <f t="shared" si="14"/>
        <v>-</v>
      </c>
      <c r="T32" s="51" t="str">
        <f t="shared" si="14"/>
        <v>-</v>
      </c>
      <c r="U32" s="51" t="str">
        <f t="shared" si="14"/>
        <v>-</v>
      </c>
      <c r="V32" s="54" t="str">
        <f t="shared" si="14"/>
        <v>-</v>
      </c>
      <c r="W32" s="55" t="str">
        <f t="shared" si="14"/>
        <v>-</v>
      </c>
      <c r="X32" s="55" t="str">
        <f t="shared" si="14"/>
        <v>-</v>
      </c>
      <c r="Y32" s="56">
        <f t="shared" si="6"/>
        <v>0</v>
      </c>
      <c r="Z32" s="57" t="str">
        <f t="shared" si="7"/>
        <v>-</v>
      </c>
      <c r="AA32" s="58" t="str">
        <f t="shared" si="7"/>
        <v>-</v>
      </c>
      <c r="AB32" s="60">
        <f t="shared" si="8"/>
        <v>0</v>
      </c>
      <c r="AC32" s="60">
        <f t="shared" si="8"/>
        <v>0</v>
      </c>
      <c r="AD32" s="148"/>
      <c r="AE32" s="428"/>
      <c r="AF32" s="419"/>
      <c r="AG32" s="419"/>
      <c r="AH32" s="429"/>
      <c r="AI32" s="39"/>
      <c r="AJ32" s="39">
        <f t="shared" si="9"/>
        <v>0</v>
      </c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idden="1" x14ac:dyDescent="0.25">
      <c r="A33" s="38">
        <f t="shared" si="11"/>
        <v>75</v>
      </c>
      <c r="B33" s="50">
        <f t="shared" si="0"/>
        <v>0</v>
      </c>
      <c r="C33" s="51" t="str">
        <f t="shared" si="12"/>
        <v>-</v>
      </c>
      <c r="D33" s="51" t="str">
        <f t="shared" si="12"/>
        <v>-</v>
      </c>
      <c r="E33" s="51" t="str">
        <f t="shared" si="12"/>
        <v>-</v>
      </c>
      <c r="F33" s="51" t="str">
        <f t="shared" si="12"/>
        <v>-</v>
      </c>
      <c r="G33" s="51" t="str">
        <f t="shared" si="12"/>
        <v>-</v>
      </c>
      <c r="H33" s="52" t="str">
        <f t="shared" si="10"/>
        <v>-</v>
      </c>
      <c r="I33" s="51">
        <f t="shared" si="2"/>
        <v>0</v>
      </c>
      <c r="J33" s="51" t="str">
        <f t="shared" si="13"/>
        <v>-</v>
      </c>
      <c r="K33" s="52" t="str">
        <f t="shared" si="13"/>
        <v>-</v>
      </c>
      <c r="L33" s="53" t="str">
        <f t="shared" si="13"/>
        <v>-</v>
      </c>
      <c r="M33" s="51" t="str">
        <f t="shared" si="13"/>
        <v>-</v>
      </c>
      <c r="N33" s="51" t="str">
        <f t="shared" si="13"/>
        <v>-</v>
      </c>
      <c r="O33" s="51">
        <f t="shared" si="4"/>
        <v>0</v>
      </c>
      <c r="P33" s="51">
        <f t="shared" si="4"/>
        <v>0</v>
      </c>
      <c r="Q33" s="51">
        <f t="shared" si="4"/>
        <v>0</v>
      </c>
      <c r="R33" s="51">
        <f t="shared" si="4"/>
        <v>0</v>
      </c>
      <c r="S33" s="51" t="str">
        <f t="shared" si="14"/>
        <v>-</v>
      </c>
      <c r="T33" s="51" t="str">
        <f t="shared" si="14"/>
        <v>-</v>
      </c>
      <c r="U33" s="51" t="str">
        <f t="shared" si="14"/>
        <v>-</v>
      </c>
      <c r="V33" s="54" t="str">
        <f t="shared" si="14"/>
        <v>-</v>
      </c>
      <c r="W33" s="55" t="str">
        <f t="shared" si="14"/>
        <v>-</v>
      </c>
      <c r="X33" s="55" t="str">
        <f t="shared" si="14"/>
        <v>-</v>
      </c>
      <c r="Y33" s="56">
        <f t="shared" si="6"/>
        <v>0</v>
      </c>
      <c r="Z33" s="57" t="str">
        <f t="shared" si="7"/>
        <v>-</v>
      </c>
      <c r="AA33" s="58" t="str">
        <f t="shared" si="7"/>
        <v>-</v>
      </c>
      <c r="AB33" s="60">
        <f t="shared" si="8"/>
        <v>0</v>
      </c>
      <c r="AC33" s="60">
        <f t="shared" si="8"/>
        <v>0</v>
      </c>
      <c r="AD33" s="148"/>
      <c r="AE33" s="428"/>
      <c r="AF33" s="419"/>
      <c r="AG33" s="419"/>
      <c r="AH33" s="429"/>
      <c r="AI33" s="39"/>
      <c r="AJ33" s="39">
        <f t="shared" si="9"/>
        <v>0</v>
      </c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idden="1" x14ac:dyDescent="0.25">
      <c r="A34" s="38">
        <f t="shared" si="11"/>
        <v>76</v>
      </c>
      <c r="B34" s="50">
        <f t="shared" si="0"/>
        <v>0</v>
      </c>
      <c r="C34" s="51" t="str">
        <f t="shared" si="12"/>
        <v>-</v>
      </c>
      <c r="D34" s="51" t="str">
        <f t="shared" si="12"/>
        <v>-</v>
      </c>
      <c r="E34" s="51" t="str">
        <f t="shared" si="12"/>
        <v>-</v>
      </c>
      <c r="F34" s="51" t="str">
        <f t="shared" si="12"/>
        <v>-</v>
      </c>
      <c r="G34" s="51" t="str">
        <f t="shared" si="12"/>
        <v>-</v>
      </c>
      <c r="H34" s="52" t="str">
        <f t="shared" si="10"/>
        <v>-</v>
      </c>
      <c r="I34" s="51">
        <f t="shared" si="2"/>
        <v>0</v>
      </c>
      <c r="J34" s="51" t="str">
        <f t="shared" si="13"/>
        <v>-</v>
      </c>
      <c r="K34" s="52" t="str">
        <f t="shared" si="13"/>
        <v>-</v>
      </c>
      <c r="L34" s="53" t="str">
        <f t="shared" si="13"/>
        <v>-</v>
      </c>
      <c r="M34" s="51" t="str">
        <f t="shared" si="13"/>
        <v>-</v>
      </c>
      <c r="N34" s="51" t="str">
        <f t="shared" si="13"/>
        <v>-</v>
      </c>
      <c r="O34" s="51">
        <f t="shared" si="4"/>
        <v>0</v>
      </c>
      <c r="P34" s="51">
        <f t="shared" si="4"/>
        <v>0</v>
      </c>
      <c r="Q34" s="51">
        <f t="shared" si="4"/>
        <v>0</v>
      </c>
      <c r="R34" s="51">
        <f t="shared" si="4"/>
        <v>0</v>
      </c>
      <c r="S34" s="51" t="str">
        <f t="shared" si="14"/>
        <v>-</v>
      </c>
      <c r="T34" s="51" t="str">
        <f t="shared" si="14"/>
        <v>-</v>
      </c>
      <c r="U34" s="51" t="str">
        <f t="shared" si="14"/>
        <v>-</v>
      </c>
      <c r="V34" s="54" t="str">
        <f t="shared" si="14"/>
        <v>-</v>
      </c>
      <c r="W34" s="55" t="str">
        <f t="shared" si="14"/>
        <v>-</v>
      </c>
      <c r="X34" s="55" t="str">
        <f t="shared" si="14"/>
        <v>-</v>
      </c>
      <c r="Y34" s="56">
        <f t="shared" si="6"/>
        <v>0</v>
      </c>
      <c r="Z34" s="57" t="str">
        <f t="shared" si="7"/>
        <v>-</v>
      </c>
      <c r="AA34" s="58" t="str">
        <f t="shared" si="7"/>
        <v>-</v>
      </c>
      <c r="AB34" s="60">
        <f t="shared" si="8"/>
        <v>0</v>
      </c>
      <c r="AC34" s="60">
        <f t="shared" si="8"/>
        <v>0</v>
      </c>
      <c r="AD34" s="148"/>
      <c r="AE34" s="428"/>
      <c r="AF34" s="419"/>
      <c r="AG34" s="419"/>
      <c r="AH34" s="429"/>
      <c r="AI34" s="39"/>
      <c r="AJ34" s="39">
        <f t="shared" si="9"/>
        <v>0</v>
      </c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idden="1" x14ac:dyDescent="0.25">
      <c r="A35" s="38">
        <f t="shared" si="11"/>
        <v>77</v>
      </c>
      <c r="B35" s="50">
        <f t="shared" si="0"/>
        <v>0</v>
      </c>
      <c r="C35" s="51" t="str">
        <f t="shared" si="12"/>
        <v>-</v>
      </c>
      <c r="D35" s="51" t="str">
        <f t="shared" si="12"/>
        <v>-</v>
      </c>
      <c r="E35" s="51" t="str">
        <f t="shared" si="12"/>
        <v>-</v>
      </c>
      <c r="F35" s="51" t="str">
        <f t="shared" si="12"/>
        <v>-</v>
      </c>
      <c r="G35" s="51" t="str">
        <f t="shared" si="12"/>
        <v>-</v>
      </c>
      <c r="H35" s="52" t="str">
        <f t="shared" si="10"/>
        <v>-</v>
      </c>
      <c r="I35" s="51">
        <f t="shared" si="2"/>
        <v>0</v>
      </c>
      <c r="J35" s="51" t="str">
        <f t="shared" si="13"/>
        <v>-</v>
      </c>
      <c r="K35" s="52" t="str">
        <f t="shared" si="13"/>
        <v>-</v>
      </c>
      <c r="L35" s="53" t="str">
        <f t="shared" si="13"/>
        <v>-</v>
      </c>
      <c r="M35" s="51" t="str">
        <f t="shared" si="13"/>
        <v>-</v>
      </c>
      <c r="N35" s="51" t="str">
        <f t="shared" si="13"/>
        <v>-</v>
      </c>
      <c r="O35" s="51">
        <f t="shared" si="4"/>
        <v>0</v>
      </c>
      <c r="P35" s="51">
        <f t="shared" si="4"/>
        <v>0</v>
      </c>
      <c r="Q35" s="51">
        <f t="shared" si="4"/>
        <v>0</v>
      </c>
      <c r="R35" s="51">
        <f t="shared" si="4"/>
        <v>0</v>
      </c>
      <c r="S35" s="51" t="str">
        <f t="shared" si="14"/>
        <v>-</v>
      </c>
      <c r="T35" s="51" t="str">
        <f t="shared" si="14"/>
        <v>-</v>
      </c>
      <c r="U35" s="51" t="str">
        <f t="shared" si="14"/>
        <v>-</v>
      </c>
      <c r="V35" s="54" t="str">
        <f t="shared" si="14"/>
        <v>-</v>
      </c>
      <c r="W35" s="55" t="str">
        <f t="shared" si="14"/>
        <v>-</v>
      </c>
      <c r="X35" s="55" t="str">
        <f t="shared" si="14"/>
        <v>-</v>
      </c>
      <c r="Y35" s="56">
        <f t="shared" si="6"/>
        <v>0</v>
      </c>
      <c r="Z35" s="57" t="str">
        <f t="shared" si="7"/>
        <v>-</v>
      </c>
      <c r="AA35" s="58" t="str">
        <f t="shared" si="7"/>
        <v>-</v>
      </c>
      <c r="AB35" s="60">
        <f t="shared" si="8"/>
        <v>0</v>
      </c>
      <c r="AC35" s="60">
        <f t="shared" si="8"/>
        <v>0</v>
      </c>
      <c r="AD35" s="148"/>
      <c r="AE35" s="428"/>
      <c r="AF35" s="419"/>
      <c r="AG35" s="419"/>
      <c r="AH35" s="429"/>
      <c r="AI35" s="39"/>
      <c r="AJ35" s="39">
        <f t="shared" si="9"/>
        <v>0</v>
      </c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idden="1" x14ac:dyDescent="0.25">
      <c r="A36" s="38">
        <f t="shared" si="11"/>
        <v>78</v>
      </c>
      <c r="B36" s="50">
        <f t="shared" si="0"/>
        <v>0</v>
      </c>
      <c r="C36" s="51" t="str">
        <f t="shared" si="12"/>
        <v>-</v>
      </c>
      <c r="D36" s="51" t="str">
        <f t="shared" si="12"/>
        <v>-</v>
      </c>
      <c r="E36" s="51" t="str">
        <f t="shared" si="12"/>
        <v>-</v>
      </c>
      <c r="F36" s="51" t="str">
        <f t="shared" si="12"/>
        <v>-</v>
      </c>
      <c r="G36" s="51" t="str">
        <f t="shared" si="12"/>
        <v>-</v>
      </c>
      <c r="H36" s="52" t="str">
        <f t="shared" si="10"/>
        <v>-</v>
      </c>
      <c r="I36" s="51">
        <f t="shared" si="2"/>
        <v>0</v>
      </c>
      <c r="J36" s="51" t="str">
        <f t="shared" si="13"/>
        <v>-</v>
      </c>
      <c r="K36" s="52" t="str">
        <f t="shared" si="13"/>
        <v>-</v>
      </c>
      <c r="L36" s="53" t="str">
        <f t="shared" si="13"/>
        <v>-</v>
      </c>
      <c r="M36" s="51" t="str">
        <f t="shared" si="13"/>
        <v>-</v>
      </c>
      <c r="N36" s="51" t="str">
        <f t="shared" si="13"/>
        <v>-</v>
      </c>
      <c r="O36" s="51">
        <f t="shared" si="4"/>
        <v>0</v>
      </c>
      <c r="P36" s="51">
        <f t="shared" si="4"/>
        <v>0</v>
      </c>
      <c r="Q36" s="51">
        <f t="shared" si="4"/>
        <v>0</v>
      </c>
      <c r="R36" s="51">
        <f t="shared" si="4"/>
        <v>0</v>
      </c>
      <c r="S36" s="51" t="str">
        <f t="shared" si="14"/>
        <v>-</v>
      </c>
      <c r="T36" s="51" t="str">
        <f t="shared" si="14"/>
        <v>-</v>
      </c>
      <c r="U36" s="51" t="str">
        <f t="shared" si="14"/>
        <v>-</v>
      </c>
      <c r="V36" s="54" t="str">
        <f t="shared" si="14"/>
        <v>-</v>
      </c>
      <c r="W36" s="55" t="str">
        <f t="shared" si="14"/>
        <v>-</v>
      </c>
      <c r="X36" s="55" t="str">
        <f t="shared" si="14"/>
        <v>-</v>
      </c>
      <c r="Y36" s="56">
        <f t="shared" si="6"/>
        <v>0</v>
      </c>
      <c r="Z36" s="57" t="str">
        <f t="shared" si="7"/>
        <v>-</v>
      </c>
      <c r="AA36" s="58" t="str">
        <f t="shared" si="7"/>
        <v>-</v>
      </c>
      <c r="AB36" s="60">
        <f t="shared" si="8"/>
        <v>0</v>
      </c>
      <c r="AC36" s="60">
        <f t="shared" si="8"/>
        <v>0</v>
      </c>
      <c r="AD36" s="148"/>
      <c r="AE36" s="428"/>
      <c r="AF36" s="419"/>
      <c r="AG36" s="419"/>
      <c r="AH36" s="429"/>
      <c r="AI36" s="39"/>
      <c r="AJ36" s="39">
        <f t="shared" si="9"/>
        <v>0</v>
      </c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idden="1" x14ac:dyDescent="0.25">
      <c r="A37" s="38">
        <f t="shared" si="11"/>
        <v>79</v>
      </c>
      <c r="B37" s="50">
        <f t="shared" si="0"/>
        <v>0</v>
      </c>
      <c r="C37" s="51" t="str">
        <f t="shared" si="12"/>
        <v>-</v>
      </c>
      <c r="D37" s="51" t="str">
        <f t="shared" si="12"/>
        <v>-</v>
      </c>
      <c r="E37" s="51" t="str">
        <f t="shared" si="12"/>
        <v>-</v>
      </c>
      <c r="F37" s="51" t="str">
        <f t="shared" si="12"/>
        <v>-</v>
      </c>
      <c r="G37" s="51" t="str">
        <f t="shared" si="12"/>
        <v>-</v>
      </c>
      <c r="H37" s="52" t="str">
        <f t="shared" si="10"/>
        <v>-</v>
      </c>
      <c r="I37" s="51">
        <f t="shared" si="2"/>
        <v>0</v>
      </c>
      <c r="J37" s="51" t="str">
        <f t="shared" si="13"/>
        <v>-</v>
      </c>
      <c r="K37" s="52" t="str">
        <f t="shared" si="13"/>
        <v>-</v>
      </c>
      <c r="L37" s="53" t="str">
        <f t="shared" si="13"/>
        <v>-</v>
      </c>
      <c r="M37" s="51" t="str">
        <f t="shared" si="13"/>
        <v>-</v>
      </c>
      <c r="N37" s="51" t="str">
        <f t="shared" si="13"/>
        <v>-</v>
      </c>
      <c r="O37" s="51">
        <f t="shared" si="4"/>
        <v>0</v>
      </c>
      <c r="P37" s="51">
        <f t="shared" si="4"/>
        <v>0</v>
      </c>
      <c r="Q37" s="51">
        <f t="shared" si="4"/>
        <v>0</v>
      </c>
      <c r="R37" s="51">
        <f t="shared" si="4"/>
        <v>0</v>
      </c>
      <c r="S37" s="51" t="str">
        <f t="shared" si="14"/>
        <v>-</v>
      </c>
      <c r="T37" s="51" t="str">
        <f t="shared" si="14"/>
        <v>-</v>
      </c>
      <c r="U37" s="51" t="str">
        <f t="shared" si="14"/>
        <v>-</v>
      </c>
      <c r="V37" s="54" t="str">
        <f t="shared" si="14"/>
        <v>-</v>
      </c>
      <c r="W37" s="55" t="str">
        <f t="shared" si="14"/>
        <v>-</v>
      </c>
      <c r="X37" s="55" t="str">
        <f t="shared" si="14"/>
        <v>-</v>
      </c>
      <c r="Y37" s="56">
        <f t="shared" si="6"/>
        <v>0</v>
      </c>
      <c r="Z37" s="57" t="str">
        <f t="shared" si="7"/>
        <v>-</v>
      </c>
      <c r="AA37" s="58" t="str">
        <f t="shared" si="7"/>
        <v>-</v>
      </c>
      <c r="AB37" s="60">
        <f t="shared" si="8"/>
        <v>0</v>
      </c>
      <c r="AC37" s="60">
        <f t="shared" si="8"/>
        <v>0</v>
      </c>
      <c r="AD37" s="148"/>
      <c r="AE37" s="428"/>
      <c r="AF37" s="419"/>
      <c r="AG37" s="419"/>
      <c r="AH37" s="429"/>
      <c r="AI37" s="39"/>
      <c r="AJ37" s="39">
        <f t="shared" si="9"/>
        <v>0</v>
      </c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idden="1" x14ac:dyDescent="0.25">
      <c r="A38" s="38">
        <f t="shared" si="11"/>
        <v>80</v>
      </c>
      <c r="B38" s="50">
        <f t="shared" si="0"/>
        <v>0</v>
      </c>
      <c r="C38" s="51" t="str">
        <f t="shared" si="12"/>
        <v>-</v>
      </c>
      <c r="D38" s="51" t="str">
        <f t="shared" si="12"/>
        <v>-</v>
      </c>
      <c r="E38" s="51" t="str">
        <f t="shared" si="12"/>
        <v>-</v>
      </c>
      <c r="F38" s="51" t="str">
        <f t="shared" si="12"/>
        <v>-</v>
      </c>
      <c r="G38" s="51" t="str">
        <f t="shared" si="12"/>
        <v>-</v>
      </c>
      <c r="H38" s="52" t="str">
        <f t="shared" si="10"/>
        <v>-</v>
      </c>
      <c r="I38" s="51">
        <f t="shared" si="2"/>
        <v>0</v>
      </c>
      <c r="J38" s="51" t="str">
        <f t="shared" si="13"/>
        <v>-</v>
      </c>
      <c r="K38" s="52" t="str">
        <f t="shared" si="13"/>
        <v>-</v>
      </c>
      <c r="L38" s="53" t="str">
        <f t="shared" si="13"/>
        <v>-</v>
      </c>
      <c r="M38" s="51" t="str">
        <f t="shared" si="13"/>
        <v>-</v>
      </c>
      <c r="N38" s="51" t="str">
        <f t="shared" si="13"/>
        <v>-</v>
      </c>
      <c r="O38" s="51">
        <f t="shared" si="4"/>
        <v>0</v>
      </c>
      <c r="P38" s="51">
        <f t="shared" si="4"/>
        <v>0</v>
      </c>
      <c r="Q38" s="51">
        <f t="shared" si="4"/>
        <v>0</v>
      </c>
      <c r="R38" s="51">
        <f t="shared" si="4"/>
        <v>0</v>
      </c>
      <c r="S38" s="51" t="str">
        <f t="shared" si="14"/>
        <v>-</v>
      </c>
      <c r="T38" s="51" t="str">
        <f t="shared" si="14"/>
        <v>-</v>
      </c>
      <c r="U38" s="51" t="str">
        <f t="shared" si="14"/>
        <v>-</v>
      </c>
      <c r="V38" s="54" t="str">
        <f t="shared" si="14"/>
        <v>-</v>
      </c>
      <c r="W38" s="55" t="str">
        <f t="shared" si="14"/>
        <v>-</v>
      </c>
      <c r="X38" s="55" t="str">
        <f t="shared" si="14"/>
        <v>-</v>
      </c>
      <c r="Y38" s="56">
        <f t="shared" si="6"/>
        <v>0</v>
      </c>
      <c r="Z38" s="57" t="str">
        <f t="shared" si="7"/>
        <v>-</v>
      </c>
      <c r="AA38" s="58" t="str">
        <f t="shared" si="7"/>
        <v>-</v>
      </c>
      <c r="AB38" s="60">
        <f t="shared" si="8"/>
        <v>0</v>
      </c>
      <c r="AC38" s="60">
        <f t="shared" si="8"/>
        <v>0</v>
      </c>
      <c r="AD38" s="148"/>
      <c r="AE38" s="428"/>
      <c r="AF38" s="419"/>
      <c r="AG38" s="419"/>
      <c r="AH38" s="429"/>
      <c r="AI38" s="39"/>
      <c r="AJ38" s="39">
        <f t="shared" si="9"/>
        <v>0</v>
      </c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idden="1" x14ac:dyDescent="0.25">
      <c r="A39" s="38">
        <f t="shared" si="11"/>
        <v>81</v>
      </c>
      <c r="B39" s="50">
        <f t="shared" si="0"/>
        <v>0</v>
      </c>
      <c r="C39" s="51" t="str">
        <f t="shared" si="12"/>
        <v>-</v>
      </c>
      <c r="D39" s="51" t="str">
        <f t="shared" si="12"/>
        <v>-</v>
      </c>
      <c r="E39" s="51" t="str">
        <f t="shared" si="12"/>
        <v>-</v>
      </c>
      <c r="F39" s="51" t="str">
        <f t="shared" si="12"/>
        <v>-</v>
      </c>
      <c r="G39" s="51" t="str">
        <f t="shared" si="12"/>
        <v>-</v>
      </c>
      <c r="H39" s="52" t="str">
        <f t="shared" si="10"/>
        <v>-</v>
      </c>
      <c r="I39" s="51">
        <f t="shared" si="2"/>
        <v>0</v>
      </c>
      <c r="J39" s="51" t="str">
        <f t="shared" si="13"/>
        <v>-</v>
      </c>
      <c r="K39" s="52" t="str">
        <f t="shared" si="13"/>
        <v>-</v>
      </c>
      <c r="L39" s="53" t="str">
        <f t="shared" si="13"/>
        <v>-</v>
      </c>
      <c r="M39" s="51" t="str">
        <f t="shared" si="13"/>
        <v>-</v>
      </c>
      <c r="N39" s="51" t="str">
        <f t="shared" si="13"/>
        <v>-</v>
      </c>
      <c r="O39" s="51">
        <f t="shared" si="4"/>
        <v>0</v>
      </c>
      <c r="P39" s="51">
        <f t="shared" si="4"/>
        <v>0</v>
      </c>
      <c r="Q39" s="51">
        <f t="shared" si="4"/>
        <v>0</v>
      </c>
      <c r="R39" s="51">
        <f t="shared" si="4"/>
        <v>0</v>
      </c>
      <c r="S39" s="51" t="str">
        <f t="shared" si="14"/>
        <v>-</v>
      </c>
      <c r="T39" s="51" t="str">
        <f t="shared" si="14"/>
        <v>-</v>
      </c>
      <c r="U39" s="51" t="str">
        <f t="shared" si="14"/>
        <v>-</v>
      </c>
      <c r="V39" s="54" t="str">
        <f t="shared" si="14"/>
        <v>-</v>
      </c>
      <c r="W39" s="55" t="str">
        <f t="shared" si="14"/>
        <v>-</v>
      </c>
      <c r="X39" s="55" t="str">
        <f t="shared" si="14"/>
        <v>-</v>
      </c>
      <c r="Y39" s="56">
        <f t="shared" si="6"/>
        <v>0</v>
      </c>
      <c r="Z39" s="57" t="str">
        <f t="shared" si="7"/>
        <v>-</v>
      </c>
      <c r="AA39" s="58" t="str">
        <f t="shared" si="7"/>
        <v>-</v>
      </c>
      <c r="AB39" s="60">
        <f t="shared" si="8"/>
        <v>0</v>
      </c>
      <c r="AC39" s="60">
        <f t="shared" si="8"/>
        <v>0</v>
      </c>
      <c r="AD39" s="148"/>
      <c r="AE39" s="428"/>
      <c r="AF39" s="419"/>
      <c r="AG39" s="419"/>
      <c r="AH39" s="429"/>
      <c r="AI39" s="39"/>
      <c r="AJ39" s="39">
        <f t="shared" si="9"/>
        <v>0</v>
      </c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idden="1" x14ac:dyDescent="0.25">
      <c r="A40" s="38">
        <f t="shared" si="11"/>
        <v>82</v>
      </c>
      <c r="B40" s="50">
        <f t="shared" si="0"/>
        <v>0</v>
      </c>
      <c r="C40" s="51" t="str">
        <f t="shared" si="12"/>
        <v>-</v>
      </c>
      <c r="D40" s="51" t="str">
        <f t="shared" si="12"/>
        <v>-</v>
      </c>
      <c r="E40" s="51" t="str">
        <f t="shared" si="12"/>
        <v>-</v>
      </c>
      <c r="F40" s="51" t="str">
        <f t="shared" si="12"/>
        <v>-</v>
      </c>
      <c r="G40" s="51" t="str">
        <f t="shared" si="12"/>
        <v>-</v>
      </c>
      <c r="H40" s="52" t="str">
        <f t="shared" si="10"/>
        <v>-</v>
      </c>
      <c r="I40" s="51">
        <f t="shared" si="2"/>
        <v>0</v>
      </c>
      <c r="J40" s="51" t="str">
        <f t="shared" si="13"/>
        <v>-</v>
      </c>
      <c r="K40" s="52" t="str">
        <f t="shared" si="13"/>
        <v>-</v>
      </c>
      <c r="L40" s="53" t="str">
        <f t="shared" si="13"/>
        <v>-</v>
      </c>
      <c r="M40" s="51" t="str">
        <f t="shared" si="13"/>
        <v>-</v>
      </c>
      <c r="N40" s="51" t="str">
        <f t="shared" si="13"/>
        <v>-</v>
      </c>
      <c r="O40" s="51">
        <f t="shared" si="4"/>
        <v>0</v>
      </c>
      <c r="P40" s="51">
        <f t="shared" si="4"/>
        <v>0</v>
      </c>
      <c r="Q40" s="51">
        <f t="shared" si="4"/>
        <v>0</v>
      </c>
      <c r="R40" s="51">
        <f t="shared" si="4"/>
        <v>0</v>
      </c>
      <c r="S40" s="51" t="str">
        <f t="shared" si="14"/>
        <v>-</v>
      </c>
      <c r="T40" s="51" t="str">
        <f t="shared" si="14"/>
        <v>-</v>
      </c>
      <c r="U40" s="51" t="str">
        <f t="shared" si="14"/>
        <v>-</v>
      </c>
      <c r="V40" s="54" t="str">
        <f t="shared" si="14"/>
        <v>-</v>
      </c>
      <c r="W40" s="55" t="str">
        <f t="shared" si="14"/>
        <v>-</v>
      </c>
      <c r="X40" s="55" t="str">
        <f t="shared" si="14"/>
        <v>-</v>
      </c>
      <c r="Y40" s="56">
        <f t="shared" si="6"/>
        <v>0</v>
      </c>
      <c r="Z40" s="57" t="str">
        <f t="shared" si="7"/>
        <v>-</v>
      </c>
      <c r="AA40" s="58" t="str">
        <f t="shared" si="7"/>
        <v>-</v>
      </c>
      <c r="AB40" s="60">
        <f t="shared" si="8"/>
        <v>0</v>
      </c>
      <c r="AC40" s="60">
        <f t="shared" si="8"/>
        <v>0</v>
      </c>
      <c r="AD40" s="148"/>
      <c r="AE40" s="428"/>
      <c r="AF40" s="419"/>
      <c r="AG40" s="419"/>
      <c r="AH40" s="429"/>
      <c r="AI40" s="39"/>
      <c r="AJ40" s="39">
        <f t="shared" si="9"/>
        <v>0</v>
      </c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idden="1" x14ac:dyDescent="0.25">
      <c r="A41" s="38">
        <f t="shared" si="11"/>
        <v>83</v>
      </c>
      <c r="B41" s="50">
        <f t="shared" si="0"/>
        <v>0</v>
      </c>
      <c r="C41" s="51" t="str">
        <f t="shared" si="12"/>
        <v>-</v>
      </c>
      <c r="D41" s="51" t="str">
        <f t="shared" si="12"/>
        <v>-</v>
      </c>
      <c r="E41" s="51" t="str">
        <f t="shared" si="12"/>
        <v>-</v>
      </c>
      <c r="F41" s="51" t="str">
        <f t="shared" si="12"/>
        <v>-</v>
      </c>
      <c r="G41" s="51" t="str">
        <f t="shared" si="12"/>
        <v>-</v>
      </c>
      <c r="H41" s="52" t="str">
        <f t="shared" si="10"/>
        <v>-</v>
      </c>
      <c r="I41" s="51">
        <f t="shared" si="2"/>
        <v>0</v>
      </c>
      <c r="J41" s="51" t="str">
        <f t="shared" si="13"/>
        <v>-</v>
      </c>
      <c r="K41" s="52" t="str">
        <f t="shared" si="13"/>
        <v>-</v>
      </c>
      <c r="L41" s="53" t="str">
        <f t="shared" si="13"/>
        <v>-</v>
      </c>
      <c r="M41" s="51" t="str">
        <f t="shared" si="13"/>
        <v>-</v>
      </c>
      <c r="N41" s="51" t="str">
        <f t="shared" si="13"/>
        <v>-</v>
      </c>
      <c r="O41" s="51">
        <f t="shared" si="4"/>
        <v>0</v>
      </c>
      <c r="P41" s="51">
        <f t="shared" si="4"/>
        <v>0</v>
      </c>
      <c r="Q41" s="51">
        <f t="shared" si="4"/>
        <v>0</v>
      </c>
      <c r="R41" s="51">
        <f t="shared" si="4"/>
        <v>0</v>
      </c>
      <c r="S41" s="51" t="str">
        <f t="shared" si="14"/>
        <v>-</v>
      </c>
      <c r="T41" s="51" t="str">
        <f t="shared" si="14"/>
        <v>-</v>
      </c>
      <c r="U41" s="51" t="str">
        <f t="shared" si="14"/>
        <v>-</v>
      </c>
      <c r="V41" s="54" t="str">
        <f t="shared" si="14"/>
        <v>-</v>
      </c>
      <c r="W41" s="55" t="str">
        <f t="shared" si="14"/>
        <v>-</v>
      </c>
      <c r="X41" s="55" t="str">
        <f t="shared" si="14"/>
        <v>-</v>
      </c>
      <c r="Y41" s="56">
        <f t="shared" si="6"/>
        <v>0</v>
      </c>
      <c r="Z41" s="57" t="str">
        <f t="shared" si="7"/>
        <v>-</v>
      </c>
      <c r="AA41" s="58" t="str">
        <f t="shared" si="7"/>
        <v>-</v>
      </c>
      <c r="AB41" s="60">
        <f t="shared" si="8"/>
        <v>0</v>
      </c>
      <c r="AC41" s="60">
        <f t="shared" si="8"/>
        <v>0</v>
      </c>
      <c r="AD41" s="148"/>
      <c r="AE41" s="428"/>
      <c r="AF41" s="419"/>
      <c r="AG41" s="419"/>
      <c r="AH41" s="429"/>
      <c r="AI41" s="39"/>
      <c r="AJ41" s="39">
        <f t="shared" si="9"/>
        <v>0</v>
      </c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idden="1" x14ac:dyDescent="0.25">
      <c r="A42" s="38">
        <f t="shared" si="11"/>
        <v>84</v>
      </c>
      <c r="B42" s="50">
        <f t="shared" si="0"/>
        <v>0</v>
      </c>
      <c r="C42" s="51" t="str">
        <f t="shared" si="12"/>
        <v>-</v>
      </c>
      <c r="D42" s="51" t="str">
        <f t="shared" si="12"/>
        <v>-</v>
      </c>
      <c r="E42" s="51" t="str">
        <f t="shared" si="12"/>
        <v>-</v>
      </c>
      <c r="F42" s="51" t="str">
        <f t="shared" si="12"/>
        <v>-</v>
      </c>
      <c r="G42" s="51" t="str">
        <f t="shared" si="12"/>
        <v>-</v>
      </c>
      <c r="H42" s="52" t="str">
        <f t="shared" si="10"/>
        <v>-</v>
      </c>
      <c r="I42" s="51">
        <f t="shared" si="2"/>
        <v>0</v>
      </c>
      <c r="J42" s="51" t="str">
        <f t="shared" si="13"/>
        <v>-</v>
      </c>
      <c r="K42" s="52" t="str">
        <f t="shared" si="13"/>
        <v>-</v>
      </c>
      <c r="L42" s="53" t="str">
        <f t="shared" si="13"/>
        <v>-</v>
      </c>
      <c r="M42" s="51" t="str">
        <f t="shared" si="13"/>
        <v>-</v>
      </c>
      <c r="N42" s="51" t="str">
        <f t="shared" si="13"/>
        <v>-</v>
      </c>
      <c r="O42" s="51">
        <f t="shared" si="4"/>
        <v>0</v>
      </c>
      <c r="P42" s="51">
        <f t="shared" si="4"/>
        <v>0</v>
      </c>
      <c r="Q42" s="51">
        <f t="shared" si="4"/>
        <v>0</v>
      </c>
      <c r="R42" s="51">
        <f t="shared" si="4"/>
        <v>0</v>
      </c>
      <c r="S42" s="51" t="str">
        <f t="shared" si="14"/>
        <v>-</v>
      </c>
      <c r="T42" s="51" t="str">
        <f t="shared" si="14"/>
        <v>-</v>
      </c>
      <c r="U42" s="51" t="str">
        <f t="shared" si="14"/>
        <v>-</v>
      </c>
      <c r="V42" s="54" t="str">
        <f t="shared" si="14"/>
        <v>-</v>
      </c>
      <c r="W42" s="55" t="str">
        <f t="shared" si="14"/>
        <v>-</v>
      </c>
      <c r="X42" s="55" t="str">
        <f t="shared" si="14"/>
        <v>-</v>
      </c>
      <c r="Y42" s="56">
        <f t="shared" si="6"/>
        <v>0</v>
      </c>
      <c r="Z42" s="57" t="str">
        <f t="shared" si="7"/>
        <v>-</v>
      </c>
      <c r="AA42" s="58" t="str">
        <f t="shared" si="7"/>
        <v>-</v>
      </c>
      <c r="AB42" s="60">
        <f t="shared" si="8"/>
        <v>0</v>
      </c>
      <c r="AC42" s="60">
        <f t="shared" si="8"/>
        <v>0</v>
      </c>
      <c r="AD42" s="148"/>
      <c r="AE42" s="428"/>
      <c r="AF42" s="419"/>
      <c r="AG42" s="419"/>
      <c r="AH42" s="429"/>
      <c r="AI42" s="39"/>
      <c r="AJ42" s="39">
        <f t="shared" si="9"/>
        <v>0</v>
      </c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5.0999999999999996" hidden="1" customHeight="1" x14ac:dyDescent="0.25">
      <c r="B43" s="61"/>
      <c r="C43" s="62"/>
      <c r="D43" s="62"/>
      <c r="E43" s="62"/>
      <c r="F43" s="63"/>
      <c r="G43" s="63"/>
      <c r="H43" s="62"/>
      <c r="I43" s="62"/>
      <c r="J43" s="62"/>
      <c r="K43" s="62"/>
      <c r="L43" s="64"/>
      <c r="M43" s="62"/>
      <c r="N43" s="62"/>
      <c r="O43" s="62"/>
      <c r="P43" s="62"/>
      <c r="Q43" s="62"/>
      <c r="R43" s="62"/>
      <c r="S43" s="62"/>
      <c r="T43" s="62"/>
      <c r="U43" s="62"/>
      <c r="V43" s="66"/>
      <c r="W43" s="65"/>
      <c r="X43" s="65"/>
      <c r="Y43" s="67"/>
      <c r="Z43" s="68"/>
      <c r="AA43" s="69"/>
      <c r="AB43" s="70"/>
      <c r="AC43" s="70"/>
      <c r="AD43" s="149"/>
      <c r="AE43" s="428"/>
      <c r="AF43" s="419"/>
      <c r="AG43" s="419"/>
      <c r="AH43" s="429"/>
      <c r="AI43" s="39"/>
      <c r="AJ43" s="39">
        <v>1</v>
      </c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x14ac:dyDescent="0.25">
      <c r="B44" s="71" t="s">
        <v>154</v>
      </c>
      <c r="C44" s="72"/>
      <c r="D44" s="72"/>
      <c r="E44" s="73"/>
      <c r="F44" s="74"/>
      <c r="G44" s="74"/>
      <c r="H44" s="74"/>
      <c r="I44" s="74"/>
      <c r="J44" s="74"/>
      <c r="K44" s="74"/>
      <c r="L44" s="75" t="s">
        <v>60</v>
      </c>
      <c r="M44" s="74"/>
      <c r="N44" s="74"/>
      <c r="O44" s="76">
        <f>SUM(O13:O43)</f>
        <v>0</v>
      </c>
      <c r="P44" s="76">
        <f>SUM(P13:P43)</f>
        <v>0</v>
      </c>
      <c r="Q44" s="76">
        <f>SUM(Q13:Q43)</f>
        <v>2</v>
      </c>
      <c r="R44" s="76">
        <f>SUM(R13:R43)</f>
        <v>0</v>
      </c>
      <c r="S44" s="74"/>
      <c r="T44" s="74"/>
      <c r="U44" s="74"/>
      <c r="V44" s="76">
        <f>SUM(V13:V43)</f>
        <v>0</v>
      </c>
      <c r="W44" s="74"/>
      <c r="X44" s="74"/>
      <c r="Y44" s="74"/>
      <c r="Z44" s="74"/>
      <c r="AA44" s="74"/>
      <c r="AB44" s="75"/>
      <c r="AC44" s="75"/>
      <c r="AD44" s="74"/>
      <c r="AE44" s="430"/>
      <c r="AF44" s="431"/>
      <c r="AG44" s="431"/>
      <c r="AH44" s="432"/>
      <c r="AJ44" s="38">
        <v>1</v>
      </c>
    </row>
    <row r="45" spans="1:45" x14ac:dyDescent="0.25">
      <c r="M45" s="77"/>
      <c r="N45" s="77"/>
      <c r="O45" s="46"/>
      <c r="AJ45" s="38">
        <v>1</v>
      </c>
    </row>
    <row r="46" spans="1:45" x14ac:dyDescent="0.25">
      <c r="C46" s="78" t="s">
        <v>155</v>
      </c>
      <c r="D46" s="78"/>
      <c r="E46" s="39"/>
      <c r="F46" s="39"/>
      <c r="G46" s="79" t="s">
        <v>156</v>
      </c>
      <c r="H46" s="80"/>
      <c r="I46" s="80"/>
      <c r="J46" s="80"/>
      <c r="K46" s="80"/>
      <c r="L46" s="81"/>
      <c r="M46" s="82"/>
      <c r="N46" s="82"/>
      <c r="O46" s="39"/>
      <c r="P46" s="39"/>
      <c r="Q46" s="39"/>
      <c r="R46" s="39"/>
      <c r="S46" s="83" t="s">
        <v>157</v>
      </c>
      <c r="T46" s="83"/>
      <c r="U46" s="83"/>
      <c r="V46" s="39"/>
      <c r="W46" s="39"/>
      <c r="X46" s="39"/>
      <c r="Y46" s="545" t="s">
        <v>158</v>
      </c>
      <c r="Z46" s="546"/>
      <c r="AA46" s="546"/>
      <c r="AB46" s="547"/>
      <c r="AC46" s="42"/>
      <c r="AD46" s="84"/>
      <c r="AE46" s="420"/>
      <c r="AF46" s="420"/>
      <c r="AG46" s="420"/>
      <c r="AH46" s="420"/>
      <c r="AI46" s="39"/>
      <c r="AJ46" s="39">
        <v>1</v>
      </c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x14ac:dyDescent="0.25">
      <c r="C47" s="97" t="s">
        <v>214</v>
      </c>
      <c r="D47" s="85">
        <f>+SUMIFS($I$13:$I$43,$J$13:$J$43,"CAC",$K$13:$K$43,"12/200")</f>
        <v>0</v>
      </c>
      <c r="E47" s="86"/>
      <c r="F47" s="86"/>
      <c r="G47" s="52" t="s">
        <v>74</v>
      </c>
      <c r="H47" s="85">
        <f t="shared" ref="H47:H56" si="15">+COUNTIF($C$13:$E$43,$G47)</f>
        <v>0</v>
      </c>
      <c r="I47" s="52"/>
      <c r="J47" s="85"/>
      <c r="K47" s="52" t="s">
        <v>90</v>
      </c>
      <c r="L47" s="85">
        <f t="shared" ref="L47:L54" si="16">+COUNTIF($C$13:$E$43,$K47)</f>
        <v>0</v>
      </c>
      <c r="M47" s="87"/>
      <c r="N47" s="88"/>
      <c r="O47" s="39"/>
      <c r="P47" s="39"/>
      <c r="Q47" s="39"/>
      <c r="R47" s="39"/>
      <c r="S47" s="89">
        <f>SUM($V$13:$V$43)</f>
        <v>0</v>
      </c>
      <c r="T47" s="90"/>
      <c r="U47" s="90"/>
      <c r="V47" s="39"/>
      <c r="W47" s="39"/>
      <c r="X47" s="39"/>
      <c r="Y47" s="91" t="s">
        <v>77</v>
      </c>
      <c r="Z47" s="92"/>
      <c r="AA47" s="93"/>
      <c r="AB47" s="94">
        <f t="shared" ref="AB47:AB52" si="17">COUNTIF($G$13:$G$43,$Y47)</f>
        <v>0</v>
      </c>
      <c r="AC47" s="42"/>
      <c r="AI47" s="39"/>
      <c r="AJ47" s="39">
        <v>1</v>
      </c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x14ac:dyDescent="0.25">
      <c r="C48" s="97" t="s">
        <v>172</v>
      </c>
      <c r="D48" s="85">
        <f>+SUMIFS($I$13:$I$43,$J$13:$J$43,"CAC",$K$13:$K$43,"12/300")</f>
        <v>0</v>
      </c>
      <c r="E48" s="86"/>
      <c r="F48" s="86"/>
      <c r="G48" s="52" t="s">
        <v>105</v>
      </c>
      <c r="H48" s="85">
        <f t="shared" si="15"/>
        <v>0</v>
      </c>
      <c r="I48" s="52"/>
      <c r="J48" s="85"/>
      <c r="K48" s="52" t="s">
        <v>159</v>
      </c>
      <c r="L48" s="85">
        <f t="shared" si="16"/>
        <v>0</v>
      </c>
      <c r="M48" s="87"/>
      <c r="N48" s="88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91" t="s">
        <v>81</v>
      </c>
      <c r="Z48" s="92"/>
      <c r="AA48" s="93"/>
      <c r="AB48" s="94">
        <f t="shared" si="17"/>
        <v>0</v>
      </c>
      <c r="AC48" s="42"/>
      <c r="AI48" s="39"/>
      <c r="AJ48" s="39">
        <v>1</v>
      </c>
      <c r="AK48" s="39"/>
      <c r="AL48" s="39"/>
      <c r="AM48" s="39"/>
      <c r="AN48" s="39"/>
      <c r="AO48" s="39"/>
      <c r="AP48" s="39"/>
      <c r="AQ48" s="39"/>
      <c r="AR48" s="39"/>
      <c r="AS48" s="39"/>
    </row>
    <row r="49" spans="2:45" x14ac:dyDescent="0.25">
      <c r="B49" s="95"/>
      <c r="C49" s="97" t="s">
        <v>274</v>
      </c>
      <c r="D49" s="85">
        <f>+SUMIFS($I$13:$I$43,$J$13:$J$43,"CAC",$K$13:$K$43,"13/300")</f>
        <v>3</v>
      </c>
      <c r="E49" s="86"/>
      <c r="F49" s="86"/>
      <c r="G49" s="52" t="s">
        <v>108</v>
      </c>
      <c r="H49" s="85">
        <f t="shared" si="15"/>
        <v>0</v>
      </c>
      <c r="I49" s="52"/>
      <c r="J49" s="85"/>
      <c r="K49" s="52" t="s">
        <v>160</v>
      </c>
      <c r="L49" s="85">
        <f t="shared" si="16"/>
        <v>0</v>
      </c>
      <c r="M49" s="87"/>
      <c r="N49" s="88"/>
      <c r="O49" s="39"/>
      <c r="P49" s="39"/>
      <c r="Q49" s="39"/>
      <c r="R49" s="39"/>
      <c r="S49" s="78" t="s">
        <v>120</v>
      </c>
      <c r="T49" s="78"/>
      <c r="U49" s="39"/>
      <c r="V49" s="78"/>
      <c r="W49" s="39"/>
      <c r="X49" s="39"/>
      <c r="Y49" s="91" t="s">
        <v>218</v>
      </c>
      <c r="Z49" s="92"/>
      <c r="AA49" s="93"/>
      <c r="AB49" s="94">
        <f t="shared" si="17"/>
        <v>0</v>
      </c>
      <c r="AC49" s="42"/>
      <c r="AI49" s="39"/>
      <c r="AJ49" s="39">
        <v>1</v>
      </c>
      <c r="AK49" s="39"/>
      <c r="AL49" s="39"/>
      <c r="AM49" s="39"/>
      <c r="AN49" s="39"/>
      <c r="AO49" s="39"/>
      <c r="AP49" s="39"/>
      <c r="AQ49" s="39"/>
      <c r="AR49" s="39"/>
      <c r="AS49" s="39"/>
    </row>
    <row r="50" spans="2:45" x14ac:dyDescent="0.25">
      <c r="B50" s="95"/>
      <c r="C50" s="97" t="s">
        <v>252</v>
      </c>
      <c r="D50" s="85">
        <f>+SUMIFS($I$13:$I$43,$J$13:$J$43,"CAC",$K$13:$K$43,"13/400")</f>
        <v>3</v>
      </c>
      <c r="E50" s="86"/>
      <c r="F50" s="86"/>
      <c r="G50" s="52" t="s">
        <v>103</v>
      </c>
      <c r="H50" s="85">
        <f t="shared" si="15"/>
        <v>0</v>
      </c>
      <c r="I50" s="52"/>
      <c r="J50" s="85"/>
      <c r="K50" s="52" t="s">
        <v>161</v>
      </c>
      <c r="L50" s="85">
        <f t="shared" si="16"/>
        <v>0</v>
      </c>
      <c r="M50" s="87"/>
      <c r="N50" s="88"/>
      <c r="O50" s="39"/>
      <c r="P50" s="39"/>
      <c r="Q50" s="39"/>
      <c r="R50" s="39"/>
      <c r="S50" s="97" t="s">
        <v>7</v>
      </c>
      <c r="T50" s="98">
        <f>SUM($O$13:$O$43)</f>
        <v>0</v>
      </c>
      <c r="U50" s="42"/>
      <c r="V50" s="98">
        <f>COUNTIF($S$13:$S$43,#REF!)</f>
        <v>0</v>
      </c>
      <c r="W50" s="39"/>
      <c r="X50" s="39"/>
      <c r="Y50" s="91" t="s">
        <v>297</v>
      </c>
      <c r="Z50" s="92"/>
      <c r="AA50" s="93"/>
      <c r="AB50" s="94">
        <f t="shared" si="17"/>
        <v>0</v>
      </c>
      <c r="AC50" s="42"/>
      <c r="AI50" s="39"/>
      <c r="AJ50" s="39">
        <v>1</v>
      </c>
      <c r="AK50" s="39"/>
      <c r="AL50" s="39"/>
      <c r="AM50" s="39"/>
      <c r="AN50" s="39"/>
      <c r="AO50" s="39"/>
      <c r="AP50" s="39"/>
      <c r="AQ50" s="39"/>
      <c r="AR50" s="39"/>
      <c r="AS50" s="39"/>
    </row>
    <row r="51" spans="2:45" x14ac:dyDescent="0.25">
      <c r="B51" s="95"/>
      <c r="C51" s="150" t="s">
        <v>327</v>
      </c>
      <c r="D51" s="85">
        <f t="shared" ref="D51:D52" si="18">+SUMIFS($I$13:$I$43,$J$13:$J$43,"CAC",$K$13:$K$43,"12/200")</f>
        <v>0</v>
      </c>
      <c r="E51" s="86"/>
      <c r="F51" s="86"/>
      <c r="G51" s="52" t="s">
        <v>104</v>
      </c>
      <c r="H51" s="85">
        <f t="shared" si="15"/>
        <v>0</v>
      </c>
      <c r="I51" s="52"/>
      <c r="J51" s="85"/>
      <c r="K51" s="52" t="s">
        <v>162</v>
      </c>
      <c r="L51" s="85">
        <f t="shared" si="16"/>
        <v>0</v>
      </c>
      <c r="M51" s="87"/>
      <c r="N51" s="88"/>
      <c r="O51" s="39"/>
      <c r="P51" s="39"/>
      <c r="Q51" s="39"/>
      <c r="R51" s="39"/>
      <c r="S51" s="97" t="s">
        <v>8</v>
      </c>
      <c r="T51" s="98">
        <f>SUM($P$13:$P$43)</f>
        <v>0</v>
      </c>
      <c r="U51" s="39"/>
      <c r="V51" s="98">
        <f>COUNTIF($S$13:$S$43,#REF!)</f>
        <v>0</v>
      </c>
      <c r="W51" s="39"/>
      <c r="X51" s="39"/>
      <c r="Y51" s="91" t="s">
        <v>303</v>
      </c>
      <c r="Z51" s="92"/>
      <c r="AA51" s="93"/>
      <c r="AB51" s="94">
        <f t="shared" si="17"/>
        <v>0</v>
      </c>
      <c r="AC51" s="42"/>
      <c r="AI51" s="39"/>
      <c r="AJ51" s="39">
        <v>1</v>
      </c>
      <c r="AK51" s="39"/>
      <c r="AL51" s="39"/>
      <c r="AM51" s="39"/>
      <c r="AN51" s="39"/>
      <c r="AO51" s="39"/>
      <c r="AP51" s="39"/>
      <c r="AQ51" s="39"/>
      <c r="AR51" s="39"/>
      <c r="AS51" s="39"/>
    </row>
    <row r="52" spans="2:45" x14ac:dyDescent="0.25">
      <c r="B52" s="95"/>
      <c r="C52" s="150" t="s">
        <v>327</v>
      </c>
      <c r="D52" s="85">
        <f t="shared" si="18"/>
        <v>0</v>
      </c>
      <c r="E52" s="86"/>
      <c r="F52" s="86"/>
      <c r="G52" s="52" t="s">
        <v>67</v>
      </c>
      <c r="H52" s="85">
        <f t="shared" si="15"/>
        <v>0</v>
      </c>
      <c r="I52" s="52"/>
      <c r="J52" s="85"/>
      <c r="K52" s="52" t="s">
        <v>163</v>
      </c>
      <c r="L52" s="85">
        <f t="shared" si="16"/>
        <v>0</v>
      </c>
      <c r="M52" s="87"/>
      <c r="N52" s="88"/>
      <c r="O52" s="39"/>
      <c r="P52" s="39"/>
      <c r="Q52" s="39"/>
      <c r="R52" s="39"/>
      <c r="S52" s="97" t="s">
        <v>164</v>
      </c>
      <c r="T52" s="98">
        <f>SUM($Q$13:$Q$43)</f>
        <v>2</v>
      </c>
      <c r="U52" s="39"/>
      <c r="V52" s="98">
        <f>COUNTIF($S$13:$S$43,#REF!)</f>
        <v>0</v>
      </c>
      <c r="W52" s="39"/>
      <c r="X52" s="39"/>
      <c r="Y52" s="91" t="s">
        <v>259</v>
      </c>
      <c r="Z52" s="92"/>
      <c r="AA52" s="93"/>
      <c r="AB52" s="94">
        <f t="shared" si="17"/>
        <v>1</v>
      </c>
      <c r="AC52" s="42"/>
      <c r="AI52" s="39"/>
      <c r="AJ52" s="39">
        <v>1</v>
      </c>
      <c r="AK52" s="39"/>
      <c r="AL52" s="39"/>
      <c r="AM52" s="39"/>
      <c r="AN52" s="39"/>
      <c r="AO52" s="39"/>
      <c r="AP52" s="39"/>
      <c r="AQ52" s="39"/>
      <c r="AR52" s="39"/>
      <c r="AS52" s="39"/>
    </row>
    <row r="53" spans="2:45" x14ac:dyDescent="0.25">
      <c r="B53" s="95"/>
      <c r="C53" s="96"/>
      <c r="D53" s="96"/>
      <c r="E53" s="88"/>
      <c r="F53" s="86"/>
      <c r="G53" s="52" t="s">
        <v>106</v>
      </c>
      <c r="H53" s="85">
        <f t="shared" si="15"/>
        <v>0</v>
      </c>
      <c r="I53" s="52"/>
      <c r="J53" s="85"/>
      <c r="K53" s="52" t="s">
        <v>107</v>
      </c>
      <c r="L53" s="85">
        <f t="shared" si="16"/>
        <v>0</v>
      </c>
      <c r="M53" s="87"/>
      <c r="N53" s="99"/>
      <c r="O53" s="39"/>
      <c r="P53" s="39"/>
      <c r="Q53" s="39"/>
      <c r="R53" s="39"/>
      <c r="S53" s="97" t="s">
        <v>165</v>
      </c>
      <c r="T53" s="98">
        <f>SUM($R$13:$R$43)</f>
        <v>0</v>
      </c>
      <c r="U53" s="42"/>
      <c r="V53" s="98">
        <f>COUNTIF($S$13:$S$43,#REF!)</f>
        <v>0</v>
      </c>
      <c r="W53" s="39"/>
      <c r="X53" s="39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>
        <v>1</v>
      </c>
      <c r="AK53" s="39"/>
      <c r="AL53" s="39"/>
      <c r="AM53" s="39"/>
      <c r="AN53" s="39"/>
      <c r="AO53" s="39"/>
      <c r="AP53" s="39"/>
      <c r="AQ53" s="39"/>
      <c r="AR53" s="39"/>
      <c r="AS53" s="39"/>
    </row>
    <row r="54" spans="2:45" x14ac:dyDescent="0.25">
      <c r="B54" s="95"/>
      <c r="C54" s="96"/>
      <c r="D54" s="96"/>
      <c r="E54" s="88"/>
      <c r="F54" s="86"/>
      <c r="G54" s="52" t="s">
        <v>61</v>
      </c>
      <c r="H54" s="85">
        <f t="shared" si="15"/>
        <v>0</v>
      </c>
      <c r="I54" s="52"/>
      <c r="J54" s="85"/>
      <c r="K54" s="52" t="s">
        <v>85</v>
      </c>
      <c r="L54" s="85">
        <f t="shared" si="16"/>
        <v>0</v>
      </c>
      <c r="M54" s="87"/>
      <c r="N54" s="99"/>
      <c r="O54" s="39"/>
      <c r="P54" s="39"/>
      <c r="Q54" s="39"/>
      <c r="R54" s="39"/>
      <c r="S54" s="39"/>
      <c r="T54" s="39"/>
      <c r="U54" s="42"/>
      <c r="V54" s="100"/>
      <c r="W54" s="86"/>
      <c r="X54" s="39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>
        <v>1</v>
      </c>
      <c r="AK54" s="39"/>
      <c r="AL54" s="39"/>
      <c r="AM54" s="39"/>
      <c r="AN54" s="39"/>
      <c r="AO54" s="39"/>
      <c r="AP54" s="39"/>
      <c r="AQ54" s="39"/>
      <c r="AR54" s="39"/>
      <c r="AS54" s="39"/>
    </row>
    <row r="55" spans="2:45" ht="30" customHeight="1" x14ac:dyDescent="0.25">
      <c r="B55" s="95"/>
      <c r="C55" s="96"/>
      <c r="D55" s="96"/>
      <c r="E55" s="88"/>
      <c r="F55" s="86"/>
      <c r="G55" s="52" t="s">
        <v>88</v>
      </c>
      <c r="H55" s="85">
        <f t="shared" si="15"/>
        <v>0</v>
      </c>
      <c r="I55" s="52"/>
      <c r="J55" s="85"/>
      <c r="K55" s="52"/>
      <c r="L55" s="85"/>
      <c r="M55" s="87"/>
      <c r="N55" s="99"/>
      <c r="O55" s="39"/>
      <c r="P55" s="39"/>
      <c r="Q55" s="39"/>
      <c r="R55" s="39"/>
      <c r="S55" s="101" t="s">
        <v>166</v>
      </c>
      <c r="T55" s="80"/>
      <c r="U55" s="102" t="s">
        <v>154</v>
      </c>
      <c r="V55" s="86"/>
      <c r="W55" s="86"/>
      <c r="X55" s="39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>
        <v>1</v>
      </c>
      <c r="AK55" s="39"/>
      <c r="AL55" s="39"/>
      <c r="AM55" s="39"/>
      <c r="AN55" s="39"/>
      <c r="AO55" s="39"/>
      <c r="AP55" s="39"/>
      <c r="AQ55" s="39"/>
      <c r="AR55" s="39"/>
      <c r="AS55" s="39"/>
    </row>
    <row r="56" spans="2:45" x14ac:dyDescent="0.25">
      <c r="B56" s="95"/>
      <c r="C56" s="96"/>
      <c r="D56" s="96"/>
      <c r="E56" s="88"/>
      <c r="F56" s="103"/>
      <c r="G56" s="52" t="s">
        <v>102</v>
      </c>
      <c r="H56" s="85">
        <f t="shared" si="15"/>
        <v>0</v>
      </c>
      <c r="I56" s="52"/>
      <c r="J56" s="85"/>
      <c r="K56" s="52"/>
      <c r="L56" s="85"/>
      <c r="M56" s="87"/>
      <c r="N56" s="99"/>
      <c r="O56" s="39"/>
      <c r="P56" s="39"/>
      <c r="Q56" s="39"/>
      <c r="R56" s="39"/>
      <c r="S56" s="104" t="s">
        <v>62</v>
      </c>
      <c r="T56" s="105"/>
      <c r="U56" s="151">
        <f t="array" ref="U56">+SUM(IF($M$13:$M$43=$S56,$L$13:$L$43*$N$13:$N$43/1000,IF($M$13:$M$43="35+35 mm² AAAC",$L$13:$L$43*$N$13:$N$43*2/1000)))</f>
        <v>0.7679999999999999</v>
      </c>
      <c r="V56" s="86"/>
      <c r="W56" s="86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>
        <v>1</v>
      </c>
      <c r="AK56" s="39"/>
      <c r="AL56" s="39"/>
      <c r="AM56" s="39"/>
      <c r="AN56" s="39"/>
      <c r="AO56" s="39"/>
      <c r="AP56" s="39"/>
      <c r="AQ56" s="39"/>
      <c r="AR56" s="39"/>
      <c r="AS56" s="39"/>
    </row>
    <row r="57" spans="2:45" x14ac:dyDescent="0.25">
      <c r="B57" s="95"/>
      <c r="C57" s="96"/>
      <c r="D57" s="96"/>
      <c r="E57" s="88"/>
      <c r="F57" s="39"/>
      <c r="M57" s="99"/>
      <c r="N57" s="99"/>
      <c r="O57" s="39"/>
      <c r="P57" s="39"/>
      <c r="Q57" s="39"/>
      <c r="R57" s="39"/>
      <c r="S57" s="97" t="s">
        <v>167</v>
      </c>
      <c r="T57" s="52"/>
      <c r="U57" s="151">
        <f t="array" ref="U57">+SUM(IF($M$13:$M$43=$S57,$L$13:$L$43*$N$13:$N$43/1000,0))</f>
        <v>0</v>
      </c>
      <c r="V57" s="106"/>
      <c r="W57" s="107"/>
      <c r="X57" s="39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>
        <v>1</v>
      </c>
      <c r="AK57" s="39"/>
      <c r="AL57" s="39"/>
      <c r="AM57" s="39"/>
      <c r="AN57" s="39"/>
      <c r="AO57" s="39"/>
      <c r="AP57" s="39"/>
      <c r="AQ57" s="39"/>
      <c r="AR57" s="39"/>
      <c r="AS57" s="39"/>
    </row>
    <row r="58" spans="2:45" x14ac:dyDescent="0.25">
      <c r="B58" s="95"/>
      <c r="C58" s="96"/>
      <c r="D58" s="96"/>
      <c r="E58" s="88"/>
      <c r="F58" s="39"/>
      <c r="M58" s="99"/>
      <c r="N58" s="99"/>
      <c r="O58" s="39"/>
      <c r="P58" s="39"/>
      <c r="Q58" s="39"/>
      <c r="R58" s="39"/>
      <c r="S58" s="97" t="s">
        <v>168</v>
      </c>
      <c r="T58" s="52"/>
      <c r="U58" s="151">
        <f t="array" ref="U58">+SUM(IF($M$13:$M$43=$S58,$L$13:$L$43*$N$13:$N$43/1000,0))</f>
        <v>0</v>
      </c>
      <c r="V58" s="106"/>
      <c r="W58" s="107"/>
      <c r="X58" s="39"/>
      <c r="Y58" s="86"/>
      <c r="Z58" s="39"/>
      <c r="AA58" s="108"/>
      <c r="AB58" s="108"/>
      <c r="AC58" s="42"/>
      <c r="AD58" s="86"/>
      <c r="AE58" s="86"/>
      <c r="AF58" s="86"/>
      <c r="AG58" s="86"/>
      <c r="AH58" s="86"/>
      <c r="AI58" s="39"/>
      <c r="AJ58" s="39">
        <v>1</v>
      </c>
      <c r="AK58" s="39"/>
      <c r="AL58" s="39"/>
      <c r="AM58" s="39"/>
      <c r="AN58" s="39"/>
      <c r="AO58" s="39"/>
      <c r="AP58" s="39"/>
      <c r="AQ58" s="39"/>
      <c r="AR58" s="39"/>
      <c r="AS58" s="39"/>
    </row>
    <row r="59" spans="2:45" x14ac:dyDescent="0.25">
      <c r="AJ59" s="39">
        <v>1</v>
      </c>
    </row>
  </sheetData>
  <autoFilter ref="AJ12:AJ59" xr:uid="{00000000-0009-0000-0000-000009000000}"/>
  <mergeCells count="42">
    <mergeCell ref="AE9:AF9"/>
    <mergeCell ref="AE10:AF10"/>
    <mergeCell ref="AG9:AH9"/>
    <mergeCell ref="AG10:AH10"/>
    <mergeCell ref="B7:F8"/>
    <mergeCell ref="G7:G8"/>
    <mergeCell ref="H7:R8"/>
    <mergeCell ref="S3:S6"/>
    <mergeCell ref="T3:U6"/>
    <mergeCell ref="B4:F5"/>
    <mergeCell ref="G4:R4"/>
    <mergeCell ref="G5:R6"/>
    <mergeCell ref="AJ7:AK8"/>
    <mergeCell ref="B9:B11"/>
    <mergeCell ref="F9:H9"/>
    <mergeCell ref="T9:T11"/>
    <mergeCell ref="U9:U11"/>
    <mergeCell ref="V9:V11"/>
    <mergeCell ref="W9:X10"/>
    <mergeCell ref="Y9:Y11"/>
    <mergeCell ref="Z9:Z11"/>
    <mergeCell ref="AA9:AA11"/>
    <mergeCell ref="V7:V8"/>
    <mergeCell ref="W7:W8"/>
    <mergeCell ref="X7:Y8"/>
    <mergeCell ref="Z7:AA8"/>
    <mergeCell ref="AB7:AC8"/>
    <mergeCell ref="AD7:AD8"/>
    <mergeCell ref="Y46:AB46"/>
    <mergeCell ref="AB9:AC9"/>
    <mergeCell ref="AD9:AD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S10:S11"/>
    <mergeCell ref="AB10:AC10"/>
  </mergeCells>
  <printOptions horizontalCentered="1"/>
  <pageMargins left="0.19685039370078741" right="0.19685039370078741" top="0.98425196850393704" bottom="0.59055118110236227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38</vt:i4>
      </vt:variant>
      <vt:variant>
        <vt:lpstr>Rangos con nombre</vt:lpstr>
      </vt:variant>
      <vt:variant>
        <vt:i4>60</vt:i4>
      </vt:variant>
    </vt:vector>
  </HeadingPairs>
  <TitlesOfParts>
    <vt:vector size="98" baseType="lpstr">
      <vt:lpstr>BD</vt:lpstr>
      <vt:lpstr>REDCAD</vt:lpstr>
      <vt:lpstr>Hoja7</vt:lpstr>
      <vt:lpstr>Hoja6</vt:lpstr>
      <vt:lpstr>Hoja4</vt:lpstr>
      <vt:lpstr>Metrado</vt:lpstr>
      <vt:lpstr>M_01</vt:lpstr>
      <vt:lpstr>M_02</vt:lpstr>
      <vt:lpstr>M_03</vt:lpstr>
      <vt:lpstr>M_06</vt:lpstr>
      <vt:lpstr>M_07</vt:lpstr>
      <vt:lpstr>M_08</vt:lpstr>
      <vt:lpstr>M_09</vt:lpstr>
      <vt:lpstr>M_10</vt:lpstr>
      <vt:lpstr>M_11</vt:lpstr>
      <vt:lpstr>M_13</vt:lpstr>
      <vt:lpstr>M_15</vt:lpstr>
      <vt:lpstr>M_16</vt:lpstr>
      <vt:lpstr>M_17</vt:lpstr>
      <vt:lpstr>M_18</vt:lpstr>
      <vt:lpstr>M_19</vt:lpstr>
      <vt:lpstr>M_20</vt:lpstr>
      <vt:lpstr>P_01</vt:lpstr>
      <vt:lpstr>P_02</vt:lpstr>
      <vt:lpstr>P_03</vt:lpstr>
      <vt:lpstr>P_06</vt:lpstr>
      <vt:lpstr>P_07</vt:lpstr>
      <vt:lpstr>P_08</vt:lpstr>
      <vt:lpstr>P_09</vt:lpstr>
      <vt:lpstr>P_10</vt:lpstr>
      <vt:lpstr>P_11</vt:lpstr>
      <vt:lpstr>P_13</vt:lpstr>
      <vt:lpstr>P_15</vt:lpstr>
      <vt:lpstr>P_16</vt:lpstr>
      <vt:lpstr>P_17</vt:lpstr>
      <vt:lpstr>P_18</vt:lpstr>
      <vt:lpstr>P_19</vt:lpstr>
      <vt:lpstr>P_20</vt:lpstr>
      <vt:lpstr>M_01!Área_de_impresión</vt:lpstr>
      <vt:lpstr>M_02!Área_de_impresión</vt:lpstr>
      <vt:lpstr>M_03!Área_de_impresión</vt:lpstr>
      <vt:lpstr>M_06!Área_de_impresión</vt:lpstr>
      <vt:lpstr>M_07!Área_de_impresión</vt:lpstr>
      <vt:lpstr>M_08!Área_de_impresión</vt:lpstr>
      <vt:lpstr>M_09!Área_de_impresión</vt:lpstr>
      <vt:lpstr>M_10!Área_de_impresión</vt:lpstr>
      <vt:lpstr>M_11!Área_de_impresión</vt:lpstr>
      <vt:lpstr>M_13!Área_de_impresión</vt:lpstr>
      <vt:lpstr>M_15!Área_de_impresión</vt:lpstr>
      <vt:lpstr>M_16!Área_de_impresión</vt:lpstr>
      <vt:lpstr>M_17!Área_de_impresión</vt:lpstr>
      <vt:lpstr>M_18!Área_de_impresión</vt:lpstr>
      <vt:lpstr>M_19!Área_de_impresión</vt:lpstr>
      <vt:lpstr>M_20!Área_de_impresión</vt:lpstr>
      <vt:lpstr>Metrado!Área_de_impresión</vt:lpstr>
      <vt:lpstr>P_01!Área_de_impresión</vt:lpstr>
      <vt:lpstr>P_02!Área_de_impresión</vt:lpstr>
      <vt:lpstr>P_03!Área_de_impresión</vt:lpstr>
      <vt:lpstr>P_06!Área_de_impresión</vt:lpstr>
      <vt:lpstr>P_07!Área_de_impresión</vt:lpstr>
      <vt:lpstr>P_08!Área_de_impresión</vt:lpstr>
      <vt:lpstr>P_09!Área_de_impresión</vt:lpstr>
      <vt:lpstr>P_10!Área_de_impresión</vt:lpstr>
      <vt:lpstr>P_11!Área_de_impresión</vt:lpstr>
      <vt:lpstr>P_13!Área_de_impresión</vt:lpstr>
      <vt:lpstr>P_15!Área_de_impresión</vt:lpstr>
      <vt:lpstr>P_16!Área_de_impresión</vt:lpstr>
      <vt:lpstr>P_17!Área_de_impresión</vt:lpstr>
      <vt:lpstr>P_18!Área_de_impresión</vt:lpstr>
      <vt:lpstr>P_19!Área_de_impresión</vt:lpstr>
      <vt:lpstr>P_20!Área_de_impresión</vt:lpstr>
      <vt:lpstr>ARMADO_RP</vt:lpstr>
      <vt:lpstr>f_cond</vt:lpstr>
      <vt:lpstr>LOCALIDAD</vt:lpstr>
      <vt:lpstr>Num_Dec</vt:lpstr>
      <vt:lpstr>PLANILLA</vt:lpstr>
      <vt:lpstr>PLANILLA1</vt:lpstr>
      <vt:lpstr>POSTES</vt:lpstr>
      <vt:lpstr>P_01!Títulos_a_imprimir</vt:lpstr>
      <vt:lpstr>P_02!Títulos_a_imprimir</vt:lpstr>
      <vt:lpstr>P_03!Títulos_a_imprimir</vt:lpstr>
      <vt:lpstr>P_06!Títulos_a_imprimir</vt:lpstr>
      <vt:lpstr>P_07!Títulos_a_imprimir</vt:lpstr>
      <vt:lpstr>P_08!Títulos_a_imprimir</vt:lpstr>
      <vt:lpstr>P_09!Títulos_a_imprimir</vt:lpstr>
      <vt:lpstr>P_10!Títulos_a_imprimir</vt:lpstr>
      <vt:lpstr>P_11!Títulos_a_imprimir</vt:lpstr>
      <vt:lpstr>P_13!Títulos_a_imprimir</vt:lpstr>
      <vt:lpstr>P_15!Títulos_a_imprimir</vt:lpstr>
      <vt:lpstr>P_16!Títulos_a_imprimir</vt:lpstr>
      <vt:lpstr>P_17!Títulos_a_imprimir</vt:lpstr>
      <vt:lpstr>P_18!Títulos_a_imprimir</vt:lpstr>
      <vt:lpstr>P_19!Títulos_a_imprimir</vt:lpstr>
      <vt:lpstr>P_20!Títulos_a_imprimir</vt:lpstr>
      <vt:lpstr>TRAFOS</vt:lpstr>
      <vt:lpstr>Vol_PAT</vt:lpstr>
      <vt:lpstr>Vol_Poste</vt:lpstr>
      <vt:lpstr>Vol_Retenida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</dc:creator>
  <cp:lastModifiedBy>HP</cp:lastModifiedBy>
  <dcterms:created xsi:type="dcterms:W3CDTF">2024-02-09T15:20:08Z</dcterms:created>
  <dcterms:modified xsi:type="dcterms:W3CDTF">2024-10-19T19:04:47Z</dcterms:modified>
</cp:coreProperties>
</file>